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jpeg" ContentType="image/jpeg"/>
  <Default Extension="png" ContentType="image/png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worksheets/sheet12.xml" ContentType="application/vnd.openxmlformats-officedocument.spreadsheetml.worksheet+xml"/>
  <Override PartName="/xl/worksheets/sheet13.xml" ContentType="application/vnd.openxmlformats-officedocument.spreadsheetml.worksheet+xml"/>
  <Override PartName="/xl/worksheets/sheet14.xml" ContentType="application/vnd.openxmlformats-officedocument.spreadsheetml.worksheet+xml"/>
  <Override PartName="/xl/worksheets/sheet15.xml" ContentType="application/vnd.openxmlformats-officedocument.spreadsheetml.worksheet+xml"/>
  <Override PartName="/xl/worksheets/sheet16.xml" ContentType="application/vnd.openxmlformats-officedocument.spreadsheetml.worksheet+xml"/>
  <Override PartName="/xl/worksheets/sheet17.xml" ContentType="application/vnd.openxmlformats-officedocument.spreadsheetml.worksheet+xml"/>
  <Override PartName="/xl/worksheets/sheet18.xml" ContentType="application/vnd.openxmlformats-officedocument.spreadsheetml.worksheet+xml"/>
  <Override PartName="/xl/worksheets/sheet19.xml" ContentType="application/vnd.openxmlformats-officedocument.spreadsheetml.worksheet+xml"/>
  <Override PartName="/xl/externalLinks/externalLink1.xml" ContentType="application/vnd.openxmlformats-officedocument.spreadsheetml.externalLink+xml"/>
  <Override PartName="/xl/externalLinks/externalLink2.xml" ContentType="application/vnd.openxmlformats-officedocument.spreadsheetml.externalLink+xml"/>
  <Override PartName="/xl/externalLinks/externalLink3.xml" ContentType="application/vnd.openxmlformats-officedocument.spreadsheetml.externalLink+xml"/>
  <Override PartName="/xl/pivotCache/pivotCacheDefinition1.xml" ContentType="application/vnd.openxmlformats-officedocument.spreadsheetml.pivotCacheDefinition+xml"/>
  <Override PartName="/xl/pivotCache/pivotCacheRecords1.xml" ContentType="application/vnd.openxmlformats-officedocument.spreadsheetml.pivotCacheRecords+xml"/>
  <Override PartName="/xl/pivotCache/pivotCacheDefinition2.xml" ContentType="application/vnd.openxmlformats-officedocument.spreadsheetml.pivotCacheDefinition+xml"/>
  <Override PartName="/xl/pivotCache/pivotCacheRecords2.xml" ContentType="application/vnd.openxmlformats-officedocument.spreadsheetml.pivotCacheRecords+xml"/>
  <Override PartName="/xl/slicerCaches/slicerCache1.xml" ContentType="application/vnd.ms-excel.slicerCache+xml"/>
  <Override PartName="/xl/theme/theme1.xml" ContentType="application/vnd.openxmlformats-officedocument.theme+xml"/>
  <Override PartName="/xl/connections.xml" ContentType="application/vnd.openxmlformats-officedocument.spreadsheetml.connections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omments1.xml" ContentType="application/vnd.openxmlformats-officedocument.spreadsheetml.comments+xml"/>
  <Override PartName="/xl/tables/table1.xml" ContentType="application/vnd.openxmlformats-officedocument.spreadsheetml.table+xml"/>
  <Override PartName="/xl/drawings/drawing2.xml" ContentType="application/vnd.openxmlformats-officedocument.drawing+xml"/>
  <Override PartName="/xl/comments2.xml" ContentType="application/vnd.openxmlformats-officedocument.spreadsheetml.comments+xml"/>
  <Override PartName="/xl/tables/table2.xml" ContentType="application/vnd.openxmlformats-officedocument.spreadsheetml.table+xml"/>
  <Override PartName="/xl/pivotTables/pivotTable1.xml" ContentType="application/vnd.openxmlformats-officedocument.spreadsheetml.pivotTable+xml"/>
  <Override PartName="/xl/drawings/drawing3.xml" ContentType="application/vnd.openxmlformats-officedocument.drawing+xml"/>
  <Override PartName="/xl/comments3.xml" ContentType="application/vnd.openxmlformats-officedocument.spreadsheetml.comments+xml"/>
  <Override PartName="/xl/tables/table3.xml" ContentType="application/vnd.openxmlformats-officedocument.spreadsheetml.table+xml"/>
  <Override PartName="/xl/comments4.xml" ContentType="application/vnd.openxmlformats-officedocument.spreadsheetml.comments+xml"/>
  <Override PartName="/xl/comments5.xml" ContentType="application/vnd.openxmlformats-officedocument.spreadsheetml.comments+xml"/>
  <Override PartName="/xl/pivotTables/pivotTable2.xml" ContentType="application/vnd.openxmlformats-officedocument.spreadsheetml.pivotTable+xml"/>
  <Override PartName="/xl/pivotTables/pivotTable3.xml" ContentType="application/vnd.openxmlformats-officedocument.spreadsheetml.pivotTable+xml"/>
  <Override PartName="/xl/drawings/drawing4.xml" ContentType="application/vnd.openxmlformats-officedocument.drawing+xml"/>
  <Override PartName="/xl/slicers/slicer1.xml" ContentType="application/vnd.ms-excel.slicer+xml"/>
  <Override PartName="/xl/drawings/drawing5.xml" ContentType="application/vnd.openxmlformats-officedocument.drawing+xml"/>
  <Override PartName="/xl/tables/table4.xml" ContentType="application/vnd.openxmlformats-officedocument.spreadsheetml.table+xml"/>
  <Override PartName="/xl/tables/table5.xml" ContentType="application/vnd.openxmlformats-officedocument.spreadsheetml.table+xml"/>
  <Override PartName="/xl/tables/table6.xml" ContentType="application/vnd.openxmlformats-officedocument.spreadsheetml.table+xml"/>
  <Override PartName="/xl/tables/table7.xml" ContentType="application/vnd.openxmlformats-officedocument.spreadsheetml.table+xml"/>
  <Override PartName="/xl/drawings/drawing6.xml" ContentType="application/vnd.openxmlformats-officedocument.drawing+xml"/>
  <Override PartName="/xl/tables/table8.xml" ContentType="application/vnd.openxmlformats-officedocument.spreadsheetml.table+xml"/>
  <Override PartName="/xl/tables/table9.xml" ContentType="application/vnd.openxmlformats-officedocument.spreadsheetml.table+xml"/>
  <Override PartName="/xl/calcChain.xml" ContentType="application/vnd.openxmlformats-officedocument.spreadsheetml.calcChain+xml"/>
  <Override PartName="/customXml/itemProps1.xml" ContentType="application/vnd.openxmlformats-officedocument.customXmlProperties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7628" codeName="{60716B99-48EF-4627-542C-1B4CF24DBC83}"/>
  <workbookPr codeName="ThisWorkbook" defaultThemeVersion="166925"/>
  <mc:AlternateContent xmlns:mc="http://schemas.openxmlformats.org/markup-compatibility/2006">
    <mc:Choice Requires="x15">
      <x15ac:absPath xmlns:x15ac="http://schemas.microsoft.com/office/spreadsheetml/2010/11/ac" url="C:\Users\Principal\Documents\Despacho Contable Rivas\CARPETA PRNCIPAL\LIBROS DE IVA DESPACHO 2024\FAUSTINO BONILLA\2024\"/>
    </mc:Choice>
  </mc:AlternateContent>
  <xr:revisionPtr revIDLastSave="0" documentId="13_ncr:1_{8EB98FF0-B60A-45A1-93A5-6A7143D538E7}" xr6:coauthVersionLast="47" xr6:coauthVersionMax="47" xr10:uidLastSave="{00000000-0000-0000-0000-000000000000}"/>
  <bookViews>
    <workbookView xWindow="-120" yWindow="-120" windowWidth="29040" windowHeight="15990" activeTab="2" xr2:uid="{00000000-000D-0000-FFFF-FFFF00000000}"/>
  </bookViews>
  <sheets>
    <sheet name="Compras" sheetId="6" r:id="rId1"/>
    <sheet name="PROINSCRITO" sheetId="28" state="hidden" r:id="rId2"/>
    <sheet name="Libro de Compras" sheetId="7" r:id="rId3"/>
    <sheet name="Contribuyente" sheetId="5" r:id="rId4"/>
    <sheet name="Libro de Contribuyente" sheetId="8" r:id="rId5"/>
    <sheet name="Hoja2" sheetId="35" state="hidden" r:id="rId6"/>
    <sheet name="Consumidor" sheetId="9" r:id="rId7"/>
    <sheet name="Libro de Consumidor" sheetId="10" r:id="rId8"/>
    <sheet name="menor a 200" sheetId="26" state="hidden" r:id="rId9"/>
    <sheet name="mayor a 200" sheetId="27" state="hidden" r:id="rId10"/>
    <sheet name="TABLA CONSUMIDOR" sheetId="25" state="hidden" r:id="rId11"/>
    <sheet name="CLIENTE MENOR A 200" sheetId="24" state="hidden" r:id="rId12"/>
    <sheet name="Hoja1" sheetId="34" state="hidden" r:id="rId13"/>
    <sheet name="RETENCIONES" sheetId="21" r:id="rId14"/>
    <sheet name="LIBRO DE RETENCIONES" sheetId="13" r:id="rId15"/>
    <sheet name="RETENCIONES CONTA" sheetId="30" state="hidden" r:id="rId16"/>
    <sheet name="base de clientes" sheetId="3" r:id="rId17"/>
    <sheet name="RETENCIONES 10%" sheetId="31" r:id="rId18"/>
    <sheet name="CALCULOS" sheetId="29" r:id="rId19"/>
  </sheets>
  <externalReferences>
    <externalReference r:id="rId20"/>
    <externalReference r:id="rId21"/>
    <externalReference r:id="rId22"/>
  </externalReferences>
  <definedNames>
    <definedName name="_xlnm._FilterDatabase" localSheetId="11" hidden="1">'CLIENTE MENOR A 200'!$A$1:$Z$651</definedName>
    <definedName name="_xlnm._FilterDatabase" localSheetId="0" hidden="1">Compras!$D$3:$D$22</definedName>
    <definedName name="_xlnm._FilterDatabase" localSheetId="14" hidden="1">'LIBRO DE RETENCIONES'!$A$1:$J$2</definedName>
    <definedName name="_xlnm._FilterDatabase" localSheetId="9" hidden="1">'mayor a 200'!$A$1:$K$89</definedName>
    <definedName name="_xlnm._FilterDatabase" localSheetId="8" hidden="1">'menor a 200'!$A$1:$F$1</definedName>
    <definedName name="_xlnm._FilterDatabase" localSheetId="1" hidden="1">PROINSCRITO!$A$1:$AC$669</definedName>
    <definedName name="_xlnm._FilterDatabase" localSheetId="15" hidden="1">'RETENCIONES CONTA'!$A$1:$P$4</definedName>
    <definedName name="_xlnm.Print_Area" localSheetId="3">Contribuyente!$A$1:$E$23</definedName>
    <definedName name="SegmentaciónDeDatos_FECHA">#N/A</definedName>
  </definedNames>
  <calcPr calcId="181029"/>
  <pivotCaches>
    <pivotCache cacheId="0" r:id="rId23"/>
    <pivotCache cacheId="1" r:id="rId24"/>
  </pivotCaches>
  <extLst>
    <ext xmlns:x14="http://schemas.microsoft.com/office/spreadsheetml/2009/9/main" uri="{BBE1A952-AA13-448e-AADC-164F8A28A991}">
      <x14:slicerCaches>
        <x14:slicerCache r:id="rId25"/>
      </x14:slicerCaches>
    </ext>
    <ext xmlns:x14="http://schemas.microsoft.com/office/spreadsheetml/2009/9/main" uri="{79F54976-1DA5-4618-B147-4CDE4B953A38}">
      <x14:workbookPr/>
    </ext>
  </extLst>
</workbook>
</file>

<file path=xl/calcChain.xml><?xml version="1.0" encoding="utf-8"?>
<calcChain xmlns="http://schemas.openxmlformats.org/spreadsheetml/2006/main">
  <c r="L6" i="31" l="1"/>
  <c r="M7" i="29"/>
  <c r="M8" i="29" s="1"/>
  <c r="L17" i="29"/>
  <c r="L18" i="29" s="1"/>
  <c r="E8" i="29" l="1"/>
  <c r="I8" i="6" l="1"/>
  <c r="I4" i="6"/>
  <c r="O662" i="10"/>
  <c r="O664" i="10" s="1"/>
  <c r="O665" i="10" l="1"/>
  <c r="O666" i="10" s="1"/>
  <c r="D11" i="5"/>
  <c r="D15" i="5" l="1"/>
  <c r="Q178" i="8"/>
  <c r="N178" i="8"/>
  <c r="M178" i="8"/>
  <c r="C35" i="25"/>
  <c r="U662" i="10" l="1"/>
  <c r="P662" i="10"/>
  <c r="C34" i="25"/>
  <c r="E5" i="29" l="1"/>
  <c r="D9" i="6" l="1"/>
  <c r="O3" i="28" l="1"/>
  <c r="O4" i="28"/>
  <c r="O5" i="28"/>
  <c r="O6" i="28"/>
  <c r="O7" i="28"/>
  <c r="O8" i="28"/>
  <c r="O9" i="28"/>
  <c r="O10" i="28"/>
  <c r="O11" i="28"/>
  <c r="O12" i="28"/>
  <c r="O13" i="28"/>
  <c r="O14" i="28"/>
  <c r="O15" i="28"/>
  <c r="O16" i="28"/>
  <c r="O17" i="28"/>
  <c r="O18" i="28"/>
  <c r="O19" i="28"/>
  <c r="O20" i="28"/>
  <c r="O21" i="28"/>
  <c r="O22" i="28"/>
  <c r="O23" i="28"/>
  <c r="O24" i="28"/>
  <c r="O25" i="28"/>
  <c r="O26" i="28"/>
  <c r="O27" i="28"/>
  <c r="O28" i="28"/>
  <c r="O29" i="28"/>
  <c r="O30" i="28"/>
  <c r="O31" i="28"/>
  <c r="O32" i="28"/>
  <c r="O33" i="28"/>
  <c r="O34" i="28"/>
  <c r="O35" i="28"/>
  <c r="O36" i="28"/>
  <c r="O37" i="28"/>
  <c r="O38" i="28"/>
  <c r="O39" i="28"/>
  <c r="O40" i="28"/>
  <c r="O41" i="28"/>
  <c r="O42" i="28"/>
  <c r="O43" i="28"/>
  <c r="O44" i="28"/>
  <c r="O45" i="28"/>
  <c r="O46" i="28"/>
  <c r="O47" i="28"/>
  <c r="O48" i="28"/>
  <c r="O49" i="28"/>
  <c r="O50" i="28"/>
  <c r="O51" i="28"/>
  <c r="O52" i="28"/>
  <c r="O53" i="28"/>
  <c r="O54" i="28"/>
  <c r="O55" i="28"/>
  <c r="O56" i="28"/>
  <c r="O57" i="28"/>
  <c r="O58" i="28"/>
  <c r="O59" i="28"/>
  <c r="O60" i="28"/>
  <c r="O61" i="28"/>
  <c r="O62" i="28"/>
  <c r="O63" i="28"/>
  <c r="O64" i="28"/>
  <c r="O65" i="28"/>
  <c r="O66" i="28"/>
  <c r="O67" i="28"/>
  <c r="O68" i="28"/>
  <c r="O69" i="28"/>
  <c r="O70" i="28"/>
  <c r="O71" i="28"/>
  <c r="O72" i="28"/>
  <c r="O73" i="28"/>
  <c r="O74" i="28"/>
  <c r="O75" i="28"/>
  <c r="O76" i="28"/>
  <c r="O77" i="28"/>
  <c r="O78" i="28"/>
  <c r="O79" i="28"/>
  <c r="O80" i="28"/>
  <c r="O81" i="28"/>
  <c r="O82" i="28"/>
  <c r="O83" i="28"/>
  <c r="O84" i="28"/>
  <c r="O85" i="28"/>
  <c r="O86" i="28"/>
  <c r="O87" i="28"/>
  <c r="O88" i="28"/>
  <c r="O89" i="28"/>
  <c r="O90" i="28"/>
  <c r="O91" i="28"/>
  <c r="O92" i="28"/>
  <c r="O93" i="28"/>
  <c r="O94" i="28"/>
  <c r="O95" i="28"/>
  <c r="O96" i="28"/>
  <c r="O97" i="28"/>
  <c r="O98" i="28"/>
  <c r="O99" i="28"/>
  <c r="O100" i="28"/>
  <c r="O101" i="28"/>
  <c r="O102" i="28"/>
  <c r="O103" i="28"/>
  <c r="O104" i="28"/>
  <c r="O105" i="28"/>
  <c r="O106" i="28"/>
  <c r="O107" i="28"/>
  <c r="O108" i="28"/>
  <c r="O109" i="28"/>
  <c r="O110" i="28"/>
  <c r="O111" i="28"/>
  <c r="O112" i="28"/>
  <c r="O113" i="28"/>
  <c r="O114" i="28"/>
  <c r="O115" i="28"/>
  <c r="O116" i="28"/>
  <c r="O117" i="28"/>
  <c r="O118" i="28"/>
  <c r="O119" i="28"/>
  <c r="O120" i="28"/>
  <c r="O121" i="28"/>
  <c r="O122" i="28"/>
  <c r="O123" i="28"/>
  <c r="O124" i="28"/>
  <c r="O125" i="28"/>
  <c r="O126" i="28"/>
  <c r="O127" i="28"/>
  <c r="O128" i="28"/>
  <c r="O129" i="28"/>
  <c r="O130" i="28"/>
  <c r="O131" i="28"/>
  <c r="O132" i="28"/>
  <c r="O133" i="28"/>
  <c r="O134" i="28"/>
  <c r="O135" i="28"/>
  <c r="O136" i="28"/>
  <c r="O137" i="28"/>
  <c r="O138" i="28"/>
  <c r="O139" i="28"/>
  <c r="O140" i="28"/>
  <c r="O141" i="28"/>
  <c r="O142" i="28"/>
  <c r="O143" i="28"/>
  <c r="O144" i="28"/>
  <c r="O145" i="28"/>
  <c r="O146" i="28"/>
  <c r="O147" i="28"/>
  <c r="O148" i="28"/>
  <c r="O149" i="28"/>
  <c r="O150" i="28"/>
  <c r="O151" i="28"/>
  <c r="O152" i="28"/>
  <c r="O153" i="28"/>
  <c r="O154" i="28"/>
  <c r="O155" i="28"/>
  <c r="O156" i="28"/>
  <c r="O157" i="28"/>
  <c r="O158" i="28"/>
  <c r="O159" i="28"/>
  <c r="O160" i="28"/>
  <c r="O161" i="28"/>
  <c r="O162" i="28"/>
  <c r="O163" i="28"/>
  <c r="O164" i="28"/>
  <c r="O165" i="28"/>
  <c r="O166" i="28"/>
  <c r="O167" i="28"/>
  <c r="O168" i="28"/>
  <c r="O169" i="28"/>
  <c r="O170" i="28"/>
  <c r="O171" i="28"/>
  <c r="O172" i="28"/>
  <c r="O173" i="28"/>
  <c r="O174" i="28"/>
  <c r="O175" i="28"/>
  <c r="O176" i="28"/>
  <c r="O177" i="28"/>
  <c r="O178" i="28"/>
  <c r="O179" i="28"/>
  <c r="O180" i="28"/>
  <c r="O181" i="28"/>
  <c r="O182" i="28"/>
  <c r="O183" i="28"/>
  <c r="O184" i="28"/>
  <c r="O185" i="28"/>
  <c r="O186" i="28"/>
  <c r="O187" i="28"/>
  <c r="O188" i="28"/>
  <c r="O189" i="28"/>
  <c r="O190" i="28"/>
  <c r="O191" i="28"/>
  <c r="O192" i="28"/>
  <c r="O193" i="28"/>
  <c r="O194" i="28"/>
  <c r="O195" i="28"/>
  <c r="O196" i="28"/>
  <c r="O197" i="28"/>
  <c r="O198" i="28"/>
  <c r="O199" i="28"/>
  <c r="O200" i="28"/>
  <c r="O201" i="28"/>
  <c r="O202" i="28"/>
  <c r="O203" i="28"/>
  <c r="O204" i="28"/>
  <c r="O205" i="28"/>
  <c r="O206" i="28"/>
  <c r="O207" i="28"/>
  <c r="O208" i="28"/>
  <c r="O209" i="28"/>
  <c r="O210" i="28"/>
  <c r="O211" i="28"/>
  <c r="O212" i="28"/>
  <c r="O213" i="28"/>
  <c r="O214" i="28"/>
  <c r="O215" i="28"/>
  <c r="O216" i="28"/>
  <c r="O217" i="28"/>
  <c r="O218" i="28"/>
  <c r="O219" i="28"/>
  <c r="O220" i="28"/>
  <c r="O221" i="28"/>
  <c r="O222" i="28"/>
  <c r="O223" i="28"/>
  <c r="O224" i="28"/>
  <c r="O225" i="28"/>
  <c r="O226" i="28"/>
  <c r="O227" i="28"/>
  <c r="O228" i="28"/>
  <c r="O229" i="28"/>
  <c r="O230" i="28"/>
  <c r="O231" i="28"/>
  <c r="O232" i="28"/>
  <c r="O233" i="28"/>
  <c r="O234" i="28"/>
  <c r="O235" i="28"/>
  <c r="O236" i="28"/>
  <c r="O237" i="28"/>
  <c r="O238" i="28"/>
  <c r="O239" i="28"/>
  <c r="O240" i="28"/>
  <c r="O241" i="28"/>
  <c r="O242" i="28"/>
  <c r="O243" i="28"/>
  <c r="O244" i="28"/>
  <c r="O245" i="28"/>
  <c r="O246" i="28"/>
  <c r="O247" i="28"/>
  <c r="O248" i="28"/>
  <c r="O249" i="28"/>
  <c r="O250" i="28"/>
  <c r="O251" i="28"/>
  <c r="O252" i="28"/>
  <c r="O253" i="28"/>
  <c r="O254" i="28"/>
  <c r="O255" i="28"/>
  <c r="O256" i="28"/>
  <c r="O257" i="28"/>
  <c r="O258" i="28"/>
  <c r="O259" i="28"/>
  <c r="O260" i="28"/>
  <c r="O261" i="28"/>
  <c r="O262" i="28"/>
  <c r="O263" i="28"/>
  <c r="O264" i="28"/>
  <c r="O265" i="28"/>
  <c r="O266" i="28"/>
  <c r="O267" i="28"/>
  <c r="O268" i="28"/>
  <c r="O269" i="28"/>
  <c r="O270" i="28"/>
  <c r="O271" i="28"/>
  <c r="O272" i="28"/>
  <c r="O273" i="28"/>
  <c r="O274" i="28"/>
  <c r="O275" i="28"/>
  <c r="O276" i="28"/>
  <c r="O277" i="28"/>
  <c r="O278" i="28"/>
  <c r="O279" i="28"/>
  <c r="O280" i="28"/>
  <c r="O281" i="28"/>
  <c r="O282" i="28"/>
  <c r="O283" i="28"/>
  <c r="O284" i="28"/>
  <c r="O285" i="28"/>
  <c r="O286" i="28"/>
  <c r="O287" i="28"/>
  <c r="O288" i="28"/>
  <c r="O289" i="28"/>
  <c r="O290" i="28"/>
  <c r="O291" i="28"/>
  <c r="O292" i="28"/>
  <c r="O293" i="28"/>
  <c r="O294" i="28"/>
  <c r="O295" i="28"/>
  <c r="O296" i="28"/>
  <c r="O297" i="28"/>
  <c r="O298" i="28"/>
  <c r="O299" i="28"/>
  <c r="O300" i="28"/>
  <c r="O301" i="28"/>
  <c r="O302" i="28"/>
  <c r="O303" i="28"/>
  <c r="O304" i="28"/>
  <c r="O305" i="28"/>
  <c r="O306" i="28"/>
  <c r="O307" i="28"/>
  <c r="O308" i="28"/>
  <c r="O309" i="28"/>
  <c r="O310" i="28"/>
  <c r="O311" i="28"/>
  <c r="O312" i="28"/>
  <c r="O313" i="28"/>
  <c r="O314" i="28"/>
  <c r="O315" i="28"/>
  <c r="O316" i="28"/>
  <c r="O317" i="28"/>
  <c r="O318" i="28"/>
  <c r="O319" i="28"/>
  <c r="O320" i="28"/>
  <c r="O321" i="28"/>
  <c r="O322" i="28"/>
  <c r="O323" i="28"/>
  <c r="O324" i="28"/>
  <c r="O325" i="28"/>
  <c r="O326" i="28"/>
  <c r="O327" i="28"/>
  <c r="O328" i="28"/>
  <c r="O329" i="28"/>
  <c r="O330" i="28"/>
  <c r="O331" i="28"/>
  <c r="O332" i="28"/>
  <c r="O333" i="28"/>
  <c r="O334" i="28"/>
  <c r="O335" i="28"/>
  <c r="O336" i="28"/>
  <c r="O337" i="28"/>
  <c r="O338" i="28"/>
  <c r="O339" i="28"/>
  <c r="O340" i="28"/>
  <c r="O341" i="28"/>
  <c r="O342" i="28"/>
  <c r="O343" i="28"/>
  <c r="O344" i="28"/>
  <c r="O345" i="28"/>
  <c r="O346" i="28"/>
  <c r="O347" i="28"/>
  <c r="O348" i="28"/>
  <c r="O349" i="28"/>
  <c r="O350" i="28"/>
  <c r="O351" i="28"/>
  <c r="O352" i="28"/>
  <c r="O353" i="28"/>
  <c r="O354" i="28"/>
  <c r="O355" i="28"/>
  <c r="O356" i="28"/>
  <c r="O357" i="28"/>
  <c r="O358" i="28"/>
  <c r="O359" i="28"/>
  <c r="O360" i="28"/>
  <c r="O361" i="28"/>
  <c r="O362" i="28"/>
  <c r="O363" i="28"/>
  <c r="O364" i="28"/>
  <c r="O365" i="28"/>
  <c r="O366" i="28"/>
  <c r="O367" i="28"/>
  <c r="O368" i="28"/>
  <c r="O369" i="28"/>
  <c r="O370" i="28"/>
  <c r="O371" i="28"/>
  <c r="O372" i="28"/>
  <c r="O373" i="28"/>
  <c r="O374" i="28"/>
  <c r="O375" i="28"/>
  <c r="O376" i="28"/>
  <c r="O377" i="28"/>
  <c r="O378" i="28"/>
  <c r="O379" i="28"/>
  <c r="O380" i="28"/>
  <c r="O381" i="28"/>
  <c r="O382" i="28"/>
  <c r="O383" i="28"/>
  <c r="O384" i="28"/>
  <c r="O385" i="28"/>
  <c r="O386" i="28"/>
  <c r="O387" i="28"/>
  <c r="O388" i="28"/>
  <c r="O389" i="28"/>
  <c r="O390" i="28"/>
  <c r="O391" i="28"/>
  <c r="O392" i="28"/>
  <c r="O393" i="28"/>
  <c r="O394" i="28"/>
  <c r="O395" i="28"/>
  <c r="O396" i="28"/>
  <c r="O397" i="28"/>
  <c r="O398" i="28"/>
  <c r="O399" i="28"/>
  <c r="O400" i="28"/>
  <c r="O401" i="28"/>
  <c r="O402" i="28"/>
  <c r="O403" i="28"/>
  <c r="O404" i="28"/>
  <c r="O405" i="28"/>
  <c r="O406" i="28"/>
  <c r="O407" i="28"/>
  <c r="O408" i="28"/>
  <c r="O409" i="28"/>
  <c r="O410" i="28"/>
  <c r="O411" i="28"/>
  <c r="O412" i="28"/>
  <c r="O413" i="28"/>
  <c r="O414" i="28"/>
  <c r="O415" i="28"/>
  <c r="O416" i="28"/>
  <c r="O417" i="28"/>
  <c r="O418" i="28"/>
  <c r="O419" i="28"/>
  <c r="O420" i="28"/>
  <c r="O421" i="28"/>
  <c r="O422" i="28"/>
  <c r="O423" i="28"/>
  <c r="O424" i="28"/>
  <c r="O425" i="28"/>
  <c r="O426" i="28"/>
  <c r="O427" i="28"/>
  <c r="O428" i="28"/>
  <c r="O429" i="28"/>
  <c r="O430" i="28"/>
  <c r="O431" i="28"/>
  <c r="O432" i="28"/>
  <c r="O433" i="28"/>
  <c r="O434" i="28"/>
  <c r="O435" i="28"/>
  <c r="O436" i="28"/>
  <c r="O437" i="28"/>
  <c r="O438" i="28"/>
  <c r="O439" i="28"/>
  <c r="O440" i="28"/>
  <c r="O441" i="28"/>
  <c r="O442" i="28"/>
  <c r="O443" i="28"/>
  <c r="O444" i="28"/>
  <c r="O445" i="28"/>
  <c r="O446" i="28"/>
  <c r="O447" i="28"/>
  <c r="O448" i="28"/>
  <c r="O449" i="28"/>
  <c r="O450" i="28"/>
  <c r="O451" i="28"/>
  <c r="O452" i="28"/>
  <c r="O453" i="28"/>
  <c r="O454" i="28"/>
  <c r="O455" i="28"/>
  <c r="O456" i="28"/>
  <c r="O457" i="28"/>
  <c r="O458" i="28"/>
  <c r="O459" i="28"/>
  <c r="O460" i="28"/>
  <c r="O461" i="28"/>
  <c r="O462" i="28"/>
  <c r="O463" i="28"/>
  <c r="O464" i="28"/>
  <c r="O465" i="28"/>
  <c r="O466" i="28"/>
  <c r="O467" i="28"/>
  <c r="O468" i="28"/>
  <c r="O469" i="28"/>
  <c r="O470" i="28"/>
  <c r="O471" i="28"/>
  <c r="O472" i="28"/>
  <c r="O473" i="28"/>
  <c r="O474" i="28"/>
  <c r="O475" i="28"/>
  <c r="O476" i="28"/>
  <c r="O477" i="28"/>
  <c r="O478" i="28"/>
  <c r="O479" i="28"/>
  <c r="O480" i="28"/>
  <c r="O481" i="28"/>
  <c r="O482" i="28"/>
  <c r="O483" i="28"/>
  <c r="O484" i="28"/>
  <c r="O485" i="28"/>
  <c r="O486" i="28"/>
  <c r="O487" i="28"/>
  <c r="O488" i="28"/>
  <c r="O489" i="28"/>
  <c r="O490" i="28"/>
  <c r="O491" i="28"/>
  <c r="O492" i="28"/>
  <c r="O493" i="28"/>
  <c r="O494" i="28"/>
  <c r="O495" i="28"/>
  <c r="O496" i="28"/>
  <c r="O497" i="28"/>
  <c r="O498" i="28"/>
  <c r="O499" i="28"/>
  <c r="O500" i="28"/>
  <c r="O501" i="28"/>
  <c r="O502" i="28"/>
  <c r="O503" i="28"/>
  <c r="O504" i="28"/>
  <c r="O505" i="28"/>
  <c r="O506" i="28"/>
  <c r="O507" i="28"/>
  <c r="O508" i="28"/>
  <c r="O509" i="28"/>
  <c r="O510" i="28"/>
  <c r="O511" i="28"/>
  <c r="O512" i="28"/>
  <c r="O513" i="28"/>
  <c r="O514" i="28"/>
  <c r="O515" i="28"/>
  <c r="O516" i="28"/>
  <c r="O517" i="28"/>
  <c r="O518" i="28"/>
  <c r="O519" i="28"/>
  <c r="O520" i="28"/>
  <c r="O521" i="28"/>
  <c r="O522" i="28"/>
  <c r="O523" i="28"/>
  <c r="O524" i="28"/>
  <c r="O525" i="28"/>
  <c r="O526" i="28"/>
  <c r="O527" i="28"/>
  <c r="O528" i="28"/>
  <c r="O529" i="28"/>
  <c r="O530" i="28"/>
  <c r="O531" i="28"/>
  <c r="O532" i="28"/>
  <c r="O533" i="28"/>
  <c r="O534" i="28"/>
  <c r="O535" i="28"/>
  <c r="O536" i="28"/>
  <c r="O537" i="28"/>
  <c r="O538" i="28"/>
  <c r="O539" i="28"/>
  <c r="O540" i="28"/>
  <c r="O541" i="28"/>
  <c r="O542" i="28"/>
  <c r="O543" i="28"/>
  <c r="O544" i="28"/>
  <c r="O545" i="28"/>
  <c r="O546" i="28"/>
  <c r="O547" i="28"/>
  <c r="O548" i="28"/>
  <c r="O549" i="28"/>
  <c r="O550" i="28"/>
  <c r="O551" i="28"/>
  <c r="O552" i="28"/>
  <c r="O553" i="28"/>
  <c r="O554" i="28"/>
  <c r="O555" i="28"/>
  <c r="O556" i="28"/>
  <c r="O557" i="28"/>
  <c r="O558" i="28"/>
  <c r="O559" i="28"/>
  <c r="O560" i="28"/>
  <c r="O561" i="28"/>
  <c r="O562" i="28"/>
  <c r="O563" i="28"/>
  <c r="O564" i="28"/>
  <c r="O565" i="28"/>
  <c r="O566" i="28"/>
  <c r="O567" i="28"/>
  <c r="O568" i="28"/>
  <c r="O569" i="28"/>
  <c r="O570" i="28"/>
  <c r="O571" i="28"/>
  <c r="O572" i="28"/>
  <c r="O573" i="28"/>
  <c r="O574" i="28"/>
  <c r="O575" i="28"/>
  <c r="O576" i="28"/>
  <c r="O577" i="28"/>
  <c r="O578" i="28"/>
  <c r="O579" i="28"/>
  <c r="O580" i="28"/>
  <c r="O581" i="28"/>
  <c r="O582" i="28"/>
  <c r="O583" i="28"/>
  <c r="O584" i="28"/>
  <c r="O585" i="28"/>
  <c r="O586" i="28"/>
  <c r="O587" i="28"/>
  <c r="O588" i="28"/>
  <c r="O589" i="28"/>
  <c r="O590" i="28"/>
  <c r="O591" i="28"/>
  <c r="O592" i="28"/>
  <c r="O593" i="28"/>
  <c r="O594" i="28"/>
  <c r="O595" i="28"/>
  <c r="O596" i="28"/>
  <c r="O597" i="28"/>
  <c r="O598" i="28"/>
  <c r="O599" i="28"/>
  <c r="O600" i="28"/>
  <c r="O601" i="28"/>
  <c r="O602" i="28"/>
  <c r="O603" i="28"/>
  <c r="O604" i="28"/>
  <c r="O605" i="28"/>
  <c r="O606" i="28"/>
  <c r="O607" i="28"/>
  <c r="O608" i="28"/>
  <c r="O609" i="28"/>
  <c r="O610" i="28"/>
  <c r="O611" i="28"/>
  <c r="O612" i="28"/>
  <c r="O613" i="28"/>
  <c r="O614" i="28"/>
  <c r="O615" i="28"/>
  <c r="O616" i="28"/>
  <c r="O617" i="28"/>
  <c r="O618" i="28"/>
  <c r="O619" i="28"/>
  <c r="O620" i="28"/>
  <c r="O621" i="28"/>
  <c r="O622" i="28"/>
  <c r="O623" i="28"/>
  <c r="O624" i="28"/>
  <c r="O625" i="28"/>
  <c r="O626" i="28"/>
  <c r="O627" i="28"/>
  <c r="O628" i="28"/>
  <c r="O629" i="28"/>
  <c r="O630" i="28"/>
  <c r="O631" i="28"/>
  <c r="O632" i="28"/>
  <c r="O633" i="28"/>
  <c r="O634" i="28"/>
  <c r="O635" i="28"/>
  <c r="O636" i="28"/>
  <c r="O637" i="28"/>
  <c r="O638" i="28"/>
  <c r="O639" i="28"/>
  <c r="O640" i="28"/>
  <c r="O641" i="28"/>
  <c r="O642" i="28"/>
  <c r="O643" i="28"/>
  <c r="O644" i="28"/>
  <c r="O645" i="28"/>
  <c r="O646" i="28"/>
  <c r="O647" i="28"/>
  <c r="O648" i="28"/>
  <c r="O649" i="28"/>
  <c r="O650" i="28"/>
  <c r="O651" i="28"/>
  <c r="O652" i="28"/>
  <c r="O653" i="28"/>
  <c r="O654" i="28"/>
  <c r="O655" i="28"/>
  <c r="O656" i="28"/>
  <c r="O657" i="28"/>
  <c r="O658" i="28"/>
  <c r="O659" i="28"/>
  <c r="O660" i="28"/>
  <c r="O661" i="28"/>
  <c r="O662" i="28"/>
  <c r="O663" i="28"/>
  <c r="O664" i="28"/>
  <c r="O665" i="28"/>
  <c r="O666" i="28"/>
  <c r="O667" i="28"/>
  <c r="O668" i="28"/>
  <c r="O669" i="28"/>
  <c r="O2" i="28"/>
  <c r="B542" i="28"/>
  <c r="B543" i="28"/>
  <c r="B544" i="28"/>
  <c r="B545" i="28"/>
  <c r="B546" i="28"/>
  <c r="B547" i="28"/>
  <c r="B548" i="28"/>
  <c r="B549" i="28"/>
  <c r="B550" i="28"/>
  <c r="B551" i="28"/>
  <c r="B552" i="28"/>
  <c r="B553" i="28"/>
  <c r="B554" i="28"/>
  <c r="B555" i="28"/>
  <c r="B556" i="28"/>
  <c r="B557" i="28"/>
  <c r="B558" i="28"/>
  <c r="B559" i="28"/>
  <c r="B560" i="28"/>
  <c r="B561" i="28"/>
  <c r="B562" i="28"/>
  <c r="B563" i="28"/>
  <c r="B564" i="28"/>
  <c r="B565" i="28"/>
  <c r="B566" i="28"/>
  <c r="B567" i="28"/>
  <c r="B568" i="28"/>
  <c r="B569" i="28"/>
  <c r="B570" i="28"/>
  <c r="B571" i="28"/>
  <c r="B572" i="28"/>
  <c r="B573" i="28"/>
  <c r="B574" i="28"/>
  <c r="B575" i="28"/>
  <c r="B576" i="28"/>
  <c r="B577" i="28"/>
  <c r="B578" i="28"/>
  <c r="B579" i="28"/>
  <c r="B580" i="28"/>
  <c r="B581" i="28"/>
  <c r="B582" i="28"/>
  <c r="B583" i="28"/>
  <c r="B584" i="28"/>
  <c r="B585" i="28"/>
  <c r="B586" i="28"/>
  <c r="B587" i="28"/>
  <c r="B588" i="28"/>
  <c r="B589" i="28"/>
  <c r="B590" i="28"/>
  <c r="B591" i="28"/>
  <c r="B592" i="28"/>
  <c r="B593" i="28"/>
  <c r="B594" i="28"/>
  <c r="B595" i="28"/>
  <c r="B596" i="28"/>
  <c r="B597" i="28"/>
  <c r="B598" i="28"/>
  <c r="B599" i="28"/>
  <c r="B600" i="28"/>
  <c r="B601" i="28"/>
  <c r="B602" i="28"/>
  <c r="B603" i="28"/>
  <c r="B604" i="28"/>
  <c r="B605" i="28"/>
  <c r="B606" i="28"/>
  <c r="B607" i="28"/>
  <c r="B608" i="28"/>
  <c r="B609" i="28"/>
  <c r="B610" i="28"/>
  <c r="B611" i="28"/>
  <c r="B612" i="28"/>
  <c r="B613" i="28"/>
  <c r="B614" i="28"/>
  <c r="B615" i="28"/>
  <c r="B616" i="28"/>
  <c r="B617" i="28"/>
  <c r="B618" i="28"/>
  <c r="B619" i="28"/>
  <c r="B620" i="28"/>
  <c r="B621" i="28"/>
  <c r="B622" i="28"/>
  <c r="B623" i="28"/>
  <c r="B624" i="28"/>
  <c r="B625" i="28"/>
  <c r="B626" i="28"/>
  <c r="B627" i="28"/>
  <c r="B628" i="28"/>
  <c r="B629" i="28"/>
  <c r="B630" i="28"/>
  <c r="B631" i="28"/>
  <c r="B632" i="28"/>
  <c r="B633" i="28"/>
  <c r="B634" i="28"/>
  <c r="B635" i="28"/>
  <c r="B636" i="28"/>
  <c r="B637" i="28"/>
  <c r="B638" i="28"/>
  <c r="B639" i="28"/>
  <c r="B640" i="28"/>
  <c r="B641" i="28"/>
  <c r="B642" i="28"/>
  <c r="B643" i="28"/>
  <c r="B644" i="28"/>
  <c r="B645" i="28"/>
  <c r="B646" i="28"/>
  <c r="B647" i="28"/>
  <c r="B648" i="28"/>
  <c r="B649" i="28"/>
  <c r="B650" i="28"/>
  <c r="B651" i="28"/>
  <c r="B652" i="28"/>
  <c r="B653" i="28"/>
  <c r="B654" i="28"/>
  <c r="B655" i="28"/>
  <c r="B656" i="28"/>
  <c r="B657" i="28"/>
  <c r="B658" i="28"/>
  <c r="B659" i="28"/>
  <c r="B660" i="28"/>
  <c r="B661" i="28"/>
  <c r="B662" i="28"/>
  <c r="B663" i="28"/>
  <c r="B664" i="28"/>
  <c r="B665" i="28"/>
  <c r="B666" i="28"/>
  <c r="B667" i="28"/>
  <c r="B668" i="28"/>
  <c r="B669" i="28"/>
  <c r="B541" i="28"/>
  <c r="B465" i="28"/>
  <c r="B466" i="28"/>
  <c r="B467" i="28"/>
  <c r="B468" i="28"/>
  <c r="B469" i="28"/>
  <c r="B470" i="28"/>
  <c r="B471" i="28"/>
  <c r="B472" i="28"/>
  <c r="B473" i="28"/>
  <c r="B474" i="28"/>
  <c r="B475" i="28"/>
  <c r="B476" i="28"/>
  <c r="B477" i="28"/>
  <c r="B478" i="28"/>
  <c r="B479" i="28"/>
  <c r="B480" i="28"/>
  <c r="B481" i="28"/>
  <c r="B482" i="28"/>
  <c r="B483" i="28"/>
  <c r="B484" i="28"/>
  <c r="B485" i="28"/>
  <c r="B486" i="28"/>
  <c r="B487" i="28"/>
  <c r="B488" i="28"/>
  <c r="B489" i="28"/>
  <c r="B490" i="28"/>
  <c r="B491" i="28"/>
  <c r="B492" i="28"/>
  <c r="B493" i="28"/>
  <c r="B494" i="28"/>
  <c r="B495" i="28"/>
  <c r="B496" i="28"/>
  <c r="B497" i="28"/>
  <c r="B498" i="28"/>
  <c r="B499" i="28"/>
  <c r="B500" i="28"/>
  <c r="B501" i="28"/>
  <c r="B502" i="28"/>
  <c r="B503" i="28"/>
  <c r="B504" i="28"/>
  <c r="B505" i="28"/>
  <c r="B506" i="28"/>
  <c r="B507" i="28"/>
  <c r="B508" i="28"/>
  <c r="B509" i="28"/>
  <c r="B510" i="28"/>
  <c r="B511" i="28"/>
  <c r="B512" i="28"/>
  <c r="B513" i="28"/>
  <c r="B514" i="28"/>
  <c r="B515" i="28"/>
  <c r="B516" i="28"/>
  <c r="B517" i="28"/>
  <c r="B518" i="28"/>
  <c r="B519" i="28"/>
  <c r="B520" i="28"/>
  <c r="B521" i="28"/>
  <c r="B522" i="28"/>
  <c r="B523" i="28"/>
  <c r="B524" i="28"/>
  <c r="B525" i="28"/>
  <c r="B526" i="28"/>
  <c r="B527" i="28"/>
  <c r="B528" i="28"/>
  <c r="B529" i="28"/>
  <c r="B530" i="28"/>
  <c r="B531" i="28"/>
  <c r="B532" i="28"/>
  <c r="B533" i="28"/>
  <c r="B534" i="28"/>
  <c r="B535" i="28"/>
  <c r="B536" i="28"/>
  <c r="B537" i="28"/>
  <c r="B538" i="28"/>
  <c r="B539" i="28"/>
  <c r="B540" i="28"/>
  <c r="B464" i="28"/>
  <c r="B343" i="28"/>
  <c r="B344" i="28"/>
  <c r="B345" i="28"/>
  <c r="B346" i="28"/>
  <c r="B347" i="28"/>
  <c r="B348" i="28"/>
  <c r="B349" i="28"/>
  <c r="B350" i="28"/>
  <c r="B351" i="28"/>
  <c r="B352" i="28"/>
  <c r="B353" i="28"/>
  <c r="B354" i="28"/>
  <c r="B355" i="28"/>
  <c r="B356" i="28"/>
  <c r="B357" i="28"/>
  <c r="B358" i="28"/>
  <c r="B359" i="28"/>
  <c r="B360" i="28"/>
  <c r="B361" i="28"/>
  <c r="B362" i="28"/>
  <c r="B363" i="28"/>
  <c r="B364" i="28"/>
  <c r="B365" i="28"/>
  <c r="B366" i="28"/>
  <c r="B367" i="28"/>
  <c r="B368" i="28"/>
  <c r="B369" i="28"/>
  <c r="B370" i="28"/>
  <c r="B371" i="28"/>
  <c r="B372" i="28"/>
  <c r="B373" i="28"/>
  <c r="B374" i="28"/>
  <c r="B375" i="28"/>
  <c r="B376" i="28"/>
  <c r="B377" i="28"/>
  <c r="B378" i="28"/>
  <c r="B379" i="28"/>
  <c r="B380" i="28"/>
  <c r="B381" i="28"/>
  <c r="B382" i="28"/>
  <c r="B383" i="28"/>
  <c r="B384" i="28"/>
  <c r="B385" i="28"/>
  <c r="B386" i="28"/>
  <c r="B387" i="28"/>
  <c r="B388" i="28"/>
  <c r="B389" i="28"/>
  <c r="B390" i="28"/>
  <c r="B391" i="28"/>
  <c r="B392" i="28"/>
  <c r="B393" i="28"/>
  <c r="B394" i="28"/>
  <c r="B395" i="28"/>
  <c r="B396" i="28"/>
  <c r="B397" i="28"/>
  <c r="B398" i="28"/>
  <c r="B399" i="28"/>
  <c r="B400" i="28"/>
  <c r="B401" i="28"/>
  <c r="B402" i="28"/>
  <c r="B403" i="28"/>
  <c r="B404" i="28"/>
  <c r="B405" i="28"/>
  <c r="B406" i="28"/>
  <c r="B407" i="28"/>
  <c r="B408" i="28"/>
  <c r="B409" i="28"/>
  <c r="B410" i="28"/>
  <c r="B411" i="28"/>
  <c r="B412" i="28"/>
  <c r="B413" i="28"/>
  <c r="B414" i="28"/>
  <c r="B415" i="28"/>
  <c r="B416" i="28"/>
  <c r="B417" i="28"/>
  <c r="B418" i="28"/>
  <c r="B419" i="28"/>
  <c r="B420" i="28"/>
  <c r="B421" i="28"/>
  <c r="B422" i="28"/>
  <c r="B423" i="28"/>
  <c r="B424" i="28"/>
  <c r="B425" i="28"/>
  <c r="B426" i="28"/>
  <c r="B427" i="28"/>
  <c r="B428" i="28"/>
  <c r="B429" i="28"/>
  <c r="B430" i="28"/>
  <c r="B431" i="28"/>
  <c r="B432" i="28"/>
  <c r="B433" i="28"/>
  <c r="B434" i="28"/>
  <c r="B435" i="28"/>
  <c r="B436" i="28"/>
  <c r="B437" i="28"/>
  <c r="B438" i="28"/>
  <c r="B439" i="28"/>
  <c r="B440" i="28"/>
  <c r="B441" i="28"/>
  <c r="B442" i="28"/>
  <c r="B443" i="28"/>
  <c r="B444" i="28"/>
  <c r="B445" i="28"/>
  <c r="B446" i="28"/>
  <c r="B447" i="28"/>
  <c r="B448" i="28"/>
  <c r="B449" i="28"/>
  <c r="B450" i="28"/>
  <c r="B451" i="28"/>
  <c r="B452" i="28"/>
  <c r="B453" i="28"/>
  <c r="B454" i="28"/>
  <c r="B455" i="28"/>
  <c r="B456" i="28"/>
  <c r="B457" i="28"/>
  <c r="B458" i="28"/>
  <c r="B459" i="28"/>
  <c r="B460" i="28"/>
  <c r="B461" i="28"/>
  <c r="B462" i="28"/>
  <c r="B463" i="28"/>
  <c r="B342" i="28"/>
  <c r="B227" i="28"/>
  <c r="B228" i="28"/>
  <c r="B229" i="28"/>
  <c r="B230" i="28"/>
  <c r="B231" i="28"/>
  <c r="B232" i="28"/>
  <c r="B233" i="28"/>
  <c r="B234" i="28"/>
  <c r="B235" i="28"/>
  <c r="B236" i="28"/>
  <c r="B237" i="28"/>
  <c r="B238" i="28"/>
  <c r="B239" i="28"/>
  <c r="B240" i="28"/>
  <c r="B241" i="28"/>
  <c r="B242" i="28"/>
  <c r="B243" i="28"/>
  <c r="B244" i="28"/>
  <c r="B245" i="28"/>
  <c r="B246" i="28"/>
  <c r="B247" i="28"/>
  <c r="B248" i="28"/>
  <c r="B249" i="28"/>
  <c r="B250" i="28"/>
  <c r="B251" i="28"/>
  <c r="B252" i="28"/>
  <c r="B253" i="28"/>
  <c r="B254" i="28"/>
  <c r="B255" i="28"/>
  <c r="B256" i="28"/>
  <c r="B257" i="28"/>
  <c r="B258" i="28"/>
  <c r="B259" i="28"/>
  <c r="B260" i="28"/>
  <c r="B261" i="28"/>
  <c r="B262" i="28"/>
  <c r="B263" i="28"/>
  <c r="B264" i="28"/>
  <c r="B265" i="28"/>
  <c r="B266" i="28"/>
  <c r="B267" i="28"/>
  <c r="B268" i="28"/>
  <c r="B269" i="28"/>
  <c r="B270" i="28"/>
  <c r="B271" i="28"/>
  <c r="B272" i="28"/>
  <c r="B273" i="28"/>
  <c r="B274" i="28"/>
  <c r="B275" i="28"/>
  <c r="B276" i="28"/>
  <c r="B277" i="28"/>
  <c r="B278" i="28"/>
  <c r="B279" i="28"/>
  <c r="B280" i="28"/>
  <c r="B281" i="28"/>
  <c r="B282" i="28"/>
  <c r="B283" i="28"/>
  <c r="B284" i="28"/>
  <c r="B285" i="28"/>
  <c r="B286" i="28"/>
  <c r="B287" i="28"/>
  <c r="B288" i="28"/>
  <c r="B289" i="28"/>
  <c r="B290" i="28"/>
  <c r="B291" i="28"/>
  <c r="B292" i="28"/>
  <c r="B293" i="28"/>
  <c r="B294" i="28"/>
  <c r="B295" i="28"/>
  <c r="B296" i="28"/>
  <c r="B297" i="28"/>
  <c r="B298" i="28"/>
  <c r="B299" i="28"/>
  <c r="B300" i="28"/>
  <c r="B301" i="28"/>
  <c r="B302" i="28"/>
  <c r="B303" i="28"/>
  <c r="B304" i="28"/>
  <c r="B305" i="28"/>
  <c r="B306" i="28"/>
  <c r="B307" i="28"/>
  <c r="B308" i="28"/>
  <c r="B309" i="28"/>
  <c r="B310" i="28"/>
  <c r="B311" i="28"/>
  <c r="B312" i="28"/>
  <c r="B313" i="28"/>
  <c r="B314" i="28"/>
  <c r="B315" i="28"/>
  <c r="B316" i="28"/>
  <c r="B317" i="28"/>
  <c r="B318" i="28"/>
  <c r="B319" i="28"/>
  <c r="B320" i="28"/>
  <c r="B321" i="28"/>
  <c r="B322" i="28"/>
  <c r="B323" i="28"/>
  <c r="B324" i="28"/>
  <c r="B325" i="28"/>
  <c r="B326" i="28"/>
  <c r="B327" i="28"/>
  <c r="B328" i="28"/>
  <c r="B329" i="28"/>
  <c r="B330" i="28"/>
  <c r="B331" i="28"/>
  <c r="B332" i="28"/>
  <c r="B333" i="28"/>
  <c r="B334" i="28"/>
  <c r="B335" i="28"/>
  <c r="B336" i="28"/>
  <c r="B337" i="28"/>
  <c r="B338" i="28"/>
  <c r="B339" i="28"/>
  <c r="B340" i="28"/>
  <c r="B341" i="28"/>
  <c r="B226" i="28"/>
  <c r="B109" i="28"/>
  <c r="B110" i="28"/>
  <c r="B111" i="28"/>
  <c r="B112" i="28"/>
  <c r="B113" i="28"/>
  <c r="B114" i="28"/>
  <c r="B115" i="28"/>
  <c r="B116" i="28"/>
  <c r="B117" i="28"/>
  <c r="B118" i="28"/>
  <c r="B119" i="28"/>
  <c r="B120" i="28"/>
  <c r="B121" i="28"/>
  <c r="B122" i="28"/>
  <c r="B123" i="28"/>
  <c r="B124" i="28"/>
  <c r="B125" i="28"/>
  <c r="B126" i="28"/>
  <c r="B127" i="28"/>
  <c r="B128" i="28"/>
  <c r="B129" i="28"/>
  <c r="B130" i="28"/>
  <c r="B131" i="28"/>
  <c r="B132" i="28"/>
  <c r="B133" i="28"/>
  <c r="B134" i="28"/>
  <c r="B135" i="28"/>
  <c r="B136" i="28"/>
  <c r="B137" i="28"/>
  <c r="B138" i="28"/>
  <c r="B139" i="28"/>
  <c r="B140" i="28"/>
  <c r="B141" i="28"/>
  <c r="B142" i="28"/>
  <c r="B143" i="28"/>
  <c r="B144" i="28"/>
  <c r="B145" i="28"/>
  <c r="B146" i="28"/>
  <c r="B147" i="28"/>
  <c r="B148" i="28"/>
  <c r="B149" i="28"/>
  <c r="B150" i="28"/>
  <c r="B151" i="28"/>
  <c r="B152" i="28"/>
  <c r="B153" i="28"/>
  <c r="B154" i="28"/>
  <c r="B155" i="28"/>
  <c r="B156" i="28"/>
  <c r="B157" i="28"/>
  <c r="B158" i="28"/>
  <c r="B159" i="28"/>
  <c r="B160" i="28"/>
  <c r="B161" i="28"/>
  <c r="B162" i="28"/>
  <c r="B163" i="28"/>
  <c r="B164" i="28"/>
  <c r="B165" i="28"/>
  <c r="B166" i="28"/>
  <c r="B167" i="28"/>
  <c r="B168" i="28"/>
  <c r="B169" i="28"/>
  <c r="B170" i="28"/>
  <c r="B171" i="28"/>
  <c r="B172" i="28"/>
  <c r="B173" i="28"/>
  <c r="B174" i="28"/>
  <c r="B175" i="28"/>
  <c r="B176" i="28"/>
  <c r="B177" i="28"/>
  <c r="B178" i="28"/>
  <c r="B179" i="28"/>
  <c r="B180" i="28"/>
  <c r="B181" i="28"/>
  <c r="B182" i="28"/>
  <c r="B183" i="28"/>
  <c r="B184" i="28"/>
  <c r="B185" i="28"/>
  <c r="B186" i="28"/>
  <c r="B187" i="28"/>
  <c r="B188" i="28"/>
  <c r="B189" i="28"/>
  <c r="B190" i="28"/>
  <c r="B191" i="28"/>
  <c r="B192" i="28"/>
  <c r="B193" i="28"/>
  <c r="B194" i="28"/>
  <c r="B195" i="28"/>
  <c r="B196" i="28"/>
  <c r="B197" i="28"/>
  <c r="B198" i="28"/>
  <c r="B199" i="28"/>
  <c r="B200" i="28"/>
  <c r="B201" i="28"/>
  <c r="B202" i="28"/>
  <c r="B203" i="28"/>
  <c r="B204" i="28"/>
  <c r="B205" i="28"/>
  <c r="B206" i="28"/>
  <c r="B207" i="28"/>
  <c r="B208" i="28"/>
  <c r="B209" i="28"/>
  <c r="B210" i="28"/>
  <c r="B211" i="28"/>
  <c r="B212" i="28"/>
  <c r="B213" i="28"/>
  <c r="B214" i="28"/>
  <c r="B215" i="28"/>
  <c r="B216" i="28"/>
  <c r="B217" i="28"/>
  <c r="B218" i="28"/>
  <c r="B219" i="28"/>
  <c r="B220" i="28"/>
  <c r="B221" i="28"/>
  <c r="B222" i="28"/>
  <c r="B223" i="28"/>
  <c r="B224" i="28"/>
  <c r="B225" i="28"/>
  <c r="B108" i="28"/>
  <c r="B3" i="28"/>
  <c r="B4" i="28"/>
  <c r="B5" i="28"/>
  <c r="B6" i="28"/>
  <c r="B7" i="28"/>
  <c r="B8" i="28"/>
  <c r="B9" i="28"/>
  <c r="B10" i="28"/>
  <c r="B11" i="28"/>
  <c r="B12" i="28"/>
  <c r="B13" i="28"/>
  <c r="B14" i="28"/>
  <c r="B15" i="28"/>
  <c r="B16" i="28"/>
  <c r="B17" i="28"/>
  <c r="B18" i="28"/>
  <c r="B19" i="28"/>
  <c r="B20" i="28"/>
  <c r="B21" i="28"/>
  <c r="B22" i="28"/>
  <c r="B23" i="28"/>
  <c r="B24" i="28"/>
  <c r="B25" i="28"/>
  <c r="B26" i="28"/>
  <c r="B27" i="28"/>
  <c r="B28" i="28"/>
  <c r="B29" i="28"/>
  <c r="B30" i="28"/>
  <c r="B31" i="28"/>
  <c r="B32" i="28"/>
  <c r="B33" i="28"/>
  <c r="B34" i="28"/>
  <c r="B35" i="28"/>
  <c r="B36" i="28"/>
  <c r="B37" i="28"/>
  <c r="B38" i="28"/>
  <c r="B39" i="28"/>
  <c r="B40" i="28"/>
  <c r="B41" i="28"/>
  <c r="B42" i="28"/>
  <c r="B43" i="28"/>
  <c r="B44" i="28"/>
  <c r="B45" i="28"/>
  <c r="B46" i="28"/>
  <c r="B47" i="28"/>
  <c r="B48" i="28"/>
  <c r="B49" i="28"/>
  <c r="B50" i="28"/>
  <c r="B51" i="28"/>
  <c r="B52" i="28"/>
  <c r="B53" i="28"/>
  <c r="B54" i="28"/>
  <c r="B55" i="28"/>
  <c r="B56" i="28"/>
  <c r="B57" i="28"/>
  <c r="B58" i="28"/>
  <c r="B59" i="28"/>
  <c r="B60" i="28"/>
  <c r="B61" i="28"/>
  <c r="B62" i="28"/>
  <c r="B63" i="28"/>
  <c r="B64" i="28"/>
  <c r="B65" i="28"/>
  <c r="B66" i="28"/>
  <c r="B67" i="28"/>
  <c r="B68" i="28"/>
  <c r="B69" i="28"/>
  <c r="B70" i="28"/>
  <c r="B71" i="28"/>
  <c r="B72" i="28"/>
  <c r="B73" i="28"/>
  <c r="B74" i="28"/>
  <c r="B75" i="28"/>
  <c r="B76" i="28"/>
  <c r="B77" i="28"/>
  <c r="B78" i="28"/>
  <c r="B79" i="28"/>
  <c r="B80" i="28"/>
  <c r="B81" i="28"/>
  <c r="B82" i="28"/>
  <c r="B83" i="28"/>
  <c r="B84" i="28"/>
  <c r="B85" i="28"/>
  <c r="B86" i="28"/>
  <c r="B87" i="28"/>
  <c r="B88" i="28"/>
  <c r="B89" i="28"/>
  <c r="B90" i="28"/>
  <c r="B91" i="28"/>
  <c r="B92" i="28"/>
  <c r="B93" i="28"/>
  <c r="B94" i="28"/>
  <c r="B95" i="28"/>
  <c r="B96" i="28"/>
  <c r="B97" i="28"/>
  <c r="B98" i="28"/>
  <c r="B99" i="28"/>
  <c r="B100" i="28"/>
  <c r="B101" i="28"/>
  <c r="B102" i="28"/>
  <c r="B103" i="28"/>
  <c r="B104" i="28"/>
  <c r="B105" i="28"/>
  <c r="B106" i="28"/>
  <c r="B107" i="28"/>
  <c r="B2" i="28"/>
  <c r="U3" i="24" l="1"/>
  <c r="U2" i="24"/>
  <c r="V2" i="24" s="1"/>
  <c r="X2" i="24" s="1"/>
  <c r="C3" i="24"/>
  <c r="C2" i="24"/>
  <c r="Z2" i="24" l="1"/>
  <c r="V3" i="24"/>
  <c r="X3" i="24" s="1"/>
  <c r="Z3" i="24"/>
  <c r="E14" i="29" l="1"/>
  <c r="G2" i="30" l="1"/>
  <c r="F2" i="30" s="1"/>
  <c r="I2" i="30"/>
  <c r="H2" i="30" s="1"/>
  <c r="G3" i="30"/>
  <c r="F3" i="30" s="1"/>
  <c r="I3" i="30"/>
  <c r="H3" i="30" s="1"/>
  <c r="I6" i="31" l="1"/>
  <c r="J6" i="31"/>
  <c r="K6" i="31"/>
  <c r="M6" i="31"/>
  <c r="N6" i="31"/>
  <c r="O6" i="31"/>
  <c r="P6" i="31"/>
  <c r="H6" i="31"/>
  <c r="S6" i="31"/>
  <c r="I3" i="13" l="1"/>
  <c r="D17" i="6"/>
  <c r="E9" i="29" l="1"/>
  <c r="E6" i="29" l="1"/>
  <c r="P5" i="30"/>
  <c r="N5" i="30"/>
  <c r="M5" i="30"/>
  <c r="L5" i="30"/>
  <c r="K5" i="30"/>
  <c r="E12" i="29"/>
  <c r="E10" i="29"/>
  <c r="E4" i="29"/>
  <c r="F11" i="29" l="1"/>
  <c r="F16" i="29" s="1"/>
  <c r="F7" i="29"/>
  <c r="I4" i="29" l="1"/>
  <c r="I5" i="29"/>
  <c r="E3" i="13"/>
  <c r="I6" i="29" l="1"/>
  <c r="F3" i="13" l="1"/>
  <c r="C492" i="28" l="1"/>
  <c r="C493" i="28"/>
  <c r="C494" i="28"/>
  <c r="C495" i="28"/>
  <c r="C496" i="28"/>
  <c r="C497" i="28"/>
  <c r="C498" i="28"/>
  <c r="C499" i="28"/>
  <c r="C500" i="28"/>
  <c r="C501" i="28"/>
  <c r="C502" i="28"/>
  <c r="C503" i="28"/>
  <c r="C504" i="28"/>
  <c r="C505" i="28"/>
  <c r="C506" i="28"/>
  <c r="C507" i="28"/>
  <c r="C508" i="28"/>
  <c r="C509" i="28"/>
  <c r="C510" i="28"/>
  <c r="C511" i="28"/>
  <c r="C512" i="28"/>
  <c r="C513" i="28"/>
  <c r="C514" i="28"/>
  <c r="C515" i="28"/>
  <c r="C516" i="28"/>
  <c r="C517" i="28"/>
  <c r="C518" i="28"/>
  <c r="C519" i="28"/>
  <c r="C520" i="28"/>
  <c r="C521" i="28"/>
  <c r="C522" i="28"/>
  <c r="C523" i="28"/>
  <c r="C524" i="28"/>
  <c r="C525" i="28"/>
  <c r="C526" i="28"/>
  <c r="C527" i="28"/>
  <c r="C528" i="28"/>
  <c r="C529" i="28"/>
  <c r="C530" i="28"/>
  <c r="C531" i="28"/>
  <c r="C532" i="28"/>
  <c r="C533" i="28"/>
  <c r="C534" i="28"/>
  <c r="C535" i="28"/>
  <c r="C536" i="28"/>
  <c r="C537" i="28"/>
  <c r="C538" i="28"/>
  <c r="C539" i="28"/>
  <c r="C540" i="28"/>
  <c r="C541" i="28"/>
  <c r="C542" i="28"/>
  <c r="C543" i="28"/>
  <c r="C544" i="28"/>
  <c r="C545" i="28"/>
  <c r="C546" i="28"/>
  <c r="C547" i="28"/>
  <c r="C548" i="28"/>
  <c r="C549" i="28"/>
  <c r="C550" i="28"/>
  <c r="C551" i="28"/>
  <c r="C552" i="28"/>
  <c r="C553" i="28"/>
  <c r="C554" i="28"/>
  <c r="C555" i="28"/>
  <c r="C556" i="28"/>
  <c r="C557" i="28"/>
  <c r="C558" i="28"/>
  <c r="C559" i="28"/>
  <c r="C560" i="28"/>
  <c r="C561" i="28"/>
  <c r="C562" i="28"/>
  <c r="C563" i="28"/>
  <c r="C564" i="28"/>
  <c r="C565" i="28"/>
  <c r="C566" i="28"/>
  <c r="C567" i="28"/>
  <c r="C568" i="28"/>
  <c r="C569" i="28"/>
  <c r="C570" i="28"/>
  <c r="C571" i="28"/>
  <c r="C572" i="28"/>
  <c r="C573" i="28"/>
  <c r="C574" i="28"/>
  <c r="C575" i="28"/>
  <c r="C576" i="28"/>
  <c r="C577" i="28"/>
  <c r="C578" i="28"/>
  <c r="C579" i="28"/>
  <c r="C580" i="28"/>
  <c r="C581" i="28"/>
  <c r="C582" i="28"/>
  <c r="C583" i="28"/>
  <c r="C584" i="28"/>
  <c r="C585" i="28"/>
  <c r="C586" i="28"/>
  <c r="C587" i="28"/>
  <c r="C588" i="28"/>
  <c r="C589" i="28"/>
  <c r="C590" i="28"/>
  <c r="C591" i="28"/>
  <c r="C592" i="28"/>
  <c r="C593" i="28"/>
  <c r="C594" i="28"/>
  <c r="C595" i="28"/>
  <c r="C596" i="28"/>
  <c r="C597" i="28"/>
  <c r="C598" i="28"/>
  <c r="C599" i="28"/>
  <c r="C600" i="28"/>
  <c r="C601" i="28"/>
  <c r="C602" i="28"/>
  <c r="C603" i="28"/>
  <c r="C604" i="28"/>
  <c r="C605" i="28"/>
  <c r="C606" i="28"/>
  <c r="C607" i="28"/>
  <c r="C608" i="28"/>
  <c r="C609" i="28"/>
  <c r="C610" i="28"/>
  <c r="C611" i="28"/>
  <c r="C612" i="28"/>
  <c r="C613" i="28"/>
  <c r="C614" i="28"/>
  <c r="C615" i="28"/>
  <c r="C616" i="28"/>
  <c r="C617" i="28"/>
  <c r="C618" i="28"/>
  <c r="C619" i="28"/>
  <c r="C620" i="28"/>
  <c r="C621" i="28"/>
  <c r="C622" i="28"/>
  <c r="C623" i="28"/>
  <c r="C624" i="28"/>
  <c r="C625" i="28"/>
  <c r="C626" i="28"/>
  <c r="C627" i="28"/>
  <c r="C628" i="28"/>
  <c r="C629" i="28"/>
  <c r="C630" i="28"/>
  <c r="C631" i="28"/>
  <c r="C632" i="28"/>
  <c r="C633" i="28"/>
  <c r="C634" i="28"/>
  <c r="C635" i="28"/>
  <c r="C636" i="28"/>
  <c r="C637" i="28"/>
  <c r="C638" i="28"/>
  <c r="C639" i="28"/>
  <c r="C640" i="28"/>
  <c r="C641" i="28"/>
  <c r="C642" i="28"/>
  <c r="C643" i="28"/>
  <c r="C644" i="28"/>
  <c r="C645" i="28"/>
  <c r="C646" i="28"/>
  <c r="C647" i="28"/>
  <c r="C648" i="28"/>
  <c r="C649" i="28"/>
  <c r="C650" i="28"/>
  <c r="C651" i="28"/>
  <c r="C652" i="28"/>
  <c r="C653" i="28"/>
  <c r="C654" i="28"/>
  <c r="C655" i="28"/>
  <c r="C656" i="28"/>
  <c r="C657" i="28"/>
  <c r="C658" i="28"/>
  <c r="C659" i="28"/>
  <c r="C660" i="28"/>
  <c r="C661" i="28"/>
  <c r="C662" i="28"/>
  <c r="C663" i="28"/>
  <c r="C664" i="28"/>
  <c r="C665" i="28"/>
  <c r="C666" i="28"/>
  <c r="C667" i="28"/>
  <c r="C668" i="28"/>
  <c r="C669" i="28"/>
  <c r="C2" i="28"/>
  <c r="C374" i="28"/>
  <c r="C375" i="28"/>
  <c r="C376" i="28"/>
  <c r="C377" i="28"/>
  <c r="C378" i="28"/>
  <c r="C379" i="28"/>
  <c r="C380" i="28"/>
  <c r="C381" i="28"/>
  <c r="C382" i="28"/>
  <c r="C383" i="28"/>
  <c r="C384" i="28"/>
  <c r="C385" i="28"/>
  <c r="C386" i="28"/>
  <c r="C387" i="28"/>
  <c r="C388" i="28"/>
  <c r="C389" i="28"/>
  <c r="C390" i="28"/>
  <c r="C391" i="28"/>
  <c r="C392" i="28"/>
  <c r="C393" i="28"/>
  <c r="C394" i="28"/>
  <c r="C395" i="28"/>
  <c r="C396" i="28"/>
  <c r="C397" i="28"/>
  <c r="C398" i="28"/>
  <c r="C399" i="28"/>
  <c r="C400" i="28"/>
  <c r="C401" i="28"/>
  <c r="C402" i="28"/>
  <c r="C403" i="28"/>
  <c r="C404" i="28"/>
  <c r="C405" i="28"/>
  <c r="C406" i="28"/>
  <c r="C407" i="28"/>
  <c r="C408" i="28"/>
  <c r="C409" i="28"/>
  <c r="C410" i="28"/>
  <c r="C411" i="28"/>
  <c r="C412" i="28"/>
  <c r="C413" i="28"/>
  <c r="C414" i="28"/>
  <c r="C415" i="28"/>
  <c r="C416" i="28"/>
  <c r="C417" i="28"/>
  <c r="C418" i="28"/>
  <c r="C419" i="28"/>
  <c r="C420" i="28"/>
  <c r="C421" i="28"/>
  <c r="C422" i="28"/>
  <c r="C423" i="28"/>
  <c r="C424" i="28"/>
  <c r="C425" i="28"/>
  <c r="C426" i="28"/>
  <c r="C427" i="28"/>
  <c r="C428" i="28"/>
  <c r="C429" i="28"/>
  <c r="C430" i="28"/>
  <c r="C431" i="28"/>
  <c r="C432" i="28"/>
  <c r="C433" i="28"/>
  <c r="C434" i="28"/>
  <c r="C435" i="28"/>
  <c r="C436" i="28"/>
  <c r="C437" i="28"/>
  <c r="C438" i="28"/>
  <c r="C439" i="28"/>
  <c r="C440" i="28"/>
  <c r="C441" i="28"/>
  <c r="C442" i="28"/>
  <c r="C443" i="28"/>
  <c r="C444" i="28"/>
  <c r="C445" i="28"/>
  <c r="C446" i="28"/>
  <c r="C447" i="28"/>
  <c r="C448" i="28"/>
  <c r="C449" i="28"/>
  <c r="C450" i="28"/>
  <c r="C451" i="28"/>
  <c r="C452" i="28"/>
  <c r="C453" i="28"/>
  <c r="C454" i="28"/>
  <c r="C455" i="28"/>
  <c r="C456" i="28"/>
  <c r="C457" i="28"/>
  <c r="C458" i="28"/>
  <c r="C459" i="28"/>
  <c r="C460" i="28"/>
  <c r="C461" i="28"/>
  <c r="C462" i="28"/>
  <c r="C463" i="28"/>
  <c r="C464" i="28"/>
  <c r="C465" i="28"/>
  <c r="C466" i="28"/>
  <c r="C467" i="28"/>
  <c r="C468" i="28"/>
  <c r="C469" i="28"/>
  <c r="C470" i="28"/>
  <c r="C471" i="28"/>
  <c r="C472" i="28"/>
  <c r="C473" i="28"/>
  <c r="C474" i="28"/>
  <c r="C475" i="28"/>
  <c r="C476" i="28"/>
  <c r="C477" i="28"/>
  <c r="C478" i="28"/>
  <c r="C479" i="28"/>
  <c r="C480" i="28"/>
  <c r="C481" i="28"/>
  <c r="C482" i="28"/>
  <c r="C483" i="28"/>
  <c r="C484" i="28"/>
  <c r="C485" i="28"/>
  <c r="C486" i="28"/>
  <c r="C487" i="28"/>
  <c r="C488" i="28"/>
  <c r="C489" i="28"/>
  <c r="C490" i="28"/>
  <c r="C491" i="28"/>
  <c r="C373" i="28"/>
  <c r="C274" i="28"/>
  <c r="C275" i="28"/>
  <c r="C276" i="28"/>
  <c r="C277" i="28"/>
  <c r="C278" i="28"/>
  <c r="C279" i="28"/>
  <c r="C280" i="28"/>
  <c r="C281" i="28"/>
  <c r="C282" i="28"/>
  <c r="C283" i="28"/>
  <c r="C284" i="28"/>
  <c r="C285" i="28"/>
  <c r="C286" i="28"/>
  <c r="C287" i="28"/>
  <c r="C288" i="28"/>
  <c r="C289" i="28"/>
  <c r="C290" i="28"/>
  <c r="C291" i="28"/>
  <c r="C292" i="28"/>
  <c r="C293" i="28"/>
  <c r="C294" i="28"/>
  <c r="C295" i="28"/>
  <c r="C296" i="28"/>
  <c r="C297" i="28"/>
  <c r="C298" i="28"/>
  <c r="C299" i="28"/>
  <c r="C300" i="28"/>
  <c r="C301" i="28"/>
  <c r="C302" i="28"/>
  <c r="C303" i="28"/>
  <c r="C304" i="28"/>
  <c r="C305" i="28"/>
  <c r="C306" i="28"/>
  <c r="C307" i="28"/>
  <c r="C308" i="28"/>
  <c r="C309" i="28"/>
  <c r="C310" i="28"/>
  <c r="C311" i="28"/>
  <c r="C312" i="28"/>
  <c r="C313" i="28"/>
  <c r="C314" i="28"/>
  <c r="C315" i="28"/>
  <c r="C316" i="28"/>
  <c r="C317" i="28"/>
  <c r="C318" i="28"/>
  <c r="C319" i="28"/>
  <c r="C320" i="28"/>
  <c r="C321" i="28"/>
  <c r="C322" i="28"/>
  <c r="C323" i="28"/>
  <c r="C324" i="28"/>
  <c r="C325" i="28"/>
  <c r="C326" i="28"/>
  <c r="C327" i="28"/>
  <c r="C328" i="28"/>
  <c r="C329" i="28"/>
  <c r="C330" i="28"/>
  <c r="C331" i="28"/>
  <c r="C332" i="28"/>
  <c r="C333" i="28"/>
  <c r="C334" i="28"/>
  <c r="C335" i="28"/>
  <c r="C336" i="28"/>
  <c r="C337" i="28"/>
  <c r="C338" i="28"/>
  <c r="C339" i="28"/>
  <c r="C340" i="28"/>
  <c r="C341" i="28"/>
  <c r="C342" i="28"/>
  <c r="C343" i="28"/>
  <c r="C344" i="28"/>
  <c r="C345" i="28"/>
  <c r="C346" i="28"/>
  <c r="C347" i="28"/>
  <c r="C348" i="28"/>
  <c r="C349" i="28"/>
  <c r="C350" i="28"/>
  <c r="C351" i="28"/>
  <c r="C352" i="28"/>
  <c r="C353" i="28"/>
  <c r="C354" i="28"/>
  <c r="C355" i="28"/>
  <c r="C356" i="28"/>
  <c r="C357" i="28"/>
  <c r="C358" i="28"/>
  <c r="C359" i="28"/>
  <c r="C360" i="28"/>
  <c r="C361" i="28"/>
  <c r="C362" i="28"/>
  <c r="C363" i="28"/>
  <c r="C364" i="28"/>
  <c r="C365" i="28"/>
  <c r="C366" i="28"/>
  <c r="C367" i="28"/>
  <c r="C368" i="28"/>
  <c r="C369" i="28"/>
  <c r="C370" i="28"/>
  <c r="C371" i="28"/>
  <c r="C372" i="28"/>
  <c r="C273" i="28"/>
  <c r="C3" i="28"/>
  <c r="C4" i="28"/>
  <c r="C5" i="28"/>
  <c r="C6" i="28"/>
  <c r="C7" i="28"/>
  <c r="C8" i="28"/>
  <c r="C9" i="28"/>
  <c r="C10" i="28"/>
  <c r="C11" i="28"/>
  <c r="C12" i="28"/>
  <c r="C13" i="28"/>
  <c r="C14" i="28"/>
  <c r="C15" i="28"/>
  <c r="C16" i="28"/>
  <c r="C17" i="28"/>
  <c r="C18" i="28"/>
  <c r="C19" i="28"/>
  <c r="C20" i="28"/>
  <c r="C21" i="28"/>
  <c r="C22" i="28"/>
  <c r="C23" i="28"/>
  <c r="C24" i="28"/>
  <c r="C25" i="28"/>
  <c r="C26" i="28"/>
  <c r="C27" i="28"/>
  <c r="C28" i="28"/>
  <c r="C29" i="28"/>
  <c r="C30" i="28"/>
  <c r="C31" i="28"/>
  <c r="C32" i="28"/>
  <c r="C33" i="28"/>
  <c r="C34" i="28"/>
  <c r="C35" i="28"/>
  <c r="C36" i="28"/>
  <c r="C37" i="28"/>
  <c r="C38" i="28"/>
  <c r="C39" i="28"/>
  <c r="C40" i="28"/>
  <c r="C41" i="28"/>
  <c r="C42" i="28"/>
  <c r="C43" i="28"/>
  <c r="C44" i="28"/>
  <c r="C45" i="28"/>
  <c r="C46" i="28"/>
  <c r="C47" i="28"/>
  <c r="C48" i="28"/>
  <c r="C49" i="28"/>
  <c r="C50" i="28"/>
  <c r="C51" i="28"/>
  <c r="C52" i="28"/>
  <c r="C53" i="28"/>
  <c r="C54" i="28"/>
  <c r="C55" i="28"/>
  <c r="C56" i="28"/>
  <c r="C57" i="28"/>
  <c r="C58" i="28"/>
  <c r="C59" i="28"/>
  <c r="C60" i="28"/>
  <c r="C61" i="28"/>
  <c r="C62" i="28"/>
  <c r="C63" i="28"/>
  <c r="C64" i="28"/>
  <c r="C65" i="28"/>
  <c r="C66" i="28"/>
  <c r="C67" i="28"/>
  <c r="C68" i="28"/>
  <c r="C69" i="28"/>
  <c r="C70" i="28"/>
  <c r="C71" i="28"/>
  <c r="C72" i="28"/>
  <c r="C73" i="28"/>
  <c r="C74" i="28"/>
  <c r="C75" i="28"/>
  <c r="C76" i="28"/>
  <c r="C77" i="28"/>
  <c r="C78" i="28"/>
  <c r="C79" i="28"/>
  <c r="C80" i="28"/>
  <c r="C81" i="28"/>
  <c r="C82" i="28"/>
  <c r="C83" i="28"/>
  <c r="C84" i="28"/>
  <c r="C85" i="28"/>
  <c r="C86" i="28"/>
  <c r="C87" i="28"/>
  <c r="C88" i="28"/>
  <c r="C89" i="28"/>
  <c r="C90" i="28"/>
  <c r="C91" i="28"/>
  <c r="C92" i="28"/>
  <c r="C93" i="28"/>
  <c r="C94" i="28"/>
  <c r="C95" i="28"/>
  <c r="C96" i="28"/>
  <c r="C97" i="28"/>
  <c r="C98" i="28"/>
  <c r="C99" i="28"/>
  <c r="C100" i="28"/>
  <c r="C101" i="28"/>
  <c r="C102" i="28"/>
  <c r="C103" i="28"/>
  <c r="C104" i="28"/>
  <c r="C105" i="28"/>
  <c r="C106" i="28"/>
  <c r="C107" i="28"/>
  <c r="C108" i="28"/>
  <c r="C109" i="28"/>
  <c r="C110" i="28"/>
  <c r="C111" i="28"/>
  <c r="C112" i="28"/>
  <c r="C113" i="28"/>
  <c r="C114" i="28"/>
  <c r="C115" i="28"/>
  <c r="C116" i="28"/>
  <c r="C117" i="28"/>
  <c r="C118" i="28"/>
  <c r="C119" i="28"/>
  <c r="C120" i="28"/>
  <c r="C121" i="28"/>
  <c r="C122" i="28"/>
  <c r="C123" i="28"/>
  <c r="C124" i="28"/>
  <c r="C125" i="28"/>
  <c r="C126" i="28"/>
  <c r="C127" i="28"/>
  <c r="C128" i="28"/>
  <c r="C129" i="28"/>
  <c r="C130" i="28"/>
  <c r="C131" i="28"/>
  <c r="C132" i="28"/>
  <c r="C133" i="28"/>
  <c r="C134" i="28"/>
  <c r="C135" i="28"/>
  <c r="C136" i="28"/>
  <c r="C137" i="28"/>
  <c r="C138" i="28"/>
  <c r="C139" i="28"/>
  <c r="C140" i="28"/>
  <c r="C141" i="28"/>
  <c r="C142" i="28"/>
  <c r="C143" i="28"/>
  <c r="C144" i="28"/>
  <c r="C145" i="28"/>
  <c r="C146" i="28"/>
  <c r="C147" i="28"/>
  <c r="C148" i="28"/>
  <c r="C149" i="28"/>
  <c r="C150" i="28"/>
  <c r="C151" i="28"/>
  <c r="C152" i="28"/>
  <c r="C153" i="28"/>
  <c r="C154" i="28"/>
  <c r="C155" i="28"/>
  <c r="C156" i="28"/>
  <c r="C157" i="28"/>
  <c r="C158" i="28"/>
  <c r="C159" i="28"/>
  <c r="C160" i="28"/>
  <c r="C161" i="28"/>
  <c r="C162" i="28"/>
  <c r="C163" i="28"/>
  <c r="C164" i="28"/>
  <c r="C165" i="28"/>
  <c r="C166" i="28"/>
  <c r="C167" i="28"/>
  <c r="C168" i="28"/>
  <c r="C169" i="28"/>
  <c r="C170" i="28"/>
  <c r="C171" i="28"/>
  <c r="C172" i="28"/>
  <c r="C173" i="28"/>
  <c r="C174" i="28"/>
  <c r="C175" i="28"/>
  <c r="C176" i="28"/>
  <c r="C177" i="28"/>
  <c r="C178" i="28"/>
  <c r="C179" i="28"/>
  <c r="C180" i="28"/>
  <c r="C181" i="28"/>
  <c r="C182" i="28"/>
  <c r="C183" i="28"/>
  <c r="C184" i="28"/>
  <c r="C185" i="28"/>
  <c r="C186" i="28"/>
  <c r="C187" i="28"/>
  <c r="C188" i="28"/>
  <c r="C189" i="28"/>
  <c r="C190" i="28"/>
  <c r="C191" i="28"/>
  <c r="C192" i="28"/>
  <c r="C193" i="28"/>
  <c r="C194" i="28"/>
  <c r="C195" i="28"/>
  <c r="C196" i="28"/>
  <c r="C197" i="28"/>
  <c r="C198" i="28"/>
  <c r="C199" i="28"/>
  <c r="C200" i="28"/>
  <c r="C201" i="28"/>
  <c r="C202" i="28"/>
  <c r="C203" i="28"/>
  <c r="C204" i="28"/>
  <c r="C205" i="28"/>
  <c r="C206" i="28"/>
  <c r="C207" i="28"/>
  <c r="C208" i="28"/>
  <c r="C209" i="28"/>
  <c r="C210" i="28"/>
  <c r="C211" i="28"/>
  <c r="C212" i="28"/>
  <c r="C213" i="28"/>
  <c r="C214" i="28"/>
  <c r="C215" i="28"/>
  <c r="C216" i="28"/>
  <c r="C217" i="28"/>
  <c r="C218" i="28"/>
  <c r="C219" i="28"/>
  <c r="C220" i="28"/>
  <c r="C221" i="28"/>
  <c r="C222" i="28"/>
  <c r="C223" i="28"/>
  <c r="C224" i="28"/>
  <c r="C225" i="28"/>
  <c r="C226" i="28"/>
  <c r="C227" i="28"/>
  <c r="C228" i="28"/>
  <c r="C229" i="28"/>
  <c r="C230" i="28"/>
  <c r="C231" i="28"/>
  <c r="C232" i="28"/>
  <c r="C233" i="28"/>
  <c r="C234" i="28"/>
  <c r="C235" i="28"/>
  <c r="C236" i="28"/>
  <c r="C237" i="28"/>
  <c r="C238" i="28"/>
  <c r="C239" i="28"/>
  <c r="C240" i="28"/>
  <c r="C241" i="28"/>
  <c r="C242" i="28"/>
  <c r="C243" i="28"/>
  <c r="C244" i="28"/>
  <c r="C245" i="28"/>
  <c r="C246" i="28"/>
  <c r="C247" i="28"/>
  <c r="C248" i="28"/>
  <c r="C249" i="28"/>
  <c r="C250" i="28"/>
  <c r="C251" i="28"/>
  <c r="C252" i="28"/>
  <c r="C253" i="28"/>
  <c r="C254" i="28"/>
  <c r="C255" i="28"/>
  <c r="C256" i="28"/>
  <c r="C257" i="28"/>
  <c r="C258" i="28"/>
  <c r="C259" i="28"/>
  <c r="C260" i="28"/>
  <c r="C261" i="28"/>
  <c r="C262" i="28"/>
  <c r="C263" i="28"/>
  <c r="C264" i="28"/>
  <c r="C265" i="28"/>
  <c r="C266" i="28"/>
  <c r="C267" i="28"/>
  <c r="C268" i="28"/>
  <c r="C269" i="28"/>
  <c r="C270" i="28"/>
  <c r="C271" i="28"/>
  <c r="C272" i="28"/>
  <c r="I3" i="28"/>
  <c r="J3" i="28" s="1"/>
  <c r="I4" i="28"/>
  <c r="J4" i="28" s="1"/>
  <c r="I5" i="28"/>
  <c r="J5" i="28" s="1"/>
  <c r="I6" i="28"/>
  <c r="J6" i="28" s="1"/>
  <c r="I7" i="28"/>
  <c r="J7" i="28" s="1"/>
  <c r="I8" i="28"/>
  <c r="J8" i="28" s="1"/>
  <c r="I9" i="28"/>
  <c r="J9" i="28" s="1"/>
  <c r="I10" i="28"/>
  <c r="J10" i="28" s="1"/>
  <c r="I11" i="28"/>
  <c r="J11" i="28" s="1"/>
  <c r="I12" i="28"/>
  <c r="J12" i="28" s="1"/>
  <c r="I13" i="28"/>
  <c r="J13" i="28" s="1"/>
  <c r="I14" i="28"/>
  <c r="J14" i="28" s="1"/>
  <c r="I15" i="28"/>
  <c r="J15" i="28" s="1"/>
  <c r="I16" i="28"/>
  <c r="J16" i="28" s="1"/>
  <c r="I17" i="28"/>
  <c r="J17" i="28" s="1"/>
  <c r="I18" i="28"/>
  <c r="J18" i="28" s="1"/>
  <c r="I19" i="28"/>
  <c r="J19" i="28" s="1"/>
  <c r="I20" i="28"/>
  <c r="J20" i="28" s="1"/>
  <c r="I21" i="28"/>
  <c r="J21" i="28" s="1"/>
  <c r="I22" i="28"/>
  <c r="J22" i="28" s="1"/>
  <c r="I23" i="28"/>
  <c r="J23" i="28" s="1"/>
  <c r="I24" i="28"/>
  <c r="J24" i="28" s="1"/>
  <c r="I25" i="28"/>
  <c r="J25" i="28" s="1"/>
  <c r="I26" i="28"/>
  <c r="J26" i="28" s="1"/>
  <c r="I27" i="28"/>
  <c r="J27" i="28" s="1"/>
  <c r="I28" i="28"/>
  <c r="J28" i="28" s="1"/>
  <c r="I29" i="28"/>
  <c r="J29" i="28" s="1"/>
  <c r="I30" i="28"/>
  <c r="J30" i="28" s="1"/>
  <c r="I31" i="28"/>
  <c r="J31" i="28" s="1"/>
  <c r="I32" i="28"/>
  <c r="J32" i="28" s="1"/>
  <c r="I33" i="28"/>
  <c r="J33" i="28" s="1"/>
  <c r="I34" i="28"/>
  <c r="J34" i="28" s="1"/>
  <c r="I35" i="28"/>
  <c r="J35" i="28" s="1"/>
  <c r="I36" i="28"/>
  <c r="J36" i="28" s="1"/>
  <c r="I37" i="28"/>
  <c r="J37" i="28" s="1"/>
  <c r="I38" i="28"/>
  <c r="J38" i="28" s="1"/>
  <c r="I39" i="28"/>
  <c r="J39" i="28" s="1"/>
  <c r="I40" i="28"/>
  <c r="J40" i="28" s="1"/>
  <c r="I41" i="28"/>
  <c r="J41" i="28" s="1"/>
  <c r="I42" i="28"/>
  <c r="J42" i="28" s="1"/>
  <c r="I43" i="28"/>
  <c r="J43" i="28" s="1"/>
  <c r="I44" i="28"/>
  <c r="J44" i="28" s="1"/>
  <c r="I45" i="28"/>
  <c r="J45" i="28" s="1"/>
  <c r="I46" i="28"/>
  <c r="J46" i="28" s="1"/>
  <c r="I47" i="28"/>
  <c r="J47" i="28" s="1"/>
  <c r="I48" i="28"/>
  <c r="J48" i="28" s="1"/>
  <c r="I49" i="28"/>
  <c r="J49" i="28" s="1"/>
  <c r="I50" i="28"/>
  <c r="J50" i="28" s="1"/>
  <c r="I51" i="28"/>
  <c r="J51" i="28" s="1"/>
  <c r="I52" i="28"/>
  <c r="J52" i="28" s="1"/>
  <c r="I53" i="28"/>
  <c r="J53" i="28" s="1"/>
  <c r="I54" i="28"/>
  <c r="J54" i="28" s="1"/>
  <c r="I55" i="28"/>
  <c r="J55" i="28" s="1"/>
  <c r="I56" i="28"/>
  <c r="J56" i="28" s="1"/>
  <c r="I57" i="28"/>
  <c r="J57" i="28" s="1"/>
  <c r="I58" i="28"/>
  <c r="J58" i="28" s="1"/>
  <c r="I59" i="28"/>
  <c r="J59" i="28" s="1"/>
  <c r="I60" i="28"/>
  <c r="J60" i="28" s="1"/>
  <c r="I61" i="28"/>
  <c r="J61" i="28" s="1"/>
  <c r="I62" i="28"/>
  <c r="J62" i="28" s="1"/>
  <c r="I63" i="28"/>
  <c r="J63" i="28" s="1"/>
  <c r="I64" i="28"/>
  <c r="J64" i="28" s="1"/>
  <c r="I65" i="28"/>
  <c r="J65" i="28" s="1"/>
  <c r="I66" i="28"/>
  <c r="J66" i="28" s="1"/>
  <c r="I67" i="28"/>
  <c r="J67" i="28" s="1"/>
  <c r="I68" i="28"/>
  <c r="J68" i="28" s="1"/>
  <c r="I69" i="28"/>
  <c r="J69" i="28" s="1"/>
  <c r="I70" i="28"/>
  <c r="J70" i="28" s="1"/>
  <c r="I71" i="28"/>
  <c r="J71" i="28" s="1"/>
  <c r="I72" i="28"/>
  <c r="J72" i="28" s="1"/>
  <c r="I73" i="28"/>
  <c r="J73" i="28" s="1"/>
  <c r="I74" i="28"/>
  <c r="J74" i="28" s="1"/>
  <c r="I75" i="28"/>
  <c r="J75" i="28" s="1"/>
  <c r="I76" i="28"/>
  <c r="J76" i="28" s="1"/>
  <c r="I77" i="28"/>
  <c r="J77" i="28" s="1"/>
  <c r="I78" i="28"/>
  <c r="J78" i="28" s="1"/>
  <c r="I79" i="28"/>
  <c r="J79" i="28" s="1"/>
  <c r="I80" i="28"/>
  <c r="J80" i="28" s="1"/>
  <c r="I81" i="28"/>
  <c r="J81" i="28" s="1"/>
  <c r="I82" i="28"/>
  <c r="J82" i="28" s="1"/>
  <c r="I83" i="28"/>
  <c r="J83" i="28" s="1"/>
  <c r="I84" i="28"/>
  <c r="J84" i="28" s="1"/>
  <c r="I85" i="28"/>
  <c r="J85" i="28" s="1"/>
  <c r="I86" i="28"/>
  <c r="J86" i="28" s="1"/>
  <c r="I87" i="28"/>
  <c r="J87" i="28" s="1"/>
  <c r="I88" i="28"/>
  <c r="J88" i="28" s="1"/>
  <c r="I89" i="28"/>
  <c r="J89" i="28" s="1"/>
  <c r="I90" i="28"/>
  <c r="J90" i="28" s="1"/>
  <c r="I91" i="28"/>
  <c r="J91" i="28" s="1"/>
  <c r="I92" i="28"/>
  <c r="J92" i="28" s="1"/>
  <c r="I93" i="28"/>
  <c r="J93" i="28" s="1"/>
  <c r="I94" i="28"/>
  <c r="J94" i="28" s="1"/>
  <c r="I95" i="28"/>
  <c r="J95" i="28" s="1"/>
  <c r="I96" i="28"/>
  <c r="J96" i="28" s="1"/>
  <c r="I97" i="28"/>
  <c r="J97" i="28" s="1"/>
  <c r="I98" i="28"/>
  <c r="J98" i="28" s="1"/>
  <c r="I99" i="28"/>
  <c r="J99" i="28" s="1"/>
  <c r="I100" i="28"/>
  <c r="J100" i="28" s="1"/>
  <c r="I101" i="28"/>
  <c r="J101" i="28" s="1"/>
  <c r="I102" i="28"/>
  <c r="J102" i="28" s="1"/>
  <c r="I103" i="28"/>
  <c r="J103" i="28" s="1"/>
  <c r="I104" i="28"/>
  <c r="J104" i="28" s="1"/>
  <c r="I105" i="28"/>
  <c r="J105" i="28" s="1"/>
  <c r="I106" i="28"/>
  <c r="J106" i="28" s="1"/>
  <c r="I107" i="28"/>
  <c r="J107" i="28" s="1"/>
  <c r="I108" i="28"/>
  <c r="J108" i="28" s="1"/>
  <c r="I109" i="28"/>
  <c r="J109" i="28" s="1"/>
  <c r="I110" i="28"/>
  <c r="J110" i="28" s="1"/>
  <c r="I111" i="28"/>
  <c r="J111" i="28" s="1"/>
  <c r="I112" i="28"/>
  <c r="J112" i="28" s="1"/>
  <c r="I113" i="28"/>
  <c r="J113" i="28" s="1"/>
  <c r="I114" i="28"/>
  <c r="J114" i="28" s="1"/>
  <c r="I115" i="28"/>
  <c r="J115" i="28" s="1"/>
  <c r="I116" i="28"/>
  <c r="J116" i="28" s="1"/>
  <c r="I117" i="28"/>
  <c r="J117" i="28" s="1"/>
  <c r="I118" i="28"/>
  <c r="J118" i="28" s="1"/>
  <c r="I119" i="28"/>
  <c r="J119" i="28" s="1"/>
  <c r="I120" i="28"/>
  <c r="J120" i="28" s="1"/>
  <c r="I121" i="28"/>
  <c r="J121" i="28" s="1"/>
  <c r="I122" i="28"/>
  <c r="J122" i="28" s="1"/>
  <c r="I123" i="28"/>
  <c r="J123" i="28" s="1"/>
  <c r="I124" i="28"/>
  <c r="J124" i="28" s="1"/>
  <c r="I125" i="28"/>
  <c r="J125" i="28" s="1"/>
  <c r="I126" i="28"/>
  <c r="J126" i="28" s="1"/>
  <c r="I127" i="28"/>
  <c r="J127" i="28" s="1"/>
  <c r="I128" i="28"/>
  <c r="J128" i="28" s="1"/>
  <c r="I129" i="28"/>
  <c r="J129" i="28" s="1"/>
  <c r="I130" i="28"/>
  <c r="J130" i="28" s="1"/>
  <c r="I131" i="28"/>
  <c r="J131" i="28" s="1"/>
  <c r="I132" i="28"/>
  <c r="J132" i="28" s="1"/>
  <c r="I133" i="28"/>
  <c r="J133" i="28" s="1"/>
  <c r="I134" i="28"/>
  <c r="J134" i="28" s="1"/>
  <c r="I135" i="28"/>
  <c r="J135" i="28" s="1"/>
  <c r="I136" i="28"/>
  <c r="J136" i="28" s="1"/>
  <c r="I137" i="28"/>
  <c r="J137" i="28" s="1"/>
  <c r="I138" i="28"/>
  <c r="J138" i="28" s="1"/>
  <c r="I139" i="28"/>
  <c r="J139" i="28" s="1"/>
  <c r="I140" i="28"/>
  <c r="J140" i="28" s="1"/>
  <c r="I141" i="28"/>
  <c r="J141" i="28" s="1"/>
  <c r="I142" i="28"/>
  <c r="J142" i="28" s="1"/>
  <c r="I143" i="28"/>
  <c r="J143" i="28" s="1"/>
  <c r="I144" i="28"/>
  <c r="J144" i="28" s="1"/>
  <c r="I145" i="28"/>
  <c r="J145" i="28" s="1"/>
  <c r="I146" i="28"/>
  <c r="J146" i="28" s="1"/>
  <c r="I147" i="28"/>
  <c r="J147" i="28" s="1"/>
  <c r="I148" i="28"/>
  <c r="J148" i="28" s="1"/>
  <c r="I149" i="28"/>
  <c r="J149" i="28" s="1"/>
  <c r="I150" i="28"/>
  <c r="J150" i="28" s="1"/>
  <c r="I151" i="28"/>
  <c r="J151" i="28" s="1"/>
  <c r="I152" i="28"/>
  <c r="J152" i="28" s="1"/>
  <c r="I153" i="28"/>
  <c r="J153" i="28" s="1"/>
  <c r="I154" i="28"/>
  <c r="J154" i="28" s="1"/>
  <c r="I155" i="28"/>
  <c r="J155" i="28" s="1"/>
  <c r="I156" i="28"/>
  <c r="J156" i="28" s="1"/>
  <c r="I157" i="28"/>
  <c r="J157" i="28" s="1"/>
  <c r="I158" i="28"/>
  <c r="J158" i="28" s="1"/>
  <c r="I159" i="28"/>
  <c r="J159" i="28" s="1"/>
  <c r="I160" i="28"/>
  <c r="J160" i="28" s="1"/>
  <c r="I161" i="28"/>
  <c r="J161" i="28" s="1"/>
  <c r="I162" i="28"/>
  <c r="J162" i="28" s="1"/>
  <c r="I163" i="28"/>
  <c r="J163" i="28" s="1"/>
  <c r="I164" i="28"/>
  <c r="J164" i="28" s="1"/>
  <c r="I165" i="28"/>
  <c r="J165" i="28" s="1"/>
  <c r="I166" i="28"/>
  <c r="J166" i="28" s="1"/>
  <c r="I167" i="28"/>
  <c r="J167" i="28" s="1"/>
  <c r="I168" i="28"/>
  <c r="J168" i="28" s="1"/>
  <c r="I169" i="28"/>
  <c r="J169" i="28" s="1"/>
  <c r="I170" i="28"/>
  <c r="J170" i="28" s="1"/>
  <c r="I171" i="28"/>
  <c r="J171" i="28" s="1"/>
  <c r="I172" i="28"/>
  <c r="J172" i="28" s="1"/>
  <c r="I173" i="28"/>
  <c r="J173" i="28" s="1"/>
  <c r="I174" i="28"/>
  <c r="J174" i="28" s="1"/>
  <c r="I175" i="28"/>
  <c r="J175" i="28" s="1"/>
  <c r="I176" i="28"/>
  <c r="J176" i="28" s="1"/>
  <c r="I177" i="28"/>
  <c r="J177" i="28" s="1"/>
  <c r="I178" i="28"/>
  <c r="J178" i="28" s="1"/>
  <c r="I179" i="28"/>
  <c r="J179" i="28" s="1"/>
  <c r="I180" i="28"/>
  <c r="J180" i="28" s="1"/>
  <c r="I181" i="28"/>
  <c r="J181" i="28" s="1"/>
  <c r="I182" i="28"/>
  <c r="J182" i="28" s="1"/>
  <c r="I183" i="28"/>
  <c r="J183" i="28" s="1"/>
  <c r="I184" i="28"/>
  <c r="J184" i="28" s="1"/>
  <c r="I185" i="28"/>
  <c r="J185" i="28" s="1"/>
  <c r="I186" i="28"/>
  <c r="J186" i="28" s="1"/>
  <c r="I187" i="28"/>
  <c r="J187" i="28" s="1"/>
  <c r="I188" i="28"/>
  <c r="J188" i="28" s="1"/>
  <c r="I189" i="28"/>
  <c r="J189" i="28" s="1"/>
  <c r="I190" i="28"/>
  <c r="J190" i="28" s="1"/>
  <c r="I191" i="28"/>
  <c r="J191" i="28" s="1"/>
  <c r="I192" i="28"/>
  <c r="J192" i="28" s="1"/>
  <c r="I193" i="28"/>
  <c r="J193" i="28" s="1"/>
  <c r="I194" i="28"/>
  <c r="J194" i="28" s="1"/>
  <c r="I195" i="28"/>
  <c r="J195" i="28" s="1"/>
  <c r="I196" i="28"/>
  <c r="J196" i="28" s="1"/>
  <c r="I197" i="28"/>
  <c r="J197" i="28" s="1"/>
  <c r="I198" i="28"/>
  <c r="J198" i="28" s="1"/>
  <c r="I199" i="28"/>
  <c r="J199" i="28" s="1"/>
  <c r="I200" i="28"/>
  <c r="J200" i="28" s="1"/>
  <c r="I201" i="28"/>
  <c r="J201" i="28" s="1"/>
  <c r="I202" i="28"/>
  <c r="J202" i="28" s="1"/>
  <c r="I203" i="28"/>
  <c r="J203" i="28" s="1"/>
  <c r="I204" i="28"/>
  <c r="J204" i="28" s="1"/>
  <c r="I205" i="28"/>
  <c r="J205" i="28" s="1"/>
  <c r="I206" i="28"/>
  <c r="J206" i="28" s="1"/>
  <c r="I207" i="28"/>
  <c r="J207" i="28" s="1"/>
  <c r="I208" i="28"/>
  <c r="J208" i="28" s="1"/>
  <c r="I209" i="28"/>
  <c r="J209" i="28" s="1"/>
  <c r="I210" i="28"/>
  <c r="J210" i="28" s="1"/>
  <c r="I211" i="28"/>
  <c r="J211" i="28" s="1"/>
  <c r="I212" i="28"/>
  <c r="J212" i="28" s="1"/>
  <c r="I213" i="28"/>
  <c r="J213" i="28" s="1"/>
  <c r="I214" i="28"/>
  <c r="J214" i="28" s="1"/>
  <c r="I215" i="28"/>
  <c r="J215" i="28" s="1"/>
  <c r="I216" i="28"/>
  <c r="J216" i="28" s="1"/>
  <c r="I217" i="28"/>
  <c r="J217" i="28" s="1"/>
  <c r="I218" i="28"/>
  <c r="J218" i="28" s="1"/>
  <c r="I219" i="28"/>
  <c r="J219" i="28" s="1"/>
  <c r="I220" i="28"/>
  <c r="J220" i="28" s="1"/>
  <c r="I221" i="28"/>
  <c r="J221" i="28" s="1"/>
  <c r="I222" i="28"/>
  <c r="J222" i="28" s="1"/>
  <c r="I223" i="28"/>
  <c r="J223" i="28" s="1"/>
  <c r="I224" i="28"/>
  <c r="J224" i="28" s="1"/>
  <c r="I225" i="28"/>
  <c r="J225" i="28" s="1"/>
  <c r="I226" i="28"/>
  <c r="J226" i="28" s="1"/>
  <c r="I227" i="28"/>
  <c r="J227" i="28" s="1"/>
  <c r="I228" i="28"/>
  <c r="J228" i="28" s="1"/>
  <c r="I229" i="28"/>
  <c r="J229" i="28" s="1"/>
  <c r="I230" i="28"/>
  <c r="J230" i="28" s="1"/>
  <c r="I231" i="28"/>
  <c r="J231" i="28" s="1"/>
  <c r="I232" i="28"/>
  <c r="J232" i="28" s="1"/>
  <c r="I233" i="28"/>
  <c r="J233" i="28" s="1"/>
  <c r="I234" i="28"/>
  <c r="J234" i="28" s="1"/>
  <c r="I235" i="28"/>
  <c r="J235" i="28" s="1"/>
  <c r="I236" i="28"/>
  <c r="J236" i="28" s="1"/>
  <c r="I237" i="28"/>
  <c r="J237" i="28" s="1"/>
  <c r="I238" i="28"/>
  <c r="J238" i="28" s="1"/>
  <c r="I239" i="28"/>
  <c r="J239" i="28" s="1"/>
  <c r="I240" i="28"/>
  <c r="J240" i="28" s="1"/>
  <c r="I241" i="28"/>
  <c r="J241" i="28" s="1"/>
  <c r="I242" i="28"/>
  <c r="J242" i="28" s="1"/>
  <c r="I243" i="28"/>
  <c r="J243" i="28" s="1"/>
  <c r="I244" i="28"/>
  <c r="J244" i="28" s="1"/>
  <c r="I245" i="28"/>
  <c r="J245" i="28" s="1"/>
  <c r="I246" i="28"/>
  <c r="J246" i="28" s="1"/>
  <c r="I247" i="28"/>
  <c r="J247" i="28" s="1"/>
  <c r="I248" i="28"/>
  <c r="J248" i="28" s="1"/>
  <c r="I249" i="28"/>
  <c r="J249" i="28" s="1"/>
  <c r="I250" i="28"/>
  <c r="J250" i="28" s="1"/>
  <c r="I251" i="28"/>
  <c r="J251" i="28" s="1"/>
  <c r="I252" i="28"/>
  <c r="J252" i="28" s="1"/>
  <c r="I253" i="28"/>
  <c r="J253" i="28" s="1"/>
  <c r="I254" i="28"/>
  <c r="J254" i="28" s="1"/>
  <c r="I255" i="28"/>
  <c r="J255" i="28" s="1"/>
  <c r="I256" i="28"/>
  <c r="J256" i="28" s="1"/>
  <c r="I257" i="28"/>
  <c r="J257" i="28" s="1"/>
  <c r="I258" i="28"/>
  <c r="J258" i="28" s="1"/>
  <c r="I259" i="28"/>
  <c r="J259" i="28" s="1"/>
  <c r="I260" i="28"/>
  <c r="J260" i="28" s="1"/>
  <c r="I261" i="28"/>
  <c r="J261" i="28" s="1"/>
  <c r="I262" i="28"/>
  <c r="J262" i="28" s="1"/>
  <c r="I263" i="28"/>
  <c r="J263" i="28" s="1"/>
  <c r="I264" i="28"/>
  <c r="J264" i="28" s="1"/>
  <c r="I265" i="28"/>
  <c r="J265" i="28" s="1"/>
  <c r="I266" i="28"/>
  <c r="J266" i="28" s="1"/>
  <c r="I267" i="28"/>
  <c r="J267" i="28" s="1"/>
  <c r="I268" i="28"/>
  <c r="J268" i="28" s="1"/>
  <c r="I269" i="28"/>
  <c r="J269" i="28" s="1"/>
  <c r="I270" i="28"/>
  <c r="J270" i="28" s="1"/>
  <c r="I271" i="28"/>
  <c r="J271" i="28" s="1"/>
  <c r="I272" i="28"/>
  <c r="J272" i="28" s="1"/>
  <c r="I273" i="28"/>
  <c r="J273" i="28" s="1"/>
  <c r="I274" i="28"/>
  <c r="J274" i="28" s="1"/>
  <c r="I275" i="28"/>
  <c r="J275" i="28" s="1"/>
  <c r="I276" i="28"/>
  <c r="J276" i="28" s="1"/>
  <c r="I277" i="28"/>
  <c r="J277" i="28" s="1"/>
  <c r="I278" i="28"/>
  <c r="J278" i="28" s="1"/>
  <c r="I279" i="28"/>
  <c r="J279" i="28" s="1"/>
  <c r="I280" i="28"/>
  <c r="J280" i="28" s="1"/>
  <c r="I281" i="28"/>
  <c r="J281" i="28" s="1"/>
  <c r="I282" i="28"/>
  <c r="J282" i="28" s="1"/>
  <c r="I283" i="28"/>
  <c r="J283" i="28" s="1"/>
  <c r="I284" i="28"/>
  <c r="J284" i="28" s="1"/>
  <c r="I285" i="28"/>
  <c r="J285" i="28" s="1"/>
  <c r="I286" i="28"/>
  <c r="J286" i="28" s="1"/>
  <c r="I287" i="28"/>
  <c r="J287" i="28" s="1"/>
  <c r="I288" i="28"/>
  <c r="J288" i="28" s="1"/>
  <c r="I289" i="28"/>
  <c r="J289" i="28" s="1"/>
  <c r="I290" i="28"/>
  <c r="J290" i="28" s="1"/>
  <c r="I291" i="28"/>
  <c r="J291" i="28" s="1"/>
  <c r="I292" i="28"/>
  <c r="J292" i="28" s="1"/>
  <c r="I293" i="28"/>
  <c r="J293" i="28" s="1"/>
  <c r="I294" i="28"/>
  <c r="J294" i="28" s="1"/>
  <c r="I295" i="28"/>
  <c r="J295" i="28" s="1"/>
  <c r="I296" i="28"/>
  <c r="J296" i="28" s="1"/>
  <c r="I297" i="28"/>
  <c r="J297" i="28" s="1"/>
  <c r="I298" i="28"/>
  <c r="J298" i="28" s="1"/>
  <c r="I299" i="28"/>
  <c r="J299" i="28" s="1"/>
  <c r="I300" i="28"/>
  <c r="J300" i="28" s="1"/>
  <c r="I301" i="28"/>
  <c r="J301" i="28" s="1"/>
  <c r="I302" i="28"/>
  <c r="J302" i="28" s="1"/>
  <c r="I303" i="28"/>
  <c r="J303" i="28" s="1"/>
  <c r="I304" i="28"/>
  <c r="J304" i="28" s="1"/>
  <c r="I305" i="28"/>
  <c r="J305" i="28" s="1"/>
  <c r="I306" i="28"/>
  <c r="J306" i="28" s="1"/>
  <c r="I307" i="28"/>
  <c r="J307" i="28" s="1"/>
  <c r="I308" i="28"/>
  <c r="J308" i="28" s="1"/>
  <c r="I309" i="28"/>
  <c r="J309" i="28" s="1"/>
  <c r="I310" i="28"/>
  <c r="J310" i="28" s="1"/>
  <c r="I311" i="28"/>
  <c r="J311" i="28" s="1"/>
  <c r="I312" i="28"/>
  <c r="J312" i="28" s="1"/>
  <c r="I313" i="28"/>
  <c r="J313" i="28" s="1"/>
  <c r="I314" i="28"/>
  <c r="J314" i="28" s="1"/>
  <c r="I315" i="28"/>
  <c r="J315" i="28" s="1"/>
  <c r="I316" i="28"/>
  <c r="J316" i="28" s="1"/>
  <c r="I317" i="28"/>
  <c r="J317" i="28" s="1"/>
  <c r="I318" i="28"/>
  <c r="J318" i="28" s="1"/>
  <c r="I319" i="28"/>
  <c r="J319" i="28" s="1"/>
  <c r="I320" i="28"/>
  <c r="J320" i="28" s="1"/>
  <c r="I321" i="28"/>
  <c r="J321" i="28" s="1"/>
  <c r="I322" i="28"/>
  <c r="J322" i="28" s="1"/>
  <c r="I323" i="28"/>
  <c r="J323" i="28" s="1"/>
  <c r="I324" i="28"/>
  <c r="J324" i="28" s="1"/>
  <c r="I325" i="28"/>
  <c r="J325" i="28" s="1"/>
  <c r="I326" i="28"/>
  <c r="J326" i="28" s="1"/>
  <c r="I327" i="28"/>
  <c r="J327" i="28" s="1"/>
  <c r="I328" i="28"/>
  <c r="J328" i="28" s="1"/>
  <c r="I329" i="28"/>
  <c r="J329" i="28" s="1"/>
  <c r="I330" i="28"/>
  <c r="J330" i="28" s="1"/>
  <c r="I331" i="28"/>
  <c r="J331" i="28" s="1"/>
  <c r="I332" i="28"/>
  <c r="J332" i="28" s="1"/>
  <c r="I333" i="28"/>
  <c r="J333" i="28" s="1"/>
  <c r="I334" i="28"/>
  <c r="J334" i="28" s="1"/>
  <c r="I335" i="28"/>
  <c r="J335" i="28" s="1"/>
  <c r="I336" i="28"/>
  <c r="J336" i="28" s="1"/>
  <c r="I337" i="28"/>
  <c r="J337" i="28" s="1"/>
  <c r="I338" i="28"/>
  <c r="J338" i="28" s="1"/>
  <c r="I339" i="28"/>
  <c r="J339" i="28" s="1"/>
  <c r="I340" i="28"/>
  <c r="J340" i="28" s="1"/>
  <c r="I341" i="28"/>
  <c r="J341" i="28" s="1"/>
  <c r="I342" i="28"/>
  <c r="J342" i="28" s="1"/>
  <c r="I343" i="28"/>
  <c r="J343" i="28" s="1"/>
  <c r="I344" i="28"/>
  <c r="J344" i="28" s="1"/>
  <c r="I345" i="28"/>
  <c r="J345" i="28" s="1"/>
  <c r="I346" i="28"/>
  <c r="J346" i="28" s="1"/>
  <c r="I347" i="28"/>
  <c r="J347" i="28" s="1"/>
  <c r="I348" i="28"/>
  <c r="J348" i="28" s="1"/>
  <c r="I349" i="28"/>
  <c r="J349" i="28" s="1"/>
  <c r="I350" i="28"/>
  <c r="J350" i="28" s="1"/>
  <c r="I351" i="28"/>
  <c r="J351" i="28" s="1"/>
  <c r="I352" i="28"/>
  <c r="J352" i="28" s="1"/>
  <c r="I353" i="28"/>
  <c r="J353" i="28" s="1"/>
  <c r="I354" i="28"/>
  <c r="J354" i="28" s="1"/>
  <c r="I355" i="28"/>
  <c r="J355" i="28" s="1"/>
  <c r="I356" i="28"/>
  <c r="J356" i="28" s="1"/>
  <c r="I357" i="28"/>
  <c r="J357" i="28" s="1"/>
  <c r="I358" i="28"/>
  <c r="J358" i="28" s="1"/>
  <c r="I359" i="28"/>
  <c r="J359" i="28" s="1"/>
  <c r="I360" i="28"/>
  <c r="J360" i="28" s="1"/>
  <c r="I361" i="28"/>
  <c r="J361" i="28" s="1"/>
  <c r="I362" i="28"/>
  <c r="J362" i="28" s="1"/>
  <c r="I363" i="28"/>
  <c r="J363" i="28" s="1"/>
  <c r="I364" i="28"/>
  <c r="J364" i="28" s="1"/>
  <c r="I365" i="28"/>
  <c r="J365" i="28" s="1"/>
  <c r="I366" i="28"/>
  <c r="J366" i="28" s="1"/>
  <c r="I367" i="28"/>
  <c r="J367" i="28" s="1"/>
  <c r="I368" i="28"/>
  <c r="J368" i="28" s="1"/>
  <c r="I369" i="28"/>
  <c r="J369" i="28" s="1"/>
  <c r="I370" i="28"/>
  <c r="J370" i="28" s="1"/>
  <c r="I371" i="28"/>
  <c r="J371" i="28" s="1"/>
  <c r="I372" i="28"/>
  <c r="J372" i="28" s="1"/>
  <c r="I373" i="28"/>
  <c r="J373" i="28" s="1"/>
  <c r="I374" i="28"/>
  <c r="J374" i="28" s="1"/>
  <c r="I375" i="28"/>
  <c r="J375" i="28" s="1"/>
  <c r="I376" i="28"/>
  <c r="J376" i="28" s="1"/>
  <c r="I377" i="28"/>
  <c r="J377" i="28" s="1"/>
  <c r="I378" i="28"/>
  <c r="J378" i="28" s="1"/>
  <c r="I379" i="28"/>
  <c r="J379" i="28" s="1"/>
  <c r="I380" i="28"/>
  <c r="J380" i="28" s="1"/>
  <c r="I381" i="28"/>
  <c r="J381" i="28" s="1"/>
  <c r="I382" i="28"/>
  <c r="J382" i="28" s="1"/>
  <c r="I383" i="28"/>
  <c r="J383" i="28" s="1"/>
  <c r="I384" i="28"/>
  <c r="J384" i="28" s="1"/>
  <c r="I385" i="28"/>
  <c r="J385" i="28" s="1"/>
  <c r="I386" i="28"/>
  <c r="J386" i="28" s="1"/>
  <c r="I387" i="28"/>
  <c r="J387" i="28" s="1"/>
  <c r="I388" i="28"/>
  <c r="J388" i="28" s="1"/>
  <c r="I389" i="28"/>
  <c r="J389" i="28" s="1"/>
  <c r="I390" i="28"/>
  <c r="J390" i="28" s="1"/>
  <c r="I391" i="28"/>
  <c r="J391" i="28" s="1"/>
  <c r="I392" i="28"/>
  <c r="J392" i="28" s="1"/>
  <c r="I393" i="28"/>
  <c r="J393" i="28" s="1"/>
  <c r="I394" i="28"/>
  <c r="J394" i="28" s="1"/>
  <c r="I395" i="28"/>
  <c r="J395" i="28" s="1"/>
  <c r="I396" i="28"/>
  <c r="J396" i="28" s="1"/>
  <c r="I397" i="28"/>
  <c r="J397" i="28" s="1"/>
  <c r="I398" i="28"/>
  <c r="J398" i="28" s="1"/>
  <c r="I399" i="28"/>
  <c r="J399" i="28" s="1"/>
  <c r="I400" i="28"/>
  <c r="J400" i="28" s="1"/>
  <c r="I401" i="28"/>
  <c r="J401" i="28" s="1"/>
  <c r="I402" i="28"/>
  <c r="J402" i="28" s="1"/>
  <c r="I403" i="28"/>
  <c r="J403" i="28" s="1"/>
  <c r="I404" i="28"/>
  <c r="J404" i="28" s="1"/>
  <c r="I405" i="28"/>
  <c r="J405" i="28" s="1"/>
  <c r="I406" i="28"/>
  <c r="J406" i="28" s="1"/>
  <c r="I407" i="28"/>
  <c r="J407" i="28" s="1"/>
  <c r="I408" i="28"/>
  <c r="J408" i="28" s="1"/>
  <c r="I409" i="28"/>
  <c r="J409" i="28" s="1"/>
  <c r="I410" i="28"/>
  <c r="J410" i="28" s="1"/>
  <c r="I411" i="28"/>
  <c r="J411" i="28" s="1"/>
  <c r="I412" i="28"/>
  <c r="J412" i="28" s="1"/>
  <c r="I413" i="28"/>
  <c r="J413" i="28" s="1"/>
  <c r="I414" i="28"/>
  <c r="J414" i="28" s="1"/>
  <c r="I415" i="28"/>
  <c r="J415" i="28" s="1"/>
  <c r="I416" i="28"/>
  <c r="J416" i="28" s="1"/>
  <c r="I417" i="28"/>
  <c r="J417" i="28" s="1"/>
  <c r="I418" i="28"/>
  <c r="J418" i="28" s="1"/>
  <c r="I419" i="28"/>
  <c r="J419" i="28" s="1"/>
  <c r="I420" i="28"/>
  <c r="J420" i="28" s="1"/>
  <c r="I421" i="28"/>
  <c r="J421" i="28" s="1"/>
  <c r="I422" i="28"/>
  <c r="J422" i="28" s="1"/>
  <c r="I423" i="28"/>
  <c r="J423" i="28" s="1"/>
  <c r="I424" i="28"/>
  <c r="J424" i="28" s="1"/>
  <c r="I425" i="28"/>
  <c r="J425" i="28" s="1"/>
  <c r="I426" i="28"/>
  <c r="J426" i="28" s="1"/>
  <c r="I427" i="28"/>
  <c r="J427" i="28" s="1"/>
  <c r="I428" i="28"/>
  <c r="J428" i="28" s="1"/>
  <c r="I429" i="28"/>
  <c r="J429" i="28" s="1"/>
  <c r="I430" i="28"/>
  <c r="J430" i="28" s="1"/>
  <c r="I431" i="28"/>
  <c r="J431" i="28" s="1"/>
  <c r="I432" i="28"/>
  <c r="J432" i="28" s="1"/>
  <c r="I433" i="28"/>
  <c r="J433" i="28" s="1"/>
  <c r="I434" i="28"/>
  <c r="J434" i="28" s="1"/>
  <c r="I435" i="28"/>
  <c r="J435" i="28" s="1"/>
  <c r="I436" i="28"/>
  <c r="J436" i="28" s="1"/>
  <c r="I437" i="28"/>
  <c r="J437" i="28" s="1"/>
  <c r="I438" i="28"/>
  <c r="J438" i="28" s="1"/>
  <c r="I439" i="28"/>
  <c r="J439" i="28" s="1"/>
  <c r="I440" i="28"/>
  <c r="J440" i="28" s="1"/>
  <c r="I441" i="28"/>
  <c r="J441" i="28" s="1"/>
  <c r="I442" i="28"/>
  <c r="J442" i="28" s="1"/>
  <c r="I443" i="28"/>
  <c r="J443" i="28" s="1"/>
  <c r="I444" i="28"/>
  <c r="J444" i="28" s="1"/>
  <c r="I445" i="28"/>
  <c r="J445" i="28" s="1"/>
  <c r="I446" i="28"/>
  <c r="J446" i="28" s="1"/>
  <c r="I447" i="28"/>
  <c r="J447" i="28" s="1"/>
  <c r="I448" i="28"/>
  <c r="J448" i="28" s="1"/>
  <c r="I449" i="28"/>
  <c r="J449" i="28" s="1"/>
  <c r="I450" i="28"/>
  <c r="J450" i="28" s="1"/>
  <c r="I451" i="28"/>
  <c r="J451" i="28" s="1"/>
  <c r="I452" i="28"/>
  <c r="J452" i="28" s="1"/>
  <c r="I453" i="28"/>
  <c r="J453" i="28" s="1"/>
  <c r="I454" i="28"/>
  <c r="J454" i="28" s="1"/>
  <c r="I455" i="28"/>
  <c r="J455" i="28" s="1"/>
  <c r="I456" i="28"/>
  <c r="J456" i="28" s="1"/>
  <c r="I457" i="28"/>
  <c r="J457" i="28" s="1"/>
  <c r="I458" i="28"/>
  <c r="J458" i="28" s="1"/>
  <c r="I459" i="28"/>
  <c r="J459" i="28" s="1"/>
  <c r="I460" i="28"/>
  <c r="J460" i="28" s="1"/>
  <c r="I461" i="28"/>
  <c r="J461" i="28" s="1"/>
  <c r="I462" i="28"/>
  <c r="J462" i="28" s="1"/>
  <c r="I463" i="28"/>
  <c r="J463" i="28" s="1"/>
  <c r="I464" i="28"/>
  <c r="J464" i="28" s="1"/>
  <c r="I465" i="28"/>
  <c r="J465" i="28" s="1"/>
  <c r="I466" i="28"/>
  <c r="J466" i="28" s="1"/>
  <c r="I467" i="28"/>
  <c r="J467" i="28" s="1"/>
  <c r="I468" i="28"/>
  <c r="J468" i="28" s="1"/>
  <c r="I469" i="28"/>
  <c r="J469" i="28" s="1"/>
  <c r="I470" i="28"/>
  <c r="J470" i="28" s="1"/>
  <c r="I471" i="28"/>
  <c r="J471" i="28" s="1"/>
  <c r="I472" i="28"/>
  <c r="J472" i="28" s="1"/>
  <c r="I473" i="28"/>
  <c r="J473" i="28" s="1"/>
  <c r="I474" i="28"/>
  <c r="J474" i="28" s="1"/>
  <c r="I475" i="28"/>
  <c r="J475" i="28" s="1"/>
  <c r="I476" i="28"/>
  <c r="J476" i="28" s="1"/>
  <c r="I477" i="28"/>
  <c r="J477" i="28" s="1"/>
  <c r="I478" i="28"/>
  <c r="J478" i="28" s="1"/>
  <c r="I479" i="28"/>
  <c r="J479" i="28" s="1"/>
  <c r="I480" i="28"/>
  <c r="J480" i="28" s="1"/>
  <c r="I481" i="28"/>
  <c r="J481" i="28" s="1"/>
  <c r="I482" i="28"/>
  <c r="J482" i="28" s="1"/>
  <c r="I483" i="28"/>
  <c r="J483" i="28" s="1"/>
  <c r="I484" i="28"/>
  <c r="J484" i="28" s="1"/>
  <c r="I485" i="28"/>
  <c r="J485" i="28" s="1"/>
  <c r="I486" i="28"/>
  <c r="J486" i="28" s="1"/>
  <c r="I487" i="28"/>
  <c r="J487" i="28" s="1"/>
  <c r="I488" i="28"/>
  <c r="J488" i="28" s="1"/>
  <c r="I489" i="28"/>
  <c r="J489" i="28" s="1"/>
  <c r="I490" i="28"/>
  <c r="J490" i="28" s="1"/>
  <c r="I491" i="28"/>
  <c r="J491" i="28" s="1"/>
  <c r="I492" i="28"/>
  <c r="J492" i="28" s="1"/>
  <c r="I493" i="28"/>
  <c r="J493" i="28" s="1"/>
  <c r="I494" i="28"/>
  <c r="J494" i="28" s="1"/>
  <c r="I495" i="28"/>
  <c r="J495" i="28" s="1"/>
  <c r="I496" i="28"/>
  <c r="J496" i="28" s="1"/>
  <c r="I497" i="28"/>
  <c r="J497" i="28" s="1"/>
  <c r="I498" i="28"/>
  <c r="J498" i="28" s="1"/>
  <c r="I499" i="28"/>
  <c r="J499" i="28" s="1"/>
  <c r="I500" i="28"/>
  <c r="J500" i="28" s="1"/>
  <c r="I501" i="28"/>
  <c r="J501" i="28" s="1"/>
  <c r="I502" i="28"/>
  <c r="J502" i="28" s="1"/>
  <c r="I503" i="28"/>
  <c r="J503" i="28" s="1"/>
  <c r="I504" i="28"/>
  <c r="J504" i="28" s="1"/>
  <c r="I505" i="28"/>
  <c r="J505" i="28" s="1"/>
  <c r="I506" i="28"/>
  <c r="J506" i="28" s="1"/>
  <c r="I507" i="28"/>
  <c r="J507" i="28" s="1"/>
  <c r="I508" i="28"/>
  <c r="J508" i="28" s="1"/>
  <c r="I509" i="28"/>
  <c r="J509" i="28" s="1"/>
  <c r="I510" i="28"/>
  <c r="J510" i="28" s="1"/>
  <c r="I511" i="28"/>
  <c r="J511" i="28" s="1"/>
  <c r="I512" i="28"/>
  <c r="J512" i="28" s="1"/>
  <c r="I513" i="28"/>
  <c r="J513" i="28" s="1"/>
  <c r="I514" i="28"/>
  <c r="J514" i="28" s="1"/>
  <c r="I515" i="28"/>
  <c r="J515" i="28" s="1"/>
  <c r="I516" i="28"/>
  <c r="J516" i="28" s="1"/>
  <c r="I517" i="28"/>
  <c r="J517" i="28" s="1"/>
  <c r="I518" i="28"/>
  <c r="J518" i="28" s="1"/>
  <c r="I519" i="28"/>
  <c r="J519" i="28" s="1"/>
  <c r="I520" i="28"/>
  <c r="J520" i="28" s="1"/>
  <c r="I521" i="28"/>
  <c r="J521" i="28" s="1"/>
  <c r="I522" i="28"/>
  <c r="J522" i="28" s="1"/>
  <c r="I523" i="28"/>
  <c r="J523" i="28" s="1"/>
  <c r="I524" i="28"/>
  <c r="J524" i="28" s="1"/>
  <c r="I525" i="28"/>
  <c r="J525" i="28" s="1"/>
  <c r="I526" i="28"/>
  <c r="J526" i="28" s="1"/>
  <c r="I527" i="28"/>
  <c r="J527" i="28" s="1"/>
  <c r="I528" i="28"/>
  <c r="J528" i="28" s="1"/>
  <c r="I529" i="28"/>
  <c r="J529" i="28" s="1"/>
  <c r="I530" i="28"/>
  <c r="J530" i="28" s="1"/>
  <c r="I531" i="28"/>
  <c r="J531" i="28" s="1"/>
  <c r="I532" i="28"/>
  <c r="J532" i="28" s="1"/>
  <c r="I533" i="28"/>
  <c r="J533" i="28" s="1"/>
  <c r="I534" i="28"/>
  <c r="J534" i="28" s="1"/>
  <c r="I535" i="28"/>
  <c r="J535" i="28" s="1"/>
  <c r="I536" i="28"/>
  <c r="J536" i="28" s="1"/>
  <c r="I537" i="28"/>
  <c r="J537" i="28" s="1"/>
  <c r="I538" i="28"/>
  <c r="J538" i="28" s="1"/>
  <c r="I539" i="28"/>
  <c r="J539" i="28" s="1"/>
  <c r="I540" i="28"/>
  <c r="J540" i="28" s="1"/>
  <c r="I541" i="28"/>
  <c r="J541" i="28" s="1"/>
  <c r="I542" i="28"/>
  <c r="J542" i="28" s="1"/>
  <c r="I543" i="28"/>
  <c r="J543" i="28" s="1"/>
  <c r="I544" i="28"/>
  <c r="J544" i="28" s="1"/>
  <c r="I545" i="28"/>
  <c r="J545" i="28" s="1"/>
  <c r="I546" i="28"/>
  <c r="J546" i="28" s="1"/>
  <c r="I547" i="28"/>
  <c r="J547" i="28" s="1"/>
  <c r="I548" i="28"/>
  <c r="J548" i="28" s="1"/>
  <c r="I549" i="28"/>
  <c r="J549" i="28" s="1"/>
  <c r="I550" i="28"/>
  <c r="J550" i="28" s="1"/>
  <c r="I551" i="28"/>
  <c r="J551" i="28" s="1"/>
  <c r="I552" i="28"/>
  <c r="J552" i="28" s="1"/>
  <c r="I553" i="28"/>
  <c r="J553" i="28" s="1"/>
  <c r="I554" i="28"/>
  <c r="J554" i="28" s="1"/>
  <c r="I555" i="28"/>
  <c r="J555" i="28" s="1"/>
  <c r="I556" i="28"/>
  <c r="J556" i="28" s="1"/>
  <c r="I557" i="28"/>
  <c r="J557" i="28" s="1"/>
  <c r="I558" i="28"/>
  <c r="J558" i="28" s="1"/>
  <c r="I559" i="28"/>
  <c r="J559" i="28" s="1"/>
  <c r="I560" i="28"/>
  <c r="J560" i="28" s="1"/>
  <c r="I561" i="28"/>
  <c r="J561" i="28" s="1"/>
  <c r="I562" i="28"/>
  <c r="J562" i="28" s="1"/>
  <c r="I563" i="28"/>
  <c r="J563" i="28" s="1"/>
  <c r="I564" i="28"/>
  <c r="J564" i="28" s="1"/>
  <c r="I565" i="28"/>
  <c r="J565" i="28" s="1"/>
  <c r="I566" i="28"/>
  <c r="J566" i="28" s="1"/>
  <c r="I567" i="28"/>
  <c r="J567" i="28" s="1"/>
  <c r="I568" i="28"/>
  <c r="J568" i="28" s="1"/>
  <c r="I569" i="28"/>
  <c r="J569" i="28" s="1"/>
  <c r="I570" i="28"/>
  <c r="J570" i="28" s="1"/>
  <c r="I571" i="28"/>
  <c r="J571" i="28" s="1"/>
  <c r="I572" i="28"/>
  <c r="J572" i="28" s="1"/>
  <c r="I573" i="28"/>
  <c r="J573" i="28" s="1"/>
  <c r="I574" i="28"/>
  <c r="J574" i="28" s="1"/>
  <c r="I575" i="28"/>
  <c r="J575" i="28" s="1"/>
  <c r="I576" i="28"/>
  <c r="J576" i="28" s="1"/>
  <c r="I577" i="28"/>
  <c r="J577" i="28" s="1"/>
  <c r="I578" i="28"/>
  <c r="J578" i="28" s="1"/>
  <c r="I579" i="28"/>
  <c r="J579" i="28" s="1"/>
  <c r="I580" i="28"/>
  <c r="J580" i="28" s="1"/>
  <c r="I581" i="28"/>
  <c r="J581" i="28" s="1"/>
  <c r="I582" i="28"/>
  <c r="J582" i="28" s="1"/>
  <c r="I583" i="28"/>
  <c r="J583" i="28" s="1"/>
  <c r="I584" i="28"/>
  <c r="J584" i="28" s="1"/>
  <c r="I585" i="28"/>
  <c r="J585" i="28" s="1"/>
  <c r="I586" i="28"/>
  <c r="J586" i="28" s="1"/>
  <c r="I587" i="28"/>
  <c r="J587" i="28" s="1"/>
  <c r="I588" i="28"/>
  <c r="J588" i="28" s="1"/>
  <c r="I589" i="28"/>
  <c r="J589" i="28" s="1"/>
  <c r="I590" i="28"/>
  <c r="J590" i="28" s="1"/>
  <c r="I591" i="28"/>
  <c r="J591" i="28" s="1"/>
  <c r="I592" i="28"/>
  <c r="J592" i="28" s="1"/>
  <c r="I593" i="28"/>
  <c r="J593" i="28" s="1"/>
  <c r="I594" i="28"/>
  <c r="J594" i="28" s="1"/>
  <c r="I595" i="28"/>
  <c r="J595" i="28" s="1"/>
  <c r="I596" i="28"/>
  <c r="J596" i="28" s="1"/>
  <c r="I597" i="28"/>
  <c r="J597" i="28" s="1"/>
  <c r="I598" i="28"/>
  <c r="J598" i="28" s="1"/>
  <c r="I599" i="28"/>
  <c r="J599" i="28" s="1"/>
  <c r="I600" i="28"/>
  <c r="J600" i="28" s="1"/>
  <c r="I601" i="28"/>
  <c r="J601" i="28" s="1"/>
  <c r="I602" i="28"/>
  <c r="J602" i="28" s="1"/>
  <c r="I603" i="28"/>
  <c r="J603" i="28" s="1"/>
  <c r="I604" i="28"/>
  <c r="J604" i="28" s="1"/>
  <c r="I605" i="28"/>
  <c r="J605" i="28" s="1"/>
  <c r="I606" i="28"/>
  <c r="J606" i="28" s="1"/>
  <c r="I607" i="28"/>
  <c r="J607" i="28" s="1"/>
  <c r="I608" i="28"/>
  <c r="J608" i="28" s="1"/>
  <c r="I609" i="28"/>
  <c r="J609" i="28" s="1"/>
  <c r="I610" i="28"/>
  <c r="J610" i="28" s="1"/>
  <c r="I611" i="28"/>
  <c r="J611" i="28" s="1"/>
  <c r="I612" i="28"/>
  <c r="J612" i="28" s="1"/>
  <c r="I613" i="28"/>
  <c r="J613" i="28" s="1"/>
  <c r="I614" i="28"/>
  <c r="J614" i="28" s="1"/>
  <c r="I615" i="28"/>
  <c r="J615" i="28" s="1"/>
  <c r="I616" i="28"/>
  <c r="J616" i="28" s="1"/>
  <c r="I617" i="28"/>
  <c r="J617" i="28" s="1"/>
  <c r="I618" i="28"/>
  <c r="J618" i="28" s="1"/>
  <c r="I619" i="28"/>
  <c r="J619" i="28" s="1"/>
  <c r="I620" i="28"/>
  <c r="J620" i="28" s="1"/>
  <c r="I621" i="28"/>
  <c r="J621" i="28" s="1"/>
  <c r="I622" i="28"/>
  <c r="J622" i="28" s="1"/>
  <c r="I623" i="28"/>
  <c r="J623" i="28" s="1"/>
  <c r="I624" i="28"/>
  <c r="J624" i="28" s="1"/>
  <c r="I625" i="28"/>
  <c r="J625" i="28" s="1"/>
  <c r="I626" i="28"/>
  <c r="J626" i="28" s="1"/>
  <c r="I627" i="28"/>
  <c r="J627" i="28" s="1"/>
  <c r="I628" i="28"/>
  <c r="J628" i="28" s="1"/>
  <c r="I629" i="28"/>
  <c r="J629" i="28" s="1"/>
  <c r="I630" i="28"/>
  <c r="J630" i="28" s="1"/>
  <c r="I631" i="28"/>
  <c r="J631" i="28" s="1"/>
  <c r="I632" i="28"/>
  <c r="J632" i="28" s="1"/>
  <c r="I633" i="28"/>
  <c r="J633" i="28" s="1"/>
  <c r="I634" i="28"/>
  <c r="J634" i="28" s="1"/>
  <c r="I635" i="28"/>
  <c r="J635" i="28" s="1"/>
  <c r="I636" i="28"/>
  <c r="J636" i="28" s="1"/>
  <c r="I637" i="28"/>
  <c r="J637" i="28" s="1"/>
  <c r="I638" i="28"/>
  <c r="J638" i="28" s="1"/>
  <c r="I639" i="28"/>
  <c r="J639" i="28" s="1"/>
  <c r="I640" i="28"/>
  <c r="J640" i="28" s="1"/>
  <c r="I641" i="28"/>
  <c r="J641" i="28" s="1"/>
  <c r="I642" i="28"/>
  <c r="J642" i="28" s="1"/>
  <c r="I643" i="28"/>
  <c r="J643" i="28" s="1"/>
  <c r="I644" i="28"/>
  <c r="J644" i="28" s="1"/>
  <c r="I645" i="28"/>
  <c r="J645" i="28" s="1"/>
  <c r="I646" i="28"/>
  <c r="J646" i="28" s="1"/>
  <c r="I647" i="28"/>
  <c r="J647" i="28" s="1"/>
  <c r="I648" i="28"/>
  <c r="J648" i="28" s="1"/>
  <c r="I649" i="28"/>
  <c r="J649" i="28" s="1"/>
  <c r="I650" i="28"/>
  <c r="J650" i="28" s="1"/>
  <c r="I651" i="28"/>
  <c r="J651" i="28" s="1"/>
  <c r="I652" i="28"/>
  <c r="J652" i="28" s="1"/>
  <c r="I653" i="28"/>
  <c r="J653" i="28" s="1"/>
  <c r="I654" i="28"/>
  <c r="J654" i="28" s="1"/>
  <c r="I655" i="28"/>
  <c r="J655" i="28" s="1"/>
  <c r="I656" i="28"/>
  <c r="J656" i="28" s="1"/>
  <c r="I657" i="28"/>
  <c r="J657" i="28" s="1"/>
  <c r="I658" i="28"/>
  <c r="J658" i="28" s="1"/>
  <c r="I659" i="28"/>
  <c r="J659" i="28" s="1"/>
  <c r="I660" i="28"/>
  <c r="J660" i="28" s="1"/>
  <c r="I661" i="28"/>
  <c r="J661" i="28" s="1"/>
  <c r="I662" i="28"/>
  <c r="J662" i="28" s="1"/>
  <c r="I663" i="28"/>
  <c r="J663" i="28" s="1"/>
  <c r="I664" i="28"/>
  <c r="J664" i="28" s="1"/>
  <c r="I665" i="28"/>
  <c r="J665" i="28" s="1"/>
  <c r="I666" i="28"/>
  <c r="J666" i="28" s="1"/>
  <c r="I667" i="28"/>
  <c r="J667" i="28" s="1"/>
  <c r="I668" i="28"/>
  <c r="J668" i="28" s="1"/>
  <c r="I669" i="28"/>
  <c r="J669" i="28" s="1"/>
  <c r="I2" i="28"/>
  <c r="J2" i="28" s="1"/>
  <c r="D2" i="24" l="1"/>
  <c r="D3" i="24"/>
  <c r="E4478" i="3" l="1"/>
  <c r="C4476" i="3"/>
  <c r="D9" i="5" l="1"/>
  <c r="D11" i="21" l="1"/>
  <c r="R59" i="7" l="1"/>
  <c r="J3" i="13" l="1"/>
  <c r="H3" i="13"/>
  <c r="D9" i="9" l="1"/>
  <c r="D10" i="9" s="1"/>
  <c r="D11" i="9" s="1"/>
  <c r="D22" i="9" l="1"/>
  <c r="D18" i="5" l="1"/>
  <c r="L178" i="8"/>
  <c r="O178" i="8"/>
  <c r="P178" i="8"/>
  <c r="K178" i="8"/>
  <c r="J59" i="7" l="1"/>
  <c r="K59" i="7"/>
  <c r="L59" i="7"/>
  <c r="M59" i="7"/>
  <c r="N59" i="7"/>
  <c r="O59" i="7"/>
  <c r="P59" i="7"/>
  <c r="I59" i="7"/>
  <c r="H59" i="7"/>
  <c r="D18" i="6"/>
</calcChain>
</file>

<file path=xl/comments1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despacho rivas</author>
  </authors>
  <commentList>
    <comment ref="B5" authorId="0" shapeId="0" xr:uid="{00000000-0006-0000-0000-000001000000}">
      <text>
        <r>
          <rPr>
            <b/>
            <sz val="9"/>
            <color indexed="81"/>
            <rFont val="Tahoma"/>
            <family val="2"/>
          </rPr>
          <t>CLASE DE DOC:</t>
        </r>
        <r>
          <rPr>
            <sz val="9"/>
            <color indexed="81"/>
            <rFont val="Tahoma"/>
            <family val="2"/>
          </rPr>
          <t xml:space="preserve">
1 IMPRESO POR IMPRENTA
2 FORMLARIO UNICO
3 OTROS</t>
        </r>
      </text>
    </comment>
    <comment ref="B6" authorId="0" shapeId="0" xr:uid="{00000000-0006-0000-0000-000002000000}">
      <text>
        <r>
          <rPr>
            <b/>
            <sz val="9"/>
            <color indexed="81"/>
            <rFont val="Tahoma"/>
            <family val="2"/>
          </rPr>
          <t>TIPO DE DOC:</t>
        </r>
        <r>
          <rPr>
            <sz val="9"/>
            <color indexed="81"/>
            <rFont val="Tahoma"/>
            <family val="2"/>
          </rPr>
          <t xml:space="preserve">
03 CCF
05 NC
06 ND
12 DECLA DE MERCANCIA
13 MANDA DE INGRESO
</t>
        </r>
      </text>
    </comment>
  </commentList>
</comments>
</file>

<file path=xl/comments2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despacho rivas</author>
  </authors>
  <commentList>
    <comment ref="B4" authorId="0" shapeId="0" xr:uid="{00000000-0006-0000-0300-000001000000}">
      <text>
        <r>
          <rPr>
            <b/>
            <sz val="9"/>
            <color indexed="81"/>
            <rFont val="Tahoma"/>
            <family val="2"/>
          </rPr>
          <t>CLASE DE DOC:</t>
        </r>
        <r>
          <rPr>
            <sz val="9"/>
            <color indexed="81"/>
            <rFont val="Tahoma"/>
            <family val="2"/>
          </rPr>
          <t xml:space="preserve">
1 IMPRESO POR IMPRENTA
2 FORMLARIO UNICO
3 OTROS</t>
        </r>
      </text>
    </comment>
    <comment ref="B5" authorId="0" shapeId="0" xr:uid="{00000000-0006-0000-0300-000002000000}">
      <text>
        <r>
          <rPr>
            <b/>
            <sz val="9"/>
            <color indexed="81"/>
            <rFont val="Tahoma"/>
            <family val="2"/>
          </rPr>
          <t>TIPO DE DOC:</t>
        </r>
        <r>
          <rPr>
            <sz val="9"/>
            <color indexed="81"/>
            <rFont val="Tahoma"/>
            <family val="2"/>
          </rPr>
          <t xml:space="preserve">
03 CCF
05 NC
06 ND
12 DECLA DE MERCANCIA
13 MANDA DE INGRESO
</t>
        </r>
      </text>
    </comment>
  </commentList>
</comments>
</file>

<file path=xl/comments3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despacho rivas</author>
  </authors>
  <commentList>
    <comment ref="B5" authorId="0" shapeId="0" xr:uid="{00000000-0006-0000-0700-000001000000}">
      <text>
        <r>
          <rPr>
            <b/>
            <sz val="9"/>
            <color indexed="81"/>
            <rFont val="Tahoma"/>
            <family val="2"/>
          </rPr>
          <t>TIPO DE DOC:</t>
        </r>
        <r>
          <rPr>
            <sz val="9"/>
            <color indexed="81"/>
            <rFont val="Tahoma"/>
            <family val="2"/>
          </rPr>
          <t xml:space="preserve">
01 FACTURA
02 FACTURA SIMPLIFICADA
10 TIQUETE
11 FAC EXPORTACION</t>
        </r>
      </text>
    </comment>
  </commentList>
</comments>
</file>

<file path=xl/comments4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yec</author>
  </authors>
  <commentList>
    <comment ref="A1" authorId="0" shapeId="0" xr:uid="{00000000-0006-0000-0900-000001000000}">
      <text>
        <r>
          <rPr>
            <b/>
            <sz val="9"/>
            <color indexed="81"/>
            <rFont val="Tahoma"/>
            <family val="2"/>
          </rPr>
          <t>yec:</t>
        </r>
        <r>
          <rPr>
            <sz val="9"/>
            <color indexed="81"/>
            <rFont val="Tahoma"/>
            <family val="2"/>
          </rPr>
          <t xml:space="preserve">
en el formato 
dd/mm/aaaa</t>
        </r>
      </text>
    </comment>
    <comment ref="B1" authorId="0" shapeId="0" xr:uid="{00000000-0006-0000-0900-000002000000}">
      <text>
        <r>
          <rPr>
            <b/>
            <sz val="9"/>
            <color indexed="81"/>
            <rFont val="Tahoma"/>
            <family val="2"/>
          </rPr>
          <t>yec:</t>
        </r>
        <r>
          <rPr>
            <sz val="9"/>
            <color indexed="81"/>
            <rFont val="Tahoma"/>
            <family val="2"/>
          </rPr>
          <t xml:space="preserve">
</t>
        </r>
      </text>
    </comment>
    <comment ref="C1" authorId="0" shapeId="0" xr:uid="{00000000-0006-0000-0900-000003000000}">
      <text>
        <r>
          <rPr>
            <b/>
            <sz val="9"/>
            <color indexed="81"/>
            <rFont val="Tahoma"/>
            <family val="2"/>
          </rPr>
          <t>yec:</t>
        </r>
        <r>
          <rPr>
            <sz val="9"/>
            <color indexed="81"/>
            <rFont val="Tahoma"/>
            <family val="2"/>
          </rPr>
          <t xml:space="preserve">
REGISTROS: ingrese  la  cantidad  de  Registros  o  Ventas  realizadas  alos  Clientes  en  la  misma fecha.</t>
        </r>
      </text>
    </comment>
    <comment ref="D1" authorId="0" shapeId="0" xr:uid="{00000000-0006-0000-0900-000004000000}">
      <text>
        <r>
          <rPr>
            <b/>
            <sz val="9"/>
            <color indexed="81"/>
            <rFont val="Tahoma"/>
            <family val="2"/>
          </rPr>
          <t>yec:</t>
        </r>
        <r>
          <rPr>
            <sz val="9"/>
            <color indexed="81"/>
            <rFont val="Tahoma"/>
            <family val="2"/>
          </rPr>
          <t xml:space="preserve">
MONTO DE OPERACIÓN: Debe colocar el monto total de la(s) operación(es) realizada(s) en la fecha detallada,  incluirpunto decimal, máximo dos decimales.</t>
        </r>
      </text>
    </comment>
    <comment ref="E1" authorId="0" shapeId="0" xr:uid="{00000000-0006-0000-0900-000005000000}">
      <text>
        <r>
          <rPr>
            <b/>
            <sz val="9"/>
            <color indexed="81"/>
            <rFont val="Tahoma"/>
            <family val="2"/>
          </rPr>
          <t>yec:</t>
        </r>
        <r>
          <rPr>
            <sz val="9"/>
            <color indexed="81"/>
            <rFont val="Tahoma"/>
            <family val="2"/>
          </rPr>
          <t xml:space="preserve">
IVA  DE  OPERACIÓN:  ingrese  el  monto  total del  IVA,   incluirpunto  decimal,  máximo  dos decimales.</t>
        </r>
      </text>
    </comment>
  </commentList>
</comments>
</file>

<file path=xl/comments5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yec</author>
  </authors>
  <commentList>
    <comment ref="A1" authorId="0" shapeId="0" xr:uid="{00000000-0006-0000-0A00-000001000000}">
      <text>
        <r>
          <rPr>
            <b/>
            <sz val="9"/>
            <color indexed="81"/>
            <rFont val="Tahoma"/>
            <family val="2"/>
          </rPr>
          <t>yec:</t>
        </r>
        <r>
          <rPr>
            <sz val="9"/>
            <color indexed="81"/>
            <rFont val="Tahoma"/>
            <family val="2"/>
          </rPr>
          <t xml:space="preserve">
DOCUMENTO DE IDENTIFICACIÓN: En la columna  deberá colocar el número que corresponde al tipo de documento de identificación, de acuerdo a la siguiente codificación:
1.NIT
3.DUI
4.Pasaporte
5.Carnet de residente
6.Otros</t>
        </r>
      </text>
    </comment>
    <comment ref="B1" authorId="0" shapeId="0" xr:uid="{00000000-0006-0000-0A00-000002000000}">
      <text>
        <r>
          <rPr>
            <b/>
            <sz val="9"/>
            <color indexed="81"/>
            <rFont val="Tahoma"/>
            <family val="2"/>
          </rPr>
          <t>yec:</t>
        </r>
        <r>
          <rPr>
            <sz val="9"/>
            <color indexed="81"/>
            <rFont val="Tahoma"/>
            <family val="2"/>
          </rPr>
          <t xml:space="preserve">
Número de documento de identidad según el seleccionado en la columna DOC ID
</t>
        </r>
      </text>
    </comment>
    <comment ref="D1" authorId="0" shapeId="0" xr:uid="{00000000-0006-0000-0A00-000003000000}">
      <text>
        <r>
          <rPr>
            <b/>
            <sz val="9"/>
            <color indexed="81"/>
            <rFont val="Tahoma"/>
            <family val="2"/>
          </rPr>
          <t>yec:
Valores posibles:</t>
        </r>
        <r>
          <rPr>
            <sz val="9"/>
            <color indexed="81"/>
            <rFont val="Tahoma"/>
            <family val="2"/>
          </rPr>
          <t xml:space="preserve">
1.Factura
2.Factura de Exportación
3.CCF
5.Nota de crédito
6.Nota de debito
7.Comprobante de retención
9.Documento contable de liquidación 
10.Tiquete de Máquina Registradora
12.FYDUCA</t>
        </r>
      </text>
    </comment>
    <comment ref="E1" authorId="0" shapeId="0" xr:uid="{00000000-0006-0000-0A00-000004000000}">
      <text>
        <r>
          <rPr>
            <b/>
            <sz val="9"/>
            <color indexed="81"/>
            <rFont val="Tahoma"/>
            <family val="2"/>
          </rPr>
          <t>yec:</t>
        </r>
        <r>
          <rPr>
            <sz val="9"/>
            <color indexed="81"/>
            <rFont val="Tahoma"/>
            <family val="2"/>
          </rPr>
          <t xml:space="preserve">
No de Factura CCF etc.</t>
        </r>
      </text>
    </comment>
    <comment ref="F1" authorId="0" shapeId="0" xr:uid="{00000000-0006-0000-0A00-000005000000}">
      <text>
        <r>
          <rPr>
            <b/>
            <sz val="9"/>
            <color indexed="81"/>
            <rFont val="Tahoma"/>
            <family val="2"/>
          </rPr>
          <t>yec:</t>
        </r>
        <r>
          <rPr>
            <sz val="9"/>
            <color indexed="81"/>
            <rFont val="Tahoma"/>
            <family val="2"/>
          </rPr>
          <t xml:space="preserve">
ponerlo sin plecas en el formato:
ddmmaaaa
Ejemplo una fecha de 01/01/2020 se debería escribir 01012020</t>
        </r>
      </text>
    </comment>
    <comment ref="I1" authorId="0" shapeId="0" xr:uid="{00000000-0006-0000-0A00-000006000000}">
      <text>
        <r>
          <rPr>
            <b/>
            <sz val="9"/>
            <color indexed="81"/>
            <rFont val="Tahoma"/>
            <family val="2"/>
          </rPr>
          <t>yec:</t>
        </r>
        <r>
          <rPr>
            <sz val="9"/>
            <color indexed="81"/>
            <rFont val="Tahoma"/>
            <family val="2"/>
          </rPr>
          <t xml:space="preserve">
IVA  DE  OPERACIÓN:  ingrese  el  monto  total del  IVA,   incluir punto  decimal,  máximo  dos decimales.</t>
        </r>
      </text>
    </comment>
  </commentList>
</comments>
</file>

<file path=xl/connections.xml><?xml version="1.0" encoding="utf-8"?>
<connections xmlns="http://schemas.openxmlformats.org/spreadsheetml/2006/main" xmlns:mc="http://schemas.openxmlformats.org/markup-compatibility/2006" xmlns:xr16="http://schemas.microsoft.com/office/spreadsheetml/2017/revision16" mc:Ignorable="xr16">
  <connection id="1" xr16:uid="{00000000-0015-0000-FFFF-FFFF00000000}" keepAlive="1" name="Consulta - Tabla8" description="Conexión a la consulta 'Tabla8' en el libro." type="5" refreshedVersion="7" background="1" saveData="1">
    <dbPr connection="Provider=Microsoft.Mashup.OleDb.1;Data Source=$Workbook$;Location=Tabla8;Extended Properties=&quot;&quot;" command="SELECT * FROM [Tabla8]"/>
  </connection>
</connections>
</file>

<file path=xl/sharedStrings.xml><?xml version="1.0" encoding="utf-8"?>
<sst xmlns="http://schemas.openxmlformats.org/spreadsheetml/2006/main" count="24344" uniqueCount="9853">
  <si>
    <t>03</t>
  </si>
  <si>
    <t>1</t>
  </si>
  <si>
    <t>FECHA</t>
  </si>
  <si>
    <t>CLASE DE DOC</t>
  </si>
  <si>
    <t>TIPO DE DOC</t>
  </si>
  <si>
    <t>CORRELATIVO</t>
  </si>
  <si>
    <t>NIT PROV</t>
  </si>
  <si>
    <t>C. EXENTAS</t>
  </si>
  <si>
    <t>I. EXENTAS</t>
  </si>
  <si>
    <t>IMPOR EX</t>
  </si>
  <si>
    <t>C. GRAVADA</t>
  </si>
  <si>
    <t>INTER GRAVA</t>
  </si>
  <si>
    <t>IMPOR SERV</t>
  </si>
  <si>
    <t>IMPOR BIENES</t>
  </si>
  <si>
    <t>IVA</t>
  </si>
  <si>
    <t>TOTAL C.</t>
  </si>
  <si>
    <t>ANEXO 3</t>
  </si>
  <si>
    <t>MES</t>
  </si>
  <si>
    <t>ANEXO</t>
  </si>
  <si>
    <t>TOTAL VENTA</t>
  </si>
  <si>
    <t>D. FISCAL A 3</t>
  </si>
  <si>
    <t>V CTA DE 3</t>
  </si>
  <si>
    <t>D.FISCAL</t>
  </si>
  <si>
    <t>V. GRAVADA</t>
  </si>
  <si>
    <t>NIT DE CLIENTE</t>
  </si>
  <si>
    <t>CONTROL</t>
  </si>
  <si>
    <t>N° DOC</t>
  </si>
  <si>
    <t xml:space="preserve">SERIE </t>
  </si>
  <si>
    <t>N° DE RESOLUCION</t>
  </si>
  <si>
    <t>06141506941061</t>
  </si>
  <si>
    <t>06140907680011</t>
  </si>
  <si>
    <t>06141810901033</t>
  </si>
  <si>
    <t>06140702921021</t>
  </si>
  <si>
    <t>05150706911014</t>
  </si>
  <si>
    <t>06142607780022</t>
  </si>
  <si>
    <t>06143101750030</t>
  </si>
  <si>
    <t>06141210001020</t>
  </si>
  <si>
    <t>06142706881019</t>
  </si>
  <si>
    <t>06141703710012</t>
  </si>
  <si>
    <t>06141909001034</t>
  </si>
  <si>
    <t>06140702971037</t>
  </si>
  <si>
    <t>ANULADO</t>
  </si>
  <si>
    <t>06142307860012</t>
  </si>
  <si>
    <t>02103009931016</t>
  </si>
  <si>
    <t>06142610790018</t>
  </si>
  <si>
    <t>06142910640026</t>
  </si>
  <si>
    <t>06142506941050</t>
  </si>
  <si>
    <t>06142704091010</t>
  </si>
  <si>
    <t>06141910840030</t>
  </si>
  <si>
    <t>06140101680020</t>
  </si>
  <si>
    <t>BLANCA LUZ BELLOSO DE GARCIA</t>
  </si>
  <si>
    <t>03062709630017</t>
  </si>
  <si>
    <t>02101901101017</t>
  </si>
  <si>
    <t>PROVEEDOR</t>
  </si>
  <si>
    <t>NIT</t>
  </si>
  <si>
    <t>2</t>
  </si>
  <si>
    <t>V CTA A 3ERO</t>
  </si>
  <si>
    <t>V ZONA FRAN</t>
  </si>
  <si>
    <t>EX SERVICE</t>
  </si>
  <si>
    <t>EX OUT CA</t>
  </si>
  <si>
    <t>EX IN CA</t>
  </si>
  <si>
    <t>V GRAVADAS</t>
  </si>
  <si>
    <t>V NO SUJETAS</t>
  </si>
  <si>
    <t>VENTAS NO</t>
  </si>
  <si>
    <t>V EXENTA</t>
  </si>
  <si>
    <t>VACIO</t>
  </si>
  <si>
    <t>FINAL</t>
  </si>
  <si>
    <t>CORRELTIVO</t>
  </si>
  <si>
    <t>SERIE</t>
  </si>
  <si>
    <t>RESOLUCION</t>
  </si>
  <si>
    <t>N PROVEEDOR</t>
  </si>
  <si>
    <t>SUBTOTALES</t>
  </si>
  <si>
    <t>NOMBRE DE CLIENTE</t>
  </si>
  <si>
    <t>VENTA NO SUJETA</t>
  </si>
  <si>
    <t>VENTA EXENTA</t>
  </si>
  <si>
    <t>VENTA TOTAL</t>
  </si>
  <si>
    <t>CORRELTIVO2</t>
  </si>
  <si>
    <t>FINAL3</t>
  </si>
  <si>
    <t>11231402520010</t>
  </si>
  <si>
    <t>ISABEL SALVADOR PERDOMO</t>
  </si>
  <si>
    <t>11231810111015</t>
  </si>
  <si>
    <t>DISTRIBUIDORA COMERCIAL</t>
  </si>
  <si>
    <t>06142709121066</t>
  </si>
  <si>
    <t>MORALES MORALES, S.A. DE C.V.</t>
  </si>
  <si>
    <t>12170412021019</t>
  </si>
  <si>
    <t>INVERSIONES DE PRODUCTOS</t>
  </si>
  <si>
    <t>12171907161026</t>
  </si>
  <si>
    <t>INVERSIONES ESCOBAR ALBERTO</t>
  </si>
  <si>
    <t>03120408530013</t>
  </si>
  <si>
    <t>MONCY ASTRID PORTILLO</t>
  </si>
  <si>
    <t>08192512851016</t>
  </si>
  <si>
    <t>MIRNA DE JESUS LOVATO</t>
  </si>
  <si>
    <t>02103008951013</t>
  </si>
  <si>
    <t>DAYRO S.A DE C.V.</t>
  </si>
  <si>
    <t>06140909921013</t>
  </si>
  <si>
    <t>FARMAPO S.A DE C.V</t>
  </si>
  <si>
    <t>06142212650014</t>
  </si>
  <si>
    <t>FARMACIAS SAN NICOLAS, S.A.</t>
  </si>
  <si>
    <t>01112204540010</t>
  </si>
  <si>
    <t>LUIS GUSTAVO GARCIA OSORIO</t>
  </si>
  <si>
    <t>04070912821016</t>
  </si>
  <si>
    <t>SUSANA ELIZABETH RECINOS</t>
  </si>
  <si>
    <t>06140612931028</t>
  </si>
  <si>
    <t>SAMAJULER S.A DE C.V.</t>
  </si>
  <si>
    <t>ANA CAROLINA GARAY</t>
  </si>
  <si>
    <t>12041017891013</t>
  </si>
  <si>
    <t>SANTOS AZUCENA LOVO DE REYES</t>
  </si>
  <si>
    <t>06140311031048</t>
  </si>
  <si>
    <t>FUNDACION MISION MEDICA DE EL SALVADOR</t>
  </si>
  <si>
    <t>02020103520010</t>
  </si>
  <si>
    <t>GUADALUPE ORTIZ DE PAZ</t>
  </si>
  <si>
    <t>13041805761013</t>
  </si>
  <si>
    <t>FARMACIA EMMANUEL</t>
  </si>
  <si>
    <t>06141904791029</t>
  </si>
  <si>
    <t>DONALD ALBERTO GOCHES MACAL</t>
  </si>
  <si>
    <t>06142709750018</t>
  </si>
  <si>
    <t>CLINICA CASA DE SALUD, S.A.</t>
  </si>
  <si>
    <t>04071101751014</t>
  </si>
  <si>
    <t>VETERINARIO CANINO REAL</t>
  </si>
  <si>
    <t>06141106071025</t>
  </si>
  <si>
    <t>FARMACIAS EUROPEAS, S.A. DE</t>
  </si>
  <si>
    <t>06142208811224</t>
  </si>
  <si>
    <t>JOSSELINE BEATRIZ MURILLO</t>
  </si>
  <si>
    <t>06130807761016</t>
  </si>
  <si>
    <t>NELSON FRANCISCO MORALES ALFARO</t>
  </si>
  <si>
    <t>06142302191027</t>
  </si>
  <si>
    <t>CENTRO AMBULATORIO DE CIRUGIA</t>
  </si>
  <si>
    <t>12172508931019</t>
  </si>
  <si>
    <t>FARMACIA SAN REY, S.A. DE</t>
  </si>
  <si>
    <t>02102110041017</t>
  </si>
  <si>
    <t>INVERSIONES JABES, S.A. DE</t>
  </si>
  <si>
    <t>06142601121035</t>
  </si>
  <si>
    <t>MEDICAL SUPPLY, S.A. DE C.V.</t>
  </si>
  <si>
    <t>06142705111015</t>
  </si>
  <si>
    <t>GIOVANNI DE LETRAN S.A DE</t>
  </si>
  <si>
    <t>04142512801010</t>
  </si>
  <si>
    <t>YARISBEL RIVERO VILTRES</t>
  </si>
  <si>
    <t>14081506630017</t>
  </si>
  <si>
    <t>MILAGRO DEL ROSARIO SANDOVAL</t>
  </si>
  <si>
    <t>96152808591014</t>
  </si>
  <si>
    <t>PIO AGUSTIN GONZALEZ RIVERA</t>
  </si>
  <si>
    <t>06142110041021</t>
  </si>
  <si>
    <t>EMPREVETER, S.A. DE C.V.</t>
  </si>
  <si>
    <t>05110205141012</t>
  </si>
  <si>
    <t>CIAMEO SA DE CV</t>
  </si>
  <si>
    <t>06140809620081</t>
  </si>
  <si>
    <t>EDUARDO FRANCISCO PEREZ</t>
  </si>
  <si>
    <t>04101501661010</t>
  </si>
  <si>
    <t>EVELYN YANETT CRUZ BELTRANO</t>
  </si>
  <si>
    <t>06140803791110</t>
  </si>
  <si>
    <t>ROLANDO ANTONIO AGUIRRE</t>
  </si>
  <si>
    <t>02103006661050</t>
  </si>
  <si>
    <t>MAURICIO GUERRERO AREAS</t>
  </si>
  <si>
    <t>06140205121038</t>
  </si>
  <si>
    <t>POLICLINICA DE OJOS, S.A. DE</t>
  </si>
  <si>
    <t>UDP POLICLINICA DE</t>
  </si>
  <si>
    <t>06142610051058</t>
  </si>
  <si>
    <t>MEDICAFF SA DE CV</t>
  </si>
  <si>
    <t>06140101160035</t>
  </si>
  <si>
    <t>HMC, S.A. DE C.V.</t>
  </si>
  <si>
    <t>06142409131060</t>
  </si>
  <si>
    <t>ROEDOS S.A DE C.V.</t>
  </si>
  <si>
    <t>01012603681020</t>
  </si>
  <si>
    <t>MARDOQUEO SALAZAR</t>
  </si>
  <si>
    <t>06143009760036</t>
  </si>
  <si>
    <t>CENTRO OTRRINO OFTALMOLOGICO</t>
  </si>
  <si>
    <t>06141303741210</t>
  </si>
  <si>
    <t>SILVIA CRISTINA RODRIGUEZ</t>
  </si>
  <si>
    <t>06142201971056</t>
  </si>
  <si>
    <t>INVERSIONES VETERINARIAS SLV</t>
  </si>
  <si>
    <t>08213005011011</t>
  </si>
  <si>
    <t>BRIZBAR, S.A. DE C.V.</t>
  </si>
  <si>
    <t>FARMACIA JAEL</t>
  </si>
  <si>
    <t>05112204700027</t>
  </si>
  <si>
    <t>SERAFIN WILFREDO SOLIS</t>
  </si>
  <si>
    <t>05111312801048</t>
  </si>
  <si>
    <t>JAMES REESE PARADA LORENZANA</t>
  </si>
  <si>
    <t>06142204831336</t>
  </si>
  <si>
    <t>RAFAEL ERNESTO QUEZADA GALDAMEZ</t>
  </si>
  <si>
    <t>06142509811220</t>
  </si>
  <si>
    <t>KEVIN RIGOBERTO CUELLAR</t>
  </si>
  <si>
    <t>06140810101057</t>
  </si>
  <si>
    <t>VETERINARIA LOS HEROES, S.A.</t>
  </si>
  <si>
    <t>06142009101064</t>
  </si>
  <si>
    <t>MEDICAL ASSOCIATION, S.A. DE</t>
  </si>
  <si>
    <t>06141410921043</t>
  </si>
  <si>
    <t>RUIZ REYES, S.A DE C.V</t>
  </si>
  <si>
    <t>06142808181062</t>
  </si>
  <si>
    <t>DERMAPLASTIK, S.A. DE C.V.</t>
  </si>
  <si>
    <t>06140711111016</t>
  </si>
  <si>
    <t>MULTIMEDICA INTERNACIONAL,</t>
  </si>
  <si>
    <t>06141706800012</t>
  </si>
  <si>
    <t>USAM</t>
  </si>
  <si>
    <t>06141508171042</t>
  </si>
  <si>
    <t>CENTRO DE SALUD ANIMAL</t>
  </si>
  <si>
    <t>05172509881018</t>
  </si>
  <si>
    <t>ADIO ERNESTO CARDOZA PINEDA</t>
  </si>
  <si>
    <t>06142209891060</t>
  </si>
  <si>
    <t>FUNDACION PARA EL DESARROLLO</t>
  </si>
  <si>
    <t>96150909731019</t>
  </si>
  <si>
    <t>LUIS FERNANDO VIDEL GONZALEZ</t>
  </si>
  <si>
    <t>02102510011010</t>
  </si>
  <si>
    <t>FLOGAL, S.A. DE C.V.</t>
  </si>
  <si>
    <t>10061605871027</t>
  </si>
  <si>
    <t>JAQUELIN ELIZABETH LOPEZ DE PORTILLO</t>
  </si>
  <si>
    <t>06141504041012</t>
  </si>
  <si>
    <t>CLIDER S.A DE C.V.</t>
  </si>
  <si>
    <t>06140911921037</t>
  </si>
  <si>
    <t>POLICLINICA VETERINARIA</t>
  </si>
  <si>
    <t>06142208831020</t>
  </si>
  <si>
    <t>HUGO ROBERTO FLORES GARCIA</t>
  </si>
  <si>
    <t>06141612151053</t>
  </si>
  <si>
    <t>HOSPITAL SANTA FE</t>
  </si>
  <si>
    <t>06141907171056</t>
  </si>
  <si>
    <t>CESMI S.A DE C.V.</t>
  </si>
  <si>
    <t>02101602941017</t>
  </si>
  <si>
    <t>ISAC S.A DE C.V.</t>
  </si>
  <si>
    <t>07020506911016</t>
  </si>
  <si>
    <t>FUND HNAS AGUSTINAS DE SAN</t>
  </si>
  <si>
    <t>06143108731084</t>
  </si>
  <si>
    <t>JOSE RUBEN SALINAS</t>
  </si>
  <si>
    <t>06142207550098</t>
  </si>
  <si>
    <t>MARTA ESTELA MARTINEZ</t>
  </si>
  <si>
    <t>12172501711048</t>
  </si>
  <si>
    <t>JENNY AIDA MORENO DE MENDEZ</t>
  </si>
  <si>
    <t>02100603700025</t>
  </si>
  <si>
    <t>CARLOS ALBERTO BENAVIDES</t>
  </si>
  <si>
    <t>05021104731010</t>
  </si>
  <si>
    <t>ETHEL CLARISA RIVAS</t>
  </si>
  <si>
    <t>05011709121014</t>
  </si>
  <si>
    <t>GUEVARA SANCHEZ INVERCIONES, S.A. DE C.V.</t>
  </si>
  <si>
    <t>06142804861247</t>
  </si>
  <si>
    <t>ASTRID DENISSE AGUILAR</t>
  </si>
  <si>
    <t>06141408201017</t>
  </si>
  <si>
    <t>INVERSIONES Y COMERCIO SALVADOREÑO, S.A. DE C.V.</t>
  </si>
  <si>
    <t>06142401181130</t>
  </si>
  <si>
    <t>AE PROYECTOS S.A DE C.V LIFE</t>
  </si>
  <si>
    <t>08191601731036</t>
  </si>
  <si>
    <t>JOSE GALVEZ MOLINA</t>
  </si>
  <si>
    <t>12171207011015</t>
  </si>
  <si>
    <t>INVERSIONES EL AGUILA. S.A DE</t>
  </si>
  <si>
    <t>06021010851016</t>
  </si>
  <si>
    <t>JORGE ALBERTO ALVARADO</t>
  </si>
  <si>
    <t>06141211181065</t>
  </si>
  <si>
    <t>HOSPITAL INTERNACIONAL S.A DE</t>
  </si>
  <si>
    <t>06140602600019</t>
  </si>
  <si>
    <t>CARLOS AGUILAR CHAVARRIA</t>
  </si>
  <si>
    <t>04160303630010</t>
  </si>
  <si>
    <t>PABLO VALLE</t>
  </si>
  <si>
    <t>06071402171010</t>
  </si>
  <si>
    <t>SEV. MEDICOS SAN PEDRO</t>
  </si>
  <si>
    <t>06142002761379</t>
  </si>
  <si>
    <t>DIEGO ROBERTO VIDES CLARA</t>
  </si>
  <si>
    <t>06141504911068</t>
  </si>
  <si>
    <t>PROYECTOS E INVERSIONES,S.A</t>
  </si>
  <si>
    <t>12170106061015</t>
  </si>
  <si>
    <t>ZELAYA JIRON, S.A. DE C.V.</t>
  </si>
  <si>
    <t>06141609750022</t>
  </si>
  <si>
    <t>OFTALMOLOGICA, S.A. DE C.V.</t>
  </si>
  <si>
    <t>12171605140516</t>
  </si>
  <si>
    <t>INVERSIONES SUYA S.A DE C.V</t>
  </si>
  <si>
    <t>06143005081065</t>
  </si>
  <si>
    <t>CORP DE SERVICIOS DE SALUD,</t>
  </si>
  <si>
    <t>06142809101091</t>
  </si>
  <si>
    <t>FLORES ARAUJO, S.A. DE C.V.</t>
  </si>
  <si>
    <t>16141902701154</t>
  </si>
  <si>
    <t>ALCIRA JOHANNA DE MARIA</t>
  </si>
  <si>
    <t>04280803600019</t>
  </si>
  <si>
    <t>FARMACIA APOLO</t>
  </si>
  <si>
    <t>11040609590011</t>
  </si>
  <si>
    <t>MARTA DELIA MARTINEZ DE</t>
  </si>
  <si>
    <t>11230901630015</t>
  </si>
  <si>
    <t>LEONEL EDGARDO MARTINEZ</t>
  </si>
  <si>
    <t>07151004520029</t>
  </si>
  <si>
    <t>JOSE APOLONIO AREVALO</t>
  </si>
  <si>
    <t>02101808710015</t>
  </si>
  <si>
    <t>WILLIAMS EDGARDO RAMOS</t>
  </si>
  <si>
    <t>06141908811067</t>
  </si>
  <si>
    <t>SHEYLA JOSSABETH GAITAN</t>
  </si>
  <si>
    <t>12170212911010</t>
  </si>
  <si>
    <t>SANDRA MARISSA DIAZ MIRANDA</t>
  </si>
  <si>
    <t>12172404971019</t>
  </si>
  <si>
    <t>FARMACIAS ALFA</t>
  </si>
  <si>
    <t>06143010121032</t>
  </si>
  <si>
    <t>SERVIMEDICA, S.A. DE C.V.</t>
  </si>
  <si>
    <t>04072201180264</t>
  </si>
  <si>
    <t>SUPER CERKA S.A DE C.V.</t>
  </si>
  <si>
    <t>04260206761012</t>
  </si>
  <si>
    <t>ALBA ERIKA SIBRIAN DE GUZMAN</t>
  </si>
  <si>
    <t>02101312400085</t>
  </si>
  <si>
    <t>ELDA GUADALUPE MORALES</t>
  </si>
  <si>
    <t>06142901991058</t>
  </si>
  <si>
    <t>FARDEDI, S.A. DE C.V.</t>
  </si>
  <si>
    <t>06140910081088</t>
  </si>
  <si>
    <t>JHERAL FARMA, S.A. DE C.V.</t>
  </si>
  <si>
    <t>06081710650012</t>
  </si>
  <si>
    <t>RAMON CORCIOS DIAZ</t>
  </si>
  <si>
    <t>10120306731010</t>
  </si>
  <si>
    <t>WALTER ISAAC CARCAMO RIVAS</t>
  </si>
  <si>
    <t>06141705620038</t>
  </si>
  <si>
    <t>ASOCIACION DEMOGRAFICA</t>
  </si>
  <si>
    <t>06131009871011</t>
  </si>
  <si>
    <t>YANESSI JASMIN POZO DE GARCIA</t>
  </si>
  <si>
    <t>06142707041014</t>
  </si>
  <si>
    <t>FARMACEUTICVOS EQUIVALENTES,</t>
  </si>
  <si>
    <t>06141301211036</t>
  </si>
  <si>
    <t>DISTRIBUIDORA ALTERNATIVA SALVADOREÑA, S.A. DE C.V.</t>
  </si>
  <si>
    <t>06141303971062</t>
  </si>
  <si>
    <t>CONTRO DE MEDICINA BIOLOGICA</t>
  </si>
  <si>
    <t>05170210550016</t>
  </si>
  <si>
    <t>FRANCISCA DEL CARMEN AQUINO</t>
  </si>
  <si>
    <t>14142802851016</t>
  </si>
  <si>
    <t>GERSON BENJAMIN GUEVARA ROMERO</t>
  </si>
  <si>
    <t>06141603781265</t>
  </si>
  <si>
    <t>GLORIA MARIA AVILES</t>
  </si>
  <si>
    <t>14163101061010</t>
  </si>
  <si>
    <t>SOCIEDAD MEDICA LIMEÑA, S.A.</t>
  </si>
  <si>
    <t>03152008711033</t>
  </si>
  <si>
    <t>BE SPORT</t>
  </si>
  <si>
    <t>06141903570090</t>
  </si>
  <si>
    <t>BERTA JOSEFINA SUCESION MENA</t>
  </si>
  <si>
    <t>JOSE MIGUEL PEÑA PEÑA</t>
  </si>
  <si>
    <t>06142505771037</t>
  </si>
  <si>
    <t>RUDOL ERIKO LAZO CASTANEDA</t>
  </si>
  <si>
    <t>06142809670057</t>
  </si>
  <si>
    <t>JOSE ROBERTO JULE SEGURA</t>
  </si>
  <si>
    <t>06140512181021</t>
  </si>
  <si>
    <t>INVERSIONES Y NEGOCIOS SANTA</t>
  </si>
  <si>
    <t>02101405101015</t>
  </si>
  <si>
    <t>FAPMOLLA, S.A. DE C.V.</t>
  </si>
  <si>
    <t>12172110891025</t>
  </si>
  <si>
    <t>LEIRY VANESSA VASQUEZ LOPEZ</t>
  </si>
  <si>
    <t>06140607941015</t>
  </si>
  <si>
    <t>PROMEFAR, S.A. DE C.V.</t>
  </si>
  <si>
    <t>06060505741018</t>
  </si>
  <si>
    <t>JOSE RICARDO RUANO ROQUE</t>
  </si>
  <si>
    <t>06140702201061</t>
  </si>
  <si>
    <t>COMPAÑIA DISTRIBUIDORA</t>
  </si>
  <si>
    <t>06071703171016</t>
  </si>
  <si>
    <t>SEMEFARMA, S.A. DE C.V.</t>
  </si>
  <si>
    <t>06140306711219</t>
  </si>
  <si>
    <t>NESTOR GODOFREDO AYALA GOMEZ</t>
  </si>
  <si>
    <t>08192306811024</t>
  </si>
  <si>
    <t>RITA JEANNETTE LOPEZ</t>
  </si>
  <si>
    <t>MARIA MAYENCI SALINAS DE</t>
  </si>
  <si>
    <t>06141106041029</t>
  </si>
  <si>
    <t>FRANERN, S.A. DE C.V.</t>
  </si>
  <si>
    <t>06171810610025</t>
  </si>
  <si>
    <t>LUISA ADELA VILLALTA</t>
  </si>
  <si>
    <t>14160704530017</t>
  </si>
  <si>
    <t>ANGELA GLORIA FUENTES DE MATA</t>
  </si>
  <si>
    <t>14151604721012</t>
  </si>
  <si>
    <t>JOSE BENEDICIO VENTURA</t>
  </si>
  <si>
    <t>14081502751053</t>
  </si>
  <si>
    <t>MARIA DE JESUS VASQUEZ DE</t>
  </si>
  <si>
    <t>13042809881018</t>
  </si>
  <si>
    <t>INMER ALEXANDER HERNANDEZ</t>
  </si>
  <si>
    <t>12172302081019</t>
  </si>
  <si>
    <t>LIBRERIA LOS ANGELES</t>
  </si>
  <si>
    <t>13122911771028</t>
  </si>
  <si>
    <t>MARCOS JOSE MARTINEZ MELGAR</t>
  </si>
  <si>
    <t>06142205931016</t>
  </si>
  <si>
    <t>INVERSIONES NABILA</t>
  </si>
  <si>
    <t>05121306771027</t>
  </si>
  <si>
    <t>MARTA ALICIA DURAN DE NOGALES</t>
  </si>
  <si>
    <t>05142111821063</t>
  </si>
  <si>
    <t>FARMACIA NUESTRA SEÑORA DE LA</t>
  </si>
  <si>
    <t>05090609380010</t>
  </si>
  <si>
    <t>ROSA ELIA TORRES DE RIVERA</t>
  </si>
  <si>
    <t>05152903721017</t>
  </si>
  <si>
    <t>FARMACIA EL MILAGRO</t>
  </si>
  <si>
    <t>05122303871053</t>
  </si>
  <si>
    <t>ULISES ADONAY CHAVEZ MENJIVAR</t>
  </si>
  <si>
    <t>05152607831028</t>
  </si>
  <si>
    <t>ANAI ESPERANZA QUIJANO DE</t>
  </si>
  <si>
    <t>12171003240016</t>
  </si>
  <si>
    <t>FARMACIA SANTA CRUZ</t>
  </si>
  <si>
    <t>05220404181015</t>
  </si>
  <si>
    <t>SERVICIOS DE FARMACIAS Y TODO</t>
  </si>
  <si>
    <t>05112305961010</t>
  </si>
  <si>
    <t>CLINICA MEDICO QUIRURGICAS SALVADOREÑAS, S.A. DE C.V.</t>
  </si>
  <si>
    <t>02102001171016</t>
  </si>
  <si>
    <t>GREENMED S.A DE C.V.</t>
  </si>
  <si>
    <t>07012305640010</t>
  </si>
  <si>
    <t>BARTOLOME JACINTO VILLAGRAN</t>
  </si>
  <si>
    <t>13041107821012</t>
  </si>
  <si>
    <t>BASILIO FERNANDEZ BLANCO</t>
  </si>
  <si>
    <t>06141307951066</t>
  </si>
  <si>
    <t>CENTRO OFTALMOLOGICO CANDRAY</t>
  </si>
  <si>
    <t>06140808771088</t>
  </si>
  <si>
    <t>MIRNA MAGATI TRUJILLO</t>
  </si>
  <si>
    <t>06140603001042</t>
  </si>
  <si>
    <t>FARS-PRO, S.A. DE C.V.</t>
  </si>
  <si>
    <t>03151806650017</t>
  </si>
  <si>
    <t>JOSE DOUGLAS PACHECO</t>
  </si>
  <si>
    <t>04070910701021</t>
  </si>
  <si>
    <t>MARIA ESTER GARCIA</t>
  </si>
  <si>
    <t>14122009691015</t>
  </si>
  <si>
    <t>ADRIANA MARISOL BENITEZ</t>
  </si>
  <si>
    <t>06142901620166</t>
  </si>
  <si>
    <t>OTTO IVAN MELENDEZ RIVAS</t>
  </si>
  <si>
    <t>06143004931090</t>
  </si>
  <si>
    <t>FARMACIA SANTA ELENA</t>
  </si>
  <si>
    <t>01081612781038</t>
  </si>
  <si>
    <t>LILIANS ELIZABETH AGUILAR</t>
  </si>
  <si>
    <t>03071501681020</t>
  </si>
  <si>
    <t>MAURICIO ANIBAL GONZALES</t>
  </si>
  <si>
    <t>14122701570014</t>
  </si>
  <si>
    <t>PEDRO ALONSO HERNANDEZ</t>
  </si>
  <si>
    <t>01081707741019</t>
  </si>
  <si>
    <t>CESAR WILLIAM CAZUN</t>
  </si>
  <si>
    <t>06142301201053</t>
  </si>
  <si>
    <t>REPRESENTACIONES ML, S.A. DE</t>
  </si>
  <si>
    <t>02102006550025</t>
  </si>
  <si>
    <t>FARMACIA LA DIVINA</t>
  </si>
  <si>
    <t>05021203781011</t>
  </si>
  <si>
    <t>FARMACIA EL BOSQUE</t>
  </si>
  <si>
    <t>12172904751074</t>
  </si>
  <si>
    <t>MIRIAM IVETTE CRUZ DE JOYA</t>
  </si>
  <si>
    <t>06140507171026</t>
  </si>
  <si>
    <t>CENTRO MEDICO CUSCATLAN</t>
  </si>
  <si>
    <t>11232507791050</t>
  </si>
  <si>
    <t>SANTOS ALEXANDER YANES LOPEZ</t>
  </si>
  <si>
    <t>11080503400019</t>
  </si>
  <si>
    <t>ALICIA GONZALEZ</t>
  </si>
  <si>
    <t>GILBERTO NAPOLEON FLORES</t>
  </si>
  <si>
    <t>03152701651010</t>
  </si>
  <si>
    <t>MAURICIO ENRIQUE DURAN</t>
  </si>
  <si>
    <t>12171202881011</t>
  </si>
  <si>
    <t>NUEVA SAN FRANCISCO, S.A. DE</t>
  </si>
  <si>
    <t>08181906761010</t>
  </si>
  <si>
    <t>EVELYN DEL CARMEN AMAYA</t>
  </si>
  <si>
    <t>06130407761017</t>
  </si>
  <si>
    <t>CARLOS EDERSON ANZORA</t>
  </si>
  <si>
    <t>06141802781118</t>
  </si>
  <si>
    <t>C. UMANZOR</t>
  </si>
  <si>
    <t>06140706460139</t>
  </si>
  <si>
    <t>CARLOS ALBERTO SALMERON</t>
  </si>
  <si>
    <t>06142709121015</t>
  </si>
  <si>
    <t>MORALES LOPEZ, S.A. DE C.V.</t>
  </si>
  <si>
    <t>06142002961017</t>
  </si>
  <si>
    <t>DIALISIS DE EL SALVADOR, S.A.</t>
  </si>
  <si>
    <t>06140612821176</t>
  </si>
  <si>
    <t>KARINA BEATRIZ MARTINEZ DE</t>
  </si>
  <si>
    <t>02022809771041</t>
  </si>
  <si>
    <t>FARMACIA CORAZON</t>
  </si>
  <si>
    <t>12172402711036</t>
  </si>
  <si>
    <t>DAVID OTONIEL SANCHEZ</t>
  </si>
  <si>
    <t>11020808811017</t>
  </si>
  <si>
    <t>XIOMARA ADELAIDA DE ZAMORA</t>
  </si>
  <si>
    <t>06141207201027</t>
  </si>
  <si>
    <t>LA OPTIMA, S.A. DE C.V.</t>
  </si>
  <si>
    <t>06142701171056</t>
  </si>
  <si>
    <t>EIMED S.A DE C.V</t>
  </si>
  <si>
    <t>06142706001019</t>
  </si>
  <si>
    <t>FARMACIAS CAMILA, S.A. DE C.V.</t>
  </si>
  <si>
    <t>06141211870020</t>
  </si>
  <si>
    <t>INFARESPA, S.A. DE C.V.</t>
  </si>
  <si>
    <t>13041708661012</t>
  </si>
  <si>
    <t>JOSE HERNAN ALVARADO PEREZ</t>
  </si>
  <si>
    <t>FARMACIA SUYAPA CIUDAD</t>
  </si>
  <si>
    <t>13161508811031</t>
  </si>
  <si>
    <t>JAIME ARQUIMIDES GARCIA MATA</t>
  </si>
  <si>
    <t>06140512191060</t>
  </si>
  <si>
    <t>ALIVIA S.A DE C.V,</t>
  </si>
  <si>
    <t>06142304131030</t>
  </si>
  <si>
    <t>DESARROLLADORES DEL FUTURO</t>
  </si>
  <si>
    <t>06142010671133</t>
  </si>
  <si>
    <t>JUDITH ARELI CASTANEDA DE FIGUEROA</t>
  </si>
  <si>
    <t>10100311921013</t>
  </si>
  <si>
    <t>MERCEDES YOLANDA LOPEZ SANCHEZ</t>
  </si>
  <si>
    <t>14121612500010</t>
  </si>
  <si>
    <t>MARIA GLADIS PARADA</t>
  </si>
  <si>
    <t>06140910001041</t>
  </si>
  <si>
    <t>INBOFU, S.A. DE C.V.</t>
  </si>
  <si>
    <t>11230605771030</t>
  </si>
  <si>
    <t>JUANA MARLENE GRANADOS</t>
  </si>
  <si>
    <t>REINALDO SORTO RIVERA</t>
  </si>
  <si>
    <t>14072506831010</t>
  </si>
  <si>
    <t>JOSUE ISAI ORELLANA CLAROS</t>
  </si>
  <si>
    <t>12171311701031</t>
  </si>
  <si>
    <t>POLICLINICA MEDICA SAN JOSE</t>
  </si>
  <si>
    <t>06142306191013</t>
  </si>
  <si>
    <t>CORPORACION RIVERZO S.A DE</t>
  </si>
  <si>
    <t>94502202961014</t>
  </si>
  <si>
    <t>NIPRO MEDICAL CORPORATION SUC</t>
  </si>
  <si>
    <t>LUISA VERONICA HERNANDEZ</t>
  </si>
  <si>
    <t>06141081101083</t>
  </si>
  <si>
    <t>VET K, S.A. DE C.V.</t>
  </si>
  <si>
    <t>10041010601017</t>
  </si>
  <si>
    <t>MARIA ANTONIA CAMPOS MOLLINA</t>
  </si>
  <si>
    <t>03163112851027</t>
  </si>
  <si>
    <t>MARCO TULIO GIL</t>
  </si>
  <si>
    <t>06141611741019</t>
  </si>
  <si>
    <t>KATIA MORENA LOPEZ</t>
  </si>
  <si>
    <t>06143105181040</t>
  </si>
  <si>
    <t>MEDICAL RENT, S.A DE C.V.</t>
  </si>
  <si>
    <t>06142311181026</t>
  </si>
  <si>
    <t>BEETHOVEN S.A DE C.V</t>
  </si>
  <si>
    <t>02101003570026</t>
  </si>
  <si>
    <t>FARMACIA FRAY MARTIN</t>
  </si>
  <si>
    <t>06143008831049</t>
  </si>
  <si>
    <t>FARMACIA SAMARITANA</t>
  </si>
  <si>
    <t>09060908931012</t>
  </si>
  <si>
    <t>ISIS MILENA AMAYA SORIANO</t>
  </si>
  <si>
    <t>10101408661020</t>
  </si>
  <si>
    <t>06142703761225</t>
  </si>
  <si>
    <t>MARIO ERNESTO COPPO</t>
  </si>
  <si>
    <t>04012106851010</t>
  </si>
  <si>
    <t>FARMACIA LA SALUD 2</t>
  </si>
  <si>
    <t>06142503981484</t>
  </si>
  <si>
    <t>JULISSA VALERIA MARTINEZ</t>
  </si>
  <si>
    <t>14012206520011</t>
  </si>
  <si>
    <t>PAULINO ESCOBAR VILLATORO</t>
  </si>
  <si>
    <t>14081108151016</t>
  </si>
  <si>
    <t>SORTO BONILLA, S.A. DE C.V.</t>
  </si>
  <si>
    <t>12172701871082</t>
  </si>
  <si>
    <t>SERVICIOS NATURISTAS EL ANGEL</t>
  </si>
  <si>
    <t>14160304711027</t>
  </si>
  <si>
    <t>ILIANA ESTE FUENTES VILLATORO</t>
  </si>
  <si>
    <t>12060212521017</t>
  </si>
  <si>
    <t>JESUS GARCIA ORELLANA</t>
  </si>
  <si>
    <t>12171412051020</t>
  </si>
  <si>
    <t>CVP, S.A. DE C.V.</t>
  </si>
  <si>
    <t>06140705181037</t>
  </si>
  <si>
    <t>SERVICIOS NEFROLOGICOS S.A DE</t>
  </si>
  <si>
    <t>12150312201019</t>
  </si>
  <si>
    <t>COMERCIALIZADORA FARMACEUTICA</t>
  </si>
  <si>
    <t>12172307141010</t>
  </si>
  <si>
    <t>BONILLA GUEVARA, S.A. DE C.V.</t>
  </si>
  <si>
    <t>09033101570010</t>
  </si>
  <si>
    <t>JUAN PRUDENCIO PLATERO</t>
  </si>
  <si>
    <t>07022811731012</t>
  </si>
  <si>
    <t>CARLOS ARCADIO SANCHEZ PEREZ</t>
  </si>
  <si>
    <t>06141111991019</t>
  </si>
  <si>
    <t>BALLY SPORT CENTER, S.A.</t>
  </si>
  <si>
    <t>03051501711025</t>
  </si>
  <si>
    <t>DOLORES ELIZABETH HERNANDEZ</t>
  </si>
  <si>
    <t>07121905650016</t>
  </si>
  <si>
    <t>EDUARDO LOPEZ VENTURA</t>
  </si>
  <si>
    <t>06142310971031</t>
  </si>
  <si>
    <t>FARMACIAS UNO, S.A. DE C.V.</t>
  </si>
  <si>
    <t>ANA ROSIBEL HERNANDEZ</t>
  </si>
  <si>
    <t>06011411901010</t>
  </si>
  <si>
    <t>KOORMAOS, S.A DE C.V.</t>
  </si>
  <si>
    <t>12151111630017</t>
  </si>
  <si>
    <t>WILLIAM DE JESUS GONZALES</t>
  </si>
  <si>
    <t>12170907891036</t>
  </si>
  <si>
    <t>PABLO EFRAIN MERLOS</t>
  </si>
  <si>
    <t>06140501630080</t>
  </si>
  <si>
    <t>TITO ANTONIO HUEZO JIMENEZ</t>
  </si>
  <si>
    <t>06141301121053</t>
  </si>
  <si>
    <t>GRG, S.A. DE C.V.</t>
  </si>
  <si>
    <t>06082509801017</t>
  </si>
  <si>
    <t>JAIME MENDEZ MADRID</t>
  </si>
  <si>
    <t>06120110821031</t>
  </si>
  <si>
    <t>VESI ELIZABETH DUBON CALLES</t>
  </si>
  <si>
    <t>13250306470019</t>
  </si>
  <si>
    <t>ISAIAS CRUZ LOPEZ</t>
  </si>
  <si>
    <t>08210809600014</t>
  </si>
  <si>
    <t>FARMACIA SANTA ANA</t>
  </si>
  <si>
    <t>LUIS ENRIQUE MERLOS</t>
  </si>
  <si>
    <t>06140312721072</t>
  </si>
  <si>
    <t>SOFIA BEATRIZ RIVAS DE</t>
  </si>
  <si>
    <t>06141511081020</t>
  </si>
  <si>
    <t>CLINICAS UNIDAS, S.A. DE C.V.</t>
  </si>
  <si>
    <t>06142508991046</t>
  </si>
  <si>
    <t>UNISERFA, S.A. DE C.V.</t>
  </si>
  <si>
    <t>12172409121153</t>
  </si>
  <si>
    <t>FARMACIA MEDISALUD</t>
  </si>
  <si>
    <t>08100308580017</t>
  </si>
  <si>
    <t>BLANCA MARGARITA ALVARADO DE</t>
  </si>
  <si>
    <t>02102402171027</t>
  </si>
  <si>
    <t>CABRERA ASOCIADOS, S.A. DE C</t>
  </si>
  <si>
    <t>12170810690016</t>
  </si>
  <si>
    <t>CARLOS HUMBERTO CRUZ</t>
  </si>
  <si>
    <t>06142508071128</t>
  </si>
  <si>
    <t>CORPORACION JUAREZ, S.A DE</t>
  </si>
  <si>
    <t>06141607580010</t>
  </si>
  <si>
    <t>CASELA S.A DE C.V.</t>
  </si>
  <si>
    <t>11130501671013</t>
  </si>
  <si>
    <t>JAIME ROBERTO BATRES ROMERO</t>
  </si>
  <si>
    <t>11121005811019</t>
  </si>
  <si>
    <t>MIGUEL FRANCISCO HERNANDEZ</t>
  </si>
  <si>
    <t>DELMIS CAROLINA PALMA DE</t>
  </si>
  <si>
    <t>01041703761013</t>
  </si>
  <si>
    <t>BESSIE ESMERALDA ODIL</t>
  </si>
  <si>
    <t>14180211520010</t>
  </si>
  <si>
    <t>JOSE ANTONIO UMAÑA MIRANDA</t>
  </si>
  <si>
    <t>06140504840048</t>
  </si>
  <si>
    <t>AGAPE DE EL SALVADOR S.A.DE</t>
  </si>
  <si>
    <t>06141409161078</t>
  </si>
  <si>
    <t>PADEL SPORT CENTER</t>
  </si>
  <si>
    <t>12200212631013</t>
  </si>
  <si>
    <t>SARA ELIZABETH VARGAS DE GUTIERRES</t>
  </si>
  <si>
    <t>06140404921027</t>
  </si>
  <si>
    <t>EQUITEC, S.A. DE C.V.</t>
  </si>
  <si>
    <t>14151601450012</t>
  </si>
  <si>
    <t>IRMA VELIS CHAVEZ DE GALEAS</t>
  </si>
  <si>
    <t>04072005641018</t>
  </si>
  <si>
    <t>FARMACIA LA PRIMERISIMA</t>
  </si>
  <si>
    <t>14062511500012</t>
  </si>
  <si>
    <t>CATALINA ARGENTINA SOSA</t>
  </si>
  <si>
    <t>02102610911017</t>
  </si>
  <si>
    <t>INVERSIONES HOSPITALARIAS</t>
  </si>
  <si>
    <t>11231312951014</t>
  </si>
  <si>
    <t>HOSPITAL SANTA CATARINA</t>
  </si>
  <si>
    <t>02030104771061</t>
  </si>
  <si>
    <t>FREDY RUIZ RAMIREZ</t>
  </si>
  <si>
    <t>JULIO HERNANDEZ HERNANDEZ</t>
  </si>
  <si>
    <t>06140312700042</t>
  </si>
  <si>
    <t>COFARSAL DE R.L</t>
  </si>
  <si>
    <t>06042001931012</t>
  </si>
  <si>
    <t>CARLOS JOSUE INGLES CIENFUEGOS</t>
  </si>
  <si>
    <t>06142601041090</t>
  </si>
  <si>
    <t>NATURALES, S.A. DE C.V.</t>
  </si>
  <si>
    <t>10100906600010</t>
  </si>
  <si>
    <t>DR FELIX GERTRUDIS</t>
  </si>
  <si>
    <t>12172306380025</t>
  </si>
  <si>
    <t>ELSY GUDIEL DE ALAS</t>
  </si>
  <si>
    <t>LEONARDO JOSE AGUILAR GARZA</t>
  </si>
  <si>
    <t>07022306610013</t>
  </si>
  <si>
    <t>PERLA JOSEFINA DE HERNANDEZ</t>
  </si>
  <si>
    <t>06142508161086</t>
  </si>
  <si>
    <t>MI SALUD S.A DE C.V.</t>
  </si>
  <si>
    <t>ESPERANZA DEL CARMEN CORNEJO</t>
  </si>
  <si>
    <t>JIGGER GUADALUPE QUINTANILLA</t>
  </si>
  <si>
    <t>10102507460019</t>
  </si>
  <si>
    <t>SANTIAGO LOPEZ BAUTISTA</t>
  </si>
  <si>
    <t>IVON PATRICIA PORTILLO DE</t>
  </si>
  <si>
    <t>06082909811064</t>
  </si>
  <si>
    <t>CARLOS JOSE CHEVEZ</t>
  </si>
  <si>
    <t>07150603620028</t>
  </si>
  <si>
    <t>ARISTIDES ANTONIO NUÑES CACERES</t>
  </si>
  <si>
    <t>06142209201055</t>
  </si>
  <si>
    <t>GRUPO EVENTUM S.A. DE C.V.</t>
  </si>
  <si>
    <t>06142202770023</t>
  </si>
  <si>
    <t>11091202711011</t>
  </si>
  <si>
    <t>ROXANA LISETH ZELAYA</t>
  </si>
  <si>
    <t>11230112821063</t>
  </si>
  <si>
    <t>FARMACIA CLIMEDEX</t>
  </si>
  <si>
    <t>06141812831130</t>
  </si>
  <si>
    <t>CARLOS VLADIMIR ESCOBAR</t>
  </si>
  <si>
    <t>JESUS ADONAY FUENTES</t>
  </si>
  <si>
    <t>06142805101041</t>
  </si>
  <si>
    <t>SUMINISTROS LR, S.A. DE C.V.</t>
  </si>
  <si>
    <t>13101605721010</t>
  </si>
  <si>
    <t>IMELDA EVELYN CAMPOS</t>
  </si>
  <si>
    <t>06142306721101</t>
  </si>
  <si>
    <t>FRANCISCO EMILIO GUZMAN</t>
  </si>
  <si>
    <t>06143101931134</t>
  </si>
  <si>
    <t>JULIA ABIGAIL AGUIRRE</t>
  </si>
  <si>
    <t>06140310131090</t>
  </si>
  <si>
    <t>FARMACIA VIDA SANA</t>
  </si>
  <si>
    <t>02102007761117</t>
  </si>
  <si>
    <t>CAROLINA YANETH RIVERA</t>
  </si>
  <si>
    <t>06143005741146</t>
  </si>
  <si>
    <t>FARMACIA GALEANO</t>
  </si>
  <si>
    <t>03072409951017</t>
  </si>
  <si>
    <t>JUAN ANTONIO MENDEZ CASTRO</t>
  </si>
  <si>
    <t>05022009530018</t>
  </si>
  <si>
    <t>FARMACIA LA POPULAR</t>
  </si>
  <si>
    <t>03150203961068</t>
  </si>
  <si>
    <t>VANESA YAMILETH AZMITIA CEA</t>
  </si>
  <si>
    <t>12172706761013</t>
  </si>
  <si>
    <t>ANA KARINA MARTINEZ GUERRERO</t>
  </si>
  <si>
    <t>06141909761047</t>
  </si>
  <si>
    <t>JORGE SERGIO HASBUN</t>
  </si>
  <si>
    <t>14061003660010</t>
  </si>
  <si>
    <t>YESENIA EDITH ROMERO SOSA</t>
  </si>
  <si>
    <t>11212603721011</t>
  </si>
  <si>
    <t>FARMACIA DIVINO ROSTRO</t>
  </si>
  <si>
    <t>11110506671017</t>
  </si>
  <si>
    <t>DELIA AMERICA ARIAS DE</t>
  </si>
  <si>
    <t>11082201781017</t>
  </si>
  <si>
    <t>MANUEL ANTONIO PARADA</t>
  </si>
  <si>
    <t>14122104501010</t>
  </si>
  <si>
    <t>ANA ROSA REYES DE ALVAREZ</t>
  </si>
  <si>
    <t>11021904701024</t>
  </si>
  <si>
    <t>MARIA AGUSTINA ALEJO</t>
  </si>
  <si>
    <t>06141303831023</t>
  </si>
  <si>
    <t>VETERERINARIA LA RABIDA</t>
  </si>
  <si>
    <t>06140807600017</t>
  </si>
  <si>
    <t>CENTRO GINECOLOGICO</t>
  </si>
  <si>
    <t>14022406721015</t>
  </si>
  <si>
    <t>RUDY ALEXANDER ESCOBAR RIVERA</t>
  </si>
  <si>
    <t>12172712761017</t>
  </si>
  <si>
    <t>EDGAR ARNOLDO GUEVARA FUENTES</t>
  </si>
  <si>
    <t>06142810771346</t>
  </si>
  <si>
    <t>LORENZO JAIME CERVINO GARCIA</t>
  </si>
  <si>
    <t>12050810610019</t>
  </si>
  <si>
    <t>IRIS HAYDEE ROSALES DE LEON</t>
  </si>
  <si>
    <t>06140303540074</t>
  </si>
  <si>
    <t>WILLIAM A PAREDES</t>
  </si>
  <si>
    <t>07022608741010</t>
  </si>
  <si>
    <t>BLANCA MARLENE SOSA DE</t>
  </si>
  <si>
    <t>06141304941051</t>
  </si>
  <si>
    <t>FUENTES BONILLA S.A. DE C.V.</t>
  </si>
  <si>
    <t>JOSE ALIRIO ALVARADO</t>
  </si>
  <si>
    <t>06141006131063</t>
  </si>
  <si>
    <t>SERVICIOS AGROPECUARIOS</t>
  </si>
  <si>
    <t>13142602871019</t>
  </si>
  <si>
    <t>PATRICIA DEL CARMEN LOPEZ</t>
  </si>
  <si>
    <t>08212709721026</t>
  </si>
  <si>
    <t>MORENA ANTONIA MONTANO</t>
  </si>
  <si>
    <t>11151004801016</t>
  </si>
  <si>
    <t>RUBIDIA ISABEL BONILLA</t>
  </si>
  <si>
    <t>TITO ANTONIO CAMPOS RIVAS</t>
  </si>
  <si>
    <t>09062107590018</t>
  </si>
  <si>
    <t>ANA CRISTINA GONZALEZ</t>
  </si>
  <si>
    <t>01011702691031</t>
  </si>
  <si>
    <t>SERVICIOS MEDICOS Y FARMACIA</t>
  </si>
  <si>
    <t>10101612841020</t>
  </si>
  <si>
    <t>JOSE SANTANA HERNANDEZ</t>
  </si>
  <si>
    <t>05112810881012</t>
  </si>
  <si>
    <t>LIVSMART</t>
  </si>
  <si>
    <t>03121406801023</t>
  </si>
  <si>
    <t>NORMA LIZETH RIVERA</t>
  </si>
  <si>
    <t>06142610051066</t>
  </si>
  <si>
    <t>OPRUMEDICAL, S.A. DE C.V.</t>
  </si>
  <si>
    <t>06142411121039</t>
  </si>
  <si>
    <t>CENTRO INTEGRAL DE MEDICINA ESTETICA</t>
  </si>
  <si>
    <t>06142410891140</t>
  </si>
  <si>
    <t>CAROLINA ELIZABETH RIVAS</t>
  </si>
  <si>
    <t>06141502911052</t>
  </si>
  <si>
    <t>PROMEDICA HOSPITALARIA, S.A.</t>
  </si>
  <si>
    <t>06193004681015</t>
  </si>
  <si>
    <t>ZULMA CAROLINA CRUZ</t>
  </si>
  <si>
    <t>06141305701232</t>
  </si>
  <si>
    <t>FARMACIA LOPEZ</t>
  </si>
  <si>
    <t>07111804620031</t>
  </si>
  <si>
    <t>ANGEL AGUILLON CRUZ</t>
  </si>
  <si>
    <t>14063101640015</t>
  </si>
  <si>
    <t>ANGEL CUPERTINO FUENTES</t>
  </si>
  <si>
    <t>DAVID ARNOLDO CRUZ</t>
  </si>
  <si>
    <t>01010207530016</t>
  </si>
  <si>
    <t>NORMA CHICAS OLIVARES</t>
  </si>
  <si>
    <t>02030505670013</t>
  </si>
  <si>
    <t>JESUS CRUZ CASTILLO</t>
  </si>
  <si>
    <t>08142505751017</t>
  </si>
  <si>
    <t>JOSE ANTONIO SANCHEZ</t>
  </si>
  <si>
    <t>01012709731043</t>
  </si>
  <si>
    <t>OSCAR ARMANDO AGUIRRE</t>
  </si>
  <si>
    <t>06140511881038</t>
  </si>
  <si>
    <t>RASEGO, S.A. DE C.V.</t>
  </si>
  <si>
    <t>05111604081011</t>
  </si>
  <si>
    <t>TEXTILES VARIOS SALVADOREÑOS, S.A. DEC.V.</t>
  </si>
  <si>
    <t>06141412840020</t>
  </si>
  <si>
    <t>FARMACIA CEFAFA</t>
  </si>
  <si>
    <t>09060212821026</t>
  </si>
  <si>
    <t>FARMACIA NUEVA</t>
  </si>
  <si>
    <t>04162810771024</t>
  </si>
  <si>
    <t>FARMACIA PROVIDAS</t>
  </si>
  <si>
    <t>14112509741013</t>
  </si>
  <si>
    <t xml:space="preserve">ROSELVIS ESCOBAR DE AGUILAR </t>
  </si>
  <si>
    <t>04332706761010</t>
  </si>
  <si>
    <t>WILLIAM OMAR ROSA</t>
  </si>
  <si>
    <t>02022309831021</t>
  </si>
  <si>
    <t>FARMACIA LA EPERANZA</t>
  </si>
  <si>
    <t>12173010121016</t>
  </si>
  <si>
    <t>INVERSIONES J.P.C S.A DE C.V.</t>
  </si>
  <si>
    <t>08190301891019</t>
  </si>
  <si>
    <t>CRISTIAN ADILIO VALDEZ</t>
  </si>
  <si>
    <t>06143006890074</t>
  </si>
  <si>
    <t>RENE GUILLERMO ALAS</t>
  </si>
  <si>
    <t>11041009750017</t>
  </si>
  <si>
    <t>FLORICELBA VENTURA RUIZ</t>
  </si>
  <si>
    <t>04160808961018</t>
  </si>
  <si>
    <t>FARMACIA BIENESTAR Y FE</t>
  </si>
  <si>
    <t>10010103731015</t>
  </si>
  <si>
    <t>ALBERTO FLORES HERNANDEZ</t>
  </si>
  <si>
    <t>08021212871024</t>
  </si>
  <si>
    <t>MARIEL ELIZABETH NAVARRO</t>
  </si>
  <si>
    <t>14121007181010</t>
  </si>
  <si>
    <t>ANA CARINA PAZ DE VENTURA</t>
  </si>
  <si>
    <t>05030307851010</t>
  </si>
  <si>
    <t>FARMA-NAZARETH</t>
  </si>
  <si>
    <t>06142310750039</t>
  </si>
  <si>
    <t>HOSPITAL DE DIAGNOSTICO, S.A. DE C.V.</t>
  </si>
  <si>
    <t>06141505091110</t>
  </si>
  <si>
    <t>FLORES HERNANDEZ S.A DE C.V.</t>
  </si>
  <si>
    <t>05010909881017</t>
  </si>
  <si>
    <t>RICARDO ADOLFO TORRES</t>
  </si>
  <si>
    <t>CENTRUM, S.A. DE C.V.</t>
  </si>
  <si>
    <t>06143010031041</t>
  </si>
  <si>
    <t>HOSPITAL DE LA PIEL</t>
  </si>
  <si>
    <t>06140703951013</t>
  </si>
  <si>
    <t>GRUDERCA, S.A. DE C.V.</t>
  </si>
  <si>
    <t>DIPROSERVI S.A DE C.V.</t>
  </si>
  <si>
    <t>13122307721012</t>
  </si>
  <si>
    <t>ALBA LILIAN MARTINEZ</t>
  </si>
  <si>
    <t>06142207850045</t>
  </si>
  <si>
    <t>SERME S.A. DE C.V.</t>
  </si>
  <si>
    <t>06142106751197</t>
  </si>
  <si>
    <t>NORMA ESTER FLORES</t>
  </si>
  <si>
    <t>10100306650014</t>
  </si>
  <si>
    <t>ALMA VIOLETA RODRIGUEZ DE</t>
  </si>
  <si>
    <t>04331509400011</t>
  </si>
  <si>
    <t>CARMEN QUIJADA DE MARROQUIN</t>
  </si>
  <si>
    <t>14080405781014</t>
  </si>
  <si>
    <t>FARMACIA CRUZ AZUL</t>
  </si>
  <si>
    <t>09031412801011</t>
  </si>
  <si>
    <t>FELIPE ALFREDO CERON</t>
  </si>
  <si>
    <t>02100108700014</t>
  </si>
  <si>
    <t>HOSPITAL CLIMESA, S.A. DE</t>
  </si>
  <si>
    <t>06140802911112</t>
  </si>
  <si>
    <t>OSCAR ENRIQUE CAÑAS</t>
  </si>
  <si>
    <t>06140502860019</t>
  </si>
  <si>
    <t>CARMEN KATTAN S.A DE C.V.</t>
  </si>
  <si>
    <t>ESTER MARIA MEJIA PERLA</t>
  </si>
  <si>
    <t>11232406891011</t>
  </si>
  <si>
    <t>JUAN BAUTISTA AMAYA</t>
  </si>
  <si>
    <t>11230705611014</t>
  </si>
  <si>
    <t>ROSA ELVIRA VASQUEZ</t>
  </si>
  <si>
    <t>MARTHA ELIZABETH CUELLAR</t>
  </si>
  <si>
    <t>12191102611018</t>
  </si>
  <si>
    <t>BERNARDO REYES CONTRERAS</t>
  </si>
  <si>
    <t>ANA DEL CARMEN OLIVA RAMIREZ</t>
  </si>
  <si>
    <t>06143012931015</t>
  </si>
  <si>
    <t>HOGAR GERIATRICO SANTA LUCIA</t>
  </si>
  <si>
    <t>14081402731012</t>
  </si>
  <si>
    <t>PAUL GILBERTO ZUNIGA</t>
  </si>
  <si>
    <t>14121407510011</t>
  </si>
  <si>
    <t>MAURICIO LOPEZ CANALES</t>
  </si>
  <si>
    <t>02102111191012</t>
  </si>
  <si>
    <t>A Y C MULTISERVICIOS S.A DE</t>
  </si>
  <si>
    <t>06141506001026</t>
  </si>
  <si>
    <t>CAMPOS GONZALEZ S.A DE C.V.</t>
  </si>
  <si>
    <t>06140604871180</t>
  </si>
  <si>
    <t>DIONISIO JOSE MALTEZ</t>
  </si>
  <si>
    <t>14061409831011</t>
  </si>
  <si>
    <t>DISTRIBUIDORA FUENTES</t>
  </si>
  <si>
    <t>06141601921043</t>
  </si>
  <si>
    <t>J.O.M.I, S.A. DE C.V.</t>
  </si>
  <si>
    <t>06142209470033</t>
  </si>
  <si>
    <t>MAURICIO CARDENAS CHEVEZ</t>
  </si>
  <si>
    <t>06142802870016</t>
  </si>
  <si>
    <t>HOSPITAL DE LA MUJER, S.A. DE C.V.</t>
  </si>
  <si>
    <t>06140302171058</t>
  </si>
  <si>
    <t>DISTRIBUIDORA SANTA ROSA</t>
  </si>
  <si>
    <t>14181804861014</t>
  </si>
  <si>
    <t>NANCY VICTOCTORINA CALDERON</t>
  </si>
  <si>
    <t>12171406680019</t>
  </si>
  <si>
    <t>NELSON ANTONIO UMAÑA</t>
  </si>
  <si>
    <t>ROBERTO ANTONIO ZEPEDA</t>
  </si>
  <si>
    <t>06142206021048</t>
  </si>
  <si>
    <t>PG &amp; AL, S.A. DE C.V.</t>
  </si>
  <si>
    <t>05112810911019</t>
  </si>
  <si>
    <t>ANA RUTH AMAYA</t>
  </si>
  <si>
    <t>EDWIN ORLANDO GARCIA</t>
  </si>
  <si>
    <t>06140506171065</t>
  </si>
  <si>
    <t>PROYECTOS MEDICOS S.A DE C.V.</t>
  </si>
  <si>
    <t>06140901031027</t>
  </si>
  <si>
    <t>TECANA, S.A. DE C.V.</t>
  </si>
  <si>
    <t>06140606931083</t>
  </si>
  <si>
    <t>MOISES ERNESTO IRAHETA</t>
  </si>
  <si>
    <t>12120709841018</t>
  </si>
  <si>
    <t>ELMER ALEJANDRO CHICAS MENDEZ</t>
  </si>
  <si>
    <t>08212508691030</t>
  </si>
  <si>
    <t>VILMA AMAYA DE MARQUEZ</t>
  </si>
  <si>
    <t>11210210811016</t>
  </si>
  <si>
    <t>VANESA GUADALUPE IDALGO</t>
  </si>
  <si>
    <t>11232512781055</t>
  </si>
  <si>
    <t>MARLON IVAN RIVERA NAVAS</t>
  </si>
  <si>
    <t>10100210781024</t>
  </si>
  <si>
    <t>ERIKA LYNNETTE LOPEZ DE ARTIGA</t>
  </si>
  <si>
    <t>11020103790011</t>
  </si>
  <si>
    <t>BLADIMIR ERNESTO AREVALO</t>
  </si>
  <si>
    <t>14082109731021</t>
  </si>
  <si>
    <t>JORGE ALBERTO LUNA</t>
  </si>
  <si>
    <t>11231809761022</t>
  </si>
  <si>
    <t>GERSON NAHUM RIVERA BENITEZ</t>
  </si>
  <si>
    <t>12091601831024</t>
  </si>
  <si>
    <t>FARMACIA VIRGEN DE LA PAZ</t>
  </si>
  <si>
    <t>04071110570025</t>
  </si>
  <si>
    <t>AZUCENA JIMENEZ DE HERNANDEZ</t>
  </si>
  <si>
    <t>14162212541012</t>
  </si>
  <si>
    <t>MARIA ELENA RAMIREZ</t>
  </si>
  <si>
    <t>14051010741021</t>
  </si>
  <si>
    <t>CARLOS ISAIAS VASQUEZ DE</t>
  </si>
  <si>
    <t>06141605121041</t>
  </si>
  <si>
    <t>MUNDO MEDICO QUIMICO, S.A. DE C.V.</t>
  </si>
  <si>
    <t>06012504731014</t>
  </si>
  <si>
    <t>DANIEL ANTONIO MENJIVAR</t>
  </si>
  <si>
    <t>08190201771016</t>
  </si>
  <si>
    <t>JORGE ENRIQUE LARA</t>
  </si>
  <si>
    <t>06142711081039</t>
  </si>
  <si>
    <t>EMPRESARIOS EXITOSOS, S.A. DE</t>
  </si>
  <si>
    <t>12052712731015</t>
  </si>
  <si>
    <t>RENE ORLANDO URRUTIA ALFARO</t>
  </si>
  <si>
    <t>11082306781039</t>
  </si>
  <si>
    <t>KRISSIA MARISELA ARAUJO</t>
  </si>
  <si>
    <t>11232103721016</t>
  </si>
  <si>
    <t>FILEMON VENTURA VILLATORO</t>
  </si>
  <si>
    <t>06140604191015</t>
  </si>
  <si>
    <t>RENOVARE SPA S.A DE C.V.</t>
  </si>
  <si>
    <t>06142402731100</t>
  </si>
  <si>
    <t>CARLOS ALBERTO BRIZUELA</t>
  </si>
  <si>
    <t>11061406771017</t>
  </si>
  <si>
    <t>CARLOTA DE JESUS MOREIRA</t>
  </si>
  <si>
    <t>06190711691036</t>
  </si>
  <si>
    <t>EDITH MARLENE RIVAS</t>
  </si>
  <si>
    <t>11230411660015</t>
  </si>
  <si>
    <t>JOAQUIN ANGEL PINEDA</t>
  </si>
  <si>
    <t>06140109681081</t>
  </si>
  <si>
    <t>MILTON GARCIA HERNANDEZ</t>
  </si>
  <si>
    <t>05031101841023</t>
  </si>
  <si>
    <t>ELIZABETH MARTINEZ</t>
  </si>
  <si>
    <t>MARIO ERNESTO LOPEZ</t>
  </si>
  <si>
    <t>12172002811112</t>
  </si>
  <si>
    <t>JULIO CESAR BONILLA</t>
  </si>
  <si>
    <t>02100905711026</t>
  </si>
  <si>
    <t>RICARDO ERNESTO MENA AMAYA</t>
  </si>
  <si>
    <t>12172111600024</t>
  </si>
  <si>
    <t>FARMACIA SARAHI</t>
  </si>
  <si>
    <t>ENRIQUE ALFONSO MENDOZA</t>
  </si>
  <si>
    <t>14121211650018</t>
  </si>
  <si>
    <t>ADAN AMERICO FUENTES CANALES</t>
  </si>
  <si>
    <t>06140511121017</t>
  </si>
  <si>
    <t>REPRESENTACIONES HERNANDEZ</t>
  </si>
  <si>
    <t>10010104671016</t>
  </si>
  <si>
    <t>POLICLINICA BARAHONA GIL</t>
  </si>
  <si>
    <t>06142101941028</t>
  </si>
  <si>
    <t>HOGAR SANTA MARTA</t>
  </si>
  <si>
    <t>06142005700036</t>
  </si>
  <si>
    <t>GERARDO ERNESTO CUENCA</t>
  </si>
  <si>
    <t>06142812891023</t>
  </si>
  <si>
    <t>CLINICAS CANDRAY, S.A. DE</t>
  </si>
  <si>
    <t>12172712731029</t>
  </si>
  <si>
    <t>OSCAR ALBERTO ARAYA</t>
  </si>
  <si>
    <t>PATRICIA FERRUFINO MELARA</t>
  </si>
  <si>
    <t>05121609510010</t>
  </si>
  <si>
    <t>JUANA MANCIA MELENDEZ</t>
  </si>
  <si>
    <t>05111809821034</t>
  </si>
  <si>
    <t>ESPERANZA BEATRIZ RODEZNO</t>
  </si>
  <si>
    <t>06142104901019</t>
  </si>
  <si>
    <t>PASTRANA, S.A. DE C.V.</t>
  </si>
  <si>
    <t>14160609761016</t>
  </si>
  <si>
    <t>EVELIN CAROLINA GUZMAN</t>
  </si>
  <si>
    <t>12062709781023</t>
  </si>
  <si>
    <t>LILIAN CORDOVA DE MENDEZ</t>
  </si>
  <si>
    <t>13100806701010</t>
  </si>
  <si>
    <t>EDWIN WILFREDO CAMPOS</t>
  </si>
  <si>
    <t>06142405791383</t>
  </si>
  <si>
    <t>SEBASTIANA GUADALUPE AGUILAR</t>
  </si>
  <si>
    <t>12171902111012</t>
  </si>
  <si>
    <t>INVERSIONES LA MERCED, S.A.</t>
  </si>
  <si>
    <t>06140206680031</t>
  </si>
  <si>
    <t>CARLOS ATILIIO HERNANDEZ</t>
  </si>
  <si>
    <t>12170408811030</t>
  </si>
  <si>
    <t>ROSEMBERG ISAAC MORALES</t>
  </si>
  <si>
    <t>11112106931016</t>
  </si>
  <si>
    <t>REINA ESTER RECINOS</t>
  </si>
  <si>
    <t>06140911470011</t>
  </si>
  <si>
    <t>MARCO ALBERTO HUEZO</t>
  </si>
  <si>
    <t>06142909951047</t>
  </si>
  <si>
    <t>FARLAB, S.A. DE C.V.</t>
  </si>
  <si>
    <t>06140605201014</t>
  </si>
  <si>
    <t>CLINICAS METABOLICAS S.A. DE C.V.</t>
  </si>
  <si>
    <t>06140308951015</t>
  </si>
  <si>
    <t>GUEVARA-RIVERA INVERSIONES, S.A. DE C.V.</t>
  </si>
  <si>
    <t>JUAN CARLOS VALENZUELA</t>
  </si>
  <si>
    <t>06141903911074</t>
  </si>
  <si>
    <t>PROSIPLASTIC, S.A. DE C.V.</t>
  </si>
  <si>
    <t>06614041151024</t>
  </si>
  <si>
    <t>DIMEDIC, S.A. DE C.V.</t>
  </si>
  <si>
    <t>12171807550056</t>
  </si>
  <si>
    <t>LUIS ALBERTO PORTILLO</t>
  </si>
  <si>
    <t>06190912650013</t>
  </si>
  <si>
    <t>DOUGLAS ARTURO GUEVARA</t>
  </si>
  <si>
    <t>12200702851011</t>
  </si>
  <si>
    <t>SANTOS BALMORE HENRIQUEZ</t>
  </si>
  <si>
    <t>INSTITUCION CARMELITANA</t>
  </si>
  <si>
    <t>13231312440016</t>
  </si>
  <si>
    <t>LUZ AVELINA DE RODRIGUEZ</t>
  </si>
  <si>
    <t>SANDRA JEANNETTE UMAÑA</t>
  </si>
  <si>
    <t>12171001011019</t>
  </si>
  <si>
    <t>HAR INVERSIONES ECIA SAN LUIS</t>
  </si>
  <si>
    <t>02101910851029</t>
  </si>
  <si>
    <t>FARMACIA SAN ROMERO</t>
  </si>
  <si>
    <t>06140512111104</t>
  </si>
  <si>
    <t>ALESSANTI, S.A. DE C.V.</t>
  </si>
  <si>
    <t>IRIS VERONICA SORTO</t>
  </si>
  <si>
    <t>234688-3</t>
  </si>
  <si>
    <t>14181409560029</t>
  </si>
  <si>
    <t>ISMAEL PEREZ</t>
  </si>
  <si>
    <t>14012909701016</t>
  </si>
  <si>
    <t>VICTOR MAGNO REYES</t>
  </si>
  <si>
    <t>MILTON GUSTAVO DIAZ</t>
  </si>
  <si>
    <t>12172911881013</t>
  </si>
  <si>
    <t>ERICK ALBERTO LOPEZ</t>
  </si>
  <si>
    <t>13122410530010</t>
  </si>
  <si>
    <t>NELLY ESTER PERLA DE REYES</t>
  </si>
  <si>
    <t>06142808791014</t>
  </si>
  <si>
    <t>ALEXANDER GAMEZ BRITO</t>
  </si>
  <si>
    <t>12010504741010</t>
  </si>
  <si>
    <t>ROSA DOLORES MEMBREÑO</t>
  </si>
  <si>
    <t>06140511811137</t>
  </si>
  <si>
    <t>LAURA MARIA CASTRO VIGIL</t>
  </si>
  <si>
    <t>14120907651019</t>
  </si>
  <si>
    <t>REINA CORALIA MOLINA DE</t>
  </si>
  <si>
    <t>02100904600044</t>
  </si>
  <si>
    <t>ADALBERTO ARTURO FLORES</t>
  </si>
  <si>
    <t>06142007580150</t>
  </si>
  <si>
    <t>14012304741016</t>
  </si>
  <si>
    <t>NELLY MARGOTH DE ANDINO</t>
  </si>
  <si>
    <t>10102204771013</t>
  </si>
  <si>
    <t>ZORAIDA BEATRIZ MONTERROZA DE MENDOZA</t>
  </si>
  <si>
    <t>12172601061016</t>
  </si>
  <si>
    <t>INVERSIONES MEDICAS MORAZAN</t>
  </si>
  <si>
    <t>04250612470014</t>
  </si>
  <si>
    <t>BLANCA NOEMI MALDONADO</t>
  </si>
  <si>
    <t>06140903861469</t>
  </si>
  <si>
    <t>MIRIAM ARELY ZELAYA MEDRANO</t>
  </si>
  <si>
    <t>CALLES BATRES, S.A. DE C.V.</t>
  </si>
  <si>
    <t>02100805570013</t>
  </si>
  <si>
    <t>CLAUDIA EVANGELINA MACHON</t>
  </si>
  <si>
    <t>06141101721250</t>
  </si>
  <si>
    <t>08210204881042</t>
  </si>
  <si>
    <t>RENE HUMBERTO GUZMAN</t>
  </si>
  <si>
    <t>02102106790010</t>
  </si>
  <si>
    <t>SONIA ROSIBEL TRUJILLO</t>
  </si>
  <si>
    <t>GUILLERMO ANTONIO CASTRO</t>
  </si>
  <si>
    <t>06141110051055</t>
  </si>
  <si>
    <t>DERMALASER S.A. DE C.V.</t>
  </si>
  <si>
    <t>11091509861010</t>
  </si>
  <si>
    <t>BERNARDO JOOSUE MENJIVAR</t>
  </si>
  <si>
    <t>06140112530025</t>
  </si>
  <si>
    <t>CLINICA DE PISO Y</t>
  </si>
  <si>
    <t>FRANCISCA FLORES DE GALAN</t>
  </si>
  <si>
    <t>OXI-RENT, S.A. DE C.V.</t>
  </si>
  <si>
    <t>10025066810142</t>
  </si>
  <si>
    <t>FARMACIA CEFACOR</t>
  </si>
  <si>
    <t>DISTRIBUIDORA ALQUIMIA</t>
  </si>
  <si>
    <t>06140201151013</t>
  </si>
  <si>
    <t>LEMUS COMPANY S.A DE C.V</t>
  </si>
  <si>
    <t>JOSE ALBERTO PARADA</t>
  </si>
  <si>
    <t>06141203131101</t>
  </si>
  <si>
    <t>GRUPO VIDA, S.A. DE C.V.</t>
  </si>
  <si>
    <t>MARIA MAGDALENA MEJIA DE</t>
  </si>
  <si>
    <t>DISTRIBUIDORA LOPEZ EL AHORRO</t>
  </si>
  <si>
    <t>09061212581021</t>
  </si>
  <si>
    <t>FARMACIA MODERNA</t>
  </si>
  <si>
    <t>06142703981055</t>
  </si>
  <si>
    <t>DROGUERIA PISA, S.A. DE C.V.</t>
  </si>
  <si>
    <t>06170705871048</t>
  </si>
  <si>
    <t>WELCOME ESTHETIC CENTER</t>
  </si>
  <si>
    <t>CLAUDIA VERONICA PERDOMO</t>
  </si>
  <si>
    <t>AFIF ANTONIO HANDAL SUAREZ</t>
  </si>
  <si>
    <t>CENTRO MEDICO LOURDES</t>
  </si>
  <si>
    <t>14051505480012</t>
  </si>
  <si>
    <t>GLORIA ESTELA COTO DE</t>
  </si>
  <si>
    <t>06140903921054</t>
  </si>
  <si>
    <t>FARMACIA ECHEVERRIA, S,A, DE</t>
  </si>
  <si>
    <t>08210412921074</t>
  </si>
  <si>
    <t>ARGENIS ANTONIO ORTIZ AGUIÑADA</t>
  </si>
  <si>
    <t>06142403181022</t>
  </si>
  <si>
    <t>PHARMA SALUD, S.A. DE C.V.</t>
  </si>
  <si>
    <t>06140705520010</t>
  </si>
  <si>
    <t>SIMON BALTAZAR AGREDA</t>
  </si>
  <si>
    <t>06141809801351</t>
  </si>
  <si>
    <t>CECILIA IVETTE GUERRERO DE</t>
  </si>
  <si>
    <t>0617070482102</t>
  </si>
  <si>
    <t xml:space="preserve">JOSE DISRAELY VASQUEZ GOMEZ </t>
  </si>
  <si>
    <t>12173107821022</t>
  </si>
  <si>
    <t>OPTICA MORAZAN</t>
  </si>
  <si>
    <t>02100308651012</t>
  </si>
  <si>
    <t>CENTRO DE DIABETES OCULAR</t>
  </si>
  <si>
    <t>06140608801284</t>
  </si>
  <si>
    <t>LILIAN VERONICA AGUIRRE</t>
  </si>
  <si>
    <t>LUIS RODOLFO MORALES CHOTO</t>
  </si>
  <si>
    <t>06143012831061</t>
  </si>
  <si>
    <t>DOUGLAS JUAN PABLO AVILES</t>
  </si>
  <si>
    <t>06141205801108</t>
  </si>
  <si>
    <t>CLINICA MEDICA ROOSEVELT</t>
  </si>
  <si>
    <t>11150301570020</t>
  </si>
  <si>
    <t>JOSE DANIEL MENA RODRIGUEZ</t>
  </si>
  <si>
    <t>LUIS AMILCAR DURAN RODRIGUEZ</t>
  </si>
  <si>
    <t>06142401560065</t>
  </si>
  <si>
    <t>OSCAR PORFIRIO MOLINA</t>
  </si>
  <si>
    <t>11090502881010</t>
  </si>
  <si>
    <t>SAUL DENETRIO CHEVEZ RAMIREZ</t>
  </si>
  <si>
    <t>11180406590017</t>
  </si>
  <si>
    <t>ANA ADELA ZAPATA DE CHACON</t>
  </si>
  <si>
    <t>06140503721145</t>
  </si>
  <si>
    <t>JUAN ORFILIO PALMA GALDAMEZ</t>
  </si>
  <si>
    <t>06141209021050</t>
  </si>
  <si>
    <t>GRUPO ADYSA S.A. DE C.V.</t>
  </si>
  <si>
    <t>06142602911269</t>
  </si>
  <si>
    <t>KARLA JULISSA ARGUELLO SOTO</t>
  </si>
  <si>
    <t>06143006081034</t>
  </si>
  <si>
    <t>MEDIVET, S.A. DE C.V.</t>
  </si>
  <si>
    <t>06142209201110</t>
  </si>
  <si>
    <t>CENTRO MEDICO VETERINARIO SALVADOREÑO, S.A. DE C.V.</t>
  </si>
  <si>
    <t>97410109821015</t>
  </si>
  <si>
    <t>LEYLA BEATRIZ MAGAÑA DE MORALES</t>
  </si>
  <si>
    <t>06140311171011</t>
  </si>
  <si>
    <t>ZRM, S.A. DE C.V.</t>
  </si>
  <si>
    <t>09040806661010</t>
  </si>
  <si>
    <t>SOLUCIANO MEDARDO LEIVA MELENDEZ</t>
  </si>
  <si>
    <t>11230212751011</t>
  </si>
  <si>
    <t>SILVIA ABIIGAIL MIRANDA PEREIRA</t>
  </si>
  <si>
    <t>05151612191014</t>
  </si>
  <si>
    <t>INGRID CAROLINA CORTEZ VILLANUEVA</t>
  </si>
  <si>
    <t>06080708951019</t>
  </si>
  <si>
    <t>EMERSON DANIEL PORTILLO</t>
  </si>
  <si>
    <t>05111609141012</t>
  </si>
  <si>
    <t>INDUSTRIAS LA PALMA, S.A. DE C.V.</t>
  </si>
  <si>
    <t>06140907740020</t>
  </si>
  <si>
    <t>ASOCIACION NACIONAL DE EL SALVADOR DE LA ORDEN DE MALTA</t>
  </si>
  <si>
    <t>14010101471012</t>
  </si>
  <si>
    <t>EDGAR SALAMON REYES HERNANDEZ</t>
  </si>
  <si>
    <t>12150208460016</t>
  </si>
  <si>
    <t>ANGEL SARAVIA GONZALEZ</t>
  </si>
  <si>
    <t>06141111811355</t>
  </si>
  <si>
    <t>NANCY ELZABETH BATRES ALVARENGA</t>
  </si>
  <si>
    <t>12182105781012</t>
  </si>
  <si>
    <t>LADY ELIZABETH CAMPOS DE VELASQUEZ</t>
  </si>
  <si>
    <t>14073001650023</t>
  </si>
  <si>
    <t>MARTINA LORENA BENAVIDES</t>
  </si>
  <si>
    <t>12072905751014</t>
  </si>
  <si>
    <t>HUGO FRNKLIN CACERES MELGAR</t>
  </si>
  <si>
    <t>06140901630174</t>
  </si>
  <si>
    <t>SERGIO ANIBAL HENRIQUEZ VASQUEZ</t>
  </si>
  <si>
    <t>06141905171067</t>
  </si>
  <si>
    <t>AKTIV, S.A. DE C.V.</t>
  </si>
  <si>
    <t>MIGUEL NOE DURAN MIRANDA</t>
  </si>
  <si>
    <t>12070101711017</t>
  </si>
  <si>
    <t>ANA DIOSIS CASTRO DE MOLINA</t>
  </si>
  <si>
    <t>09042810681010</t>
  </si>
  <si>
    <t>MARIO ARIAS GUILLEN</t>
  </si>
  <si>
    <t>DESAROLLADORES DEL FUTURO, S.A. DE C.V.</t>
  </si>
  <si>
    <t>JUAN ORFILIO PALMA</t>
  </si>
  <si>
    <t>06141010141030</t>
  </si>
  <si>
    <t>BIOMART, S.A. DE C.V.</t>
  </si>
  <si>
    <t>06142010851115</t>
  </si>
  <si>
    <t>DORIS GUADALUPE GUIDOS DE RUBIO</t>
  </si>
  <si>
    <t>94112901871011</t>
  </si>
  <si>
    <t>FRANCISCO EUGENIO ZAVALA ESPINOZA</t>
  </si>
  <si>
    <t>06142111801437</t>
  </si>
  <si>
    <t>JENNY NATALIA PERAZA DE ROJAS</t>
  </si>
  <si>
    <t>06140301530119</t>
  </si>
  <si>
    <t>MARTA LILIAN HOMBERGUER SANTOS</t>
  </si>
  <si>
    <t>06142209670095</t>
  </si>
  <si>
    <t>ISBELIA MARITZA ROMERO GONZALEZ</t>
  </si>
  <si>
    <t>06142706801058</t>
  </si>
  <si>
    <t>LINA DONATELLA DE HIDALGO</t>
  </si>
  <si>
    <t>11042203560015</t>
  </si>
  <si>
    <t>MARIA ELENA LAZO ZEPEDA</t>
  </si>
  <si>
    <t>ROSVINDA LEESDAMARIS PORTILLO DE SALGUERO</t>
  </si>
  <si>
    <t>02101809041015</t>
  </si>
  <si>
    <t>INVERSIONES MEDICO HOSPITALARIAS SANTA BARBARA</t>
  </si>
  <si>
    <t>09060401941016</t>
  </si>
  <si>
    <t>PABLO ENRIQUE ALFARO RIVAS</t>
  </si>
  <si>
    <t>LIGIA PATRICIA VILLALTA RAMIREZ</t>
  </si>
  <si>
    <t>06140211530015</t>
  </si>
  <si>
    <t>JOSE MIGUEL POSADA PRATI</t>
  </si>
  <si>
    <t>12171912871023</t>
  </si>
  <si>
    <t>FLOR GERALDINA CRUZ VELASQUEZ</t>
  </si>
  <si>
    <t>14162609201013</t>
  </si>
  <si>
    <t>FARMACIA MORAZAN, S.A. DE C.V.</t>
  </si>
  <si>
    <t>LUZ DE MARIA COLATO DE LEMUS</t>
  </si>
  <si>
    <t>10080202941011</t>
  </si>
  <si>
    <t>MERLIN GUADALUOE CORDERA</t>
  </si>
  <si>
    <t>12170803171023</t>
  </si>
  <si>
    <t>MEDYTECNY DE EL SALVADOR, S.A. DE C.V.</t>
  </si>
  <si>
    <t>12172812941098</t>
  </si>
  <si>
    <t>LIFE FITNESS GYM</t>
  </si>
  <si>
    <t>06141609201015</t>
  </si>
  <si>
    <t>JAFER, S.A. DE C.V.</t>
  </si>
  <si>
    <t>05021402641024</t>
  </si>
  <si>
    <t>ISABEL AMPARO FLAMENCO DE MENJIVAR</t>
  </si>
  <si>
    <t>09031712791014</t>
  </si>
  <si>
    <t>KAROL YAMILETH CRUZ ESCOBAR</t>
  </si>
  <si>
    <t>08212001761028</t>
  </si>
  <si>
    <t>RUBEN ERNESTO JOVEL ALVARADO</t>
  </si>
  <si>
    <t>06022401811015</t>
  </si>
  <si>
    <t>CAMILO BALTAZAR CHAVARRIA LARA</t>
  </si>
  <si>
    <t>06141912191065</t>
  </si>
  <si>
    <t>CORPORACION LCL, S.A. DE C.V.</t>
  </si>
  <si>
    <t>04061601721019</t>
  </si>
  <si>
    <t>MARIA ISABEL GUEVARA</t>
  </si>
  <si>
    <t>05091909891020</t>
  </si>
  <si>
    <t>LILIAN BEATRIZ  PAIZ DE VALLADARES</t>
  </si>
  <si>
    <t>06140705151014</t>
  </si>
  <si>
    <t>LUMAT, S.A. DE C.V.</t>
  </si>
  <si>
    <t>06140107640160</t>
  </si>
  <si>
    <t>CARLOS EDUARDO DOMINGUEZ CACEREZ</t>
  </si>
  <si>
    <t>MANUEL ANTONIO MENDOZA</t>
  </si>
  <si>
    <t>06140709750018</t>
  </si>
  <si>
    <t>POLICLINICA CASA DE LA SALUD</t>
  </si>
  <si>
    <t>05113003670013</t>
  </si>
  <si>
    <t>MAURICIO VEGA</t>
  </si>
  <si>
    <t>05112204881015</t>
  </si>
  <si>
    <t>PATRONATO DE LA INMACULADA</t>
  </si>
  <si>
    <t>06140807881149</t>
  </si>
  <si>
    <t>LUIS JEREMIAS RAFAEL VALENCIA MORALES</t>
  </si>
  <si>
    <t>06141708941063</t>
  </si>
  <si>
    <t>ALBERTO ARTURO BUSTAMANTE</t>
  </si>
  <si>
    <t>06143009191051</t>
  </si>
  <si>
    <t>J.M. RIVAS INVERSIONES</t>
  </si>
  <si>
    <t>06141602051069</t>
  </si>
  <si>
    <t>LA BELLA, S.A. DE C.V.</t>
  </si>
  <si>
    <t>12171307861091</t>
  </si>
  <si>
    <t>BLANCA LIDIA MEZA FLORES</t>
  </si>
  <si>
    <t>04111712511010</t>
  </si>
  <si>
    <t>FARMACIA NUEVA SANTA CLARA</t>
  </si>
  <si>
    <t>06141504181043</t>
  </si>
  <si>
    <t>FISIOSPA DE EL SALVADOR , S.A. DE C.V.</t>
  </si>
  <si>
    <t>04072703911019</t>
  </si>
  <si>
    <t>NERY GABRIEL MURCIA FRANCO</t>
  </si>
  <si>
    <t>12170407851020</t>
  </si>
  <si>
    <t>RENE HERNAN PARADA VASQUEZ</t>
  </si>
  <si>
    <t>05110201781025</t>
  </si>
  <si>
    <t>JULIO DAVID CASTILLO MARTINEZ</t>
  </si>
  <si>
    <t>03112905680011</t>
  </si>
  <si>
    <t>CARLOS SALVADOR ZALAZAR MINEROS</t>
  </si>
  <si>
    <t>13122611821015</t>
  </si>
  <si>
    <t>JOSE OMAR FLORES PERLA</t>
  </si>
  <si>
    <t xml:space="preserve">MAURICIO ENRIQUIE DURAN </t>
  </si>
  <si>
    <t>06141904640116</t>
  </si>
  <si>
    <t>HERNAN ALFREDO JACO HIDALGO</t>
  </si>
  <si>
    <t>06142007201037</t>
  </si>
  <si>
    <t>PRODUCTOS FARMACEUTICOS Y LIMPIEZA, S.A. DE C.V.</t>
  </si>
  <si>
    <t>06101705801021</t>
  </si>
  <si>
    <t>SARA AMELIA ABARCA DE CRUZ</t>
  </si>
  <si>
    <t>06141001881013</t>
  </si>
  <si>
    <t>DIEGO EDUARDO SANTAMERIA</t>
  </si>
  <si>
    <t>06140801191043</t>
  </si>
  <si>
    <t>CENTRO DE DIABETES OCULAR EL DIOS DE ISRAEL, S.A. DE C.V.</t>
  </si>
  <si>
    <t>09062001420014</t>
  </si>
  <si>
    <t>ROBERTO MENDOZA MARTINEZ</t>
  </si>
  <si>
    <t>02022504430011</t>
  </si>
  <si>
    <t>ANA ELSA MENDOZA MORALES</t>
  </si>
  <si>
    <t>07141503861010</t>
  </si>
  <si>
    <t>MARIA ELOISA VIDES DE PEREZ</t>
  </si>
  <si>
    <t>10100401911017</t>
  </si>
  <si>
    <t>INGRID VANESA ALVARADO GRANADOS</t>
  </si>
  <si>
    <t>08151003640017</t>
  </si>
  <si>
    <t>APARICIO BALMORE MARTINEZ</t>
  </si>
  <si>
    <t>05111212851048</t>
  </si>
  <si>
    <t>ANA GUADALUOEARGUETA MIRANDA</t>
  </si>
  <si>
    <t>02070509891015</t>
  </si>
  <si>
    <t>DORIS MARGARITA SALAZAR MARTINEZ</t>
  </si>
  <si>
    <t>06141001680070</t>
  </si>
  <si>
    <t>NORMA ELOISA ROMERO MEDRANO</t>
  </si>
  <si>
    <t>05120709201011</t>
  </si>
  <si>
    <t>CARANTES MARTINEZ, S.A. DE C.V.</t>
  </si>
  <si>
    <t>10061504711010</t>
  </si>
  <si>
    <t>ANA SILVIA CRISOTOMO</t>
  </si>
  <si>
    <t>06142511710010</t>
  </si>
  <si>
    <t>CENTRO PEDIATRICO DE EL SALVADOR</t>
  </si>
  <si>
    <t>14081811660010</t>
  </si>
  <si>
    <t>NELSON CALDERON ANDRADE</t>
  </si>
  <si>
    <t>12170803031019</t>
  </si>
  <si>
    <t>INVERSIONES MEDICOS SAN FRANSISCO, S.A. DE C.V.</t>
  </si>
  <si>
    <t>14111410711027</t>
  </si>
  <si>
    <t>SONIA MARIBEL RAMIREZ DE VENTURA</t>
  </si>
  <si>
    <t>06140703191035</t>
  </si>
  <si>
    <t>WONDER BISSNESS, S.A. DE C.V.</t>
  </si>
  <si>
    <t>04091806831018</t>
  </si>
  <si>
    <t>MI FARMACIA EL AHORRO</t>
  </si>
  <si>
    <t>06141805600190</t>
  </si>
  <si>
    <t>MARIA TERESA CASTELLANOS ARAUJO</t>
  </si>
  <si>
    <t>12170102881069</t>
  </si>
  <si>
    <t>KATIA MARIA URRUTIA GARCIA</t>
  </si>
  <si>
    <t>07121705881011</t>
  </si>
  <si>
    <t>SILVIA MARISOL BONIFACIO DE MENJIVAR</t>
  </si>
  <si>
    <t>12172309861052</t>
  </si>
  <si>
    <t>MAURICIO OSAEL DOMINGUEZ ROMERO</t>
  </si>
  <si>
    <t>06171606821019</t>
  </si>
  <si>
    <t>FRANSIS ALEXANDER RIVAS LOPEZ</t>
  </si>
  <si>
    <t>14160812181017</t>
  </si>
  <si>
    <t>FARMACIA BETANIA, S.A. DE C.V.</t>
  </si>
  <si>
    <t>06142610201068</t>
  </si>
  <si>
    <t>SOLUCIONES MEDICAS, S.A. DE C.V.</t>
  </si>
  <si>
    <t>06142609861453</t>
  </si>
  <si>
    <t>SANDRA ELIZABETH PAREDES DE ARIAS</t>
  </si>
  <si>
    <t>06140506141077</t>
  </si>
  <si>
    <t>LUIS REYNALDO CASTILLO LANDAVERDE</t>
  </si>
  <si>
    <t>07020810701010</t>
  </si>
  <si>
    <t>DINA ARELY ZAVALA DE BERNABEL</t>
  </si>
  <si>
    <t>01032808831034</t>
  </si>
  <si>
    <t>WENDY KARINA FUIGUEROA DE RIVAS</t>
  </si>
  <si>
    <t>12172408540030</t>
  </si>
  <si>
    <t>BARTOLO TRINIDAD BERRIOS POLIO</t>
  </si>
  <si>
    <t>06141610201053</t>
  </si>
  <si>
    <t>FAST CARE, S.A. DE C.V.</t>
  </si>
  <si>
    <t>24880500852821</t>
  </si>
  <si>
    <t>JOSE ISAAC DIAZ</t>
  </si>
  <si>
    <t>06141203791032</t>
  </si>
  <si>
    <t>MARCELO AMAYA</t>
  </si>
  <si>
    <t>06140210141012</t>
  </si>
  <si>
    <t>GRUPO LOS HEROES, S.A. DE C.V.</t>
  </si>
  <si>
    <t>06141706830030</t>
  </si>
  <si>
    <t>JOSE EDUARDO CANDRAY CALDERON</t>
  </si>
  <si>
    <t>02101409610049</t>
  </si>
  <si>
    <t>PATRICIA ELIZABETH PAREDES DE VILLEDA</t>
  </si>
  <si>
    <t>02070412620010</t>
  </si>
  <si>
    <t>ANA VIRGINIA DE LANDAVERDE</t>
  </si>
  <si>
    <t>06140103191074</t>
  </si>
  <si>
    <t>DIDA, S.A. DE C.V.</t>
  </si>
  <si>
    <t>06141703841427</t>
  </si>
  <si>
    <t>KARLA VANESSA SERRANO DE ORELLANA</t>
  </si>
  <si>
    <t>12170908861068</t>
  </si>
  <si>
    <t>IRIS RUBIO MARROQUIN</t>
  </si>
  <si>
    <t>05113001661024</t>
  </si>
  <si>
    <t>94832404991012</t>
  </si>
  <si>
    <t>HELADOS SARITA, S.A. DE C.V.</t>
  </si>
  <si>
    <t>04070802600010</t>
  </si>
  <si>
    <t>JOSE ELIAS ESCOBAR</t>
  </si>
  <si>
    <t xml:space="preserve"> </t>
  </si>
  <si>
    <t>WLS INVERSIONES, S.A. DE C.V.</t>
  </si>
  <si>
    <t>02100703721038</t>
  </si>
  <si>
    <t>OSCAR EDUARDO MARTINEZ</t>
  </si>
  <si>
    <t>06140108580017</t>
  </si>
  <si>
    <t>FREUND, S.A. DE C.V.</t>
  </si>
  <si>
    <t>INVERSIONES ALBRI, S.A. DE C.V.</t>
  </si>
  <si>
    <t>06141511720027</t>
  </si>
  <si>
    <t>OJST HERNANDEZ, SA.</t>
  </si>
  <si>
    <t>06140711071030</t>
  </si>
  <si>
    <t>OD EL SALVADOR LIMITADA, DE C.V.</t>
  </si>
  <si>
    <t>14070503650018</t>
  </si>
  <si>
    <t>CARLOS DENIS RAMIREZ VENTURA</t>
  </si>
  <si>
    <t>06141101690011</t>
  </si>
  <si>
    <t>CALLEJA S.A. DE C.V.</t>
  </si>
  <si>
    <t>ERICK RAMON MARTELL</t>
  </si>
  <si>
    <t>06141611841170</t>
  </si>
  <si>
    <t>CONNECTING BUSSINESS SERVICE</t>
  </si>
  <si>
    <t>06142302931020</t>
  </si>
  <si>
    <t>SERVICIO SALVADOREÑO DE</t>
  </si>
  <si>
    <t>DROGUERIA PISA DE EL SALVADOR, S.A. DE C.V.</t>
  </si>
  <si>
    <t>05043110741013</t>
  </si>
  <si>
    <t>OSCAR HUMBERTO RIVAS INTERIANO</t>
  </si>
  <si>
    <t>ANA CELIA ISABEL BERRIOS</t>
  </si>
  <si>
    <t>DISTRIBUIDORA DE L Y C. S.A DE C.V.</t>
  </si>
  <si>
    <t>06142307091063</t>
  </si>
  <si>
    <t>CENTROAMERICA COMERCIAL, S.A.</t>
  </si>
  <si>
    <t>02101911710016</t>
  </si>
  <si>
    <t>ALMACENES VIDRI, S.A. DE C.V.</t>
  </si>
  <si>
    <t>06142407750010</t>
  </si>
  <si>
    <t>LABORATORIOS VIJOSA S.A DE C.V</t>
  </si>
  <si>
    <t>HUMBERTO BUKELE, S.A. DE C.V.</t>
  </si>
  <si>
    <t>07151508430012</t>
  </si>
  <si>
    <t>MARIA TRANSITO FIGUEROA</t>
  </si>
  <si>
    <t>05030410891020</t>
  </si>
  <si>
    <t>TRANSPORTE ASHVA</t>
  </si>
  <si>
    <t>MINISTERIO DE AGRICULTURA Y</t>
  </si>
  <si>
    <t>06142406870019</t>
  </si>
  <si>
    <t>RICOH EL SALVADOR, S.A. DE C.V.</t>
  </si>
  <si>
    <t>06140112641120</t>
  </si>
  <si>
    <t>JOAQUIN EDGARDO PORTILLO</t>
  </si>
  <si>
    <t>06142708101053</t>
  </si>
  <si>
    <t>NSV, S.A. DE C.V.</t>
  </si>
  <si>
    <t>MOTORES Y VEHICULOS, S.A. DE</t>
  </si>
  <si>
    <t>06141607031015</t>
  </si>
  <si>
    <t>PROQUIRSA, S.A. DE C.V.</t>
  </si>
  <si>
    <t>06141402370078</t>
  </si>
  <si>
    <t>COMISION EJECUTIVA PORTUARIA</t>
  </si>
  <si>
    <t>06140909751258</t>
  </si>
  <si>
    <t>OSCAR ALBERTO QUINTANILLA</t>
  </si>
  <si>
    <t>06141708071034</t>
  </si>
  <si>
    <t>GRUPO ENTU-SIASMO, S.A. DE C.V.</t>
  </si>
  <si>
    <t>14162710661017</t>
  </si>
  <si>
    <t>JAVIER DANILO RUIZ MORALES</t>
  </si>
  <si>
    <t>06141307921019</t>
  </si>
  <si>
    <t>MERCANTIL FARMACEUTICA S.A DE</t>
  </si>
  <si>
    <t>06142407500017</t>
  </si>
  <si>
    <t>GUILLERMO ERNESTO BAHALA</t>
  </si>
  <si>
    <t>06143003710013</t>
  </si>
  <si>
    <t>MANUFACTURAS FERNANDEZ, S.A</t>
  </si>
  <si>
    <t>09091105520014</t>
  </si>
  <si>
    <t>JOSE EDUARDO HERNANDEZ</t>
  </si>
  <si>
    <t>06141403161033</t>
  </si>
  <si>
    <t>ECSA EL SALVADOR, S.A. DE C.V.</t>
  </si>
  <si>
    <t>06140101670050</t>
  </si>
  <si>
    <t>TEXACO MONSERRAT</t>
  </si>
  <si>
    <t>LA ESQUINA DE LA LLANTA</t>
  </si>
  <si>
    <t>12171109131010</t>
  </si>
  <si>
    <t>DROG PHARMA, S.A. DE C.V.</t>
  </si>
  <si>
    <t>02100605630026</t>
  </si>
  <si>
    <t>MARTHA ALICIA AREVALO LEIVA</t>
  </si>
  <si>
    <t>06142501101070</t>
  </si>
  <si>
    <t>SERVICIOS Y LOGISTICA DE CARGA WALNYS, S.A. DE C.V.</t>
  </si>
  <si>
    <t>DANIEL ADONIAS ALFARO RAMOS</t>
  </si>
  <si>
    <t>REINA ISABEL ABREGO CARDOZA</t>
  </si>
  <si>
    <t>06141909961054</t>
  </si>
  <si>
    <t>ANGEL S.A DE C.V.</t>
  </si>
  <si>
    <t>12171906520017</t>
  </si>
  <si>
    <t>RAFAEL RENE CANALES PINAUD</t>
  </si>
  <si>
    <t>JOSE REYNALDO ARGUERA</t>
  </si>
  <si>
    <t>MUEBLES DIVERSOS, S.A. DE C.V.</t>
  </si>
  <si>
    <t>06140210081052</t>
  </si>
  <si>
    <t>FERRETERIA EPA S.A. DE C.V.</t>
  </si>
  <si>
    <t>SANTOS RODRIGUEZ LOPEZ</t>
  </si>
  <si>
    <t>06142201151105</t>
  </si>
  <si>
    <t>GRUPO CASTRO ASESORIA IMPORTACIONES Y DISTRIBUCIONES, S.A. DE C.V.</t>
  </si>
  <si>
    <t>06140812610145</t>
  </si>
  <si>
    <t>C IMBERTON, S.A.DE C.V.</t>
  </si>
  <si>
    <t>SERVICIOS DIVERSIFICADOS</t>
  </si>
  <si>
    <t>CHECK POINT, S.A. DE C.V.</t>
  </si>
  <si>
    <t>06140406191018</t>
  </si>
  <si>
    <t>FORZA ENERGY, S.A. DE C.V.</t>
  </si>
  <si>
    <t>06142506191018</t>
  </si>
  <si>
    <t>DIFAMA S.A DE C.V.</t>
  </si>
  <si>
    <t>06141007840010</t>
  </si>
  <si>
    <t>DROCOSAL, S.A. DE C.V.</t>
  </si>
  <si>
    <t>09043007610018</t>
  </si>
  <si>
    <t>SAUL POCASANGRE ESCOBAR</t>
  </si>
  <si>
    <t>SALVADOR ANTONIO DURAN</t>
  </si>
  <si>
    <t>06142008011037</t>
  </si>
  <si>
    <t>COMERCIALIZADORA INTER, S.A. DE</t>
  </si>
  <si>
    <t>06140602161046</t>
  </si>
  <si>
    <t>MEDICAL QUALITY SUPLEMENTOS, S.A. DE C.V.</t>
  </si>
  <si>
    <t>06142704801220</t>
  </si>
  <si>
    <t>IMPRESOS GENESIS</t>
  </si>
  <si>
    <t>TIENDA MORENA</t>
  </si>
  <si>
    <t>RAMIREZ VENTURA, S.A. DE C.V.</t>
  </si>
  <si>
    <t>06143007941037</t>
  </si>
  <si>
    <t>DIPROMEQUI, S.A. DE C.V.</t>
  </si>
  <si>
    <t>06142304991039</t>
  </si>
  <si>
    <t>JUGUESAL. S.A. DE C.V.</t>
  </si>
  <si>
    <t>06141609031012</t>
  </si>
  <si>
    <t>COMLUB, S.A. DE C.V.</t>
  </si>
  <si>
    <t>CONSULTA EMPRESARIAL S.A DE</t>
  </si>
  <si>
    <t>ESTUDIO ARQ.</t>
  </si>
  <si>
    <t>ELECTROPUERTAS, S.A. DE C.V.</t>
  </si>
  <si>
    <t>CASTILLO HERNANDEZ</t>
  </si>
  <si>
    <t>06140205031020</t>
  </si>
  <si>
    <t>TESSA, S.A. DE C.V.</t>
  </si>
  <si>
    <t>INVERSIONES CALMA, S.A. DE C.V.</t>
  </si>
  <si>
    <t>06141407941017</t>
  </si>
  <si>
    <t>DM &amp; M, S.A. DE C.V.</t>
  </si>
  <si>
    <t>VLADIMIR IVAN JUAREZ</t>
  </si>
  <si>
    <t>INVERSIONES Y SERVICIOS</t>
  </si>
  <si>
    <t>06140108161017</t>
  </si>
  <si>
    <t>DISTRIBUIDORA DE ETIQUETAS</t>
  </si>
  <si>
    <t>06141612021044</t>
  </si>
  <si>
    <t>LUIGEMI, S.A. DE C.V.</t>
  </si>
  <si>
    <t>CEFA, S.A. DE C.V.</t>
  </si>
  <si>
    <t>PART PLUS, S.A. DE C.V.</t>
  </si>
  <si>
    <t>06142604071063</t>
  </si>
  <si>
    <t>INVERSIONES RAMIREZ S.A DE C.V</t>
  </si>
  <si>
    <t>05032702851022</t>
  </si>
  <si>
    <t>KREACONARTE</t>
  </si>
  <si>
    <t>COVI, S.A. DE C.V.</t>
  </si>
  <si>
    <t>PROCESADORA Y DISTRIBUIDORA</t>
  </si>
  <si>
    <t>06140207670045</t>
  </si>
  <si>
    <t>MARIO ALBERTO MIRANDA FONSECA</t>
  </si>
  <si>
    <t>ISMER, S.A. DE C.V.</t>
  </si>
  <si>
    <t>GRUPO Q. EL SALVADOR, S.A. DE</t>
  </si>
  <si>
    <t>06142911101042</t>
  </si>
  <si>
    <t>INVERSIONES CAPITOL, S.A. DE C.V.</t>
  </si>
  <si>
    <t>05111703630014</t>
  </si>
  <si>
    <t>JOSE RICARDO MOLINA</t>
  </si>
  <si>
    <t>ADGARD ANTONIO AVILEZ</t>
  </si>
  <si>
    <t>REPUESTOS DIDEA, S.A. DE C.V.</t>
  </si>
  <si>
    <t>06142410141010</t>
  </si>
  <si>
    <t>PETROLERAS DE EL SALVADOR, S.A.</t>
  </si>
  <si>
    <t>06142110700016</t>
  </si>
  <si>
    <t>PAPELERIA SAN REY</t>
  </si>
  <si>
    <t>04123008771013</t>
  </si>
  <si>
    <t>MARIA CONSUELO AGUILAR</t>
  </si>
  <si>
    <t>TRANSIMPORT RYR S.A DE C.V.</t>
  </si>
  <si>
    <t>ACACIA S.A DE C.V.</t>
  </si>
  <si>
    <t>GAMMA LABORATOTIOS, S.A. DE C.V.</t>
  </si>
  <si>
    <t>MANUEL DE JESUS HERNANDEZ</t>
  </si>
  <si>
    <t>JOSE ALEJANDRO MONTOYA</t>
  </si>
  <si>
    <t>06141512001054</t>
  </si>
  <si>
    <t>GRUPO PAILL, S.A. DE C.V.</t>
  </si>
  <si>
    <t>MENFAR, S.A. DE C.V.</t>
  </si>
  <si>
    <t>EDGAR OSWALDO PINTO MIRANDA</t>
  </si>
  <si>
    <t>06141303151073</t>
  </si>
  <si>
    <t>VITAL MEDICAL, S.A. DE C.V</t>
  </si>
  <si>
    <t>MARIO ANTONIO NOUBLEAU</t>
  </si>
  <si>
    <t>06142409151044</t>
  </si>
  <si>
    <t>GRUPO EDEM, S.A. DE C.V.</t>
  </si>
  <si>
    <t>06140804161013</t>
  </si>
  <si>
    <t>GRUPO ROMEN SA DE CV</t>
  </si>
  <si>
    <t>06140404530104</t>
  </si>
  <si>
    <t>EDUARDO AVELAR LOPEZ</t>
  </si>
  <si>
    <t>PANADERIA TECLEÑA, S.A. DE C.V.</t>
  </si>
  <si>
    <t>JOSE RAUL CARRILLO RAMOS</t>
  </si>
  <si>
    <t>06141605081040</t>
  </si>
  <si>
    <t>VACUNA S.A. DE C.V.</t>
  </si>
  <si>
    <t>06142403071030</t>
  </si>
  <si>
    <t>VISOR, S.A. DE C.V.</t>
  </si>
  <si>
    <t>06141611161047</t>
  </si>
  <si>
    <t>CRB PARTES Y ACCESORIOS, S.A.</t>
  </si>
  <si>
    <t>06142502121023</t>
  </si>
  <si>
    <t>EMPRENDIA, S.A. DE C.V.</t>
  </si>
  <si>
    <t>RICARDO SANTOS</t>
  </si>
  <si>
    <t>06140307951051</t>
  </si>
  <si>
    <t>ROCELI CONSULTORES, S.A. DE C.</t>
  </si>
  <si>
    <t>06141204840017</t>
  </si>
  <si>
    <t>RECINOS, S.A. DE C.V.</t>
  </si>
  <si>
    <t>06142006031022</t>
  </si>
  <si>
    <t>FERRUSAL, S.A. DE C.V.</t>
  </si>
  <si>
    <t>06141208161010</t>
  </si>
  <si>
    <t>ANGREY, S.A. DE C.V.</t>
  </si>
  <si>
    <t>06142505731094</t>
  </si>
  <si>
    <t>EDWARD LEONIDAS GUTIERREZ</t>
  </si>
  <si>
    <t>SERVICIO SALVADOREÑO DE PROTECCION, S.A. DE C.V.</t>
  </si>
  <si>
    <t>JOSE ERNESTO CONSUEGRA</t>
  </si>
  <si>
    <t>06142610981012</t>
  </si>
  <si>
    <t>CTE TELECOM PERSONAL S.A. DE C.V.</t>
  </si>
  <si>
    <t>06142210971018</t>
  </si>
  <si>
    <t>DISTRIBUCIONES MULTIPLES, S.A. DE C.V.</t>
  </si>
  <si>
    <t>06143009921068</t>
  </si>
  <si>
    <t>IMPORTADORA RAMIREZ S.A. DE C.V.</t>
  </si>
  <si>
    <t>06142804860014</t>
  </si>
  <si>
    <t>DHL EXPRESS, S.A. DE C.V.</t>
  </si>
  <si>
    <t>GRUPO NSV, S.A. DE C.V.</t>
  </si>
  <si>
    <t>NELSON ANTONIO DOÑAN</t>
  </si>
  <si>
    <t>A&amp;R MEDICAL SUPPLY, S.A. DE C.V.</t>
  </si>
  <si>
    <t>11181602731029</t>
  </si>
  <si>
    <t>TRANSPORTES RAF</t>
  </si>
  <si>
    <t>06141511720207</t>
  </si>
  <si>
    <t>SUPER REPUESTOS EL SALVADOR, S.A. DE C.V.</t>
  </si>
  <si>
    <t>05110804510015</t>
  </si>
  <si>
    <t>CARLOS ALBERTO RAMIREZ VALIENTE</t>
  </si>
  <si>
    <t>06140106710037</t>
  </si>
  <si>
    <t>CENTRO DE RESORTES, S.A. DE C.V.</t>
  </si>
  <si>
    <t>06141705931016</t>
  </si>
  <si>
    <t>LITOGRAFIA OFFSET SUPREMA, S.A. DE C.V.</t>
  </si>
  <si>
    <t>06140706911055</t>
  </si>
  <si>
    <t>DEMPAQUE, S.A. DE C.V.</t>
  </si>
  <si>
    <t>06143107971090</t>
  </si>
  <si>
    <t>OPERADORA DEL SUR, S.A. DE C.V.</t>
  </si>
  <si>
    <t>09031604801015</t>
  </si>
  <si>
    <t>ELIAS MISAEL GUZMAN FRANCO</t>
  </si>
  <si>
    <t>06141602931050</t>
  </si>
  <si>
    <t>COURIER INTERNATIONAL, S.A. DE C.V.</t>
  </si>
  <si>
    <t>06142708791092</t>
  </si>
  <si>
    <t>ANDERSON MAURICIO GONZALEZ DIAZ</t>
  </si>
  <si>
    <t>06140910811060</t>
  </si>
  <si>
    <t>JOSE OSMANY REYES TEJADA</t>
  </si>
  <si>
    <t>12170701191011</t>
  </si>
  <si>
    <t>VASQUEZ RODRIGUEZ, S.A. DE C.V.</t>
  </si>
  <si>
    <t>FARMACIA SAN REY</t>
  </si>
  <si>
    <t>09031006711010</t>
  </si>
  <si>
    <t>MARGARITA GUZMAN DE BAIRES</t>
  </si>
  <si>
    <t>09030311711015</t>
  </si>
  <si>
    <t>MARTHA LILIAN HERNANDEZ</t>
  </si>
  <si>
    <t>12173101051010</t>
  </si>
  <si>
    <t>INVERSIONES CARDUMEN, S.A. DE C.V.</t>
  </si>
  <si>
    <t>06141911891306</t>
  </si>
  <si>
    <t>IVAN MAURICIO AREVALO GALLARDO</t>
  </si>
  <si>
    <t>06140709360024</t>
  </si>
  <si>
    <t>ANA ROSA PERALTA DE BONILLA</t>
  </si>
  <si>
    <t>13071610671016</t>
  </si>
  <si>
    <t>GERARDO ABIDAIL CABALLERO</t>
  </si>
  <si>
    <t>06140302891018</t>
  </si>
  <si>
    <t>CIEN MIL LLAVES, S.A. DE C.V.</t>
  </si>
  <si>
    <t>06142312610117</t>
  </si>
  <si>
    <t>RODRIGO ANTONIO ARGUETA ECHEGOYEN</t>
  </si>
  <si>
    <t>05120305630027</t>
  </si>
  <si>
    <t>TONY ALBERTO PEREZ</t>
  </si>
  <si>
    <t>03151204610017</t>
  </si>
  <si>
    <t>ROLANDO ANTONIO URIAS</t>
  </si>
  <si>
    <t>06141702660013</t>
  </si>
  <si>
    <t>ALSI, S.A. C.V.</t>
  </si>
  <si>
    <t>06121911931021</t>
  </si>
  <si>
    <t>SARA PATRICIA FUNES MOLINA</t>
  </si>
  <si>
    <t>06142806901106</t>
  </si>
  <si>
    <t>ABEL OSVALDO SANTOS RIVERA</t>
  </si>
  <si>
    <t>06142909941068</t>
  </si>
  <si>
    <t>SERVIPRISA, S.A. DE C.V.</t>
  </si>
  <si>
    <t>06140401791149</t>
  </si>
  <si>
    <t>GEORGINA MARGARITA PINEDA DE MARTINEZ</t>
  </si>
  <si>
    <t>06141108001032</t>
  </si>
  <si>
    <t>UNION COMERCIAL DE EL SALVADOR, S.A. DE C.V.</t>
  </si>
  <si>
    <t>06142410901022</t>
  </si>
  <si>
    <t>3M EL SALVADOR, S.A. DE C.V.</t>
  </si>
  <si>
    <t>06140506011033</t>
  </si>
  <si>
    <t>A L S, S.A. DE C.V.</t>
  </si>
  <si>
    <t>12171509881019</t>
  </si>
  <si>
    <t>ABDALA-MILIAN, S. A. DE C. V.</t>
  </si>
  <si>
    <t>06142206710021</t>
  </si>
  <si>
    <t>ACACES DE R. L.</t>
  </si>
  <si>
    <t>02101107660020</t>
  </si>
  <si>
    <t>ACACESPSA DE R.L.</t>
  </si>
  <si>
    <t>06140102961046</t>
  </si>
  <si>
    <t>ACACYCPNC, DE R.L.</t>
  </si>
  <si>
    <t>04162504710018</t>
  </si>
  <si>
    <t>ACACYPAC, N. C. DE R. L.</t>
  </si>
  <si>
    <t>06142209141036</t>
  </si>
  <si>
    <t>ACCESO FINANCIERO, LTDA. DE C.V.</t>
  </si>
  <si>
    <t>06141206780012</t>
  </si>
  <si>
    <t>ACERO CENTRO AVILES, S.A. DE C.V.</t>
  </si>
  <si>
    <t>02132403841014</t>
  </si>
  <si>
    <t>ACEVEDO BERGANZA GUSTAVO JOSE</t>
  </si>
  <si>
    <t>02102002931014</t>
  </si>
  <si>
    <t>ACODES, S.A. DE C.V.</t>
  </si>
  <si>
    <t>06141403861027</t>
  </si>
  <si>
    <t>ACOFINGES, DE R. L.</t>
  </si>
  <si>
    <t>02101303981010</t>
  </si>
  <si>
    <t>ACOMTUS, S.A. DE C.V.</t>
  </si>
  <si>
    <t>06143107921068</t>
  </si>
  <si>
    <t>ACOTINCAFE, DE R.L.</t>
  </si>
  <si>
    <t>06141907740020</t>
  </si>
  <si>
    <t>ACTIVA, S.A. DE C.V.</t>
  </si>
  <si>
    <t>ACTIVIDADES PETROLERAS DE EL SALVADOR, S.A. DE C.V.</t>
  </si>
  <si>
    <t>05010709151014</t>
  </si>
  <si>
    <t>ADM EL SALVADOR, LTDA. DE C.V.</t>
  </si>
  <si>
    <t>06142101230059</t>
  </si>
  <si>
    <t>ADMINISTRACION NACIONAL DE ACUEDUCTOS Y ALCANTARILLADOS</t>
  </si>
  <si>
    <t>06140403981050</t>
  </si>
  <si>
    <t>ADMINISTRADORA DE FONDOS DE PENSIONES CONFIA, S.A.</t>
  </si>
  <si>
    <t>96003112961016</t>
  </si>
  <si>
    <t>AEROLITORAL, SOCIEDAD ANONIMA DE CAPITAL VARIABLE, SUCURSAL EL SALVADOR</t>
  </si>
  <si>
    <t>06143009830016</t>
  </si>
  <si>
    <t>AEROMANTENIMIENTO, S.A.</t>
  </si>
  <si>
    <t>93931707091019</t>
  </si>
  <si>
    <t>AEROVIAS DEL CONTINENTE AMERICANO, SOCIEDAD ANONIMA SUCURSAL EL SALVADOR</t>
  </si>
  <si>
    <t>02101207920015</t>
  </si>
  <si>
    <t>AES CLESA Y COMPAÑIA, S. EN C. DE C. V.</t>
  </si>
  <si>
    <t>06141002981046</t>
  </si>
  <si>
    <t>AES DISTRIBUIDORES SALVADOREÑOS Y CIA., S. EN C. DE C.V.</t>
  </si>
  <si>
    <t>06142607001066</t>
  </si>
  <si>
    <t>AES EMPRESA ELECTRICA DE ELSALVADOR LIMITADA DE C.V.</t>
  </si>
  <si>
    <t>06140403981026</t>
  </si>
  <si>
    <t>AFP CRECER, S.A.</t>
  </si>
  <si>
    <t>06142211901048</t>
  </si>
  <si>
    <t>AGENTES DE EL SALVADOR,S.A. DE C.V.</t>
  </si>
  <si>
    <t>06140110660010</t>
  </si>
  <si>
    <t>AGEPYM</t>
  </si>
  <si>
    <t>06142507530019</t>
  </si>
  <si>
    <t>AGRICOLA INDUSTRIAL SALVADOREÑA, S. A.</t>
  </si>
  <si>
    <t>06142909161020</t>
  </si>
  <si>
    <t>AGROINDUSTRIALES SAN JOSE, SOCIEDAD ANONIMA DE CAPITAL VARIABLE</t>
  </si>
  <si>
    <t>06142305971015</t>
  </si>
  <si>
    <t>AGROINDUSTRIAS GUMARSAL,S.A.DE C.V.</t>
  </si>
  <si>
    <t>06141501850042</t>
  </si>
  <si>
    <t>AGROINDUSTRIAS SAN JULIAN, S.A. DE C.V.</t>
  </si>
  <si>
    <t>06140311991017</t>
  </si>
  <si>
    <t>AGROQUIMICA INTERNACIONAL, S.A. DE C.V.</t>
  </si>
  <si>
    <t>06142106041025</t>
  </si>
  <si>
    <t>AGROSALVA, S.A. DE C.V.</t>
  </si>
  <si>
    <t>06141312530032</t>
  </si>
  <si>
    <t>AGUILAR TORRES JOSE MAURICIO ORESTES</t>
  </si>
  <si>
    <t>06141712931013</t>
  </si>
  <si>
    <t>AIG SEGUROS, EL SALVADOR, S.A.</t>
  </si>
  <si>
    <t>05110807031013</t>
  </si>
  <si>
    <t>ALAS DORADAS ,S. A. DE C.V.</t>
  </si>
  <si>
    <t>04310406390010</t>
  </si>
  <si>
    <t>ALAS MARTINEZ JOSE HUMBERTO</t>
  </si>
  <si>
    <t>06140504061033</t>
  </si>
  <si>
    <t>ALBA PETROLEOS DE EL SALVADOR, S. E. M. DE C. V.</t>
  </si>
  <si>
    <t>06141008041029</t>
  </si>
  <si>
    <t>ALBACROME, SOCIEDAD ANONIMA DE CAPITAL VARIABLE</t>
  </si>
  <si>
    <t>14131704701012</t>
  </si>
  <si>
    <t>ALFARO BLANCO DEBIS MISAEL</t>
  </si>
  <si>
    <t>94833007031025</t>
  </si>
  <si>
    <t>ALIMENTOS IMPORTADOS SUPERIORES DE EL SALVADOR, S.A. DE C.V.</t>
  </si>
  <si>
    <t>06142206041022</t>
  </si>
  <si>
    <t>ALIMENTOS LISTOS, S.A. DE C.V.</t>
  </si>
  <si>
    <t>06140705011069</t>
  </si>
  <si>
    <t>ALIMENTOS MOVILES, S.A. DE C.V.</t>
  </si>
  <si>
    <t>06141503001033</t>
  </si>
  <si>
    <t>ALIMENTOS PRACTICOS, S.A. DE C.V.</t>
  </si>
  <si>
    <t>06142704850023</t>
  </si>
  <si>
    <t>ALIMENTOS Y TURISMO, S.A. DE C.V.</t>
  </si>
  <si>
    <t>06142407620011</t>
  </si>
  <si>
    <t>ALMACENADORA CENTROAMERICANA, S.A.DE C.V.</t>
  </si>
  <si>
    <t>06142312740013</t>
  </si>
  <si>
    <t>ALMACENADORA DEL PACIFICO, S.A. DE C.V.</t>
  </si>
  <si>
    <t>06142003630018</t>
  </si>
  <si>
    <t>ALMACENES PACIFICO-JORGE PACIFICO HASBUN, S.A. DE C.V.</t>
  </si>
  <si>
    <t>ALMACENES SIMAN, S.A. DE C.V.</t>
  </si>
  <si>
    <t>06142910081021</t>
  </si>
  <si>
    <t>ALMAPA, S.A. DE C.V.</t>
  </si>
  <si>
    <t>06142302770010</t>
  </si>
  <si>
    <t>ALPINA, S.A. DE C.V.</t>
  </si>
  <si>
    <t>05112904300016</t>
  </si>
  <si>
    <t>ALTSCHUL DE PAZ ROSA AMELIDA</t>
  </si>
  <si>
    <t>06140209630014</t>
  </si>
  <si>
    <t>ALUMINIO DE CENTROAMERICA, S.A. DE C.V.</t>
  </si>
  <si>
    <t>05012603121011</t>
  </si>
  <si>
    <t>ALUTECH EL SALVADOR. SOCIEDAD ANONIMA DE CAPITAL VARIABLE</t>
  </si>
  <si>
    <t>13232807681025</t>
  </si>
  <si>
    <t>ALVAREZ SANTAMARIA JENRI</t>
  </si>
  <si>
    <t>02102101470013</t>
  </si>
  <si>
    <t>AMAYA DE FUENTES GLADIS HAYDEE</t>
  </si>
  <si>
    <t>06141706670050</t>
  </si>
  <si>
    <t>AMAYA POLANCO LUIS ARMANDO</t>
  </si>
  <si>
    <t>06140512101010</t>
  </si>
  <si>
    <t>AMCOR RIGID PLASTICS CENTROAMERICA, S.A. DE C.V.</t>
  </si>
  <si>
    <t>06141301041076</t>
  </si>
  <si>
    <t>AMCOR RIGID PLASTICS EL SALVADOR, SOCIEDAD ANÓNIMA DE CAPITAL VARIABLE</t>
  </si>
  <si>
    <t>94501104341010</t>
  </si>
  <si>
    <t>AMERICAN AIRLINES INC. SUC. EL SALVADOR</t>
  </si>
  <si>
    <t>06142606931019</t>
  </si>
  <si>
    <t>AMERICAN INDUSTRIAL PARK, S. A. DE C. V.</t>
  </si>
  <si>
    <t>06143006991022</t>
  </si>
  <si>
    <t>AMERICAN PETROLEUM DE EL SALVADOR, S.A. DE C.V.</t>
  </si>
  <si>
    <t>06141910071011</t>
  </si>
  <si>
    <t>AMTEX DE EL SALVADOR, S.A. DE C.V.</t>
  </si>
  <si>
    <t>06140411941017</t>
  </si>
  <si>
    <t>AMWAY EL SALVADOR, S. A. DE C. V.</t>
  </si>
  <si>
    <t>05032006460017</t>
  </si>
  <si>
    <t>ANAYA RODRIGUEZ JOAQUIN</t>
  </si>
  <si>
    <t>06141011961015</t>
  </si>
  <si>
    <t>APPLE TREE EL SALVADOR, S.A DE C.V.</t>
  </si>
  <si>
    <t>06143108091026</t>
  </si>
  <si>
    <t>APS EL SALVADOR, S.A. DE C.V.</t>
  </si>
  <si>
    <t>06140602081093</t>
  </si>
  <si>
    <t>ARABELA EL SALVADOR, S.A. DE C.V.</t>
  </si>
  <si>
    <t>ARGUETA ECHEGOYEN RODRIGO ANTONIO</t>
  </si>
  <si>
    <t>06141710750019</t>
  </si>
  <si>
    <t>ARROCERA SAN FRANCISCO, S.A. DE C.V.</t>
  </si>
  <si>
    <t>06142002670010</t>
  </si>
  <si>
    <t>ARTES GRAFICAS PUBLICITARIAS, S.A. DE C.V.</t>
  </si>
  <si>
    <t>06142803730056</t>
  </si>
  <si>
    <t>ASEGURADORA AGRICOLA COMERCIAL, S.A.</t>
  </si>
  <si>
    <t>06141411690013</t>
  </si>
  <si>
    <t>ASEGURADORA SUIZA SALVADOREÑA, S.A.</t>
  </si>
  <si>
    <t>06142212991016</t>
  </si>
  <si>
    <t>ASEGURADORA VIVIR, SOCIEDAD ANONIMA, SEGUROS DE PERSONAS</t>
  </si>
  <si>
    <t>06140512011037</t>
  </si>
  <si>
    <t>ASESUISA VIDA, S.A. SEGUROS DE PERSONAS</t>
  </si>
  <si>
    <t>06141612051016</t>
  </si>
  <si>
    <t>ASHEBORO ELASTICS CENTRAL AMERICA, LTDA. DE C.V.</t>
  </si>
  <si>
    <t>08192503820019</t>
  </si>
  <si>
    <t>ASOC. COOP. DE PRODUCCION AGROPECUARIA SANTA RITA DE R.L.</t>
  </si>
  <si>
    <t>06142105941014</t>
  </si>
  <si>
    <t>ASOC. COOP. DE SERVICIOS DE SEGUROS FUTURO DE R. L.</t>
  </si>
  <si>
    <t>06141703860034</t>
  </si>
  <si>
    <t>ASOC. TELETON PRO-REHABILITACION</t>
  </si>
  <si>
    <t>06140311051065</t>
  </si>
  <si>
    <t>ASOC.COMUNITARIA UNIDA POR EL AGUA Y LA AGRICULTURA</t>
  </si>
  <si>
    <t>02101911650019</t>
  </si>
  <si>
    <t>ASOC.COOP.DE AH.CRED.Y SERV.DE LOS MERCADOS DE OCC.DE R.L.</t>
  </si>
  <si>
    <t>12172905720010</t>
  </si>
  <si>
    <t>ASOCIACION COOPERATIVA DE AHORRO Y CREDITO MIGUELEÑA DE R.L.</t>
  </si>
  <si>
    <t>01013107961010</t>
  </si>
  <si>
    <t>ASOCIACION DE TRANSPORTISTAS AHUACHAPANECOS,S.A. DE C.V.</t>
  </si>
  <si>
    <t>02103101031013</t>
  </si>
  <si>
    <t>ASOCIACION ECOLOGICA DE LOS MUNICIPIOS DE SANTA ANA</t>
  </si>
  <si>
    <t>06142008971073</t>
  </si>
  <si>
    <t>ASOCIACION H.P.H. EL SALVADOR</t>
  </si>
  <si>
    <t>ASOCIACION NACIONAL DE EL SALVADOR DE LA ORDEN DE MALTA.</t>
  </si>
  <si>
    <t>06142008031062</t>
  </si>
  <si>
    <t>ASOCIACION SALVADOREÑA DE ADMINISTRADORAS DE FONDO DE PENSIONES</t>
  </si>
  <si>
    <t>06142506700010</t>
  </si>
  <si>
    <t>ASOCIACION SALVADOREÑA EMPRESAS DE SEGUROS</t>
  </si>
  <si>
    <t>06142811081036</t>
  </si>
  <si>
    <t>ASSA COMPAÑIA DE SEGUROS DE VIDA, S.A., SEGUROS DE PERSONAS.</t>
  </si>
  <si>
    <t>06142811081044</t>
  </si>
  <si>
    <t>ASSA COMPAÑIA DE SEGUROS, SOCIEDAD ANONIMA</t>
  </si>
  <si>
    <t>06141605031034</t>
  </si>
  <si>
    <t>AUTO GAS, S.A. DE C.V.</t>
  </si>
  <si>
    <t>06142001880020</t>
  </si>
  <si>
    <t>AUTOCENTRO, S.A. DE C.V.</t>
  </si>
  <si>
    <t>06141207971019</t>
  </si>
  <si>
    <t>AUTOFACIL,S.A.DE C.V.</t>
  </si>
  <si>
    <t>06142701991029</t>
  </si>
  <si>
    <t>AUTOKIA, S.A. DE C.V.</t>
  </si>
  <si>
    <t>06142406991033</t>
  </si>
  <si>
    <t>AUTOLEASING, S.A. DE C.V.</t>
  </si>
  <si>
    <t>06140710971054</t>
  </si>
  <si>
    <t>AUTOMAX, S. A. DE C. V.</t>
  </si>
  <si>
    <t>06143005131038</t>
  </si>
  <si>
    <t>AVERY DENNISON COMMERCIAL EL SALVADOR, S.A. DE C.V.</t>
  </si>
  <si>
    <t>12172705981028</t>
  </si>
  <si>
    <t>AVICOLA CAMPESTRE, S.A. DE C.V.</t>
  </si>
  <si>
    <t>06141305710012</t>
  </si>
  <si>
    <t>AVICOLA SALVADOREÑA, S.A. DE C.V.</t>
  </si>
  <si>
    <t>06141112750024</t>
  </si>
  <si>
    <t>AVICOLA SAN BENITO,S.A. DE C.V.</t>
  </si>
  <si>
    <t>11230501620018</t>
  </si>
  <si>
    <t>AVILES ALVARENGA EDGAR ANTONIO</t>
  </si>
  <si>
    <t>06141002640017</t>
  </si>
  <si>
    <t>AVINSA, S.A. DE C.V.</t>
  </si>
  <si>
    <t>06141401061015</t>
  </si>
  <si>
    <t>AVIOTRADE, S. A. DE C. V.</t>
  </si>
  <si>
    <t>94503110760017</t>
  </si>
  <si>
    <t>AVX INDUSTRIES PTE LTD</t>
  </si>
  <si>
    <t>06142709650012</t>
  </si>
  <si>
    <t>B E M I S A L, S.A. DE C.V.</t>
  </si>
  <si>
    <t>06140806041040</t>
  </si>
  <si>
    <t>BALSAMAR MANUFACTURING LTDA. DE C.V.</t>
  </si>
  <si>
    <t>02102006790012</t>
  </si>
  <si>
    <t>BAN BAN, S.A. DE C.V.</t>
  </si>
  <si>
    <t>06143101550016</t>
  </si>
  <si>
    <t>BANCO AGRICOLA, S.A.</t>
  </si>
  <si>
    <t>06141703951079</t>
  </si>
  <si>
    <t>BANCO ATLÁNTIDA EL SALVADOR, SOCIEDAD ANÓNIMA</t>
  </si>
  <si>
    <t>06143107071013</t>
  </si>
  <si>
    <t>BANCO AZTECA EL SALVADOR, S.A.</t>
  </si>
  <si>
    <t>06142309131046</t>
  </si>
  <si>
    <t>BANCO AZUL DE EL SALVADOR, SOCIEDAD ANONIMA</t>
  </si>
  <si>
    <t>10101908720017</t>
  </si>
  <si>
    <t>BANCO COOPERATIVO VISIONARIO DE R.L.</t>
  </si>
  <si>
    <t>06140806720015</t>
  </si>
  <si>
    <t>BANCO CUSCATLAN DE EL SALVADOR, S.A.</t>
  </si>
  <si>
    <t>06141709940015</t>
  </si>
  <si>
    <t>BANCO DAVIVIENDA SALVADOREÑO, S.A.</t>
  </si>
  <si>
    <t>06140312931018</t>
  </si>
  <si>
    <t>BANCO DE AMERICA CENTRAL, S.A.</t>
  </si>
  <si>
    <t>06142209111110</t>
  </si>
  <si>
    <t>BANCO DE DESARROLLO DE EL SALVADOR</t>
  </si>
  <si>
    <t>06140107740025</t>
  </si>
  <si>
    <t>BANCO DE FOMENTO AGROPECUARIO</t>
  </si>
  <si>
    <t>12171207911016</t>
  </si>
  <si>
    <t>BANCO DE LOS TRABAJADORES DE SAN MIGUEL, S.C. DE R.L. DE C.V.</t>
  </si>
  <si>
    <t>06142505941013</t>
  </si>
  <si>
    <t>BANCO G &amp; T CONTINENTAL EL SALVADOR, S.A.</t>
  </si>
  <si>
    <t>06142901350011</t>
  </si>
  <si>
    <t>BANCO HIPOTECARIO DE EL SALVADOR, SOCIEDAD ANONIMA</t>
  </si>
  <si>
    <t>06141201101020</t>
  </si>
  <si>
    <t>BANCO INDUSTRIAL EL SALVADOR, S.A.</t>
  </si>
  <si>
    <t>03060806911015</t>
  </si>
  <si>
    <t>BANCO IZALQUEÑO DE LOS TRABAJADORES SOCIEDAD COOPERATIVA DE R.L. DE C. V.</t>
  </si>
  <si>
    <t>05110402951018</t>
  </si>
  <si>
    <t>BANCO PROMERICA, S.A.</t>
  </si>
  <si>
    <t>06141901961039</t>
  </si>
  <si>
    <t>BANCOFIT, S.C. DE R.L. DE C.V.</t>
  </si>
  <si>
    <t>06143010901020</t>
  </si>
  <si>
    <t>BASALTICA, S.A. DE C.V.</t>
  </si>
  <si>
    <t>06142311600013</t>
  </si>
  <si>
    <t>BAYER, SOCIEDAD ANONIMA</t>
  </si>
  <si>
    <t>06141301921017</t>
  </si>
  <si>
    <t>BCO. DE LOS TRABAJADORES SALVADOREÑOS S.C. COOP. DE R.L DE C V</t>
  </si>
  <si>
    <t>06140602031045</t>
  </si>
  <si>
    <t>BELCORP EL SALVADOR, SOCIEDAD ANONIMA DE CAPITAL VARIABLE</t>
  </si>
  <si>
    <t>06141811941055</t>
  </si>
  <si>
    <t>BIANCHI Y ASOCIADOS,S.A. DE C.V.</t>
  </si>
  <si>
    <t>12172007951010</t>
  </si>
  <si>
    <t>BIENES Y CAPITAL, S.A. DE C.V.</t>
  </si>
  <si>
    <t>06141610921080</t>
  </si>
  <si>
    <t>BIMBO DE EL SALVADOR, S.A. DE C.V.</t>
  </si>
  <si>
    <t>06140808011024</t>
  </si>
  <si>
    <t>BIOGALENIC, S.A. DE C.V.</t>
  </si>
  <si>
    <t>06141111941020</t>
  </si>
  <si>
    <t>BIOKEMICAL, S.A. DE C.V.</t>
  </si>
  <si>
    <t>06171306750017</t>
  </si>
  <si>
    <t>BLANQUEADORES Y DESINFECTANTES S.A. DE C.V.</t>
  </si>
  <si>
    <t>06141602780010</t>
  </si>
  <si>
    <t>BLOKITUBOS, S.A. DE C.V.</t>
  </si>
  <si>
    <t>06143009941026</t>
  </si>
  <si>
    <t>BOLSA DE PRODUCTOS DE EL SALVADOR, S.A. DE C.V.</t>
  </si>
  <si>
    <t>12022712731019</t>
  </si>
  <si>
    <t>BONILLA AYALA JUAN ANTONIO</t>
  </si>
  <si>
    <t>13220911520016</t>
  </si>
  <si>
    <t>BONILLA ECHEVERRIA SAIDA</t>
  </si>
  <si>
    <t>BORGONOVO POHL, S. A. DE C.V.</t>
  </si>
  <si>
    <t>95042411991012</t>
  </si>
  <si>
    <t>BRAIFORM (HK) LIMITED</t>
  </si>
  <si>
    <t>06141502770029</t>
  </si>
  <si>
    <t>BRENNTAG EL SALVADOR, S.A. DE C.V.</t>
  </si>
  <si>
    <t>06143107981052</t>
  </si>
  <si>
    <t>BRIDGE INTERMODAL TRANSPORT EL SALVADOR, S.A DE C.V.</t>
  </si>
  <si>
    <t>06141711051010</t>
  </si>
  <si>
    <t>BROOKLYN, S.A. DE C.V.</t>
  </si>
  <si>
    <t>06142803941018</t>
  </si>
  <si>
    <t>BUFETE DR. F.A. ARIAS, S.A. DE C.V.</t>
  </si>
  <si>
    <t>C. IMBERTON, S.A. DE C.V.</t>
  </si>
  <si>
    <t>94502402991015</t>
  </si>
  <si>
    <t>C.G.INCORPORATED, S.A. DE C.V.</t>
  </si>
  <si>
    <t>06142810700049</t>
  </si>
  <si>
    <t>C.O.M.E.D.I.C.A., DE R.L.</t>
  </si>
  <si>
    <t>06141403071042</t>
  </si>
  <si>
    <t>CAFETALERA DEL PACIFICO, SOCIEDAD ANONIMA DE CAPITAL VARIABLE</t>
  </si>
  <si>
    <t>06012408860016</t>
  </si>
  <si>
    <t>CAJA DE CREDITO DE AGUILARES S.C. DE R.L. DE C.V.</t>
  </si>
  <si>
    <t>07021006440012</t>
  </si>
  <si>
    <t>CAJA DE CREDITO DE COJUTEPEQUE, SOC. COOP. DE R.L.DE C.V.</t>
  </si>
  <si>
    <t>11040205431016</t>
  </si>
  <si>
    <t>CAJA DE CREDITO DE CONCEPCION BATRES SOC. COOP. DE R.L. DE C.V.</t>
  </si>
  <si>
    <t>09031601440013</t>
  </si>
  <si>
    <t>CAJA DE CREDITO DE ILOBASCO SOC COOP DE R L</t>
  </si>
  <si>
    <t>04160703860018</t>
  </si>
  <si>
    <t>CAJA DE CREDITO DE NUEVA CONCEPCION S.C.. DE R.L. DE C.V.</t>
  </si>
  <si>
    <t>08051812861010</t>
  </si>
  <si>
    <t>CAJA DE CREDITO DE OLOCUILTA, SOC. COOP. DE R.L. DE C.V.</t>
  </si>
  <si>
    <t>13191111531012</t>
  </si>
  <si>
    <t>CAJA DE CREDITO DE SAN FCO GOTERA, SOC COOP DE R. L. DE C. V.</t>
  </si>
  <si>
    <t>06132202530012</t>
  </si>
  <si>
    <t>CAJA DE CREDITO DE SAN MARTIN SOC. COOP. DE R.L. DE C. V.</t>
  </si>
  <si>
    <t>12170610440041</t>
  </si>
  <si>
    <t>CAJA DE CREDITO DE SAN MIGUEL,SOC.COOP.DE R.L. DE C.V.</t>
  </si>
  <si>
    <t>08162306431012</t>
  </si>
  <si>
    <t>CAJA DE CREDITO DE SAN PEDRO NONUALCO, S.C. DE R.L. DE C.V.</t>
  </si>
  <si>
    <t>10091404430018</t>
  </si>
  <si>
    <t>CAJA DE CREDITO DE SAN SEBASTIAN, SOC. COOP. DE R.L. DE C.V.</t>
  </si>
  <si>
    <t>10100703430043</t>
  </si>
  <si>
    <t>CAJA DE CREDITO DE SAN VICENTE, SOCIEDAD COOPERATIVA DE R.L. DE C.V.</t>
  </si>
  <si>
    <t>11212301441010</t>
  </si>
  <si>
    <t>CAJA DE CREDITO DE SANTIAGO DE MARIA, SOC. COOP. DE R.L. DE C.V.</t>
  </si>
  <si>
    <t>08192106421019</t>
  </si>
  <si>
    <t>CAJA DE CREDITO DE SANTIAGO NONUALCO SOC COOP DE R.L. DE C.V.</t>
  </si>
  <si>
    <t>03150609420028</t>
  </si>
  <si>
    <t>CAJA DE CREDITO DE SONSONATE, SOC.COOPERATIVA DE R.L. DE C. V.</t>
  </si>
  <si>
    <t>14161812650013</t>
  </si>
  <si>
    <t>CAJA DE CREDITO DE STA. ROSA DE LIMA, SOC. COOPERATIVA DE R. L. DE C. V.</t>
  </si>
  <si>
    <t>06181805431012</t>
  </si>
  <si>
    <t>CAJA DE CREDITO DE TONACATEPEQUE, S. C. DE R. L. DE C. V.</t>
  </si>
  <si>
    <t>11232506431018</t>
  </si>
  <si>
    <t>CAJA DE CREDITO DE USULUTAN SOC. COOP. DE RESPONSABILIDAD LTDA. DE C.V.</t>
  </si>
  <si>
    <t>08210103421016</t>
  </si>
  <si>
    <t>CAJA DE CREDITO DE ZACATECOLUCA, SOC.COOP.DE R.L.DE C.V.</t>
  </si>
  <si>
    <t>06140612911116</t>
  </si>
  <si>
    <t>CAJA DE CREDITO METROPOLITANA, SOC. COOP. DE R.L. DE C.V.</t>
  </si>
  <si>
    <t>04071005610018</t>
  </si>
  <si>
    <t>CAJA DE CREDITO RURAL DE CHALATENANGO, SOCIEDAD COOP. DE R.L. DE C.V.</t>
  </si>
  <si>
    <t>06140806011035</t>
  </si>
  <si>
    <t>CAJAS INTERNATIONAL, S.A. DE C.V.</t>
  </si>
  <si>
    <t>06142808001021</t>
  </si>
  <si>
    <t>CAJAS PLEGADIZAS, S. A. DE C. V.</t>
  </si>
  <si>
    <t>06142708620012</t>
  </si>
  <si>
    <t>CAJAS Y BOLSAS, S.A.</t>
  </si>
  <si>
    <t>CALLEJA, S.A. DE C.V.</t>
  </si>
  <si>
    <t>14050109450012</t>
  </si>
  <si>
    <t>CALLEJAS MERINO ROSA MIRIAN</t>
  </si>
  <si>
    <t>06140112031020</t>
  </si>
  <si>
    <t>CALVO DISTRIBUCION EL SALVADOR, S.A. DE C.V.</t>
  </si>
  <si>
    <t>06143003011043</t>
  </si>
  <si>
    <t>CALVOCONSERVAS EL SALVADOR, S.A. DE C.V.</t>
  </si>
  <si>
    <t>06142609001047</t>
  </si>
  <si>
    <t>CALVOPESCA EL SALVADOR, S.A. DE C.V.</t>
  </si>
  <si>
    <t>06140712780016</t>
  </si>
  <si>
    <t>CAMA, S.A. DE C.V.</t>
  </si>
  <si>
    <t>06141803650013</t>
  </si>
  <si>
    <t>CANAL DOS, S.A. DE C.V.</t>
  </si>
  <si>
    <t>06142904710014</t>
  </si>
  <si>
    <t>CANAL SEIS,S.A. DE C.V.</t>
  </si>
  <si>
    <t>CANALES PINAUD RAFAEL RENE</t>
  </si>
  <si>
    <t>06110311041012</t>
  </si>
  <si>
    <t>CARIBE HOSPITALITY EL SALVADOR, S.A. DE C.V.</t>
  </si>
  <si>
    <t>06140204131013</t>
  </si>
  <si>
    <t>CARIBE TERRANUM EL SALVADOR, SOCIEDAD ANONIMA DE CAPITAL VARIABLE</t>
  </si>
  <si>
    <t>02072801580010</t>
  </si>
  <si>
    <t>CARPIO ZEPEDA CARLOS EDGARDO</t>
  </si>
  <si>
    <t>06140107941019</t>
  </si>
  <si>
    <t>CARTONERA CENTROAMERICANA, S. A. DE C. V.</t>
  </si>
  <si>
    <t>06140306991041</t>
  </si>
  <si>
    <t>CARTONESA, S.A. DE C.V.</t>
  </si>
  <si>
    <t>06143007911049</t>
  </si>
  <si>
    <t>CARVAJAL EMPAQUES, S. A. DE C. V.</t>
  </si>
  <si>
    <t>06140702951036</t>
  </si>
  <si>
    <t>CASA DE CAMBIO PUERTO BUS, S.A. DE C.V.</t>
  </si>
  <si>
    <t>06142603901011</t>
  </si>
  <si>
    <t>CASTANEDA INGENIEROS, S. A. DE C. V.</t>
  </si>
  <si>
    <t>09031504500035</t>
  </si>
  <si>
    <t>CASTELLANOS LOPEZ OSMIN</t>
  </si>
  <si>
    <t>06171710720015</t>
  </si>
  <si>
    <t>CELPAC, S.A. DE C.V.</t>
  </si>
  <si>
    <t>06142302780014</t>
  </si>
  <si>
    <t>CEMENTERIO JARDIN DIEGO DE HOLGUIN, S.E.M.</t>
  </si>
  <si>
    <t>06142603981015</t>
  </si>
  <si>
    <t>CEMEX EL SALVADOR, S. A. DE C. V.</t>
  </si>
  <si>
    <t>06141310870010</t>
  </si>
  <si>
    <t>CENDUL, S. A. DE C. V.</t>
  </si>
  <si>
    <t>06140310061075</t>
  </si>
  <si>
    <t>CENTRAL AMERICANA DE DISTRIBUCION, S.A. DE C.V.</t>
  </si>
  <si>
    <t>94832906630018</t>
  </si>
  <si>
    <t>CENTRAL PRODUCTOS ALIMENTICIOS UNIVERSAL S A</t>
  </si>
  <si>
    <t>CENTRO GINECOLOGICO,S.A. DE C.V.</t>
  </si>
  <si>
    <t>06142205101021</t>
  </si>
  <si>
    <t>CENTRO INTERNACIONAL DE CANCER, SOCIEDAD ANONIMA DE CAPITAL VARIABLE</t>
  </si>
  <si>
    <t>CENTROAMERICA COMERCIAL S.A . DE C.V.</t>
  </si>
  <si>
    <t>06142108911027</t>
  </si>
  <si>
    <t>CENTURY FINANCIAL CORPORATION, SOCIEDAD ANONIMA DE CAPITAL VARIABLE</t>
  </si>
  <si>
    <t>02130402680011</t>
  </si>
  <si>
    <t>CERVANTES AGUIRRE JORGE ANTONIO</t>
  </si>
  <si>
    <t>06141811710088</t>
  </si>
  <si>
    <t>CETYA, DE R.L</t>
  </si>
  <si>
    <t>12170111550035</t>
  </si>
  <si>
    <t>CHAVARRIA SANTOS ALFREDO</t>
  </si>
  <si>
    <t>06142810911035</t>
  </si>
  <si>
    <t>CHERRY, S. A. DE C. V.</t>
  </si>
  <si>
    <t>06140103660011</t>
  </si>
  <si>
    <t>CHEVRON LUBRICANT OILS, S.A.</t>
  </si>
  <si>
    <t>06141909550014</t>
  </si>
  <si>
    <t>CIA. HOTELERA SALVADOREÑA, S.A.</t>
  </si>
  <si>
    <t>06141711900013</t>
  </si>
  <si>
    <t>CIA.DE ALUMBRADO ELECTRICO DE SAN SALVADOR, S.A. DE C.V.</t>
  </si>
  <si>
    <t>06141107971020</t>
  </si>
  <si>
    <t>CINEMARK EL SALVADOR, LTDA. DE C. V.</t>
  </si>
  <si>
    <t>06141208051061</t>
  </si>
  <si>
    <t>CINEPOLIS EL SALVADOR, S.A. DE C.V.</t>
  </si>
  <si>
    <t>94502105630013</t>
  </si>
  <si>
    <t>CITIBANK,N.A. SUCURSAL EL SALVADOR</t>
  </si>
  <si>
    <t>06143008730014</t>
  </si>
  <si>
    <t>CLUB SALINITAS, S.A. DE C.V.</t>
  </si>
  <si>
    <t>06143103810029</t>
  </si>
  <si>
    <t>CO AEAS, DE R. L.</t>
  </si>
  <si>
    <t>06140910901034</t>
  </si>
  <si>
    <t>COAGRI, S.A. DE C.V.</t>
  </si>
  <si>
    <t>06141405971083</t>
  </si>
  <si>
    <t>COATS EL SALVADOR, S.A. DE C.V.</t>
  </si>
  <si>
    <t>06142804881043</t>
  </si>
  <si>
    <t>COCINA DE VUELOS, S.A. DE C.V.</t>
  </si>
  <si>
    <t>COFARSAL</t>
  </si>
  <si>
    <t>94502809550010</t>
  </si>
  <si>
    <t>COLGATE PALMOLIVE CENTRAL AMERICA INC.</t>
  </si>
  <si>
    <t>06142701041055</t>
  </si>
  <si>
    <t>COLUMBUS NETWORKS EL SALVADOR, SOCIEDAD ANONIMA DE CAPITAL VARIABLE</t>
  </si>
  <si>
    <t>06142307071020</t>
  </si>
  <si>
    <t>COMBUSTIBLES CUSCATLAN S. A. DE C.V.</t>
  </si>
  <si>
    <t>05112706911015</t>
  </si>
  <si>
    <t>COMBUSTIBLES Y LUBRICANTES, S. A. DE C. V.</t>
  </si>
  <si>
    <t>COMBUSTIBLES, LUBRICANTES Y ALIMENTOS DE EL SALVADOR, S.A. DE C.V.</t>
  </si>
  <si>
    <t>05112103131015</t>
  </si>
  <si>
    <t>COMCYR, SOCIEDAD ANONIMA DE CAPITAL VARIABLE</t>
  </si>
  <si>
    <t>06140605111023</t>
  </si>
  <si>
    <t>COMERCIA INTERNACIONAL EL SALVADOR, SOCIEDAD ANONIMA DE CAPITAL VARIABLE</t>
  </si>
  <si>
    <t>06141104780023</t>
  </si>
  <si>
    <t>COMERCIAL DE PLASTICOS, S.A. DE C.V.</t>
  </si>
  <si>
    <t>06142306750016</t>
  </si>
  <si>
    <t>COMERCIAL EXPORTADORA, S.A. DE C.V.</t>
  </si>
  <si>
    <t>06142511041016</t>
  </si>
  <si>
    <t>COMERCIAL POZUELO EL SALVADOR, S.A. DE C.V.</t>
  </si>
  <si>
    <t>COMERCIALIZADORA INTERAMERICANA, S.A. DE C.V.</t>
  </si>
  <si>
    <t>COMERCIALIZADORA VASQUEZ PORTILLO, S.A. DE C.V.</t>
  </si>
  <si>
    <t>06140807041019</t>
  </si>
  <si>
    <t>COMIDAS ORIENTALES, S. A. DE C. V.</t>
  </si>
  <si>
    <t>06141809480014</t>
  </si>
  <si>
    <t>COMISIÓN EJECUTIVA HIDROELÉCTRICA DEL RÍO LEMPA</t>
  </si>
  <si>
    <t>COMISION EJECUTIVA PORTUARIA AUTONOMA</t>
  </si>
  <si>
    <t>06142202640012</t>
  </si>
  <si>
    <t>COMPAÑIA AZUCARERA SALVADOREÑA, S. A. DE C. V.</t>
  </si>
  <si>
    <t>06141611941034</t>
  </si>
  <si>
    <t>COMPAÑIA DE ENERGIA DE CENTROAMERICA, S.A. DE C.V.</t>
  </si>
  <si>
    <t>06142102971044</t>
  </si>
  <si>
    <t>COMPAÑIA DE TELECOMUNICACIONES DE EL SALVADOR, S.A. DE C.V.</t>
  </si>
  <si>
    <t>02102312540015</t>
  </si>
  <si>
    <t>COMPAÑIA ELECTRICA CUCUMACAYAN, S. A. DE C.V.</t>
  </si>
  <si>
    <t>06142611600018</t>
  </si>
  <si>
    <t>COMPAÑIA GENERAL DE EQUIPOS, S.A. DE C.V.</t>
  </si>
  <si>
    <t>06140106710049</t>
  </si>
  <si>
    <t>COMPAÑIA PANAMEÑA DE AVIACION, S.A.</t>
  </si>
  <si>
    <t>06140107911039</t>
  </si>
  <si>
    <t>COMPAÑIA SALVADOREÑA DE SEGURIDAD S.A DE C.V.</t>
  </si>
  <si>
    <t>06140701041010</t>
  </si>
  <si>
    <t>COMPAÑIA SALVADOREÑA DE TELESERVICES, S. A. DE C.V.</t>
  </si>
  <si>
    <t>94501306971015</t>
  </si>
  <si>
    <t>COMPASSION INTERNATIONAL, INCORPORATED</t>
  </si>
  <si>
    <t>06140102001050</t>
  </si>
  <si>
    <t>COMPRESORES REPUESTOS Y SERVICIOS, S.A. DE C.V.</t>
  </si>
  <si>
    <t>06140311891012</t>
  </si>
  <si>
    <t>CONDUCEN PHELPS DODGE CENTRO AMERICA EL SALVADOR,S.A.DE C.V.</t>
  </si>
  <si>
    <t>06140411881014</t>
  </si>
  <si>
    <t>CONDUSAL, S.A. DE C.V.</t>
  </si>
  <si>
    <t>06142112901010</t>
  </si>
  <si>
    <t>CONFECCIONES DEL VALLE, S. A. DE C. V.</t>
  </si>
  <si>
    <t>06140711921026</t>
  </si>
  <si>
    <t>CONFECCIONES EL PEDREGAL S. A. DE C . V.</t>
  </si>
  <si>
    <t>06142311001010</t>
  </si>
  <si>
    <t>CONFECCIONES JIBOA, S. A. DE C. V.</t>
  </si>
  <si>
    <t>06141411500030</t>
  </si>
  <si>
    <t>CONFERENCIA EVANGELICA DE LAS ASAMBLEAS DE DIOS</t>
  </si>
  <si>
    <t>06142610901051</t>
  </si>
  <si>
    <t>CONSORCIO INDUSTRIAL INDEPENDENCIA, S. A. DE C. V.</t>
  </si>
  <si>
    <t>06140907830010</t>
  </si>
  <si>
    <t>CONSORCIO INTERNACIONAL, S. A. DE C. V.</t>
  </si>
  <si>
    <t>06143009971014</t>
  </si>
  <si>
    <t>CONSTRUCCIONES NABLA, S. A. DE C. V.</t>
  </si>
  <si>
    <t>CONSTRUCTORA DISA, S.A. DE C.V.</t>
  </si>
  <si>
    <t>06142011071067</t>
  </si>
  <si>
    <t>CONTINENTAL TOWERS EL SALVADOR, LTDA. DE C.V.</t>
  </si>
  <si>
    <t>06142407001029</t>
  </si>
  <si>
    <t>CONTRATACION DE SERVICIOS, S.A. DE C.V.</t>
  </si>
  <si>
    <t>06141206011020</t>
  </si>
  <si>
    <t>CONTRATACIONES ESTRATEGICAS, S.A. DE C.V.</t>
  </si>
  <si>
    <t>06141705041010</t>
  </si>
  <si>
    <t>CONVERGYS GLOBAL SERVICES EL SALVADOR, S.A. DE C.V.</t>
  </si>
  <si>
    <t>06142509700019</t>
  </si>
  <si>
    <t>COOPAS DE R.L.</t>
  </si>
  <si>
    <t>03151906550010</t>
  </si>
  <si>
    <t>COOPERATIVA GANADERA DE SONSONATE DE R. L. DE C.V.</t>
  </si>
  <si>
    <t>06141702161074</t>
  </si>
  <si>
    <t>CORFRUT, S.A. DE C.V.</t>
  </si>
  <si>
    <t>06141211041042</t>
  </si>
  <si>
    <t>CORPAN, S.A. DE C.V.</t>
  </si>
  <si>
    <t>06142202630020</t>
  </si>
  <si>
    <t>CORPORACION BONIMA, S.A. DE C.V.</t>
  </si>
  <si>
    <t>06142704001062</t>
  </si>
  <si>
    <t>CORPORACION CEFA, S. A. DE C. V.</t>
  </si>
  <si>
    <t>06142809981046</t>
  </si>
  <si>
    <t>CORPORACION CME, S.A. DE C.V</t>
  </si>
  <si>
    <t>06141106580025</t>
  </si>
  <si>
    <t>CORPORACION COLEGIO EL ESPIRITU SANTO</t>
  </si>
  <si>
    <t>06141605031093</t>
  </si>
  <si>
    <t>CORPORACION DE COMPAÑÍAS AGROINDUSTRIALES DE EL SALVADOR, S.A. DE C.V.</t>
  </si>
  <si>
    <t>95010701151019</t>
  </si>
  <si>
    <t>CORPORACION DE INVERSIONES ATLANTIDA, S. A.</t>
  </si>
  <si>
    <t>06142012041013</t>
  </si>
  <si>
    <t>CORPORACION DE TIENDAS INTERNACIONALES, S.A. DE C.V.</t>
  </si>
  <si>
    <t>06142306031016</t>
  </si>
  <si>
    <t>CORPORACION G.E.B., S.A. DE C. V.</t>
  </si>
  <si>
    <t>96420209991017</t>
  </si>
  <si>
    <t>CORPORACION HOTELERA INTERNACIONAL, S. A., SUCURSAL EL SALVADOR</t>
  </si>
  <si>
    <t>06142801660014</t>
  </si>
  <si>
    <t>CORPORACION INDUSTRIAL CENTROAMERICANA, S.A. DE C.V.</t>
  </si>
  <si>
    <t>06140104051063</t>
  </si>
  <si>
    <t>CORPORACION INTERNACIONAL DE RESTAURANTES Y BARES, S.A DE C.V.</t>
  </si>
  <si>
    <t>06142508071028</t>
  </si>
  <si>
    <t>CORPORACION JUAREZ, SOCIEDAD ANONIMA DE CAPITAL VARIABLE</t>
  </si>
  <si>
    <t>06141205111012</t>
  </si>
  <si>
    <t>CORPORACION LEMUS, SOCIEDAD ANONIMA DE CAPITAL VARIABLE</t>
  </si>
  <si>
    <t>06140903820021</t>
  </si>
  <si>
    <t>CORPORACION MERCANTIL SALVADOREÑA,S.A. DE C.V.</t>
  </si>
  <si>
    <t>12172409981012</t>
  </si>
  <si>
    <t>CORPORACION PRIMAVERA, SOCIEDAD ANONIMA DE CAPITAL VARIABLE</t>
  </si>
  <si>
    <t>06141801171090</t>
  </si>
  <si>
    <t>CORPORACION TAMARINDO, SOCIEDAD ANONIMA DE CAPITAL VARIABLE</t>
  </si>
  <si>
    <t>06142201981035</t>
  </si>
  <si>
    <t>CORTEN, S. A. DE C. V.</t>
  </si>
  <si>
    <t>06140405891016</t>
  </si>
  <si>
    <t>COSMETICOS Y MODAS, S.A. DE C.V.</t>
  </si>
  <si>
    <t>06142808121060</t>
  </si>
  <si>
    <t>COTECNA DE EL SALVADOR, SOCIEDAD ANONIMA DE CAPITAL VARIABLE</t>
  </si>
  <si>
    <t>94500202901019</t>
  </si>
  <si>
    <t>CREATIVE ASSOCIATES INTERNATIONAL INC.</t>
  </si>
  <si>
    <t>06143007091033</t>
  </si>
  <si>
    <t>CRECE CENTROAMERICA, S.A DE C.V.</t>
  </si>
  <si>
    <t>06140210131050</t>
  </si>
  <si>
    <t>CREDI OPCIONES, S.A. DE C.V.</t>
  </si>
  <si>
    <t>06143005870020</t>
  </si>
  <si>
    <t>CREDIBAC, S.A. DE C.V.</t>
  </si>
  <si>
    <t>12171805670010</t>
  </si>
  <si>
    <t>CREDIQ, S.A. DE C.V.</t>
  </si>
  <si>
    <t>06140809820010</t>
  </si>
  <si>
    <t>CREDOMATIC DE EL SALVADOR, S.A. DE C.V.</t>
  </si>
  <si>
    <t>06141508750016</t>
  </si>
  <si>
    <t>CRIAVES, S.A. DE C.V.</t>
  </si>
  <si>
    <t>06141403031016</t>
  </si>
  <si>
    <t>CRIO INVERSIONES, S.A. DE C.V.</t>
  </si>
  <si>
    <t>12170410721021</t>
  </si>
  <si>
    <t>CRUZ AYALA LUIS FRANCISCO</t>
  </si>
  <si>
    <t>CRUZ CASTILLO JESUS</t>
  </si>
  <si>
    <t>06141709640019</t>
  </si>
  <si>
    <t>CUMBRES DE CUSCATLAN, S.A. DE C.V.</t>
  </si>
  <si>
    <t>06140911931018</t>
  </si>
  <si>
    <t>DATUM, S.A. DE C.V.</t>
  </si>
  <si>
    <t>06140603580016</t>
  </si>
  <si>
    <t>DAVIVIENDA SEGUROS COMERCIALES BOLIVAR, SOCIEDAD ANONIMA</t>
  </si>
  <si>
    <t>06142911071011</t>
  </si>
  <si>
    <t>DB&amp;GB DE EL SALVADOR, LTDA.</t>
  </si>
  <si>
    <t>06142904600026</t>
  </si>
  <si>
    <t>D'CASA,S.A. DE C.V.</t>
  </si>
  <si>
    <t>06141612061020</t>
  </si>
  <si>
    <t>DE LA PEÑA, S.A. DE C.V.</t>
  </si>
  <si>
    <t>06140409951030</t>
  </si>
  <si>
    <t>DE LA ROCA, S.A. DE C.V.</t>
  </si>
  <si>
    <t>06141605550014</t>
  </si>
  <si>
    <t>DE LEON DE NAVARRETE SANDRA LEONOR</t>
  </si>
  <si>
    <t>06142006051031</t>
  </si>
  <si>
    <t>DECOTEX INTERNATIONAL LTDA. DE C.V.</t>
  </si>
  <si>
    <t>94501007891013</t>
  </si>
  <si>
    <t>DELTA AIR LINES, INC.</t>
  </si>
  <si>
    <t>04292303480011</t>
  </si>
  <si>
    <t>DERAS FUENTES MARIO ARNULFO</t>
  </si>
  <si>
    <t>06140402051084</t>
  </si>
  <si>
    <t>DESARROLLO UNIVERSAL, S.A. DE C.V.</t>
  </si>
  <si>
    <t>06140511101075</t>
  </si>
  <si>
    <t>DESARROLLOS CULTURALES SALVADOREÑOS, S.A. DE C.V.</t>
  </si>
  <si>
    <t>06140901021013</t>
  </si>
  <si>
    <t>DESARROLLOS INMOBILIARIOS CASCADAS, S.A. DE C.V.</t>
  </si>
  <si>
    <t>06140809001065</t>
  </si>
  <si>
    <t>DESARROLLOS INMOBILIARIOS COMERCIALES, S. A. DE C.V.</t>
  </si>
  <si>
    <t>DHL EXPRESS (EL SALVADOR), S.A. DE C.V.</t>
  </si>
  <si>
    <t>06140103951010</t>
  </si>
  <si>
    <t>DHL GLOBAL FORWARDING ( EL SALVADOR), S.A DE C.V</t>
  </si>
  <si>
    <t>06141308081030</t>
  </si>
  <si>
    <t>DIALCA, S.A. DE C.V.</t>
  </si>
  <si>
    <t>02101809921016</t>
  </si>
  <si>
    <t>DICOBRA, S. A. DE C. V.</t>
  </si>
  <si>
    <t>06140811061040</t>
  </si>
  <si>
    <t>DIETCO, S.A. DE C.V.</t>
  </si>
  <si>
    <t>06141812981018</t>
  </si>
  <si>
    <t>DIGICEL, S.A. DE C.V.</t>
  </si>
  <si>
    <t>04071607051010</t>
  </si>
  <si>
    <t>DIHARE, SOCIEDAD ANONIMA DE CAPITAL VARIABLE</t>
  </si>
  <si>
    <t>06140107041034</t>
  </si>
  <si>
    <t>DINANT DE EL SALVADOR, S.A. DE C.V.</t>
  </si>
  <si>
    <t>06142808151031</t>
  </si>
  <si>
    <t>DISMA, S.A. DE C.V</t>
  </si>
  <si>
    <t>06141411071035</t>
  </si>
  <si>
    <t>DISTRIBUCION DE COMBUSTIBLES Y LUBRICANTES Y OTROS SERVICIOS, S. A DE C. V</t>
  </si>
  <si>
    <t>06141507881062</t>
  </si>
  <si>
    <t>DISTRIBUCIONES DIVERSAS, S.A. DE C.V.</t>
  </si>
  <si>
    <t>06141911031048</t>
  </si>
  <si>
    <t>DISTRIBUIDORA AGELSA, S. A. DE C. V.</t>
  </si>
  <si>
    <t>06142401131010</t>
  </si>
  <si>
    <t>DISTRIBUIDORA APS (EL SALVADOR), S.A. DE C.V.</t>
  </si>
  <si>
    <t>05112410740017</t>
  </si>
  <si>
    <t>DISTRIBUIDORA CUSCATLAN, S.A. DE C.V.</t>
  </si>
  <si>
    <t>06140507161047</t>
  </si>
  <si>
    <t>DISTRIBUIDORA DE ALIMENTOS BÁSICOS, S.A. DE C.V.</t>
  </si>
  <si>
    <t>06141308021011</t>
  </si>
  <si>
    <t>DISTRIBUIDORA DE ALIMENTOS SALUDABLES, S.A. DE C.V.</t>
  </si>
  <si>
    <t>06143112510011</t>
  </si>
  <si>
    <t>DISTRIBUIDORA DE AUTOMOVILES, S.A. DE C.V.</t>
  </si>
  <si>
    <t>06142111891010</t>
  </si>
  <si>
    <t>DISTRIBUIDORA DE AZUCAR Y DERIVADOS, S. A. DE C. V.</t>
  </si>
  <si>
    <t>06141611951013</t>
  </si>
  <si>
    <t>DISTRIBUIDORA DE ELECTRICIDAD DEL SUR, S.A. DE C.V.</t>
  </si>
  <si>
    <t>06141612991019</t>
  </si>
  <si>
    <t>DISTRIBUIDORA DE LUBRICANTES Y COMBUSTIBLES, S.A. DE C.V.</t>
  </si>
  <si>
    <t>06141706091038</t>
  </si>
  <si>
    <t>DISTRIBUIDORA DE PINTURAS Y MATERIALES , S.A DE C.V.</t>
  </si>
  <si>
    <t>06142001101022</t>
  </si>
  <si>
    <t>DISTRIBUIDORA DE PRODUCTOS DE PETROLEOS DE EL SALVADOR, S.A. DE C.V.</t>
  </si>
  <si>
    <t>06143009971057</t>
  </si>
  <si>
    <t>DISTRIBUIDORA DEL CARIBE, S. A. DE C. V.</t>
  </si>
  <si>
    <t>06142908640018</t>
  </si>
  <si>
    <t>DISTRIBUIDORA DLF ESQUIVEL, S. A. DE C.V.</t>
  </si>
  <si>
    <t>11232607570010</t>
  </si>
  <si>
    <t>DISTRIBUIDORA ELECTRICA DE USULUTAN, S.A. DE C.V.</t>
  </si>
  <si>
    <t>06140609840012</t>
  </si>
  <si>
    <t>DISTRIBUIDORA EUROPEA, S.A. DE C.V.</t>
  </si>
  <si>
    <t>06143011931011</t>
  </si>
  <si>
    <t>DISTRIBUIDORA GRANADA, S. A. DE C. V.</t>
  </si>
  <si>
    <t>06142908941021</t>
  </si>
  <si>
    <t>DISTRIBUIDORA INTERAMERICANA DE ALIMENTOS, S.A. DE C.V.</t>
  </si>
  <si>
    <t>06140607921022</t>
  </si>
  <si>
    <t>DISTRIBUIDORA JAR, S. A. DE C. V.</t>
  </si>
  <si>
    <t>06142710101036</t>
  </si>
  <si>
    <t>DISTRIBUIDORA MORAZÁN, SOCIEDAD ANONIMA DE CAPITAL VARIABLE</t>
  </si>
  <si>
    <t>94502408810019</t>
  </si>
  <si>
    <t>DISTRIBUIDORA NACIONAL,S.A. DE C.V.</t>
  </si>
  <si>
    <t>12171609921018</t>
  </si>
  <si>
    <t>DISTRIBUIDORA PAREDES VELA, SOCIEDAD ANONIMA DE CAPITAL VARIABLE</t>
  </si>
  <si>
    <t>06141409840027</t>
  </si>
  <si>
    <t>DISTRIBUIDORA PRIETO, S.A. DE C.V.</t>
  </si>
  <si>
    <t>02103101971016</t>
  </si>
  <si>
    <t>DISTRIBUIDORA SALVADOREÑA DE COMBUSTIBLES, S.A.DE C.V.</t>
  </si>
  <si>
    <t>06140711031055</t>
  </si>
  <si>
    <t>DISTRIBUIDORA SALVADOREÑA DE PETROLEO, S.A. DE C.V.</t>
  </si>
  <si>
    <t>06142501071049</t>
  </si>
  <si>
    <t>DISTRIBUIDORA SALVADOREÑA, S.A. DE C.V.</t>
  </si>
  <si>
    <t>06141603991065</t>
  </si>
  <si>
    <t>DISTRIBUIDORA SUADISA, S.A. DE C.V.</t>
  </si>
  <si>
    <t>06140304971027</t>
  </si>
  <si>
    <t>DISTRIBUIDORA SULA, S.A. DE C.V.</t>
  </si>
  <si>
    <t>12171512111011</t>
  </si>
  <si>
    <t>DISTRIBUIDORA UMANZOR, S.A. DE C.V.</t>
  </si>
  <si>
    <t>06141406790025</t>
  </si>
  <si>
    <t>DISTRIBUIDORA UNIDA INDUSTRIAL,S.A.DE C.V.</t>
  </si>
  <si>
    <t>05111112690013</t>
  </si>
  <si>
    <t>DISTRIBUIDORA ZABLAH,S.A. DE C.V.</t>
  </si>
  <si>
    <t>06140306640018</t>
  </si>
  <si>
    <t>DISTRIBUIDORES RENA WARE, S.A. DE C.V.</t>
  </si>
  <si>
    <t>06140611750031</t>
  </si>
  <si>
    <t>DIZAC,S.A. DE C.V.</t>
  </si>
  <si>
    <t>06140909111054</t>
  </si>
  <si>
    <t>DON POLLO, S.A. DE C.V.</t>
  </si>
  <si>
    <t>06143101630050</t>
  </si>
  <si>
    <t>DOÑAN VALLE JOSE ADRIAN</t>
  </si>
  <si>
    <t>DOÑAN VALLE NELSON ANTONIO</t>
  </si>
  <si>
    <t>06140108131037</t>
  </si>
  <si>
    <t>DRIFAM, SOCIEDAD ANONIMA DE CAPITAL VARIABLE.</t>
  </si>
  <si>
    <t>06141309850035</t>
  </si>
  <si>
    <t>DROGUERIA AMERICANA, S.A. DE C.V.</t>
  </si>
  <si>
    <t>DROGUERIA COMERCIAL SALVADOREÑA, S.A. DE C.V.</t>
  </si>
  <si>
    <t>06143008800030</t>
  </si>
  <si>
    <t>DROGUERIA NUEVA SAN CARLOS, S.A. DE C.V.</t>
  </si>
  <si>
    <t>06140711051021</t>
  </si>
  <si>
    <t>DROGUERIA SAIMED, S.A. DE C.V.</t>
  </si>
  <si>
    <t>06142801420027</t>
  </si>
  <si>
    <t>DROGUERIA SANTA LUCIA, S.A. DE C.V.</t>
  </si>
  <si>
    <t>06140110911040</t>
  </si>
  <si>
    <t>DROGUERIA UNIVERSAL S. A. DE C. V.</t>
  </si>
  <si>
    <t>02130505651012</t>
  </si>
  <si>
    <t>DUARTE SABALLOS BENJAMIN ANTONIO</t>
  </si>
  <si>
    <t>06141007011053</t>
  </si>
  <si>
    <t>DUEÑAS HERMANOS LTDA</t>
  </si>
  <si>
    <t>06142003971040</t>
  </si>
  <si>
    <t>DURACION EN ELECTRODOMESTICOS, S.A. DE C.V.</t>
  </si>
  <si>
    <t>06142305771172</t>
  </si>
  <si>
    <t>DURAN ESCOBAR SALVADOR ANTONIO</t>
  </si>
  <si>
    <t>06142809061036</t>
  </si>
  <si>
    <t>DURECO DE EL SALVADOR S.A. DE C.V.</t>
  </si>
  <si>
    <t>06140310350015</t>
  </si>
  <si>
    <t>DUTRIZ HERMANOS, S.A. DE C.V.</t>
  </si>
  <si>
    <t>06141511901043</t>
  </si>
  <si>
    <t>DUWEST EL SALVADOR, S.A.</t>
  </si>
  <si>
    <t>06141206680017</t>
  </si>
  <si>
    <t>E. ALLWOOD, S. A. DE C. V.</t>
  </si>
  <si>
    <t>06141904051041</t>
  </si>
  <si>
    <t>E. INVERSIONES, S. A. DE C. V.</t>
  </si>
  <si>
    <t>96422208881016</t>
  </si>
  <si>
    <t>EAGLE RIVER ENTERPRISES, S. DE R.L.</t>
  </si>
  <si>
    <t>06140212051010</t>
  </si>
  <si>
    <t>ECO FOODS, S.A. DE C.V.</t>
  </si>
  <si>
    <t>06142904911012</t>
  </si>
  <si>
    <t>ECOLAB, S. A. DE C. V.</t>
  </si>
  <si>
    <t>06141709041031</t>
  </si>
  <si>
    <t>ECONORED EL SALVADOR, S.A. DE C.V.</t>
  </si>
  <si>
    <t>ECSA OPERADORA EL SALVADOR, SOCIEDAD ANONIMA DE CAPITAL VARIABLE.</t>
  </si>
  <si>
    <t>06142311570010</t>
  </si>
  <si>
    <t>EDITORIAL ALTAMIRANO MADRIZ S.A. DE C.V.</t>
  </si>
  <si>
    <t>06142803961035</t>
  </si>
  <si>
    <t>EDITORIAL SANTILLANA, S. A. DE C. V.</t>
  </si>
  <si>
    <t>06141909911065</t>
  </si>
  <si>
    <t>EDT EL SALVADOR, S. A. DE C.V.</t>
  </si>
  <si>
    <t>06140408850014</t>
  </si>
  <si>
    <t>EL BORBOLLON, SOCIEDAD ANONIMA DE CAPITAL VARIABLE</t>
  </si>
  <si>
    <t>EL GRANJERO, S.A. DE C.V.</t>
  </si>
  <si>
    <t>06141002041060</t>
  </si>
  <si>
    <t>EL IMPERIO USA, S. A. DE C.V.</t>
  </si>
  <si>
    <t>05112308101011</t>
  </si>
  <si>
    <t>EL NUEVO MILAGRO, S.A DE C.V</t>
  </si>
  <si>
    <t>06141903021033</t>
  </si>
  <si>
    <t>ELECTRO GLOBAL , S. A. DE C. V.</t>
  </si>
  <si>
    <t>06141307921051</t>
  </si>
  <si>
    <t>ELECTROLAB MEDIC, S.A. DE C.V.</t>
  </si>
  <si>
    <t>06141103921052</t>
  </si>
  <si>
    <t>ELECTRONICA, 2001, S. A. DE C. V.</t>
  </si>
  <si>
    <t>12170810830010</t>
  </si>
  <si>
    <t>EMBOTELLADORA ELECTROPURA S.A. DE C.V.</t>
  </si>
  <si>
    <t>06142609470012</t>
  </si>
  <si>
    <t>EMBOTELLADORA LA CASCADA, S.A.</t>
  </si>
  <si>
    <t>06142403810012</t>
  </si>
  <si>
    <t>EMBUTIDOS DE EL SALVADOR, S.A. DE C.V.</t>
  </si>
  <si>
    <t>94831303071013</t>
  </si>
  <si>
    <t>EMISOR DE TARJETAS BR SOCIEDAD ANONIMA DE CAPITAL VARIABLE</t>
  </si>
  <si>
    <t>06141606161020</t>
  </si>
  <si>
    <t>EMPAQUES SALVADOREÑOS, S.A DE C.V.</t>
  </si>
  <si>
    <t>06143101041023</t>
  </si>
  <si>
    <t>EMPAQUES Y SABORES, S.A. DE C.V.</t>
  </si>
  <si>
    <t>06141410991033</t>
  </si>
  <si>
    <t>EMPRESA DE TRANSPORTISTAS UNIONENSES S.A. DE C.V.</t>
  </si>
  <si>
    <t>06142601061016</t>
  </si>
  <si>
    <t>EMPRESA DISTRIBUIDORA ELECTRICA SALVADOREÑA, S.A. DE C.V.</t>
  </si>
  <si>
    <t>06141611951030</t>
  </si>
  <si>
    <t>EMPRESA ELECTRICA DE ORIENTE, S. A. DE C. V.</t>
  </si>
  <si>
    <t>96421610981012</t>
  </si>
  <si>
    <t>EMPRESA PROPIETARIA DE LA RED, S.A. SUCURSAL EL SALVADOR</t>
  </si>
  <si>
    <t>06142209520012</t>
  </si>
  <si>
    <t>EMPRESAS ADOC, S.A. DE C.V.</t>
  </si>
  <si>
    <t>06140901670019</t>
  </si>
  <si>
    <t>EMPRESAS PALOMO, S. A. DE C. V.</t>
  </si>
  <si>
    <t>06143010021046</t>
  </si>
  <si>
    <t>ENERGIA BOREALIS, SOCIEDAD ANONIMA DE CAPITAL VARIABLE</t>
  </si>
  <si>
    <t>06140612081075</t>
  </si>
  <si>
    <t>ENERGIA ORGANICA, S.A. DE C.V.</t>
  </si>
  <si>
    <t>06140911121032</t>
  </si>
  <si>
    <t>ENERGIA, DESARROLLO Y CONSULTORIA, SOCIEDAD ANONIMA DE CAPITAL VARIABLE</t>
  </si>
  <si>
    <t>06141708620013</t>
  </si>
  <si>
    <t>ENSAMBLADORA SALVADOREÑA, S.A. DE C.V.</t>
  </si>
  <si>
    <t>06140805061012</t>
  </si>
  <si>
    <t>ENTERPRISE DATABASE EL SALVADOR, S.A. DE C.V.</t>
  </si>
  <si>
    <t>06141101961022</t>
  </si>
  <si>
    <t>EQUIFAX CENTROAMERICA, S.A. DE C.V.</t>
  </si>
  <si>
    <t>06141202961040</t>
  </si>
  <si>
    <t>ERICSSON EL SALVADOR, S. A. DE C. V.</t>
  </si>
  <si>
    <t>06140910620029</t>
  </si>
  <si>
    <t>ESCOBAR HUMBERSTONE ROBERTO FRANCISCO</t>
  </si>
  <si>
    <t>ESCOBAR ROMERO JOSE ELIAS</t>
  </si>
  <si>
    <t>06142708620024</t>
  </si>
  <si>
    <t>ESTABLECIMIENTOS ANCALMO, S.A DE C.V.</t>
  </si>
  <si>
    <t>06142203951036</t>
  </si>
  <si>
    <t>ESTACION DE SERVICIO LOS OLIVOS, S. A. DE C. V.</t>
  </si>
  <si>
    <t>06141104650024</t>
  </si>
  <si>
    <t>ESTRADA DE INTERIANO JOHANNA ELIZET</t>
  </si>
  <si>
    <t>06012210510017</t>
  </si>
  <si>
    <t>ESTRADA VDA. DE IRAHETA MARIA JULIA</t>
  </si>
  <si>
    <t>06142402991047</t>
  </si>
  <si>
    <t>ETESAL, S.A. DE C.V.</t>
  </si>
  <si>
    <t>06141312011020</t>
  </si>
  <si>
    <t>EUROMODA, S.A. DE C.V.</t>
  </si>
  <si>
    <t>06141303630153</t>
  </si>
  <si>
    <t>EVA GARCIA SALVADOR ALEJANDRO</t>
  </si>
  <si>
    <t>06141906971083</t>
  </si>
  <si>
    <t>EVERGREEN PACKAGING DE EL SALVADOR, S.A. DE C.V.</t>
  </si>
  <si>
    <t>06142411971024</t>
  </si>
  <si>
    <t>EXCELENTES SERVICIOS A LOS TRANSPORTISTAS, S.A DE C.V.</t>
  </si>
  <si>
    <t>06140803011034</t>
  </si>
  <si>
    <t>EXCELERGY, S.A . DE C. V.</t>
  </si>
  <si>
    <t>06142306121015</t>
  </si>
  <si>
    <t>EXPECOVE, LIMITADA DE CAPITAL VARIABLE.</t>
  </si>
  <si>
    <t>06142110961015</t>
  </si>
  <si>
    <t>EXPORTADORA DE PLANTAS ORNAMENTALES, S. A. DE C. V.</t>
  </si>
  <si>
    <t>06142710921068</t>
  </si>
  <si>
    <t>EXPORTADORA RIO GRANDE, S. A. DE C. V.</t>
  </si>
  <si>
    <t>06141308921020</t>
  </si>
  <si>
    <t>EXPORTSALVA FREE ZONE, S. A. DE C. V.</t>
  </si>
  <si>
    <t>06141002430023</t>
  </si>
  <si>
    <t>F E D E C R E D I T O DE C. V.</t>
  </si>
  <si>
    <t>06142504720016</t>
  </si>
  <si>
    <t>F.E.D.E.C.A.C.E.S. DE R.L.</t>
  </si>
  <si>
    <t>06142101051057</t>
  </si>
  <si>
    <t>FAM, SOCIEDAD ANONIMA DE CAPITAL VARIABLE</t>
  </si>
  <si>
    <t>FARMACEUTICOS EQUIVALENTES, S.A. DE C.V.</t>
  </si>
  <si>
    <t>FARMACIA SAN NICOLAS, S.A. DE C.V.</t>
  </si>
  <si>
    <t>FARMACIAS EUROPEAS, S.A. DE C.V.</t>
  </si>
  <si>
    <t>FARMACIAS UNO, S. A. DE C. V.</t>
  </si>
  <si>
    <t>06141411131097</t>
  </si>
  <si>
    <t>FEDECREDITO VIDA, SOCIEDAD ANONIMA, SEGUROS DE PERSONAS.</t>
  </si>
  <si>
    <t>06142102730015</t>
  </si>
  <si>
    <t>FEILO SYLVANIA EL SALVADOR, S.A. DE C.V.</t>
  </si>
  <si>
    <t>06142606071010</t>
  </si>
  <si>
    <t>FERRETERIA AZ, S.A. DE C.V.</t>
  </si>
  <si>
    <t>12170411991014</t>
  </si>
  <si>
    <t>FERRETERIA CABALLERO, SOCIEDAD ANONIMA DE CAPITAL VARIABLE</t>
  </si>
  <si>
    <t>12172305071014</t>
  </si>
  <si>
    <t>FERRETERIA EL BARATILLO, SOCIEDAD ANONIMA DE CAPITAL VARIABLE</t>
  </si>
  <si>
    <t>FERRETERIA EPA, S.A. DE C.V.</t>
  </si>
  <si>
    <t>06141402560013</t>
  </si>
  <si>
    <t>FERRETERIA LA PALMA S. A. DE C. V.</t>
  </si>
  <si>
    <t>06140911610019</t>
  </si>
  <si>
    <t>FERTILIZANTES DE C.A. (EL SALVADOR), S.A.</t>
  </si>
  <si>
    <t>FIGUEROA SIGÜENZA MARIA TRANSITO</t>
  </si>
  <si>
    <t>06140701161023</t>
  </si>
  <si>
    <t>FIRST CASH SV, LIMITADA DE CAPITAL VARIABLE</t>
  </si>
  <si>
    <t>96421807011015</t>
  </si>
  <si>
    <t>FITCH CENTROAMERICA, S. A.</t>
  </si>
  <si>
    <t>14152005551010</t>
  </si>
  <si>
    <t>FLORES MARTINEZ FRANCISCO ANTONIO</t>
  </si>
  <si>
    <t>02132105590013</t>
  </si>
  <si>
    <t>FLORES MENJIVAR OSCAR ALBERTO</t>
  </si>
  <si>
    <t>13222804821017</t>
  </si>
  <si>
    <t>FLORES VASQUEZ JORGE LUIS</t>
  </si>
  <si>
    <t>06140505111026</t>
  </si>
  <si>
    <t>FOCUS EL SALVADOR SOCIEDAD ANONIMA DE CAPITAL VARIABLE</t>
  </si>
  <si>
    <t>06140707161033</t>
  </si>
  <si>
    <t>FONDO DE INVERSION ABIERTO RENTABLE DE CORTO PLAZO</t>
  </si>
  <si>
    <t>06141903091031</t>
  </si>
  <si>
    <t>FOOD TECH, S.A. DE C.V.</t>
  </si>
  <si>
    <t>06142811021041</t>
  </si>
  <si>
    <t>FRANESIS, S.A. DE C.V.</t>
  </si>
  <si>
    <t>06143005071035</t>
  </si>
  <si>
    <t>FRANQUICIAS INTERNACIONALES, S.A. DE C.V.</t>
  </si>
  <si>
    <t>FREUND DE EL SALVADOR, S.A. DE C.V.</t>
  </si>
  <si>
    <t>06141807051010</t>
  </si>
  <si>
    <t>FRIOAIRE, S.A. DE C.V.</t>
  </si>
  <si>
    <t>06140312921063</t>
  </si>
  <si>
    <t>FRUTERIA VIDAURRI, SOCIEDAD ANONIMA DE CAPITAL VARIABLE</t>
  </si>
  <si>
    <t>11210410951017</t>
  </si>
  <si>
    <t>FUNDACION CAMPO</t>
  </si>
  <si>
    <t>06140204031060</t>
  </si>
  <si>
    <t>FUNDACION CEA</t>
  </si>
  <si>
    <t>94501810850017</t>
  </si>
  <si>
    <t>FUNDACION DUEÑAS HERRERA</t>
  </si>
  <si>
    <t>06142310700012</t>
  </si>
  <si>
    <t>FUNDACION ESCOLAR BRITANICO SALVADOREÑA</t>
  </si>
  <si>
    <t>06142212041034</t>
  </si>
  <si>
    <t>FUNDACION GLORIA DE KRIETE</t>
  </si>
  <si>
    <t>FUNDACION PARA EL DESARROLLO DE LA MUJER SALVADOREÑA</t>
  </si>
  <si>
    <t>06142208081056</t>
  </si>
  <si>
    <t>FUNDACION PARA LA EDUCACION SOCIAL, ECONOMICO Y CULTURAL</t>
  </si>
  <si>
    <t>06142603841019</t>
  </si>
  <si>
    <t>FUNDACION POMA</t>
  </si>
  <si>
    <t>06140904991056</t>
  </si>
  <si>
    <t>FUNDACION PROMOTORA DE LA COMPETITIVIDAD DE LA MICRO Y PEQUEÑA EMPRESA</t>
  </si>
  <si>
    <t>05010903151017</t>
  </si>
  <si>
    <t>FUSION BPO SERVICES, S.A. DE C.V.</t>
  </si>
  <si>
    <t>06141109021045</t>
  </si>
  <si>
    <t>GALDAMEZ MARTINEZ, CONSTRUCTORES, SOCIEDAD ANOMIMA DE CAPITAL VARIABLE</t>
  </si>
  <si>
    <t>11232109490015</t>
  </si>
  <si>
    <t>GALO DE MENDOZA ANA CRISTINA</t>
  </si>
  <si>
    <t>06141501850054</t>
  </si>
  <si>
    <t>GALVANIZADORA INDUSTRIAL SALVADOREÑA,SA DE CV</t>
  </si>
  <si>
    <t>06141407790021</t>
  </si>
  <si>
    <t>GAMMA LABORATORIES, S.A. DE C.V.</t>
  </si>
  <si>
    <t>06142711941011</t>
  </si>
  <si>
    <t>GARAN DE EL SALVADOR, S.A. DE C.V.</t>
  </si>
  <si>
    <t>14061209390012</t>
  </si>
  <si>
    <t>GARCIA REYES ANGEL AMADO</t>
  </si>
  <si>
    <t>14060906701010</t>
  </si>
  <si>
    <t>GARCIA VILLATORO HUGO ROBERT</t>
  </si>
  <si>
    <t>06142701001010</t>
  </si>
  <si>
    <t>GASOLINAS Y LUBRICANTES, S.A. DE C.V.</t>
  </si>
  <si>
    <t>06142009670026</t>
  </si>
  <si>
    <t>GASTEAZORO HERMANOS, S.A. DE C.V.</t>
  </si>
  <si>
    <t>06141811911016</t>
  </si>
  <si>
    <t>GBM DE EL SALVADOR, S.A. DE C.V.</t>
  </si>
  <si>
    <t>06142809931049</t>
  </si>
  <si>
    <t>GENERAL DE VEHICULOS, SOCIEDAD ANONIMA DE CAPITAL VARIABLE</t>
  </si>
  <si>
    <t>02103003091024</t>
  </si>
  <si>
    <t>GENERAL FERRETERA DE EL SALVADOR, S.A. DE C.V.</t>
  </si>
  <si>
    <t>06140410051042</t>
  </si>
  <si>
    <t>GEORGE C. MOORE - EL SALVADOR, LTDA. DE C.V.</t>
  </si>
  <si>
    <t>06143110121021</t>
  </si>
  <si>
    <t>GETCOM INTERNATIONAL., S.A. DE C.V.</t>
  </si>
  <si>
    <t>06142001540014</t>
  </si>
  <si>
    <t>GIBSON Y CIA. SUCESORES</t>
  </si>
  <si>
    <t>06140202091014</t>
  </si>
  <si>
    <t>GILTON TEXTILES, S.A. DE C.V.</t>
  </si>
  <si>
    <t>06141012470017</t>
  </si>
  <si>
    <t>GLAXOSMITHKLINE EL SALVADOR, S.A. DE C.V.</t>
  </si>
  <si>
    <t>06142709961072</t>
  </si>
  <si>
    <t>GLOBAL MOTORS, S.A. DE C.V.</t>
  </si>
  <si>
    <t>06141008051067</t>
  </si>
  <si>
    <t>GMG COMERCIAL EL SALVADOR, S.A. DE C.V.</t>
  </si>
  <si>
    <t>06142904520018</t>
  </si>
  <si>
    <t>GMG SERVICIOS EL SALVADOR, SOCIEDAD ANONIMA DE CAPITAL VARIABLE</t>
  </si>
  <si>
    <t>12151607530013</t>
  </si>
  <si>
    <t>GOMEZ CAMPOS NORBERTO</t>
  </si>
  <si>
    <t>06142901410032</t>
  </si>
  <si>
    <t>GOMEZ PABLO ALBERTO</t>
  </si>
  <si>
    <t>06141108891011</t>
  </si>
  <si>
    <t>GONRI S. A. DE C. V.</t>
  </si>
  <si>
    <t>06142508580109</t>
  </si>
  <si>
    <t>GONZALEZ SEGURA JORGE ERNESTO</t>
  </si>
  <si>
    <t>06142812740014</t>
  </si>
  <si>
    <t>GRANJA CATALANA, S.A. DE C.V.</t>
  </si>
  <si>
    <t>06141509870029</t>
  </si>
  <si>
    <t>GRUPO ECON, S.A. DE C.V.</t>
  </si>
  <si>
    <t>GRUPO ESCOBAR DUARTE EMANUEL, SOCIEDAD ANONIMA DE CAPITAL VARIABLE</t>
  </si>
  <si>
    <t>12171207051017</t>
  </si>
  <si>
    <t>GRUPO FLORES, SOCIEDAD ANONIMA DE CAPITAL VARIABLE</t>
  </si>
  <si>
    <t>94502204081011</t>
  </si>
  <si>
    <t>GRUPO GATUN INTERNACIONAL, S.A. DE C.V.</t>
  </si>
  <si>
    <t>06141911921060</t>
  </si>
  <si>
    <t>GRUPO MALLO, S. A. DE C. V.</t>
  </si>
  <si>
    <t>GRUPO NSV, SOCIEDAD ANONIMA DE CAPITAL VARIABLE</t>
  </si>
  <si>
    <t>GRUPO PAILL S. A. DE C. V.</t>
  </si>
  <si>
    <t>12171306680010</t>
  </si>
  <si>
    <t>GRUPO Q EL SALVADOR, S.A. DE C.V.</t>
  </si>
  <si>
    <t>GRUPO ROMEN, S.A. DE C.V.</t>
  </si>
  <si>
    <t>06141608111039</t>
  </si>
  <si>
    <t>GRUPO SANTA SOFIA, SA DE CV</t>
  </si>
  <si>
    <t>06141211810023</t>
  </si>
  <si>
    <t>GRUPO SOLID (EL SALVADOR), S. A. DE C.V.</t>
  </si>
  <si>
    <t>06142102971109</t>
  </si>
  <si>
    <t>GTM EL SALVADOR, SOCIEDAD ANONIMA DE CAPITAL VARIABLE</t>
  </si>
  <si>
    <t>08211411430010</t>
  </si>
  <si>
    <t>GUADRON GUTIERREZ REYNALDO</t>
  </si>
  <si>
    <t>06142808921104</t>
  </si>
  <si>
    <t>GUARDADO, S.A. DE C.V.</t>
  </si>
  <si>
    <t>06143009931055</t>
  </si>
  <si>
    <t>GUERRERO INGENIEROS ASOCIADOS, S. A. DE C. V.</t>
  </si>
  <si>
    <t>09040206530014</t>
  </si>
  <si>
    <t>GUILLEN PORTILLO SANTOS MARIO</t>
  </si>
  <si>
    <t>94500107600014</t>
  </si>
  <si>
    <t>GULFSTREAM PETROLEUM DOMINICANA S.DE R.L., SUCURSAL EL SALVADOR</t>
  </si>
  <si>
    <t>GUTIERREZ PORTILLO EDWARD LEONIDAS</t>
  </si>
  <si>
    <t>06140411660046</t>
  </si>
  <si>
    <t>GUTIERREZ PORTILLO HOWARD CRISTOBAL</t>
  </si>
  <si>
    <t>03151205781039</t>
  </si>
  <si>
    <t>GUZMAN SANCHEZ EDWIN GIOVANNI</t>
  </si>
  <si>
    <t>06141102041040</t>
  </si>
  <si>
    <t>H.B.TRIM EL SALVADOR, S.A. DE C.V.</t>
  </si>
  <si>
    <t>06141307041027</t>
  </si>
  <si>
    <t>HANDWORKS, S.A. DE C.V.</t>
  </si>
  <si>
    <t>06142004071043</t>
  </si>
  <si>
    <t>HANESBRANDS EL SALVADOR, LTDA. DE C.V.</t>
  </si>
  <si>
    <t>06142001880019</t>
  </si>
  <si>
    <t>HARISA, S.A. DE C.V.</t>
  </si>
  <si>
    <t>06142806830013</t>
  </si>
  <si>
    <t>HASGAL, S.A. DE C.V.</t>
  </si>
  <si>
    <t>06140207081017</t>
  </si>
  <si>
    <t>HENCORP VALORES, LIMITADA, TITULARIZADORA</t>
  </si>
  <si>
    <t>06141106660010</t>
  </si>
  <si>
    <t>HENRIQUEZ,S.A. DE C.V.</t>
  </si>
  <si>
    <t>06142604931011</t>
  </si>
  <si>
    <t>HERMEL, S.A. DE C.V.</t>
  </si>
  <si>
    <t>13191403470016</t>
  </si>
  <si>
    <t>HERNANDEZ FLORES JOSE NEFTALI</t>
  </si>
  <si>
    <t>14172201500011</t>
  </si>
  <si>
    <t>HERNANDEZ GOMEZ VICENTE</t>
  </si>
  <si>
    <t>06081712710012</t>
  </si>
  <si>
    <t>HERNANDEZ HERMANOS, S.A. DE C.V.</t>
  </si>
  <si>
    <t>01012207650019</t>
  </si>
  <si>
    <t>HERNANDEZ RIVAS CAROLINA DEL CARMEN</t>
  </si>
  <si>
    <t>11080102570029</t>
  </si>
  <si>
    <t>HERNANDEZ RIVAS VIDAL DE JESUS</t>
  </si>
  <si>
    <t>06141505081018</t>
  </si>
  <si>
    <t>HIDRO OIL, S.A DE C.V</t>
  </si>
  <si>
    <t>06143107891037</t>
  </si>
  <si>
    <t>HIERROS Y BRONCES, S. A. DE C. V.</t>
  </si>
  <si>
    <t>06141512870045</t>
  </si>
  <si>
    <t>HILANDERIAS DE EXPORTACION, S.A.</t>
  </si>
  <si>
    <t>06140704081039</t>
  </si>
  <si>
    <t>HOLCIM CONCRETOS, S.A. DE C.V.</t>
  </si>
  <si>
    <t>06141710490010</t>
  </si>
  <si>
    <t>HOLCIM EL SALVADOR, S.A. DE C.V.</t>
  </si>
  <si>
    <t>HOSPITAL DE DIAGNOSTICO, S.A. DE C.V</t>
  </si>
  <si>
    <t>06141701951012</t>
  </si>
  <si>
    <t>HOTELES E INVERSIONES, S. A. DE C. V.</t>
  </si>
  <si>
    <t>06142704921030</t>
  </si>
  <si>
    <t>HOTELES Y DESARROLLOS, S.A. DE C.V.</t>
  </si>
  <si>
    <t>06142301690017</t>
  </si>
  <si>
    <t>HOTELES, S.A. DE C.V.</t>
  </si>
  <si>
    <t>06140509081059</t>
  </si>
  <si>
    <t>HUAWEI TELECOMMUNICATIONS EL SALVADOR, LTDA. DE C.V.</t>
  </si>
  <si>
    <t>06140406141010</t>
  </si>
  <si>
    <t>HUSSMANN EL SALVADOR, LIMITADA</t>
  </si>
  <si>
    <t>06142808971047</t>
  </si>
  <si>
    <t>IBERPLASTIC, S.A.DE C.V.</t>
  </si>
  <si>
    <t>94501111031034</t>
  </si>
  <si>
    <t>IBT, LLC. SUCURSAL EL SALVADOR</t>
  </si>
  <si>
    <t>06142608911015</t>
  </si>
  <si>
    <t>ICAT, S. A. DE C. V.</t>
  </si>
  <si>
    <t>06141501760028</t>
  </si>
  <si>
    <t>IGLESIA DEL DIOS VIVO, COLUMNA Y APOYO DE LA VERDAD LA LUZ DEL MUNDO</t>
  </si>
  <si>
    <t>06140112921018</t>
  </si>
  <si>
    <t>IGUANAS TROPICALES, S. A. DE C. V.</t>
  </si>
  <si>
    <t>06140903931068</t>
  </si>
  <si>
    <t>IMFICA, S. A. DE C. V.</t>
  </si>
  <si>
    <t>02101203640012</t>
  </si>
  <si>
    <t>IMPLEMENTOS AGRICOLAS CENTROAMERICANOS, S.A. DE C.V.</t>
  </si>
  <si>
    <t>06142208921011</t>
  </si>
  <si>
    <t>IMPORT CARS, S. A. DE C. V.</t>
  </si>
  <si>
    <t>06140202051039</t>
  </si>
  <si>
    <t>IMPORTACIONES PECUARIAS R. SACA, S.A. DE C.V.</t>
  </si>
  <si>
    <t>06142607101060</t>
  </si>
  <si>
    <t>IMPORTADORA DE BIENES Y SERVICIOS, SOCIEDAD ANONIMA DE CAPITAL VARIABLE</t>
  </si>
  <si>
    <t>IMPORTADORA DE FRUTAS, S.A. DE C.V.</t>
  </si>
  <si>
    <t>06141711011018</t>
  </si>
  <si>
    <t>IMPORTADORA Y DISTRIB. DE PRODUCTOS DERIVADOS DEL PETROLEO, S.A. DE C.V.</t>
  </si>
  <si>
    <t>06141012650020</t>
  </si>
  <si>
    <t>IMPRENTA WILBOT, S. A.</t>
  </si>
  <si>
    <t>06142903620017</t>
  </si>
  <si>
    <t>IMPRESORA LA UNION, S. A. DE C.V.</t>
  </si>
  <si>
    <t>06141312850038</t>
  </si>
  <si>
    <t>IMPRESSA, S.A. DE C.V.</t>
  </si>
  <si>
    <t>06142002911028</t>
  </si>
  <si>
    <t>INDUSTRIA DE HILOS DE EL SALVADOR, S.A. DE C.V.</t>
  </si>
  <si>
    <t>06072205730011</t>
  </si>
  <si>
    <t>INDUSTRIA DE HILOS, S. A. DE C. V.</t>
  </si>
  <si>
    <t>06140101840022</t>
  </si>
  <si>
    <t>INDUSTRIAL LA PALMA, S.A. DE C.V.</t>
  </si>
  <si>
    <t>06143107870069</t>
  </si>
  <si>
    <t>INDUSTRIAL QUIMICA SALVADOREÑA, S.A. DE C.V.</t>
  </si>
  <si>
    <t>06141805041026</t>
  </si>
  <si>
    <t>INDUSTRIAL QUIMICA STAR, S.A. DE C.V.</t>
  </si>
  <si>
    <t>06142205981021</t>
  </si>
  <si>
    <t>INDUSTRIAS ALIMENTICIAS KERN'S DE EL SALVADOR , S.A. DE C.V.</t>
  </si>
  <si>
    <t>06142510630017</t>
  </si>
  <si>
    <t>INDUSTRIAS CAPRI, SOCIEDAD ANONIMA DE CAPITAL VARIABLE</t>
  </si>
  <si>
    <t>06141910710017</t>
  </si>
  <si>
    <t>INDUSTRIAS CARICIA,S.A. DE C.V.</t>
  </si>
  <si>
    <t>06143006630016</t>
  </si>
  <si>
    <t>INDUSTRIAS CONSOLIDADAS, S.A. DE C.V.</t>
  </si>
  <si>
    <t>06141811820015</t>
  </si>
  <si>
    <t>INDUSTRIAS DE FOAM, S.A. DE C.V.</t>
  </si>
  <si>
    <t>06140702911018</t>
  </si>
  <si>
    <t>INDUSTRIAS FACELA, S. A. DE C. V.</t>
  </si>
  <si>
    <t>06140403891027</t>
  </si>
  <si>
    <t>INDUSTRIAS KAWAKI, S.A. DE C.V.</t>
  </si>
  <si>
    <t>INDUSTRIAS LA PALMA S.A. DE C.V.</t>
  </si>
  <si>
    <t>06141108800016</t>
  </si>
  <si>
    <t>INDUSTRIAS MERLET, S. A. DE C. V.</t>
  </si>
  <si>
    <t>06141009650016</t>
  </si>
  <si>
    <t>INDUSTRIAS MIKE MIKE, S.A. DE C.V.</t>
  </si>
  <si>
    <t>06142504580012</t>
  </si>
  <si>
    <t>INDUSTRIAS PLASTICAS, SOCIEDAD ANONIMA DE CAPITAL VARIABLE</t>
  </si>
  <si>
    <t>06140307981104</t>
  </si>
  <si>
    <t>INDUSTRIAS SAN CHIA,S.A. DE C.V.</t>
  </si>
  <si>
    <t>06142605660013</t>
  </si>
  <si>
    <t>INDUSTRIAS SINTETICAS DE CENTRO AMERICA, S.A.</t>
  </si>
  <si>
    <t>06141409790012</t>
  </si>
  <si>
    <t>INDUSTRIAS ST JACK'S, S.A. DE C.V.</t>
  </si>
  <si>
    <t>06141503560018</t>
  </si>
  <si>
    <t>INDUSTRIAS TOPAZ, S.A.</t>
  </si>
  <si>
    <t>06142709550017</t>
  </si>
  <si>
    <t>INDUSTRIAS UNIDAS,S.A.</t>
  </si>
  <si>
    <t>06140406081069</t>
  </si>
  <si>
    <t>INFO CENTROAMERICA, S.A. DE C.V.</t>
  </si>
  <si>
    <t>INFRA DE EL SALVADOR, S.A. DE C.V.</t>
  </si>
  <si>
    <t>06142407091028</t>
  </si>
  <si>
    <t>INGENIERIA DE HIDROCARBUROS, S.A. DE C.V.</t>
  </si>
  <si>
    <t>06141810951022</t>
  </si>
  <si>
    <t>INGENIO CENTRAL AZUCARERO JIBOA, SOCIEDAD ANONIMA</t>
  </si>
  <si>
    <t>06142303951041</t>
  </si>
  <si>
    <t>INGENIO CHAPARRASTIQUE, S.A. DE C.V.</t>
  </si>
  <si>
    <t>06140611710010</t>
  </si>
  <si>
    <t>INGENIO EL ANGEL,S.A. DE C.V.</t>
  </si>
  <si>
    <t>06142303951033</t>
  </si>
  <si>
    <t>INGENIO LA CABAÑA, S.A. DE C.V.</t>
  </si>
  <si>
    <t>06140711941019</t>
  </si>
  <si>
    <t>INGENIO LA MAGDALENA, S.A. DE C.V.</t>
  </si>
  <si>
    <t>06140502041094</t>
  </si>
  <si>
    <t>INMOBILIARI, S.A. DE C.V.</t>
  </si>
  <si>
    <t>06142808850015</t>
  </si>
  <si>
    <t>INMOBILIARIA APOPA, S. A. DE C. V.</t>
  </si>
  <si>
    <t>06140209041012</t>
  </si>
  <si>
    <t>INMOBILIARIA MAYA, S.A. DE C.V.</t>
  </si>
  <si>
    <t>INMUEBLES, S.A. DE C.V.</t>
  </si>
  <si>
    <t>06142911991030</t>
  </si>
  <si>
    <t>INNOVACIONES MEDICAS, S.A. DE C.V.</t>
  </si>
  <si>
    <t>06141912971087</t>
  </si>
  <si>
    <t>INSTITUTO TECNOLOGICO ESCUELA TECNICA PARA LA SALUD</t>
  </si>
  <si>
    <t>08130203001010</t>
  </si>
  <si>
    <t>INTCOMEX, S.A. DE C.V.</t>
  </si>
  <si>
    <t>06141411061030</t>
  </si>
  <si>
    <t>INTEGRA TEXTILES, S.A. DE C.V.</t>
  </si>
  <si>
    <t>06141006021012</t>
  </si>
  <si>
    <t>INTER TRADE, SOCIEDAD ANONIMA DE CAPITAL VARIABLE</t>
  </si>
  <si>
    <t>06142906951011</t>
  </si>
  <si>
    <t>INTERNACIONAL DE PRODUCTOS, SOCIEDAD ANÓNIMA, PUESTO DE BOLSA DE PRODUCTOS Y SERVICIOS</t>
  </si>
  <si>
    <t>06140703081027</t>
  </si>
  <si>
    <t>INTRADESA DE SAN BARTOLO, S.A. DE C.V.</t>
  </si>
  <si>
    <t>06142305941019</t>
  </si>
  <si>
    <t>INTRADESA, S. A. DE C. V.</t>
  </si>
  <si>
    <t>06142509031011</t>
  </si>
  <si>
    <t>INTRATEXT DE EL SALVADOR, S. A. DE C. V.</t>
  </si>
  <si>
    <t>05111005031014</t>
  </si>
  <si>
    <t>INVERSIONES BACHI, S. A. DE C. V.</t>
  </si>
  <si>
    <t>06141406600017</t>
  </si>
  <si>
    <t>INVERSIONES BOLIVAR, S. A. DE C. V.</t>
  </si>
  <si>
    <t>06142908021011</t>
  </si>
  <si>
    <t>INVERSIONES BONILLA RIVERA, S.A. DE C.V.</t>
  </si>
  <si>
    <t>06141705790011</t>
  </si>
  <si>
    <t>INVERSIONES CARDUMEN, SOCIEDAD ANONIMA DE CAPITAL VARIABLE</t>
  </si>
  <si>
    <t>06141910901049</t>
  </si>
  <si>
    <t>INVERSIONES CHEVRON, S.A. DE C.V.</t>
  </si>
  <si>
    <t>06142103141029</t>
  </si>
  <si>
    <t>INVERSIONES E INMOBILIARIA FENIX, S. A. DE C. V.</t>
  </si>
  <si>
    <t>06143001041018</t>
  </si>
  <si>
    <t>INVERSIONES ENERGETICAS, S.A DE C. V.</t>
  </si>
  <si>
    <t>06142501891020</t>
  </si>
  <si>
    <t>INVERSIONES FERRETERAS, S. A. DE C. V.</t>
  </si>
  <si>
    <t>06142007011050</t>
  </si>
  <si>
    <t>INVERSIONES FINANCIERAS BANCO AGRICOLA, S.A.</t>
  </si>
  <si>
    <t>06140812931049</t>
  </si>
  <si>
    <t>INVERSIONES FINANCIERAS DAVIVIENDA, S. A.</t>
  </si>
  <si>
    <t>06140809151075</t>
  </si>
  <si>
    <t>INVERSIONES FINANCIERAS GRUPO AZUL, S.A.</t>
  </si>
  <si>
    <t>06142005161020</t>
  </si>
  <si>
    <t>INVERSIONES FINANCIERAS IMPERIA CUSCATLAN, SOCIEDAD ANONIMA</t>
  </si>
  <si>
    <t>06140406981019</t>
  </si>
  <si>
    <t>INVERSIONES FINANCIERAS PROMERICA, S.A.</t>
  </si>
  <si>
    <t>06140102021043</t>
  </si>
  <si>
    <t>INVERSIONES GIBRALTAR, S.A. DE C.V.</t>
  </si>
  <si>
    <t>05112602021018</t>
  </si>
  <si>
    <t>INVERSIONES INTEGRALES IFC, LIMITADA DE CAPITAL VARIABLE</t>
  </si>
  <si>
    <t>06141407001014</t>
  </si>
  <si>
    <t>INVERSIONES LEMUS, S.A. DE C.V.</t>
  </si>
  <si>
    <t>06142303011057</t>
  </si>
  <si>
    <t>INVERSIONES M J, S.A. DE C.V.</t>
  </si>
  <si>
    <t>06140304981049</t>
  </si>
  <si>
    <t>INVERSIONES MASDEL, S.A. DE C.V.</t>
  </si>
  <si>
    <t>06141505911029</t>
  </si>
  <si>
    <t>INVERSIONES MEDICAS DE ORIENTE, S. A. DE C. V.</t>
  </si>
  <si>
    <t>06140801011010</t>
  </si>
  <si>
    <t>INVERSIONES MENDEZ RUGAMAS, S.A. DE C.V.</t>
  </si>
  <si>
    <t>06142810740023</t>
  </si>
  <si>
    <t>INVERSIONES MONTECARLO,S.A. DE C.V.</t>
  </si>
  <si>
    <t>06141310780021</t>
  </si>
  <si>
    <t>INVERSIONES OMNI, S.A. DE C.V.</t>
  </si>
  <si>
    <t>INVERSIONES RAMIREZ QUINTANILLA, S.A. DE C.V.</t>
  </si>
  <si>
    <t>12172004931018</t>
  </si>
  <si>
    <t>INVERSIONES RIO GRANDE, S. A. DE C. V.</t>
  </si>
  <si>
    <t>06141512710017</t>
  </si>
  <si>
    <t>INVERSIONES ROBLE, S.A. DE C.V.</t>
  </si>
  <si>
    <t>05110810021010</t>
  </si>
  <si>
    <t>INVERSIONES SALVADOREÑAS DE MATERIALES, S.A. DE C.V.</t>
  </si>
  <si>
    <t>03010205021015</t>
  </si>
  <si>
    <t>INVERSIONES SERVYGRAN, S.A. DE C.V.</t>
  </si>
  <si>
    <t>06141306590014</t>
  </si>
  <si>
    <t>INVERSIONES SIMCO, S.A. DE C.V.</t>
  </si>
  <si>
    <t>12171109921011</t>
  </si>
  <si>
    <t>INVERSIONES SINAI, S. A. DE C. V.</t>
  </si>
  <si>
    <t>06142405941040</t>
  </si>
  <si>
    <t>INVERSIONES TEXTILES MAS, S. A. DE C. V.</t>
  </si>
  <si>
    <t>06141411161050</t>
  </si>
  <si>
    <t>INVERSIONES TRES, CINCO Y SIETE, S.A. DE C.V.</t>
  </si>
  <si>
    <t>06141412921024</t>
  </si>
  <si>
    <t>INVERSIONES VIDA, S. A. DE C. V.</t>
  </si>
  <si>
    <t>06140507061018</t>
  </si>
  <si>
    <t>INVERSIONES Y PROYECTOS CUSCATLAN, S.A. DE C.V.</t>
  </si>
  <si>
    <t>06141912670011</t>
  </si>
  <si>
    <t>INVERSIONES Y SERVICIOS S. A. DE C.V.</t>
  </si>
  <si>
    <t>06141710570017</t>
  </si>
  <si>
    <t>J. HILL Y COMPAÑIA, S.A. DE C.V.</t>
  </si>
  <si>
    <t>08031806430015</t>
  </si>
  <si>
    <t>JACINTO DE ROGEL MARIA MARINA</t>
  </si>
  <si>
    <t>06142012770073</t>
  </si>
  <si>
    <t>JARDINES, INMUEBLES, S. A. DE C. V.</t>
  </si>
  <si>
    <t>06142508111062</t>
  </si>
  <si>
    <t>JMC CROWN EL SALVADOR, SOCIEDAD ANONIMA DE CAPITAL VARIABLE</t>
  </si>
  <si>
    <t>JOMI, S. A. DE C. V.</t>
  </si>
  <si>
    <t>06142504941010</t>
  </si>
  <si>
    <t>JOMIGA, S. A. DE C. V.</t>
  </si>
  <si>
    <t>93301107601010</t>
  </si>
  <si>
    <t>JOSE CARTELLONE CONSTRUCCIONES CIVILES, S. A., SUCURSAL EL SALVADOR</t>
  </si>
  <si>
    <t>12171707570010</t>
  </si>
  <si>
    <t>JOSE N. BATARSE, S. A. DE C. V.</t>
  </si>
  <si>
    <t>09031005580013</t>
  </si>
  <si>
    <t>JOVEL MIRANDA RAFAEL ANDRES</t>
  </si>
  <si>
    <t>06142109781070</t>
  </si>
  <si>
    <t>JUARES SANDOVAL VLADIMIR IVAN</t>
  </si>
  <si>
    <t>06141308041012</t>
  </si>
  <si>
    <t>JUMEX CENTROAMERICANA, S.A. DE C.V.</t>
  </si>
  <si>
    <t>06141405031021</t>
  </si>
  <si>
    <t>KAESER COMPRESORES DE EL SALVADOR, LTD. DE C.V.</t>
  </si>
  <si>
    <t>06142906001021</t>
  </si>
  <si>
    <t>KELLOGG EL SALVADOR, LTDA. DE C.V.</t>
  </si>
  <si>
    <t>05110307630018</t>
  </si>
  <si>
    <t>KIMBERLY-CLARK DE CENTRO AMERICA, LIMITADA DE C.V.</t>
  </si>
  <si>
    <t>KOORMAOS, S. A. DE C. V.</t>
  </si>
  <si>
    <t>06140811001021</t>
  </si>
  <si>
    <t>KUEHNE + NAGEL, S. A. DE C. V.</t>
  </si>
  <si>
    <t>94832506901018</t>
  </si>
  <si>
    <t>L´OREAL GUATEMALA, S. A. SUCURSAL EL SALVADOR</t>
  </si>
  <si>
    <t>06142904881016</t>
  </si>
  <si>
    <t>LA CANTERA, S.A DE C.V.</t>
  </si>
  <si>
    <t>06143001780012</t>
  </si>
  <si>
    <t>LA CASA DEL REPUESTO, S.A. DE C.V.</t>
  </si>
  <si>
    <t>06141407830018</t>
  </si>
  <si>
    <t>LA CENTRAL DE SEGUROS Y FIANZAS, S.A.</t>
  </si>
  <si>
    <t>06141310141024</t>
  </si>
  <si>
    <t>LA CHIRIMIA, S.A. DE C.V.</t>
  </si>
  <si>
    <t>06142510021011</t>
  </si>
  <si>
    <t>LA CONSTANCIA LIMITADA DE CAPITAL VARIABLE</t>
  </si>
  <si>
    <t>06142211470028</t>
  </si>
  <si>
    <t>LA FABRIL DE ACEITES,S.A. DE C.V.</t>
  </si>
  <si>
    <t>06140306021042</t>
  </si>
  <si>
    <t>LA HIPOTECARIA, S.A. DE C.V.</t>
  </si>
  <si>
    <t>06142311770034</t>
  </si>
  <si>
    <t>LA PIRAMIDE, S.A. DE C.V.</t>
  </si>
  <si>
    <t>06142710600010</t>
  </si>
  <si>
    <t>LA SULTANA, S.A. DE C.V.</t>
  </si>
  <si>
    <t>06142609021021</t>
  </si>
  <si>
    <t>LABELS, S.A. DE C.V.</t>
  </si>
  <si>
    <t>06142407001010</t>
  </si>
  <si>
    <t>LABOR, S.A. DE C.V.</t>
  </si>
  <si>
    <t>06141907991010</t>
  </si>
  <si>
    <t>LABORATORIO DE DIAGNOSTICO ESCALON, S.A. DE C.V.</t>
  </si>
  <si>
    <t>06141408610014</t>
  </si>
  <si>
    <t>LABORATORIOS ARSAL,S.A. DE C.V.</t>
  </si>
  <si>
    <t>06142808780037</t>
  </si>
  <si>
    <t>LABORATORIOS LOPEZ, S. A. DE C. V.</t>
  </si>
  <si>
    <t>06140611800022</t>
  </si>
  <si>
    <t>LABORATORIOS SUIZOS, S. A. DE C. V.</t>
  </si>
  <si>
    <t>06141105810047</t>
  </si>
  <si>
    <t>LABORATORIOS TERAMED, S.A. DE C.V.</t>
  </si>
  <si>
    <t>LABORATORIOS VIJOSA, S.A. DE C.V.</t>
  </si>
  <si>
    <t>06140902840024</t>
  </si>
  <si>
    <t>LACTEOS DEL CORRAL, S.A. DE C.V.</t>
  </si>
  <si>
    <t>06143107981028</t>
  </si>
  <si>
    <t>LAGEO,S.A. DE C.V.</t>
  </si>
  <si>
    <t>06140806041074</t>
  </si>
  <si>
    <t>LAMATEPEC MANUFACTURING LTDA. DE C.V.</t>
  </si>
  <si>
    <t>06140404790047</t>
  </si>
  <si>
    <t>LANCASCO SALVADOREÑA, S.A. DE C.V.</t>
  </si>
  <si>
    <t>06140708021014</t>
  </si>
  <si>
    <t>LAS CASCADAS MULTISERVICIOS, S.A. DE C.V.</t>
  </si>
  <si>
    <t>13191211731019</t>
  </si>
  <si>
    <t>LAZO ALONZO JOSE ALEXANDER</t>
  </si>
  <si>
    <t>13121611651024</t>
  </si>
  <si>
    <t>LAZO FUENTES CARLOS LUIS</t>
  </si>
  <si>
    <t>06140806041031</t>
  </si>
  <si>
    <t>LEMPA SERVICES LTDA. DE C.V.</t>
  </si>
  <si>
    <t>06142505071078</t>
  </si>
  <si>
    <t>LETERAGO, S.A. DE C.V.</t>
  </si>
  <si>
    <t>06142503061024</t>
  </si>
  <si>
    <t>LGB, EL SALVADOR, S.A. DE C.V.</t>
  </si>
  <si>
    <t>06141605530027</t>
  </si>
  <si>
    <t>LIDO, S.A. DE C.V.</t>
  </si>
  <si>
    <t>06142402971011</t>
  </si>
  <si>
    <t>LINARES HERMANOS, S. A. DE C. V.</t>
  </si>
  <si>
    <t>06141503540020</t>
  </si>
  <si>
    <t>LINEAS AEREAS COSTARRICENSES, S.A.</t>
  </si>
  <si>
    <t>06142009850030</t>
  </si>
  <si>
    <t>LIVISTO, S. A. DE C. V.</t>
  </si>
  <si>
    <t>06140101810017</t>
  </si>
  <si>
    <t>LIVSMART AMERICAS, S.A. DE C.V.</t>
  </si>
  <si>
    <t>06140705640014</t>
  </si>
  <si>
    <t>LIZA,S.A. DE C.V.</t>
  </si>
  <si>
    <t>06140607041030</t>
  </si>
  <si>
    <t>LOGISTIC SOLUTIONS, S.A. DE C.V.</t>
  </si>
  <si>
    <t>06140610860023</t>
  </si>
  <si>
    <t>LOS TEQUES, S.A. DE C.V.</t>
  </si>
  <si>
    <t>05011401161015</t>
  </si>
  <si>
    <t>LOYALTY CO, SOCIEDAD ANONIMA DE CAPITAL VARIABLE</t>
  </si>
  <si>
    <t>06142209901014</t>
  </si>
  <si>
    <t>LTJ EL SALVADOR, SOCIEDAD ANONIMA DE CAPITAL VARIABLE</t>
  </si>
  <si>
    <t>LUIGEMI, S. A. DE C. V.</t>
  </si>
  <si>
    <t>06143003011035</t>
  </si>
  <si>
    <t>LUIS CALVO SANZ EL SALVADOR, S.A. DE C.V</t>
  </si>
  <si>
    <t>06142708921115</t>
  </si>
  <si>
    <t>M I C O M I, S.A. DE C.V.</t>
  </si>
  <si>
    <t>06140602971021</t>
  </si>
  <si>
    <t>MABE DE EL SALVADOR, S.A. DE C.V.</t>
  </si>
  <si>
    <t>01080301500012</t>
  </si>
  <si>
    <t>MAGAÑA DE GUERRA ARMINDA</t>
  </si>
  <si>
    <t>06140212971020</t>
  </si>
  <si>
    <t>MANEJO INTEGRAL DE DESECHOS SOLIDOS S.E.M. DE C.V.</t>
  </si>
  <si>
    <t>06140109991013</t>
  </si>
  <si>
    <t>MANPOWER EL SALVADOR, S. A. DE C. V.</t>
  </si>
  <si>
    <t>06142805011069</t>
  </si>
  <si>
    <t>MANUCHAR DE EL SALVADOR, S.A. DE C.V.</t>
  </si>
  <si>
    <t>06143004091016</t>
  </si>
  <si>
    <t>MANUFACTURA, SUMINISTRO Y DISTRIBUCION, SOCIEDAD ANÓNIMA DE CAPITAL VARIABLE</t>
  </si>
  <si>
    <t>06141607150015</t>
  </si>
  <si>
    <t>MAPFRE SEGUROS EL SALVADOR, S.A.</t>
  </si>
  <si>
    <t>06141603041032</t>
  </si>
  <si>
    <t>MARE, S.A. DE C.V.</t>
  </si>
  <si>
    <t>06142103901031</t>
  </si>
  <si>
    <t>MARIO'S AUTO PARTS, S. A. DE C. V.</t>
  </si>
  <si>
    <t>09031809310011</t>
  </si>
  <si>
    <t>MARTINEZ AMAYA TOMAS OLIVERIO</t>
  </si>
  <si>
    <t>06142711760019</t>
  </si>
  <si>
    <t>MATRICERIA INDUSTRIAL ROXY, S.A. DE C.V.</t>
  </si>
  <si>
    <t>03020907510018</t>
  </si>
  <si>
    <t>MATUS DE RAMIREZ ANA EDITH</t>
  </si>
  <si>
    <t>06140212680010</t>
  </si>
  <si>
    <t>MCCORMICK DE CENTRO AMERICA, S.A. DE C.V.</t>
  </si>
  <si>
    <t>06142608770012</t>
  </si>
  <si>
    <t>MEDIDENT, S.A. DE C.V.</t>
  </si>
  <si>
    <t>06142407961014</t>
  </si>
  <si>
    <t>MEDINA, S. A. DE C. V.</t>
  </si>
  <si>
    <t>06140401071014</t>
  </si>
  <si>
    <t>MEDITERRANEAN SHIPPING CO. ELSALVADOR, S. A DE C. V.</t>
  </si>
  <si>
    <t>06142309921020</t>
  </si>
  <si>
    <t>MEDRANO FLORES, S.A. DE C.V.</t>
  </si>
  <si>
    <t>MEGABLOCK, S.A. DE C.V.</t>
  </si>
  <si>
    <t>06142401830020</t>
  </si>
  <si>
    <t>MELHER, S.A. DE C.V.</t>
  </si>
  <si>
    <t>06142506670028</t>
  </si>
  <si>
    <t>MENDEZ DE SOSA CORINA MARGARITA</t>
  </si>
  <si>
    <t>96151005671012</t>
  </si>
  <si>
    <t>MENDOZA SANDOVAL MAMERTO ANAEL</t>
  </si>
  <si>
    <t>06141402891011</t>
  </si>
  <si>
    <t>MENFAR, S. A. DE C. V.</t>
  </si>
  <si>
    <t>06140106011034</t>
  </si>
  <si>
    <t>MERCADOS ELECTRICOS DE CENTROAMERICA, S.A. DE C.V.</t>
  </si>
  <si>
    <t>06141106921010</t>
  </si>
  <si>
    <t>MERCANTIL DE COMERCIO DE EL SALVADOR, S.A.</t>
  </si>
  <si>
    <t>06141005011030</t>
  </si>
  <si>
    <t>METALCO DE EL SALVADOR, S.A. DE C.V.</t>
  </si>
  <si>
    <t>06142903600018</t>
  </si>
  <si>
    <t>METROCENTRO, S.A. DE C.V.</t>
  </si>
  <si>
    <t>06142904921034</t>
  </si>
  <si>
    <t>METROGAS, S. A. DE C. V.</t>
  </si>
  <si>
    <t>06141612031082</t>
  </si>
  <si>
    <t>MEXICHEM EL SALVADOR, S.A. DE C.V.</t>
  </si>
  <si>
    <t>MIGUEL BAHAIA GUILLERMO ERNESTO</t>
  </si>
  <si>
    <t>MIRANDA FONSECA MARIO ALBERTO</t>
  </si>
  <si>
    <t>MOLINA VILANOVA JOSE RICARDO ANTONIO</t>
  </si>
  <si>
    <t>06142104590014</t>
  </si>
  <si>
    <t>MOLINOS DE EL SALVADOR, S.A. DE C.V.</t>
  </si>
  <si>
    <t>06140906941110</t>
  </si>
  <si>
    <t>MONDELEZ EL SALVADOR LTDA. DE C.V.</t>
  </si>
  <si>
    <t>06140611870024</t>
  </si>
  <si>
    <t>MONOLIT DE EL SALVADOR, S.A. DE C.V.</t>
  </si>
  <si>
    <t>06142709891031</t>
  </si>
  <si>
    <t>MONTAJES ELECTROMECANICOS DE C.A.,S.A. DE C.V.</t>
  </si>
  <si>
    <t>07152505370015</t>
  </si>
  <si>
    <t>MONTALVO PARADA ROSA ANGELINA</t>
  </si>
  <si>
    <t>06142110941022</t>
  </si>
  <si>
    <t>MONTEALBAN, S.A. DE C.V.</t>
  </si>
  <si>
    <t>02102110510048</t>
  </si>
  <si>
    <t>MONTOYA CASTRO JOSE ALEJANDRO</t>
  </si>
  <si>
    <t>06143003921015</t>
  </si>
  <si>
    <t>MONTREAL, S. A. DE C. V.</t>
  </si>
  <si>
    <t>MORALES LOPES, SOCIEDAD ANONIMA DE CAPITAL VARIABLE</t>
  </si>
  <si>
    <t>MORALES MORALES, SOCIEDAD ANONIMA DE CAPITAL VARIABLE</t>
  </si>
  <si>
    <t>06142707061023</t>
  </si>
  <si>
    <t>MOVIKAL, S.A. DE C.V.</t>
  </si>
  <si>
    <t>06143004921043</t>
  </si>
  <si>
    <t>MULTI INVERSIONES BANCO COOPERATIVO DE LOS TRABAJADORES, S.C. DE R.L DE C.V.</t>
  </si>
  <si>
    <t>06142502911024</t>
  </si>
  <si>
    <t>MULTIMERCANTIL, S. A. DE C. V.</t>
  </si>
  <si>
    <t>06140112931013</t>
  </si>
  <si>
    <t>MULTIRIESGOS, S. A. DE C. V.</t>
  </si>
  <si>
    <t>06143009041084</t>
  </si>
  <si>
    <t>NATURACEITES, SOCIEDAD ANONIMA DE CAPITAL VARIABLE</t>
  </si>
  <si>
    <t>06142105991062</t>
  </si>
  <si>
    <t>NEGOCIOS ASOCIADOS, S.A. DE C.V.</t>
  </si>
  <si>
    <t>94501711941018</t>
  </si>
  <si>
    <t>NEJAPA POWER COMPANY, S.A.</t>
  </si>
  <si>
    <t>06142810540010</t>
  </si>
  <si>
    <t>NESTLE EL SALVADOR, S.A. DE C.V.</t>
  </si>
  <si>
    <t>06142208131045</t>
  </si>
  <si>
    <t>NEW COM LIVE EL SALVADOR, SOCIEDAD ANONIMA DE CAPITAL VARIABLE</t>
  </si>
  <si>
    <t>06140812051030</t>
  </si>
  <si>
    <t>NEXSYS DE CENTROAMERICA, S.A. DE C.V.</t>
  </si>
  <si>
    <t>NIPRO MEDICAL CORPORATION SUC. EL SALVADOR</t>
  </si>
  <si>
    <t>O &amp; M MANTENIMIENTO Y SERVICIOS, S.A. DE C.V.</t>
  </si>
  <si>
    <t>06141311141036</t>
  </si>
  <si>
    <t>OBSIDIANA, S.A. DE C.V.</t>
  </si>
  <si>
    <t>OD EL SALVADOR LIMITADA DE CAPITAL VARIABLE</t>
  </si>
  <si>
    <t>06141909001018</t>
  </si>
  <si>
    <t>OLOCUILTA APPAREL, S.A. DE C.V.</t>
  </si>
  <si>
    <t>06140711001024</t>
  </si>
  <si>
    <t>OMNILIFE EL SALVADOR, S.A. DE C.V.</t>
  </si>
  <si>
    <t>06142709760012</t>
  </si>
  <si>
    <t>OMNISPORT, S.A. DE C.V.</t>
  </si>
  <si>
    <t>OPERADORA DEL SUR, S. A. DE C.V.</t>
  </si>
  <si>
    <t>06142406041060</t>
  </si>
  <si>
    <t>OPERADORES LOGISTICOS RANSA, S.A. DE C.V.</t>
  </si>
  <si>
    <t>06141903131017</t>
  </si>
  <si>
    <t>OPP FILM EL SALVADOR, SOCIEDAD ANONIMA DE CAPITAL VARIABLE.</t>
  </si>
  <si>
    <t>06143001091015</t>
  </si>
  <si>
    <t>OPTIMA SERVICIOS FINANCIEROS, S.A. DE C.V.</t>
  </si>
  <si>
    <t>06141212021010</t>
  </si>
  <si>
    <t>ORAZUL ENERGY COMERCIALIZADORA DE EL SALVADOR, S.A. DE C.V.</t>
  </si>
  <si>
    <t>06142506991065</t>
  </si>
  <si>
    <t>ORAZUL ENERGY EL SALVADOR INVESTMENTS Nº.1 Y CIA, S. EN C. DE C.V.</t>
  </si>
  <si>
    <t>06143107981044</t>
  </si>
  <si>
    <t>ORAZUL ENERGY EL SALVADOR SOCIEDAD EN COMANDITA POR ACCIONES DE CAPITAL VARIABLE</t>
  </si>
  <si>
    <t>06140410021038</t>
  </si>
  <si>
    <t>ORIGEM, S.A. DE C.V.</t>
  </si>
  <si>
    <t>06140903770017</t>
  </si>
  <si>
    <t>ORION, S. A. DE C. V.</t>
  </si>
  <si>
    <t>10102012540021</t>
  </si>
  <si>
    <t>ORTEGA LOPEZ JULIO ISRAEL</t>
  </si>
  <si>
    <t>12172001670020</t>
  </si>
  <si>
    <t>ORTIZ ALVARENGA MERLIN FABRICIO</t>
  </si>
  <si>
    <t>05012602981017</t>
  </si>
  <si>
    <t>OUTSOURCE, S.A DE C.V.</t>
  </si>
  <si>
    <t>06140501350010</t>
  </si>
  <si>
    <t>OVIDIO J.VIDES, S.A. DE C.V.</t>
  </si>
  <si>
    <t>06141206021050</t>
  </si>
  <si>
    <t>P. C. SERVICIOS, S.A. DE C.V.</t>
  </si>
  <si>
    <t>01011505610013</t>
  </si>
  <si>
    <t>PADILLA AYALA MIGUEL ANTONIO</t>
  </si>
  <si>
    <t>06141312280039</t>
  </si>
  <si>
    <t>PAN AMERICAN LIFE INSURANCE COMPANY, SUCURSAL EL SALVADOR</t>
  </si>
  <si>
    <t>06142308041043</t>
  </si>
  <si>
    <t>PAN GENESIS, SOCIEDAD ANONIMA DE CAPITAL VARIABLE</t>
  </si>
  <si>
    <t>06140401001016</t>
  </si>
  <si>
    <t>PANADERIA EL ROSARIO, S.A. DE C.V.</t>
  </si>
  <si>
    <t>05110902941019</t>
  </si>
  <si>
    <t>PANADERIA TECLEÑA, S. A. DE C. V.</t>
  </si>
  <si>
    <t>06140210071081</t>
  </si>
  <si>
    <t>PAPELERA INTERNACIONAL EL SALVADOR S.A. DE C.V.</t>
  </si>
  <si>
    <t>06140408101016</t>
  </si>
  <si>
    <t>PARKDALE MILLS EL SALVADOR, SOCIEDAD ANONIMA DE CAPITAL VARIABLE</t>
  </si>
  <si>
    <t>06142308901026</t>
  </si>
  <si>
    <t>PARQUE INDUSTRIAL EL PROGRESO, S. A. DE C. V.</t>
  </si>
  <si>
    <t>06142910111028</t>
  </si>
  <si>
    <t>PARQUE INDUSTRIAL SANTA ANA, SOCIEDAD ANONIMA DE CAPITAL VARIABLE</t>
  </si>
  <si>
    <t>06143009811017</t>
  </si>
  <si>
    <t>PARTIDO ALIANZA REPUBLICANA NACIONALISTA</t>
  </si>
  <si>
    <t>06141004121079</t>
  </si>
  <si>
    <t>PARTS PLUS, S.A. DE C.V.</t>
  </si>
  <si>
    <t>06141310111028</t>
  </si>
  <si>
    <t>PAVIMENTOS Y CONSTRUCCION, SOCIEDAD ANONIMA DE CAPITAL VARIABLE</t>
  </si>
  <si>
    <t>06141801011025</t>
  </si>
  <si>
    <t>PAYLESS SHOESOURCE OF EL SALVADOR, LTDA. DE C.V.</t>
  </si>
  <si>
    <t>11230601550014</t>
  </si>
  <si>
    <t>PAZ JOSE ERNESTO</t>
  </si>
  <si>
    <t>06142407071086</t>
  </si>
  <si>
    <t>PEÑA HERMANOS TRANSPORTES, S.A. DE C.V.</t>
  </si>
  <si>
    <t>PEREZ TONY ALBERTO</t>
  </si>
  <si>
    <t>06141807121035</t>
  </si>
  <si>
    <t>PETROSERCH´S, S.A. DE C.V.</t>
  </si>
  <si>
    <t>93630506071010</t>
  </si>
  <si>
    <t>PETTENATI CENTRO AMERICA, S.A. DE C.V.</t>
  </si>
  <si>
    <t>06143105760017</t>
  </si>
  <si>
    <t>PHILIP MORRIS EL SALVADOR, S.A. DE C.V.</t>
  </si>
  <si>
    <t>06142203911042</t>
  </si>
  <si>
    <t>PICACHO, S. A. DE C. V.</t>
  </si>
  <si>
    <t>06142411001068</t>
  </si>
  <si>
    <t>PILOTOS DE TACA,S.A.DE C.V.</t>
  </si>
  <si>
    <t>06142603011113</t>
  </si>
  <si>
    <t>PIMI, S. A. DE C. V.</t>
  </si>
  <si>
    <t>11021112671012</t>
  </si>
  <si>
    <t>PINEDA IGLESIAS FREDI ARQUIMIDES</t>
  </si>
  <si>
    <t>06142703780037</t>
  </si>
  <si>
    <t>PINTURA Y ENDEREZADO, S.A. DE C.V.</t>
  </si>
  <si>
    <t>06141309941025</t>
  </si>
  <si>
    <t>PLANTA DE TORREFACCION DE CAFE, S.A. DE C.V.</t>
  </si>
  <si>
    <t>06142303951084</t>
  </si>
  <si>
    <t>PLASTICOS EL PANDA, S.A. DE C.V.</t>
  </si>
  <si>
    <t>02102312560026</t>
  </si>
  <si>
    <t>PLEITEZ GONZALEZ MIGUEL ANGEL</t>
  </si>
  <si>
    <t>06140707041020</t>
  </si>
  <si>
    <t>PLYCEM CONSTRUSISTEMAS EL SALVADOR, S.A. DE C.V.</t>
  </si>
  <si>
    <t>94832909941010</t>
  </si>
  <si>
    <t>POLIWATT, LIMITADA (SUCURSAL EL SALVADOR)</t>
  </si>
  <si>
    <t>06141811710015</t>
  </si>
  <si>
    <t>POLLO CAMPERO DE EL SALVADOR, S.A. DE C.V.</t>
  </si>
  <si>
    <t>06140412951091</t>
  </si>
  <si>
    <t>POLLO CAMPESTRE, S.A. DE C.V.</t>
  </si>
  <si>
    <t>06140909921072</t>
  </si>
  <si>
    <t>POLYBAG, S. A. DE C. V.</t>
  </si>
  <si>
    <t>06142008660025</t>
  </si>
  <si>
    <t>PORTILLO TRIGUEROS FRANCISCO JAVIER</t>
  </si>
  <si>
    <t>06142907051022</t>
  </si>
  <si>
    <t>PRENDA AVAL, S. A. DE C. V.</t>
  </si>
  <si>
    <t>05112605141022</t>
  </si>
  <si>
    <t>PRESTAMOS DEL ATLANTICO NORTE, SOCIEDAD ANONIMA DE CAPITAL VARIABLE</t>
  </si>
  <si>
    <t>06141603991030</t>
  </si>
  <si>
    <t>PRICESMART EL SALVADOR, S.A. DE C.V.</t>
  </si>
  <si>
    <t>06143105911049</t>
  </si>
  <si>
    <t>PRIMER BANCO DE LOS TRABAJ SOC COOP DE R. L. DE C. V.</t>
  </si>
  <si>
    <t>06140609101022</t>
  </si>
  <si>
    <t>PRINTCRAFT CENTRAL AMERICA, SOCIEDAD ANONIMA DE CAPITAL VARIABLE</t>
  </si>
  <si>
    <t>06140605971014</t>
  </si>
  <si>
    <t>PRO DEPT EL SAL. S.A.DE C.V.</t>
  </si>
  <si>
    <t>06142108071037</t>
  </si>
  <si>
    <t>PROCESADORA DE ACERO DE EL SALVADOR, S.A. DE C. V.</t>
  </si>
  <si>
    <t>06142301780018</t>
  </si>
  <si>
    <t>PRODMIN, S.A. DE C.V.</t>
  </si>
  <si>
    <t>06141704670022</t>
  </si>
  <si>
    <t>PRODUCTIVE BUSINESS SOLUTIONS EL SALVADOR, S.A. DE C.V.</t>
  </si>
  <si>
    <t>06141606161047</t>
  </si>
  <si>
    <t>PRODUCTOS AGROALIMENTICIOS, SOCIEDAD ANONIMA DE CAPITAL VARIABLE</t>
  </si>
  <si>
    <t>06141902730011</t>
  </si>
  <si>
    <t>PRODUCTOS AGROQUIMICOS DE C.A.,S.A</t>
  </si>
  <si>
    <t>06142101931049</t>
  </si>
  <si>
    <t>PRODUCTOS ALIMENTICIOS BOCADELI, S. A. DE C. V.</t>
  </si>
  <si>
    <t>06143112690013</t>
  </si>
  <si>
    <t>PRODUCTOS ALIMENTICIOS DIANA, S.A. DE C.V.</t>
  </si>
  <si>
    <t>06142006670015</t>
  </si>
  <si>
    <t>PRODUCTOS ALIMENTICIOS SELLO DE ORO, S.A. DE C.V.</t>
  </si>
  <si>
    <t>06142209580021</t>
  </si>
  <si>
    <t>PRODUCTOS ATLAS,S.A. DE C.V.</t>
  </si>
  <si>
    <t>06141011780023</t>
  </si>
  <si>
    <t>PRODUCTOS AVON, S. A.</t>
  </si>
  <si>
    <t>06141210830014</t>
  </si>
  <si>
    <t>PRODUCTOS CARNICOS, S.A. DE C.V.</t>
  </si>
  <si>
    <t>PRODUCTOS MEDICO-FARMACEUTICOS, S.A. DE C.V.</t>
  </si>
  <si>
    <t>06140310061067</t>
  </si>
  <si>
    <t>PROVEEDORA ELECTRICA EL SALVADOR, S.A. DE C.V.</t>
  </si>
  <si>
    <t>06140907141029</t>
  </si>
  <si>
    <t>PROVIDENCIA SOLAR, SOCIEDAD ANONIMA DE CAPITAL VARIABLE</t>
  </si>
  <si>
    <t>PROYECTOS E INVERSIONES, S. A. DE C. V.</t>
  </si>
  <si>
    <t>06142810091011</t>
  </si>
  <si>
    <t>PSA, S.A. PUESTO DE BOLSA DE PRODUCTOS Y SERVICIOS</t>
  </si>
  <si>
    <t>06140109590020</t>
  </si>
  <si>
    <t>PUBLICIDAD COMERCIAL, S.A. DE C.V.</t>
  </si>
  <si>
    <t>06141906971075</t>
  </si>
  <si>
    <t>PUMA EL SALVADOR, S. A. DE C. V.</t>
  </si>
  <si>
    <t>94502707600011</t>
  </si>
  <si>
    <t>PUMA ENERGY BAHAMAS, S.A. - SUCURSAL EL SALVADOR.</t>
  </si>
  <si>
    <t>06140409001015</t>
  </si>
  <si>
    <t>PUNTUAL, S.A. DE C.V.</t>
  </si>
  <si>
    <t>06141205081024</t>
  </si>
  <si>
    <t>QUÁLITAS COMPAÑIA DE SEGUROS, S.A.</t>
  </si>
  <si>
    <t>06141606091057</t>
  </si>
  <si>
    <t>QUALITY ASSURANCE CORREDORES DE SEGUROS, S.A DE C.V.</t>
  </si>
  <si>
    <t>06140703911011</t>
  </si>
  <si>
    <t>QUALITY GRAINS, S. A. DE C. V.</t>
  </si>
  <si>
    <t>06143101550077</t>
  </si>
  <si>
    <t>QUAN DIAZ BENITO JESUS EUGENIO</t>
  </si>
  <si>
    <t>06141206091015</t>
  </si>
  <si>
    <t>QUEDAN EXPRESS, S.A. DE C.V.</t>
  </si>
  <si>
    <t>94832507991010</t>
  </si>
  <si>
    <t>QUIMICA REITZEL DE EL SALVADOR, S.A. DE C.V.</t>
  </si>
  <si>
    <t>06140803830016</t>
  </si>
  <si>
    <t>QUIMICAS CONSOLIDADAS, S.A. DE C.V.</t>
  </si>
  <si>
    <t>06141203041017</t>
  </si>
  <si>
    <t>R &amp; M, S. A. DE C. V.</t>
  </si>
  <si>
    <t>06140202620015</t>
  </si>
  <si>
    <t>R.R. DONNELLEY DE EL SALVADOR, S.A. DE C.V.</t>
  </si>
  <si>
    <t>02102603710016</t>
  </si>
  <si>
    <t>RAF, S.A. DE C.V.</t>
  </si>
  <si>
    <t>12172812290015</t>
  </si>
  <si>
    <t>RAMIREZ LOPEZ JOSE INOCENTE ROBERTO</t>
  </si>
  <si>
    <t>05112504771017</t>
  </si>
  <si>
    <t>RAMIREZ MATUS CARLOS RODRIGO</t>
  </si>
  <si>
    <t>RAMIREZ VENTURA CARLOS DENIS</t>
  </si>
  <si>
    <t>RAMIREZ VENTURA, S. A. DE C.V.</t>
  </si>
  <si>
    <t>06140707161050</t>
  </si>
  <si>
    <t>RAVICORP INDUSTRIA, S.A. DE C.V.</t>
  </si>
  <si>
    <t>06140901630010</t>
  </si>
  <si>
    <t>RAYONES DE EL SALVADOR,S.A. DE C.V.</t>
  </si>
  <si>
    <t>06141912111037</t>
  </si>
  <si>
    <t>RECICLEMOS, SOCIEDAD ANONIMA DE CAPITAL VARIABLE</t>
  </si>
  <si>
    <t>04290704701015</t>
  </si>
  <si>
    <t>RECINOS ERAZO PEDRO ANTONIO</t>
  </si>
  <si>
    <t>RECINOS SCHONBORN, S. A. DE C. V.</t>
  </si>
  <si>
    <t>06140402081021</t>
  </si>
  <si>
    <t>RED FOX LAS MERCEDES, S.A. DE C.V.</t>
  </si>
  <si>
    <t>96422506991010</t>
  </si>
  <si>
    <t>RED RIBBON HOLDINGS, S.A.</t>
  </si>
  <si>
    <t>06142809600020</t>
  </si>
  <si>
    <t>REFINERIA PETROLERA ACAJUTLA, LIMITADA DE CAPITAL VARIABLE</t>
  </si>
  <si>
    <t>06140207870010</t>
  </si>
  <si>
    <t>REFLEX, S. A. DE C. V.</t>
  </si>
  <si>
    <t>06141605750027</t>
  </si>
  <si>
    <t>REGPA, S.A. DE C.V.</t>
  </si>
  <si>
    <t>06142312860043</t>
  </si>
  <si>
    <t>REKNIR, S. A. DE C. V.</t>
  </si>
  <si>
    <t>06143107620016</t>
  </si>
  <si>
    <t>06142805011034</t>
  </si>
  <si>
    <t>REPUESTOS IZALCO , S. A. DE C.V.</t>
  </si>
  <si>
    <t>06140904760032</t>
  </si>
  <si>
    <t>RESORTES Y ALAMBRES, S.A. DE C.V.</t>
  </si>
  <si>
    <t>06142308031013</t>
  </si>
  <si>
    <t>RETAIL SPORTS, SOCIEDAD ANONIMA DE CAPITAL VARIABLE.</t>
  </si>
  <si>
    <t>14121002620017</t>
  </si>
  <si>
    <t>REYES MARTINEZ H. ANGEL ANTONIO</t>
  </si>
  <si>
    <t>06141306001021</t>
  </si>
  <si>
    <t>RHEASAL S.A DE C.V</t>
  </si>
  <si>
    <t>05011510071018</t>
  </si>
  <si>
    <t>RIA DE CENTROAMERICA, S.A. DE C.V.</t>
  </si>
  <si>
    <t>06142808810017</t>
  </si>
  <si>
    <t>RIMAR, S. A. DE C. V.</t>
  </si>
  <si>
    <t>02100409220017</t>
  </si>
  <si>
    <t>RIO ZARCO, S.A. DE C.V.</t>
  </si>
  <si>
    <t>12171609731022</t>
  </si>
  <si>
    <t>RIVERA BONILLA DILMA EUNICE</t>
  </si>
  <si>
    <t>14021401581014</t>
  </si>
  <si>
    <t>RIVERA MAJANO WILFREDO</t>
  </si>
  <si>
    <t>94831009011010</t>
  </si>
  <si>
    <t>ROBERTO DUEÑAS LIMITADA</t>
  </si>
  <si>
    <t>06140811730039</t>
  </si>
  <si>
    <t>ROBERTONI, S.A. DE C.V.</t>
  </si>
  <si>
    <t>06142806001040</t>
  </si>
  <si>
    <t>ROBKELL, S.A. DE C.V.</t>
  </si>
  <si>
    <t>ROCELI CONSULTORES, S.A. DE C.V.</t>
  </si>
  <si>
    <t>12172512520027</t>
  </si>
  <si>
    <t>RODRIGUEZ CASTILLO JOSE FREDIS</t>
  </si>
  <si>
    <t>10092504680019</t>
  </si>
  <si>
    <t>RODRIGUEZ DURAN ALFREDO ANTONIO</t>
  </si>
  <si>
    <t>04161505360016</t>
  </si>
  <si>
    <t>RODRIGUEZ SANDOVAL DAGOBERTO</t>
  </si>
  <si>
    <t>06142610770019</t>
  </si>
  <si>
    <t>ROMALAR, S.A. DE C.V.</t>
  </si>
  <si>
    <t>14162110721024</t>
  </si>
  <si>
    <t>ROMERO DE MELENDEZ ENA JOSELIN</t>
  </si>
  <si>
    <t>06140506131047</t>
  </si>
  <si>
    <t>R-PAC CENTRAL AMERICA, SOCIEDAD ANONIMA DE CAPITAL VARIABLE</t>
  </si>
  <si>
    <t>06141606840012</t>
  </si>
  <si>
    <t>RUA, S.A. DE C.V.</t>
  </si>
  <si>
    <t>14010202150010</t>
  </si>
  <si>
    <t>RUBIO BENITEZ SUCESION CANDELARIO</t>
  </si>
  <si>
    <t>RUIZ MORALES JAVIER DANILO</t>
  </si>
  <si>
    <t>06141101111053</t>
  </si>
  <si>
    <t>RV INDUSTRIAS, S.A DE C.V</t>
  </si>
  <si>
    <t>06141601870014</t>
  </si>
  <si>
    <t>S CLEANS, S. A. DE C. V.</t>
  </si>
  <si>
    <t>06142409760031</t>
  </si>
  <si>
    <t>SABORES COSCO DE CENTROAMERICA S.A. DE C.V.</t>
  </si>
  <si>
    <t>06140906941056</t>
  </si>
  <si>
    <t>SABRITAS Y CIA, SOCIEDAD EN COMANDITA DE CAPITAL VARIABLE</t>
  </si>
  <si>
    <t>06142602750015</t>
  </si>
  <si>
    <t>SACOS SINTETICOS CENTROAMERICANOS, S.A. DE C.V.</t>
  </si>
  <si>
    <t>05020912440015</t>
  </si>
  <si>
    <t>SALAZAR MATAL JOSE ABEL</t>
  </si>
  <si>
    <t>06142204941026</t>
  </si>
  <si>
    <t>SALAZAR ROMERO, S.A. DE C.V.</t>
  </si>
  <si>
    <t>02071606480022</t>
  </si>
  <si>
    <t>SALAZAR UMAÑA JOSE ADAN</t>
  </si>
  <si>
    <t>06010811680011</t>
  </si>
  <si>
    <t>SALINAS DERAS JOSE MARIA</t>
  </si>
  <si>
    <t>06140507161055</t>
  </si>
  <si>
    <t>SALVADOREÑA DE ALIMENTOS, S.A. DE C.V.</t>
  </si>
  <si>
    <t>06141504051093</t>
  </si>
  <si>
    <t>SALVAPLASTIC INTERNACIONAL, S.A DE C.V.</t>
  </si>
  <si>
    <t>06141012640038</t>
  </si>
  <si>
    <t>SALVAPLASTIC, S.A. DE C.V.</t>
  </si>
  <si>
    <t>06141106921053</t>
  </si>
  <si>
    <t>SAN CRESPIN, S. A. DE C. V.</t>
  </si>
  <si>
    <t>06141510860012</t>
  </si>
  <si>
    <t>SAN ESTEBAN, S.A. DE C.V.</t>
  </si>
  <si>
    <t>06140212091020</t>
  </si>
  <si>
    <t>SAN MIGUEL PET EL SALVADOR, S.A. DE C.V.</t>
  </si>
  <si>
    <t>02070110430017</t>
  </si>
  <si>
    <t>SANABRIA GALDAMEZ MONTERROZA ADELMO</t>
  </si>
  <si>
    <t>02100706570023</t>
  </si>
  <si>
    <t>SANDOVAL CISNEROS JUANA MARIA</t>
  </si>
  <si>
    <t>06140806041058</t>
  </si>
  <si>
    <t>SANTA ANA APPAREL LTDA. DE C.V.</t>
  </si>
  <si>
    <t>SARAM, S.A. DE C.V.</t>
  </si>
  <si>
    <t>12171908991014</t>
  </si>
  <si>
    <t>SARAVIA BONILLA, S. A. DE C. V.</t>
  </si>
  <si>
    <t>06142105670017</t>
  </si>
  <si>
    <t>SAVONA, S.A. DE C.V.</t>
  </si>
  <si>
    <t>06141606101044</t>
  </si>
  <si>
    <t>SBA TORRES EL SALVADOR, SOCIEDAD ANONIMA DE CAPITAL VARIABLE</t>
  </si>
  <si>
    <t>06140208550011</t>
  </si>
  <si>
    <t>SCOTIA SEGUROS, S.A.</t>
  </si>
  <si>
    <t>06142511720014</t>
  </si>
  <si>
    <t>SCOTIABANK EL SALVADOR, S.A.</t>
  </si>
  <si>
    <t>06141711101041</t>
  </si>
  <si>
    <t>SEGUROS AZUL VIDA, S.A. SEGUROS DE PERSONAS</t>
  </si>
  <si>
    <t>01011203141012</t>
  </si>
  <si>
    <t>SEGUROS AZUL, S.A.</t>
  </si>
  <si>
    <t>06142903850011</t>
  </si>
  <si>
    <t>SEGUROS DEL PACIFICO, S.A.</t>
  </si>
  <si>
    <t>06141202620014</t>
  </si>
  <si>
    <t>SEGUROS E INVERSIONES, S.A.</t>
  </si>
  <si>
    <t>06140703780015</t>
  </si>
  <si>
    <t>SEIS, S.A. DE C.V.</t>
  </si>
  <si>
    <t>06140203981013</t>
  </si>
  <si>
    <t>SERTRACEN, S.A. DE C.V.</t>
  </si>
  <si>
    <t>06142605971068</t>
  </si>
  <si>
    <t>SERVAMATIC,S.A DE C.V.</t>
  </si>
  <si>
    <t>06141603991057</t>
  </si>
  <si>
    <t>SERVI ESTACION EL PILAR, S. A. DE C. V.</t>
  </si>
  <si>
    <t>06143105911022</t>
  </si>
  <si>
    <t>SERVICENTRO RIVERA, S.A. DE C.V.</t>
  </si>
  <si>
    <t>06140807051014</t>
  </si>
  <si>
    <t>SERVICIOS BURSATILES SALVADOREÑOS, S.A. DE C.V. PUESTO DE BOLSA DE PRODUCTOS Y SERVICIOS</t>
  </si>
  <si>
    <t>06140802740020</t>
  </si>
  <si>
    <t>SERVICIOS DE ALIMENTOS, S.A. DE C.V.</t>
  </si>
  <si>
    <t>06140904971039</t>
  </si>
  <si>
    <t>SERVICIOS DE PERSONAL, S. A. DE C. V.</t>
  </si>
  <si>
    <t>06140903760036</t>
  </si>
  <si>
    <t>SERVICIOS DE SALUD, S.A. DE C.V.</t>
  </si>
  <si>
    <t>06140604951036</t>
  </si>
  <si>
    <t>SERVICIOS EMPRESARIALES, S.A. DE C.V.</t>
  </si>
  <si>
    <t>06140102021086</t>
  </si>
  <si>
    <t>SERVICIOS FINANCIEROS ENLACE, S.A. DE C.V.</t>
  </si>
  <si>
    <t>06142810921030</t>
  </si>
  <si>
    <t>SERVICIOS FINANCIEROS S. A. DE C. V.</t>
  </si>
  <si>
    <t>06140402921038</t>
  </si>
  <si>
    <t>SERVICIOS GENERALES BURSATILES, S.A. DE C.V.</t>
  </si>
  <si>
    <t>06141205870030</t>
  </si>
  <si>
    <t>SERVICIOS INTEGRALES SIC, SOCIEDAD ANONIMA DE CAPITAL VARIABLE</t>
  </si>
  <si>
    <t>06142311001044</t>
  </si>
  <si>
    <t>SERVICIOS LABORALES, S.A. DE C.V.</t>
  </si>
  <si>
    <t>06142405911010</t>
  </si>
  <si>
    <t>SERVICIOS SANTA ELENA, S. A. DE C. V.</t>
  </si>
  <si>
    <t>06140505981012</t>
  </si>
  <si>
    <t>SERVICIOS TECNICOS AVICOLAS, S.A. DE C.V.</t>
  </si>
  <si>
    <t>12172012041013</t>
  </si>
  <si>
    <t>SERVIPA S.A. DE C.V.</t>
  </si>
  <si>
    <t>06141103590020</t>
  </si>
  <si>
    <t>SHERWIN WILLIAMS DE CENTRO AMERICA, S.A. DE C.V.</t>
  </si>
  <si>
    <t>06141806041038</t>
  </si>
  <si>
    <t>SHOPPING CENTER, S.A. DE C.V.</t>
  </si>
  <si>
    <t>93090110470011</t>
  </si>
  <si>
    <t>SIEMENS AKTIENGESELLSCHAFT</t>
  </si>
  <si>
    <t>06140104670012</t>
  </si>
  <si>
    <t>SIEMENS, S.A.</t>
  </si>
  <si>
    <t>06141703690013</t>
  </si>
  <si>
    <t>SIGMA, S.A. DE C.V.</t>
  </si>
  <si>
    <t>05111108001016</t>
  </si>
  <si>
    <t>SINGUIL, DE R.L.</t>
  </si>
  <si>
    <t>05112108001012</t>
  </si>
  <si>
    <t>SISA, VIDA, SOCIEDAD ANONIMA, SEGUROS DE PERSONAS</t>
  </si>
  <si>
    <t>06140802740032</t>
  </si>
  <si>
    <t>SISTEMAS COMESTIBLES,S.A. DE C.V.</t>
  </si>
  <si>
    <t>06142305071030</t>
  </si>
  <si>
    <t>SKY EL SALVADOR, S.A. DE C.V.</t>
  </si>
  <si>
    <t>06140311061010</t>
  </si>
  <si>
    <t>SKY SOLUTIONS, S.A. DE C.V.</t>
  </si>
  <si>
    <t>06141604121021</t>
  </si>
  <si>
    <t>SKYCOM LATINOAMERICA, S.A DE C.V.</t>
  </si>
  <si>
    <t>06141110911011</t>
  </si>
  <si>
    <t>SMI PET EL SALVADOR, SOCIEDAD ANONIMA DE CAPITAL VARIABLE</t>
  </si>
  <si>
    <t>02033110660019</t>
  </si>
  <si>
    <t>SOC. COOP.CHALCHUAPANECA DE PRODUCTORES DE CAFE,CUZCACHAPA DE R.L</t>
  </si>
  <si>
    <t>12171602131011</t>
  </si>
  <si>
    <t>SOCIEDAD COOPERATIVA DE AHORRO Y CREDITO CREDICAMPO DE RESPONSABILIDAD LIMITADA DE CAPITAL VARIABLE</t>
  </si>
  <si>
    <t>13191912001015</t>
  </si>
  <si>
    <t>SOCIEDAD COOPERATIVA DE AHORRO Y MICROCREDITO DE RESPONSABILIDAD LIMITADA DE CAPITAL VARIABLE</t>
  </si>
  <si>
    <t>13190712061017</t>
  </si>
  <si>
    <t>SOCIEDAD COOPERATIVA PADECOMSM CREDITO DE RESPONSABILIDAD LIMITADA DE CAPITAL VARIABLE</t>
  </si>
  <si>
    <t>02071203041014</t>
  </si>
  <si>
    <t>SOCIEDAD COOPERATIVA SOLIDARISTA DE RESPONSABILIDAD LIMITADA</t>
  </si>
  <si>
    <t>06141505021015</t>
  </si>
  <si>
    <t>SOCIEDAD DE AHORRO Y CREDITO APOYO INTEGRAL, S.A.</t>
  </si>
  <si>
    <t>06141002071023</t>
  </si>
  <si>
    <t>SOCIEDAD DE AHORRO Y CREDITO CREDICOMER, S.A.</t>
  </si>
  <si>
    <t>06142203131020</t>
  </si>
  <si>
    <t>SOCIEDAD DE AHORRO Y CREDITO MULTIVALORES, SOCIEDAD ANONIMA</t>
  </si>
  <si>
    <t>06141603941017</t>
  </si>
  <si>
    <t>SOCIEDAD HIDROELECTRICA PAPALOATE, S. A. DE C. V.</t>
  </si>
  <si>
    <t>06140611101021</t>
  </si>
  <si>
    <t>SOCIETE D´ENERGIE DU SALVADOR, SOCIEDAD ANONIMA DE CAPITAL VARIABLE</t>
  </si>
  <si>
    <t>06140808630017</t>
  </si>
  <si>
    <t>SOLAIRE, S.A. DE C.V.</t>
  </si>
  <si>
    <t>04302504470010</t>
  </si>
  <si>
    <t>SOLIS OLIVA MARCOS ANTONIO</t>
  </si>
  <si>
    <t>06142709061020</t>
  </si>
  <si>
    <t>SOLUCIONES Y HERRAMIENTAS, S.A. DE C.V.</t>
  </si>
  <si>
    <t>06141402680043</t>
  </si>
  <si>
    <t>SOSA CASTELLANOS RAUL RAFAEL</t>
  </si>
  <si>
    <t>06142504021026</t>
  </si>
  <si>
    <t>SOTRANSCO, S.A. DE C.V.</t>
  </si>
  <si>
    <t>06140709760014</t>
  </si>
  <si>
    <t>SOVIPE COMERCIAL S. A. DE C. V.</t>
  </si>
  <si>
    <t>06143108901028</t>
  </si>
  <si>
    <t>SPECIALTY FOODS, S.A. DE C.V.</t>
  </si>
  <si>
    <t>96422405850010</t>
  </si>
  <si>
    <t>SPECIALTY PRODUCTS, S. A. DE C. V.</t>
  </si>
  <si>
    <t>06140901041111</t>
  </si>
  <si>
    <t>SSA SISTEMAS EL SALVADOR, S. A. DE C. V.</t>
  </si>
  <si>
    <t>96422011061033</t>
  </si>
  <si>
    <t>STAR LAND GROUP COMMERCE, INC., SUCURSAL EL SALVADOR</t>
  </si>
  <si>
    <t>06140504001014</t>
  </si>
  <si>
    <t>STAR MOTORS, S.A. DE C.V.</t>
  </si>
  <si>
    <t>06140409670019</t>
  </si>
  <si>
    <t>STEINER,S.A. DE C.V.</t>
  </si>
  <si>
    <t>94982006131013</t>
  </si>
  <si>
    <t>SUBWAY INTERNATIONAL B.V. SUCURSAL EL SALVADOR</t>
  </si>
  <si>
    <t>04162805390013</t>
  </si>
  <si>
    <t>SUC. AGUILAR CACERES AGUSTIN</t>
  </si>
  <si>
    <t>06142607620171</t>
  </si>
  <si>
    <t>SUCESION RODRIGUEZ ROMERO JORGE ALBERTO</t>
  </si>
  <si>
    <t>12021812460012</t>
  </si>
  <si>
    <t>SUCESION SORTO REINALDO DE JESUS</t>
  </si>
  <si>
    <t>06140701690011</t>
  </si>
  <si>
    <t>SUCESORES LUIS TORRES Y COMPAÑIA DE C. V.</t>
  </si>
  <si>
    <t>05112105901012</t>
  </si>
  <si>
    <t>SUMER, S.A. DE C.V.</t>
  </si>
  <si>
    <t>06141206021041</t>
  </si>
  <si>
    <t>SUMINISTROS DE RESTAURANTES, S.A. DE C.V.</t>
  </si>
  <si>
    <t>05112807580014</t>
  </si>
  <si>
    <t>SUMMA INDUSTRIAL, S. A. DE C. V.</t>
  </si>
  <si>
    <t>06141107780022</t>
  </si>
  <si>
    <t>SUN CHEMICAL DE C.A., S.A. DE C.V.</t>
  </si>
  <si>
    <t>03060106121013</t>
  </si>
  <si>
    <t>SUN TRADER, SOCIEDAD ANONIMA DE CAPITAL VARIABLE.</t>
  </si>
  <si>
    <t>06143011881138</t>
  </si>
  <si>
    <t>SUPER PROMOTORA, S. A. DE C. V.</t>
  </si>
  <si>
    <t>SUPER REPUESTOS EL SALVADOR, SOCIEDAD ANONIMA DE CAPITAL VARIABLE</t>
  </si>
  <si>
    <t>06142509091081</t>
  </si>
  <si>
    <t>SUPERTEX EL SALVADOR, S.A. DE C.V.</t>
  </si>
  <si>
    <t>06140409141062</t>
  </si>
  <si>
    <t>SUPERTEX LOURDES, S.A. DE C.V.</t>
  </si>
  <si>
    <t>96000709161011</t>
  </si>
  <si>
    <t>SUPRA CONSTRUCCIONES, SOCIEDAD ANONIMA DE CAPITAL VARIABLE (SUCURSAL EL SALVADOR)</t>
  </si>
  <si>
    <t>06141309101051</t>
  </si>
  <si>
    <t>SW INVERSIONES INTERNACIONALES DE ALIMENTOS, S.A. DE C.V.</t>
  </si>
  <si>
    <t>06142106051012</t>
  </si>
  <si>
    <t>SWISSTEX EL SALVADOR, S.A. DE C.V.</t>
  </si>
  <si>
    <t>06140909031018</t>
  </si>
  <si>
    <t>SYKES EL SALVADOR LTDA.</t>
  </si>
  <si>
    <t>06142403870021</t>
  </si>
  <si>
    <t>TA TUNG, S.A. DE C.V.</t>
  </si>
  <si>
    <t>06142911390029</t>
  </si>
  <si>
    <t>TACA INTERNATIONAL AIRLINES, S.A.</t>
  </si>
  <si>
    <t>06140104620021</t>
  </si>
  <si>
    <t>TALLER DIDEA, S.A. DE C.V.</t>
  </si>
  <si>
    <t>06142506941068</t>
  </si>
  <si>
    <t>TANK LINE, S. A. DE C. V.</t>
  </si>
  <si>
    <t>06141212901029</t>
  </si>
  <si>
    <t>TARJETAS CUSCATLAN DE EL SALVADOR, S.A. DE C.V.</t>
  </si>
  <si>
    <t>05010512081014</t>
  </si>
  <si>
    <t>TECHNICAL AND TRAINING SERVICES, S.A. DE C.V.</t>
  </si>
  <si>
    <t>06141104971037</t>
  </si>
  <si>
    <t>TECHNO SCREEN, S. A. DE C. V.</t>
  </si>
  <si>
    <t>06141401021021</t>
  </si>
  <si>
    <t>TECNASA ES, S.A. DE C.V.</t>
  </si>
  <si>
    <t>TECNICA EN NUTRICION ANIMAL, S.A. DE C.V.</t>
  </si>
  <si>
    <t>06140611750055</t>
  </si>
  <si>
    <t>TECNICA UNIVERSAL SALVADOREÑA, S.A. DE C.V.</t>
  </si>
  <si>
    <t>06140212810019</t>
  </si>
  <si>
    <t>TECNICOS ASOCIADOS, S.A. DE C.V.</t>
  </si>
  <si>
    <t>06140506891025</t>
  </si>
  <si>
    <t>TECNO AVANCE, S.A. DE C.V.</t>
  </si>
  <si>
    <t>06140207991021</t>
  </si>
  <si>
    <t>TELECOMODA, S.A. DE C.V.</t>
  </si>
  <si>
    <t>06141201041010</t>
  </si>
  <si>
    <t>TELEFONIA DIGITAL MOVIL, S.A. DE C.V.</t>
  </si>
  <si>
    <t>06142102971036</t>
  </si>
  <si>
    <t>TELEFONICA MOVILES EL SALVADOR, S. A. DE C. V.</t>
  </si>
  <si>
    <t>06142303911015</t>
  </si>
  <si>
    <t>TELEMOVIL EL SALVADOR , SOCIEDAD ANONIMA DE CAPITAL VARIABLE</t>
  </si>
  <si>
    <t>06141502961025</t>
  </si>
  <si>
    <t>TERMINALES DE GAS DEL PACIFICO, S. A. DE C. V.</t>
  </si>
  <si>
    <t>06140402710012</t>
  </si>
  <si>
    <t>TERMOENCOGIBLES, S.A. DE C.V.</t>
  </si>
  <si>
    <t>06141410041027</t>
  </si>
  <si>
    <t>TERMOEXPORT, S.A. DE C.V.</t>
  </si>
  <si>
    <t>06142210991027</t>
  </si>
  <si>
    <t>TERMOPUERTO, SOCIEDAD ANONIMA DE CAPITAL VARIABLE</t>
  </si>
  <si>
    <t>06142607991058</t>
  </si>
  <si>
    <t>TERMOS DEL RIO, S.A. DE C.V.</t>
  </si>
  <si>
    <t>06140207870046</t>
  </si>
  <si>
    <t>TERNIUM INTERNACIONAL EL SALVADOR, S.A DE C.V .</t>
  </si>
  <si>
    <t>06140802021079</t>
  </si>
  <si>
    <t>TEXLEE EL SALVADOR, LTDA DE C.V.</t>
  </si>
  <si>
    <t>94502302961011</t>
  </si>
  <si>
    <t>TEXTILES LA PAZ L. L. C.</t>
  </si>
  <si>
    <t>05150207081019</t>
  </si>
  <si>
    <t>TEXTILES OPICO,S.A. DE C.V.</t>
  </si>
  <si>
    <t>06140802740019</t>
  </si>
  <si>
    <t>TEXTILES SAN ANDRES, SOCIEDAD ANONIMA DE CAPITAL VARIABLE.</t>
  </si>
  <si>
    <t>06141811710039</t>
  </si>
  <si>
    <t>TEXTUFIL,S.A. DE C.V.</t>
  </si>
  <si>
    <t>93843010951013</t>
  </si>
  <si>
    <t>THE BANK OF NOVA SCOTIA</t>
  </si>
  <si>
    <t>06141109081013</t>
  </si>
  <si>
    <t>THE OFFICE GURUS, LTDA. DE C.V.</t>
  </si>
  <si>
    <t>94831902981010</t>
  </si>
  <si>
    <t>THYSSENKRUPP ELEVADORES, S.A. ( SUC. EL SALVADOR )</t>
  </si>
  <si>
    <t>02032901570013</t>
  </si>
  <si>
    <t>TIJIBOY HASBUN JOSE ROBERTO</t>
  </si>
  <si>
    <t>06142305670013</t>
  </si>
  <si>
    <t>TITULOS, BIENES Y VALORES, S.A. DE C.V.</t>
  </si>
  <si>
    <t>03152510540010</t>
  </si>
  <si>
    <t>TOBAR PEÑA FRANCISCO CORONADO</t>
  </si>
  <si>
    <t>06141601031021</t>
  </si>
  <si>
    <t>TOBAR,S.A. DE C.V.</t>
  </si>
  <si>
    <t>02101904820018</t>
  </si>
  <si>
    <t>TOMZA GAS DE EL SALVADOR, S.A DE C.V.</t>
  </si>
  <si>
    <t>14081204530014</t>
  </si>
  <si>
    <t>TORRES DE GONZALEZ SOLEDAD DEL CARMEN</t>
  </si>
  <si>
    <t>14012712531011</t>
  </si>
  <si>
    <t>TORRES VENTURA JOSE DAVID</t>
  </si>
  <si>
    <t>06142405850025</t>
  </si>
  <si>
    <t>TOTO, S.A. DE C.V.</t>
  </si>
  <si>
    <t>96480512051011</t>
  </si>
  <si>
    <t>TRANS AMERICAN AIRLINES, S.A. SUCURSAL EL SALVADOR</t>
  </si>
  <si>
    <t>06143105061037</t>
  </si>
  <si>
    <t>TRANSACTEL EL SALVADOR S.A DE C.V.</t>
  </si>
  <si>
    <t>06140204921049</t>
  </si>
  <si>
    <t>TRANS-AUTO, S.A. DE C.V.</t>
  </si>
  <si>
    <t>12171211971015</t>
  </si>
  <si>
    <t>TRANSPORTES CASTRO FUNES, S. A. DE C. V.</t>
  </si>
  <si>
    <t>06141008901028</t>
  </si>
  <si>
    <t>TRANSPORTES PESADOS, S.A. DE C.V.</t>
  </si>
  <si>
    <t>TRANSPORTISTAS EXCELENTEMENTE SERVIDOS, S. A.DE C.V.</t>
  </si>
  <si>
    <t>06142807810010</t>
  </si>
  <si>
    <t>TRANVA, S. A. DE C. V.</t>
  </si>
  <si>
    <t>06142509021024</t>
  </si>
  <si>
    <t>TRES MONTAÑAS LIMITADA DE C.V</t>
  </si>
  <si>
    <t>02072401500010</t>
  </si>
  <si>
    <t>TRINIDAD VDA. DE ALVARENGA MARIA TERESA</t>
  </si>
  <si>
    <t>96422206810012</t>
  </si>
  <si>
    <t>TROPIGAS DE EL SALVADOR,S.A.</t>
  </si>
  <si>
    <t>06142411151035</t>
  </si>
  <si>
    <t>TSK ELECTRONICA Y ELECTRICIDAD EL SALVADOR, SOCIEDAD ANONIMA DECAPITAL VARIABLE</t>
  </si>
  <si>
    <t>06140101770019</t>
  </si>
  <si>
    <t>TUBOS Y PERFILES PLASTICOS, S.A. DE C.V.</t>
  </si>
  <si>
    <t>06142506121010</t>
  </si>
  <si>
    <t>UBIQUITY GLOBAL SERVICES EL SALVADOR, S.A. DE C.V.</t>
  </si>
  <si>
    <t>06140410121024</t>
  </si>
  <si>
    <t>UDP CONSORCIO CONSTRUCTOR EXPANSION CINCO DE NOVIEMBRE</t>
  </si>
  <si>
    <t>05012012161014</t>
  </si>
  <si>
    <t>UDP/CARTELLONE-HOLCIM CONCRETOS</t>
  </si>
  <si>
    <t>06141003091036</t>
  </si>
  <si>
    <t>UFINET EL SALVADOR, SOCIEDAD ANONIMA DE CAPITAL VARIABLE</t>
  </si>
  <si>
    <t>02102802001015</t>
  </si>
  <si>
    <t>UNBOUND</t>
  </si>
  <si>
    <t>06141808001092</t>
  </si>
  <si>
    <t>UNICOSERVI, S.A. DE C.V.</t>
  </si>
  <si>
    <t>06142004981074</t>
  </si>
  <si>
    <t>UNIDAD DE TRANSACCIONES, S. A. DE C. V.</t>
  </si>
  <si>
    <t>06142302051020</t>
  </si>
  <si>
    <t>UNIFERSA-DISAGRO, S.A. DE C.V.</t>
  </si>
  <si>
    <t>06143011091021</t>
  </si>
  <si>
    <t>UNIFI CENTRAL AMERICA, LIMITADA DE CAPITAL VARIABLE</t>
  </si>
  <si>
    <t>06141905991030</t>
  </si>
  <si>
    <t>UNIGAS DE EL SALVADOR, SOCIEDAD ANONIMA DE CAPITAL VARIABLE</t>
  </si>
  <si>
    <t>06141612620014</t>
  </si>
  <si>
    <t>UNILEVER DE CENTRO AMERICA, SOCIEDAD ANONIMA DE CAPITAL VARIABLE</t>
  </si>
  <si>
    <t>06142910131029</t>
  </si>
  <si>
    <t>UNILEVER EL SALVADOR SCC, SOCIEDAD ANONIMA DE CAPITAL VARIABLE.</t>
  </si>
  <si>
    <t>02102701001014</t>
  </si>
  <si>
    <t>UNILLANTAS, S.A. DE C.V.</t>
  </si>
  <si>
    <t>06142501161056</t>
  </si>
  <si>
    <t>UNION COMERCIAL CORPORATIVO, SOCIEDAD ANONIMA DE CAPITAL VARIABLE.</t>
  </si>
  <si>
    <t>UNION COMERCIAL DE EL SALVADOR, S. A. DE C. V.</t>
  </si>
  <si>
    <t>06141606921025</t>
  </si>
  <si>
    <t>UNION DE EXPORTADORES, S.A. DE C.V.</t>
  </si>
  <si>
    <t>06140512161047</t>
  </si>
  <si>
    <t>UNION DE PERSONAS ASOCIO FOODTECH ALIMENTOS</t>
  </si>
  <si>
    <t>06142711901010</t>
  </si>
  <si>
    <t>UNION DISTRIBUIDORA INTERNACIONAL,S.A. DE C.V.</t>
  </si>
  <si>
    <t>94502404871017</t>
  </si>
  <si>
    <t>UNITED AIRLINES, INC. SUCURSAL EL SALVADOR</t>
  </si>
  <si>
    <t>06141509650017</t>
  </si>
  <si>
    <t>UNIVERSIDAD CENTROAMERICANA JOSE SIMEÓN CAÑAS</t>
  </si>
  <si>
    <t>12173110810022</t>
  </si>
  <si>
    <t>UNIVERSIDAD DE ORIENTE</t>
  </si>
  <si>
    <t>06142012901055</t>
  </si>
  <si>
    <t>UNIVERSIDAD DOCTOR ANDRES BELLO</t>
  </si>
  <si>
    <t>06140803841010</t>
  </si>
  <si>
    <t>UNIVERSIDAD DON BOSCO</t>
  </si>
  <si>
    <t>06141509770011</t>
  </si>
  <si>
    <t>UNIVERSIDAD DR JOSE MATIAS DELGADO</t>
  </si>
  <si>
    <t>06141701810015</t>
  </si>
  <si>
    <t>UNIVERSIDAD EVANGELICA DE EL SALVADOR</t>
  </si>
  <si>
    <t>06140703810032</t>
  </si>
  <si>
    <t>UNIVERSIDAD FRANCISCO GAVIDIA</t>
  </si>
  <si>
    <t>06142607820032</t>
  </si>
  <si>
    <t>UNIVERSIDAD MODULAR ABIERTA</t>
  </si>
  <si>
    <t>UNIVERSIDAD SALVADOREÑA ALBERTO MASFERRER</t>
  </si>
  <si>
    <t>06142005810012</t>
  </si>
  <si>
    <t>UNIVERSIDAD TECNOLOGICA DE EL SALVADOR</t>
  </si>
  <si>
    <t>06140404600015</t>
  </si>
  <si>
    <t>UNO EL SALVADOR, SOCIEDAD ANONIMA</t>
  </si>
  <si>
    <t>06141011961031</t>
  </si>
  <si>
    <t>UNO RENT A CAR, S.A. DE C.V.</t>
  </si>
  <si>
    <t>06142511941017</t>
  </si>
  <si>
    <t>VALORES BANAGRICOLA, S.A DE C.V. CASA DE CORREDORES DE BOLSA</t>
  </si>
  <si>
    <t>06141801921013</t>
  </si>
  <si>
    <t>VALORES CUSCATLAN EL SALVADOR, SOCIEDAD ANONIMA DE CAPITAL VARIABLE, CASA DE CORREDORES DE BOLSA</t>
  </si>
  <si>
    <t>06140212931045</t>
  </si>
  <si>
    <t>VALORES DAVIVIENDA EL SALVADOR, S.A. DE C.V. CASA DE CORREDORES DE BOLSA.</t>
  </si>
  <si>
    <t>06142007091010</t>
  </si>
  <si>
    <t>VALORES Y SERVICIOS REGIONALES,S.A. DE C.V.</t>
  </si>
  <si>
    <t>06142011771018</t>
  </si>
  <si>
    <t>VAQUERANO LAZO ULISES EDGARDO</t>
  </si>
  <si>
    <t>06142903081016</t>
  </si>
  <si>
    <t>VARIEDADES GENESIS, S.A. DE C.V.</t>
  </si>
  <si>
    <t>06140512071064</t>
  </si>
  <si>
    <t>VARSITY PRO LTDA. DE CV</t>
  </si>
  <si>
    <t>01011405061010</t>
  </si>
  <si>
    <t>VIDALES LARRAÑAGA,SOCIEDAD ANONIMA DE CAPITAL VARIABLE</t>
  </si>
  <si>
    <t>06140806450012</t>
  </si>
  <si>
    <t>VIDUC, S.A. DE C.V.</t>
  </si>
  <si>
    <t>08210507660026</t>
  </si>
  <si>
    <t>VILLALTA CARCAMO JOSE LUIS</t>
  </si>
  <si>
    <t>08212607380013</t>
  </si>
  <si>
    <t>VILLALTA SALINAS JOSE VICENTE</t>
  </si>
  <si>
    <t>14062004650011</t>
  </si>
  <si>
    <t>VILLATORO REYES MEDARDO ANTONIO</t>
  </si>
  <si>
    <t>06142101860018</t>
  </si>
  <si>
    <t>VILLAVAR, S.A. DE C.V.</t>
  </si>
  <si>
    <t>06142208660010</t>
  </si>
  <si>
    <t>VIVA OUTDOOR, SOCIEDAD ANONIMA DE CAPITAL VARIABLE</t>
  </si>
  <si>
    <t>06141504700018</t>
  </si>
  <si>
    <t>YKK EL SALVADOR, S.A. DE C.V.</t>
  </si>
  <si>
    <t>06143003041015</t>
  </si>
  <si>
    <t>YLUFA, S. A. DE C.V.</t>
  </si>
  <si>
    <t>05011103031010</t>
  </si>
  <si>
    <t>YOBEL, S.A. DE C.V.</t>
  </si>
  <si>
    <t>06142706011049</t>
  </si>
  <si>
    <t>YOUNGONE ( EL SALVADOR ), S. A. DE C. V.</t>
  </si>
  <si>
    <t>06140506720010</t>
  </si>
  <si>
    <t>YSU TV CANAL 4, SOCIEDAD ANONIMA DE CAPITAL VARIABLE</t>
  </si>
  <si>
    <t>04232307430014</t>
  </si>
  <si>
    <t>ZEPEDA HERRERA JUAN ORLANDO</t>
  </si>
  <si>
    <t>06142110971070</t>
  </si>
  <si>
    <t>ZETA GAS DE EL SALVADOR, S.A. DE C.V.</t>
  </si>
  <si>
    <t>06141601740015</t>
  </si>
  <si>
    <t>ZONA FRANCA DE EXPORTACION EL PEDREGAL, S. A.</t>
  </si>
  <si>
    <t>02032808001019</t>
  </si>
  <si>
    <t>ZONA FRANCA DUMA, S.A. DE C.V.</t>
  </si>
  <si>
    <t>06140307001029</t>
  </si>
  <si>
    <t>ZONA FRANCA SANTA TECLA, S.A. DE C.V.</t>
  </si>
  <si>
    <t>06140806011027</t>
  </si>
  <si>
    <t>ZONA FRANCA SANTO TOMAS, S.A. DE C.V.</t>
  </si>
  <si>
    <t>06142802941057</t>
  </si>
  <si>
    <t>" ABB, S. A. DE C. V.</t>
  </si>
  <si>
    <t>06143006061068</t>
  </si>
  <si>
    <t>" AGRISAM, S. A.  C. V."</t>
  </si>
  <si>
    <t>06140603061045</t>
  </si>
  <si>
    <t>" AGROINVERSIONES SOTO REYES, S. A.  DE  C. V."</t>
  </si>
  <si>
    <t>" ALFA TECNOLOGIAS, S.A. DE C.V."</t>
  </si>
  <si>
    <t>06142906061040</t>
  </si>
  <si>
    <t>" BRANDT REPRESENTACIONES, S.A. DE C.V.</t>
  </si>
  <si>
    <t>06141102001030</t>
  </si>
  <si>
    <t>" C.A. INVERSIONES, S.A. DE C.V. "</t>
  </si>
  <si>
    <t>" CENTRO DE RESORTES, S. A . DE  C.V.</t>
  </si>
  <si>
    <t>06140203011022</t>
  </si>
  <si>
    <t>" CLIO COSMETICS, S.A. DE C.V. "</t>
  </si>
  <si>
    <t>06140710051052</t>
  </si>
  <si>
    <t>" COMTEC, S.A. DE C.V."</t>
  </si>
  <si>
    <t>06141111991035</t>
  </si>
  <si>
    <t>" DIVECO EL  SALVADOR , S.A.  DE C.V."</t>
  </si>
  <si>
    <t>06142806061035</t>
  </si>
  <si>
    <t>" DOMANI, S. A.  DE  C. V."</t>
  </si>
  <si>
    <t>06142405011060</t>
  </si>
  <si>
    <t>" EL PEZ DORADO,  S. A. DE C. V. , "</t>
  </si>
  <si>
    <t>06143008051124</t>
  </si>
  <si>
    <t>" EXODO 14, S. A.  DE  C. V."</t>
  </si>
  <si>
    <t>06141207061055</t>
  </si>
  <si>
    <t>" FAMBOR, S.A. DE C.V."</t>
  </si>
  <si>
    <t>06140610670015</t>
  </si>
  <si>
    <t>" FIGUEROA JIMENEZ &amp; CO., S.A. "</t>
  </si>
  <si>
    <t>06140703810019</t>
  </si>
  <si>
    <t>" FUNIVER, S.A. DE C.V."</t>
  </si>
  <si>
    <t>" GEORGE C. MOORE - EL SALVADOR, LTDA. DE C.V. "</t>
  </si>
  <si>
    <t>06140402021029</t>
  </si>
  <si>
    <t>" GEOTECNIA, CIMENTACIONES Y TECNICAS ESPECIALES, S.A. DE C.V. "</t>
  </si>
  <si>
    <t>" GLOBAL MOTORS, S.A. DE C.V."</t>
  </si>
  <si>
    <t>06143011051054</t>
  </si>
  <si>
    <t>" GRUPO MEGA, S.A. DE C.V. "</t>
  </si>
  <si>
    <t>06140907021015</t>
  </si>
  <si>
    <t>" GUTICIA DE EL SALVADOR, S.A. DE C.V."</t>
  </si>
  <si>
    <t>" HERMEL, S.A. DE C.V. "</t>
  </si>
  <si>
    <t>06140209051093</t>
  </si>
  <si>
    <t>" IDECOM, S.A. DE C.V. "</t>
  </si>
  <si>
    <t>06142602961010</t>
  </si>
  <si>
    <t>" INCATER, S.A. DE C. V. "</t>
  </si>
  <si>
    <t>06141603061025</t>
  </si>
  <si>
    <t>" INDUSTRIA Y EMBOTELLADORA, CORDONCILLO, S.A. DE C.V. "</t>
  </si>
  <si>
    <t>06141310051050</t>
  </si>
  <si>
    <t>" INDUSTRIAS LACTEAS MORENO, S.A. DE C.V."</t>
  </si>
  <si>
    <t>06142408951063</t>
  </si>
  <si>
    <t>" INVERSIONES TOBIAS AMERICAN, S.A. DE C.V. "</t>
  </si>
  <si>
    <t>" INVERSIONES Y PROYECTOS CUSCATLAN, S.A. DE C.V. "</t>
  </si>
  <si>
    <t>06142305061043</t>
  </si>
  <si>
    <t>" J.F. ASOCIADOS,  S.A. DE C.V."</t>
  </si>
  <si>
    <t>06141601021069</t>
  </si>
  <si>
    <t>" LA CURVA DE DON GERE, S.A. DE C.V. "</t>
  </si>
  <si>
    <t>06141404051010</t>
  </si>
  <si>
    <t>" MAYA CINE DIGITAL, S.A. DE C.V. "</t>
  </si>
  <si>
    <t>06141008061020</t>
  </si>
  <si>
    <t>" MODECALZA, S.A. DE C.V. "</t>
  </si>
  <si>
    <t>06141105061042</t>
  </si>
  <si>
    <t>" PRESTAMAS, S.A. DE C.V. "</t>
  </si>
  <si>
    <t>06141410021018</t>
  </si>
  <si>
    <t>" PROCALIDAD DE EL SALVADOR S. A . DE  C. V.  "</t>
  </si>
  <si>
    <t>06140907041105</t>
  </si>
  <si>
    <t>" R &amp; M CENTROAMERICANA, S.A. DE C.V."</t>
  </si>
  <si>
    <t>05111207061012</t>
  </si>
  <si>
    <t>" REMESAS FAMILIARES CUSCATLAN, S.A. DE C.V. "</t>
  </si>
  <si>
    <t>06141702051058</t>
  </si>
  <si>
    <t>" REPRESENTACIONES G.C. , S.A. DE C.V. "</t>
  </si>
  <si>
    <t>06142305001024</t>
  </si>
  <si>
    <t>" ROO HSING GARMENT CO. EL SALVADOR, S.A. DE C.V.</t>
  </si>
  <si>
    <t>" SERVIPA S.A. DE C.V."</t>
  </si>
  <si>
    <t>06142401061097</t>
  </si>
  <si>
    <t>" SOCIEDAD PRODUCTOS Y SERVICIOS LOPEZ PERLA, S.A. DE C.V. "</t>
  </si>
  <si>
    <t>06140912051038</t>
  </si>
  <si>
    <t>" STEAK HOUSES, S. A.  DE  C.V."</t>
  </si>
  <si>
    <t>06142611041080</t>
  </si>
  <si>
    <t>" SUPERINTENDENCIA DE COMPETENCIA "</t>
  </si>
  <si>
    <t>06140107061019</t>
  </si>
  <si>
    <t>" TRIBUNAL DE ETICA GUBERNAMENTAL "</t>
  </si>
  <si>
    <t>06143101051010</t>
  </si>
  <si>
    <t>" UMAÑA &amp; MORALES ABOGADOS "</t>
  </si>
  <si>
    <t>06142806061027</t>
  </si>
  <si>
    <t>" URBANA, S. A.  DE  C. V."</t>
  </si>
  <si>
    <t>06140910061010</t>
  </si>
  <si>
    <t>" VEINTICUATRO SIETE, S.A. DE C.V."</t>
  </si>
  <si>
    <t>06143103091036</t>
  </si>
  <si>
    <t>"ACOOPFRUTA DE R.L."</t>
  </si>
  <si>
    <t>06140805061039</t>
  </si>
  <si>
    <t>"CONTRATACIONES  DIVERSAS, S.A. DE C.V."</t>
  </si>
  <si>
    <t>06141810011038</t>
  </si>
  <si>
    <t>"DIAGRI, S.A. DE C.V."</t>
  </si>
  <si>
    <t>"ELECTRO  GLOBAL , S. A.  DE  C. V."</t>
  </si>
  <si>
    <t>06143008011017</t>
  </si>
  <si>
    <t>"ESCARRSA. DE C.V."</t>
  </si>
  <si>
    <t>"FERRETERIA CABALLERO, SOCIEDAD ANONIMA DE CAPITAL VARIABLE"</t>
  </si>
  <si>
    <t>06141312051022</t>
  </si>
  <si>
    <t>"GRAF DEPOT, SOCIEDAD ANONIMA DE CAPITAL VARIABLE"</t>
  </si>
  <si>
    <t>06141511021035</t>
  </si>
  <si>
    <t>"INDUSTRIAL DE ALIMENTOS Y POSTRES, S.A. DE C.V. "</t>
  </si>
  <si>
    <t>06142807991010</t>
  </si>
  <si>
    <t>"RECEPTOR COMUNICACION INTEGRADA, S. A. DE  C. V. "</t>
  </si>
  <si>
    <t>06142307971039</t>
  </si>
  <si>
    <t>"SCOTIA SERVICREDIT,S.A. DE C.V."</t>
  </si>
  <si>
    <t>06140603021051</t>
  </si>
  <si>
    <t>"TECNIMED, S.A. DE C. V. "</t>
  </si>
  <si>
    <t>05032102031013</t>
  </si>
  <si>
    <t>"TRANSPORTES UNIDOS  LOURDES 77-79-S. A.  DE  C. V."</t>
  </si>
  <si>
    <t>06142401061089</t>
  </si>
  <si>
    <t>7░ ARTE, SOCIEDAD ANONIMA DE CAPITAL VARIABLE</t>
  </si>
  <si>
    <t>06143108011030</t>
  </si>
  <si>
    <t>A &amp; M, INVERSIONES, S.A. DE C.V.</t>
  </si>
  <si>
    <t>06140310071011</t>
  </si>
  <si>
    <t>A &amp; S LOGISTICS, S.A. DE C.V.</t>
  </si>
  <si>
    <t>06142705031020</t>
  </si>
  <si>
    <t>A I A  S.A. DE C.V.</t>
  </si>
  <si>
    <t>06142608021036</t>
  </si>
  <si>
    <t>A Y P DE EL SALVADOR, S.A. DE C.V.</t>
  </si>
  <si>
    <t>06141101840033</t>
  </si>
  <si>
    <t>A. &amp; A. COMERCIAL, S.A. DE C.V.</t>
  </si>
  <si>
    <t>06140504941041</t>
  </si>
  <si>
    <t>A.B.C., SERVICIOS Y REPRESENTACIONES, S. A. DE C. V.</t>
  </si>
  <si>
    <t>07022806941017</t>
  </si>
  <si>
    <t>A.C.O.T.A.C, DE R.L.</t>
  </si>
  <si>
    <t>08131006800019</t>
  </si>
  <si>
    <t>A.C.P.A.S.C. N║ 2 DE R. L.</t>
  </si>
  <si>
    <t>06141602870010</t>
  </si>
  <si>
    <t>A.T.C. INTERNATIONAL DE C.A., S.A. DE C.V.</t>
  </si>
  <si>
    <t>06140502921094</t>
  </si>
  <si>
    <t>AB CORPORACION, S. A. DE C. V.</t>
  </si>
  <si>
    <t>06140607760013</t>
  </si>
  <si>
    <t>ABBOTT, S. A. DE C. V.</t>
  </si>
  <si>
    <t>05020410731010</t>
  </si>
  <si>
    <t>ABEL ERNESTO RIVERA CRUZ</t>
  </si>
  <si>
    <t>94830209091012</t>
  </si>
  <si>
    <t>ABRO DE EL SALVADOR, S.A. DE C.V.</t>
  </si>
  <si>
    <t>06140306991025</t>
  </si>
  <si>
    <t>ABRUZZO, S. A  DE  C. V.</t>
  </si>
  <si>
    <t>06141503740045</t>
  </si>
  <si>
    <t>ACACESPROMAC DE R. L.</t>
  </si>
  <si>
    <t>06142403981045</t>
  </si>
  <si>
    <t>ACACIA, S. A. DE C.V.</t>
  </si>
  <si>
    <t>14081402710010</t>
  </si>
  <si>
    <t>ACACU, DE R.L.</t>
  </si>
  <si>
    <t>06142712931036</t>
  </si>
  <si>
    <t>ACADEMIA EUROPEA, SOCIEDAD ANONIMA DE CAPITAL VARIABLE</t>
  </si>
  <si>
    <t>06142702921040</t>
  </si>
  <si>
    <t>ACADEMIA NACIONAL DE SEGURIDAD PUBLICA</t>
  </si>
  <si>
    <t>06142501061035</t>
  </si>
  <si>
    <t>ACF TECHNOLOGIES LATAM, SOCIEDAD ANONIMA DE CAPITAL VARIABLE</t>
  </si>
  <si>
    <t>06142806710019</t>
  </si>
  <si>
    <t>ACOACEIG, DE R.L.</t>
  </si>
  <si>
    <t>06053005800016</t>
  </si>
  <si>
    <t>ACOPASCA DE R. L.</t>
  </si>
  <si>
    <t>06140603961011</t>
  </si>
  <si>
    <t>ACOSEVPROG DE R.L.</t>
  </si>
  <si>
    <t>06142312860031</t>
  </si>
  <si>
    <t>ADAD, S. A. DE C. V.</t>
  </si>
  <si>
    <t>01012801490029</t>
  </si>
  <si>
    <t>ADILIA DEL CARMEN MARTINEZ DE MENDEZ</t>
  </si>
  <si>
    <t>06142603870016</t>
  </si>
  <si>
    <t>ADMINISTRACION EMPRESARIAL, S. A. DE C. V.</t>
  </si>
  <si>
    <t>06140112001091</t>
  </si>
  <si>
    <t>ADMINISTRACION Y GESTION DE EMPRESAS, S. A. DE C. V.</t>
  </si>
  <si>
    <t>06141405971059</t>
  </si>
  <si>
    <t>ADMINISTRADORA AZUCARERA, S.A. DE C.V.</t>
  </si>
  <si>
    <t>06142803031020</t>
  </si>
  <si>
    <t>ADMINISTRADORA DE CONDOMINIOS, S.A .DE C.V.</t>
  </si>
  <si>
    <t>06142706051032</t>
  </si>
  <si>
    <t>ADMINISTRADORA DE INMUEBLES, S.A. DE C.V.</t>
  </si>
  <si>
    <t>06140709001017</t>
  </si>
  <si>
    <t>ADMINISTRADORA DE SEGUROS, S. A. DE C. V.</t>
  </si>
  <si>
    <t>06142805071010</t>
  </si>
  <si>
    <t>ADMINISTRADORA DE TALENTOS, S.A. DE C.V.</t>
  </si>
  <si>
    <t>ADMINISTRADORA INMOBILIARIA COMERCIAL, S.A. DE C.V.</t>
  </si>
  <si>
    <t>06141912081022</t>
  </si>
  <si>
    <t>ADMINISTRADORA Y PROVEEDORA DE PERSONAL, S.A. DE C.V.</t>
  </si>
  <si>
    <t>02102808350022</t>
  </si>
  <si>
    <t>ADOLFO MIGUEL SALUME BARAKE</t>
  </si>
  <si>
    <t>06142109981029</t>
  </si>
  <si>
    <t>AERO BOUTIQUE S.A.DE C.V.</t>
  </si>
  <si>
    <t>06140110071025</t>
  </si>
  <si>
    <t>AEROCASILLAS EL SALVADOR, SOCIEDAD ANONIMA DE CAPITAL VARIABLE</t>
  </si>
  <si>
    <t>06141006780016</t>
  </si>
  <si>
    <t>AERODESPACHOS DE EL SALVADOR, S.A. DE C.V.</t>
  </si>
  <si>
    <t>06140807700012</t>
  </si>
  <si>
    <t>AEROMAR, S.A. DE C.V.</t>
  </si>
  <si>
    <t>06142310071049</t>
  </si>
  <si>
    <t>AES NEJAPA GAS, LIMITADA DE C.V.</t>
  </si>
  <si>
    <t>06140103620013</t>
  </si>
  <si>
    <t>AGAVE, S. A. DE C. V.</t>
  </si>
  <si>
    <t>06140109770045</t>
  </si>
  <si>
    <t>AGDO, S.A.</t>
  </si>
  <si>
    <t>06142310041069</t>
  </si>
  <si>
    <t>AGENCIA DE PROMOCION DE EXPORTACIONES E INVERSIONES DE EL SALVADOR</t>
  </si>
  <si>
    <t>06141601760014</t>
  </si>
  <si>
    <t>AGENCIA DE VIAJES ESCAMILLA, S.A. DE C.V.</t>
  </si>
  <si>
    <t>06140807911056</t>
  </si>
  <si>
    <t>AGENCIA INTERNACIONAL MARITIMA, S. A. DE C. V.</t>
  </si>
  <si>
    <t>06142306690019</t>
  </si>
  <si>
    <t>AGRICOLA GANADERA BORJA LETONA S.A. DE C.V.</t>
  </si>
  <si>
    <t>06142201901058</t>
  </si>
  <si>
    <t>AGRICOLA SAN AGUSTIN, S. A. DE C. V.</t>
  </si>
  <si>
    <t>06141305850016</t>
  </si>
  <si>
    <t>AGRIZA, S. A. DE C.V.</t>
  </si>
  <si>
    <t>06140703720018</t>
  </si>
  <si>
    <t>AGRO INDUSTRIAS HOMBERGER, S.A. DE C.V.</t>
  </si>
  <si>
    <t>12171706001020</t>
  </si>
  <si>
    <t>AGROCAMPESTRE, S.A. DE C.V.</t>
  </si>
  <si>
    <t>AGROINDUSTRIAS CENTROAMERICANA, S. A. DE C. V.</t>
  </si>
  <si>
    <t>06140809041040</t>
  </si>
  <si>
    <t>AGROINDUSTRIAS E IMPORTACIONES, S.A. DE C.V.</t>
  </si>
  <si>
    <t>06143010720016</t>
  </si>
  <si>
    <t>AGROINDUSTRIAS E INVERSIONES, S.A. DE C.V.</t>
  </si>
  <si>
    <t>06140501061032</t>
  </si>
  <si>
    <t>AGROPECUARIA M.Q.F., S. A.  DE  C.V.</t>
  </si>
  <si>
    <t>05110610820011</t>
  </si>
  <si>
    <t>AGROSERVICIO EL SURCO, S. A. DE C. V.</t>
  </si>
  <si>
    <t>06143107931012</t>
  </si>
  <si>
    <t>AGROSERVICIO Y FERRETERIA EL GANADERO, S. A. DE C. V.</t>
  </si>
  <si>
    <t>06142201041040</t>
  </si>
  <si>
    <t>AGUILAS PLATEADAS, S.A. DE C.V.</t>
  </si>
  <si>
    <t>06142702751013</t>
  </si>
  <si>
    <t>AIDA EUGENIA MENDEZ DE PEREIRA</t>
  </si>
  <si>
    <t>06142005820017</t>
  </si>
  <si>
    <t>AIN, S. A. DE C. V.</t>
  </si>
  <si>
    <t>06141710911015</t>
  </si>
  <si>
    <t>AIR PAK, S. A. DE C. V.</t>
  </si>
  <si>
    <t>06142704771410</t>
  </si>
  <si>
    <t>ALBERTO JOSE URBINA VELASCO</t>
  </si>
  <si>
    <t>06140104670024</t>
  </si>
  <si>
    <t>ALCATEL DE EL SALVADOR,S.A. DE C.V.</t>
  </si>
  <si>
    <t>06142810780010</t>
  </si>
  <si>
    <t>ALECAR, S. A. DE C. V.</t>
  </si>
  <si>
    <t>11232401590014</t>
  </si>
  <si>
    <t>ALEJANDRO DE PAZ CLAROS</t>
  </si>
  <si>
    <t>06142510981015</t>
  </si>
  <si>
    <t>ALEMAN SOTO Y ASOCIADOS, S. A. DE C. V.</t>
  </si>
  <si>
    <t>06141011931043</t>
  </si>
  <si>
    <t>ALERTA EMPRESA, S.A. DE C.V.</t>
  </si>
  <si>
    <t>05051801811010</t>
  </si>
  <si>
    <t>ALEX ANTONIO AVENDAÑO DELGADO</t>
  </si>
  <si>
    <t>08212501690018</t>
  </si>
  <si>
    <t>ALEX ARIAS VELASQUEZ</t>
  </si>
  <si>
    <t>03071104590019</t>
  </si>
  <si>
    <t>ALEX VICENTE MONGE VASQUEZ</t>
  </si>
  <si>
    <t>06142102081081</t>
  </si>
  <si>
    <t>ALFARO G.  S.A.  DE  C.V.</t>
  </si>
  <si>
    <t>14161711530014</t>
  </si>
  <si>
    <t>ALFREDO GUZMAN TURCIOS</t>
  </si>
  <si>
    <t>06142212770044</t>
  </si>
  <si>
    <t>ALGIER'S IMPRESORES, S.A. DE C.V.</t>
  </si>
  <si>
    <t>06141903991075</t>
  </si>
  <si>
    <t>ALIADOS AGROINDUSTRIALES DE EL SALVADOR, S.A. DE C.V.</t>
  </si>
  <si>
    <t>06141605061014</t>
  </si>
  <si>
    <t>ALIMENTOS CAMPEON, S.A. DE C.V.</t>
  </si>
  <si>
    <t>06141612931024</t>
  </si>
  <si>
    <t>ALIMENTOS CONGELADOS, S. A. DE C. V.</t>
  </si>
  <si>
    <t>06140409951048</t>
  </si>
  <si>
    <t>ALIMENTOS VARIOS, S. A. DE C. V.</t>
  </si>
  <si>
    <t>06142709991044</t>
  </si>
  <si>
    <t>ALISAL, S. A. DE C. V.</t>
  </si>
  <si>
    <t>06140210891046</t>
  </si>
  <si>
    <t>ALKEMY EL SALVADOR, S.A. DE C.V.</t>
  </si>
  <si>
    <t>06142606971045</t>
  </si>
  <si>
    <t>ALMACENADORA ESPECIALIZADA DE ALIMENTOS, S.A DE C.V.</t>
  </si>
  <si>
    <t>02100106710016</t>
  </si>
  <si>
    <t>ALMACENES BOU, S.A. DE C.V.</t>
  </si>
  <si>
    <t>12171611981010</t>
  </si>
  <si>
    <t>ALMACENES DURAN TURCIOS, S.A. DE C.V.</t>
  </si>
  <si>
    <t>06142404011023</t>
  </si>
  <si>
    <t>ALMACENES ESPECIALES, S. A. DE C. V.</t>
  </si>
  <si>
    <t>06141511911065</t>
  </si>
  <si>
    <t>ALMACENES RABELT, S. A. DE C. V.</t>
  </si>
  <si>
    <t>12170809041016</t>
  </si>
  <si>
    <t>ALMACENES SALGADO, S.A. DE C.V.</t>
  </si>
  <si>
    <t>06140406750028</t>
  </si>
  <si>
    <t>ALQUILERES E INVERSIONES, S. A. DE C. V.</t>
  </si>
  <si>
    <t>03152712881017</t>
  </si>
  <si>
    <t>ALQUILERES Y SERVICIOS DIVERSOS, S. A DE C. V.</t>
  </si>
  <si>
    <t>06140912021015</t>
  </si>
  <si>
    <t>ALTA DIRECCION, S.A. DE C.V.</t>
  </si>
  <si>
    <t>06142309870010</t>
  </si>
  <si>
    <t>ALUMICENTRO DE EL SALVADOR,S.A. DE C.V.</t>
  </si>
  <si>
    <t>06142902640010</t>
  </si>
  <si>
    <t>ALUMINIO DE EL SALVADOR, S.A.</t>
  </si>
  <si>
    <t>06141506780029</t>
  </si>
  <si>
    <t>ALUMINIOS INTERNACIONALES, S.A. DE C.V.</t>
  </si>
  <si>
    <t>06140609041062</t>
  </si>
  <si>
    <t>ALUMINIOS SALVADOREÑOS, S.A. DE C.V.</t>
  </si>
  <si>
    <t>06142107921010</t>
  </si>
  <si>
    <t>ALUS, S. A. DE C. V.</t>
  </si>
  <si>
    <t>93931907641013</t>
  </si>
  <si>
    <t>ALVARO JARAMILLO ESCALLON</t>
  </si>
  <si>
    <t>06142210081020</t>
  </si>
  <si>
    <t>AMAYA &amp; GUEVARA CONSULTORES, S.A. DE C.V.</t>
  </si>
  <si>
    <t>06140401260035</t>
  </si>
  <si>
    <t>AMELIA EUGENIA SANDOVAL TOBAR</t>
  </si>
  <si>
    <t>06141705051016</t>
  </si>
  <si>
    <t>AMERICA LOGISTICS GROUP, S.A. DE C.V.</t>
  </si>
  <si>
    <t>06142901921025</t>
  </si>
  <si>
    <t>AMERICA PUBLICIDAD, S. A. DE C. V.</t>
  </si>
  <si>
    <t>06142603081014</t>
  </si>
  <si>
    <t>AMERICAN APPAREL EL SALVADOR, S.A DE C.V.</t>
  </si>
  <si>
    <t>06141204051040</t>
  </si>
  <si>
    <t>AMERICAN IMPORTS, S.A. DE C.V.</t>
  </si>
  <si>
    <t>06141407041059</t>
  </si>
  <si>
    <t>AMERICAN RETAIL, S.A. DE C.V.</t>
  </si>
  <si>
    <t>06141101901020</t>
  </si>
  <si>
    <t>AMERICATEL EL SALVADOR,S.A DE C.V.</t>
  </si>
  <si>
    <t>03011908741024</t>
  </si>
  <si>
    <t>ANA ELIZABETH GUTIERREZ FLORES</t>
  </si>
  <si>
    <t>02103009630018</t>
  </si>
  <si>
    <t>ANA EUGENIA RIOS DE AVELAR</t>
  </si>
  <si>
    <t>07022508570014</t>
  </si>
  <si>
    <t>ANA GLADIS SANCHEZ</t>
  </si>
  <si>
    <t>01030807590012</t>
  </si>
  <si>
    <t>ANA LETICIA ZEPEDA DE HUEZO</t>
  </si>
  <si>
    <t>06141309850060</t>
  </si>
  <si>
    <t>ANALI, S. A. DE C. V.</t>
  </si>
  <si>
    <t>08021311520010</t>
  </si>
  <si>
    <t>ANCELMO MAURICIO AREVALO BONILLA</t>
  </si>
  <si>
    <t>94833009951016</t>
  </si>
  <si>
    <t>ANCLA, S.A. DE C.V.</t>
  </si>
  <si>
    <t>06010402530010</t>
  </si>
  <si>
    <t>ANDRES REMBERTO CASTELLON</t>
  </si>
  <si>
    <t>06140901971020</t>
  </si>
  <si>
    <t>ANESTESIOLOGIA EN EQUIPO, S.A DE C.V.</t>
  </si>
  <si>
    <t>03151607681049</t>
  </si>
  <si>
    <t>ANGEL ABAD SOLANO CHICAS</t>
  </si>
  <si>
    <t>04080611711016</t>
  </si>
  <si>
    <t>ANGEL ALBERTO MEJIA MELGAR</t>
  </si>
  <si>
    <t>ANGEL CUPERTINO FUENTES FLORES</t>
  </si>
  <si>
    <t>14063110671010</t>
  </si>
  <si>
    <t>ANGEL ISRAEL REYES GRANADOS</t>
  </si>
  <si>
    <t>06170111781014</t>
  </si>
  <si>
    <t>ANGEL NATANAEL REYES ORTEZ</t>
  </si>
  <si>
    <t>ANGELFU, S. A. DE C. V.</t>
  </si>
  <si>
    <t>06140803790018</t>
  </si>
  <si>
    <t>ANLE, S. A. DE C. V.</t>
  </si>
  <si>
    <t>03061106691010</t>
  </si>
  <si>
    <t>ANTONIO ANIBAL CANIZALEZ SHUNICO</t>
  </si>
  <si>
    <t>06141009871017</t>
  </si>
  <si>
    <t>APEX PUBLICIDAD,S.A. DE C.V.</t>
  </si>
  <si>
    <t>06141506991069</t>
  </si>
  <si>
    <t>AQUACORPORACION DE EL SALVADOR, S. A. DE C. V.</t>
  </si>
  <si>
    <t>06141907931115</t>
  </si>
  <si>
    <t>AQUAPURA, S. A. DE C. V.</t>
  </si>
  <si>
    <t>06142603840036</t>
  </si>
  <si>
    <t>ARANDA, S. A. DE C. V.</t>
  </si>
  <si>
    <t>06141912630013</t>
  </si>
  <si>
    <t>ARCO INGENIEROS, S.A. DE C.V.</t>
  </si>
  <si>
    <t>06140509860013</t>
  </si>
  <si>
    <t>ARIAN, S.A. DE C.V.</t>
  </si>
  <si>
    <t>06140111901021</t>
  </si>
  <si>
    <t>ARMIDA, S. A. DE C. V.</t>
  </si>
  <si>
    <t>12090307530019</t>
  </si>
  <si>
    <t>ARMINDA HERNANDEZ BATRES DE RAMIREZ</t>
  </si>
  <si>
    <t>12170208470022</t>
  </si>
  <si>
    <t>ARNOLDO VILLATORO SARAVIA</t>
  </si>
  <si>
    <t>06140305740017</t>
  </si>
  <si>
    <t>AROD, S.A. DE C.V.</t>
  </si>
  <si>
    <t>06142701981031</t>
  </si>
  <si>
    <t>ARQUIDEAS, S.A DE C.V.</t>
  </si>
  <si>
    <t>06140312911025</t>
  </si>
  <si>
    <t>ARRECONSA, S. A. DE C. V.</t>
  </si>
  <si>
    <t>06142211951070</t>
  </si>
  <si>
    <t>ARRENDAMIENTOS CENTROAMERICANOS, S.A. DE C.V.</t>
  </si>
  <si>
    <t>06142505650010</t>
  </si>
  <si>
    <t>ARRINSA LEASING, S.A. DE C.V.</t>
  </si>
  <si>
    <t>06141909021019</t>
  </si>
  <si>
    <t>ARROCERA JERUSALEN, S.A. DE C.V.</t>
  </si>
  <si>
    <t>01032606790019</t>
  </si>
  <si>
    <t>ARROCERA OMOA, S. A. DE C. V.</t>
  </si>
  <si>
    <t>06141801051027</t>
  </si>
  <si>
    <t>ARROCERA SAN PABLO, S.A. DE C.V.</t>
  </si>
  <si>
    <t>ARTE COMERCIAL, S.A. DE C.V.</t>
  </si>
  <si>
    <t>06140312041055</t>
  </si>
  <si>
    <t>ARTE METAL, S.A. DE C.V.</t>
  </si>
  <si>
    <t>06142905971027</t>
  </si>
  <si>
    <t>ARTEPAL, S. A. DE C. V.</t>
  </si>
  <si>
    <t>05112912870010</t>
  </si>
  <si>
    <t>ARYES, S. A. DE C. V.</t>
  </si>
  <si>
    <t>06141802091014</t>
  </si>
  <si>
    <t>ASA COLORS, S.A. DE C.V.</t>
  </si>
  <si>
    <t>06140811660013</t>
  </si>
  <si>
    <t>ASA POSTERS, S.A. DE C.V.</t>
  </si>
  <si>
    <t>06140101120025</t>
  </si>
  <si>
    <t>ASAMBLEA LEGISLATIVA</t>
  </si>
  <si>
    <t>06142707011042</t>
  </si>
  <si>
    <t>ASEAL DE EL SALVADOR , S.A. DE C.V.</t>
  </si>
  <si>
    <t>06141910071038</t>
  </si>
  <si>
    <t>ASEBURSA S.A., PUESTO DE BOLSA DE PRODUCTOS Y SERVICIOS</t>
  </si>
  <si>
    <t>06141112750012</t>
  </si>
  <si>
    <t>ASEGURADORA POPULAR,S.A.</t>
  </si>
  <si>
    <t>06140103740020</t>
  </si>
  <si>
    <t>ASEGURADORA SALVADOREÑA, SOCIEDAD ANONIMA EN LIQUIDACION</t>
  </si>
  <si>
    <t>ASFALCA, S.A. DE C.V.</t>
  </si>
  <si>
    <t>07150406800010</t>
  </si>
  <si>
    <t>ASOC COOP DE PROD AGROP SAN FCO SUCHITOTO DE R.L.</t>
  </si>
  <si>
    <t>06090406800018</t>
  </si>
  <si>
    <t>ASOC COOP DE PROD AGROP SAN LUIS TUTULTEPEQUE DE R.L.</t>
  </si>
  <si>
    <t>03062805800029</t>
  </si>
  <si>
    <t>ASOC COOP DE PRODUCCION AGROPECUARIA ATAISI DE R.L.</t>
  </si>
  <si>
    <t>05022105051010</t>
  </si>
  <si>
    <t>ASOC. AGROP. SECTOR CINCO ZAPOTITAN DE R.L.</t>
  </si>
  <si>
    <t>06140302550047</t>
  </si>
  <si>
    <t>ASOC. CENTRO CULTURAL SALVADOREÑO AMERICANO</t>
  </si>
  <si>
    <t>02102012710020</t>
  </si>
  <si>
    <t>ASOC. COOP DE AHORRO Y CREDITO SIHUATEHUACAN DE R. L.</t>
  </si>
  <si>
    <t>03150406800049</t>
  </si>
  <si>
    <t>ASOC. COOP. DE  PRODUCC.  AGROPECUARIA  TONALA R.L.</t>
  </si>
  <si>
    <t>03062508800011</t>
  </si>
  <si>
    <t>ASOC. COOP. DE PROD. AGROP. EL SUNZA DE R.L.</t>
  </si>
  <si>
    <t>13151006800012</t>
  </si>
  <si>
    <t>ASOC. COOP. DE PROD. AGROP. SAN CARLOS DOS DE R.L.</t>
  </si>
  <si>
    <t>11080906800024</t>
  </si>
  <si>
    <t>ASOC. COOP. DE PROD. AGROPECUARIA "EL TERCIO" DE R.L.</t>
  </si>
  <si>
    <t>03020206800016</t>
  </si>
  <si>
    <t>ASOC. COOP. DE PRODUC. AGROP. COPAPAYO DE R.L.</t>
  </si>
  <si>
    <t>02040603800018</t>
  </si>
  <si>
    <t>ASOC. COOP. DE PRODUC. AGROP. DE LA PRESA DE R.L.</t>
  </si>
  <si>
    <t>05011206800019</t>
  </si>
  <si>
    <t>ASOC. COOP. DE PRODUC. AGROPECUARIA EL ESPINO DE R.L.</t>
  </si>
  <si>
    <t>03150406800013</t>
  </si>
  <si>
    <t>ASOC. COOP. DE PRODUCCION AGROP. BARRA CIEGA DE R.L.</t>
  </si>
  <si>
    <t>02030406800022</t>
  </si>
  <si>
    <t>ASOC. COOP. DE PRODUCCION AGROP. LA MAGDALENA DE R.L.</t>
  </si>
  <si>
    <t>03120306800015</t>
  </si>
  <si>
    <t>ASOC. COOP. DE PRODUCCION AGROP. LOS LAGARTOS DE  R. L.</t>
  </si>
  <si>
    <t>02100406800011</t>
  </si>
  <si>
    <t>ASOC. COOP. DE PRODUCCION AGROPEC. SANTA ADELA DE R. L.</t>
  </si>
  <si>
    <t>06020606800014</t>
  </si>
  <si>
    <t>ASOC. COOP.DE LA REF.AGRARIA " SAMARIA LAS MERCEDES " DE R.L.</t>
  </si>
  <si>
    <t>ASOC. COOPERATIVA DE AHORRO Y CREDITO VICENTINA DE R.L.</t>
  </si>
  <si>
    <t>02012012901017</t>
  </si>
  <si>
    <t>ASOC. DE FOMENTO  INTEGRAL COMUNITARIA DE EL  SALVADOR</t>
  </si>
  <si>
    <t>06140209941021</t>
  </si>
  <si>
    <t>ASOC. DE TRAB.DE AVICOLA SALV., S.A. DE C.V. Y FILIALES</t>
  </si>
  <si>
    <t>06141009901030</t>
  </si>
  <si>
    <t>ASOC. PARA EL DESARROLLO INTEGRAL COMUNITARIO</t>
  </si>
  <si>
    <t>12172908011024</t>
  </si>
  <si>
    <t>ASOC.COOP.DE AHORRO,CREDITO. SERV.TECNICOS DE OTE. DE R. L.</t>
  </si>
  <si>
    <t>11080306800013</t>
  </si>
  <si>
    <t>ASOC.COOP.DE PRODUC.AGROPECUARIA HACIENDA LA CARRERA DE R.L.</t>
  </si>
  <si>
    <t>05151311921017</t>
  </si>
  <si>
    <t>ASOC.DE REGANTES DEL DIST.DE RIEGO Y AVENAMIEN #1 ZAPOTITAN</t>
  </si>
  <si>
    <t>11232804991018</t>
  </si>
  <si>
    <t>ASOC.SALV.DE PRODUC.AGROP.DE USULUTAN</t>
  </si>
  <si>
    <t>ASOCIACION AGAPE DE EL SALVADOR</t>
  </si>
  <si>
    <t>06142706500039</t>
  </si>
  <si>
    <t>ASOCIACION AZUCARERA DE EL SALVADOR</t>
  </si>
  <si>
    <t>06020506800016</t>
  </si>
  <si>
    <t>ASOCIACION COOPERATIVA DE PRODUCCION AGROPECUARIA EL ANGEL DE R.L.</t>
  </si>
  <si>
    <t>12171804011034</t>
  </si>
  <si>
    <t>ASOCIACION DE ARTESANOS HOJALATEROS POSTCOSECHA DE ORIENTE DE R.L.</t>
  </si>
  <si>
    <t>ASOCIACION DE TRABAJADORES DE BON APPETIT, S. A. DE C. V.</t>
  </si>
  <si>
    <t>ASOCIACION DEMOGRAFICA SALVADOREÑA</t>
  </si>
  <si>
    <t>06141301690018</t>
  </si>
  <si>
    <t>ASOCIACION ESCOLAR ALEMANA</t>
  </si>
  <si>
    <t>06141409640014</t>
  </si>
  <si>
    <t>ASOCIACION ESCUELA AMERICANA</t>
  </si>
  <si>
    <t>06141610690013</t>
  </si>
  <si>
    <t>ASOCIACION FE Y ALEGRIA</t>
  </si>
  <si>
    <t>05113004570014</t>
  </si>
  <si>
    <t>ASOCIACION INSTITUCION SALESIANA</t>
  </si>
  <si>
    <t>06142810700037</t>
  </si>
  <si>
    <t>ASOCIACION LICEO FRANCES</t>
  </si>
  <si>
    <t>06140410670020</t>
  </si>
  <si>
    <t>ASOCIACION NACIONAL DE LA EMPRESA PRIVADA</t>
  </si>
  <si>
    <t>06141702031073</t>
  </si>
  <si>
    <t>ASOCIACION PANAMERICANA DE MERCADEO SOCIAL,</t>
  </si>
  <si>
    <t>06142307770023</t>
  </si>
  <si>
    <t>ASOCIACION PROMOTORA DE CENTROS EDUCATIVOS</t>
  </si>
  <si>
    <t>06140611580022</t>
  </si>
  <si>
    <t>ASOCIACION SALVADOREÑA DE INDUSTRIALES</t>
  </si>
  <si>
    <t>06142405850104</t>
  </si>
  <si>
    <t>ASOCIACION SALVADOREÑA PRO SALUD RURAL</t>
  </si>
  <si>
    <t>06141906860028</t>
  </si>
  <si>
    <t>ASOCIACION SALVADOREÑA PROMOTORA DE LA SALUD</t>
  </si>
  <si>
    <t>06140506001046</t>
  </si>
  <si>
    <t>ATENEO REAL EUROPEO, S.A. DE C.V.</t>
  </si>
  <si>
    <t>06142907991017</t>
  </si>
  <si>
    <t>ATENTO EL SALVADOR, S.A. DE C.V.</t>
  </si>
  <si>
    <t>12172005570044</t>
  </si>
  <si>
    <t>ATILIO ALVAREZ GUTIERREZ</t>
  </si>
  <si>
    <t>06142410971020</t>
  </si>
  <si>
    <t>AUDIO VIDEO PROFESIONAL, S. A. DE C. V.</t>
  </si>
  <si>
    <t>06141208061016</t>
  </si>
  <si>
    <t>AUDITORES Y CONSULTORES DE NEGOCIOS, S.A. DE C.V.</t>
  </si>
  <si>
    <t>08101001590011</t>
  </si>
  <si>
    <t>AUGUSTO CESAR ECHEGOYEN MARTINEZ</t>
  </si>
  <si>
    <t>12171909001018</t>
  </si>
  <si>
    <t>AUTO MOTO,SOCIEDAD ANONIMA DE CAPITAL VARIABLE</t>
  </si>
  <si>
    <t>06142805790020</t>
  </si>
  <si>
    <t>AUTOCONSA, S.A. DE C.V.</t>
  </si>
  <si>
    <t>06142007011033</t>
  </si>
  <si>
    <t>AUTOHAUS, S.A. DE C.V.</t>
  </si>
  <si>
    <t>06142803931012</t>
  </si>
  <si>
    <t>AUTOMATIZACION Y CONT INDUST DE EL SALVADOR, S. A. DE C. V.</t>
  </si>
  <si>
    <t>06140109710048</t>
  </si>
  <si>
    <t>AUTOMOVIL CLUB DE EL SALVADOR</t>
  </si>
  <si>
    <t>06141810011054</t>
  </si>
  <si>
    <t>AUTORIDAD DE AVIACION CIVIL</t>
  </si>
  <si>
    <t>06143010021070</t>
  </si>
  <si>
    <t>AUTORIDAD MARITIMA PORTUARIA</t>
  </si>
  <si>
    <t>06140510820027</t>
  </si>
  <si>
    <t>AVANCE INGENIEROS, S.A. DE C.V.</t>
  </si>
  <si>
    <t>06140811061016</t>
  </si>
  <si>
    <t>AVERY DENNISON RETAIL INFORMATION SERVICES EL SALVADOR, LTDA. DE C.V.</t>
  </si>
  <si>
    <t>06140612041022</t>
  </si>
  <si>
    <t>AVICAR, S.A. DE C.V.</t>
  </si>
  <si>
    <t>02071307001014</t>
  </si>
  <si>
    <t>AVICOLA SALAZAR,  S.A. DE C.V.</t>
  </si>
  <si>
    <t>06141911031013</t>
  </si>
  <si>
    <t>AVICULTORES Y PORCINOCULTORES, S.A. DE C.V.</t>
  </si>
  <si>
    <t>06140406961018</t>
  </si>
  <si>
    <t>AVILES GARCIA, S. A. DE C. V.</t>
  </si>
  <si>
    <t>06140405901020</t>
  </si>
  <si>
    <t>AVIMAC, S.A DE C.V.</t>
  </si>
  <si>
    <t>06142010850016</t>
  </si>
  <si>
    <t>AVIPRO, S.A. DE C.V.</t>
  </si>
  <si>
    <t>06141710021052</t>
  </si>
  <si>
    <t>AYALA QUINTANILLA, S.A. DE C.V.</t>
  </si>
  <si>
    <t>06142711780018</t>
  </si>
  <si>
    <t>AYRE, S.A. DE C.V.</t>
  </si>
  <si>
    <t>06140111011018</t>
  </si>
  <si>
    <t>B &amp; D SERVICIOS TECNICOS S.A. DE C.V.</t>
  </si>
  <si>
    <t>05112608921010</t>
  </si>
  <si>
    <t>B Y B, CARNAVAL, S.A. DE C.V.</t>
  </si>
  <si>
    <t>06141311921015</t>
  </si>
  <si>
    <t>B.D.M. INVERSIONES, S. A. DE C. V.</t>
  </si>
  <si>
    <t>06141909021108</t>
  </si>
  <si>
    <t>B.G.A. INVERSIONES , S. A. DE C. V.</t>
  </si>
  <si>
    <t>06141005051015</t>
  </si>
  <si>
    <t>BAC LEASING, S.A. DE C.V.</t>
  </si>
  <si>
    <t>06142608991035</t>
  </si>
  <si>
    <t>BAKERY INTERNATIONAL, S. A. DE C.V.</t>
  </si>
  <si>
    <t>06140107740062</t>
  </si>
  <si>
    <t>BANCO CENTRAL DE RESERVA DE EL SALVADOR</t>
  </si>
  <si>
    <t>06142511931054</t>
  </si>
  <si>
    <t>BARRHER DISTRIBUIDORA, S. A. DE C. V.</t>
  </si>
  <si>
    <t>06140312750021</t>
  </si>
  <si>
    <t>BASF DE EL SALVADOR, S.A. DE C.V.</t>
  </si>
  <si>
    <t>12172809011012</t>
  </si>
  <si>
    <t>BAZAR LISSETH, S.A. DE C.V.</t>
  </si>
  <si>
    <t>BCO IZALQUEÑO DE LOS TRAB. SOC. COOP. DE R.L. DE C.V.</t>
  </si>
  <si>
    <t>06142410740019</t>
  </si>
  <si>
    <t>BDF EL SALVADOR, S.A. DE C.V.</t>
  </si>
  <si>
    <t>06140707051068</t>
  </si>
  <si>
    <t>BEARCOM, S.A. DE C.V.</t>
  </si>
  <si>
    <t>06140401061051</t>
  </si>
  <si>
    <t>BEKAMODA, S.A. DE C.V.</t>
  </si>
  <si>
    <t>05102307721010</t>
  </si>
  <si>
    <t>BELLA ISABEL CRUZ DE ORELLANA</t>
  </si>
  <si>
    <t>06142103001073</t>
  </si>
  <si>
    <t>BELLMART, S. A. DE C. V.</t>
  </si>
  <si>
    <t>06142412770015</t>
  </si>
  <si>
    <t>BEMART DE CENTRO AMERICA, S.A. DE C.V.</t>
  </si>
  <si>
    <t>06142906870010</t>
  </si>
  <si>
    <t>BENEDETTI ZELAYA, S.A. DE C.V.</t>
  </si>
  <si>
    <t>06142407971028</t>
  </si>
  <si>
    <t>BENEFICIADORES Y EXPORTADORES DE CAFE, S. A. DE C. V.</t>
  </si>
  <si>
    <t>06140712071034</t>
  </si>
  <si>
    <t>BENSON COMMUNICATIONS. S.A. DE C.V.</t>
  </si>
  <si>
    <t>06140409860040</t>
  </si>
  <si>
    <t>BETAFARMA, S. A. DE C. V.</t>
  </si>
  <si>
    <t>01062006630017</t>
  </si>
  <si>
    <t>BILLY JOBANY CHACON REPREZA</t>
  </si>
  <si>
    <t>06141506051015</t>
  </si>
  <si>
    <t>BIOCAM, TECNOLOGIA, S.A. DE C.V.</t>
  </si>
  <si>
    <t>06142609921022</t>
  </si>
  <si>
    <t>BIO-CIENTIFICA, S.A. DE C.V.</t>
  </si>
  <si>
    <t>06142010971048</t>
  </si>
  <si>
    <t>BIOMEDICA LEMUS, S.A. DE C.V.</t>
  </si>
  <si>
    <t>06140611031040</t>
  </si>
  <si>
    <t>BISTROS, S. A. DE C.V.</t>
  </si>
  <si>
    <t>06142207031012</t>
  </si>
  <si>
    <t>BJ SERVICES Y CIA. S. EN C. DE C.V.</t>
  </si>
  <si>
    <t>10102308741023</t>
  </si>
  <si>
    <t>BLANCA ESTELA RENDEROS ESTUPINIAN</t>
  </si>
  <si>
    <t>06142510530126</t>
  </si>
  <si>
    <t>BLANCA ESTELA RIVAS</t>
  </si>
  <si>
    <t>06141806081048</t>
  </si>
  <si>
    <t>BLUE JAY DE EL SALVADOR, S.A. DE C.V</t>
  </si>
  <si>
    <t>06140605031038</t>
  </si>
  <si>
    <t>BODEGAS GOURMET, S.A. DE C.V.</t>
  </si>
  <si>
    <t>05150701091019</t>
  </si>
  <si>
    <t>BODET-HORST,S.A. DE CV.</t>
  </si>
  <si>
    <t>06140109750022</t>
  </si>
  <si>
    <t>BOLCA, S. A. DE C. V.</t>
  </si>
  <si>
    <t>06142809891012</t>
  </si>
  <si>
    <t>BOLSAS DESECHABLES Y PLASTICOS, S. A. DE C. V.</t>
  </si>
  <si>
    <t>14080305941014</t>
  </si>
  <si>
    <t>BONILLA HERNANDEZ, S. A. DE C. V.</t>
  </si>
  <si>
    <t>06140702051027</t>
  </si>
  <si>
    <t>BOX MARKETING, S.A. DE C.V.</t>
  </si>
  <si>
    <t>06140208071015</t>
  </si>
  <si>
    <t>BRIGHTCOMMS EL SALVADOR, S.A. DE C.V.</t>
  </si>
  <si>
    <t>06142003740018</t>
  </si>
  <si>
    <t>BRILLAT, S.A. DE C.V.</t>
  </si>
  <si>
    <t>06141212901010</t>
  </si>
  <si>
    <t>BROOKLYN  MANUFACTURING LIMITADA DE C. V.</t>
  </si>
  <si>
    <t>06140305001030</t>
  </si>
  <si>
    <t>BROTHERS &amp; COMPANY, S.A. DE C.V.</t>
  </si>
  <si>
    <t>06141305941039</t>
  </si>
  <si>
    <t>BUSINESS CENTER, S. A. DE C. V.</t>
  </si>
  <si>
    <t>06142802021039</t>
  </si>
  <si>
    <t>C- RENTA, S. A. DE C. V.</t>
  </si>
  <si>
    <t>06142209051029</t>
  </si>
  <si>
    <t>C S CENTRAL AMERICA, S.A. DE C.V.</t>
  </si>
  <si>
    <t>06141603921024</t>
  </si>
  <si>
    <t>C Y R CONSULTORES, S. A. DE C. V.</t>
  </si>
  <si>
    <t>06141503001068</t>
  </si>
  <si>
    <t>C.F.RICH REPRESENTACIONES, S.A. DE C.V.</t>
  </si>
  <si>
    <t>06141801941120</t>
  </si>
  <si>
    <t>C.I.D.E.P.</t>
  </si>
  <si>
    <t>06142408981086</t>
  </si>
  <si>
    <t>CABLE VISION POR SATELITE, S.A. DE C.V.</t>
  </si>
  <si>
    <t>06142504710011</t>
  </si>
  <si>
    <t>CACTIUSA DE R. L.</t>
  </si>
  <si>
    <t>06140707061020</t>
  </si>
  <si>
    <t>CADELGA (EL SALVADOR), S.A. DE C.V.</t>
  </si>
  <si>
    <t>06140805720019</t>
  </si>
  <si>
    <t>CADENA CINEMATOGRAFICA SALVADOREÑA,S.A.</t>
  </si>
  <si>
    <t>02031709430027</t>
  </si>
  <si>
    <t>CAJA DE CRED. DE CHALCHUAPA SOC. COOP. DE R.L. DE C.V.</t>
  </si>
  <si>
    <t>11091909421010</t>
  </si>
  <si>
    <t>CAJA DE CRED. JUCUAPA SALOMON R. ZELAYA, SOC. COOP.DE R. L. DE C. V.</t>
  </si>
  <si>
    <t>03011812770012</t>
  </si>
  <si>
    <t>CAJA DE CREDITO DE ACAJUTLA, SOC. COOP. DE R.L. DE C.V.</t>
  </si>
  <si>
    <t>01030611780011</t>
  </si>
  <si>
    <t>CAJA DE CREDITO DE ATIQUIZAYA</t>
  </si>
  <si>
    <t>12021711661010</t>
  </si>
  <si>
    <t>CAJA DE CREDITO DE CIUDAD BARRIOS, SOC. COOP. DE R. L. DE C. V.</t>
  </si>
  <si>
    <t>14081909431010</t>
  </si>
  <si>
    <t>CAJA DE CREDITO DE LA UNION SOCIEDAD COOPERATIVA DE R. L. DE C. V.</t>
  </si>
  <si>
    <t>11152003431017</t>
  </si>
  <si>
    <t>CAJA DE CREDITO DE SAN AGUSTIN, SOCIEDAD COOPERATIVA DE R. L. DE C.V.</t>
  </si>
  <si>
    <t>04251704431012</t>
  </si>
  <si>
    <t>CAJA DE CREDITO DE SAN IGNACIO, SOCIEDAD COOP. DE R.L.</t>
  </si>
  <si>
    <t>02102801760012</t>
  </si>
  <si>
    <t>CAJA DE CREDITO DE SANTA ANA, SOC. COOP. DE R.I.DE C.V.</t>
  </si>
  <si>
    <t>06172402790017</t>
  </si>
  <si>
    <t>CAJA DE CREDITO DE SOYAPANGO, DE R. L.  DE  C.V.</t>
  </si>
  <si>
    <t>06141904850019</t>
  </si>
  <si>
    <t>CALBERT INTERNATIONAL S.A. DE C.V.</t>
  </si>
  <si>
    <t>06142507891013</t>
  </si>
  <si>
    <t>CALCULADORAS Y TECLADOS, S.A. DE C.V.</t>
  </si>
  <si>
    <t>06141409051019</t>
  </si>
  <si>
    <t>CALICHE 'S, S.A DE C.V.,</t>
  </si>
  <si>
    <t>14081511540023</t>
  </si>
  <si>
    <t>CALISTRO BENITEZ</t>
  </si>
  <si>
    <t>06140107740050</t>
  </si>
  <si>
    <t>CAMARA DE COMERCIO E INDUSTRIA DE EL SALVADOR</t>
  </si>
  <si>
    <t>94502304210012</t>
  </si>
  <si>
    <t>CAMILO RICARDO ROMERO GUZMAN</t>
  </si>
  <si>
    <t>06142503941083</t>
  </si>
  <si>
    <t>CANTERAS DE EL SALVADOR, S. A. DE C. V.</t>
  </si>
  <si>
    <t>06140708951020</t>
  </si>
  <si>
    <t>CARBAZEL, S.A. DE C.V.</t>
  </si>
  <si>
    <t>06141701610014</t>
  </si>
  <si>
    <t>CARDENAL Y COMPAÑIA S. EN C.</t>
  </si>
  <si>
    <t>06141203981028</t>
  </si>
  <si>
    <t>CARGA URGENTE DE EL SALVADOR, S.A DE C.V.</t>
  </si>
  <si>
    <t>07152503690018</t>
  </si>
  <si>
    <t>CARLOS ALBERTO ABARCA SIBRIAN</t>
  </si>
  <si>
    <t>93931912721017</t>
  </si>
  <si>
    <t>CARLOS ALBERTO JIMENEZ HOYOS</t>
  </si>
  <si>
    <t>14162512701011</t>
  </si>
  <si>
    <t>CARLOS ALBERTO LAZO CHAVEZ</t>
  </si>
  <si>
    <t>02102211670010</t>
  </si>
  <si>
    <t>CARLOS ALEJANDRO VALLECILLOS MARTINEZ</t>
  </si>
  <si>
    <t>06141306640030</t>
  </si>
  <si>
    <t>CARLOS ANTONIO FRANCONI MELENDEZ</t>
  </si>
  <si>
    <t>06142912660028</t>
  </si>
  <si>
    <t>CARLOS ANTONIO HERRERA REBOLLO</t>
  </si>
  <si>
    <t>06122704671024</t>
  </si>
  <si>
    <t>CARLOS ARMANDO CHANTA HERNANDEZ</t>
  </si>
  <si>
    <t>03012712741030</t>
  </si>
  <si>
    <t>CARLOS ERNESTO GARCIA HENRIQUEZ</t>
  </si>
  <si>
    <t>14160909690018</t>
  </si>
  <si>
    <t>CARLOS HORACIO JIMENEZ DURAN</t>
  </si>
  <si>
    <t>02101101580038</t>
  </si>
  <si>
    <t>CARLOS ISACIO NAVAS</t>
  </si>
  <si>
    <t>12052302370012</t>
  </si>
  <si>
    <t>CARLOS JOSE GUERRERO ZELAYA</t>
  </si>
  <si>
    <t>06140711590074</t>
  </si>
  <si>
    <t>CARLOS ORLANDO ROMERO CALLES</t>
  </si>
  <si>
    <t>01080209821017</t>
  </si>
  <si>
    <t>CARLOS RODOLFO MORALES MORALES</t>
  </si>
  <si>
    <t>10102809821019</t>
  </si>
  <si>
    <t>CARLOS VALENTIN HERRERA GARCIA</t>
  </si>
  <si>
    <t>06142101911013</t>
  </si>
  <si>
    <t>CARMENCI, S. A. DE C. V.</t>
  </si>
  <si>
    <t>06143105901027</t>
  </si>
  <si>
    <t>CARSSI, S. A. DE C. V.</t>
  </si>
  <si>
    <t>06142908061072</t>
  </si>
  <si>
    <t>CARVAJAL EDUCACION, SOCIEDAD ANONIMA DE CAPITAL VARIABLE</t>
  </si>
  <si>
    <t>06140104051039</t>
  </si>
  <si>
    <t>CASA ALVARENGA, S.A. DE C.V.</t>
  </si>
  <si>
    <t>06143107670019</t>
  </si>
  <si>
    <t>CASA AMA, S.A. DE C.V.</t>
  </si>
  <si>
    <t>06141007001031</t>
  </si>
  <si>
    <t>CASA ANTIGUA, S.A. DE C.V.</t>
  </si>
  <si>
    <t>CASA BAZZINI, S. A. DE C. V.</t>
  </si>
  <si>
    <t>06142108901013</t>
  </si>
  <si>
    <t>CASA OTAEGUI, S.A. DE C.V.</t>
  </si>
  <si>
    <t>94832006061013</t>
  </si>
  <si>
    <t>CASA POR CASA, S. A. SUCURSAL EL SALVADOR</t>
  </si>
  <si>
    <t>06140107690022</t>
  </si>
  <si>
    <t>CASA RIVAS, S.A. DE C.V.</t>
  </si>
  <si>
    <t>06142002081017</t>
  </si>
  <si>
    <t>CASA SAN ANTONIO, S.A DE C.V.</t>
  </si>
  <si>
    <t>CASELA, S. A. DE C. V.</t>
  </si>
  <si>
    <t>09071203460012</t>
  </si>
  <si>
    <t>CASIMIRO ISMAEL CASTELLANOS LOPEZ</t>
  </si>
  <si>
    <t>06142708921050</t>
  </si>
  <si>
    <t>CASTELEC, S. A. DE C. V.</t>
  </si>
  <si>
    <t>06142610770020</t>
  </si>
  <si>
    <t>CASTELLA SAGARRA, S.A. DE C.V.</t>
  </si>
  <si>
    <t>14081302640010</t>
  </si>
  <si>
    <t>CATALINA MEDRANO DE RAMOS</t>
  </si>
  <si>
    <t>13063004410010</t>
  </si>
  <si>
    <t>CATALINO HUMBERTO CRUZ</t>
  </si>
  <si>
    <t>94501307610014</t>
  </si>
  <si>
    <t>CATHOLIC RELIEF SERVICES USCC BISHOPS</t>
  </si>
  <si>
    <t>06142306870022</t>
  </si>
  <si>
    <t>CAUSAL, S. A. DE C. V.</t>
  </si>
  <si>
    <t>06141411860010</t>
  </si>
  <si>
    <t>CAYRO, S. A. DE C. V.</t>
  </si>
  <si>
    <t>06140507011010</t>
  </si>
  <si>
    <t>CCC,S.A  DE  C.V.</t>
  </si>
  <si>
    <t>11150801560014</t>
  </si>
  <si>
    <t>CEBERIN AYALA DE PAZ</t>
  </si>
  <si>
    <t>06140409621030</t>
  </si>
  <si>
    <t>CECILIA AIDA CALDERON DE ARGUETA</t>
  </si>
  <si>
    <t>09070708711021</t>
  </si>
  <si>
    <t>CECILIA DELMY CASTELLANOS CONTRERAS</t>
  </si>
  <si>
    <t>09082211360010</t>
  </si>
  <si>
    <t>CECILIA REYES DE ORELLANA</t>
  </si>
  <si>
    <t>06140902901025</t>
  </si>
  <si>
    <t>CEK DE CENTROAMERICA ( EL SALVADOR), S. A.</t>
  </si>
  <si>
    <t>03151102600011</t>
  </si>
  <si>
    <t>CELIA BEATRIZ PINEDA DE PEREIRA</t>
  </si>
  <si>
    <t>06140204091054</t>
  </si>
  <si>
    <t>CEMCOL COMERCIAL, S.A. DE C.V.</t>
  </si>
  <si>
    <t>06141101941030</t>
  </si>
  <si>
    <t>CENTRAL DE DEPOSITO DE VALORES, S. A. DE C. V.</t>
  </si>
  <si>
    <t>06141511770020</t>
  </si>
  <si>
    <t>CENTRAL DE RODAMIENTOS, S. A. DE C. V.</t>
  </si>
  <si>
    <t>06141806991010</t>
  </si>
  <si>
    <t>CENTRAL HIDRAULICA, S.A. DE C.V.</t>
  </si>
  <si>
    <t>06141902840011</t>
  </si>
  <si>
    <t>CENTRO COMERCIAL FERRETERO,S.A  DE  C.V.</t>
  </si>
  <si>
    <t>06141401800028</t>
  </si>
  <si>
    <t>CENTRO DE APOYO DE LACTANCIA MATERNA</t>
  </si>
  <si>
    <t>06142401031015</t>
  </si>
  <si>
    <t>CENTRO DE LLANTAS LA CENTROAMERICANA, S.A. DE C.V.</t>
  </si>
  <si>
    <t>06141801061022</t>
  </si>
  <si>
    <t>CENTRO DE NEGOCIOS DE EL SALVADOR, S.A. DE C.V.</t>
  </si>
  <si>
    <t>06140305931029</t>
  </si>
  <si>
    <t>CENTRO DE SERVICIO DOÑO, S. A. DE C. V.</t>
  </si>
  <si>
    <t>CENTRO FARMACEUTICO DE LA FUERZA ARMADA</t>
  </si>
  <si>
    <t>06142805760039</t>
  </si>
  <si>
    <t>CENTRO INDUSTRIAL HERMACO, S.A. DE C.V.</t>
  </si>
  <si>
    <t>06140907911037</t>
  </si>
  <si>
    <t>CENTRO INDUSTRIAL MANUFACTURERO EL ROBLE, S.A.</t>
  </si>
  <si>
    <t>06142402071010</t>
  </si>
  <si>
    <t>CENTRO INTERNACIONAL DE FERIAS Y CONVENCIONES DE EL SALVADOR</t>
  </si>
  <si>
    <t>06140512941026</t>
  </si>
  <si>
    <t>CENTRO NACIONAL DE REGISTROS</t>
  </si>
  <si>
    <t>CENTRO PEDIATRICO DE EL SALVADOR,S.A. DE C.V.</t>
  </si>
  <si>
    <t>06140603981039</t>
  </si>
  <si>
    <t>CENTROAMERICA PORTER NOVELLI, S. A. DE C. V.</t>
  </si>
  <si>
    <t>06142108011034</t>
  </si>
  <si>
    <t>CENTROAMERICANA DE PROYECTOS E INVERSIONES, S.A. DE C.V.</t>
  </si>
  <si>
    <t>06143108881027</t>
  </si>
  <si>
    <t>CERAMICA DEL PACIFICO, S. A. DE C. V.</t>
  </si>
  <si>
    <t>06141702991026</t>
  </si>
  <si>
    <t>CHALVER DE EL SALVADOR, S. A. DE C. V.</t>
  </si>
  <si>
    <t>06142709991060</t>
  </si>
  <si>
    <t>CHAVEZ  DIAZ , S.A. DE C.V.</t>
  </si>
  <si>
    <t>06140912961026</t>
  </si>
  <si>
    <t>CHEM SOL EL SALVADOR, S.A. DE C.V.</t>
  </si>
  <si>
    <t>94502908941016</t>
  </si>
  <si>
    <t>CHEMONICS INTERNATIONAL,INC.</t>
  </si>
  <si>
    <t>06141710981030</t>
  </si>
  <si>
    <t>CHEMPOLYMERS, S.A. DE C.V.</t>
  </si>
  <si>
    <t>06142905921020</t>
  </si>
  <si>
    <t>CHI-FUNG, S. A. DE C. V.</t>
  </si>
  <si>
    <t>06142810991012</t>
  </si>
  <si>
    <t>CHIQUITA LOGISTIC SERVICES EL SALVADOR LTDA.</t>
  </si>
  <si>
    <t>06141006820014</t>
  </si>
  <si>
    <t>CIA. QUIMICA INDUSTRIAL, S.A. DE C.V.</t>
  </si>
  <si>
    <t>06140303041077</t>
  </si>
  <si>
    <t>CIENCIA Y TECNOLOGIA EN SISTEMAS ALIMENTARIOS DE EL SALVADOR, S.A.</t>
  </si>
  <si>
    <t>06142501630016</t>
  </si>
  <si>
    <t>CIRCUITO Y.S.R., SOCIEDAD ANONIMA DE CAPITAL VARIABLE</t>
  </si>
  <si>
    <t>06141512200015</t>
  </si>
  <si>
    <t>CIRCULO MILITAR</t>
  </si>
  <si>
    <t>09031607410018</t>
  </si>
  <si>
    <t>CIRO ISMAEL GONZALEZ RODRIGUEZ</t>
  </si>
  <si>
    <t>06142507061029</t>
  </si>
  <si>
    <t>CISCO SYSTEMS EL SALVADOR, LTDA. DE C.V.</t>
  </si>
  <si>
    <t>05033010081010</t>
  </si>
  <si>
    <t>CISNE LOGISTIC EXPRESS, S.A. DE C.V.</t>
  </si>
  <si>
    <t>06140711021017</t>
  </si>
  <si>
    <t>CIVING, S. A. DE C. V.</t>
  </si>
  <si>
    <t>02101904821088</t>
  </si>
  <si>
    <t>CLARA CONCEPCION CABALLERO DE HERNANDEZ</t>
  </si>
  <si>
    <t>06142605790012</t>
  </si>
  <si>
    <t>CLAUDYCAR, S.A. DE C.V.</t>
  </si>
  <si>
    <t>14081006611012</t>
  </si>
  <si>
    <t>CLELIA ISOLINA ARIAS</t>
  </si>
  <si>
    <t>08022301510018</t>
  </si>
  <si>
    <t>CLEMENTE RIVAS AMAYA</t>
  </si>
  <si>
    <t>06141208041015</t>
  </si>
  <si>
    <t>CLI, S.A. DE C.V.</t>
  </si>
  <si>
    <t>06140505041109</t>
  </si>
  <si>
    <t>CLIMAVA, S.A. DE C.V.</t>
  </si>
  <si>
    <t>06141012921033</t>
  </si>
  <si>
    <t>CLINICA DE RAYOS X BRITO_MEJIA PEÑA, S. A. DE C. V.</t>
  </si>
  <si>
    <t>CLINICAS CANDRAY, S.A. DE C.V.</t>
  </si>
  <si>
    <t>06140601690013</t>
  </si>
  <si>
    <t>CLUB CAMPESTRE CUSCATLAN</t>
  </si>
  <si>
    <t>06140105540010</t>
  </si>
  <si>
    <t>CLUB SALVADOREÑO</t>
  </si>
  <si>
    <t>05110605770013</t>
  </si>
  <si>
    <t>CO INDUSTRIAS GIGANTE, S.A. DE C.V.</t>
  </si>
  <si>
    <t>06141003780029</t>
  </si>
  <si>
    <t>CO-ASPAE DE R.L.</t>
  </si>
  <si>
    <t>06143107071048</t>
  </si>
  <si>
    <t>COBRANZA Y CONSULTORIA PROFESIONAL, S.A. DE C.V.</t>
  </si>
  <si>
    <t>06143003061040</t>
  </si>
  <si>
    <t>COCINA FACIL, S.A. DE C.V.</t>
  </si>
  <si>
    <t>06142008971030</t>
  </si>
  <si>
    <t>CODINTER, S. A. DE C. V.</t>
  </si>
  <si>
    <t>06140705081024</t>
  </si>
  <si>
    <t>COFIÑO STAHL, S.A. DE C.V.</t>
  </si>
  <si>
    <t>06141005071016</t>
  </si>
  <si>
    <t>COINCA, S.A. DE C.V.</t>
  </si>
  <si>
    <t>06143105850055</t>
  </si>
  <si>
    <t>COLEGIO AUGUSTO WALTE, S. A. DE C. V.</t>
  </si>
  <si>
    <t>06142611590013</t>
  </si>
  <si>
    <t>COLEGIO GARCIA FLAMENCO, S.A. DE C.V.</t>
  </si>
  <si>
    <t>06141303031035</t>
  </si>
  <si>
    <t>COLEGIO INTERNACIONAL DE SAN SALVADOR, S. A. DE C.V.</t>
  </si>
  <si>
    <t>06141005770027</t>
  </si>
  <si>
    <t>COLEGIOS DE EL SALVADOR S A DE C V</t>
  </si>
  <si>
    <t>06141109001044</t>
  </si>
  <si>
    <t>COLOR DIGITAL, S. A. DE C. V.</t>
  </si>
  <si>
    <t>06142202001034</t>
  </si>
  <si>
    <t>COLTEL-EXEO INGENIERIA Y CONSTRUCCION EL SALVADOR, S.A. DE  C.V.</t>
  </si>
  <si>
    <t>06142002730017</t>
  </si>
  <si>
    <t>COMERCIAL AGROPECUARIA, S.A. DE C.V.</t>
  </si>
  <si>
    <t>06141512750015</t>
  </si>
  <si>
    <t>COMERCIAL AGUIRREURRETA, S.A. DE C.V.</t>
  </si>
  <si>
    <t>06142710041041</t>
  </si>
  <si>
    <t>COMERCIAL EL MUNDO DEL HOGAR, S.A. DE C.V.</t>
  </si>
  <si>
    <t>06141002011055</t>
  </si>
  <si>
    <t>COMERCIAL EL ROBLE S.A. DE C.V.</t>
  </si>
  <si>
    <t>06141612740019</t>
  </si>
  <si>
    <t>COMERCIAL INDUSTRIAL OLINS,S.A. DE C.V.</t>
  </si>
  <si>
    <t>06142905921046</t>
  </si>
  <si>
    <t>COMERCIAL ISLAND, S. A. DE C. V.</t>
  </si>
  <si>
    <t>06142801931023</t>
  </si>
  <si>
    <t>COMERCIAL PORTILLO, S. A. DE C. V.</t>
  </si>
  <si>
    <t>06140206710011</t>
  </si>
  <si>
    <t>COMERCIAL PRECO,S.A. DE C.V.</t>
  </si>
  <si>
    <t>12171004921016</t>
  </si>
  <si>
    <t>COMERCIAL RENE, S. A. DE C. V.</t>
  </si>
  <si>
    <t>06140910921060</t>
  </si>
  <si>
    <t>COMERCIAL RONALD, S. A. DE C. V.</t>
  </si>
  <si>
    <t>06142307690027</t>
  </si>
  <si>
    <t>COMERCIAL SUIZA, S. A. DE C. V.</t>
  </si>
  <si>
    <t>06142609941015</t>
  </si>
  <si>
    <t>COMERCIALIZACIONES DIVERSAS SAN PABLO S. A. DE C. V.</t>
  </si>
  <si>
    <t>06141606051039</t>
  </si>
  <si>
    <t>COMERCIALIZADORA DE PRODUCTOS DIVERSOS DE EL SALVADOR, S.A. DE C.V.</t>
  </si>
  <si>
    <t>06143103951019</t>
  </si>
  <si>
    <t>COMERCIALIZADORA HECASA, S.A. DE C.V.</t>
  </si>
  <si>
    <t>06142308011012</t>
  </si>
  <si>
    <t>COMERCIALIZADORA LEO, S.A DE C.V.</t>
  </si>
  <si>
    <t>06142807750013</t>
  </si>
  <si>
    <t>COMERCIO Y REPRESENTACIONES, S. A. DE C. V.</t>
  </si>
  <si>
    <t>06140305961025</t>
  </si>
  <si>
    <t>COMISION NACIONAL DE LA MICRO Y PEQUEÑA EMPRESA</t>
  </si>
  <si>
    <t>06141406881045</t>
  </si>
  <si>
    <t>COMITE DE PROYECCION SOCIAL- EL SALVADOR</t>
  </si>
  <si>
    <t>06141605860027</t>
  </si>
  <si>
    <t>COMPAÑIA CAMPOS ROCA S.A. DE C.V.</t>
  </si>
  <si>
    <t>06142802961015</t>
  </si>
  <si>
    <t>COMPAÑIA DE ASESORIA Y SERV.DE SEGURIDAD, S.A DE C.V.</t>
  </si>
  <si>
    <t>06140509021048</t>
  </si>
  <si>
    <t>COMPAÑIA DE SERVICIOS (EL SALVADOR), S.A. DE C.V.</t>
  </si>
  <si>
    <t>06142611081040</t>
  </si>
  <si>
    <t>COMPAÑIA DISTRIBUIDORA  DE ORIENTE, S.A. DE C.V.</t>
  </si>
  <si>
    <t>06142611081066</t>
  </si>
  <si>
    <t>COMPAÑIA DISTRIBUIDORA DE OCCIDENTE, S.A. DE C.V.</t>
  </si>
  <si>
    <t>06143005660025</t>
  </si>
  <si>
    <t>COMPAÑIA FARMACEUTICA, S.A. DE C.V.</t>
  </si>
  <si>
    <t>94831503021010</t>
  </si>
  <si>
    <t>COMPAÑIA INTERAMERICANA DE COMERCIO, S.A. DE C.V.</t>
  </si>
  <si>
    <t>06142712041014</t>
  </si>
  <si>
    <t>COMPAÑIA INTERNACIONAL DE DESARROLLOS, S.A. DE C.V.</t>
  </si>
  <si>
    <t>06141005891030</t>
  </si>
  <si>
    <t>COMPAÑIA LICORERA DE SANTA ANA, S.A. DE C.V.</t>
  </si>
  <si>
    <t>06140303520014</t>
  </si>
  <si>
    <t>COMPAÑIA MERCANTIL INTERCONTINENTAL, SA DE CV</t>
  </si>
  <si>
    <t>06141009961040</t>
  </si>
  <si>
    <t>COMPAÑIA MERCANTIL ROYER, S. A. DE C. V.</t>
  </si>
  <si>
    <t>96002008241013</t>
  </si>
  <si>
    <t>COMPAÑIA MEXICANA DE AVIACION, S.A. DE C.V.</t>
  </si>
  <si>
    <t>06140503081057</t>
  </si>
  <si>
    <t>COMPAÑIA PROFESIONAL DE SEGURIDAD, S.A DE C.V</t>
  </si>
  <si>
    <t>06141510660011</t>
  </si>
  <si>
    <t>COMPAÑIA TIMANFAYA, S. A. DE C. V.</t>
  </si>
  <si>
    <t>06140204091062</t>
  </si>
  <si>
    <t>COMTELSAT DE EL SALVADOR, S.A. DE C.V.</t>
  </si>
  <si>
    <t>06140709951040</t>
  </si>
  <si>
    <t>COMUNICACION CREATIVA, S. A. DE C. V.</t>
  </si>
  <si>
    <t>06141202991038</t>
  </si>
  <si>
    <t>COMUNICACIONES  IBW EL SALVADOR, S.A. DE C.V.</t>
  </si>
  <si>
    <t>06140202951013</t>
  </si>
  <si>
    <t>COMUNICACIONES INTEGRADAS, S.A. DE C.V.</t>
  </si>
  <si>
    <t>06140609001036</t>
  </si>
  <si>
    <t>CONAJOYASVIVE, S. A. DE C. V.</t>
  </si>
  <si>
    <t>14162412610011</t>
  </si>
  <si>
    <t>CONCEPCION NATIVIDAD LAZO CHAVEZ</t>
  </si>
  <si>
    <t>06140707921011</t>
  </si>
  <si>
    <t>CONDIMENTOS Y ESPECIAS, S. A. DE C. V.</t>
  </si>
  <si>
    <t>06141205091020</t>
  </si>
  <si>
    <t>CONECTA2, S.A. DE C.V.</t>
  </si>
  <si>
    <t>CONFECCIONES JIBOA, S. A. DE  C. V.</t>
  </si>
  <si>
    <t>06142309981031</t>
  </si>
  <si>
    <t>CONINSERV, S.A. DE C.V.</t>
  </si>
  <si>
    <t>06143008071052</t>
  </si>
  <si>
    <t>CONSEJO NACIONAL DE ENERGIA</t>
  </si>
  <si>
    <t>06142201931020</t>
  </si>
  <si>
    <t>CONSEJO NACIONAL DE LA JUDICATURA</t>
  </si>
  <si>
    <t>06141601220019</t>
  </si>
  <si>
    <t>CONSEJO SUPERIOR DE SALUD PUBLICA</t>
  </si>
  <si>
    <t>06141305021037</t>
  </si>
  <si>
    <t>CONSOLIDATED  FREIGHT SERVICES, S.A. DE C.V,.</t>
  </si>
  <si>
    <t>93841802081013</t>
  </si>
  <si>
    <t>CONSORTIUM INTERNATIONAL DE DEVELOPPEMENT EN EDUCATION, INC</t>
  </si>
  <si>
    <t>06143005981040</t>
  </si>
  <si>
    <t>CONSTRUCCION DE OBRAS ELECTRICAS, S.A. DE C.V.</t>
  </si>
  <si>
    <t>06142501061043</t>
  </si>
  <si>
    <t>CONSTRUCCIONES DE INFRAESTRUCTURA CIVIL, S.A. DE C.V.</t>
  </si>
  <si>
    <t>06141801961015</t>
  </si>
  <si>
    <t>CONSTRUCCIONES METALICAS, S.A. DE C.V.</t>
  </si>
  <si>
    <t>93931201831014</t>
  </si>
  <si>
    <t>CONSTRUCCIONES TECNICAS DE INGENIERIA LTDA., SUCURSAL EL SALVADOR</t>
  </si>
  <si>
    <t>12171812971020</t>
  </si>
  <si>
    <t>CONSTRUCCIONES Y EQUIPOS, S.A. DE C.V.</t>
  </si>
  <si>
    <t>06140908881026</t>
  </si>
  <si>
    <t>CONSTRUCCIONES Y PROYECTOS DIVERSOS, S. A. DE C. V.</t>
  </si>
  <si>
    <t>06142811001024</t>
  </si>
  <si>
    <t>CONSTRUCCIONES Y SERV. INTEGRALES DE TELECOMUN., S.A. DE C.V.</t>
  </si>
  <si>
    <t>06142105921013</t>
  </si>
  <si>
    <t>CONSTRUCTORA  UNIVERSAL, S. A. DE C.V.</t>
  </si>
  <si>
    <t>12171912941013</t>
  </si>
  <si>
    <t>CONSTRUCTORA CHAVEZ RAMOS, S.A. DE C.V.</t>
  </si>
  <si>
    <t>06140405051050</t>
  </si>
  <si>
    <t>CONSTRUCTORA CORZAL, S.A. DE C.V.</t>
  </si>
  <si>
    <t>94111705741020</t>
  </si>
  <si>
    <t>CONSTRUCTORA SANTA FE, LIMITADA SUCURSAL EL SALVADOR</t>
  </si>
  <si>
    <t>03151903021011</t>
  </si>
  <si>
    <t>CONSTRUCTORA UMAÑA , S.A. DE C.V.</t>
  </si>
  <si>
    <t>06142304911019</t>
  </si>
  <si>
    <t>CONSTRUMARKET, S. A. DE C. V.</t>
  </si>
  <si>
    <t>06141805870016</t>
  </si>
  <si>
    <t>CONSULTA, SOCIEDAD ANONIMA DE C. V.</t>
  </si>
  <si>
    <t>06141805850029</t>
  </si>
  <si>
    <t>CONSULTORES DE SISTEMAS, S.A. DE C.V.</t>
  </si>
  <si>
    <t>06143004041043</t>
  </si>
  <si>
    <t>CONSULTORES LEGALES CORPORATIVOS, S. A. DE C. V.</t>
  </si>
  <si>
    <t>06142007941030</t>
  </si>
  <si>
    <t>CONSULTORIA Y DESARROLLO ENERGETICO, S. A. DE C. V.</t>
  </si>
  <si>
    <t>02102704051020</t>
  </si>
  <si>
    <t>CONTACTO DIGITAL S.A. DE C.V.</t>
  </si>
  <si>
    <t>CONTINENTAL AIRLINES INC.</t>
  </si>
  <si>
    <t>06141111981048</t>
  </si>
  <si>
    <t>CONTINENTAL MOTORES, S. A. DE C. V.</t>
  </si>
  <si>
    <t>94472111911018</t>
  </si>
  <si>
    <t>CONTROL Y MONTAJES INDUSTRIALES CYMI, S.A., SUCURSAL EL SALVADOR</t>
  </si>
  <si>
    <t>06142411051014</t>
  </si>
  <si>
    <t>CONVERTIDORA DE PAPEL SALVADOREÑA, S.A. DE C.V.</t>
  </si>
  <si>
    <t>03070705670011</t>
  </si>
  <si>
    <t>COOP DE CAFETALEROS DE SAN JOSE LA MAJADA DE R.L.</t>
  </si>
  <si>
    <t>COOP. PADECOMSCREDITO DE R.L. DE C.V.</t>
  </si>
  <si>
    <t>06140412550042</t>
  </si>
  <si>
    <t>COOPERATIVA AMERICANA DE REMESAS AL EXTERIOR CARE</t>
  </si>
  <si>
    <t>05111909001018</t>
  </si>
  <si>
    <t>COORDINADORA Y ASESORA DE PROYECTOS, S. A. DE C. V.</t>
  </si>
  <si>
    <t>06142108840013</t>
  </si>
  <si>
    <t>COPIADORAS DE EL SALVADOR, S.A. DE C.V.</t>
  </si>
  <si>
    <t>06141307810010</t>
  </si>
  <si>
    <t>CORBES, S.A. DE C.V.</t>
  </si>
  <si>
    <t>CORDIALSA EL SALVADOR, S.A. DE C.V.</t>
  </si>
  <si>
    <t>06140505051040</t>
  </si>
  <si>
    <t>CORPOMER &amp; LOGISTIC, S.A.. DE C.V.</t>
  </si>
  <si>
    <t>06141610961031</t>
  </si>
  <si>
    <t>CORPORACION APOLO, S.A. DE C.V.</t>
  </si>
  <si>
    <t>05110904071020</t>
  </si>
  <si>
    <t>CORPORACION ARGOZ, S.A.</t>
  </si>
  <si>
    <t>06140804991016</t>
  </si>
  <si>
    <t>CORPORACION COSMETICA, S. A. DE C. V.</t>
  </si>
  <si>
    <t>06140804760010</t>
  </si>
  <si>
    <t>CORPORACION DE FOMENTO, S. A. DE C. V.</t>
  </si>
  <si>
    <t>06140502031013</t>
  </si>
  <si>
    <t>CORPORACION DE FRANQUICIAS AMERICANAS, S.A. DE C.V.</t>
  </si>
  <si>
    <t>06141408850049</t>
  </si>
  <si>
    <t>CORPORACION DE METALES, S.A. DE C.V.</t>
  </si>
  <si>
    <t>06141609411010</t>
  </si>
  <si>
    <t>CORPORACION DE MUNICIPALIDADES DE LA REPUBLICA DE EL SALVADOR</t>
  </si>
  <si>
    <t>06140309921060</t>
  </si>
  <si>
    <t>CORPORACION DENISSE, S.A. DE C.V.</t>
  </si>
  <si>
    <t>06141605011076</t>
  </si>
  <si>
    <t>CORPORACION FDC TECNICA  EL SALVADOR, S. A. DE C. V.</t>
  </si>
  <si>
    <t>CORPORACION G.E.B., S.A. DE  C. V.</t>
  </si>
  <si>
    <t>06142010500017</t>
  </si>
  <si>
    <t>CORPORACION HERMANOS MARISTAS DE EL SALVADOR</t>
  </si>
  <si>
    <t>06142704760010</t>
  </si>
  <si>
    <t>CORPORACION HOTELERA, S.A. DE C.V.</t>
  </si>
  <si>
    <t>06141002840043</t>
  </si>
  <si>
    <t>CORPORACION INTER-AMERICANA, S.A.</t>
  </si>
  <si>
    <t>06142311961013</t>
  </si>
  <si>
    <t>CORPORACION MONTELENA S.A. DE C.V.</t>
  </si>
  <si>
    <t>06141710830015</t>
  </si>
  <si>
    <t>CORPORACION PIRAMIDE, S.A. DE C.V.</t>
  </si>
  <si>
    <t>06140101820011</t>
  </si>
  <si>
    <t>CORPORACION SALVADOREÑA DE INVERSIONES (CORSAIN)</t>
  </si>
  <si>
    <t>06142507961054</t>
  </si>
  <si>
    <t>CORPORACION SALVADOREÑA DE TURISMO</t>
  </si>
  <si>
    <t>CORPORIN,S.A. DE C.V.</t>
  </si>
  <si>
    <t>06140101110070</t>
  </si>
  <si>
    <t>CORTE DE CTAS DE LA REPUBLICA</t>
  </si>
  <si>
    <t>06140101150042</t>
  </si>
  <si>
    <t>CORTE SUPREMA DE JUSTICIA</t>
  </si>
  <si>
    <t>CORTEN, S. A.  DE C. V.</t>
  </si>
  <si>
    <t>06143005071086</t>
  </si>
  <si>
    <t>COSADE,S.A. DE C.V.</t>
  </si>
  <si>
    <t>06141511991018</t>
  </si>
  <si>
    <t>COSALCO, S.A. DE C.V.</t>
  </si>
  <si>
    <t>06141803830039</t>
  </si>
  <si>
    <t>COSAMI, S.A. DE C.V.</t>
  </si>
  <si>
    <t>06141409680012</t>
  </si>
  <si>
    <t>COSMETICOS E INDUSTRIAS, S.A. DE C.V.</t>
  </si>
  <si>
    <t>06141705891014</t>
  </si>
  <si>
    <t>COSMETICOS Y PERFUMES, S.A. DE C.V.</t>
  </si>
  <si>
    <t>COURIER INTERNATIONAL, S. A. DE C. V.</t>
  </si>
  <si>
    <t>06141006091010</t>
  </si>
  <si>
    <t>CREACION PUBLICIDAD, S.A. DE C.V.</t>
  </si>
  <si>
    <t>06140402740016</t>
  </si>
  <si>
    <t>CREACIONES POPEYE, S. A. DE C. V.</t>
  </si>
  <si>
    <t>06142208031024</t>
  </si>
  <si>
    <t>CREATIVA CONSULTORES, S.A. DE C.V.</t>
  </si>
  <si>
    <t>06142112871021</t>
  </si>
  <si>
    <t>CREDIQ LEASING, S.A.  DE  C.V.</t>
  </si>
  <si>
    <t>07161506560019</t>
  </si>
  <si>
    <t>CRESCENCIO DE JESUS DE PAZ VASQUEZ</t>
  </si>
  <si>
    <t>06140109981034</t>
  </si>
  <si>
    <t>CRESE, S. A. DE C. V.</t>
  </si>
  <si>
    <t>06140108550013</t>
  </si>
  <si>
    <t>CRISTIANI BURKARD,S.A. DE C.V.</t>
  </si>
  <si>
    <t>06140304061039</t>
  </si>
  <si>
    <t>CROWLEY SHARED SERVICES, S. A.  DE  C.V.</t>
  </si>
  <si>
    <t>06141303850013</t>
  </si>
  <si>
    <t>CRUZ ROJA SALVADOREÑA</t>
  </si>
  <si>
    <t>94110107021017</t>
  </si>
  <si>
    <t>CSI LEASING DE CENTROAMERICA, SRL SUC. EL SALVADOR</t>
  </si>
  <si>
    <t>06142105850032</t>
  </si>
  <si>
    <t>CUATRO ASES, S.A. DE C.V.</t>
  </si>
  <si>
    <t>06143103001150</t>
  </si>
  <si>
    <t>CUERPO ESPECIAL DE SEGURIDAD Y SERVICIOS PRIVADOS, S.A. DE C.V.</t>
  </si>
  <si>
    <t>06142112620012</t>
  </si>
  <si>
    <t>CURTIS INDUSTRIAL, S.A. DE C.V.</t>
  </si>
  <si>
    <t>06140902941060</t>
  </si>
  <si>
    <t>D P G, S. A. DE C. V.</t>
  </si>
  <si>
    <t>06141908941017</t>
  </si>
  <si>
    <t>DA  SAN  S. A.  DE  C. V.,</t>
  </si>
  <si>
    <t>06141503620015</t>
  </si>
  <si>
    <t>DADA DADA Y CIA., S.A. DE C.V.</t>
  </si>
  <si>
    <t>06141610931027</t>
  </si>
  <si>
    <t>DAMASCO, SOCIEDAD ANONIMA DE CAPITAL VARIABLE</t>
  </si>
  <si>
    <t>04090605520017</t>
  </si>
  <si>
    <t>DANIEL FUENTES GALDAMEZ</t>
  </si>
  <si>
    <t>05030412590036</t>
  </si>
  <si>
    <t>DANIEL MILTON ALFARO AVALOS</t>
  </si>
  <si>
    <t>06141410021050</t>
  </si>
  <si>
    <t>DATA  &amp; GRAPHICS, S. A. DE C. V.</t>
  </si>
  <si>
    <t>05012403061022</t>
  </si>
  <si>
    <t>DATAGRAMA COMUNICACIONES, S.A. DE C.V.</t>
  </si>
  <si>
    <t>06140305971012</t>
  </si>
  <si>
    <t>DATAPLEX EL SALVADOR, S. A. DE C. V.</t>
  </si>
  <si>
    <t>06143101071038</t>
  </si>
  <si>
    <t>DATAPRINT  DE  EL  SALVADOR, S.A.  DE   C.V..</t>
  </si>
  <si>
    <t>02103012390011</t>
  </si>
  <si>
    <t>DAVID DE JESUS GUZMAN LEMUS</t>
  </si>
  <si>
    <t>03110802791012</t>
  </si>
  <si>
    <t>DAVID ENRRIQUE DELGADO SICILIA</t>
  </si>
  <si>
    <t>14082206670010</t>
  </si>
  <si>
    <t>DAVID ORLANDO GUZMAN ANAYA</t>
  </si>
  <si>
    <t>02041912350018</t>
  </si>
  <si>
    <t>DAVID SUC. ALVARENGA GUADRON</t>
  </si>
  <si>
    <t>DAYRO, S.A. DE C.V.</t>
  </si>
  <si>
    <t>06141411701047</t>
  </si>
  <si>
    <t>DAYSI ARELY FUENTES DE MURILLO</t>
  </si>
  <si>
    <t>03152611450014</t>
  </si>
  <si>
    <t>DE MATHEU Y COMPAÑIA,S.A. DE C.V.</t>
  </si>
  <si>
    <t>06141808051014</t>
  </si>
  <si>
    <t>DEFENSORIA DEL CONSUMIDOR</t>
  </si>
  <si>
    <t>DEL TROPIC FOODS, S.A. DE C.V.</t>
  </si>
  <si>
    <t>94831608510012</t>
  </si>
  <si>
    <t>DELIA DEL CARMEN SANDOVAL SOLIS DE AVILES</t>
  </si>
  <si>
    <t>06141610071052</t>
  </si>
  <si>
    <t>DELPIN LOGISTICS, S.A. DE C.V.</t>
  </si>
  <si>
    <t>D'EMPAQUE, S. A. DE C. V.</t>
  </si>
  <si>
    <t>14122611801018</t>
  </si>
  <si>
    <t>DENIS ADONAY TURCIOS FUENTES</t>
  </si>
  <si>
    <t>06141605021020</t>
  </si>
  <si>
    <t>DESARROLLADORA INMOBILIARIA DE CENTRO AMERICA, S. A. DE C. V.</t>
  </si>
  <si>
    <t>05111405041019</t>
  </si>
  <si>
    <t>DESARROLLO E INVERSIONES DIAZ BUSTAMANTE, S.A. DE C.V.</t>
  </si>
  <si>
    <t>06140606850055</t>
  </si>
  <si>
    <t>DESARROLLOS CONSOLIDADOS,S.A. DE C.V.(DESCO,S.A. DE C.V.)</t>
  </si>
  <si>
    <t>06140407011030</t>
  </si>
  <si>
    <t>DESARROLLOS TERRESTRES, LTDA. DE C.V.</t>
  </si>
  <si>
    <t>06141211071049</t>
  </si>
  <si>
    <t>DESCA EL SALVADOR, S.A. DE C.V.</t>
  </si>
  <si>
    <t>06142409631100</t>
  </si>
  <si>
    <t>DEUTSCHE GESELLSCHAFT FUR INTERNATIONALE ZUSAMMENARBEIT ( GIZ )</t>
  </si>
  <si>
    <t>05112306091019</t>
  </si>
  <si>
    <t>DHG ASESORES CORREDORES DE SEGUROS, S.A. DE C.V.</t>
  </si>
  <si>
    <t>06141004961026</t>
  </si>
  <si>
    <t>DIAGNOSTIKA CAPRIS, S.A. DE C.V.</t>
  </si>
  <si>
    <t>06142402780050</t>
  </si>
  <si>
    <t>DIAGRIN, S. A. DE C. V.</t>
  </si>
  <si>
    <t>06142207921026</t>
  </si>
  <si>
    <t>DIASA, S. A. DE C. V.</t>
  </si>
  <si>
    <t>05111803981013</t>
  </si>
  <si>
    <t>DIAVETSA, DE C.V.</t>
  </si>
  <si>
    <t>06142708971015</t>
  </si>
  <si>
    <t>DIBAR, S.A. DE C.V.</t>
  </si>
  <si>
    <t>06140207971020</t>
  </si>
  <si>
    <t>DIDEA INDUSTRIAL, S.A DE C.V.</t>
  </si>
  <si>
    <t>06142002971020</t>
  </si>
  <si>
    <t>DIDEA USADOS, S. A. DE C. V.</t>
  </si>
  <si>
    <t>06142501880045</t>
  </si>
  <si>
    <t>DIDERI, S.A. DE C.V.</t>
  </si>
  <si>
    <t>06143003981131</t>
  </si>
  <si>
    <t>DIGA, S.A. DE C.V.</t>
  </si>
  <si>
    <t>06142403061051</t>
  </si>
  <si>
    <t>DIGITEX EL SALVADOR, S.A. DE C.V.</t>
  </si>
  <si>
    <t>06141805951022</t>
  </si>
  <si>
    <t>DIMARTI, S.A. DE C.V.</t>
  </si>
  <si>
    <t>06143107921025</t>
  </si>
  <si>
    <t>DIMHERSA, S. A. DE C. V.</t>
  </si>
  <si>
    <t>06141503881017</t>
  </si>
  <si>
    <t>DIMSAL, S. A. DE C. V.</t>
  </si>
  <si>
    <t>01010101610016</t>
  </si>
  <si>
    <t>DINA CORALIA ESCAMILLA DE SALES</t>
  </si>
  <si>
    <t>11082212661013</t>
  </si>
  <si>
    <t>DINORA DEL CARMEN ROJAS DE REYES</t>
  </si>
  <si>
    <t>94832403661019</t>
  </si>
  <si>
    <t>DIONICIO LORENZO TZUNUN PUAC</t>
  </si>
  <si>
    <t>02101508921010</t>
  </si>
  <si>
    <t>DIPOL, S.A. DE C.V.</t>
  </si>
  <si>
    <t>06141302951017</t>
  </si>
  <si>
    <t>DIPROEX, S. A. DE C. V.</t>
  </si>
  <si>
    <t>DIPROMEQUI, S. A. DE C. V.</t>
  </si>
  <si>
    <t>06141101931018</t>
  </si>
  <si>
    <t>DIPROOFTA, S.A. DE C.V.</t>
  </si>
  <si>
    <t>06140109150020</t>
  </si>
  <si>
    <t>DIRECC GRAL DE CENTROS PENALES Y READAPT</t>
  </si>
  <si>
    <t>06140103380099</t>
  </si>
  <si>
    <t>DIRECC GRAL DE CORREOS</t>
  </si>
  <si>
    <t>12171008051016</t>
  </si>
  <si>
    <t>DIRECCION  REGIONAL  DE SALUD ORIENTAL</t>
  </si>
  <si>
    <t>05111008051016</t>
  </si>
  <si>
    <t>DIRECCION  REGIONAL DE SALUD  CENTRAL</t>
  </si>
  <si>
    <t>06141008051091</t>
  </si>
  <si>
    <t>DIRECCION  REGIONAL DE SALUD METROPOLITANA</t>
  </si>
  <si>
    <t>06141201071075</t>
  </si>
  <si>
    <t>DIRECCION DE OBRAS Y PROYECTOS, S. A. DE C. V.</t>
  </si>
  <si>
    <t>09060712951015</t>
  </si>
  <si>
    <t>DIRECCION DEPARTAMENTAL DE EDUCACION DE CABAÑAS</t>
  </si>
  <si>
    <t>06140102140019</t>
  </si>
  <si>
    <t>DIRECCION GENERAL DE ESTADISTICAS Y CENSOS</t>
  </si>
  <si>
    <t>06140101320087</t>
  </si>
  <si>
    <t>DIRECCION GENERAL DE ORDENAMIENTO FORESTAL CUENCAS Y RIEGO</t>
  </si>
  <si>
    <t>06170103310012</t>
  </si>
  <si>
    <t>DIRECCION GENERAL DE SANIDAD VEGETAL Y ANIMAL</t>
  </si>
  <si>
    <t>06142201081069</t>
  </si>
  <si>
    <t>DIRECCION MUNICIPAL PARA LA GESTION SUSTENTABLE DE DESECHOS SOLIDOS</t>
  </si>
  <si>
    <t>10101008051010</t>
  </si>
  <si>
    <t>DIRECCION REGIONAL DE SALUD  PARACENTRAL</t>
  </si>
  <si>
    <t>02101008051010</t>
  </si>
  <si>
    <t>DIRECCION REGIONAL DE SALUD OCCIDENTAL</t>
  </si>
  <si>
    <t>06141905810017</t>
  </si>
  <si>
    <t>DIREYA, S. A. DE C. V.</t>
  </si>
  <si>
    <t>06142811911039</t>
  </si>
  <si>
    <t>DISATYR, S. A. DE C. V.</t>
  </si>
  <si>
    <t>06141906840029</t>
  </si>
  <si>
    <t>DISCO, S.A. DE C.V.</t>
  </si>
  <si>
    <t>06141103981047</t>
  </si>
  <si>
    <t>DISCOVERY CONSULTING GROUP, S.A. DE C..</t>
  </si>
  <si>
    <t>06142212881032</t>
  </si>
  <si>
    <t>DISEÑO Y CONSTRUCCION DE OBRAS ELECTRICAS Y CIVILES, S.A. DE C.V.</t>
  </si>
  <si>
    <t>06141306780010</t>
  </si>
  <si>
    <t>DISEÑO, S. A. DE C. V.</t>
  </si>
  <si>
    <t>06140701820010</t>
  </si>
  <si>
    <t>DISEÑOS Y MONTAJES ELECTROMECANICOS, S. A. DE C. V.</t>
  </si>
  <si>
    <t>06142302061077</t>
  </si>
  <si>
    <t>DISLAOR, S.A. DE C.V.</t>
  </si>
  <si>
    <t>06141609870027</t>
  </si>
  <si>
    <t>DISMED, S.A. DE C.V.</t>
  </si>
  <si>
    <t>06142105991100</t>
  </si>
  <si>
    <t>DISMELSA, S.A. DE C.V.</t>
  </si>
  <si>
    <t>06140902051080</t>
  </si>
  <si>
    <t>DISMOSAL, SOCIEDAD ANONIMA DE CAPITAL VARIABLE</t>
  </si>
  <si>
    <t>06142010081026</t>
  </si>
  <si>
    <t>DISPROBE,S.A. DE C.V.</t>
  </si>
  <si>
    <t>06140210961028</t>
  </si>
  <si>
    <t>DISTRIBUCION E INVERSION, S.A. DE C.V.</t>
  </si>
  <si>
    <t>DISTRIBUCIONES MULTIPLES, S.A.DE.C.V.</t>
  </si>
  <si>
    <t>06140806041090</t>
  </si>
  <si>
    <t>DISTRIBUCIONES PLASTICAS, S.A. DE C.V.</t>
  </si>
  <si>
    <t>06141109971035</t>
  </si>
  <si>
    <t>DISTRIBUIDORA  DEL SOL, S. A. DE  C.V.</t>
  </si>
  <si>
    <t>06141904061047</t>
  </si>
  <si>
    <t>DISTRIBUIDORA DE ACERO, S. A.  DE  C. V.</t>
  </si>
  <si>
    <t>06141601091032</t>
  </si>
  <si>
    <t>DISTRIBUIDORA DE ALIMENTOS CONGELADOS, S.A DE C.V.</t>
  </si>
  <si>
    <t>06140912931046</t>
  </si>
  <si>
    <t>DISTRIBUIDORA DE ALIMENTOS Y SERVICIOS, S. A. DE C. V.</t>
  </si>
  <si>
    <t>06142202001042</t>
  </si>
  <si>
    <t>DISTRIBUIDORA DE BICICLETAS DE CENTROAMERICA, S.A. DE C.V.</t>
  </si>
  <si>
    <t>06142108001055</t>
  </si>
  <si>
    <t>DISTRIBUIDORA DE HARINAS DE CENTROAMERICA, S.A.</t>
  </si>
  <si>
    <t>06142410891027</t>
  </si>
  <si>
    <t>DISTRIBUIDORA DE IMPORTACIONES S. A. DE C. V.</t>
  </si>
  <si>
    <t>06142502911059</t>
  </si>
  <si>
    <t>DISTRIBUIDORA DE JEANS, S.A.</t>
  </si>
  <si>
    <t>06140701941029</t>
  </si>
  <si>
    <t>DISTRIBUIDORA DE LICORES, S. A. DE C. V.</t>
  </si>
  <si>
    <t>06142707931036</t>
  </si>
  <si>
    <t>DISTRIBUIDORA DE PRODUCTOS MEXICANOS, S. A. DE C. V.</t>
  </si>
  <si>
    <t>06142405041058</t>
  </si>
  <si>
    <t>DISTRIBUIDORA DE QUIMICOS Y COLORANTES, S.A. DE C.V.</t>
  </si>
  <si>
    <t>06142302081027</t>
  </si>
  <si>
    <t>DISTRIBUIDORA DE RELOJES MYRIAM, S.A. DE C.V.</t>
  </si>
  <si>
    <t>06142611081058</t>
  </si>
  <si>
    <t>DISTRIBUIDORA DEL CENTRO, S.A. DE C.V.</t>
  </si>
  <si>
    <t>06143010081073</t>
  </si>
  <si>
    <t>DISTRIBUIDORA DIVINO NIÑO JESUS, S.A. DE C.V.</t>
  </si>
  <si>
    <t>06142405081025</t>
  </si>
  <si>
    <t>DISTRIBUIDORA ECONOLLANTAS, S.A. DE C.V.</t>
  </si>
  <si>
    <t>06142610051040</t>
  </si>
  <si>
    <t>DISTRIBUIDORA ELIZABETH, S.A. DE C.V.</t>
  </si>
  <si>
    <t>06141003081081</t>
  </si>
  <si>
    <t>DISTRIBUIDORA FERRETERA ALAS, S.A. DE C.V.</t>
  </si>
  <si>
    <t>06141401921030</t>
  </si>
  <si>
    <t>DISTRIBUIDORA HERNANDEZ Y COMPAÑIA</t>
  </si>
  <si>
    <t>06140803840046</t>
  </si>
  <si>
    <t>DISTRIBUIDORA JAGUAR, S.A. DE C.V.</t>
  </si>
  <si>
    <t>06142610931031</t>
  </si>
  <si>
    <t>DISTRIBUIDORA JORGE ALBERTO PONCE, S. A. DE C. V.</t>
  </si>
  <si>
    <t>06142808961025</t>
  </si>
  <si>
    <t>DISTRIBUIDORA KOKISA, S.A. DE C.V.</t>
  </si>
  <si>
    <t>06142002011019</t>
  </si>
  <si>
    <t>DISTRIBUIDORA LA PROFE, S. A.  DE  C. V.</t>
  </si>
  <si>
    <t>06141303081032</t>
  </si>
  <si>
    <t>DISTRIBUIDORA LAS  MESAS, S.A. DE C.V.</t>
  </si>
  <si>
    <t>06141212011066</t>
  </si>
  <si>
    <t>DISTRIBUIDORA LOS HEROES, S. A. DE C.V.</t>
  </si>
  <si>
    <t>06142208921020</t>
  </si>
  <si>
    <t>DISTRIBUIDORA LOURDES, S.A. DE C.V.</t>
  </si>
  <si>
    <t>06141807911052</t>
  </si>
  <si>
    <t>DISTRIBUIDORA MEDICA 3-21, S. A. DE C. V.</t>
  </si>
  <si>
    <t>06140912921024</t>
  </si>
  <si>
    <t>DISTRIBUIDORA morales, S.A. DE C.V.</t>
  </si>
  <si>
    <t>06142506971056</t>
  </si>
  <si>
    <t>DISTRIBUIDORA PALO VERDE, S.A. DE C.V.</t>
  </si>
  <si>
    <t>06141006051027</t>
  </si>
  <si>
    <t>DISTRIBUIDORA PILISA, S. A. DE C. V.</t>
  </si>
  <si>
    <t>06141508941042</t>
  </si>
  <si>
    <t>DISTRIBUIDORA PRINCIPAL, S. A. DE C. V.</t>
  </si>
  <si>
    <t>06142605081011</t>
  </si>
  <si>
    <t>DISTRIBUIDORA PROCODISA, S.A. DE C.V.</t>
  </si>
  <si>
    <t>06142812071018</t>
  </si>
  <si>
    <t>DISTRIBUIDORA RONASA, S.A. DE C.V.</t>
  </si>
  <si>
    <t>06142506071080</t>
  </si>
  <si>
    <t>DISTRIBUIDORA SALVADOREÑA DE HARINAS DE TRIGO, S.A. DE C.V.</t>
  </si>
  <si>
    <t>06143009021059</t>
  </si>
  <si>
    <t>DISTRIBUIDORA SALVADOREÑA DE INDUSTRIAS VARIAS, S.A.</t>
  </si>
  <si>
    <t>06142011740012</t>
  </si>
  <si>
    <t>DISTRIBUIDORA SALVEX,S.A. DE C.V.</t>
  </si>
  <si>
    <t>11230702921012</t>
  </si>
  <si>
    <t>DISTRIBUIDORA SAN JOSE , S.A DE C.V.</t>
  </si>
  <si>
    <t>06140504931046</t>
  </si>
  <si>
    <t>DISTRIBUIDORA SANTA ELENA, S. A. DE C. V.</t>
  </si>
  <si>
    <t>06142911941016</t>
  </si>
  <si>
    <t>DISTRIBUIDORA TAMIRA, S.A. DE C.V.</t>
  </si>
  <si>
    <t>12172011031014</t>
  </si>
  <si>
    <t>DISTRIBUIDORA VAZEDA, S.A. DE C.V.</t>
  </si>
  <si>
    <t>06011901061010</t>
  </si>
  <si>
    <t>DISTRIBUIDORA Y SERVICIOS DIVERSOS, S.A. DE C.V.</t>
  </si>
  <si>
    <t>06140510961011</t>
  </si>
  <si>
    <t>DISTRIBUIDORA ZELSA, S.A. DE C.V.</t>
  </si>
  <si>
    <t>06142410840014</t>
  </si>
  <si>
    <t>DIVE, S. A. DE C. V.</t>
  </si>
  <si>
    <t>06141503041027</t>
  </si>
  <si>
    <t>DIVER, S.A. DE C.V.</t>
  </si>
  <si>
    <t>02102711901013</t>
  </si>
  <si>
    <t>DIVERSIFICADORA AGRICOLA TRES Y UNO, S. A. DE C. V.</t>
  </si>
  <si>
    <t>06141503971024</t>
  </si>
  <si>
    <t>DIVERSISERVICIOS AUTOMOTRICES SALVADOREÑOS, S.A.DE C.V.</t>
  </si>
  <si>
    <t>06140612820028</t>
  </si>
  <si>
    <t>DIVISA, S. A. DE C. V.</t>
  </si>
  <si>
    <t>06140206001010</t>
  </si>
  <si>
    <t>DIVISION  FINANCIERA DE FONDOS  EXTERNOS</t>
  </si>
  <si>
    <t>06140805981022</t>
  </si>
  <si>
    <t>DNA PHARMACEUTICALS, S. A. DE C. V.</t>
  </si>
  <si>
    <t>06140204011026</t>
  </si>
  <si>
    <t>DNA, S.A. DE C.V.</t>
  </si>
  <si>
    <t>06142609911027</t>
  </si>
  <si>
    <t>DOCENTES TECNICOS, S. A. DE C. V.</t>
  </si>
  <si>
    <t>06142908971036</t>
  </si>
  <si>
    <t>DOS MIL UNO MUSIC CENTER, S. A. DE C. V.</t>
  </si>
  <si>
    <t>06140302640050</t>
  </si>
  <si>
    <t>DOUGLAS ALFREDO VENTURA LARIOS</t>
  </si>
  <si>
    <t>06140906840020</t>
  </si>
  <si>
    <t>D'QUISA, S. A. DE C. V.</t>
  </si>
  <si>
    <t>06140203941054</t>
  </si>
  <si>
    <t>DROGUERIA BROSSE PHARMA PAK, S. A. DE C. V.</t>
  </si>
  <si>
    <t>06140609770010</t>
  </si>
  <si>
    <t>DROGUERIA BUENOS AIRES, S. A. DE C. V.</t>
  </si>
  <si>
    <t>05113107021016</t>
  </si>
  <si>
    <t>DROGUERIA DCF, S. A. DE C. V.</t>
  </si>
  <si>
    <t>06142001951026</t>
  </si>
  <si>
    <t>DROGUERIA FARMAVIDA, S. A. DE C. V.</t>
  </si>
  <si>
    <t>05112707921014</t>
  </si>
  <si>
    <t>DROGUERIA NOVA, S. A. DE C. V.</t>
  </si>
  <si>
    <t>06142111780019</t>
  </si>
  <si>
    <t>DRY CLEANING MARTINIZING, S.A. DE C.V.</t>
  </si>
  <si>
    <t>06140504011060</t>
  </si>
  <si>
    <t>DRYPORT EL SALVADOR, S. A.  DE  C.V.</t>
  </si>
  <si>
    <t>06140702071052</t>
  </si>
  <si>
    <t>DTT EL SALVADOR, S.A. DE C.V.</t>
  </si>
  <si>
    <t>06142905730010</t>
  </si>
  <si>
    <t>DURALITA DE CENTROAMERICA,S.A. DE C.V.</t>
  </si>
  <si>
    <t>06170602700014</t>
  </si>
  <si>
    <t>DURAMAS, S. A. DE C. V.</t>
  </si>
  <si>
    <t>DURECO DE EL SALVADOR  S.A. DE C.V.</t>
  </si>
  <si>
    <t>06141103971017</t>
  </si>
  <si>
    <t>DYAMEQ, S. A. DE C. V.</t>
  </si>
  <si>
    <t>06140109001021</t>
  </si>
  <si>
    <t>E- BUSINESS DISTRIBUTION DE EL SALVADOR, S.A. DE C.V.</t>
  </si>
  <si>
    <t>EB ELECTROSUMINISTROS, S.A. DE C.V.</t>
  </si>
  <si>
    <t>06142711981021</t>
  </si>
  <si>
    <t>EBISA, S.A DE C.V.</t>
  </si>
  <si>
    <t>06140901701090</t>
  </si>
  <si>
    <t>EDGARDO ANTONIO TORRES CASTRO</t>
  </si>
  <si>
    <t>03151307631015</t>
  </si>
  <si>
    <t>EDGARDO ANTONIO ZACAPA TOBAR</t>
  </si>
  <si>
    <t>06141808730011</t>
  </si>
  <si>
    <t>EDIFICACIONES CHOUSSY, S.A. DE C.V.</t>
  </si>
  <si>
    <t>12170312991010</t>
  </si>
  <si>
    <t>EDIFICACIONES E.A.G. OBRAS CIVILES, S.A. DE C.V.</t>
  </si>
  <si>
    <t>94112511051011</t>
  </si>
  <si>
    <t>EDIFICADORA MSG, S.A DE C.V.</t>
  </si>
  <si>
    <t>06141511670024</t>
  </si>
  <si>
    <t>EDITORA EL MUNDO, S. A.</t>
  </si>
  <si>
    <t>06141901901036</t>
  </si>
  <si>
    <t>EDITORIAL OCEANO DE EL SALVADOR,S.A. DE C.V.</t>
  </si>
  <si>
    <t>06140702711027</t>
  </si>
  <si>
    <t>EDUARDO ANTONIO RODRIGUEZ RAMIREZ</t>
  </si>
  <si>
    <t>06140507840023</t>
  </si>
  <si>
    <t>EDUCACION  INTEGRAL S.A.  DE  C.V.</t>
  </si>
  <si>
    <t>02022811721019</t>
  </si>
  <si>
    <t>EDWIN ANTONIO GUTIERREZ</t>
  </si>
  <si>
    <t>06142404091019</t>
  </si>
  <si>
    <t>EFECTIORO EL SALVADOR, S.A. DE C.V.</t>
  </si>
  <si>
    <t>13122809711010</t>
  </si>
  <si>
    <t>EFRAIN BENITEZ SALVADOR</t>
  </si>
  <si>
    <t>06142007851244</t>
  </si>
  <si>
    <t>EIDY MARISOL ZUNIGA</t>
  </si>
  <si>
    <t>06140101480029</t>
  </si>
  <si>
    <t>EL CENTRO TEXTIL, S.A. DE C.V.</t>
  </si>
  <si>
    <t>94831104021015</t>
  </si>
  <si>
    <t>EL CERAMICON DE EL SALVADOR, S.A. DE C.V.</t>
  </si>
  <si>
    <t>06142505891016</t>
  </si>
  <si>
    <t>EL RETABLO, S.A. DE C.V.</t>
  </si>
  <si>
    <t>06142903031019</t>
  </si>
  <si>
    <t>EL ROBLE COMERCIAL, S. A. DE C. V.</t>
  </si>
  <si>
    <t>06141308901046</t>
  </si>
  <si>
    <t>EL SALVADOR CHEMICAL COMPANY, S. A. DE C. V.</t>
  </si>
  <si>
    <t>06141903770016</t>
  </si>
  <si>
    <t>ELECTRAMA, S.A. DE C.V.</t>
  </si>
  <si>
    <t>06140912971030</t>
  </si>
  <si>
    <t>ELECTRICIDAD DE CENTROAMERICA LTDA. DE C.V.</t>
  </si>
  <si>
    <t>02102309931011</t>
  </si>
  <si>
    <t>ELECTRO INDUSTRIALES PACIFICO, S. A. DE C. V.</t>
  </si>
  <si>
    <t>06141209720014</t>
  </si>
  <si>
    <t>ELECTRO MERCANTIL,S.A. DE C.V.</t>
  </si>
  <si>
    <t>06141207051050</t>
  </si>
  <si>
    <t>ELECTROMECANICA CENTROAMERICANA, S.A. DE C.V.</t>
  </si>
  <si>
    <t>06142710001058</t>
  </si>
  <si>
    <t>ELECTROQUIMICA SALVADOREÑA,  S. A.  DE  C.V.</t>
  </si>
  <si>
    <t>06141811941063</t>
  </si>
  <si>
    <t>ELENAT, S. A. DE C. V.</t>
  </si>
  <si>
    <t>96000108491014</t>
  </si>
  <si>
    <t>ELEVADORES OTIS, S.A. DE C.V., SUCURSAL EL SALVADOR</t>
  </si>
  <si>
    <t>06142105660061</t>
  </si>
  <si>
    <t>ELIAS ULLOA AGUILAR</t>
  </si>
  <si>
    <t>06142911881021</t>
  </si>
  <si>
    <t>ELITE BRANDS, S.A. DE C.V.</t>
  </si>
  <si>
    <t>06143006781125</t>
  </si>
  <si>
    <t>ELMER LEONEL GALDAMEZ ABREGO</t>
  </si>
  <si>
    <t>06140106911035</t>
  </si>
  <si>
    <t>ELSY'S CAKES, S. A. DE C. V.</t>
  </si>
  <si>
    <t>06141512820030</t>
  </si>
  <si>
    <t>EMASAL, S.A. DE C.V.</t>
  </si>
  <si>
    <t>02101608741044</t>
  </si>
  <si>
    <t>EMILIO FERNANDO MULLER SOLIS</t>
  </si>
  <si>
    <t>12171708651014</t>
  </si>
  <si>
    <t>EMMA ANTONIETA ZEPEDA DE VASQUEZ</t>
  </si>
  <si>
    <t>06141901891014</t>
  </si>
  <si>
    <t>EMPAQUES PLASTICOS, S. A. DE C. V.</t>
  </si>
  <si>
    <t>94830208001010</t>
  </si>
  <si>
    <t>EMPAQUES Y PRODUCTOS DE PLASTICO, S.A. DE C.V.</t>
  </si>
  <si>
    <t>06142609081067</t>
  </si>
  <si>
    <t>EMPRESA DE APOYO LOGISTICO, S.A. DE C.V.</t>
  </si>
  <si>
    <t>12171502081017</t>
  </si>
  <si>
    <t>EMPRESA DE SERVICIOS MULTIPLES, SOCIEDAD ANOMINA DE CAPITAL VARIABLE</t>
  </si>
  <si>
    <t>03011104101022</t>
  </si>
  <si>
    <t>EMPRESA SALVADOREÑA PORTUARIA DE ACAJUTLA, S.A. DE C.V.</t>
  </si>
  <si>
    <t>06141801061073</t>
  </si>
  <si>
    <t>EMPRESAS AMBIENTALES DE EL SALVADOR, S.A. DE C.V.</t>
  </si>
  <si>
    <t>06140909630023</t>
  </si>
  <si>
    <t>EMPRESAS INDUSTRIALES SAN BENITO, S.A DE C.V</t>
  </si>
  <si>
    <t>06140308600012</t>
  </si>
  <si>
    <t>EMPRESAS LACTEAS FOREMOST, S.A. DE C.V.</t>
  </si>
  <si>
    <t>06141602710018</t>
  </si>
  <si>
    <t>EMPRESAS MOBILIA, S. A. DE C. V.</t>
  </si>
  <si>
    <t>06140109921040</t>
  </si>
  <si>
    <t>EMPRETUR, S.A. DE C.V.</t>
  </si>
  <si>
    <t>06142311061020</t>
  </si>
  <si>
    <t>ENCURTIDOS LUPITA, S.A. DE C.V.</t>
  </si>
  <si>
    <t>06140807891012</t>
  </si>
  <si>
    <t>ENERGIA ELECTRICA, S. A. DE C. V.</t>
  </si>
  <si>
    <t>06142304011026</t>
  </si>
  <si>
    <t>ENERGY INTERNATIONAL EL SALVADOR, S.A. DE C.V.</t>
  </si>
  <si>
    <t>06141111931016</t>
  </si>
  <si>
    <t>ENMANUEL, S. A. DE C. V.</t>
  </si>
  <si>
    <t>06141002041027</t>
  </si>
  <si>
    <t>ENQUISOL, S. A. DE C. V.</t>
  </si>
  <si>
    <t>06141411021046</t>
  </si>
  <si>
    <t>ENVASES Y TUBOS, S.A. DE C.V.</t>
  </si>
  <si>
    <t>96002008991012</t>
  </si>
  <si>
    <t>EQUIPAMIENTOS URBANOS DE EL SALVADOR, S.A. DE C.V.</t>
  </si>
  <si>
    <t>06142801991050</t>
  </si>
  <si>
    <t>EQUIPMENT PARTS, S.A. DE C.V.</t>
  </si>
  <si>
    <t>06141602770015</t>
  </si>
  <si>
    <t>EQUIPOS ELECTRONICOS VALDES, S.A. DE C.V.</t>
  </si>
  <si>
    <t>06141201830013</t>
  </si>
  <si>
    <t>ERA, S.A. DE C.V.</t>
  </si>
  <si>
    <t>02100611811014</t>
  </si>
  <si>
    <t>ERICK ALBER INTERIANO SANTELIZ</t>
  </si>
  <si>
    <t>06140703780027</t>
  </si>
  <si>
    <t>ERNESTINA CASTRO S.A. DE C.V.</t>
  </si>
  <si>
    <t>02100708640041</t>
  </si>
  <si>
    <t>ERNESTO DAVID RIVERA RICHARDSON</t>
  </si>
  <si>
    <t>06141805041042</t>
  </si>
  <si>
    <t>ERNST &amp; YOUNG EL SALVADOR, S.A. DE C.V.</t>
  </si>
  <si>
    <t>02101805810011</t>
  </si>
  <si>
    <t>ESCALON HIJOS Y COMPAÑIA</t>
  </si>
  <si>
    <t>06141504881037</t>
  </si>
  <si>
    <t>ESCOTO S.A. DE C.V.</t>
  </si>
  <si>
    <t>05110108740018</t>
  </si>
  <si>
    <t>ESCUELA ESPECIALIZADA EN INGENIERIA ITCA-FEPADE</t>
  </si>
  <si>
    <t>06140712061047</t>
  </si>
  <si>
    <t>ESCUELA INTERNACIONAL DE NEGOCIOS, S.A. DE C.V.</t>
  </si>
  <si>
    <t>06142605941053</t>
  </si>
  <si>
    <t>ESCUELA SUPERIOR DE ECONOMIA Y NEGOCIOS</t>
  </si>
  <si>
    <t>06142604051011</t>
  </si>
  <si>
    <t>ESKIMO DE EL SALVADOR, S.A. DE C.V.</t>
  </si>
  <si>
    <t>06141302730024</t>
  </si>
  <si>
    <t>ESPECIALIDADES INDUSTRIALES, S. A. DE C.V.</t>
  </si>
  <si>
    <t>06140604891068</t>
  </si>
  <si>
    <t>ESPUMAS ARTIFICIALES, S. A. DE C. V.</t>
  </si>
  <si>
    <t>03150704101018</t>
  </si>
  <si>
    <t>ESTIBADORES DE EL SALVADOR, S.A. DE C.V.</t>
  </si>
  <si>
    <t>06142105931027</t>
  </si>
  <si>
    <t>ESTRUCTURAS DE CONCRETO, S. A. DE C. V.</t>
  </si>
  <si>
    <t>06141503901034</t>
  </si>
  <si>
    <t>ESTRUCTURAS METALICAS Y CONSTRUCCIONES, S. A. DE C. V.</t>
  </si>
  <si>
    <t>06142301921013</t>
  </si>
  <si>
    <t>ESTUDIOS DOBLE V, S. A. DE C. V.</t>
  </si>
  <si>
    <t>06141711800018</t>
  </si>
  <si>
    <t>ETCETERA, S.A. DE C.V.</t>
  </si>
  <si>
    <t>06140102931058</t>
  </si>
  <si>
    <t>ETERRNA, S.A. DE C.V.</t>
  </si>
  <si>
    <t>06142402921049</t>
  </si>
  <si>
    <t>ETI, S. A. DE C. V.</t>
  </si>
  <si>
    <t>94472506921012</t>
  </si>
  <si>
    <t>EUROESTUDIOS S.L., SUCURSAL EL SALVADOR</t>
  </si>
  <si>
    <t>06140301011014</t>
  </si>
  <si>
    <t>EUROLUBE DE EL SALVADOR, S. A.  DE  C.V.</t>
  </si>
  <si>
    <t>06141401001012</t>
  </si>
  <si>
    <t>EUROPA MOTORS, S.A. DE C.V.</t>
  </si>
  <si>
    <t>04072805661025</t>
  </si>
  <si>
    <t>EVELYN ROBERINA CASTRO DE ALAS</t>
  </si>
  <si>
    <t>06142112091034</t>
  </si>
  <si>
    <t>EVENTOS PROMOCIONALES,S.A. DE C.V.</t>
  </si>
  <si>
    <t>06141311061024</t>
  </si>
  <si>
    <t>EXCLUSIVE, S.A. DE C.V.</t>
  </si>
  <si>
    <t>06140312011032</t>
  </si>
  <si>
    <t>EXPORTADORA AGROINDUSTRIAL LIEBES, S.A . DE C. V.</t>
  </si>
  <si>
    <t>06141901011014</t>
  </si>
  <si>
    <t>EXPORTADORA NEMTEX, S. A. DE C. V.</t>
  </si>
  <si>
    <t>EXPORTADORA PACAS MARTINEZ, S.A. DE C.V.</t>
  </si>
  <si>
    <t>06142702911010</t>
  </si>
  <si>
    <t>EXPORTADORA TEXTUFIL, S. A. DE C. V.</t>
  </si>
  <si>
    <t>06141111031015</t>
  </si>
  <si>
    <t>EXPOSE, S. A. DE C.V.</t>
  </si>
  <si>
    <t>06141609921034</t>
  </si>
  <si>
    <t>F &amp; D, S. A. DE C. V.</t>
  </si>
  <si>
    <t>06141102881022</t>
  </si>
  <si>
    <t>F. E. G. DE EL SALVADOR, S. A. DE C. V.</t>
  </si>
  <si>
    <t>06142409941029</t>
  </si>
  <si>
    <t>F. V. CONSTRUCTORES, S. A. DE C. V.</t>
  </si>
  <si>
    <t>06140106700019</t>
  </si>
  <si>
    <t>F.A  DALTON &amp; CO.</t>
  </si>
  <si>
    <t>F.E.D.E.C.A.C.E.S.  DE R.L.</t>
  </si>
  <si>
    <t>06142605750051</t>
  </si>
  <si>
    <t>FABRICA DE LISTONES FANTASIA, S.A. DE C.V.</t>
  </si>
  <si>
    <t>06140207700013</t>
  </si>
  <si>
    <t>FACALCA HILTEX, S.A. DE C.V.</t>
  </si>
  <si>
    <t>06141305021029</t>
  </si>
  <si>
    <t>FACES, SOCIEDAD ANONIMA DE CAPITAL VARIABLE</t>
  </si>
  <si>
    <t>06140804051030</t>
  </si>
  <si>
    <t>FACTOR  I , S.A. DE C.V.</t>
  </si>
  <si>
    <t>06140707881028</t>
  </si>
  <si>
    <t>FALCON, S. A. DE C. V.</t>
  </si>
  <si>
    <t>06143103870040</t>
  </si>
  <si>
    <t>FALMAR, S. A. DE C. V.</t>
  </si>
  <si>
    <t>06142911850028</t>
  </si>
  <si>
    <t>FAMOLCAS, S. A. DE C. V.</t>
  </si>
  <si>
    <t>06143007931040</t>
  </si>
  <si>
    <t>FARINA, S.A. DE C.V.</t>
  </si>
  <si>
    <t>FARLAB, S. A. DE C. V.</t>
  </si>
  <si>
    <t>06140407921010</t>
  </si>
  <si>
    <t>FARMACEUTICA RODIM, S. A. DE C. V.</t>
  </si>
  <si>
    <t>06142608860013</t>
  </si>
  <si>
    <t>FARMACIA BEETHOVEN, S.A. DE C.V.</t>
  </si>
  <si>
    <t>FARMACIA ECHEVERRIA, S.A. DE C.V.</t>
  </si>
  <si>
    <t>FARMACIA NUEVA SAN FRANCISCO, S. A. DE C. V.</t>
  </si>
  <si>
    <t>FARMACIA SAN REY,S.A.DE C.V.</t>
  </si>
  <si>
    <t>06142212061027</t>
  </si>
  <si>
    <t>FASHION ANAC INDUSTRIAS, S.A. DE C.V.</t>
  </si>
  <si>
    <t>06142601961025</t>
  </si>
  <si>
    <t>FASOR, S. A. DE C. V.</t>
  </si>
  <si>
    <t>94112910971019</t>
  </si>
  <si>
    <t>FCC CONSTRUCCION DE CENTROAMERICA, S.A. SUCURSAL EL SALVADOR</t>
  </si>
  <si>
    <t>06141901071017</t>
  </si>
  <si>
    <t>FDOS. DE ACTVS. ESPS. DEL MIN.  JUST. Y SEG. PUB.</t>
  </si>
  <si>
    <t>06142112061062</t>
  </si>
  <si>
    <t>FEDERACION SALVADOREÑA DE FUTBOL</t>
  </si>
  <si>
    <t>06141208911087</t>
  </si>
  <si>
    <t>FERJASA, S.A. DE C.V.</t>
  </si>
  <si>
    <t>06140505610040</t>
  </si>
  <si>
    <t>FERNANDO ALFREDO RAMIREZ PERAZA</t>
  </si>
  <si>
    <t>06142405860018</t>
  </si>
  <si>
    <t>FERREIRO, S.A. DE C.V.</t>
  </si>
  <si>
    <t>06142001041070</t>
  </si>
  <si>
    <t>FERRER EL SALVADOR, S.A. DE C.V.</t>
  </si>
  <si>
    <t>12171402071014</t>
  </si>
  <si>
    <t>FERRETERAS DE ORIENTE, S.A. DE C.V.</t>
  </si>
  <si>
    <t>FERRETERIA EPA,  S.A.  DE  C.V.</t>
  </si>
  <si>
    <t>06142904011011</t>
  </si>
  <si>
    <t>FERRETERIA MEXICANA, S. A.  DE  C. V.</t>
  </si>
  <si>
    <t>06142306881010</t>
  </si>
  <si>
    <t>FERROCENTRO,S.A. DE C.V.</t>
  </si>
  <si>
    <t>06141404991013</t>
  </si>
  <si>
    <t>FERRODEPOT, S.A. DE C.V.</t>
  </si>
  <si>
    <t>06071805830017</t>
  </si>
  <si>
    <t>FERSA, S.A. DE C.V.</t>
  </si>
  <si>
    <t>06141108091058</t>
  </si>
  <si>
    <t>FERSAN EL SALVADOR, S.A. DE C.V.</t>
  </si>
  <si>
    <t>11212508480017</t>
  </si>
  <si>
    <t>FERSON, S.A. DE C.V.</t>
  </si>
  <si>
    <t>06141105091030</t>
  </si>
  <si>
    <t>FERTILIZANTES NORDIC, S.A. DE C.V.</t>
  </si>
  <si>
    <t>06142912001025</t>
  </si>
  <si>
    <t>FHC INGENIEROS, S. A.  DE  C. V.</t>
  </si>
  <si>
    <t>06142009051075</t>
  </si>
  <si>
    <t>FIBRAS AVILES DE EL SALVADOR, S.A.  DE  C.V.</t>
  </si>
  <si>
    <t>06142112051024</t>
  </si>
  <si>
    <t>FIBRAS Y CELULOSAS, S.A. DE C.V.</t>
  </si>
  <si>
    <t>06142707011034</t>
  </si>
  <si>
    <t>FICAFE</t>
  </si>
  <si>
    <t>96001305091016</t>
  </si>
  <si>
    <t>FIDEICOMISO DE ADMINISTRACION F/565</t>
  </si>
  <si>
    <t>06140902961036</t>
  </si>
  <si>
    <t>FIDEICOMISO ESPECIAL DE DESARROLLO AGROPECUARIO</t>
  </si>
  <si>
    <t>06143010031068</t>
  </si>
  <si>
    <t>FIDEICOMISO IRREVOCABLE ENTRE VIVOS PROGRAMA DE VIVIENDA SUEÑO POSIBLE</t>
  </si>
  <si>
    <t>06141802001066</t>
  </si>
  <si>
    <t>FIDEICOMISO PARA EL DESARROLLO  DE LA MICRO Y PEQUEÑA EMPRESA</t>
  </si>
  <si>
    <t>14112303620017</t>
  </si>
  <si>
    <t>FIDEL ANGEL CRUZ ESCOBAR</t>
  </si>
  <si>
    <t>06141302071017</t>
  </si>
  <si>
    <t>FIMISAL, S.A. DE C.V.</t>
  </si>
  <si>
    <t>06141311031052</t>
  </si>
  <si>
    <t>FINOS TEXTILES DE EL SALVADOR, S. A. DE C.V.</t>
  </si>
  <si>
    <t>06140101150030</t>
  </si>
  <si>
    <t>FISCALIA GENERAL DE LA REPUBLICA</t>
  </si>
  <si>
    <t>96421206021013</t>
  </si>
  <si>
    <t>FJ ASSOCIATES, S. A.</t>
  </si>
  <si>
    <t>06141901951017</t>
  </si>
  <si>
    <t>FJB, S. A. DE C. V.</t>
  </si>
  <si>
    <t>12172002991013</t>
  </si>
  <si>
    <t>FLORES TURCIOS, S.A. DE C.V.</t>
  </si>
  <si>
    <t>94830109071014</t>
  </si>
  <si>
    <t>FLUSHING EL SALVADOR, S.A. DE C.V.</t>
  </si>
  <si>
    <t>06141110901032</t>
  </si>
  <si>
    <t>FOAM DE EL SALVADOR, S. A. DE C. V.</t>
  </si>
  <si>
    <t>06141708001052</t>
  </si>
  <si>
    <t>FONDO DE ACTIV. ESPEC. M.O.P. TRANSP. VIVIENDA Y DESARROLLO URBANO</t>
  </si>
  <si>
    <t>06142303991108</t>
  </si>
  <si>
    <t>FONDO DE ACTIVIDADES ESPECIALES DE LA POLICIA NACIONAL CIVIL</t>
  </si>
  <si>
    <t>06142911901057</t>
  </si>
  <si>
    <t>FONDO DE ACTIVIDADES ESPECIALES DEL  MINISTERIO DE SALUD,</t>
  </si>
  <si>
    <t>FONDO DE ACTIVIDADES ESPECIALES HOSPITAL MILITAR CENTRAL</t>
  </si>
  <si>
    <t>06143011001057</t>
  </si>
  <si>
    <t>FONDO DE CONSERVACION VIAL</t>
  </si>
  <si>
    <t>06143110901027</t>
  </si>
  <si>
    <t>FONDO DE INVERSION SOCIAL PARA EL DESARROLLO LOCAL DE EL SALVADOR</t>
  </si>
  <si>
    <t>06141512901020</t>
  </si>
  <si>
    <t>FONDO DE SANEAMIENTO Y FORTALECIMIENTO FINANCIERO</t>
  </si>
  <si>
    <t>06140806921040</t>
  </si>
  <si>
    <t>FONDO NACIONAL DE VIVIENDA POPULAR</t>
  </si>
  <si>
    <t>06141312921019</t>
  </si>
  <si>
    <t>FONDO PROTECCION LISIADOS Y DISC. A CONS CONFLICTO ARMADO</t>
  </si>
  <si>
    <t>06140705750026</t>
  </si>
  <si>
    <t>FONDO SOCIAL PARA LA VIVIENDA</t>
  </si>
  <si>
    <t>06140602031037</t>
  </si>
  <si>
    <t>FONDOS DE ACTIVIDADES ESPECIALES DEL MINISTERIO DE GOBERNACION</t>
  </si>
  <si>
    <t>06080909091018</t>
  </si>
  <si>
    <t>FOOD EXPORT, SOCIEDAD ANONIMA DE CAPITAL VARIABLE</t>
  </si>
  <si>
    <t>96422903951017</t>
  </si>
  <si>
    <t>FOREVER LIVING PRODUCTS CENTRO AMERICA, INC</t>
  </si>
  <si>
    <t>06142104941010</t>
  </si>
  <si>
    <t>FORMAS, ARTES Y SERVICIOS. S. A. DE C. V.</t>
  </si>
  <si>
    <t>06140302891026</t>
  </si>
  <si>
    <t>FORMULARIOS STANDARD, S.A. DE C.V.</t>
  </si>
  <si>
    <t>06141712041115</t>
  </si>
  <si>
    <t>FOSALUD</t>
  </si>
  <si>
    <t>02100410641013</t>
  </si>
  <si>
    <t>FRANCISCO ALFREDO CALIDONIO</t>
  </si>
  <si>
    <t>06190404680011</t>
  </si>
  <si>
    <t>FRANCISCO ANTONIO FUENTES LANDAVERDE</t>
  </si>
  <si>
    <t>12010201621012</t>
  </si>
  <si>
    <t>FRANCISCO LEMUS CRUZ</t>
  </si>
  <si>
    <t>04082111590018</t>
  </si>
  <si>
    <t>FRANCISCO MELARA ARDON</t>
  </si>
  <si>
    <t>14111504540014</t>
  </si>
  <si>
    <t>FRANCISCO RUBIO</t>
  </si>
  <si>
    <t>06141603921040</t>
  </si>
  <si>
    <t>FRANCISCO, S. A. DE C. V.</t>
  </si>
  <si>
    <t>06022911721010</t>
  </si>
  <si>
    <t>FREDY ARMANDO PORTILLO CAMPOS</t>
  </si>
  <si>
    <t>94830903631016</t>
  </si>
  <si>
    <t>FREDY RANDOLFO GONZALEZ TORRES</t>
  </si>
  <si>
    <t>14120507580012</t>
  </si>
  <si>
    <t>FREDYS ALBERTO ESCOBAR RAMIREZ</t>
  </si>
  <si>
    <t>06142801850034</t>
  </si>
  <si>
    <t>FREYSSINET EL SALVADOR SISTEMAS DE CONSTRUCCION, S.A. DE C.V</t>
  </si>
  <si>
    <t>06142901001031</t>
  </si>
  <si>
    <t>FROZCA, S. A. DE C. V.</t>
  </si>
  <si>
    <t>06142804790012</t>
  </si>
  <si>
    <t>FRUTALETAS, S.A. DE C.V.</t>
  </si>
  <si>
    <t>06141811981014</t>
  </si>
  <si>
    <t>FULLTAC, S.A. DE C.V.</t>
  </si>
  <si>
    <t>06141606700044</t>
  </si>
  <si>
    <t>FUND. SALV. DE DESARROLLO Y VIVIENDA MINIMA</t>
  </si>
  <si>
    <t>94471102991010</t>
  </si>
  <si>
    <t>FUNDACION AYUDA EN ACCION</t>
  </si>
  <si>
    <t>FUNDACION DE LAS HERMANAS AGUSTINAS DE SAN NICOLAS</t>
  </si>
  <si>
    <t>06142407860022</t>
  </si>
  <si>
    <t>FUNDACION EMPRESARIAL PARA EL DESARROLLO EDUCATIVO  ( FEPADE )</t>
  </si>
  <si>
    <t>06141307981038</t>
  </si>
  <si>
    <t>FUNDACION NACIONAL PARA EL DESARROLLO</t>
  </si>
  <si>
    <t>06140605941077</t>
  </si>
  <si>
    <t>FUNDACION PADRE ARRUPE DE EL SALVADOR</t>
  </si>
  <si>
    <t>06141807001056</t>
  </si>
  <si>
    <t>FUNDACION PARA  EL DESARROLLO SOSTENIBLE, EL SALVADOR</t>
  </si>
  <si>
    <t>06142306931033</t>
  </si>
  <si>
    <t>FUNDACION PARA LA EDUCACION SUPERIOR</t>
  </si>
  <si>
    <t>94472402941011</t>
  </si>
  <si>
    <t>FUNDACION PRIVADA INTERVIDA</t>
  </si>
  <si>
    <t>06140905830042</t>
  </si>
  <si>
    <t>FUNDACION SALVADOREÑA PARA EL DESARROLLO ECONOMICO Y SOCIAL</t>
  </si>
  <si>
    <t>06141010901051</t>
  </si>
  <si>
    <t>FUNDACION SALVADOREÑA PARA INVESTIGACIONES DEL CAFE</t>
  </si>
  <si>
    <t>06143010861010</t>
  </si>
  <si>
    <t>FUNDACION SALVADOREÑA PARA LA SALUD Y EL DESARROLLO HUMANO</t>
  </si>
  <si>
    <t>94502808981010</t>
  </si>
  <si>
    <t>FUNDACION SERAPHIM, INC.</t>
  </si>
  <si>
    <t>06141401941058</t>
  </si>
  <si>
    <t>FUNDAMUNI</t>
  </si>
  <si>
    <t>06142912031013</t>
  </si>
  <si>
    <t>FUNDECREDITO DE R.L.</t>
  </si>
  <si>
    <t>06141109981065</t>
  </si>
  <si>
    <t>FUNERALES LAS FLORES, S.A. DE C.V.</t>
  </si>
  <si>
    <t>06142109790017</t>
  </si>
  <si>
    <t>FUNERALES MODERNOS, S.A. DE C.V.</t>
  </si>
  <si>
    <t>06141502840020</t>
  </si>
  <si>
    <t>FUNES HARTMANN, S. A. DE C. V.</t>
  </si>
  <si>
    <t>06142010800049</t>
  </si>
  <si>
    <t>FUNES Y ASOCIADOS PUBLICIDAD, S. A. DE C. V.</t>
  </si>
  <si>
    <t>06141602891032</t>
  </si>
  <si>
    <t>FUNSALPRODESE</t>
  </si>
  <si>
    <t>06142310871266</t>
  </si>
  <si>
    <t>GABRIEL EDGARDO ABARCA RENDEROS</t>
  </si>
  <si>
    <t>06142105041048</t>
  </si>
  <si>
    <t>GADIE INTERNACIONAL, S.A. DE C.V.</t>
  </si>
  <si>
    <t>06140301830012</t>
  </si>
  <si>
    <t>GALAXIA DEPORTES S.A. DE C.V.</t>
  </si>
  <si>
    <t>06140102001034</t>
  </si>
  <si>
    <t>GALEMI, S.A DE C.V.</t>
  </si>
  <si>
    <t>06140705971020</t>
  </si>
  <si>
    <t>GAMA AUTO AIRE, S.A DE C.V.</t>
  </si>
  <si>
    <t>06142609830028</t>
  </si>
  <si>
    <t>GAMA TRADING, S. A. DE C. V.</t>
  </si>
  <si>
    <t>06141212051041</t>
  </si>
  <si>
    <t>GAMEWEAR INTERNATIONAL LTDA. DE C.V.</t>
  </si>
  <si>
    <t>06142006071024</t>
  </si>
  <si>
    <t>GARAGE  S.A. DE C.V.</t>
  </si>
  <si>
    <t>06141902041057</t>
  </si>
  <si>
    <t>GARANTIAS Y SERVICIOS, SOCIEDAD DE GARANTIA, S. A. DE C. V.</t>
  </si>
  <si>
    <t>06143003620012</t>
  </si>
  <si>
    <t>GARBAL, S.A. DE C.V.</t>
  </si>
  <si>
    <t>06142906941105</t>
  </si>
  <si>
    <t>GENERAL DE BIENES RAICES, S. A. DE C.V.</t>
  </si>
  <si>
    <t>06141706740015</t>
  </si>
  <si>
    <t>GENERAL SAFETY EL SALVADOR, S. A.</t>
  </si>
  <si>
    <t>06141111881035</t>
  </si>
  <si>
    <t>GENETICA GANADERA, S. A. DE C. V.</t>
  </si>
  <si>
    <t>06140609840024</t>
  </si>
  <si>
    <t>GEOCYCLE EL SALVADOR,S.A. DE C.V.</t>
  </si>
  <si>
    <t>08170712811015</t>
  </si>
  <si>
    <t>GEOVANNI ALFONSO ANGEL CHIRINO</t>
  </si>
  <si>
    <t>94502808071014</t>
  </si>
  <si>
    <t>GGI EUROPEAN TUNING EL SALVADOR, S.A. DE C.V.</t>
  </si>
  <si>
    <t>06140906860017</t>
  </si>
  <si>
    <t>GIGANTE EXPRESS, S.A. DE C.V.</t>
  </si>
  <si>
    <t>06142405071097</t>
  </si>
  <si>
    <t>GINEBRA, S.A. DE C.V.</t>
  </si>
  <si>
    <t>14160804641017</t>
  </si>
  <si>
    <t>GLADYS DE LA PAZ BENITEZ HERRERA</t>
  </si>
  <si>
    <t>13120708791045</t>
  </si>
  <si>
    <t>GLENDA ESMERALDA AGUILAR DE VALDEZ</t>
  </si>
  <si>
    <t>06140402001036</t>
  </si>
  <si>
    <t>GLOBAL CARGO DE EL SALVADOR, S.A. DE C.V.</t>
  </si>
  <si>
    <t>06140711971015</t>
  </si>
  <si>
    <t>GLOBAL OUTSOURCING, S.A DE C.V.</t>
  </si>
  <si>
    <t>06142503041031</t>
  </si>
  <si>
    <t>GLOBAL SOLUTIONS LATINOAMERICA, S. A. DE C.V.</t>
  </si>
  <si>
    <t>06141605081023</t>
  </si>
  <si>
    <t>GLOBAL WINES &amp; SPIRITS, S.A. DE C.V.</t>
  </si>
  <si>
    <t>14021210541012</t>
  </si>
  <si>
    <t>GLORIA ARGENTINA LAZO</t>
  </si>
  <si>
    <t>06140305941016</t>
  </si>
  <si>
    <t>GOTERA, S. A. DE C. V.</t>
  </si>
  <si>
    <t>06142907710013</t>
  </si>
  <si>
    <t>GRAFICOS E IMPRESOS, S. A. DE C. V.</t>
  </si>
  <si>
    <t>06141711921057</t>
  </si>
  <si>
    <t>GRAFICOS Y TEXTOS, S.A DE C.V</t>
  </si>
  <si>
    <t>06140901921022</t>
  </si>
  <si>
    <t>GRANJA EL ROBLE, S. A. DE C. V.</t>
  </si>
  <si>
    <t>06142001051076</t>
  </si>
  <si>
    <t>GRANJA INDUSTRIAL BONANZA, S.A. DE C.V.</t>
  </si>
  <si>
    <t>06142610071059</t>
  </si>
  <si>
    <t>GRANJITA SAN JOSE, S.A. DE C.V.</t>
  </si>
  <si>
    <t>02101805091019</t>
  </si>
  <si>
    <t>GRAVAS DE OCCIDENTE S. A. DE C. V.</t>
  </si>
  <si>
    <t>06141608021030</t>
  </si>
  <si>
    <t>GRIFERIA Y CERRADURAS INTERNACIONALES, S.A. DE C.V.</t>
  </si>
  <si>
    <t>06141304850010</t>
  </si>
  <si>
    <t>GRIMALDI, S.A. DE C.V.</t>
  </si>
  <si>
    <t>06142901071072</t>
  </si>
  <si>
    <t>GROUPE-CONSEIL DESSAU-SOPRIN EL SALVADOR, S.A. DE C.V.</t>
  </si>
  <si>
    <t>06140504670027</t>
  </si>
  <si>
    <t>GRUPO 20/20, S.A. DE C.V.</t>
  </si>
  <si>
    <t>06141212011023</t>
  </si>
  <si>
    <t>GRUPO ALIMENTICIO, S.A. DE C.V.</t>
  </si>
  <si>
    <t>06140712091019</t>
  </si>
  <si>
    <t>GRUPO AMERICANO, S.A. DE C.V.</t>
  </si>
  <si>
    <t>06141212061098</t>
  </si>
  <si>
    <t>GRUPO ASESORES CONSULTORES Y CONSTRUCTORES, S.A DE C.V.</t>
  </si>
  <si>
    <t>12170309081011</t>
  </si>
  <si>
    <t>GRUPO BLANCO, S.A. DE C.V.</t>
  </si>
  <si>
    <t>12171706001039</t>
  </si>
  <si>
    <t>GRUPO CAMPESTRE, S.A. DE C.V.</t>
  </si>
  <si>
    <t>06141911091059</t>
  </si>
  <si>
    <t>GRUPO CARSEN, S.A. DE C.V.</t>
  </si>
  <si>
    <t>12170902091015</t>
  </si>
  <si>
    <t>GRUPO COMERCIAL MORAZAN, S.A. DE C.V.</t>
  </si>
  <si>
    <t>06141203021032</t>
  </si>
  <si>
    <t>GRUPO DINASTY, S.A. DE C.V.</t>
  </si>
  <si>
    <t>06140111951053</t>
  </si>
  <si>
    <t>GRUPO EJJE, S.A. DE C.V.</t>
  </si>
  <si>
    <t>06140711951081</t>
  </si>
  <si>
    <t>GRUPO EMPRESARIAL CYBSA, S.A DE C.V.</t>
  </si>
  <si>
    <t>06140512001023</t>
  </si>
  <si>
    <t>GRUPO ESPECIALIZADO DE ASISTENCIA DE EL SALVADOR, S.A. DE C.V.</t>
  </si>
  <si>
    <t>06142312041015</t>
  </si>
  <si>
    <t>GRUPO FUTURA, S.A. DE C.V.</t>
  </si>
  <si>
    <t>06142302051055</t>
  </si>
  <si>
    <t>GRUPO GOLD, S.A. DE C.V.</t>
  </si>
  <si>
    <t>06141711061031</t>
  </si>
  <si>
    <t>GRUPO HB, S.A. DE C.V.</t>
  </si>
  <si>
    <t>06142611041030</t>
  </si>
  <si>
    <t>GRUPO INDUSTRIA TECNICA METALICA, S. A. DE C. V.</t>
  </si>
  <si>
    <t>05223007911014</t>
  </si>
  <si>
    <t>GRUPO INDUSTRIAL DIVERSIFICADO, S. A. DE C. V.</t>
  </si>
  <si>
    <t>06140304011023</t>
  </si>
  <si>
    <t>GRUPO INTEGRAL DE SERVICIOS, S. A. DE C. V.</t>
  </si>
  <si>
    <t>12170601021011</t>
  </si>
  <si>
    <t>GRUPO LORENA, SOCIEDAD ANONIMA DE CAPITAL VARIABLE</t>
  </si>
  <si>
    <t>06141902051052</t>
  </si>
  <si>
    <t>GRUPO LOS SEIS, S.A. DE C.V.</t>
  </si>
  <si>
    <t>06141902021013</t>
  </si>
  <si>
    <t>GRUPO LOS TRES EL SALVADOR, S.A. DE C.V.</t>
  </si>
  <si>
    <t>06141301051047</t>
  </si>
  <si>
    <t>GRUPO MANA, S.A. DE C.V.</t>
  </si>
  <si>
    <t>06140807031021</t>
  </si>
  <si>
    <t>GRUPO MODA,.S.A.DE C.V.</t>
  </si>
  <si>
    <t>06141907041063</t>
  </si>
  <si>
    <t>GRUPO PROVIVIENDA, SOCIEDAD ANONIMA DE CAPITAL VARIABLE</t>
  </si>
  <si>
    <t>06140905860010</t>
  </si>
  <si>
    <t>GRUPO Q CORPORATIVO, S.A. DE C.V.</t>
  </si>
  <si>
    <t>06141112031051</t>
  </si>
  <si>
    <t>GRUPO Q PRODUCTOS AUTOMOTRICES, S.A. DE C.V.</t>
  </si>
  <si>
    <t>06142709971043</t>
  </si>
  <si>
    <t>GRUPO RAYO, S. A. DE C. V.</t>
  </si>
  <si>
    <t>06140712061039</t>
  </si>
  <si>
    <t>GRUPO RUDY, S.A.  DE  C.V.</t>
  </si>
  <si>
    <t>06141607091050</t>
  </si>
  <si>
    <t>GRUPO SAINT LOUIS, S.A. DE C.V.</t>
  </si>
  <si>
    <t>06142003590010</t>
  </si>
  <si>
    <t>GRUPO SALTEX, S.A. DE C.V.</t>
  </si>
  <si>
    <t>06140502031021</t>
  </si>
  <si>
    <t>GRUPO SEIS NUEVE OCHENTA, S.A. DE C.V.</t>
  </si>
  <si>
    <t>06140110031015</t>
  </si>
  <si>
    <t>GRUPO TICAL EL SALVADOR, S.A. DE C.V.</t>
  </si>
  <si>
    <t>06140901961040</t>
  </si>
  <si>
    <t>GUARD PLUS 24 SECURITY, S. A. DE C. V.</t>
  </si>
  <si>
    <t>06142207610162</t>
  </si>
  <si>
    <t>GUILLERMO ALFONSO ACEITUNO OCHOA</t>
  </si>
  <si>
    <t>02132506741018</t>
  </si>
  <si>
    <t>GUILLERMO ALFREDO SANDOVAL MORALES</t>
  </si>
  <si>
    <t>06141203430026</t>
  </si>
  <si>
    <t>GUILLERMO ANTONIO SCHLESINGER MARINO</t>
  </si>
  <si>
    <t>06142303600159</t>
  </si>
  <si>
    <t>GUSTAVO ALFONSO ESCOBAR BARRERA</t>
  </si>
  <si>
    <t>11230102400011</t>
  </si>
  <si>
    <t>GUSTAVO ALFREDO TORRES CERNA</t>
  </si>
  <si>
    <t>06140703530140</t>
  </si>
  <si>
    <t>H.BARON,S.A. DE C.V.</t>
  </si>
  <si>
    <t>06141211071030</t>
  </si>
  <si>
    <t>HABLEMOS SOCIEDAD ANONIMA DE CAPITAL VARIABLE</t>
  </si>
  <si>
    <t>05012710931018</t>
  </si>
  <si>
    <t>HACIENDA DE LOS MIRANDA, S. A. DE C. V.</t>
  </si>
  <si>
    <t>06143001831078</t>
  </si>
  <si>
    <t>HARED ESTID PEREZ ZELAYA</t>
  </si>
  <si>
    <t>06141208031036</t>
  </si>
  <si>
    <t>HARODITE,S.A. DE C.V.</t>
  </si>
  <si>
    <t>06142307991021</t>
  </si>
  <si>
    <t>HARSCO INFRAESTRUCTURA EL SALVADOR, SOCIEDAD ANONIMA DE CAPITAL VARIABLE</t>
  </si>
  <si>
    <t>06143006941033</t>
  </si>
  <si>
    <t>HASBUN SILHY, S. A. DE C. V.</t>
  </si>
  <si>
    <t>06140509031051</t>
  </si>
  <si>
    <t>HASGAR, S.A. DE C.V.</t>
  </si>
  <si>
    <t>HAVELLS SYLVANIA EL SALVADOR, S.A. DE  C.V.</t>
  </si>
  <si>
    <t>06141402981010</t>
  </si>
  <si>
    <t>HAZEL'S INDUSTRIAS, S. A. DE C. V.</t>
  </si>
  <si>
    <t>06142401031082</t>
  </si>
  <si>
    <t>HEALTHCARE PRODUCTS  CENTROAMERICA,S. A DE C. V.</t>
  </si>
  <si>
    <t>06140808001045</t>
  </si>
  <si>
    <t>HEALTHCO PRODUCTS, S. A.  DE  C. V.</t>
  </si>
  <si>
    <t>96151910691027</t>
  </si>
  <si>
    <t>HEBERTO RAMON GUTIERREZ PEÑA</t>
  </si>
  <si>
    <t>06141409610046</t>
  </si>
  <si>
    <t>HECTOR EMILIO ESTRADA DOMINGUEZ</t>
  </si>
  <si>
    <t>08062503771017</t>
  </si>
  <si>
    <t>HECTOR MANUEL LOPEZ VELASQUEZ</t>
  </si>
  <si>
    <t>06141206670097</t>
  </si>
  <si>
    <t>HECTOR MAURICIO VENTURA LARIOS</t>
  </si>
  <si>
    <t>06140702711060</t>
  </si>
  <si>
    <t>HECTOR RICARDO RODRIGUEZ RAMIREZ</t>
  </si>
  <si>
    <t>06142106881023</t>
  </si>
  <si>
    <t>HELADOS RIO SOTO,S.A. DE C.V.</t>
  </si>
  <si>
    <t>01030101450013</t>
  </si>
  <si>
    <t>HENRY LEONEL PERDOMO ESCOBAR</t>
  </si>
  <si>
    <t>09031203640014</t>
  </si>
  <si>
    <t>HERBERT ERNESTO SACA VIDES</t>
  </si>
  <si>
    <t>06141512951028</t>
  </si>
  <si>
    <t>HERCO, S. A. DE C. V.</t>
  </si>
  <si>
    <t>06142705981010</t>
  </si>
  <si>
    <t>HERMANO TEXTIL, S. A. DE C. V.</t>
  </si>
  <si>
    <t>06141108780017</t>
  </si>
  <si>
    <t>HERRAMIENTAS CENTROAMERICANAS, S.A. DE C.V.</t>
  </si>
  <si>
    <t>06141712041026</t>
  </si>
  <si>
    <t>HERRAMIENTAS Y ACCESORIOS SALVADOREÑOS, S.A. DE C.V.</t>
  </si>
  <si>
    <t>06141512991020</t>
  </si>
  <si>
    <t>HERRARTE, S.A. DE C.V.</t>
  </si>
  <si>
    <t>06142705091030</t>
  </si>
  <si>
    <t>HIDROELECTRICA JUAYUA,  S.A.  DE  C.V.</t>
  </si>
  <si>
    <t>06141808991076</t>
  </si>
  <si>
    <t>HIDROTECNIA DE EL SALVADOR,  S.A.</t>
  </si>
  <si>
    <t>06142906991048</t>
  </si>
  <si>
    <t>HIGH TECH COMPUTER &amp; COMUNICATION, S. A. DE C. V.</t>
  </si>
  <si>
    <t>05022708580035</t>
  </si>
  <si>
    <t>HILDA ESTER ROMERO DE ARDON</t>
  </si>
  <si>
    <t>06140812981038</t>
  </si>
  <si>
    <t>HILOS A&amp;E DE EL SALVADOR, S. A. DE C. V.</t>
  </si>
  <si>
    <t>06141406001070</t>
  </si>
  <si>
    <t>HIPOTECARIA SANTA  ANA  LIMITADA DE CAPITAL VARIABLE</t>
  </si>
  <si>
    <t>06140703971073</t>
  </si>
  <si>
    <t>HISALVIS, S.A. DE C.V.</t>
  </si>
  <si>
    <t>06141502220042</t>
  </si>
  <si>
    <t>HOSPITAL NAC. DR. JOSE ANT.SALDAÑA NEUMOLOGIA Y MEDICINA FAMILIAR</t>
  </si>
  <si>
    <t>06141905891043</t>
  </si>
  <si>
    <t>HOSPITAL NAC."DR.JUAN JOSE FERNANDEZ",ZACAMIL,S.S.</t>
  </si>
  <si>
    <t>04071902220015</t>
  </si>
  <si>
    <t>HOSPITAL NACIONAL  LUIS EDMUNDO VASQUEZ, CHALATENANGO</t>
  </si>
  <si>
    <t>13191603871013</t>
  </si>
  <si>
    <t>HOSPITAL NACIONAL " DR. HECTOR ANTONIO  HERNANDEZ FLORES"  SAN  FCO. GOTERA</t>
  </si>
  <si>
    <t>07021006961013</t>
  </si>
  <si>
    <t>HOSPITAL NACIONAL "NUESTRA SEÑORA DE FATIMA"</t>
  </si>
  <si>
    <t>02032212951010</t>
  </si>
  <si>
    <t>HOSPITAL NACIONAL DE CHALCHUAPA</t>
  </si>
  <si>
    <t>12021006961013</t>
  </si>
  <si>
    <t>HOSPITAL NACIONAL DE CIUDAD BARRIOS MONSEÑOROSCAR ARNULFO ROMERO Y GALDAMEZ</t>
  </si>
  <si>
    <t>09031006961016</t>
  </si>
  <si>
    <t>HOSPITAL NACIONAL DE ILOBASCO</t>
  </si>
  <si>
    <t>06141006961058</t>
  </si>
  <si>
    <t>HOSPITAL NACIONAL DE JIQUILISCO</t>
  </si>
  <si>
    <t>14082212951012</t>
  </si>
  <si>
    <t>HOSPITAL NACIONAL DE LA UNION</t>
  </si>
  <si>
    <t>06143102220012</t>
  </si>
  <si>
    <t>HOSPITAL NACIONAL DE MATERNIDAD DR. RAUL ARGUELLO ESCOLAN</t>
  </si>
  <si>
    <t>02071006961012</t>
  </si>
  <si>
    <t>HOSPITAL NACIONAL DE METAPAN</t>
  </si>
  <si>
    <t>06142102220025</t>
  </si>
  <si>
    <t>HOSPITAL NACIONAL DE NIÑOS BENJAMIN BLOOM</t>
  </si>
  <si>
    <t>04161406961018</t>
  </si>
  <si>
    <t>HOSPITAL NACIONAL DE NUEVA CONCEPCION</t>
  </si>
  <si>
    <t>12100108881011</t>
  </si>
  <si>
    <t>HOSPITAL NACIONAL DE NUEVA GUADALUPE</t>
  </si>
  <si>
    <t>03151802220016</t>
  </si>
  <si>
    <t>HOSPITAL NACIONAL DR. JORGE MAZZINI VILLACORTA, SONSONATE</t>
  </si>
  <si>
    <t>06141006961040</t>
  </si>
  <si>
    <t>HOSPITAL NACIONAL ENFERMERA ANGELICA VIDAL DE NAJARRO,SAN BARTOLO, SAN SALV</t>
  </si>
  <si>
    <t>01012812831013</t>
  </si>
  <si>
    <t>HOSPITAL NACIONAL FRANCISCO MENENDEZ</t>
  </si>
  <si>
    <t>06171402220019</t>
  </si>
  <si>
    <t>HOSPITAL NACIONAL PSIQUIATRICO DR. JOSE MOLINA MARTINEZ</t>
  </si>
  <si>
    <t>06141102220026</t>
  </si>
  <si>
    <t>HOSPITAL NACIONAL ROSALES</t>
  </si>
  <si>
    <t>12171302220016</t>
  </si>
  <si>
    <t>HOSPITAL NACIONAL SAN JUAN DE DIOS DE SAN MIGUEL</t>
  </si>
  <si>
    <t>02101602220018</t>
  </si>
  <si>
    <t>HOSPITAL NACIONAL SAN JUAN DE DIOS,SANTA ANA</t>
  </si>
  <si>
    <t>05110102220013</t>
  </si>
  <si>
    <t>HOSPITAL NACIONAL SAN RAFAEL</t>
  </si>
  <si>
    <t>14162212951016</t>
  </si>
  <si>
    <t>HOSPITAL NACIONAL SANTA ROSA DE LIMA</t>
  </si>
  <si>
    <t>11211406961012</t>
  </si>
  <si>
    <t>HOSPITAL NACIONAL SANTIAGO DE MARIA</t>
  </si>
  <si>
    <t>09061006961012</t>
  </si>
  <si>
    <t>HOSPITAL NACIONAL SENSUNTEPEQUE</t>
  </si>
  <si>
    <t>11231102220020</t>
  </si>
  <si>
    <t>HOSPITAL SAN PEDRO USULUTAN</t>
  </si>
  <si>
    <t>10101102220016</t>
  </si>
  <si>
    <t>HOSPITAL SANTA GERTRUDIS</t>
  </si>
  <si>
    <t>08212102220020</t>
  </si>
  <si>
    <t>HOSPITAL SANTA TERESA</t>
  </si>
  <si>
    <t>12170202770019</t>
  </si>
  <si>
    <t>HOSPITALES DE ORIENTE, S.A. DE C.V.</t>
  </si>
  <si>
    <t>06140512690019</t>
  </si>
  <si>
    <t>HOTELERA SALVADOREÑA, S.A. DE C.V.</t>
  </si>
  <si>
    <t>06140606071025</t>
  </si>
  <si>
    <t>HOTELES Y SERVICIOS TURISTICOS, S.A. DE C.V.</t>
  </si>
  <si>
    <t>06142602021050</t>
  </si>
  <si>
    <t>HP ENTERPRISE SERVICES DE EL SALVADOR, LTDA. DE C.V.</t>
  </si>
  <si>
    <t>06141304891011</t>
  </si>
  <si>
    <t>HUGO BARRIENTOS ARQUITECTOS, S. A. DE C. V.</t>
  </si>
  <si>
    <t>02102204781014</t>
  </si>
  <si>
    <t>HUMBERTO HERNAN FUENTES AMAYA</t>
  </si>
  <si>
    <t>06141011971053</t>
  </si>
  <si>
    <t>I E P R O E S</t>
  </si>
  <si>
    <t>06141602901011</t>
  </si>
  <si>
    <t>I.D.S. DE CENTRO AMERICA, S. A. DE C. V.</t>
  </si>
  <si>
    <t>94471412680019</t>
  </si>
  <si>
    <t>IBERIA, LINEAS AEREAS DE ESPAÑA</t>
  </si>
  <si>
    <t>06142408061017</t>
  </si>
  <si>
    <t>IBEROMODA, S.A. DE C.V.</t>
  </si>
  <si>
    <t>06141807830010</t>
  </si>
  <si>
    <t>ICIA, S.A. DE C.V.</t>
  </si>
  <si>
    <t>06142703001107</t>
  </si>
  <si>
    <t>ICOMED, S.A. DE C.V.</t>
  </si>
  <si>
    <t>06143010921063</t>
  </si>
  <si>
    <t>IDEAS PROMOCIONALES, S.A. DE C.V.</t>
  </si>
  <si>
    <t>08052101091014</t>
  </si>
  <si>
    <t>IESSA EL SALVADOR, S.A. DE C.V.</t>
  </si>
  <si>
    <t>06141903560010</t>
  </si>
  <si>
    <t>IGLESIA CATOLICA APOSTOLICA Y ROMANA EN EL SALVADOR ARQ. S.S.</t>
  </si>
  <si>
    <t>06140305680010</t>
  </si>
  <si>
    <t>IGLESIA DE JESUCRISTO DE LOS SANTOS DE LOS ULTIMOS DIAS</t>
  </si>
  <si>
    <t>13191204530013</t>
  </si>
  <si>
    <t>IGNACIO DIMAS BLANCO ESCOBAR</t>
  </si>
  <si>
    <t>07151708480011</t>
  </si>
  <si>
    <t>IGNACIO JOSE MARIA SIGUENZA GUADRON</t>
  </si>
  <si>
    <t>06143010840034</t>
  </si>
  <si>
    <t>ILOPANIA, S.A. DE C.V.</t>
  </si>
  <si>
    <t>06142302051110</t>
  </si>
  <si>
    <t>IMDIMEG, S.A. DE C.V.</t>
  </si>
  <si>
    <t>06140208001017</t>
  </si>
  <si>
    <t>IMDISMOL, S.A. DE C.V.</t>
  </si>
  <si>
    <t>06142405041031</t>
  </si>
  <si>
    <t>IMDISPRO, S.A. DE C.V.</t>
  </si>
  <si>
    <t>06062901081015</t>
  </si>
  <si>
    <t>IMFICA INDUSTRIAL SA DE CV</t>
  </si>
  <si>
    <t>06140611061046</t>
  </si>
  <si>
    <t>IMPORT CACERES, S.A. DE  C.V.</t>
  </si>
  <si>
    <t>06142608031040</t>
  </si>
  <si>
    <t>IMPORTACION DE CALZADO LOS TRES, S. A. DE C.V.</t>
  </si>
  <si>
    <t>06140108051017</t>
  </si>
  <si>
    <t>IMPORTACIONES DE MODA, S.A. DE C.V.</t>
  </si>
  <si>
    <t>06142308061044</t>
  </si>
  <si>
    <t>IMPORTACIONES EBEN-EZER, S.A. DE C.V.</t>
  </si>
  <si>
    <t>IMPORTACIONES PECUARIAS R. SACA, S.A. C.V.</t>
  </si>
  <si>
    <t>06140811911028</t>
  </si>
  <si>
    <t>IMPORTACIONES SANTA LUCIA, S. A. DE C. V.</t>
  </si>
  <si>
    <t>96152510041011</t>
  </si>
  <si>
    <t>IMPORTADORA DE CARNES, S. A. DE C. V.</t>
  </si>
  <si>
    <t>06141607031040</t>
  </si>
  <si>
    <t>IMPORTADORA DE EL SALVADOR, S.A. DE C.V.</t>
  </si>
  <si>
    <t>06141508001058</t>
  </si>
  <si>
    <t>IMPORTADORA DE MATERIALES ELECTRICOS, S.A. DE C.V.</t>
  </si>
  <si>
    <t>06140205071049</t>
  </si>
  <si>
    <t>IMPORTADORA DON JULIO, S.A. DE C.V.</t>
  </si>
  <si>
    <t>06142810061023</t>
  </si>
  <si>
    <t>IMPORTADORA EL CARACOL, S.A.  DE   C.  V.</t>
  </si>
  <si>
    <t>05112107011014</t>
  </si>
  <si>
    <t>IMPORTADORA H Y D, S.A. DE C.V.</t>
  </si>
  <si>
    <t>06141606870030</t>
  </si>
  <si>
    <t>IMPORTADORA LA TIENDONA, S. A. DE C. V.</t>
  </si>
  <si>
    <t>12172701031017</t>
  </si>
  <si>
    <t>IMPORTADORA ORIENTAL SOCIEDAD ANONIMA DE CAPITAL VARIABLE.</t>
  </si>
  <si>
    <t>IMPORTADORA RAMIREZ, S. A. DE C. V.</t>
  </si>
  <si>
    <t>06140905071023</t>
  </si>
  <si>
    <t>IMPORTADORA UNIVERSAL, S.A. DE C.V.</t>
  </si>
  <si>
    <t>06140804921018</t>
  </si>
  <si>
    <t>IMPORTADORA VENTURA ESCOBAR, S. A. DE C. V.</t>
  </si>
  <si>
    <t>06141301031054</t>
  </si>
  <si>
    <t>IMPORTADORA Y DISTRIBUIDORA COMERCIAL , S. A. DE C.V.</t>
  </si>
  <si>
    <t>06141511961020</t>
  </si>
  <si>
    <t>IMPORTADORA Y EXPORTAD. ELEKTRA DE EL SALVADOR, S.A. DE C.V.</t>
  </si>
  <si>
    <t>06141103881018</t>
  </si>
  <si>
    <t>IMPRECEN, S.A. DE C.V.</t>
  </si>
  <si>
    <t>06142907881025</t>
  </si>
  <si>
    <t>IMPRESOS DIVERSOS, S.A. DE C.V.</t>
  </si>
  <si>
    <t>06141410921078</t>
  </si>
  <si>
    <t>IMPRESOS MULTIPLES, S. A. DE C. V.</t>
  </si>
  <si>
    <t>06140102941061</t>
  </si>
  <si>
    <t>IMPRESSA TALLERES, S. A. DE C. V.</t>
  </si>
  <si>
    <t>06142104051015</t>
  </si>
  <si>
    <t>IMPRESSION APPAREL GROUP, S.A. DE C.V.</t>
  </si>
  <si>
    <t>94110902011011</t>
  </si>
  <si>
    <t>IMPROSA SERVICIOS INTERNACIONALES, S.A. SUC. EL SALVADOR</t>
  </si>
  <si>
    <t>06142805911019</t>
  </si>
  <si>
    <t>IMPULSA, S. A. DE C. V.</t>
  </si>
  <si>
    <t>05011303091017</t>
  </si>
  <si>
    <t>IMPULSO, S.A. DE C.V.</t>
  </si>
  <si>
    <t>94051709681011</t>
  </si>
  <si>
    <t>IN KYUN JUNG</t>
  </si>
  <si>
    <t>06140102881018</t>
  </si>
  <si>
    <t>INAMER, S. A. DE C. V.</t>
  </si>
  <si>
    <t>06143007931023</t>
  </si>
  <si>
    <t>INCUBADORA SALVADOREÑA, S. A. DE C. V.</t>
  </si>
  <si>
    <t>06140906921055</t>
  </si>
  <si>
    <t>INDELPIN, S. A. DE C. V.</t>
  </si>
  <si>
    <t>06141109861019</t>
  </si>
  <si>
    <t>INDESI, S. A. DE C. V.</t>
  </si>
  <si>
    <t>INDUS DE HILOS DE EL SALV., S.A. DE C.V.</t>
  </si>
  <si>
    <t>06142810031043</t>
  </si>
  <si>
    <t>INDUSTRIA DE MAIZ, S.A. DE C.V.</t>
  </si>
  <si>
    <t>06140912051020</t>
  </si>
  <si>
    <t>INDUSTRIALES ASOCIADOS, S.A.  DE  C.V.</t>
  </si>
  <si>
    <t>06141604961020</t>
  </si>
  <si>
    <t>INDUSTRIAS ARROCERAS GUEVARA LANDAVERDE Y ASOC. S.A.DE C.V.</t>
  </si>
  <si>
    <t>06140703740017</t>
  </si>
  <si>
    <t>INDUSTRIAS BENDEK,S.A. DE C.V.</t>
  </si>
  <si>
    <t>06140109650015</t>
  </si>
  <si>
    <t>INDUSTRIAS BENGALA, S.A. DE C.V.</t>
  </si>
  <si>
    <t>06142211881012</t>
  </si>
  <si>
    <t>INDUSTRIAS EL TAURO, S. A. DE C. V.</t>
  </si>
  <si>
    <t>06141905840010</t>
  </si>
  <si>
    <t>INDUSTRIAS FOTOGRAFICAS CRISONINO, S.A. DE C.V.</t>
  </si>
  <si>
    <t>06141810840067</t>
  </si>
  <si>
    <t>INDUSTRIAS GRAFICAS VIMTAZA, S.A. DE C.V.</t>
  </si>
  <si>
    <t>INDUSTRIAS KAWAKI, S.A.  DE  C.V.</t>
  </si>
  <si>
    <t>06140901981033</t>
  </si>
  <si>
    <t>INDUSTRIAS LA FAVORITA, S.A. DE C.V.</t>
  </si>
  <si>
    <t>02100208011016</t>
  </si>
  <si>
    <t>INDUSTRIAS MAGAÑA L., SOCIEDAD ANONIMA DE CAPITAL VARIABLE.</t>
  </si>
  <si>
    <t>06141412071012</t>
  </si>
  <si>
    <t>INDUSTRIAS MERIDA, S.A. DE C.V.</t>
  </si>
  <si>
    <t>06140403931010</t>
  </si>
  <si>
    <t>INDUSTRIAS OLMEDO, S. A. DE C. V.</t>
  </si>
  <si>
    <t>06141010901019</t>
  </si>
  <si>
    <t>INDUSTRIAS TABONY, S.A. DE C.V.</t>
  </si>
  <si>
    <t>06142211021030</t>
  </si>
  <si>
    <t>INET CONSULTING SERVICES S.A. DE C.V.</t>
  </si>
  <si>
    <t>01012112700019</t>
  </si>
  <si>
    <t>ING. JOSE ANTONIO SALAVERRIA Y CO. DE C.V.</t>
  </si>
  <si>
    <t>06141101770020</t>
  </si>
  <si>
    <t>INGENIERIA ASOCIADA, S.A. DE C.V.</t>
  </si>
  <si>
    <t>06140502961053</t>
  </si>
  <si>
    <t>INGENIERIA CONSULTORIA Y PROYECTOS, S. A. DE C. V.</t>
  </si>
  <si>
    <t>06141609911047</t>
  </si>
  <si>
    <t>INGENIERIA DE PLANTAS ELECTRICAS, S. A. DE C. V</t>
  </si>
  <si>
    <t>06141912850049</t>
  </si>
  <si>
    <t>INGENIERIA Y TECNICA, S. A. DE C. V.</t>
  </si>
  <si>
    <t>06140707951085</t>
  </si>
  <si>
    <t>INGENIERIA, SERVICIOS E INVERSIONES, S. A. DE C. V.</t>
  </si>
  <si>
    <t>06141511840010</t>
  </si>
  <si>
    <t>INGENIEROS URBANISTAS, S. A. DE C. V.</t>
  </si>
  <si>
    <t>93931802571010</t>
  </si>
  <si>
    <t>INGETEC,S.A., SUCURSAL EL SALVADOR</t>
  </si>
  <si>
    <t>06140606860012</t>
  </si>
  <si>
    <t>INMET, S.A. DE C.V.</t>
  </si>
  <si>
    <t>06142906041066</t>
  </si>
  <si>
    <t>INMOBILIARIA CONSTELACION, S.A. DE C.V.</t>
  </si>
  <si>
    <t>06140603021043</t>
  </si>
  <si>
    <t>INMOBILIARIA EL COFRE DE EL SALVADOR, S.A. DE C.V.</t>
  </si>
  <si>
    <t>06141603041040</t>
  </si>
  <si>
    <t>INMOBILIARIA EL RODEO, S.A. DE C.V.</t>
  </si>
  <si>
    <t>06142601991013</t>
  </si>
  <si>
    <t>INMOBILIARIA PRICESMART EL SALVADOR, S.A. DE C.V.</t>
  </si>
  <si>
    <t>06141903660016</t>
  </si>
  <si>
    <t>INMOBILIARIA SAN JOSE, S.A. DE C.V.</t>
  </si>
  <si>
    <t>06140612901013</t>
  </si>
  <si>
    <t>INMOBILIARIA SAN RAFAEL, S. A. DE C. V.</t>
  </si>
  <si>
    <t>06142501061019</t>
  </si>
  <si>
    <t>INMOBILIARIA VISTA HERMOSA, S.A. DE  C.V.</t>
  </si>
  <si>
    <t>06141107971011</t>
  </si>
  <si>
    <t>INNOVACION DIGITAL, S.A. DE C.V.</t>
  </si>
  <si>
    <t>06140206931050</t>
  </si>
  <si>
    <t>INSAFORP</t>
  </si>
  <si>
    <t>06141904670030</t>
  </si>
  <si>
    <t>INST MISIONERA Y EDUC BAUT DE EL SALVADOR</t>
  </si>
  <si>
    <t>06142806800021</t>
  </si>
  <si>
    <t>INST NAC DE LOS DEPORTES DE EL SALVADOR</t>
  </si>
  <si>
    <t>06143101310030</t>
  </si>
  <si>
    <t>INST SALVADOREÑO DE TRANSFORMACION AGRARIA</t>
  </si>
  <si>
    <t>06141103931058</t>
  </si>
  <si>
    <t>INST. SALV. PARA EL DESARROLLO  INTEGRAL DE LA NIÑEZ Y LA ADOLESCENCIA</t>
  </si>
  <si>
    <t>06142109001024</t>
  </si>
  <si>
    <t>INSTALACIONES TELEFONICAS  SALVADOREÑAS, S. A.  DE  C. V.</t>
  </si>
  <si>
    <t>06142002780033</t>
  </si>
  <si>
    <t>INSTITUTO DE PREVISION SOCIAL DE LA FUERZA ARMADA</t>
  </si>
  <si>
    <t>05111912971010</t>
  </si>
  <si>
    <t>INSTITUTO ESPEC. ESCUELA DE COMUNICACION MONICA HERRERA</t>
  </si>
  <si>
    <t>06142410750025</t>
  </si>
  <si>
    <t>INSTITUTO NAC DE PENS DE LOS EMPL PUBLICOS</t>
  </si>
  <si>
    <t>06141703240019</t>
  </si>
  <si>
    <t>INSTITUTO SALVADOREÑO  DE REHABILITACION DE INVALIDOS</t>
  </si>
  <si>
    <t>06142211071037</t>
  </si>
  <si>
    <t>INSTITUTO SALVADOREÑO DE BIENESTAR MAGISTERIAL,</t>
  </si>
  <si>
    <t>06140403871018</t>
  </si>
  <si>
    <t>INSTITUTO SALVADOREÑO DE DESARROLLO MUNICIPAL</t>
  </si>
  <si>
    <t>06141101360072</t>
  </si>
  <si>
    <t>INSTITUTO SALVADOREÑO DE TURISMO</t>
  </si>
  <si>
    <t>06140312530021</t>
  </si>
  <si>
    <t>INSTITUTO SALVADOREÑO DEL SEGURO SOCIAL</t>
  </si>
  <si>
    <t>06142902961063</t>
  </si>
  <si>
    <t>INSTITUTO SALVADOREÑO PARA EL DESARROLLO DE LA MUJER</t>
  </si>
  <si>
    <t>06140312810017</t>
  </si>
  <si>
    <t>INSTITUTO TECNICO EXSAL, S. A. DE C. V.</t>
  </si>
  <si>
    <t>06141208961033</t>
  </si>
  <si>
    <t>INTEK EL SALVADOR, S. A. DE C. V.</t>
  </si>
  <si>
    <t>06140811830022</t>
  </si>
  <si>
    <t>INTERESES AGILES, S.A. DE C.V.</t>
  </si>
  <si>
    <t>06140909921056</t>
  </si>
  <si>
    <t>INTERGRES, S.A. DE C.V.</t>
  </si>
  <si>
    <t>05111309951012</t>
  </si>
  <si>
    <t>INTERIORES, ARQUITECTURA Y CONSTRUCCION, S. A. DE C. V.</t>
  </si>
  <si>
    <t>06142604951047</t>
  </si>
  <si>
    <t>INTERNACIONAL DE FILAMENTOS, S.A. DE C.V.</t>
  </si>
  <si>
    <t>06141703991054</t>
  </si>
  <si>
    <t>INTERNACIONAL DE REPUESTOS, S.A. DE C.V.</t>
  </si>
  <si>
    <t>06142601071020</t>
  </si>
  <si>
    <t>INTERNATIONAL CONTROL  RISK GROUP, S.A. DE C.V.</t>
  </si>
  <si>
    <t>06141008031015</t>
  </si>
  <si>
    <t>INTERNATIONAL PARTS SERVICE, .S.A. DE C.V.</t>
  </si>
  <si>
    <t>06142107031023</t>
  </si>
  <si>
    <t>INTRADECO EXPORT, S.A. DE C.V.</t>
  </si>
  <si>
    <t>06142605931031</t>
  </si>
  <si>
    <t>INTREC, S. A. DE C. V.</t>
  </si>
  <si>
    <t>06140909810013</t>
  </si>
  <si>
    <t>INVERCON, S.A. DE C.V.</t>
  </si>
  <si>
    <t>06143008061022</t>
  </si>
  <si>
    <t>INVERENCINOS, S.A. DE C.V.</t>
  </si>
  <si>
    <t>INVERS. ACAXUAL, SOCIEDAD ANONIMA DE CAPITAL VARIABLE</t>
  </si>
  <si>
    <t>06142403830035</t>
  </si>
  <si>
    <t>INVERSE S.A. DE C.V.</t>
  </si>
  <si>
    <t>06140303101029</t>
  </si>
  <si>
    <t>INVERSIONES  ROVIC, S.A. DE C.V.</t>
  </si>
  <si>
    <t>06141505951071</t>
  </si>
  <si>
    <t>INVERSIONES ALTAMIRA, S.A. DE C.V.</t>
  </si>
  <si>
    <t>03150109061010</t>
  </si>
  <si>
    <t>INVERSIONES ANTHONY'S, S. A. DE C.V.</t>
  </si>
  <si>
    <t>06141206021068</t>
  </si>
  <si>
    <t>INVERSIONES B.O.S.H., S.A. DE C.V.</t>
  </si>
  <si>
    <t>06140905941010</t>
  </si>
  <si>
    <t>INVERSIONES BONAVENTURE, S. A. DE C. V.</t>
  </si>
  <si>
    <t>06140609921011</t>
  </si>
  <si>
    <t>INVERSIONES CAM, S. A. DE C. V.</t>
  </si>
  <si>
    <t>06141811911059</t>
  </si>
  <si>
    <t>INVERSIONES CORTEZ SANTAMARIA, S. A. DE C. V.</t>
  </si>
  <si>
    <t>06141202881020</t>
  </si>
  <si>
    <t>INVERSIONES DE SALUD, S. A. DE C. V.</t>
  </si>
  <si>
    <t>02103005860017</t>
  </si>
  <si>
    <t>INVERSIONES DEL ATLANTICO S.A. DE C.V.</t>
  </si>
  <si>
    <t>06140310081033</t>
  </si>
  <si>
    <t>INVERSIONES EL ANGEL, S. A. DE C. V.</t>
  </si>
  <si>
    <t>06141912021011</t>
  </si>
  <si>
    <t>INVERSIONES EL COPINOL, S. A. DE C.V .</t>
  </si>
  <si>
    <t>06141107901021</t>
  </si>
  <si>
    <t>INVERSIONES EN LENTES, S. A. DE C. V.</t>
  </si>
  <si>
    <t>06140402091035</t>
  </si>
  <si>
    <t>INVERSIONES ENMANUEL, S.A. DE C.V.</t>
  </si>
  <si>
    <t>05110504041016</t>
  </si>
  <si>
    <t>INVERSIONES EXTREMAS,  S. A. DE C.V.</t>
  </si>
  <si>
    <t>06142810021021</t>
  </si>
  <si>
    <t>INVERSIONES FINANCIERAS BANCO DE AMERICA CENTRAL, S.A.</t>
  </si>
  <si>
    <t>06142302981036</t>
  </si>
  <si>
    <t>INVERSIONES HIDALGO PINZON, S.A. DE C.V.</t>
  </si>
  <si>
    <t>06140908061037</t>
  </si>
  <si>
    <t>INVERSIONES INMOBILIARIAS EL BOSQUE, S.A.</t>
  </si>
  <si>
    <t>06142810830036</t>
  </si>
  <si>
    <t>INVERSIONES INTERCONTINENTALES, S.A. DE C.V.</t>
  </si>
  <si>
    <t>06141504041020</t>
  </si>
  <si>
    <t>INVERSIONES INTERNACIONALES CONSOLIDADAS, S.A. DE C.V.</t>
  </si>
  <si>
    <t>06141608071053</t>
  </si>
  <si>
    <t>INVERSIONES LA FUENTE, S.A. DE C.V.</t>
  </si>
  <si>
    <t>14161302071019</t>
  </si>
  <si>
    <t>INVERSIONES LISSBETH, SOCIEDAD ANONIMA DE CAPITAL VARIABLE</t>
  </si>
  <si>
    <t>INVERSIONES M J,  S.A.  DE  C.V.</t>
  </si>
  <si>
    <t>06141508860030</t>
  </si>
  <si>
    <t>INVERSIONES MAXIMA, S.A. DE C.V.</t>
  </si>
  <si>
    <t>INVERSIONES MEDICAS SAN FRANCISCO,S.A. DE C.V.</t>
  </si>
  <si>
    <t>06142409680011</t>
  </si>
  <si>
    <t>INVERSIONES MERCADO COMUN, S.A. DE C.V.</t>
  </si>
  <si>
    <t>06142802921030</t>
  </si>
  <si>
    <t>INVERSIONES MERLET,S.A.DE C.V</t>
  </si>
  <si>
    <t>06141205840025</t>
  </si>
  <si>
    <t>INVERSIONES ORION, S. A. DE C. V.</t>
  </si>
  <si>
    <t>06142802011017</t>
  </si>
  <si>
    <t>INVERSIONES PARACENTRAL, S. A. DE C. V.</t>
  </si>
  <si>
    <t>03010607021011</t>
  </si>
  <si>
    <t>INVERSIONES PORTUARIAS Y DE SERVICIOS, S.A. DE C.V.</t>
  </si>
  <si>
    <t>06140107991016</t>
  </si>
  <si>
    <t>INVERSIONES REPACESA, S.A. DE C.V.</t>
  </si>
  <si>
    <t>06143006991014</t>
  </si>
  <si>
    <t>INVERSIONES SEGURAS MONTERROSA, S. A. DE C. V.</t>
  </si>
  <si>
    <t>06140812860058</t>
  </si>
  <si>
    <t>INVERSIONES SELVA NEGRA, S.A. DE C.V.</t>
  </si>
  <si>
    <t>06142808031087</t>
  </si>
  <si>
    <t>INVERSIONES STANLEY PACIFICO, S.A. DE C.V.</t>
  </si>
  <si>
    <t>06142203021012</t>
  </si>
  <si>
    <t>INVERSIONES SUCOT, S.A. DE C.V.</t>
  </si>
  <si>
    <t>06141805061027</t>
  </si>
  <si>
    <t>INVERSIONES TREBOL, S.A. DE C.V.</t>
  </si>
  <si>
    <t>06140809061041</t>
  </si>
  <si>
    <t>INVERSIONES TRES PUNTOS, S.A.  DE  C.V.</t>
  </si>
  <si>
    <t>06142802011033</t>
  </si>
  <si>
    <t>INVERSIONES Y CONSTRUCCIONES ORELLANA MURILLO, S. A.  DE C.V.</t>
  </si>
  <si>
    <t>06141411620011</t>
  </si>
  <si>
    <t>INVERSIONES, S.A. DE C.V.</t>
  </si>
  <si>
    <t>06140703840036</t>
  </si>
  <si>
    <t>INVERSOP, S.A. DE C.V.</t>
  </si>
  <si>
    <t>06141210931010</t>
  </si>
  <si>
    <t>INVESTIGACIONES Y SEGURIDAD, S.A. DE C.V.</t>
  </si>
  <si>
    <t>06140210750020</t>
  </si>
  <si>
    <t>IPESA DE EL SALVADOR, S. A. DE C. V.</t>
  </si>
  <si>
    <t>06142606021012</t>
  </si>
  <si>
    <t>IRASA CENTROAMERICA, S.A. DE C.V.</t>
  </si>
  <si>
    <t>06142707881063</t>
  </si>
  <si>
    <t>IREX DE EL SALVADOR, S.A. DE C.V.</t>
  </si>
  <si>
    <t>09032301701030</t>
  </si>
  <si>
    <t>IRMA HERNANDEZ DE POCASANGRE</t>
  </si>
  <si>
    <t>06140304971035</t>
  </si>
  <si>
    <t>ISERTEC DE EL SALVADOR SOCIEDAD ANONIMA DE CAPITAL VARIABLE</t>
  </si>
  <si>
    <t>02100907731016</t>
  </si>
  <si>
    <t>ISMAEL ERNESTO SANCHEZ REYES</t>
  </si>
  <si>
    <t>06142705041092</t>
  </si>
  <si>
    <t>ITS INFO COMUNICACION DE EL SALVADOR, S.A. DE C.V.</t>
  </si>
  <si>
    <t>06140101680018</t>
  </si>
  <si>
    <t>J. A. APARICIO, S. A. DE C. V.</t>
  </si>
  <si>
    <t>05110101891010</t>
  </si>
  <si>
    <t>J. HUMBERTO ROSA, S.A. DE C.V.</t>
  </si>
  <si>
    <t>94831409881014</t>
  </si>
  <si>
    <t>J.C. NIEMANN EL SALVADOR, S A DE C V</t>
  </si>
  <si>
    <t>06142002951038</t>
  </si>
  <si>
    <t>J.G. INGENIEROS, S.A. DE C.V.</t>
  </si>
  <si>
    <t>07152702570013</t>
  </si>
  <si>
    <t>JAIME ALEJANDRO FERNANDEZ HENRIQUEZ</t>
  </si>
  <si>
    <t>06141309051054</t>
  </si>
  <si>
    <t>JAMONES DE EL SALVADOR, S.A. DE C.V.</t>
  </si>
  <si>
    <t>06142801001077</t>
  </si>
  <si>
    <t>JAQUELINE CAROL EL SALVADOR, S.A. DE C.V.</t>
  </si>
  <si>
    <t>06141301001023</t>
  </si>
  <si>
    <t>JARDINES Y VARIOS, S. A. DE C. V.</t>
  </si>
  <si>
    <t>11230106751029</t>
  </si>
  <si>
    <t>JERSON SALVADOR RIVERA GUZMAN</t>
  </si>
  <si>
    <t>11153007741017</t>
  </si>
  <si>
    <t>JESUS MARTINEZ HERNANDEZ</t>
  </si>
  <si>
    <t>06142308801048</t>
  </si>
  <si>
    <t>JIMMY FREDERICK RAMIREZ BAÑOS</t>
  </si>
  <si>
    <t>06140809991022</t>
  </si>
  <si>
    <t>JINSAL, S. A. DE C.V.</t>
  </si>
  <si>
    <t>06140912881022</t>
  </si>
  <si>
    <t>JMTELCOM, JESUS MARTINEZ Y ASOCIADOS S. A. DE C. V.</t>
  </si>
  <si>
    <t>14162108380013</t>
  </si>
  <si>
    <t>JOAQUIN SALMERON VENTURA</t>
  </si>
  <si>
    <t>06141012081019</t>
  </si>
  <si>
    <t>JOB CONNECTIONS, S.A. DE C.V.</t>
  </si>
  <si>
    <t>06142802911018</t>
  </si>
  <si>
    <t>JOKISCH-MORENO INGENIEROS ARQUITECTOS, S. A. DE C. V.</t>
  </si>
  <si>
    <t>06141608071088</t>
  </si>
  <si>
    <t>JONES LANG LASALLE, S.A. DE C.V.</t>
  </si>
  <si>
    <t>14120801510017</t>
  </si>
  <si>
    <t>JORGE ADALBERTO PAZ ARIAS</t>
  </si>
  <si>
    <t>04310310550014</t>
  </si>
  <si>
    <t>JORGE ALBERTO ARDON VALLE</t>
  </si>
  <si>
    <t>01012812641036</t>
  </si>
  <si>
    <t>JORGE ALBERTO CABEZA URIBE</t>
  </si>
  <si>
    <t>14161705681011</t>
  </si>
  <si>
    <t>JORGE ALBERTO MELENDEZ FUENTES</t>
  </si>
  <si>
    <t>05123010540012</t>
  </si>
  <si>
    <t>JORGE ALBERTO PEÑA URRUTIA</t>
  </si>
  <si>
    <t>02021207610013</t>
  </si>
  <si>
    <t>JORGE ALBERTO RIVAS CHACON</t>
  </si>
  <si>
    <t>01011807500022</t>
  </si>
  <si>
    <t>JORGE ALBERTO RODRIGUEZ GALLEGOS</t>
  </si>
  <si>
    <t>14160407510012</t>
  </si>
  <si>
    <t>JORGE ALBERTO RUIZ VENTURA</t>
  </si>
  <si>
    <t>02102009600015</t>
  </si>
  <si>
    <t>JORGE FRANCISCO ESCOBAR SANDOVAL</t>
  </si>
  <si>
    <t>JORGE LUIS FLORES VASQUEZ</t>
  </si>
  <si>
    <t>02031911510014</t>
  </si>
  <si>
    <t>JORGE MARGARITO FLORES JERONIMO</t>
  </si>
  <si>
    <t>04070811440019</t>
  </si>
  <si>
    <t>JORGE PINEDA ESCOBAR</t>
  </si>
  <si>
    <t>13052811460017</t>
  </si>
  <si>
    <t>JOSE ABEL ROMERO PEREIRA</t>
  </si>
  <si>
    <t>12041503650013</t>
  </si>
  <si>
    <t>JOSE ABRAHAN CHAVEZ RAMOS</t>
  </si>
  <si>
    <t>02102502500016</t>
  </si>
  <si>
    <t>JOSE ADELSO ACEVEDO HERRERA</t>
  </si>
  <si>
    <t>01062911560014</t>
  </si>
  <si>
    <t>JOSE ADELSO TORRES</t>
  </si>
  <si>
    <t>08190101711016</t>
  </si>
  <si>
    <t>JOSE ALBERTO MERINO BONILLA</t>
  </si>
  <si>
    <t>01011410520010</t>
  </si>
  <si>
    <t>JOSE ALEJANDRO ARRIAZA SALGUERO</t>
  </si>
  <si>
    <t>13122708551012</t>
  </si>
  <si>
    <t>JOSE ALEJANDRO MERLOS</t>
  </si>
  <si>
    <t>04012306580014</t>
  </si>
  <si>
    <t>JOSE ALFONSO LANDAVERDE FLORES</t>
  </si>
  <si>
    <t>05113008841028</t>
  </si>
  <si>
    <t>JOSE ALFREDO ARGUETA NAVARRO</t>
  </si>
  <si>
    <t>13251410570010</t>
  </si>
  <si>
    <t>JOSE AMBROCIO FERRUFINO BENITEZ</t>
  </si>
  <si>
    <t>14162501771018</t>
  </si>
  <si>
    <t>JOSE ANTONIO ROMERO REYES</t>
  </si>
  <si>
    <t>06140803671042</t>
  </si>
  <si>
    <t>JOSE ARMANDO PEREZ GUILLEN</t>
  </si>
  <si>
    <t>14032904510011</t>
  </si>
  <si>
    <t>JOSE ARTURO BONILLA ALVARADO</t>
  </si>
  <si>
    <t>05112811590018</t>
  </si>
  <si>
    <t>JOSE BENJAMIN ANTONIO MOLINA VILANOVA</t>
  </si>
  <si>
    <t>14060609841015</t>
  </si>
  <si>
    <t>JOSE CONSTANTINO ESCOBAR VILLATORO</t>
  </si>
  <si>
    <t>02071004500018</t>
  </si>
  <si>
    <t>JOSE CRISTOBAL SUC. MARTINEZ HEREDIA</t>
  </si>
  <si>
    <t>09050810761016</t>
  </si>
  <si>
    <t>JOSE DAVID AREVALO COREAS</t>
  </si>
  <si>
    <t>14141409560017</t>
  </si>
  <si>
    <t>JOSE DE LA CRUZ MENDOZA CONTRERAS</t>
  </si>
  <si>
    <t>14121001701015</t>
  </si>
  <si>
    <t>JOSE DE LA PAZ UMANZOR</t>
  </si>
  <si>
    <t>JOSE EDUARDO MELENDEZ HERNANDEZ</t>
  </si>
  <si>
    <t>09010812670019</t>
  </si>
  <si>
    <t>JOSE EDWAN AVALOS</t>
  </si>
  <si>
    <t>04310601550018</t>
  </si>
  <si>
    <t>JOSE ERNESTO GUARDADO MEJIA</t>
  </si>
  <si>
    <t>12172006601058</t>
  </si>
  <si>
    <t>JOSE FREDDY ROMANO CHAVEZ</t>
  </si>
  <si>
    <t>13220703690012</t>
  </si>
  <si>
    <t>JOSE FREDY FLORES FERNANDEZ</t>
  </si>
  <si>
    <t>14121207590011</t>
  </si>
  <si>
    <t>JOSE GALILEO UMANZOR URBINA</t>
  </si>
  <si>
    <t>12170607670018</t>
  </si>
  <si>
    <t>JOSE ISMAEL DIAZ</t>
  </si>
  <si>
    <t>03152511550011</t>
  </si>
  <si>
    <t>JOSE JAVIER BONILLA</t>
  </si>
  <si>
    <t>14161108741011</t>
  </si>
  <si>
    <t>JOSE JUAN UMANZOR ALVAREZ</t>
  </si>
  <si>
    <t>12192802410012</t>
  </si>
  <si>
    <t>JOSE LUIS LAZO AGUILA</t>
  </si>
  <si>
    <t>04070802550018</t>
  </si>
  <si>
    <t>JOSE LUIS TOBIAS ESCOBAR</t>
  </si>
  <si>
    <t>14161101510020</t>
  </si>
  <si>
    <t>JOSE MANUEL DE JESUS HERNANDEZ ALVAREZ</t>
  </si>
  <si>
    <t>12022510570014</t>
  </si>
  <si>
    <t>JOSE MANUEL ROMERO SORTO</t>
  </si>
  <si>
    <t>JOSE MARIA SALINAS DERAS</t>
  </si>
  <si>
    <t>95010806681021</t>
  </si>
  <si>
    <t>JOSE MEDARDO GALINDO</t>
  </si>
  <si>
    <t>02100406590028</t>
  </si>
  <si>
    <t>JOSE MIGUEL ESCOBAR MUÑOZ</t>
  </si>
  <si>
    <t>14011508711012</t>
  </si>
  <si>
    <t>JOSE NEFTALI REYES ESCOBAR</t>
  </si>
  <si>
    <t>02132202580018</t>
  </si>
  <si>
    <t>JOSE ORLANDO CASTILLO VASQUEZ</t>
  </si>
  <si>
    <t>14021108600013</t>
  </si>
  <si>
    <t>JOSE RICARDO FLORES LAZO</t>
  </si>
  <si>
    <t>05141609530019</t>
  </si>
  <si>
    <t>JOSE RICARDO MARTINEZ GOMEZ</t>
  </si>
  <si>
    <t>12040604540020</t>
  </si>
  <si>
    <t>JOSE VITELIO BONILLA SANTOS</t>
  </si>
  <si>
    <t>09040106490018</t>
  </si>
  <si>
    <t>JOSEFINA AREVALO DE ASCENCIO</t>
  </si>
  <si>
    <t>06140306850013</t>
  </si>
  <si>
    <t>JOTAGE, S. A. DE C. V.</t>
  </si>
  <si>
    <t>06140806041066</t>
  </si>
  <si>
    <t>JOYA DE CEREN LTDA. DE C.V.</t>
  </si>
  <si>
    <t>06141408760012</t>
  </si>
  <si>
    <t>JOYERIA LA JOYA, S.A. DE C.V.</t>
  </si>
  <si>
    <t>06141406041039</t>
  </si>
  <si>
    <t>JSH DE EL SALVADOR, S.A. DE C.V.</t>
  </si>
  <si>
    <t>04121706520011</t>
  </si>
  <si>
    <t>JUAN ANTONIO FLORES BENITEZ</t>
  </si>
  <si>
    <t>14161712640010</t>
  </si>
  <si>
    <t>JUAN ANTONIO FUENTES BONILLA</t>
  </si>
  <si>
    <t>94830605761020</t>
  </si>
  <si>
    <t>JUAN ANTONIO ZELAYA MARTINEZ</t>
  </si>
  <si>
    <t>05110804811018</t>
  </si>
  <si>
    <t>JUAN CARLOS ZALDAÑA GOMEZ</t>
  </si>
  <si>
    <t>03152106710016</t>
  </si>
  <si>
    <t>JUAN DE LA CRUZ MOLINA CACERES</t>
  </si>
  <si>
    <t>06142608570059</t>
  </si>
  <si>
    <t>JUAN GUALBERTO SALGUERO GUZMAN</t>
  </si>
  <si>
    <t>06140812721150</t>
  </si>
  <si>
    <t>JUAN JOSE RIVERA REYES</t>
  </si>
  <si>
    <t>09031104640024</t>
  </si>
  <si>
    <t>JUAN LEONARDO JOVEL MIRANDA</t>
  </si>
  <si>
    <t>06142206490033</t>
  </si>
  <si>
    <t>JUAN MAURICIO ALARCIA</t>
  </si>
  <si>
    <t>02072308490012</t>
  </si>
  <si>
    <t>JUAN RAMON HERNANDEZ VASQUEZ</t>
  </si>
  <si>
    <t>93633110600013</t>
  </si>
  <si>
    <t>JUCARA DE ANDRADE LOPES MORALES</t>
  </si>
  <si>
    <t>JUGUESAL, S.A. DE C.V.</t>
  </si>
  <si>
    <t>06140908041010</t>
  </si>
  <si>
    <t>JUGUETES Y MAS, SOCIEDAD ANONIMA DE CAPITAL VARIABLE</t>
  </si>
  <si>
    <t>14121802681016</t>
  </si>
  <si>
    <t>JULIO CESAR CRUZ MEJIA</t>
  </si>
  <si>
    <t>02072001640011</t>
  </si>
  <si>
    <t>JULIO CESAR PERAZA SANDOVAL</t>
  </si>
  <si>
    <t>14162003470014</t>
  </si>
  <si>
    <t>JULIO VENTURA FLORES</t>
  </si>
  <si>
    <t>06141001001021</t>
  </si>
  <si>
    <t>JURISTA, S.A. DE C.V.</t>
  </si>
  <si>
    <t>06140705901021</t>
  </si>
  <si>
    <t>K &amp; V, S.A. DE C.V.</t>
  </si>
  <si>
    <t>06143008860025</t>
  </si>
  <si>
    <t>K MART, S. A. DE C. V.</t>
  </si>
  <si>
    <t>06142505820020</t>
  </si>
  <si>
    <t>KATIVO INDUSTRIAL DE EL SALVADOR, S.A. DE C.V.</t>
  </si>
  <si>
    <t>06141207881060</t>
  </si>
  <si>
    <t>KATY ELIZABETH RIVERA VALENCIA</t>
  </si>
  <si>
    <t>06142301860026</t>
  </si>
  <si>
    <t>KC PUBLIC ACCOUNTING SERVICES, LTDA. DE C.V.</t>
  </si>
  <si>
    <t>94500204730140</t>
  </si>
  <si>
    <t>KIMBERLY-CLARK CORPORATION</t>
  </si>
  <si>
    <t>06142509891029</t>
  </si>
  <si>
    <t>KORET, S. A. DE C. V.</t>
  </si>
  <si>
    <t>06142804830022</t>
  </si>
  <si>
    <t>KPMG, SOCIEDAD ANONIMA</t>
  </si>
  <si>
    <t>06140808051026</t>
  </si>
  <si>
    <t>KRISPPY┤S, S.A. DE C.V.</t>
  </si>
  <si>
    <t>06140406001014</t>
  </si>
  <si>
    <t>L.D. EL SALVADOR, S.A. DE C.V.</t>
  </si>
  <si>
    <t>06140301081039</t>
  </si>
  <si>
    <t>LA CASA DE LAS BATERIAS, S.A. DE C.V.</t>
  </si>
  <si>
    <t>06141601800012</t>
  </si>
  <si>
    <t>LA CASA DEL SOLDADOR,S.A. DE C.V.</t>
  </si>
  <si>
    <t>06141010051015</t>
  </si>
  <si>
    <t>LA CHAPINA, S.A. DE C.V.</t>
  </si>
  <si>
    <t>LA ESQUINA DE LA LLANTA S.A. DE C.V.</t>
  </si>
  <si>
    <t>06142203991097</t>
  </si>
  <si>
    <t>LA YUNTA S.A. DE C.V.</t>
  </si>
  <si>
    <t>06142708850017</t>
  </si>
  <si>
    <t>LABORATORIO DB, S.A. DE C.V.</t>
  </si>
  <si>
    <t>LABORATORIO HISPANOAMERICANO, S. A. DE C. V.</t>
  </si>
  <si>
    <t>06143108041029</t>
  </si>
  <si>
    <t>LABORATORIO SOLARIS, S.A. DE C.V.</t>
  </si>
  <si>
    <t>06142908800034</t>
  </si>
  <si>
    <t>LABORATORIOS CAROSA, S. A. DE C. V.</t>
  </si>
  <si>
    <t>06142305600011</t>
  </si>
  <si>
    <t>LABORATORIOS FARMA, S.A. DE C.V.</t>
  </si>
  <si>
    <t>06143105820014</t>
  </si>
  <si>
    <t>LABORATORIOS GENERIX, S.A DE C.V.</t>
  </si>
  <si>
    <t>06140311981062</t>
  </si>
  <si>
    <t>LAFISE AGROBOLSA DE EL SALVADOR, S.A.</t>
  </si>
  <si>
    <t>06143001790029</t>
  </si>
  <si>
    <t>LANCER, LIMITADA DE C.V.</t>
  </si>
  <si>
    <t>06142608081012</t>
  </si>
  <si>
    <t>LANCO EL SALVADOR, S.A. DE C.V.</t>
  </si>
  <si>
    <t>06140805091043</t>
  </si>
  <si>
    <t>LAS TRES JJJ, S.A. DE C.V.</t>
  </si>
  <si>
    <t>06142012840014</t>
  </si>
  <si>
    <t>LAS VERANERAS, S. A. DE C. V.</t>
  </si>
  <si>
    <t>06141101971028</t>
  </si>
  <si>
    <t>LATEX CENTROAMERICANA EL SALVADOR, S.A. DE C.V.</t>
  </si>
  <si>
    <t>06140701981055</t>
  </si>
  <si>
    <t>LATINALLIANCE EL SALVADOR, S.A. DE C.V.</t>
  </si>
  <si>
    <t>06142106041017</t>
  </si>
  <si>
    <t>LATINETWORK DICHTER &amp; NEIRA EL SALVADOR, S.A. DE C.V.</t>
  </si>
  <si>
    <t>06140106941015</t>
  </si>
  <si>
    <t>LATINOAMERICANA DE NEGOCIOS, S. A. DE C. V.</t>
  </si>
  <si>
    <t>06142508081066</t>
  </si>
  <si>
    <t>LAZO RODRIGUEZ, S.A DE C.V.</t>
  </si>
  <si>
    <t>06141302091050</t>
  </si>
  <si>
    <t>LEAGUE C.A., LTDA. DE C.V.</t>
  </si>
  <si>
    <t>05110506971010</t>
  </si>
  <si>
    <t>LEAL CONSTRUCTORA, S. A. DE  C.V.</t>
  </si>
  <si>
    <t>06141708720019</t>
  </si>
  <si>
    <t>LEMUSIMUN PUBLICIDAD, S. A DE C. V.</t>
  </si>
  <si>
    <t>06141709911010</t>
  </si>
  <si>
    <t>LENCERIA EXPORT, S. A. DE C. V.</t>
  </si>
  <si>
    <t>02102002510033</t>
  </si>
  <si>
    <t>LEONEL SANDOVAL VILLEDA</t>
  </si>
  <si>
    <t>11231701490014</t>
  </si>
  <si>
    <t>LEONOR ROMERO VDA. DE RIVERA</t>
  </si>
  <si>
    <t>LEO'S, S. A. DE C. V.</t>
  </si>
  <si>
    <t>06141606770022</t>
  </si>
  <si>
    <t>LIBRERIA CERVANTES,S.A. DE C.V.</t>
  </si>
  <si>
    <t>06141501590019</t>
  </si>
  <si>
    <t>LIBRERIA Y PAPELERIA LA IBERICA,S.A. DE C.V.</t>
  </si>
  <si>
    <t>06140109780014</t>
  </si>
  <si>
    <t>LICORES DE CENTROAMERICA, S.A. DE C.V.</t>
  </si>
  <si>
    <t>07130301701019</t>
  </si>
  <si>
    <t>LILY DEL ROSARIO SORIANO DE REYES</t>
  </si>
  <si>
    <t>06141602951035</t>
  </si>
  <si>
    <t>LIMPIEZA DECORACION Y EXTERMINACION, S.A. DE C.V.</t>
  </si>
  <si>
    <t>02072706011011</t>
  </si>
  <si>
    <t>LINAR S.A DE C.V</t>
  </si>
  <si>
    <t>06142209931010</t>
  </si>
  <si>
    <t>LLANTAS Y REENCAUCHES SALVADOREÑOS, S. A. DE C. V.</t>
  </si>
  <si>
    <t>06140506971029</t>
  </si>
  <si>
    <t>LOG, SOCIEDAD ANONIMA DE CAPITAL VARIABLE</t>
  </si>
  <si>
    <t>06142806061019</t>
  </si>
  <si>
    <t>LOGISTICA COMERCIAL EL SALVADOR, S.A. DE C.V.</t>
  </si>
  <si>
    <t>06140402041046</t>
  </si>
  <si>
    <t>LOMAS DE SANTA ELENA, S.A. DE C.V.</t>
  </si>
  <si>
    <t>06140702921030</t>
  </si>
  <si>
    <t>LONAS DECORATIVAS, S. A. DE C. V.</t>
  </si>
  <si>
    <t>06140709670013</t>
  </si>
  <si>
    <t>LOPEZ DAVIDSON, S.A. DE C.V.</t>
  </si>
  <si>
    <t>06141809951019</t>
  </si>
  <si>
    <t>LOPEZ HURTADO, S.A. DE C.V.</t>
  </si>
  <si>
    <t>06140101650014</t>
  </si>
  <si>
    <t>LOS ABETOS, S.A. DE C.V.</t>
  </si>
  <si>
    <t>06141101110031</t>
  </si>
  <si>
    <t>LOTERIA NACIONAL DE BENEFICENCIA</t>
  </si>
  <si>
    <t>05112610830014</t>
  </si>
  <si>
    <t>LOTIVERSA, S.A. DE C.V.</t>
  </si>
  <si>
    <t>06142701041039</t>
  </si>
  <si>
    <t>LOVELY DE EL SALVADOR, S.A. DE C.V.</t>
  </si>
  <si>
    <t>06142906941067</t>
  </si>
  <si>
    <t>LUANFRA, S. A. DE C. V.</t>
  </si>
  <si>
    <t>12152605600011</t>
  </si>
  <si>
    <t>LUIS ALBERTO CAMPOS SARAVIA</t>
  </si>
  <si>
    <t>08212603540034</t>
  </si>
  <si>
    <t>LUIS ALBERTO HERNANDEZ MARTINEZ</t>
  </si>
  <si>
    <t>14080506360015</t>
  </si>
  <si>
    <t>LUIS ALFREDO VENTURA ELVIR</t>
  </si>
  <si>
    <t>LUIS FRANCISCO CRUZ AYALA</t>
  </si>
  <si>
    <t>14162510821010</t>
  </si>
  <si>
    <t>LUIS ROBERTO CRUZ MOLINA</t>
  </si>
  <si>
    <t>06142401941011</t>
  </si>
  <si>
    <t>LUX INGENIEROS, SOCIEDAD ANONIMA DE CAPITAL VARIABLE</t>
  </si>
  <si>
    <t>01080907751039</t>
  </si>
  <si>
    <t>LUZ YESSENIA PALMA MARTINEZ</t>
  </si>
  <si>
    <t>06142110081031</t>
  </si>
  <si>
    <t>MACCAFERRI DE EL SALVADOR,  S.A.  DE  C.V.</t>
  </si>
  <si>
    <t>06141204941062</t>
  </si>
  <si>
    <t>MAERSK EL SALVADOR, S. A. DE C. V.</t>
  </si>
  <si>
    <t>12172204981010</t>
  </si>
  <si>
    <t>MAGAÑA MERCADO, S.A. DE C.V.</t>
  </si>
  <si>
    <t>06140809921032</t>
  </si>
  <si>
    <t>MAGDYCAR, S.A. DE C.V.</t>
  </si>
  <si>
    <t>11220608650014</t>
  </si>
  <si>
    <t>MAGNO ALDEMAR GONZALEZ VASQUEZ</t>
  </si>
  <si>
    <t>06142806971023</t>
  </si>
  <si>
    <t>MAGNUM SECURITY AND RESEARCH, S.A. DE C.V.</t>
  </si>
  <si>
    <t>06140711051080</t>
  </si>
  <si>
    <t>MAILROOM  MANAGEMENT HOME DELIVERY EXPRESS, S.A. DE C.V.</t>
  </si>
  <si>
    <t>06140302841177</t>
  </si>
  <si>
    <t>MAIRA GUADALUPE REGALADO RIVAS</t>
  </si>
  <si>
    <t>06142108061015</t>
  </si>
  <si>
    <t>MAK MEATS, S.A. DE C.V.</t>
  </si>
  <si>
    <t>MAMERTO ANAEL MENDOZA SANDOVAL</t>
  </si>
  <si>
    <t>94830907480018</t>
  </si>
  <si>
    <t>MANUEL ALBERTO ENRIQUEZ VILLACORTA</t>
  </si>
  <si>
    <t>08052706560015</t>
  </si>
  <si>
    <t>MANUEL MAURICIO PALACIOS ABREGO</t>
  </si>
  <si>
    <t>06141709921040</t>
  </si>
  <si>
    <t>MANUFACTURAS CAVALIER, S. A. DE C. V.</t>
  </si>
  <si>
    <t>06143001991032</t>
  </si>
  <si>
    <t>MANUFACTURAS DEL RIO, S.A DE C.V.</t>
  </si>
  <si>
    <t>06140112770036</t>
  </si>
  <si>
    <t>MANUFACTURAS HUMBERTO BUKELE E HIJOS, S. A. DE C. V.</t>
  </si>
  <si>
    <t>06143001850014</t>
  </si>
  <si>
    <t>MANUFACTURAS PLASTICAS, S. A. DE C. V.</t>
  </si>
  <si>
    <t>06140807770026</t>
  </si>
  <si>
    <t>MAPRIMA, S.A. DE C.V.</t>
  </si>
  <si>
    <t>06141602001010</t>
  </si>
  <si>
    <t>MAQUINARIA AGRICOLA, S.A. DE C.V.</t>
  </si>
  <si>
    <t>06140208961029</t>
  </si>
  <si>
    <t>MAQUINARIA SALVADOREÑA, S.A.DE C.V.</t>
  </si>
  <si>
    <t>06141012911046</t>
  </si>
  <si>
    <t>MARCEYA, S. A. DE C. V.</t>
  </si>
  <si>
    <t>06142101911030</t>
  </si>
  <si>
    <t>MAREJO, S. A. DE C. V.</t>
  </si>
  <si>
    <t>04050702751014</t>
  </si>
  <si>
    <t>MARIA ANGELA LEON LOPEZ</t>
  </si>
  <si>
    <t>02100901541010</t>
  </si>
  <si>
    <t>MARIA ANTONIA RAUDA DE CLAROS</t>
  </si>
  <si>
    <t>04121209681028</t>
  </si>
  <si>
    <t>MARIA CRISTINA PINEDA PINEDA</t>
  </si>
  <si>
    <t>10031009470015</t>
  </si>
  <si>
    <t>MARIA DE LOS ANGELES RIVAS URQUILLA</t>
  </si>
  <si>
    <t>08212508460031</t>
  </si>
  <si>
    <t>MARIA ELENA GUZMAN RAMIREZ DE CARRILLO</t>
  </si>
  <si>
    <t>08011403460017</t>
  </si>
  <si>
    <t>MARIA JULIA AGUILAR DE ARTIGA</t>
  </si>
  <si>
    <t>06142110470011</t>
  </si>
  <si>
    <t>MARIA LEONOR GUIROLA DE LLACH</t>
  </si>
  <si>
    <t>11100401681023</t>
  </si>
  <si>
    <t>MARIA LUISA ROMERO DE RUIZ</t>
  </si>
  <si>
    <t>MARIA MORENA LEONES GUARDADO</t>
  </si>
  <si>
    <t>13251812510019</t>
  </si>
  <si>
    <t>MARIA ROMELIA COCA DE SANTOS</t>
  </si>
  <si>
    <t>06140209710022</t>
  </si>
  <si>
    <t>MARINA INDUSTRIAL,S.A. DE C.V.</t>
  </si>
  <si>
    <t>08051407641020</t>
  </si>
  <si>
    <t>MARIO ADALBERTO ABREGO MARQUEZ</t>
  </si>
  <si>
    <t>11232301650013</t>
  </si>
  <si>
    <t>MARIO ALEXANDER BENAVIDES GUTIERREZ</t>
  </si>
  <si>
    <t>04011704630018</t>
  </si>
  <si>
    <t>MARIO ALFREDO LANDAVERDE FLORES</t>
  </si>
  <si>
    <t>02071808620013</t>
  </si>
  <si>
    <t>MARIO ALFREDO VAQUERO LUNA</t>
  </si>
  <si>
    <t>08050209680010</t>
  </si>
  <si>
    <t>MARIO ALONSO BAIRES RODRIGUEZ</t>
  </si>
  <si>
    <t>06031708540016</t>
  </si>
  <si>
    <t>MARIO ANTONIO NOUBLEAU VALENCIA</t>
  </si>
  <si>
    <t>04040612660019</t>
  </si>
  <si>
    <t>MARIO ANTONIO VALDIVIESO GONZALEZ</t>
  </si>
  <si>
    <t>01102412670010</t>
  </si>
  <si>
    <t>MARIO EDGARDO ALVARENGA MOLINA</t>
  </si>
  <si>
    <t>09030310691010</t>
  </si>
  <si>
    <t>MARIO JOHEL DURAN MORALES</t>
  </si>
  <si>
    <t>14160207701017</t>
  </si>
  <si>
    <t>MARIO ORESTES BENITEZ GUEVARA</t>
  </si>
  <si>
    <t>02102806580061</t>
  </si>
  <si>
    <t>MARIO RENE ORTIZ</t>
  </si>
  <si>
    <t>11232103981018</t>
  </si>
  <si>
    <t>MARITERE, S.A. DE C.V.</t>
  </si>
  <si>
    <t>13230309641013</t>
  </si>
  <si>
    <t>MARITZA EVELIN ESCOBAR DE GALLARDO</t>
  </si>
  <si>
    <t>06141806971019</t>
  </si>
  <si>
    <t>MARROQUIN FUENTES Y ASOCIADOS, S. A. DE C. V.</t>
  </si>
  <si>
    <t>06142102011016</t>
  </si>
  <si>
    <t>MASTER PRO, S.A. DE C.V.</t>
  </si>
  <si>
    <t>06142607951048</t>
  </si>
  <si>
    <t>MATERIALES DE CONSTRUCCION EL HALCON, S. A. DE C. V.</t>
  </si>
  <si>
    <t>06140502880018</t>
  </si>
  <si>
    <t>MATESA, S. A. DE C. V.</t>
  </si>
  <si>
    <t>06141207760010</t>
  </si>
  <si>
    <t>MAURICIO A. LARA Y ASOCIADOS, S. A.</t>
  </si>
  <si>
    <t>10103101610027</t>
  </si>
  <si>
    <t>MAURICIO ERNESTO RODRIGUEZ MEDRANO</t>
  </si>
  <si>
    <t>06140509941023</t>
  </si>
  <si>
    <t>MAXIMA TECNOLOGIA, S. A. DE C. V.</t>
  </si>
  <si>
    <t>06142405751012</t>
  </si>
  <si>
    <t>MAXIMILIANO RODOLFO VALDIVIESO SUAREZ</t>
  </si>
  <si>
    <t>06141203091065</t>
  </si>
  <si>
    <t>MAXIPRENDA EL SALVADOR, S.A. DE C.V.</t>
  </si>
  <si>
    <t>06140806041023</t>
  </si>
  <si>
    <t>MAYA APPAREL LTDA. DE C.V.</t>
  </si>
  <si>
    <t>06140311991106</t>
  </si>
  <si>
    <t>MAYA CLEANING, S.A. DE C.V.</t>
  </si>
  <si>
    <t>06142107860028</t>
  </si>
  <si>
    <t>MAYA COUNTRY CLUB, S.A. DE C.V.</t>
  </si>
  <si>
    <t>06141103041079</t>
  </si>
  <si>
    <t>MAYLICAR, S.A. DE C.V.</t>
  </si>
  <si>
    <t>94832307051013</t>
  </si>
  <si>
    <t>MAYOR SERVICIOS DE EL SALVADOR, S.A. DE C.V.</t>
  </si>
  <si>
    <t>06142508870010</t>
  </si>
  <si>
    <t>MAYPROD, S.A. DE C.V.</t>
  </si>
  <si>
    <t>06141104071028</t>
  </si>
  <si>
    <t>MBM INTERNATIONAL EL SALVADOR, S.A. DE C.V.</t>
  </si>
  <si>
    <t>06140610031038</t>
  </si>
  <si>
    <t>MC CARTHY  DE CENTROAMERICA, S. A. DE C. V.</t>
  </si>
  <si>
    <t>06140312041039</t>
  </si>
  <si>
    <t>MDK, LTDA. DE C.V.</t>
  </si>
  <si>
    <t>06142002021057</t>
  </si>
  <si>
    <t>MEDIPROCESOS, S.A. DE C.V.</t>
  </si>
  <si>
    <t>06143003001218</t>
  </si>
  <si>
    <t>MEDITECNIC, S. A. DE C. V.</t>
  </si>
  <si>
    <t>06141106021044</t>
  </si>
  <si>
    <t>MEGA FUTURO, S.A. DE C.V.</t>
  </si>
  <si>
    <t>06140312021038</t>
  </si>
  <si>
    <t>MEGA HEALTH EL SALVADOR, S.A.  DE  C.V.</t>
  </si>
  <si>
    <t>06140112991032</t>
  </si>
  <si>
    <t>MEGA SYSTEM  AUTOMOTRIZ, S. A. DE C. V.</t>
  </si>
  <si>
    <t>05021811731027</t>
  </si>
  <si>
    <t>MELVIN MAURICIO TREJO FIGUEROA</t>
  </si>
  <si>
    <t>06141612961039</t>
  </si>
  <si>
    <t>MENA Y MENA INGENIEROS, S. A. DE C.V.</t>
  </si>
  <si>
    <t>06141507981075</t>
  </si>
  <si>
    <t>MERCADEO Y COMUNICACION, S.A. DE C.V.</t>
  </si>
  <si>
    <t>MERCANTIL FARMACEUTICA, S. A. DE C. V.</t>
  </si>
  <si>
    <t>06192201480013</t>
  </si>
  <si>
    <t>MERCEDES AYALA VDA. DE PORTILLO</t>
  </si>
  <si>
    <t>10041812640010</t>
  </si>
  <si>
    <t>MERCEDES DEL CARMEN MERINO DE TICAS</t>
  </si>
  <si>
    <t>06141903921077</t>
  </si>
  <si>
    <t>MERMA, S. A. DE C. V.</t>
  </si>
  <si>
    <t>06141504740016</t>
  </si>
  <si>
    <t>MEROPIS, S.A. DE C.V.</t>
  </si>
  <si>
    <t>06141503021042</t>
  </si>
  <si>
    <t>MERPUBLIC, S.A. DE C.V.</t>
  </si>
  <si>
    <t>06141002891012</t>
  </si>
  <si>
    <t>METALES TROQUELADOS, S. A. DE C. V.</t>
  </si>
  <si>
    <t>06142206981033</t>
  </si>
  <si>
    <t>MICROSOFT EL SALVADOR, S. A. DE C. V.</t>
  </si>
  <si>
    <t>10100507410018</t>
  </si>
  <si>
    <t>MIGUEL ALFREDO VASCONCELOS SANTANA</t>
  </si>
  <si>
    <t>07110307480013</t>
  </si>
  <si>
    <t>MIGUEL ANGEL ALFARO MARTINEZ</t>
  </si>
  <si>
    <t>13153009500013</t>
  </si>
  <si>
    <t>MIGUEL ANGEL CHAVARRIA VASQUEZ</t>
  </si>
  <si>
    <t>09042609620015</t>
  </si>
  <si>
    <t>MIGUEL ANGEL POCASANGRE ESCOBAR</t>
  </si>
  <si>
    <t>06141909660063</t>
  </si>
  <si>
    <t>MIGUEL BALMORE RODRIGUEZ VAQUERANO</t>
  </si>
  <si>
    <t>06140101310069</t>
  </si>
  <si>
    <t>MINISTERIO DE AGRICULTURA Y GANADERIA</t>
  </si>
  <si>
    <t>06140101140073</t>
  </si>
  <si>
    <t>MINISTERIO DE ECONOMIA</t>
  </si>
  <si>
    <t>06140101210038</t>
  </si>
  <si>
    <t>MINISTERIO DE EDUCACION</t>
  </si>
  <si>
    <t>06140101021015</t>
  </si>
  <si>
    <t>MINISTERIO DE GOBERNACION</t>
  </si>
  <si>
    <t>06140101110032</t>
  </si>
  <si>
    <t>MINISTERIO DE HACIENDA</t>
  </si>
  <si>
    <t>06140101071012</t>
  </si>
  <si>
    <t>MINISTERIO DE JUSTICIA Y SEGURIDAD PUBLICA</t>
  </si>
  <si>
    <t>06140101160060</t>
  </si>
  <si>
    <t>MINISTERIO DE LA DEFENSA NACIONAL</t>
  </si>
  <si>
    <t>06141605971045</t>
  </si>
  <si>
    <t>MINISTERIO DE MEDIO AMBIENTE Y RECURSOS NATURALES</t>
  </si>
  <si>
    <t>06140101110081</t>
  </si>
  <si>
    <t>MINISTERIO DE OBRAS PUBLICAS, TRANSPORTE Y DE VIVIENDA Y DESARROLLO URBANO</t>
  </si>
  <si>
    <t>06140101130031</t>
  </si>
  <si>
    <t>MINISTERIO DE RELACIONES EXTERIORES</t>
  </si>
  <si>
    <t>06140101220032</t>
  </si>
  <si>
    <t>MINISTERIO DE SALUD PUBLICA Y ASISTENCIA SOCIAL</t>
  </si>
  <si>
    <t>06140101250036</t>
  </si>
  <si>
    <t>MINISTERIO DE TRABAJO</t>
  </si>
  <si>
    <t>14112207540018</t>
  </si>
  <si>
    <t>MIRNA ARGENTINA MARTINEZ DE ALFARO</t>
  </si>
  <si>
    <t>94832304490024</t>
  </si>
  <si>
    <t>MIRTHA SONIA SERRANO GALAN</t>
  </si>
  <si>
    <t>02101902041018</t>
  </si>
  <si>
    <t>MOBILE EL SALVADOR, S.A. DE C.V.</t>
  </si>
  <si>
    <t>06140607820010</t>
  </si>
  <si>
    <t>MOBLEX, S.A. DE C.V.</t>
  </si>
  <si>
    <t>05151504081016</t>
  </si>
  <si>
    <t>MODERN PLASTICS, S.A DE C.V.</t>
  </si>
  <si>
    <t>02030604420011</t>
  </si>
  <si>
    <t>MOISES CASTRO MACEDA</t>
  </si>
  <si>
    <t>06140303881024</t>
  </si>
  <si>
    <t>MOLDEADOS SALVADOREÑOS, S.A. DE C.V.</t>
  </si>
  <si>
    <t>12171302901010</t>
  </si>
  <si>
    <t>MOLINA VASQUEZ, S. A. DE C. V.</t>
  </si>
  <si>
    <t>06140107041042</t>
  </si>
  <si>
    <t>MONAT, S.A. DE C.V.</t>
  </si>
  <si>
    <t>06142711041010</t>
  </si>
  <si>
    <t>MONELCA RENT, S.A. DE C.V.</t>
  </si>
  <si>
    <t>06142202071024</t>
  </si>
  <si>
    <t>MONSA IMPORTADORA S.A. DE C.V.</t>
  </si>
  <si>
    <t>06141610071028</t>
  </si>
  <si>
    <t>MONTECRISTO APPAREL LTDA. DE C.V.</t>
  </si>
  <si>
    <t>11231711711043</t>
  </si>
  <si>
    <t>MORELIA ARICELDA ZELAYA DE BATRES</t>
  </si>
  <si>
    <t>06142401751107</t>
  </si>
  <si>
    <t>MORENA CONCEPCION FIGUEROA DE RAMOS</t>
  </si>
  <si>
    <t>06141309830012</t>
  </si>
  <si>
    <t>MOTO CENTRO REPUESTOS, S.A. DE C.V.</t>
  </si>
  <si>
    <t>06141103041028</t>
  </si>
  <si>
    <t>MSAC, S. A. DE C.V.</t>
  </si>
  <si>
    <t>06140910971091</t>
  </si>
  <si>
    <t>MT CARGA-EXPRESO DE EL SALVADOR, S. A. DE C. V.</t>
  </si>
  <si>
    <t>06141903770028</t>
  </si>
  <si>
    <t>MUDANZAS INTERNACIONALES, S.A. DE C.V.</t>
  </si>
  <si>
    <t>06141610921048</t>
  </si>
  <si>
    <t>MUEBLES ENCINA, S. A. DE C. V.</t>
  </si>
  <si>
    <t>06141212981022</t>
  </si>
  <si>
    <t>MULTIPAV, S.A. DE C.V.</t>
  </si>
  <si>
    <t>06142107001035</t>
  </si>
  <si>
    <t>MULTISERVICE FENIX, S. A. DE C. V.</t>
  </si>
  <si>
    <t>06141302091042</t>
  </si>
  <si>
    <t>MULTISERVICIOS BURSATILES, SOCIEDAD AN0NIMA,PUESTO DE BOLSA DE PRODUCTOS Y</t>
  </si>
  <si>
    <t>06141309041016</t>
  </si>
  <si>
    <t>MULTISERVICIOS DINAMICOS, S.A. DE C.V.</t>
  </si>
  <si>
    <t>06141708091027</t>
  </si>
  <si>
    <t>MULTISERVICIOS FINANCIEROS, S.A. DE C.V.</t>
  </si>
  <si>
    <t>06141811881028</t>
  </si>
  <si>
    <t>MULTISERVICIOS Y REPRESENTACIONES, S. A. DE C. V.</t>
  </si>
  <si>
    <t>12173003001021</t>
  </si>
  <si>
    <t>MUNDO CELULAR DE EL SALVADOR S.A DE C.V.</t>
  </si>
  <si>
    <t>06142711961063</t>
  </si>
  <si>
    <t>MUNDO CERAMICO,S.A.DE C.V.</t>
  </si>
  <si>
    <t>06140204810014</t>
  </si>
  <si>
    <t>MUNDO DE LOS FRENOS Y REPUESTOS, S.A. DE C.V.</t>
  </si>
  <si>
    <t>06140304971019</t>
  </si>
  <si>
    <t>MUVIE CABLE, S.A DE C.V.</t>
  </si>
  <si>
    <t>06140908011048</t>
  </si>
  <si>
    <t>MY DREAM, S.A. DE C.V.</t>
  </si>
  <si>
    <t>06141707870010</t>
  </si>
  <si>
    <t>MYERS, S.A. DE C.V.</t>
  </si>
  <si>
    <t>06140401880037</t>
  </si>
  <si>
    <t>MYSEL, S.A. DE C.V.</t>
  </si>
  <si>
    <t>06140604011033</t>
  </si>
  <si>
    <t>N. R. SEGUROS, S. A.</t>
  </si>
  <si>
    <t>06141012031089</t>
  </si>
  <si>
    <t>NACEL DE EL SALVADOR, S.A. DE C.V.</t>
  </si>
  <si>
    <t>06140510721185</t>
  </si>
  <si>
    <t>NANCY MILAGRO MOLINA DE CALDERON</t>
  </si>
  <si>
    <t>06030809641013</t>
  </si>
  <si>
    <t>NATIVIDAD QUINTANILLA VENTURA</t>
  </si>
  <si>
    <t>06142807951050</t>
  </si>
  <si>
    <t>NATURE'S SUNSHINE PRODUCTS DE EL SALVADOR, S. A. DE C.V.</t>
  </si>
  <si>
    <t>06141106991027</t>
  </si>
  <si>
    <t>NCH EL SALVADOR, S.A. DE C.V.</t>
  </si>
  <si>
    <t>06141004001014</t>
  </si>
  <si>
    <t>NEGOCIOS AGROBURSATILES, PUESTO DE BOLSA DE PRODUCTOS Y SERVICIOS, SOCIEDAD</t>
  </si>
  <si>
    <t>06140101850027</t>
  </si>
  <si>
    <t>NEGOCIOS CAMYRAM, S. A. DE C. V.</t>
  </si>
  <si>
    <t>12173110810010</t>
  </si>
  <si>
    <t>NEGOCIOS DE ORIENTE, S.A. DE C.V.</t>
  </si>
  <si>
    <t>06141702971041</t>
  </si>
  <si>
    <t>NEGOCIOS DEL MAR, S. A. DE C. V.</t>
  </si>
  <si>
    <t>06142806750017</t>
  </si>
  <si>
    <t>NEGOCIOS LITO,S.A. DE C.V.</t>
  </si>
  <si>
    <t>06141007001015</t>
  </si>
  <si>
    <t>NEGOCIOS SIGLO VEINTIUNO, S.A. DE C.V.</t>
  </si>
  <si>
    <t>06140806131014</t>
  </si>
  <si>
    <t>NEGOCIOS Y SERVICIOS BURSATILES, SOCIEDAD ANONIMA, PUESTO DE BOLSA DE PRODUCTOS Y SERVICIOS.</t>
  </si>
  <si>
    <t>06142510670040</t>
  </si>
  <si>
    <t>NELSON ANTONIO CRESPIN TREJO</t>
  </si>
  <si>
    <t>02102207650035</t>
  </si>
  <si>
    <t>NELSON OSWALDO VILLALTA GUTIERREZ</t>
  </si>
  <si>
    <t>02102404560018</t>
  </si>
  <si>
    <t>NELSON RENE MARROQUIN MEJIA</t>
  </si>
  <si>
    <t>06141206740014</t>
  </si>
  <si>
    <t>NEMTEX, S.A. DE C.V.</t>
  </si>
  <si>
    <t>06140109051029</t>
  </si>
  <si>
    <t>NEUMATICOS DE CENTROAMERICA, S.A. DE C.V.</t>
  </si>
  <si>
    <t>94831107981010</t>
  </si>
  <si>
    <t>NEWCOM EL SALVADOR, S.A. DE C.V.</t>
  </si>
  <si>
    <t>02071110430016</t>
  </si>
  <si>
    <t>NICOLAS SANABRIA GALDAMEZ</t>
  </si>
  <si>
    <t>06141310690019</t>
  </si>
  <si>
    <t>NIXON, S. A. DE C. V.</t>
  </si>
  <si>
    <t>09040412560016</t>
  </si>
  <si>
    <t>NOE ALBERTO GUILLEN</t>
  </si>
  <si>
    <t>11041004570010</t>
  </si>
  <si>
    <t>NOE SALVADOR ZELAYA JIMENEZ</t>
  </si>
  <si>
    <t>06142807061080</t>
  </si>
  <si>
    <t>NOKIA SIEMENS NETWORKS EL SALVADOR, S.A.</t>
  </si>
  <si>
    <t>08211308811050</t>
  </si>
  <si>
    <t>NORA NOHEMY RODRIGUEZ DE GUARDADO</t>
  </si>
  <si>
    <t>01011806630025</t>
  </si>
  <si>
    <t>NORMA CECILIA ESCAMILLA DE CASTANEDA</t>
  </si>
  <si>
    <t>94833101011011</t>
  </si>
  <si>
    <t>NORVANDA HEALTHCARE, S.A., SUCURSAL EL SALVADOR</t>
  </si>
  <si>
    <t>06142007061014</t>
  </si>
  <si>
    <t>NUTRI CENTER, S.A. DE C.V.</t>
  </si>
  <si>
    <t>06140104630014</t>
  </si>
  <si>
    <t>O &amp; R MARKETING COMMUNICATIONS, S.A. DE C.V.</t>
  </si>
  <si>
    <t>06141408780035</t>
  </si>
  <si>
    <t>OBERMET, S.A. DE C.V.</t>
  </si>
  <si>
    <t>OCEAN SKY APPAREL (SV), S.A. DE C.V.</t>
  </si>
  <si>
    <t>05112105971010</t>
  </si>
  <si>
    <t>OEK DE CENTRO AMERICA, S.A. DE C.V.</t>
  </si>
  <si>
    <t>06142910881052</t>
  </si>
  <si>
    <t>OFICINA DE PLANIFIC.DEL AREA METROPOLITANA DE SAN SALVADOR</t>
  </si>
  <si>
    <t>06141710031058</t>
  </si>
  <si>
    <t>OFITEL, S. A. DE C.V.</t>
  </si>
  <si>
    <t>06142310921069</t>
  </si>
  <si>
    <t>OFIXPRES, SOCIEDAD ANONIMA DE CAPITAL VARIABLE</t>
  </si>
  <si>
    <t>06141002091040</t>
  </si>
  <si>
    <t>OMARES, SOCIEDAD ANONIMA DE CAPITAL VARIABLE</t>
  </si>
  <si>
    <t>06142202051031</t>
  </si>
  <si>
    <t>OMEGA TECHNOLOGY DE EL SALVADOR, S.A. DE C.V.</t>
  </si>
  <si>
    <t>06142703011056</t>
  </si>
  <si>
    <t>OMNIMARK DE EL SALVADOR, S.A. DE C.V.</t>
  </si>
  <si>
    <t>06141411941013</t>
  </si>
  <si>
    <t>OMNI-MUSIC, S.A. DE C.V.</t>
  </si>
  <si>
    <t>06140402941012</t>
  </si>
  <si>
    <t>OPCIONES, EL SALVADOR, S.A. DE C.V.</t>
  </si>
  <si>
    <t>06141403071018</t>
  </si>
  <si>
    <t>OPERA, S. A. DE C. V.</t>
  </si>
  <si>
    <t>06141810820056</t>
  </si>
  <si>
    <t>OPERACIONES QUIMICAS, S. A. DE C. V.</t>
  </si>
  <si>
    <t>06141912051042</t>
  </si>
  <si>
    <t>OPERADORA DE LA SIERRA, S. A.  DE  C.V.</t>
  </si>
  <si>
    <t>05113108790018</t>
  </si>
  <si>
    <t>OPERADORA LOGISTICA SALVADOREÑA, S.A. DE C.V.</t>
  </si>
  <si>
    <t>06141210011042</t>
  </si>
  <si>
    <t>OPERADORES PORTUARIOS SALVADOREÑOS, S.A. DE. C.V.</t>
  </si>
  <si>
    <t>06141608881012</t>
  </si>
  <si>
    <t>OPTICA LA JOYA, S.A. DE C.V.</t>
  </si>
  <si>
    <t>06142711780055</t>
  </si>
  <si>
    <t>ORELI, S. A. DE C. V.</t>
  </si>
  <si>
    <t>06141105680012</t>
  </si>
  <si>
    <t>ORFEBRERIA INTERNACIONAL, S.A. DE C.V.</t>
  </si>
  <si>
    <t>06140806011019</t>
  </si>
  <si>
    <t>ORG ARQUITECTURA CONSTRUCCIONES, S.A. DE C.V.</t>
  </si>
  <si>
    <t>06142910700023</t>
  </si>
  <si>
    <t>ORGANIZACION FARMACEUTICA, S. A.</t>
  </si>
  <si>
    <t>06140412981039</t>
  </si>
  <si>
    <t>ORGANIZACION SISMA, S.A. DE C.V.</t>
  </si>
  <si>
    <t>06142109951057</t>
  </si>
  <si>
    <t>ORIFLAME DE EL SALVADOR, S. A. DE C. V.</t>
  </si>
  <si>
    <t>06142111630010</t>
  </si>
  <si>
    <t>ORLANDO ENRIQUE MOLINA LANDOS</t>
  </si>
  <si>
    <t>04011701620014</t>
  </si>
  <si>
    <t>OSCAR ADIEL UMAÑA MONTEROLA</t>
  </si>
  <si>
    <t>OSCAR ALBERTO FLORES MENJIVAR</t>
  </si>
  <si>
    <t>14160101661040</t>
  </si>
  <si>
    <t>OSCAR ARMANDO BENITEZ</t>
  </si>
  <si>
    <t>06143011751129</t>
  </si>
  <si>
    <t>OSCAR EDILBERTO RAMOS FLORES</t>
  </si>
  <si>
    <t>02071012560010</t>
  </si>
  <si>
    <t>OSCAR ENRIQUE FIGUEROA SANDOVAL</t>
  </si>
  <si>
    <t>95011910591014</t>
  </si>
  <si>
    <t>OSCAR PAULINO ZELAYA ZELAYA</t>
  </si>
  <si>
    <t>06142502830013</t>
  </si>
  <si>
    <t>OSCAR, SOCIEDAD ANONIMA DE CAPITAL VARIABLE</t>
  </si>
  <si>
    <t>06140901961083</t>
  </si>
  <si>
    <t>OSLIMA, S. A. DE C. V.</t>
  </si>
  <si>
    <t>OSMIN CASTELLANOS LOPEZ</t>
  </si>
  <si>
    <t>06140607810028</t>
  </si>
  <si>
    <t>OVNI, INVERSIONES S. A. DE C. V.</t>
  </si>
  <si>
    <t>06141708051017</t>
  </si>
  <si>
    <t>P &amp; V INVERSIONES, S.A. DE  C.V.</t>
  </si>
  <si>
    <t>06141707001067</t>
  </si>
  <si>
    <t>P.L.G. DE EL SALVADOR, S.A. DE C.V.</t>
  </si>
  <si>
    <t>14062611630010</t>
  </si>
  <si>
    <t>PABLO ANTONIO REYES RUBIO</t>
  </si>
  <si>
    <t>11211603670010</t>
  </si>
  <si>
    <t>PABLO GUSTAVO ANTONIO SAMAYOA DENYS</t>
  </si>
  <si>
    <t>02102512510018</t>
  </si>
  <si>
    <t>PABLO JOVEL CABRERA TEJADA</t>
  </si>
  <si>
    <t>05110301961012</t>
  </si>
  <si>
    <t>PAG. AUXILIAR DEPTAL. DE EDUC. LA LIBERTAD</t>
  </si>
  <si>
    <t>06140104971014</t>
  </si>
  <si>
    <t>PAG.AUX.DE LA UNID.SECUND.FINAN.INST.DE SEC.EST.DEL M.DE E.</t>
  </si>
  <si>
    <t>06140107001016</t>
  </si>
  <si>
    <t>PAGADURIA AUXILIAR BIENES Y SERVICIOS -MSPAS</t>
  </si>
  <si>
    <t>06140507041068</t>
  </si>
  <si>
    <t>PAGADURIA AUXILIAR DE PROYECTOS MINISTERIO DE EDUCACION</t>
  </si>
  <si>
    <t>08210301961018</t>
  </si>
  <si>
    <t>PAGADURIA AUXILIAR DEPARTAMENTAL DE EDUCACION DE LA PAZ</t>
  </si>
  <si>
    <t>14082601961015</t>
  </si>
  <si>
    <t>PAGADURIA AUXILIAR DEPARTAMENTAL DE EDUCACION LA UNION</t>
  </si>
  <si>
    <t>13190301961025</t>
  </si>
  <si>
    <t>PAGADURIA AUXILIAR DEPARTAMENTAL DE EDUCACION MORAZAN</t>
  </si>
  <si>
    <t>06140110911015</t>
  </si>
  <si>
    <t>PAGADURIA AUXILIAR DEPARTAMENTAL DE EDUCACION SAN SALVADOR</t>
  </si>
  <si>
    <t>06140301961012</t>
  </si>
  <si>
    <t>PAGADURIA AUXILIAR DEPARTAMENTAL DE EDUCACION SN MIGUEL</t>
  </si>
  <si>
    <t>03150301961017</t>
  </si>
  <si>
    <t>PAGADURIA AUXILIAR DEPARTAMENTAL DE EDUCACION SONSONATE</t>
  </si>
  <si>
    <t>06140301961020</t>
  </si>
  <si>
    <t>PAGADURIA AUXILIAR DEPARTAMENTAL DE EDUCACION USULUTAN</t>
  </si>
  <si>
    <t>06140712951034</t>
  </si>
  <si>
    <t>PAGADURIA AUXILIAR DEPTAL DE EDUCACION DE SAN VICENTE</t>
  </si>
  <si>
    <t>02100301961016</t>
  </si>
  <si>
    <t>PAGADURIA AUXILIAR DEPTAL. DE EDUCACION STA. ANA</t>
  </si>
  <si>
    <t>04070104971019</t>
  </si>
  <si>
    <t>PAGADURIA AUXILIAR DPTAL. DE CHALATENANGO</t>
  </si>
  <si>
    <t>01010301961013</t>
  </si>
  <si>
    <t>PAGADURIA AUXILIAR DPTAL. DE EDUCACION DE AHUACHAPAN</t>
  </si>
  <si>
    <t>07021303961014</t>
  </si>
  <si>
    <t>PAGADURIA AUXILIAR DPTAL. DE EDUCACION DE CUSCATLAN</t>
  </si>
  <si>
    <t>06140309921052</t>
  </si>
  <si>
    <t>PALCHAR, S. A. DE C. V.</t>
  </si>
  <si>
    <t>06140609891082</t>
  </si>
  <si>
    <t>PALMETTO, S. A. DE C. V.</t>
  </si>
  <si>
    <t>06141308860010</t>
  </si>
  <si>
    <t>PAN REY, S. A. DE C. V.</t>
  </si>
  <si>
    <t>06142411091032</t>
  </si>
  <si>
    <t>PANACAFE DE EL SALVADOR, S.A. DE C.V.</t>
  </si>
  <si>
    <t>06140303931021</t>
  </si>
  <si>
    <t>PANADERIA LOS GEMELOS, S. A. DE C. V.</t>
  </si>
  <si>
    <t>06143110700015</t>
  </si>
  <si>
    <t>PANADES, S.A. DE C.V.</t>
  </si>
  <si>
    <t>06141101011016</t>
  </si>
  <si>
    <t>PANALPINA, S.A. DE C.V.</t>
  </si>
  <si>
    <t>94831402051016</t>
  </si>
  <si>
    <t>PAPELCO, S.A. DE C.V.</t>
  </si>
  <si>
    <t>PAPELERA INTERNACIONAL EL  SALVADOR  S.A.  DE C.V.</t>
  </si>
  <si>
    <t>05011011941010</t>
  </si>
  <si>
    <t>PAPELERA INTERNACIONAL, S. A. DE C. V.</t>
  </si>
  <si>
    <t>PAPELERA SANREY, S. A. DE C. V.</t>
  </si>
  <si>
    <t>03152801031019</t>
  </si>
  <si>
    <t>PAPELERIA Y ALIMENTOS,S.A. DE C.V.</t>
  </si>
  <si>
    <t>06140602981043</t>
  </si>
  <si>
    <t>PARFUMS &amp; BEAUTE, S. A. DE C. V.</t>
  </si>
  <si>
    <t>06140510891048</t>
  </si>
  <si>
    <t>PARQUES Y JARDINES DE CUSCATLAN, S. A. DE C. V.</t>
  </si>
  <si>
    <t>94502208751020</t>
  </si>
  <si>
    <t>PARSONS BRINCKERHOFF INTERNATIONAL, INC., SUCURSAL EL SALVADOR</t>
  </si>
  <si>
    <t>06142003981054</t>
  </si>
  <si>
    <t>PARTEX APPAREL INTERNATIONAL LTDA. DE C.V.</t>
  </si>
  <si>
    <t>06142601941024</t>
  </si>
  <si>
    <t>PARTS-ZONE, S.A. DE C.V.</t>
  </si>
  <si>
    <t>06141903911039</t>
  </si>
  <si>
    <t>PASTELES DE EL SALVADOR S. A. DE C. V.</t>
  </si>
  <si>
    <t>06142112901036</t>
  </si>
  <si>
    <t>PASTORE ORANTES ASOCIADOS, S. A. DE C. V.</t>
  </si>
  <si>
    <t>06141011991020</t>
  </si>
  <si>
    <t>PAVIMENTOS DE CONCRETO, S.A. DE C.V.</t>
  </si>
  <si>
    <t>06141110041017</t>
  </si>
  <si>
    <t>PAV-TECH, S.A. DE C.V.</t>
  </si>
  <si>
    <t>06141611921050</t>
  </si>
  <si>
    <t>PEBEX, S. A. DE C. V.</t>
  </si>
  <si>
    <t>PEDRERA PROTERSA, S.A. DE C.V.</t>
  </si>
  <si>
    <t>10040712731028</t>
  </si>
  <si>
    <t>PEDRO ARNOLDO MARROQUIN</t>
  </si>
  <si>
    <t>12040108620010</t>
  </si>
  <si>
    <t>PEDRO CHAVEZ RAMOS</t>
  </si>
  <si>
    <t>12200306640014</t>
  </si>
  <si>
    <t>PEDRO SALVADOR REYES BARRERA</t>
  </si>
  <si>
    <t>06141206881016</t>
  </si>
  <si>
    <t>PENTAGONO, S.A. DE C.V.</t>
  </si>
  <si>
    <t>06142208011015</t>
  </si>
  <si>
    <t>PERFILES  INTERNACIONALES, S. A. DE C. V.</t>
  </si>
  <si>
    <t>06140705091038</t>
  </si>
  <si>
    <t>PERSONAL CALIFICADO, S.A. DE C.V.</t>
  </si>
  <si>
    <t>06142610091017</t>
  </si>
  <si>
    <t>PERSONAL EXPRESS, S.A. DE C.V.</t>
  </si>
  <si>
    <t>06140602971056</t>
  </si>
  <si>
    <t>PESQUERA DEL SUR, S.A DE C.V.</t>
  </si>
  <si>
    <t>06140901041014</t>
  </si>
  <si>
    <t>PETSAL, S.A. DE C.V.</t>
  </si>
  <si>
    <t>94112701661029</t>
  </si>
  <si>
    <t>PFIZER, SOCIEDAD ANONIMA</t>
  </si>
  <si>
    <t>06141211810011</t>
  </si>
  <si>
    <t>PHILIPS LIGHTING CENTRAL AMERICA, S.A. DE C.V.</t>
  </si>
  <si>
    <t>06141402800012</t>
  </si>
  <si>
    <t>PIEL Y CALZADO, S.A. DE C.V.</t>
  </si>
  <si>
    <t>PIMI, S. A.  DE  C. V.</t>
  </si>
  <si>
    <t>06140807560019</t>
  </si>
  <si>
    <t>PINSAL,S.A. DE C.V.</t>
  </si>
  <si>
    <t>06142004991029</t>
  </si>
  <si>
    <t>PINTURAS SUR DE EL SALVADOR, S.A. DE C.V.</t>
  </si>
  <si>
    <t>06141709021014</t>
  </si>
  <si>
    <t>PINTURERIAS COMEX DE EL SALVADOR, S.A. DE C.V.</t>
  </si>
  <si>
    <t>06140202931020</t>
  </si>
  <si>
    <t>PITTA VAIRO, S. A. DE C. V.</t>
  </si>
  <si>
    <t>02101606770013</t>
  </si>
  <si>
    <t>PITUTA'S S. A. DE C. V.</t>
  </si>
  <si>
    <t>94502506691013</t>
  </si>
  <si>
    <t>PIZZA HUT, INC.</t>
  </si>
  <si>
    <t>06143009760038</t>
  </si>
  <si>
    <t>PLAN INTERNACIONAL, INC.</t>
  </si>
  <si>
    <t>06142301981024</t>
  </si>
  <si>
    <t>PLASTICOS INDUSTRIALES, S. A. DE C. V.</t>
  </si>
  <si>
    <t>06141908991022</t>
  </si>
  <si>
    <t>PLASTICOS SAGRADO CORAZON DE JESUS, S.A. DE C.V.</t>
  </si>
  <si>
    <t>06141905610016</t>
  </si>
  <si>
    <t>PLASTICOS Y METALES, S. A.</t>
  </si>
  <si>
    <t>95012108021012</t>
  </si>
  <si>
    <t>PLASTIFORM DE HONDURAS, S. DE R.L.</t>
  </si>
  <si>
    <t>PLASTIGLAS DE EL SALVADOR, S. A. DE C. V.</t>
  </si>
  <si>
    <t>12171312041019</t>
  </si>
  <si>
    <t>PLASTILIM, INVERSIONES Y SERVICIOS, S.A. DE C.V.</t>
  </si>
  <si>
    <t>06141310951018</t>
  </si>
  <si>
    <t>PLASTITEC, S.A. DE C.V.</t>
  </si>
  <si>
    <t>06140702031042</t>
  </si>
  <si>
    <t>PLATINIUM, S.A. DE C.V.</t>
  </si>
  <si>
    <t>06141808061028</t>
  </si>
  <si>
    <t>PLATINUM ENTERPRISES, S.A. DE C.V.</t>
  </si>
  <si>
    <t>06140801091081</t>
  </si>
  <si>
    <t>POCHTECA DE EL SALVADOR, S.A DE C.V.</t>
  </si>
  <si>
    <t>06142506921040</t>
  </si>
  <si>
    <t>POLICIA NACIONAL CIVIL</t>
  </si>
  <si>
    <t>POLICLINICA CASA DE SALUD, S. A. DE C. V.</t>
  </si>
  <si>
    <t>06142508891068</t>
  </si>
  <si>
    <t>POLIETILENO Y FLEXOGRAFIA, S. A. DE C. V.</t>
  </si>
  <si>
    <t>06141901700011</t>
  </si>
  <si>
    <t>POLIMEROS DE EL SALVADOR, S.A. DE C.V.</t>
  </si>
  <si>
    <t>06140406091021</t>
  </si>
  <si>
    <t>POLISTEPEQUE, S.A DE C.V.</t>
  </si>
  <si>
    <t>06140604891050</t>
  </si>
  <si>
    <t>POLLOS REAL, S. A. DE C. V.</t>
  </si>
  <si>
    <t>06140908610016</t>
  </si>
  <si>
    <t>POMA HERMANOS, SOCIEDAD ANONIMA DE CAPITAL VARIABLE</t>
  </si>
  <si>
    <t>06142103071039</t>
  </si>
  <si>
    <t>PORCICULTORES UNIDOS, S.A. DE C.V.</t>
  </si>
  <si>
    <t>10040103680011</t>
  </si>
  <si>
    <t>PORFIRIO ANTONIO AMAYA ROMERO</t>
  </si>
  <si>
    <t>06141409921048</t>
  </si>
  <si>
    <t>PORTICO INGENIEROS, S. A. DE C. V.</t>
  </si>
  <si>
    <t>12171711001012</t>
  </si>
  <si>
    <t>PORTILLO MATERIALES ELECTRICOS, S. A. DE C. V.</t>
  </si>
  <si>
    <t>06142510991029</t>
  </si>
  <si>
    <t>POSCRETELSAL, S. A. DE C. V.</t>
  </si>
  <si>
    <t>06141109951018</t>
  </si>
  <si>
    <t>POWER SYSTEMS, S. A. DE C. V.</t>
  </si>
  <si>
    <t>06141607911015</t>
  </si>
  <si>
    <t>PRAGI, S. A. DE C. V.</t>
  </si>
  <si>
    <t>06140311941060</t>
  </si>
  <si>
    <t>PREFABRICADOS INTERNACIONALES, S. A. DE C. V.</t>
  </si>
  <si>
    <t>06141101880020</t>
  </si>
  <si>
    <t>PREFABRICADOS, S.A DE C.V.</t>
  </si>
  <si>
    <t>06142110041102</t>
  </si>
  <si>
    <t>PREMIUM FOODS, S.A. DE C.V.</t>
  </si>
  <si>
    <t>06141202091010</t>
  </si>
  <si>
    <t>PREPAGO EXPRESS, S.A DE C.V.</t>
  </si>
  <si>
    <t>06141701011010</t>
  </si>
  <si>
    <t>PREPAGO Y MAS, S. A.  DE  C.V.</t>
  </si>
  <si>
    <t>06140101110100</t>
  </si>
  <si>
    <t>PRESIDENCIA DE LA REPUBLICA</t>
  </si>
  <si>
    <t>06140712830019</t>
  </si>
  <si>
    <t>PRINEL, S.A. DE C.V.</t>
  </si>
  <si>
    <t>06143105031022</t>
  </si>
  <si>
    <t>PRISMA DE CENTROAMERICA S.A DE C.V</t>
  </si>
  <si>
    <t>06141205820014</t>
  </si>
  <si>
    <t>PROBE, S. A. DE C. V.</t>
  </si>
  <si>
    <t>12173101011019</t>
  </si>
  <si>
    <t>PRO-BLOCK S.A. DE C.V.</t>
  </si>
  <si>
    <t>06142904941043</t>
  </si>
  <si>
    <t>PROCADE, S. A. DE C. V.</t>
  </si>
  <si>
    <t>06140304891031</t>
  </si>
  <si>
    <t>PROCESOS DIVERSOS, S. A. DE C. V.</t>
  </si>
  <si>
    <t>06140607870025</t>
  </si>
  <si>
    <t>PROCESOS LACTEOS, S.A. DE C.V.</t>
  </si>
  <si>
    <t>06140101240055</t>
  </si>
  <si>
    <t>PROCURADURIA GENERAL DE LA REPUBLICA</t>
  </si>
  <si>
    <t>06140603921028</t>
  </si>
  <si>
    <t>PROCURADURIA PARA LA DEFENSA DE LOS DERECHOS HUMANOS</t>
  </si>
  <si>
    <t>06142709891023</t>
  </si>
  <si>
    <t>PRODUCTORA DE SERVICIOS DIVERSOS, S. A. DE C. V.</t>
  </si>
  <si>
    <t>06143010911122</t>
  </si>
  <si>
    <t>PRODUCTORES DISTRIBUIDORES MEJIA LARIOS, S. A. DE C. V.</t>
  </si>
  <si>
    <t>06141009850017</t>
  </si>
  <si>
    <t>PRODUCTOS ALIMENTICIOS IDEAL, S.A. DE C.V.</t>
  </si>
  <si>
    <t>06141502921031</t>
  </si>
  <si>
    <t>PRODUCTOS DE MARMOL, S. A. DE C. V.</t>
  </si>
  <si>
    <t>06142712840011</t>
  </si>
  <si>
    <t>PRODUCTOS DE POLIURETANO, S.A. DE C.V.</t>
  </si>
  <si>
    <t>06142208850041</t>
  </si>
  <si>
    <t>PRODUCTOS MAR Y SOL, S. A. DE C. V.</t>
  </si>
  <si>
    <t>06141803961039</t>
  </si>
  <si>
    <t>PRODUCTOS PLASTICOS DIVERSOS, S.A. DE C.V.</t>
  </si>
  <si>
    <t>06140309760011</t>
  </si>
  <si>
    <t>PRODUCTOS TECNOLOGICOS,S.A. DE C.V.</t>
  </si>
  <si>
    <t>06141411911076</t>
  </si>
  <si>
    <t>PROFILAXIS, S. A. DE C. V.</t>
  </si>
  <si>
    <t>06142306001052</t>
  </si>
  <si>
    <t>PROINTEL, S.  A.  DE  C. V.</t>
  </si>
  <si>
    <t>06141805820013</t>
  </si>
  <si>
    <t>PROINVA, S. A. DE C. V.</t>
  </si>
  <si>
    <t>06142406001033</t>
  </si>
  <si>
    <t>PROMEC, S. A. DE C. V.</t>
  </si>
  <si>
    <t>PROMEDICA HOSPITALARIA, S. A. DE C. V.</t>
  </si>
  <si>
    <t>06142711870044</t>
  </si>
  <si>
    <t>PROMOTORA COMERCIAL, S.A. DE C.V.</t>
  </si>
  <si>
    <t>06140512951030</t>
  </si>
  <si>
    <t>PROMOTORA DE COMUNICACIONES, S. A. DE C.V.</t>
  </si>
  <si>
    <t>06142410961017</t>
  </si>
  <si>
    <t>PROMOTORA WORLD TRADE CENTER SN SALVADOR, S.A DE C.V.</t>
  </si>
  <si>
    <t>06143108911015</t>
  </si>
  <si>
    <t>PROQUIDECA, S. A. DE C. V.</t>
  </si>
  <si>
    <t>06142506981086</t>
  </si>
  <si>
    <t>PROSALCO, S.A DE C.V.</t>
  </si>
  <si>
    <t>06142707820017</t>
  </si>
  <si>
    <t>PROSELA, S. A. DE C. V.</t>
  </si>
  <si>
    <t>06140703961035</t>
  </si>
  <si>
    <t>PROSERTEL, S.A. DE C.V.</t>
  </si>
  <si>
    <t>06140203901028</t>
  </si>
  <si>
    <t>PROTECCION DE VALORES, S. A. DE C. V.</t>
  </si>
  <si>
    <t>06140801991031</t>
  </si>
  <si>
    <t>PROTECCION MAXIMA, SOCIEDAD ANONIMA DE CAPITAL VARIABLE</t>
  </si>
  <si>
    <t>06142302941018</t>
  </si>
  <si>
    <t>PROTECCION Y MEDIOS DE ASEGURAMIENTO, S. A. DE C. V.</t>
  </si>
  <si>
    <t>06143001961044</t>
  </si>
  <si>
    <t>PROTECCIONES INDUSTRIALES, S. A. DE C. V.</t>
  </si>
  <si>
    <t>06143108061020</t>
  </si>
  <si>
    <t>PROVEEDORES DE INSUMOS DIVERSOS, S.A. DE C.V.</t>
  </si>
  <si>
    <t>06141703981040</t>
  </si>
  <si>
    <t>PROVEEDORES DE LA INDUSTRIA DEL PAN, S. A. DE C.V.</t>
  </si>
  <si>
    <t>06142510720020</t>
  </si>
  <si>
    <t>PROVEEDORES INDUSTRIALES, S.A. DE C.V.</t>
  </si>
  <si>
    <t>PROVEEDORES QUIRURGICOS, S.A. DE C.V.</t>
  </si>
  <si>
    <t>06142706031058</t>
  </si>
  <si>
    <t>PROYECTO DE RECONST. DE EMERG. POR LOS TERREMOTOS Y EXT. DE SERVICIOS DE SA</t>
  </si>
  <si>
    <t>06140706891011</t>
  </si>
  <si>
    <t>PROYECTOS DE METAL MECANICA S. A. DE C. V.</t>
  </si>
  <si>
    <t>06140510560017</t>
  </si>
  <si>
    <t>PROYECTOS INDUSTRIALES,S.A. DE C.V.</t>
  </si>
  <si>
    <t>06142507951024</t>
  </si>
  <si>
    <t>PROYECTOS Y DISEÑOS ELECTROMECANICOS, S.A. DE C.V.</t>
  </si>
  <si>
    <t>06141812031028</t>
  </si>
  <si>
    <t>PUBLIMAGEN,S.A. DE C.V.</t>
  </si>
  <si>
    <t>06142005981019</t>
  </si>
  <si>
    <t>PUBLIMOVIL, S. A. DE C. V.</t>
  </si>
  <si>
    <t>06142002981026</t>
  </si>
  <si>
    <t>PURATOS DE EL SALVADOR, S.A DE C.V.</t>
  </si>
  <si>
    <t>06140604041013</t>
  </si>
  <si>
    <t>PVC GERFOR EL SALVADOR, SOCIEDAD ANONIMA DE CAPITAL VARIABLE</t>
  </si>
  <si>
    <t>06142804891014</t>
  </si>
  <si>
    <t>PYRUS, S. A. DE C. V.</t>
  </si>
  <si>
    <t>06142708071049</t>
  </si>
  <si>
    <t>Q MOTORS EL SALVADOR, S.A. DE C.V.</t>
  </si>
  <si>
    <t>QU┴LITAS COMPAÑIA DE SEGUROS, S.A.</t>
  </si>
  <si>
    <t>06141110961043</t>
  </si>
  <si>
    <t>QUANTICO, S.A. DE C.V.</t>
  </si>
  <si>
    <t>06140901091038</t>
  </si>
  <si>
    <t>QUANTUM ENERGY, S.A DE C.V.</t>
  </si>
  <si>
    <t>06140506860026</t>
  </si>
  <si>
    <t>QUIMEX, SOCIEDAD ANONIMA DE CAPITAL VARIABLE</t>
  </si>
  <si>
    <t>QUIMICA REITZEL DE EL SALVADOR, S.A. DE C.V. QUIRSA, S.A. DE C.V.</t>
  </si>
  <si>
    <t>06142308031030</t>
  </si>
  <si>
    <t>R Z, S. A. DE C.V.</t>
  </si>
  <si>
    <t>06141512820017</t>
  </si>
  <si>
    <t>R. G. NIETO, S.A. DE C.V.</t>
  </si>
  <si>
    <t>06151909680013</t>
  </si>
  <si>
    <t>R. NUÑEZ, S.A. DE C.V.</t>
  </si>
  <si>
    <t>06143006981043</t>
  </si>
  <si>
    <t>R. OLIVA &amp; OLIVA SERVICIOS JURIDICOS ASOCIADOS</t>
  </si>
  <si>
    <t>06141104830014</t>
  </si>
  <si>
    <t>R. QUIMICA, S. A. DE C. V.</t>
  </si>
  <si>
    <t>06141907011040</t>
  </si>
  <si>
    <t>RACING SPORT TEAM, S.A. DE C.V.</t>
  </si>
  <si>
    <t>06142903740035</t>
  </si>
  <si>
    <t>RADIO CADENA YSKL, S. A. DE C.V.</t>
  </si>
  <si>
    <t>06142803891010</t>
  </si>
  <si>
    <t>RADIO COMUNICACIONES, S. A. DE C. V.</t>
  </si>
  <si>
    <t>06142306870010</t>
  </si>
  <si>
    <t>RADIO STEREO SCAN, S.A. DE C.V.</t>
  </si>
  <si>
    <t>06140812750010</t>
  </si>
  <si>
    <t>RADIO STEREO, S.A. DE C.V.</t>
  </si>
  <si>
    <t>06142111941077</t>
  </si>
  <si>
    <t>RADIODIFUSION DE EL SALVADOR, S.A. DE C.V.</t>
  </si>
  <si>
    <t>RAFAEL ANDRES JOVEL MIRANDA</t>
  </si>
  <si>
    <t>05113008751029</t>
  </si>
  <si>
    <t>RAFAEL EDUARDO ARDON ROMERO</t>
  </si>
  <si>
    <t>06141612031040</t>
  </si>
  <si>
    <t>RALY, S.A. DE C.V.</t>
  </si>
  <si>
    <t>06143110550108</t>
  </si>
  <si>
    <t>RAUL ALFONSO ECHEVERRIA QUINTANILLA</t>
  </si>
  <si>
    <t>14131204470018</t>
  </si>
  <si>
    <t>RAUL UMANZOR</t>
  </si>
  <si>
    <t>06141406021038</t>
  </si>
  <si>
    <t>RAVI CENTROAMERICA, S. A. DE C. V.</t>
  </si>
  <si>
    <t>06142406031056</t>
  </si>
  <si>
    <t>REAL EXPRESS, S. A. DE C.V.</t>
  </si>
  <si>
    <t>06143003071011</t>
  </si>
  <si>
    <t>RECARGA VELOZ, S.A. DE C. V.</t>
  </si>
  <si>
    <t>06142709061055</t>
  </si>
  <si>
    <t>RECIMAFE, S.A. DE C.V.</t>
  </si>
  <si>
    <t>06140610011010</t>
  </si>
  <si>
    <t>RECURSO EXTERNO, S.A. DE C.V.</t>
  </si>
  <si>
    <t>12171706001012</t>
  </si>
  <si>
    <t>RECURSOS HUMANOS EXCELENTES DE EL SALVADOR, S.A. DE C.V.</t>
  </si>
  <si>
    <t>06140112830021</t>
  </si>
  <si>
    <t>REDEX, S.A. DE C.V.</t>
  </si>
  <si>
    <t>06142710951080</t>
  </si>
  <si>
    <t>REGISTRO NACIONAL DE LAS PERSONAS NATURALES</t>
  </si>
  <si>
    <t>05111310721020</t>
  </si>
  <si>
    <t>REINA DINORAH ROSALES DE PIMENTEL</t>
  </si>
  <si>
    <t>04161406671010</t>
  </si>
  <si>
    <t>REINA YOLANDA SIBRIAN VDA. DE VILLEDA</t>
  </si>
  <si>
    <t>06141911800014</t>
  </si>
  <si>
    <t>REMAR, S.A DE C.V.</t>
  </si>
  <si>
    <t>06141104851023</t>
  </si>
  <si>
    <t>RENE ARISTIDES GUEVARA SANCHEZ</t>
  </si>
  <si>
    <t>13043001811010</t>
  </si>
  <si>
    <t>RENE HIPOLITO ORTIZ HERNANDEZ</t>
  </si>
  <si>
    <t>06142505931018</t>
  </si>
  <si>
    <t>RENE MAURICIO MOLINA Y ASOCIADOS, S. A. DE C. V.</t>
  </si>
  <si>
    <t>06140810941012</t>
  </si>
  <si>
    <t>RENNO, S. A. DE C. V.</t>
  </si>
  <si>
    <t>06140304951050</t>
  </si>
  <si>
    <t>RENSICA, S.A. DE C.V.</t>
  </si>
  <si>
    <t>94832611971013</t>
  </si>
  <si>
    <t>RENTA CAMIONES, S.A. DE C.V.</t>
  </si>
  <si>
    <t>06142506981027</t>
  </si>
  <si>
    <t>REPRESENTACIONES AUTOMOTRICES, S.A. DE C.V.</t>
  </si>
  <si>
    <t>94500809951015</t>
  </si>
  <si>
    <t>REPUBLIC PARKING SYSTEM DE EL SALVADOR, S.A. DE C.V.</t>
  </si>
  <si>
    <t>06142001941055</t>
  </si>
  <si>
    <t>REPUESTOS MIGUELEÑOS, S. A. DE C. V.</t>
  </si>
  <si>
    <t>05112411991017</t>
  </si>
  <si>
    <t>REPUESTOS NOE, S.A. DE C.V.</t>
  </si>
  <si>
    <t>06141506891030</t>
  </si>
  <si>
    <t>REPUESTOS SALVADOREÑOS, S. A. DE C. V.</t>
  </si>
  <si>
    <t>12172509901024</t>
  </si>
  <si>
    <t>REPUESTOS Y SERVICIOS AUTOMOTRICES, S. A. DE C. V.</t>
  </si>
  <si>
    <t>06141708061012</t>
  </si>
  <si>
    <t>RESEARCH &amp; PLANNING, S.A. DE C.V.</t>
  </si>
  <si>
    <t>06142107041010</t>
  </si>
  <si>
    <t>RESTAURANTES COLONIALES, S.A. DE C.V.</t>
  </si>
  <si>
    <t>06142910971043</t>
  </si>
  <si>
    <t>RESTAURANTES E INMOBILIARIAS DE EL SALVADOR, S.A. DE C.V.</t>
  </si>
  <si>
    <t>06142107941054</t>
  </si>
  <si>
    <t>RESTAURANTES LA PAMPA ARGENTINA, S.A. DE C.V.</t>
  </si>
  <si>
    <t>06141412921199</t>
  </si>
  <si>
    <t>RESTAURANTES Y SERVICIOS EL SALVADOR, S. A. DE C. V.</t>
  </si>
  <si>
    <t>06143010911092</t>
  </si>
  <si>
    <t>REUNION ASEGURADORA SALVADOREÑA, S. A. DE C. V.</t>
  </si>
  <si>
    <t>06142312911010</t>
  </si>
  <si>
    <t>REXIM, S. A. DE C. V.</t>
  </si>
  <si>
    <t>06141309011010</t>
  </si>
  <si>
    <t>RGH DE EL SALVADOR, S. A  DE  C.V.</t>
  </si>
  <si>
    <t>06140605830048</t>
  </si>
  <si>
    <t>RIALSA, S.A. DE C.V.</t>
  </si>
  <si>
    <t>06140304730016</t>
  </si>
  <si>
    <t>RICARDO HERNANDEZ, S. A. DE C. V.</t>
  </si>
  <si>
    <t>04062102400010</t>
  </si>
  <si>
    <t>RICARDO POCASANGRE MENJIVAR</t>
  </si>
  <si>
    <t>06142309881010</t>
  </si>
  <si>
    <t>RILAZ, S.A. DE C.V.</t>
  </si>
  <si>
    <t>06141003780017</t>
  </si>
  <si>
    <t>RIO VINYL INTERAMERICANA, S. A. DE C. V.</t>
  </si>
  <si>
    <t>06141203730046</t>
  </si>
  <si>
    <t>RIVERA HARROUCH, S. A. DE C. V.</t>
  </si>
  <si>
    <t>06140103931035</t>
  </si>
  <si>
    <t>RIVERA HOOVER Y ASOCIADOS, S. A. DE C. V.</t>
  </si>
  <si>
    <t>06143009961051</t>
  </si>
  <si>
    <t>RIVERMAN MARKETING, S.A. DE  C.V.</t>
  </si>
  <si>
    <t>94140402531015</t>
  </si>
  <si>
    <t>ROBERT ALAN COONS</t>
  </si>
  <si>
    <t>94832109591010</t>
  </si>
  <si>
    <t>ROBERTO ESTUARDO VERGARA MALDONADO</t>
  </si>
  <si>
    <t>06141301921033</t>
  </si>
  <si>
    <t>ROBLE ACCIONES Y VALORES, SOCIEDAD ANONIMA</t>
  </si>
  <si>
    <t>06141706001012</t>
  </si>
  <si>
    <t>RODAMIENTOS, S.A. DE C.V.</t>
  </si>
  <si>
    <t>06140411021023</t>
  </si>
  <si>
    <t>RODIO SWISSBORING EL SALVADOR, S.A. DE C.V.</t>
  </si>
  <si>
    <t>02101411580016</t>
  </si>
  <si>
    <t>RODOLFO ERNESTO MARTIN POSADA LINARES</t>
  </si>
  <si>
    <t>05090911731018</t>
  </si>
  <si>
    <t>RODOLFO ERNESTO SIGUENZA MORALES</t>
  </si>
  <si>
    <t>14121609520015</t>
  </si>
  <si>
    <t>ROGELIO CASTRO ALVAREZ</t>
  </si>
  <si>
    <t>06142710780035</t>
  </si>
  <si>
    <t>ROMENA DEL PACIFICO, S.A. DE C.V.</t>
  </si>
  <si>
    <t>06142010881022</t>
  </si>
  <si>
    <t>ROMERO PINEDA Y ASOCIADOS, S. A. DE C. V.</t>
  </si>
  <si>
    <t>06141901770025</t>
  </si>
  <si>
    <t>RONASA S. A. DE C. V.</t>
  </si>
  <si>
    <t>06140212590184</t>
  </si>
  <si>
    <t>ROSA AMINTA PEREZ REINA DE ALBAYERO</t>
  </si>
  <si>
    <t>12050805380019</t>
  </si>
  <si>
    <t>ROSA EMILIA PORTILLO DE ESCOLERO</t>
  </si>
  <si>
    <t>06140406751080</t>
  </si>
  <si>
    <t>ROSA LISSETTE GALDAMEZ DE RODRIGUEZ</t>
  </si>
  <si>
    <t>06140311500082</t>
  </si>
  <si>
    <t>ROSA MARIA GARCIA DE CARRILLO</t>
  </si>
  <si>
    <t>11080509590013</t>
  </si>
  <si>
    <t>ROSA RAMONA DIAZ DE SANTIN</t>
  </si>
  <si>
    <t>13190802641020</t>
  </si>
  <si>
    <t>ROSIBEL RIVERA DE IGLESIAS</t>
  </si>
  <si>
    <t>12172508711027</t>
  </si>
  <si>
    <t>ROXANA BEATRIZ CRUZ DE CALDERON</t>
  </si>
  <si>
    <t>08210204620012</t>
  </si>
  <si>
    <t>RUDY MAURICIO PANIAGUA ARGUETA</t>
  </si>
  <si>
    <t>06142201921059</t>
  </si>
  <si>
    <t>RUSCONI, MEDINA &amp; ASOCIADOS LIMITADA DE CAPITAL VARIABLE</t>
  </si>
  <si>
    <t>06140210961036</t>
  </si>
  <si>
    <t>S.A.T DE  EL SALVADOR S.A. DE C.V.</t>
  </si>
  <si>
    <t>97410604891011</t>
  </si>
  <si>
    <t>SADEVEN INGENIERIA Y CONSTRUCCION, S.L. SUCURSAL EL SALVADOR SADEVEN INGENI</t>
  </si>
  <si>
    <t>06141807081017</t>
  </si>
  <si>
    <t>SAENZ &amp; ASOCIADOS, S.A. DE C.V.</t>
  </si>
  <si>
    <t>06142708640023</t>
  </si>
  <si>
    <t>SALONES DE BELLEZA Y EQUIPOS DE EL SALVADOR, S.A. DE C.V.</t>
  </si>
  <si>
    <t>06141604751130</t>
  </si>
  <si>
    <t>SALVADOR ALBERTO MENENDEZ MOLINA</t>
  </si>
  <si>
    <t>10040110540016</t>
  </si>
  <si>
    <t>SALVADOR ANTONIO DURAN MARTINEZ</t>
  </si>
  <si>
    <t>02101808340017</t>
  </si>
  <si>
    <t>SALVADOR ANTONIO GROSS VIDES</t>
  </si>
  <si>
    <t>11231409470011</t>
  </si>
  <si>
    <t>SALVADOR EDMUNDO FLORES</t>
  </si>
  <si>
    <t>04302903560018</t>
  </si>
  <si>
    <t>SALVADOR ERAZO DERAS</t>
  </si>
  <si>
    <t>SALVADOR PERDOMO GUZMAN</t>
  </si>
  <si>
    <t>06142606780038</t>
  </si>
  <si>
    <t>SALVADOREÑA DE LA CONSTRUCCION, S.A. DE C.V.</t>
  </si>
  <si>
    <t>06140609891112</t>
  </si>
  <si>
    <t>SALVANATURA-FUNDACION ECOLOGICA DE EL SALVADOR</t>
  </si>
  <si>
    <t>06142907051030</t>
  </si>
  <si>
    <t>SALVAPRENDA, S. A. DE C. V.</t>
  </si>
  <si>
    <t>SAMAJULER, S. A. DE C. V.</t>
  </si>
  <si>
    <t>06142206931028</t>
  </si>
  <si>
    <t>SAMIX, S. A. DE C. V.</t>
  </si>
  <si>
    <t>06141406021011</t>
  </si>
  <si>
    <t>SAMSEW, S.A. DE C.V.</t>
  </si>
  <si>
    <t>14161603420011</t>
  </si>
  <si>
    <t>SAMUEL ALFREDO ROSALES</t>
  </si>
  <si>
    <t>98872007981015</t>
  </si>
  <si>
    <t>SAN VICENTE 7, INC., SUCURSAL EL SALVADOR</t>
  </si>
  <si>
    <t>06142907941087</t>
  </si>
  <si>
    <t>SANALPO, S.A. DE C.V.</t>
  </si>
  <si>
    <t>06143107021016</t>
  </si>
  <si>
    <t>SANCHEZ CENTROAMERICA, S.A. DE C.V.</t>
  </si>
  <si>
    <t>02100801991019</t>
  </si>
  <si>
    <t>SANTANI, S.A. DE C.V.</t>
  </si>
  <si>
    <t>14013012570019</t>
  </si>
  <si>
    <t>SANTIAGO ISABEL MELENDEZ BENITEZ</t>
  </si>
  <si>
    <t>12170511681020</t>
  </si>
  <si>
    <t>SANTIAGO RIVERA ROMERO</t>
  </si>
  <si>
    <t>95012206511028</t>
  </si>
  <si>
    <t>SANTOS ACACIO LEDEZMA REYES</t>
  </si>
  <si>
    <t>10072505701010</t>
  </si>
  <si>
    <t>SANTOS ALFONSO CRUZ CHACON</t>
  </si>
  <si>
    <t>13101005400014</t>
  </si>
  <si>
    <t>SANTOS GUEVARA RAMOS</t>
  </si>
  <si>
    <t>14062904550010</t>
  </si>
  <si>
    <t>SANTOS ISIDORO VILLATORO</t>
  </si>
  <si>
    <t>SANTOS MARIO GUILLEN PORTILLO</t>
  </si>
  <si>
    <t>06141006710014</t>
  </si>
  <si>
    <t>SARTI INMOBILIARIA, S. A. DE C. V.</t>
  </si>
  <si>
    <t>95311202971013</t>
  </si>
  <si>
    <t>SC SEMBENELLI CONSULTING S.R.L.,  SUC. EL SALVADOR</t>
  </si>
  <si>
    <t>96420106841017</t>
  </si>
  <si>
    <t>SCHLUMBERGER SURENCO, S.A. SUCURSAL EL SALVADOR</t>
  </si>
  <si>
    <t>06141709021030</t>
  </si>
  <si>
    <t>SCIENTIFIC INSTRUMENTS, S.A. DE C.V.</t>
  </si>
  <si>
    <t>06141011991046</t>
  </si>
  <si>
    <t>SCOTIA LEASING, S.A. DE C.V.</t>
  </si>
  <si>
    <t>06142406091067</t>
  </si>
  <si>
    <t>SECRETARIA DE CULTURA DE LA PRESIDENCIA</t>
  </si>
  <si>
    <t>06140106991055</t>
  </si>
  <si>
    <t>SECRETARIA TECNICA DE LA PRESIDENCIA</t>
  </si>
  <si>
    <t>06142012921013</t>
  </si>
  <si>
    <t>SEFLOT, S.A. DE C.V.</t>
  </si>
  <si>
    <t>06142204041017</t>
  </si>
  <si>
    <t>SEGACORP, S.A. DE C.V.</t>
  </si>
  <si>
    <t>06140101911037</t>
  </si>
  <si>
    <t>SEGOVIA GUANDIQUE QUINTANILLA, S. A. DE C. V.</t>
  </si>
  <si>
    <t>06142206061040</t>
  </si>
  <si>
    <t>SEMCO MARITIME EL SALVADOR, S.A. DE C.V.</t>
  </si>
  <si>
    <t>06141012730027</t>
  </si>
  <si>
    <t>SEMILLAS, S. A. DE C. V.</t>
  </si>
  <si>
    <t>06141403011066</t>
  </si>
  <si>
    <t>SENSORMATIC. DE EL SALVADOR, S. A. DE  C. V.</t>
  </si>
  <si>
    <t>06141910840053</t>
  </si>
  <si>
    <t>SERALPRO, S.A. DE C.V.</t>
  </si>
  <si>
    <t>06142207931013</t>
  </si>
  <si>
    <t>SERCOMCA, S. A. DE C. V.</t>
  </si>
  <si>
    <t>05110909741015</t>
  </si>
  <si>
    <t>SERGIO LUIGI CHIRIATTI LAZO</t>
  </si>
  <si>
    <t>SERME, S.A. DE C.V.</t>
  </si>
  <si>
    <t>06141212891023</t>
  </si>
  <si>
    <t>SERPAS Y LOPEZ, S. A. DE C. V.</t>
  </si>
  <si>
    <t>06141901880013</t>
  </si>
  <si>
    <t>SERPROFING, S. A. DE C. V.</t>
  </si>
  <si>
    <t>06142408991022</t>
  </si>
  <si>
    <t>SERTRAN, S.A. DE C.V.</t>
  </si>
  <si>
    <t>06142211951029</t>
  </si>
  <si>
    <t>SERVICIAL, S.A. DE C.V.</t>
  </si>
  <si>
    <t>06140104680029</t>
  </si>
  <si>
    <t>SERVICIO AGRICOLA SALVADOREÑO, S.A. DE C.V.</t>
  </si>
  <si>
    <t>12172209081017</t>
  </si>
  <si>
    <t>SERVICIO EXPRES BURUCA VASQUEZ, S.A. DE C.V.</t>
  </si>
  <si>
    <t>06142405991021</t>
  </si>
  <si>
    <t>SERVICIOS ALPHA OMEGA, S.A. DE C.V.</t>
  </si>
  <si>
    <t>06141909620016</t>
  </si>
  <si>
    <t>SERVICIOS ARTES GRAFICAS,S.A.</t>
  </si>
  <si>
    <t>06141508971014</t>
  </si>
  <si>
    <t>SERVICIOS DE DISPLAY DE EL SALVADOR, S.A.DE C.V.</t>
  </si>
  <si>
    <t>06141203961035</t>
  </si>
  <si>
    <t>SERVICIOS DE DOCUMENTOS S. A. DE C. V.</t>
  </si>
  <si>
    <t>06142012041064</t>
  </si>
  <si>
    <t>SERVICIOS DE MANTENIMIENTO Y SEGURIDAD, S.A. DE C.V.</t>
  </si>
  <si>
    <t>06142508991038</t>
  </si>
  <si>
    <t>SERVICIOS DE MENSAJERIA SALVADOREÑO, S. A. DE C.V.</t>
  </si>
  <si>
    <t>06141502071089</t>
  </si>
  <si>
    <t>SERVICIOS DE RESTAURANTE Y PANADERIA INDUSTRIAL, S.A. DE C.V.</t>
  </si>
  <si>
    <t>06141603891028</t>
  </si>
  <si>
    <t>SERVICIOS DIVERSOS DE INGENIERIA, S. A. DE C. V.</t>
  </si>
  <si>
    <t>06140710091011</t>
  </si>
  <si>
    <t>SERVICIOS E IMPORTACIONES, S.A. DE C.V.</t>
  </si>
  <si>
    <t>06141405971032</t>
  </si>
  <si>
    <t>SERVICIOS EFECTIVOS, S.A DE C.V.</t>
  </si>
  <si>
    <t>05220109041015</t>
  </si>
  <si>
    <t>SERVICIOS ELECTRICOS COMERCIALES, S.A. DE C.V.</t>
  </si>
  <si>
    <t>06141809921012</t>
  </si>
  <si>
    <t>SERVICIOS ESPECIALIZADOS EN MADERAS, S. A. DE C. V.</t>
  </si>
  <si>
    <t>06141209011012</t>
  </si>
  <si>
    <t>SERVICIOS ESTRATEGICOS EMPRESARIALES, S.A. DE C.V.</t>
  </si>
  <si>
    <t>06141303021013</t>
  </si>
  <si>
    <t>SERVICIOS EXPRESS, S.A. DE C.V.</t>
  </si>
  <si>
    <t>06141802041017</t>
  </si>
  <si>
    <t>SERVICIOS FUNERARIOS LOS CIPRESES, S.A. DE C.V.</t>
  </si>
  <si>
    <t>06142610720028</t>
  </si>
  <si>
    <t>SERVICIOS MERCANTILES, S.A. DE C.V.</t>
  </si>
  <si>
    <t>06141612031031</t>
  </si>
  <si>
    <t>SERVICIOS PERSONALES Y ADMINISTRATIVOS, S.A. DE C.V.</t>
  </si>
  <si>
    <t>06142705991031</t>
  </si>
  <si>
    <t>SERVICIOS PLASTICOS DE EL SALVADOR, S.A. DE C.V.</t>
  </si>
  <si>
    <t>03011104101014</t>
  </si>
  <si>
    <t>SERVICIOS PORTUARIOS SALVADOREÑOS, S.A. DE C.V.</t>
  </si>
  <si>
    <t>06142402981050</t>
  </si>
  <si>
    <t>SERVICIOS QUIRURGICOS DE EL SALVADOR, S.A. DE C.V.</t>
  </si>
  <si>
    <t>06142903071070</t>
  </si>
  <si>
    <t>SERVICIOS TECLEÑOS, S.A. DE C.V.</t>
  </si>
  <si>
    <t>06141811760018</t>
  </si>
  <si>
    <t>SERVICIOS TECNICOS DE INGENIERIA, S. A. DE C. V.</t>
  </si>
  <si>
    <t>06141901790012</t>
  </si>
  <si>
    <t>SERVICIOS TECNICOS EN SEGUROS, S.A. DE C.V.</t>
  </si>
  <si>
    <t>06140905981011</t>
  </si>
  <si>
    <t>SERVICIOS TECNICOS MEDICOS, S. A. DE C. V.</t>
  </si>
  <si>
    <t>06142201961034</t>
  </si>
  <si>
    <t>SERVICIOS Y GESTION, S. A. DE C. V.</t>
  </si>
  <si>
    <t>06141911921027</t>
  </si>
  <si>
    <t>SERVICIOS Y SISTEMAS DE SEGURIDAD, S. A. DE C. V.</t>
  </si>
  <si>
    <t>06141302790010</t>
  </si>
  <si>
    <t>SERVICIOS Y TELECOMUNICACIONES S.A. DE C.V.</t>
  </si>
  <si>
    <t>94830703071016</t>
  </si>
  <si>
    <t>SERVIFOGEL DE EL SALVADOR, S.A. DE C.V.</t>
  </si>
  <si>
    <t>06141103051023</t>
  </si>
  <si>
    <t>SERVILABORALES, S.A. DE C.V.</t>
  </si>
  <si>
    <t>06142404981022</t>
  </si>
  <si>
    <t>SERVINOVA, S.A. DE C.V.</t>
  </si>
  <si>
    <t>06142104941045</t>
  </si>
  <si>
    <t>SERVINTEGRA, S. A. DE C. V.</t>
  </si>
  <si>
    <t>06140206001052</t>
  </si>
  <si>
    <t>SEVISAL, S. A. DE C. V.</t>
  </si>
  <si>
    <t>06140107981061</t>
  </si>
  <si>
    <t>SHOMER DE EL SALVADOR, S. A. DE C.V.</t>
  </si>
  <si>
    <t>06142202081020</t>
  </si>
  <si>
    <t>SICON, S.A. DE C.V.</t>
  </si>
  <si>
    <t>06142807061055</t>
  </si>
  <si>
    <t>SIEMENS ENTERPRISE, S.A.</t>
  </si>
  <si>
    <t>06142106991074</t>
  </si>
  <si>
    <t>SIEXPOR, S.A. DE C.V.</t>
  </si>
  <si>
    <t>06142101941010</t>
  </si>
  <si>
    <t>SIGNO DE CENTROAMERICA, S. A. DE C. V.</t>
  </si>
  <si>
    <t>06141611011045</t>
  </si>
  <si>
    <t>SIKA GUATEMALA SOCIEDAD ANONIMA,SUCURSAL EL SALVADOR</t>
  </si>
  <si>
    <t>03012411711012</t>
  </si>
  <si>
    <t>SILVIA ESTELA OSTORGA DE ESCOBAR</t>
  </si>
  <si>
    <t>06191304701023</t>
  </si>
  <si>
    <t>SILVIA ROXANA MENJIVAR CARRANZA</t>
  </si>
  <si>
    <t>06142906610023</t>
  </si>
  <si>
    <t>SIMAN, S.A. DE C.V.</t>
  </si>
  <si>
    <t>11062305011018</t>
  </si>
  <si>
    <t>SIMAS CONSTRUCCION  S.A. DE C.V.</t>
  </si>
  <si>
    <t>06142205850029</t>
  </si>
  <si>
    <t>SINAGRI, S. A. DE C. V.</t>
  </si>
  <si>
    <t>06142506041059</t>
  </si>
  <si>
    <t>SISTECO, S.A. DE C.V.</t>
  </si>
  <si>
    <t>06141208091012</t>
  </si>
  <si>
    <t>SISTEGUA,S.A. DE C.V.</t>
  </si>
  <si>
    <t>06141003951019</t>
  </si>
  <si>
    <t>SISTEMAS C &amp; C, S. A. DE C. V.</t>
  </si>
  <si>
    <t>06141712931048</t>
  </si>
  <si>
    <t>SISTEMAS DE BELLEZA, S. A. DE C. V.</t>
  </si>
  <si>
    <t>06142905951018</t>
  </si>
  <si>
    <t>SISTEMAS DE TRANSPORTE Y BODEGAS DE ALMACENAJE, S. A. DE C. V.</t>
  </si>
  <si>
    <t>06142603981023</t>
  </si>
  <si>
    <t>SISTEMAS EFICIENTES, S. A. DE C. V.</t>
  </si>
  <si>
    <t>06141001071011</t>
  </si>
  <si>
    <t>SISTEMAS INTEGRALES DE SEGURIDAD, S.A. DE C.V.</t>
  </si>
  <si>
    <t>06141106931032</t>
  </si>
  <si>
    <t>SISTEMAS PUBLICITARIOS, S. A. DE C. V.</t>
  </si>
  <si>
    <t>06142806041034</t>
  </si>
  <si>
    <t>SISTEMAS Y EQUIPOS DE SEGURIDAD  ALTERNATIVOS, S.A. DE C.V.</t>
  </si>
  <si>
    <t>94980511991016</t>
  </si>
  <si>
    <t>SITA INFORMATION NETWORKING COMPUTING B.V.</t>
  </si>
  <si>
    <t>09070804600012</t>
  </si>
  <si>
    <t>SIXTO RODOLFO ESPINOZA</t>
  </si>
  <si>
    <t>06141702091025</t>
  </si>
  <si>
    <t>SMART BUSINESS, S.A. DE C.V.</t>
  </si>
  <si>
    <t>06142105031034</t>
  </si>
  <si>
    <t>SML EL SALVADOR, S.A. DE C.V.</t>
  </si>
  <si>
    <t>06141711991012</t>
  </si>
  <si>
    <t>SND ELECTRONICOS, S.A. DE C.V.</t>
  </si>
  <si>
    <t>05110512941018</t>
  </si>
  <si>
    <t>SOBRES DE EL SALVADOR, S.A DE C.V.</t>
  </si>
  <si>
    <t>03150805021023</t>
  </si>
  <si>
    <t>SOC. DE TRANSPORTISTAS INTERURBANOS SONSONATECOS, S.A. DE C.V.</t>
  </si>
  <si>
    <t>03151302981018</t>
  </si>
  <si>
    <t>SOC.DE EMPRESARIOS DEL TRANSP.COLEC.DE SONSONATE,S A DE CV</t>
  </si>
  <si>
    <t>06141411830029</t>
  </si>
  <si>
    <t>SOC.EDUCATIVA SALV INGLESA, S.A. DE C.V.</t>
  </si>
  <si>
    <t>SOCIEDAD COOPERATIVA DE AHORRO Y CREDITO AMC DE R.L. DE C.V.</t>
  </si>
  <si>
    <t>06141112021030</t>
  </si>
  <si>
    <t>SOCIEDAD COOPERATIVA EL COLMENAR DE R.L. DE C.V.</t>
  </si>
  <si>
    <t>06142210640017</t>
  </si>
  <si>
    <t>SOCIEDAD COOPERATIVA SACERDOTAL LTDA " ARS "</t>
  </si>
  <si>
    <t>02102804991012</t>
  </si>
  <si>
    <t>SOCIEDAD DE EMPRESARIOS INDEPENDIENTES DE SANTA ANA S. A. DE C.  V</t>
  </si>
  <si>
    <t>03152803961013</t>
  </si>
  <si>
    <t>SOCIEDAD EMPRESARIOS DE AUTOBUSES DE SONSONATE, S.A.DE C.V.</t>
  </si>
  <si>
    <t>11233105991017</t>
  </si>
  <si>
    <t>SOCIEDAD INTERMUNICIPAL USULUTECA POR ACCIONES DE ECONOMIA MIXTA Y DE C.V.</t>
  </si>
  <si>
    <t>06142009961080</t>
  </si>
  <si>
    <t>SOCIEDAD TWO SHOWS PRODUCCIONES, S. A. DE C. V.</t>
  </si>
  <si>
    <t>94112110821019</t>
  </si>
  <si>
    <t>SOCOCO DE COSTA RICA, SOCIEDAD ANONIMA</t>
  </si>
  <si>
    <t>94651912661023</t>
  </si>
  <si>
    <t>SOFRECOM ( SUCURSAL EL SALVADOR )</t>
  </si>
  <si>
    <t>06141702061029</t>
  </si>
  <si>
    <t>SOLUCIONES EN CONECTIVIDAD, SOCIEDAD ANONIMA DE CAPITAL VARIABLE</t>
  </si>
  <si>
    <t>06141111091018</t>
  </si>
  <si>
    <t>SOLUCIONES INTEGRALES DE PERSONAL, S.A. DE C.V.</t>
  </si>
  <si>
    <t>SOLUCIONES Y HERRAMIENTAS,  S.A.  DE  C.V.</t>
  </si>
  <si>
    <t>06141105951030</t>
  </si>
  <si>
    <t>SOLUCIONES, S. A. DE C. V.</t>
  </si>
  <si>
    <t>06142606961015</t>
  </si>
  <si>
    <t>SOMOS, S. A  DE C. V.</t>
  </si>
  <si>
    <t>02101905721052</t>
  </si>
  <si>
    <t>SONIA JANETH LINARES DE MONTENEGRO</t>
  </si>
  <si>
    <t>06141006731044</t>
  </si>
  <si>
    <t>SONIA MABEL OVANDO DE  CARBAJAL</t>
  </si>
  <si>
    <t>06140911820014</t>
  </si>
  <si>
    <t>SOPERQUIMIA, S. A. DE C. V.</t>
  </si>
  <si>
    <t>02101310991021</t>
  </si>
  <si>
    <t>SOSDELPA,S.A. DE C.V.</t>
  </si>
  <si>
    <t>06141703071028</t>
  </si>
  <si>
    <t>SPC INTERNACIONAL  S.A. DE C.V.</t>
  </si>
  <si>
    <t>06140805001028</t>
  </si>
  <si>
    <t>SPECIALTY RETAIL STORES, SOCIEDAD ANONIMA DE CAPITAL VARIABLE</t>
  </si>
  <si>
    <t>06141412061041</t>
  </si>
  <si>
    <t>SPEEDTALK EL SALVADOR, S.A. DE C.V.</t>
  </si>
  <si>
    <t>10100603941015</t>
  </si>
  <si>
    <t>SSERVAL, S. A. DE C. V.</t>
  </si>
  <si>
    <t>06141112041014</t>
  </si>
  <si>
    <t>STB COMPUTER, SOCIEDAD ANONIMA DE CAPITAL VARIABLE</t>
  </si>
  <si>
    <t>06140710850015</t>
  </si>
  <si>
    <t>STEREO MI PREFERIDA, S.A. DE C.V.</t>
  </si>
  <si>
    <t>STREAM GLOBAL SERVICES EL SALVADOR, S.A DE C.V.</t>
  </si>
  <si>
    <t>06142510051018</t>
  </si>
  <si>
    <t>STT GROUP DE EL SALVADOR, S.A DE C.V.</t>
  </si>
  <si>
    <t>02100710091015</t>
  </si>
  <si>
    <t>SU DISTRIBUIDORA CARLITOS NUÑEZ MEJIA,S.A. DE C.V.</t>
  </si>
  <si>
    <t>03150309971011</t>
  </si>
  <si>
    <t>SUADI ODEH, S.A. DE C.V.</t>
  </si>
  <si>
    <t>94981612971012</t>
  </si>
  <si>
    <t>SUBWAY INTERNATIONAL  B.V.</t>
  </si>
  <si>
    <t>SUCESORES LUIS TORRES Y COMPAÑIA</t>
  </si>
  <si>
    <t>06140904760020</t>
  </si>
  <si>
    <t>SUELOS Y MATERIALES, S.A. DE C.V.</t>
  </si>
  <si>
    <t>06141903071049</t>
  </si>
  <si>
    <t>SUEÑO, S.A. DE C.V.</t>
  </si>
  <si>
    <t>06142811911020</t>
  </si>
  <si>
    <t>SUMINISTROS E INVERSIONES, S. A. DE C. V.</t>
  </si>
  <si>
    <t>06142711740021</t>
  </si>
  <si>
    <t>SUMINISTROS ELECTROMECANICOS, S. A. DE C. V.</t>
  </si>
  <si>
    <t>12170809061025</t>
  </si>
  <si>
    <t>SUMINISTROS SAN ESTEBAN, SOCIEDAD ANONIMA DE CAPITAL VARIABLE.</t>
  </si>
  <si>
    <t>06141606750011</t>
  </si>
  <si>
    <t>SUMMA EXPORT, S.A. DE C.V.</t>
  </si>
  <si>
    <t>06141101860019</t>
  </si>
  <si>
    <t>SUPAN, S. A. DE C. V.</t>
  </si>
  <si>
    <t>07111610071017</t>
  </si>
  <si>
    <t>SUPER   TIENDA   SAN CARLOS,  S.A   DE  C.V.</t>
  </si>
  <si>
    <t>06140101971013</t>
  </si>
  <si>
    <t>SUPERINTENDENCIA DE PENSIONES</t>
  </si>
  <si>
    <t>06142009961063</t>
  </si>
  <si>
    <t>SUPERINTENDENCIA DE VALORES</t>
  </si>
  <si>
    <t>06142211901056</t>
  </si>
  <si>
    <t>SUPERINTENDENCIA DEL SISTEMA FINANCIERO</t>
  </si>
  <si>
    <t>06141209961045</t>
  </si>
  <si>
    <t>SUPERINTENDENCIA GRAL. DE ELECTRICIDAD Y TELECOMUNICACIONES</t>
  </si>
  <si>
    <t>94831906981014</t>
  </si>
  <si>
    <t>SUPERSONIDOS EL SALVADOR, S. A. DE C. V.</t>
  </si>
  <si>
    <t>06142404981030</t>
  </si>
  <si>
    <t>SUPLIDORES DIVERSOS, S. A. DE  C. V.</t>
  </si>
  <si>
    <t>11232012770017</t>
  </si>
  <si>
    <t>SURIANO SIU,S.A. DE C.V.</t>
  </si>
  <si>
    <t>06141209061010</t>
  </si>
  <si>
    <t>SURTIELECTRIC ENERGIA,S.A. DE C.V.</t>
  </si>
  <si>
    <t>05090710741023</t>
  </si>
  <si>
    <t>SUSANA NOHEMI ESCOBAR DE MARTINEZ</t>
  </si>
  <si>
    <t>06142508951044</t>
  </si>
  <si>
    <t>SUTIERRA, S. A. DE C. V.</t>
  </si>
  <si>
    <t>06141903931021</t>
  </si>
  <si>
    <t>T.V. OFFER, S. A. DE C. V.</t>
  </si>
  <si>
    <t>06142304911051</t>
  </si>
  <si>
    <t>T.V. PRODUCCIONES, S.A. DE C.V.</t>
  </si>
  <si>
    <t>06140605941034</t>
  </si>
  <si>
    <t>TABLAYESO DE EL SALVADOR, S.A. DE C.V.</t>
  </si>
  <si>
    <t>06141606770010</t>
  </si>
  <si>
    <t>TALLERES CONQUISTADOR, S. A. DE C. V.</t>
  </si>
  <si>
    <t>06142401941054</t>
  </si>
  <si>
    <t>TALLERES MOLDTROK, S. A. DE C. V.</t>
  </si>
  <si>
    <t>06140509780017</t>
  </si>
  <si>
    <t>TALLERES MONDINI, S.A. DE C.V.</t>
  </si>
  <si>
    <t>06143006941076</t>
  </si>
  <si>
    <t>TARGET SPORTS, S. A. DE C. V.</t>
  </si>
  <si>
    <t>06141804941015</t>
  </si>
  <si>
    <t>TARJETAS DE ORO, S.A. DE C.V.</t>
  </si>
  <si>
    <t>06141608860014</t>
  </si>
  <si>
    <t>TECNI SEGUROS, S.A. DE C.V.</t>
  </si>
  <si>
    <t>06140403931037</t>
  </si>
  <si>
    <t>TECNIAVES, S. A. DE C. V.</t>
  </si>
  <si>
    <t>06142212860033</t>
  </si>
  <si>
    <t>TECNICA INTERNATIONAL, S.A. DE C.V.</t>
  </si>
  <si>
    <t>06143101700014</t>
  </si>
  <si>
    <t>TECNICO MERCANTIL, S. A. DE C.V.</t>
  </si>
  <si>
    <t>06142602101020</t>
  </si>
  <si>
    <t>TECNISPICE, S.A. DE C.V.</t>
  </si>
  <si>
    <t>06140807001017</t>
  </si>
  <si>
    <t>TECNO ORIENTE, S.A. DE C.V.</t>
  </si>
  <si>
    <t>06140404971032</t>
  </si>
  <si>
    <t>TECNOLOGIA ELECTRICA, S. A. DE C. V.</t>
  </si>
  <si>
    <t>06140804031020</t>
  </si>
  <si>
    <t>TECNOLOGIA Y NUTRIENTES, S.A. DE C.V.</t>
  </si>
  <si>
    <t>06141002961010</t>
  </si>
  <si>
    <t>TECNOLOGIAS DIVERSAS, S. A. DE C. V.</t>
  </si>
  <si>
    <t>06141609991016</t>
  </si>
  <si>
    <t>TECNOLOGIAS INDUSTRIALES, S.A. DE C.V.</t>
  </si>
  <si>
    <t>06141706810017</t>
  </si>
  <si>
    <t>TECNOVISION S.A DE C.V.</t>
  </si>
  <si>
    <t>06140103931027</t>
  </si>
  <si>
    <t>TEFEX, S. A. DE C. V.</t>
  </si>
  <si>
    <t>03152810031013</t>
  </si>
  <si>
    <t>TEISO, S. A. DE C.V.</t>
  </si>
  <si>
    <t>TEJEMET, S. A. DE C. V.</t>
  </si>
  <si>
    <t>06140812901018</t>
  </si>
  <si>
    <t>TELCOM, S. A. DE C. V.</t>
  </si>
  <si>
    <t>06140709041027</t>
  </si>
  <si>
    <t>TELECAM CIENTO CUARENTA, S.A. DE C.V.</t>
  </si>
  <si>
    <t>06140301951033</t>
  </si>
  <si>
    <t>TELECOMUNICACIONES DE AMERICA, S.A. DE C.V.</t>
  </si>
  <si>
    <t>06142911991021</t>
  </si>
  <si>
    <t>TELEFONICA MULTISERVICIOS, S.A. DE C.V.</t>
  </si>
  <si>
    <t>06142805091054</t>
  </si>
  <si>
    <t>TELEMEDIA EL SALVADOR, S.A. DE C.V.</t>
  </si>
  <si>
    <t>06140109860010</t>
  </si>
  <si>
    <t>TELESIS, S.A. DE C.V.</t>
  </si>
  <si>
    <t>94831003041015</t>
  </si>
  <si>
    <t>TELESOLUCIONES, S. A. DE.C.V.</t>
  </si>
  <si>
    <t>14080512661013</t>
  </si>
  <si>
    <t>TELMA NOEMY RIOS DE REYES</t>
  </si>
  <si>
    <t>04161103700015</t>
  </si>
  <si>
    <t>TENERIA EL BUFALO, S. A. DE C.V.</t>
  </si>
  <si>
    <t>06142104870011</t>
  </si>
  <si>
    <t>TERMINALES QUIMICOS DE ACAJUTLA, S.A. DE C.V.</t>
  </si>
  <si>
    <t>06142201051046</t>
  </si>
  <si>
    <t>TERRACERIA SALVADOREÑA, S.A. DE C.V.</t>
  </si>
  <si>
    <t>06142805051010</t>
  </si>
  <si>
    <t>TEXTILES SAN MARCOS, S.A. DE C.V.</t>
  </si>
  <si>
    <t>06142408921059</t>
  </si>
  <si>
    <t>TEXTILES Y CONFECCIONES INDUSTRIALES, S.A. DE C.V.</t>
  </si>
  <si>
    <t>06141012931047</t>
  </si>
  <si>
    <t>THERMO PLAST. S. A. DE C. V.</t>
  </si>
  <si>
    <t>94832701921015</t>
  </si>
  <si>
    <t>TIDECA, S. A. DE C. V.</t>
  </si>
  <si>
    <t>06071501680019</t>
  </si>
  <si>
    <t>TIENDA LIBRE ILOPANGO, S.A. DE C.V.</t>
  </si>
  <si>
    <t>06142904720020</t>
  </si>
  <si>
    <t>TIENDA MORENA, S.A. DE C.V.</t>
  </si>
  <si>
    <t>06141505031037</t>
  </si>
  <si>
    <t>TIENDAS CARRION, S.A. DE C.V.</t>
  </si>
  <si>
    <t>05011906071010</t>
  </si>
  <si>
    <t>TIENDAS Y FRANQUICIAS, S.A. DE C.V.</t>
  </si>
  <si>
    <t>06140604011025</t>
  </si>
  <si>
    <t>TIERRAS NACIONALES, LTDA. DE C.V.</t>
  </si>
  <si>
    <t>05010602091019</t>
  </si>
  <si>
    <t>TIGSA, S.A. DE C.V.</t>
  </si>
  <si>
    <t>06140107981029</t>
  </si>
  <si>
    <t>TINACOS Y TANQUES DE CENTRO AMERICA, S. A. DE C. V.</t>
  </si>
  <si>
    <t>06142707061031</t>
  </si>
  <si>
    <t>TMF EL SALVADOR, LTDA DE C.V.</t>
  </si>
  <si>
    <t>06140706901025</t>
  </si>
  <si>
    <t>TOCHEZ FERNANDEZ, LIMITADA</t>
  </si>
  <si>
    <t>12172605760014</t>
  </si>
  <si>
    <t>TODITO ALMACEN Y LIBRERIA S. A. DE C.V.</t>
  </si>
  <si>
    <t>06142801031014</t>
  </si>
  <si>
    <t>TOMSAL, SOCIEDAD ANONIMA DE CAPITAL VARIABLE</t>
  </si>
  <si>
    <t>06142306770015</t>
  </si>
  <si>
    <t>TOROGOZ, S.A. DE C.V.</t>
  </si>
  <si>
    <t>03071305081014</t>
  </si>
  <si>
    <t>TORREFACTORA DE CAFE SAN JOSE DE LA MAJADA S.A. DE C.V.</t>
  </si>
  <si>
    <t>06140902051013</t>
  </si>
  <si>
    <t>TOTAL PET EL SALVADOR, S.A. DE C.V.</t>
  </si>
  <si>
    <t>06140910981046</t>
  </si>
  <si>
    <t>TOTAL SECURITY CONSULTANTS, S. A. DE C. V.</t>
  </si>
  <si>
    <t>12172103951012</t>
  </si>
  <si>
    <t>TRACTOMARQUEZ, S.A. DE C.V.</t>
  </si>
  <si>
    <t>06140104740014</t>
  </si>
  <si>
    <t>TRADER, S.A. DE C.V.</t>
  </si>
  <si>
    <t>06140409071021</t>
  </si>
  <si>
    <t>TRANPORTES  LEMUS, S.A. DE C.V.</t>
  </si>
  <si>
    <t>06140410051026</t>
  </si>
  <si>
    <t>TRANS AMERICA TEXTIL EL SALVADOR, S.A. DE C.V.</t>
  </si>
  <si>
    <t>06140702850010</t>
  </si>
  <si>
    <t>TRANS EXPRESS DE EL SALVADOR, S.A. DE C.V.</t>
  </si>
  <si>
    <t>06140907071080</t>
  </si>
  <si>
    <t>TRANSACCIONES TELEFONICAS EL SALVADOR, S.A. DE C.V.</t>
  </si>
  <si>
    <t>06142711730015</t>
  </si>
  <si>
    <t>TRANSAR S. A. DE C. V.</t>
  </si>
  <si>
    <t>05112611981016</t>
  </si>
  <si>
    <t>TRANSATLANTIC, S.A. DE C.V.</t>
  </si>
  <si>
    <t>06141202031018</t>
  </si>
  <si>
    <t>TRANSCONTINENTAL EL SALVADOR, S.A. DE C.V.</t>
  </si>
  <si>
    <t>03152201021010</t>
  </si>
  <si>
    <t>TRANSKO, S.A. DE C.V.</t>
  </si>
  <si>
    <t>06140510790011</t>
  </si>
  <si>
    <t>TRANSMARES, S.A. DE C.V.</t>
  </si>
  <si>
    <t>06141310881010</t>
  </si>
  <si>
    <t>TRANSPORT, S.A. DE C.V.</t>
  </si>
  <si>
    <t>94502407951011</t>
  </si>
  <si>
    <t>TRANSPORTE MEDRANO INC. SUCURSAL EL SALVADOR</t>
  </si>
  <si>
    <t>06142911850016</t>
  </si>
  <si>
    <t>TRANSPORTEMOS, S.A. DE C.V.</t>
  </si>
  <si>
    <t>06140111041030</t>
  </si>
  <si>
    <t>TRANSPORTES CALPI, S. A. DE C. V.</t>
  </si>
  <si>
    <t>06141001051037</t>
  </si>
  <si>
    <t>TRANSPORTES DANY S.A. DE C.V.</t>
  </si>
  <si>
    <t>06141802101028</t>
  </si>
  <si>
    <t>TRANSPORTES DIVERSOS EL SALVADOR Y CENTROAMERICA, S.A. DE C.V.</t>
  </si>
  <si>
    <t>06140501041023</t>
  </si>
  <si>
    <t>TRANSPORTES JAP, S.A. DE C.V.</t>
  </si>
  <si>
    <t>06141502071062</t>
  </si>
  <si>
    <t>TRANSPORTES LEMUS INTERNACIONAL, S.A. DE  C. V.</t>
  </si>
  <si>
    <t>06141412991022</t>
  </si>
  <si>
    <t>TRANSPORTES LOGISTICOS INTEGRADOS, S.A DE C.V.</t>
  </si>
  <si>
    <t>06142211850019</t>
  </si>
  <si>
    <t>TRANSPORTES MARTINEZ, S.A. DE C.V.</t>
  </si>
  <si>
    <t>06140307031068</t>
  </si>
  <si>
    <t>TRANSPORTES PEÑA , S.A. DE C.V.</t>
  </si>
  <si>
    <t>06141506021043</t>
  </si>
  <si>
    <t>TRANSPORTES RICARDO BALLESTEROS, S.A. DE C.V.</t>
  </si>
  <si>
    <t>06140604921021</t>
  </si>
  <si>
    <t>TRANSPORTES SEBASTIAN, S. A. DE C. V.</t>
  </si>
  <si>
    <t>06141512931051</t>
  </si>
  <si>
    <t>TRANSPORTES SERVITRANS, S. A. DE C. V.</t>
  </si>
  <si>
    <t>06141803021044</t>
  </si>
  <si>
    <t>TRANSPORTES TRANSAMERICA EL SALVADOR, S. A. DE C. V.</t>
  </si>
  <si>
    <t>02101912971013</t>
  </si>
  <si>
    <t>TRANSPORTES UNIDOS DE OCCIDENTE, S. A. DE C. V.</t>
  </si>
  <si>
    <t>06143107971057</t>
  </si>
  <si>
    <t>TRANSPORTES VELMONT, S.A DE C.V.</t>
  </si>
  <si>
    <t>06142401941038</t>
  </si>
  <si>
    <t>TRANSPRO, S. A. DE C. V.</t>
  </si>
  <si>
    <t>06140101110056</t>
  </si>
  <si>
    <t>TRIBUNAL SUPREMO ELECTORAL</t>
  </si>
  <si>
    <t>09090906741018</t>
  </si>
  <si>
    <t>TRINIDAD RODRIGUEZ AMAYA</t>
  </si>
  <si>
    <t>06141203031054</t>
  </si>
  <si>
    <t>TRIPLE KAM, S.A. DE C.V.</t>
  </si>
  <si>
    <t>06141908031037</t>
  </si>
  <si>
    <t>TROPICAL FARM MANAGEMENT EL SALVADOR, S.A. DE C.V.</t>
  </si>
  <si>
    <t>06142502021010</t>
  </si>
  <si>
    <t>TROPIX, S.A. DE C.V.</t>
  </si>
  <si>
    <t>06141101021046</t>
  </si>
  <si>
    <t>TRUME, S.A. DE C.V.</t>
  </si>
  <si>
    <t>12170509850014</t>
  </si>
  <si>
    <t>TURISTICAS DE ORIENTE, S.A DE C.V.</t>
  </si>
  <si>
    <t>06141112670016</t>
  </si>
  <si>
    <t>U TRAVEL SERVICE, S.A. DE C. V.</t>
  </si>
  <si>
    <t>12171704101010</t>
  </si>
  <si>
    <t>UDP ASOCIO VASES INGENIEROS, S.A. DE C.V. Y CONSTRUEQUIPOS, S.A. DE C.V.</t>
  </si>
  <si>
    <t>06141909101012</t>
  </si>
  <si>
    <t>UDP CONSORCIO CONTEIN - CORTAZAR Y GUTIERREZ - LA HERRERA</t>
  </si>
  <si>
    <t>06142202780016</t>
  </si>
  <si>
    <t>UH - INTERNACIONAL,S. A. DE C. V.</t>
  </si>
  <si>
    <t>ULISES EDGARDO VAQUERANO LAZO</t>
  </si>
  <si>
    <t>06140912820046</t>
  </si>
  <si>
    <t>UNDI, S. A. DE C. V.</t>
  </si>
  <si>
    <t>06142202961046</t>
  </si>
  <si>
    <t>UNIDAD TECNICA EJECUTIVA DEL SECTOR DE JUSTICIA</t>
  </si>
  <si>
    <t>06140112941060</t>
  </si>
  <si>
    <t>UNIMER INVESTIGACION DE MERCADOS, S. A. DE C. V.</t>
  </si>
  <si>
    <t>06140406790014</t>
  </si>
  <si>
    <t>UNIPHARM DE EL SALVADOR, S.A. DE C.V.</t>
  </si>
  <si>
    <t>06140410891040</t>
  </si>
  <si>
    <t>UNIREFRI, S. A. DE C. V.</t>
  </si>
  <si>
    <t>06140404081061</t>
  </si>
  <si>
    <t>UNIVERSAL DE EMPAQUES, S..A DE C.V.</t>
  </si>
  <si>
    <t>06141108981010</t>
  </si>
  <si>
    <t>UNIVERSAL MERCANTIL, S.A. DE C.V.</t>
  </si>
  <si>
    <t>06142805921049</t>
  </si>
  <si>
    <t>UNIVERSAL TRADING COMPANY, S. A. DE C. V.</t>
  </si>
  <si>
    <t>06141106821016</t>
  </si>
  <si>
    <t>UNIVERSIDAD CAPITAN GENERAL GERARDO BARRIOS</t>
  </si>
  <si>
    <t>UNIVERSIDAD CENTROAMERICANA JOSE SIMEON CAÑAS</t>
  </si>
  <si>
    <t>06141101210013</t>
  </si>
  <si>
    <t>UNIVERSIDAD DE EL SALVADOR</t>
  </si>
  <si>
    <t>03150403820025</t>
  </si>
  <si>
    <t>UNIVERSIDAD DE SONSONATE</t>
  </si>
  <si>
    <t>06142607820056</t>
  </si>
  <si>
    <t>UNIVERSIDAD PEDAGOGICA DE EL SALVADOR</t>
  </si>
  <si>
    <t>06142411850015</t>
  </si>
  <si>
    <t>UNIVEST, S.A. DE C.V.</t>
  </si>
  <si>
    <t>06143103001320</t>
  </si>
  <si>
    <t>UPS SCS EL SALVADOR,LTDA. DE C.V.</t>
  </si>
  <si>
    <t>06141303911027</t>
  </si>
  <si>
    <t>UPS, S. A. DE C. V.</t>
  </si>
  <si>
    <t>06142608981021</t>
  </si>
  <si>
    <t>URBANO EXPRESS, S.A. DE C.V.</t>
  </si>
  <si>
    <t>05112507891013</t>
  </si>
  <si>
    <t>URIMAR, S. A. DE C. V.</t>
  </si>
  <si>
    <t>06140202021091</t>
  </si>
  <si>
    <t>URRUTIA'S ESTATE COFFEE,S.A. DE C. V.</t>
  </si>
  <si>
    <t>02102908061017</t>
  </si>
  <si>
    <t>V&amp;G DE EL SALVADOR, S. A.  DE C. V.</t>
  </si>
  <si>
    <t>06142206011026</t>
  </si>
  <si>
    <t>V.S.R. EL SALVADOR, S.A. DE C.V.</t>
  </si>
  <si>
    <t>06142805800025</t>
  </si>
  <si>
    <t>VALORES AGROINDUSTRIALES, S. A. DE C. V.</t>
  </si>
  <si>
    <t>VALORES Y SERVICIO REGIONALES,S.A. DE C.V.</t>
  </si>
  <si>
    <t>06142109810016</t>
  </si>
  <si>
    <t>VAPE, S. A. DE C. V.</t>
  </si>
  <si>
    <t>12171412051011</t>
  </si>
  <si>
    <t>VASPORT RECURSOS HUMANOS, SOCIEDAD ANONIMA DE CAPITAL VARIABLE</t>
  </si>
  <si>
    <t>06142406001017</t>
  </si>
  <si>
    <t>VASQUEZ ESCOBAR INGENIEROS SOCIEDAD ANONIMA DE CAPITAL VARIABLE</t>
  </si>
  <si>
    <t>06141911081037</t>
  </si>
  <si>
    <t>VERDUGLASA, S.A. DE C.V.</t>
  </si>
  <si>
    <t>06142009051059</t>
  </si>
  <si>
    <t>VESTA LOGISTIC, S.A. DE C.V.</t>
  </si>
  <si>
    <t>06141012931012</t>
  </si>
  <si>
    <t>VESTUARIO DE EXPORTACION SALVADOREÑO, S. A. DE C. V.</t>
  </si>
  <si>
    <t>10011012601018</t>
  </si>
  <si>
    <t>VICENTE ALFONSO MERINO NOVOA</t>
  </si>
  <si>
    <t>04042604581019</t>
  </si>
  <si>
    <t>VICENTE CARRANZA REYES</t>
  </si>
  <si>
    <t>08211908360016</t>
  </si>
  <si>
    <t>VICENTE DOÑO RAMIREZ</t>
  </si>
  <si>
    <t>06142908881045</t>
  </si>
  <si>
    <t>VICKZA, S. A. DE C. V.</t>
  </si>
  <si>
    <t>09060403540016</t>
  </si>
  <si>
    <t>VICTOR MANUEL HERNANDEZ QUINTEROS</t>
  </si>
  <si>
    <t>02070101480019</t>
  </si>
  <si>
    <t>VICTOR MANUEL MIRA HERRERA</t>
  </si>
  <si>
    <t>06141611721093</t>
  </si>
  <si>
    <t>VICTOR MANUEL ORANTES RAMIREZ</t>
  </si>
  <si>
    <t>01011603560016</t>
  </si>
  <si>
    <t>VIDALES HERMANOS Y COMPAÑIA</t>
  </si>
  <si>
    <t>06142407961049</t>
  </si>
  <si>
    <t>VIDEO ATRACCIONES, S.A. DE C.V.</t>
  </si>
  <si>
    <t>06140801860042</t>
  </si>
  <si>
    <t>VILLALOBOS, S.A. DE C.V.</t>
  </si>
  <si>
    <t>12171004021015</t>
  </si>
  <si>
    <t>VILLALTA Y RODRIGUEZ,ARQUITECTOS CONSTRUCTORES,S.A. DE C.V.</t>
  </si>
  <si>
    <t>12170211580013</t>
  </si>
  <si>
    <t>VILMA DINORA RUBIO GALEAS DE HERRERA</t>
  </si>
  <si>
    <t>14061806590013</t>
  </si>
  <si>
    <t>VIRGILIO MELENDEZ SORTO</t>
  </si>
  <si>
    <t>94501608780012</t>
  </si>
  <si>
    <t>VISION MUNDIAL INTERNACIONAL</t>
  </si>
  <si>
    <t>06141206081010</t>
  </si>
  <si>
    <t>VISION Y NEGOCIOS, S.A. DE C.V.</t>
  </si>
  <si>
    <t>06140603031065</t>
  </si>
  <si>
    <t>VISUAL BRANDING S.A DE C. V</t>
  </si>
  <si>
    <t>06141303091046</t>
  </si>
  <si>
    <t>VIVEROS CERTIFICADOS DE EL SALVADOR, S.A. DE C.V.</t>
  </si>
  <si>
    <t>06140812951023</t>
  </si>
  <si>
    <t>VOGUE CORPORATION, S. A. DE C. V.</t>
  </si>
  <si>
    <t>06141803860032</t>
  </si>
  <si>
    <t>WACKENHUT DE EL SALVADOR, S.A. DE C.V.</t>
  </si>
  <si>
    <t>07150109711010</t>
  </si>
  <si>
    <t>WALTER WILIAN JIRON PINEDA</t>
  </si>
  <si>
    <t>06140602041016</t>
  </si>
  <si>
    <t>WAU, S. A. DE C.V.</t>
  </si>
  <si>
    <t>06141912770017</t>
  </si>
  <si>
    <t>WESTERHAUSEN, S. A. DE C. V.</t>
  </si>
  <si>
    <t>06141811041062</t>
  </si>
  <si>
    <t>WHIRLPOOL EL SALVADOR, S. A. DE C. V.</t>
  </si>
  <si>
    <t>94501412601022</t>
  </si>
  <si>
    <t>WILBUR SMITH ASSOCIATES, INC</t>
  </si>
  <si>
    <t>02032401650019</t>
  </si>
  <si>
    <t>YADIRA ELIZABETH AGREDA DE CARCAMO</t>
  </si>
  <si>
    <t>06142208951018</t>
  </si>
  <si>
    <t>YAK PAK, EL SALVADOR, S.A. DE C.V.</t>
  </si>
  <si>
    <t>06140711680026</t>
  </si>
  <si>
    <t>YOLANDA DESIREE,S.A. DE C.V.</t>
  </si>
  <si>
    <t>06142501891046</t>
  </si>
  <si>
    <t>YSEC ESTEREO CARNAVAL, S. A. DE C. V.</t>
  </si>
  <si>
    <t>06140312901020</t>
  </si>
  <si>
    <t>Z. I. CROM DE EL SALVADOR, S. A. DE C. V.</t>
  </si>
  <si>
    <t>06140507001058</t>
  </si>
  <si>
    <t>Z. Z. INGENIEROS, S. A. DE C. V.</t>
  </si>
  <si>
    <t>06142206921014</t>
  </si>
  <si>
    <t>ZARE, S. A. DE C. V.</t>
  </si>
  <si>
    <t>06141902051010</t>
  </si>
  <si>
    <t>ZED EL SALVADOR  S.A. DE C.V.</t>
  </si>
  <si>
    <t>06141802051039</t>
  </si>
  <si>
    <t>ZONA BAJA, S.A DE C.V.</t>
  </si>
  <si>
    <t>06140108191030</t>
  </si>
  <si>
    <t>RENNERLAB S.A. DE C.V.</t>
  </si>
  <si>
    <t>06140112771067</t>
  </si>
  <si>
    <t>J. ERNESTO N. SANDOVAL</t>
  </si>
  <si>
    <t>CALBERT INTERNATIONAL, S.A. DE C.V.</t>
  </si>
  <si>
    <t>06140903201124</t>
  </si>
  <si>
    <t>ADN GROUP, S.A. DE C.V.</t>
  </si>
  <si>
    <t>06143007891048</t>
  </si>
  <si>
    <t>DR. ANDRES HERNANDEZ</t>
  </si>
  <si>
    <t>06142401051040</t>
  </si>
  <si>
    <t>AMERIJET INTERNATIONAL AIRLINES EL SALVADOR, S.A. DE C.V.</t>
  </si>
  <si>
    <t>06141106941240</t>
  </si>
  <si>
    <t>GRACIELA MARIA RODRIGUEZ HIDALGO</t>
  </si>
  <si>
    <t>06142407131054</t>
  </si>
  <si>
    <t>CORPORATIVO CONTROLET EL SALVADOR, S.A. DE C.V.</t>
  </si>
  <si>
    <t>COMPAÑÍA DE TELECOMUNICACIONES DE EL SALVADOR, S.A. DE C.V.</t>
  </si>
  <si>
    <t>06142302191019</t>
  </si>
  <si>
    <t>INVERSIONES AVANTE, S.A. DE C.V.</t>
  </si>
  <si>
    <t>ANULADA</t>
  </si>
  <si>
    <t>0-0</t>
  </si>
  <si>
    <t>06142111821063</t>
  </si>
  <si>
    <t>NICOLAS ANDRES HERNANDEZ SALAZAR</t>
  </si>
  <si>
    <t>06141801101083</t>
  </si>
  <si>
    <t>VEKT, S.A. DE C.V.</t>
  </si>
  <si>
    <t>11231505861012</t>
  </si>
  <si>
    <t>LELIS YAMILETH BATRES RODRIGUEZ</t>
  </si>
  <si>
    <t>06142208870014</t>
  </si>
  <si>
    <t>SARA MARIA ALFARO CRISTALES</t>
  </si>
  <si>
    <t>06142208171012</t>
  </si>
  <si>
    <t>DROGUERIA Y FARMACEUTICA LUCINDA, S.A. DE C.V.</t>
  </si>
  <si>
    <t>06140504211035</t>
  </si>
  <si>
    <t>CENTRO INTEGRAL DE NEFROLOGIA LA DIVINA MISERICORDIA, S.A. DE C.V.</t>
  </si>
  <si>
    <t>06142508921021</t>
  </si>
  <si>
    <t>CLINICA QUESADA, S.A DE C.V.</t>
  </si>
  <si>
    <t>94833010071011</t>
  </si>
  <si>
    <t>11211902801017</t>
  </si>
  <si>
    <t>JOSUE BENJAMIN NUILA HERNANDEZ</t>
  </si>
  <si>
    <t>02101610741019</t>
  </si>
  <si>
    <t>ADOLFO ERNESTO MENDEZ MENDEZ</t>
  </si>
  <si>
    <t>06060306791014</t>
  </si>
  <si>
    <t>94142512801010</t>
  </si>
  <si>
    <t>YARISABEL RIVERO VILTRES</t>
  </si>
  <si>
    <t>06141505091030</t>
  </si>
  <si>
    <t>COMERCIALIZADORA BF INTERNACIONAL, S.A. DE C.V.</t>
  </si>
  <si>
    <t>06140311951015</t>
  </si>
  <si>
    <t>PIERRE´S, S.A. DE C.V.</t>
  </si>
  <si>
    <t>08193110771012</t>
  </si>
  <si>
    <t>LUIS ERNESTO CERRITOS ESPINOZA</t>
  </si>
  <si>
    <t>01</t>
  </si>
  <si>
    <t>06140409071072</t>
  </si>
  <si>
    <t>HOME AND OFFICE, S.A. DE C.V.</t>
  </si>
  <si>
    <t>12170505681051</t>
  </si>
  <si>
    <t>PATRICIA MARGARITA CONTRERAS DE AVILES</t>
  </si>
  <si>
    <t>02040305560017</t>
  </si>
  <si>
    <t>RICARDO E. G. SANTOS</t>
  </si>
  <si>
    <t>NIT Agente</t>
  </si>
  <si>
    <t>Fecha de emisión</t>
  </si>
  <si>
    <t>Tipo de documento</t>
  </si>
  <si>
    <t>Serie</t>
  </si>
  <si>
    <t>Número de documento</t>
  </si>
  <si>
    <t>Monto sujeto</t>
  </si>
  <si>
    <t>Total</t>
  </si>
  <si>
    <t>06142412881045</t>
  </si>
  <si>
    <t>MERCH</t>
  </si>
  <si>
    <t>02102610171022</t>
  </si>
  <si>
    <t>DISTRIBUIDORA RINO, S.A. DE C.V.</t>
  </si>
  <si>
    <t>02101107171019</t>
  </si>
  <si>
    <t>SERINGTEC, S.A. DE C.V.</t>
  </si>
  <si>
    <t>12151904761013</t>
  </si>
  <si>
    <t>SOCRATES CHAVES RIVAS</t>
  </si>
  <si>
    <t>11161001530014</t>
  </si>
  <si>
    <t>LORENZA DEL CARMEN NOLASCO DE MENDEZ</t>
  </si>
  <si>
    <t>06141206041018</t>
  </si>
  <si>
    <t>PLASTICOS ARTISTAS, S.A. DE C.V.</t>
  </si>
  <si>
    <t>06141209021042</t>
  </si>
  <si>
    <t>BARCA, S.A. DE C.V.</t>
  </si>
  <si>
    <t>Mes</t>
  </si>
  <si>
    <t>NCR</t>
  </si>
  <si>
    <t>Monto Retención 1%</t>
  </si>
  <si>
    <t>Número de anexo</t>
  </si>
  <si>
    <t>06142769750018</t>
  </si>
  <si>
    <t>02103010630020</t>
  </si>
  <si>
    <t>06142002191068</t>
  </si>
  <si>
    <t>CENTRO DE REUMATOLOGIA DE EL SALVADOR, S.A. DE C.V.</t>
  </si>
  <si>
    <t xml:space="preserve">RAMON CORCIOS DIAZ </t>
  </si>
  <si>
    <t>06140802891065</t>
  </si>
  <si>
    <t>06141411911068</t>
  </si>
  <si>
    <t>AUDITIVA, S.A. DE C.V.</t>
  </si>
  <si>
    <t>06140103630171</t>
  </si>
  <si>
    <t xml:space="preserve">JORGE ERNESTO FERNANDEZ ROLDAN </t>
  </si>
  <si>
    <t>06141905091063</t>
  </si>
  <si>
    <t>CLINICA SAN JUAN, S.A. DE C.V.</t>
  </si>
  <si>
    <t>14052805811016</t>
  </si>
  <si>
    <t>YANETH CAROLINA ALVARADO VELASQUEZ</t>
  </si>
  <si>
    <t>04091502590010</t>
  </si>
  <si>
    <t xml:space="preserve">SILVIA CRISTINA PINEDA DE GUZMAN </t>
  </si>
  <si>
    <t>110410097510017</t>
  </si>
  <si>
    <t>06140808770022</t>
  </si>
  <si>
    <t>FUNDACION DE DESARROLLO SOCIAL FUNDESO</t>
  </si>
  <si>
    <t>04280110660017</t>
  </si>
  <si>
    <t>12171112191016</t>
  </si>
  <si>
    <t>INVERSIONES MEDICAS SAN LUCAS, S.A. DE C.V.</t>
  </si>
  <si>
    <t>06140812081045</t>
  </si>
  <si>
    <t>04281809620015</t>
  </si>
  <si>
    <t>CELIO CORDOVA MENJIVAR FARMACIA SANTA LUCIA</t>
  </si>
  <si>
    <t>13042809881010</t>
  </si>
  <si>
    <t>08192406871024</t>
  </si>
  <si>
    <t>ELIEZAR ESAU HUEZO JOVEL</t>
  </si>
  <si>
    <t>VIDA SANA, S.A. DE C.V.</t>
  </si>
  <si>
    <t>06140304181042</t>
  </si>
  <si>
    <t>ARCIS INVERSIONES, SA.A DE C.V.</t>
  </si>
  <si>
    <t>12011812761010</t>
  </si>
  <si>
    <t>14160108711019</t>
  </si>
  <si>
    <t>ANA DILIA LAZO TURCIOS CLININSABELLA</t>
  </si>
  <si>
    <t>06143110141022</t>
  </si>
  <si>
    <t>RECINOS MCCLELLAN, S.A. DE C.V.</t>
  </si>
  <si>
    <t>02021811851048</t>
  </si>
  <si>
    <t>ROBERTO CARLOS MAGAÑA</t>
  </si>
  <si>
    <t>07110106561015</t>
  </si>
  <si>
    <t>09062402811011</t>
  </si>
  <si>
    <t xml:space="preserve">MARIA RITA DE LOS ANGELES MEJIA DE PEÑA </t>
  </si>
  <si>
    <t>06140711061086</t>
  </si>
  <si>
    <t>DOLPHIN CLUB DELFIN, S.A. DE C.V.</t>
  </si>
  <si>
    <t>BLANCA SARAI ROMERO QUINTEROS</t>
  </si>
  <si>
    <t>14050811630018</t>
  </si>
  <si>
    <t>01081612781030</t>
  </si>
  <si>
    <t xml:space="preserve">LILIAN ELIZABETH AGUILAR ARIAS </t>
  </si>
  <si>
    <t>14160410661012</t>
  </si>
  <si>
    <t>04162209941010</t>
  </si>
  <si>
    <t>JUAN JOSE VEGA MENJIVAR</t>
  </si>
  <si>
    <t>06142508640064</t>
  </si>
  <si>
    <t>06142805811375</t>
  </si>
  <si>
    <t>11100209671014</t>
  </si>
  <si>
    <t>MILITZA DEL CARMEN RODRIGUEZ ZELAYA</t>
  </si>
  <si>
    <t>07151001771010</t>
  </si>
  <si>
    <t>06140712891015</t>
  </si>
  <si>
    <t>M.C, S.A. DE C.V.</t>
  </si>
  <si>
    <t>06141801881402</t>
  </si>
  <si>
    <t xml:space="preserve">DIANA BEATRIZ FLORES URRUTIA </t>
  </si>
  <si>
    <t>06012309580010</t>
  </si>
  <si>
    <t>JOSE REYNALDO ARTOLA RODRIGUEZ</t>
  </si>
  <si>
    <t>96152105781016</t>
  </si>
  <si>
    <t xml:space="preserve">WALKIRIA BENITA GOMEZ TERCERO        </t>
  </si>
  <si>
    <t>02021002731023</t>
  </si>
  <si>
    <t>JUAN CARLOS CASTRO BONILLA</t>
  </si>
  <si>
    <t>061406911921037</t>
  </si>
  <si>
    <t>POLICLINICA VETERINARIA, S.A. DE C.V.</t>
  </si>
  <si>
    <t>03062908661016</t>
  </si>
  <si>
    <t>DRA. ANA SALAZAR</t>
  </si>
  <si>
    <t>VIOLETA MARISOL CAMPOS RODRIGUEZ</t>
  </si>
  <si>
    <t>06140607660079</t>
  </si>
  <si>
    <t>BENJAMIN ABIMAEL MOLINA SERRANO</t>
  </si>
  <si>
    <t>06141208131022</t>
  </si>
  <si>
    <t>MOTORES Y VEHICULOS, S.A. DE C.V.</t>
  </si>
  <si>
    <t>06141208141028</t>
  </si>
  <si>
    <t>KATYA  Y  FABIO, S.A. DE C.V.</t>
  </si>
  <si>
    <t>05191909891020</t>
  </si>
  <si>
    <t>06191204881024</t>
  </si>
  <si>
    <t>DANIEL ANTONIO ROMERO CASTRO</t>
  </si>
  <si>
    <t>06192409801011</t>
  </si>
  <si>
    <t>DANY ELIEZER CAMACHO ORELLANA</t>
  </si>
  <si>
    <t>02070905921016</t>
  </si>
  <si>
    <t>SOPROMET, S.A. DE C.V.</t>
  </si>
  <si>
    <t>05012007161014</t>
  </si>
  <si>
    <t>SIHEL GROUP, S.A. DE C.V.</t>
  </si>
  <si>
    <t>02101302871106</t>
  </si>
  <si>
    <t xml:space="preserve">IDALIA ESMERALDA COLOCHO FLORES </t>
  </si>
  <si>
    <t>SONIA CAROLINA ACOSTA DE MORAN</t>
  </si>
  <si>
    <t>06142905840033</t>
  </si>
  <si>
    <t>CODEVI, S.A. DE C.V.</t>
  </si>
  <si>
    <t>02030612811010</t>
  </si>
  <si>
    <t>14052508811023</t>
  </si>
  <si>
    <t>YOSELIN LILIANA MEDRANO DE EGUIZABAL</t>
  </si>
  <si>
    <t>12172204751014</t>
  </si>
  <si>
    <t>MIGUEL ALBERTO PORTILLO FLORES</t>
  </si>
  <si>
    <t>06140602790039</t>
  </si>
  <si>
    <t>HOSPITAL BAUTISTA DE EL SALVADOR, S.A. DE C.V.</t>
  </si>
  <si>
    <t>06180610891047</t>
  </si>
  <si>
    <t>ENA GLORIA SANCHEZ DE RODRIGUEZ</t>
  </si>
  <si>
    <t>06140709841031</t>
  </si>
  <si>
    <t>06140403800045</t>
  </si>
  <si>
    <t>MIGUEL STANLEYCANDRAY CALDERON</t>
  </si>
  <si>
    <t>06140812091091</t>
  </si>
  <si>
    <t>CORPORATIVE SYSTEMS OF HEALTH, S.A. DE C.V.</t>
  </si>
  <si>
    <t>08132705211011</t>
  </si>
  <si>
    <t>UNIDAD DE HEMODIALISIS DE SAN LUIS TALPA, S.A. DE C.V.</t>
  </si>
  <si>
    <t>2912300</t>
  </si>
  <si>
    <t>06140606681184</t>
  </si>
  <si>
    <t>GLADIS CATILLO DE AVILES</t>
  </si>
  <si>
    <t>11232523061015</t>
  </si>
  <si>
    <t>GRUPO SIETE, S.A. DE C.V.</t>
  </si>
  <si>
    <t>06141409801239</t>
  </si>
  <si>
    <t>ENA LISSETTE MERLOS DE MIRANDA</t>
  </si>
  <si>
    <t>14021912701018</t>
  </si>
  <si>
    <t>MARTIR JOEL ESCOBAR RIVERA</t>
  </si>
  <si>
    <t>CLAUDIA LORENA BONILLA SANTOS</t>
  </si>
  <si>
    <t>06140306931065</t>
  </si>
  <si>
    <t>INPEZA, S.A. DE C.V.</t>
  </si>
  <si>
    <t>06141411711166</t>
  </si>
  <si>
    <t>RAYMUNO ARTURO ULISES BONILLA ALVARADO</t>
  </si>
  <si>
    <t>1102010379001</t>
  </si>
  <si>
    <t>06140911181078</t>
  </si>
  <si>
    <t>MARKETING LATAM, S.A. DE C.V.</t>
  </si>
  <si>
    <t>06140411151024</t>
  </si>
  <si>
    <t>02101506741015</t>
  </si>
  <si>
    <t>ROBERTO CARLOS LOPEZ PARADA</t>
  </si>
  <si>
    <t>06142903721040</t>
  </si>
  <si>
    <t>LAURA BEATRIZ PARDO YANNELLI</t>
  </si>
  <si>
    <t>06140810151020</t>
  </si>
  <si>
    <t>ISHOP EL SALVADOR, S.A. DE C.V.</t>
  </si>
  <si>
    <t>0</t>
  </si>
  <si>
    <t>Total general</t>
  </si>
  <si>
    <t>JULIO ALFREDO CORNEJO SOSA</t>
  </si>
  <si>
    <t>12101112731012</t>
  </si>
  <si>
    <t>PERCEPCIONES</t>
  </si>
  <si>
    <t>PERCEPCION</t>
  </si>
  <si>
    <t>05090509861037</t>
  </si>
  <si>
    <t>JOSE ROBERTO QUINTANILLA SILVA</t>
  </si>
  <si>
    <t>07150602620028</t>
  </si>
  <si>
    <t>05110812171028</t>
  </si>
  <si>
    <t>GRUPO REZA, S.A. DE C.V.</t>
  </si>
  <si>
    <t>12173107821020</t>
  </si>
  <si>
    <t>JAIME DAVID CARRANZA ROMERO</t>
  </si>
  <si>
    <t>EVER OMAR CALDERON ORELLANA</t>
  </si>
  <si>
    <t>JOSE RUTILIO ALEMAN VASQUEZ</t>
  </si>
  <si>
    <t>13121106861014</t>
  </si>
  <si>
    <t>LEONIDAS OMAR PERLA MENDOZA</t>
  </si>
  <si>
    <t>06141711801159</t>
  </si>
  <si>
    <t>DANIEL FRANCISCO MENENDEZ DERAS</t>
  </si>
  <si>
    <t>ANA RUTH COREAS</t>
  </si>
  <si>
    <t>08210108781096</t>
  </si>
  <si>
    <t>EDWIN MAURICIO PARADA DOMINGUEZ</t>
  </si>
  <si>
    <t>06141411171030</t>
  </si>
  <si>
    <t>TEXAS GAS INTERNATIONAL, S.A. DE C.V.</t>
  </si>
  <si>
    <t>06141101181086</t>
  </si>
  <si>
    <t>LABORATORIOS CENTRO AMERICANOS S.A. DE C.V.</t>
  </si>
  <si>
    <t>14081402711011</t>
  </si>
  <si>
    <t>SERVICENTRO PUMA PRESIDENCIAL</t>
  </si>
  <si>
    <t>06140602141037</t>
  </si>
  <si>
    <t>INVERSIONES MAREM S.A. DE C.V.</t>
  </si>
  <si>
    <t>M. SUJETO</t>
  </si>
  <si>
    <t>M. RETENIDO</t>
  </si>
  <si>
    <t>ANEXO 7</t>
  </si>
  <si>
    <t>DAYRON, S.A. DE C.V FARMACIA BELEN</t>
  </si>
  <si>
    <t>06140708901030</t>
  </si>
  <si>
    <t>TANIA MICHELLE CARDONA TOCHEZ CLINICA VETERINARIA CAT HOME</t>
  </si>
  <si>
    <t>14132403590011</t>
  </si>
  <si>
    <t>PEDRO DAGOBERTO SANTOS SANTOS FARMACIA LA DIVINA PROVIDENCIA</t>
  </si>
  <si>
    <t>05022009530016</t>
  </si>
  <si>
    <t>FRANCISCO RUIZ GONZALEZ FARMACIA LA POPULAR</t>
  </si>
  <si>
    <t>06141004911010</t>
  </si>
  <si>
    <t>INDUFAR S.A DE C.V.</t>
  </si>
  <si>
    <t>06141304931021</t>
  </si>
  <si>
    <t>CLINICA RAMIREZ PACHECO S.A DE C.V</t>
  </si>
  <si>
    <t>06142309831030</t>
  </si>
  <si>
    <t>JACQUELINE GUADALUPE JUAREZ SANDOVAL FOOT CENTER</t>
  </si>
  <si>
    <t>06141210991055</t>
  </si>
  <si>
    <t xml:space="preserve">CHIVO S.A DE C.V HOSPITAL VETERINARIO CHIVO PETS </t>
  </si>
  <si>
    <t>07152401721029</t>
  </si>
  <si>
    <t>SONIA ANTONIA DE PAZ  DE VALLE DROGUERIA VALLE FARMA</t>
  </si>
  <si>
    <t>06141309810013</t>
  </si>
  <si>
    <t>ALICIA DE CONTRERAS E HIJOS DE C.V FARMACIA ROOSEVELT</t>
  </si>
  <si>
    <t>06140509811162</t>
  </si>
  <si>
    <t>MANUEL ERNESTO ALBANEZ RODRIGUEZ</t>
  </si>
  <si>
    <t>FARMACIA SAN NICOLÁS S.A DE C.V UNICENTRO</t>
  </si>
  <si>
    <t>08191804761020</t>
  </si>
  <si>
    <t>ALEXANDER ELIAS FIGUEROA SOSAFARMACIA MEDICAL CENTER</t>
  </si>
  <si>
    <t>HARUL ADRIAN MENDOZA RIVAS</t>
  </si>
  <si>
    <t>06142208812224</t>
  </si>
  <si>
    <t>JOSELINE BEATRIZ MURILLO DE CAMPOS VEMEDIC</t>
  </si>
  <si>
    <t>07151001771020</t>
  </si>
  <si>
    <t>NULBIA LISSETH CORNEJO</t>
  </si>
  <si>
    <t xml:space="preserve">INVERSIONES SUYA S.A DE C.V FARMACIA SUYAPA </t>
  </si>
  <si>
    <t>06142711201042</t>
  </si>
  <si>
    <t>PLASTIC SURGERY CENTER S.A DE C.V</t>
  </si>
  <si>
    <t>06141502051029</t>
  </si>
  <si>
    <t>CLINICA MUJER S.A DE C.V</t>
  </si>
  <si>
    <t>202103442125</t>
  </si>
  <si>
    <t>DUCA</t>
  </si>
  <si>
    <t>94832601101010</t>
  </si>
  <si>
    <t>06141012141020</t>
  </si>
  <si>
    <t>GM CAPITAL, S.A DE C.V.</t>
  </si>
  <si>
    <t>ADOLFO ABELIO GUARDADO</t>
  </si>
  <si>
    <t>12041001789101</t>
  </si>
  <si>
    <t>14051704981010</t>
  </si>
  <si>
    <t>DUI</t>
  </si>
  <si>
    <t>ENERO</t>
  </si>
  <si>
    <t>03/01/2022</t>
  </si>
  <si>
    <t>04/01/2021</t>
  </si>
  <si>
    <t>04/01/2022</t>
  </si>
  <si>
    <t>08/01/2022</t>
  </si>
  <si>
    <t>15/01/2022</t>
  </si>
  <si>
    <t>10/01/2022</t>
  </si>
  <si>
    <t>18/01/2022</t>
  </si>
  <si>
    <t>19/01/2022</t>
  </si>
  <si>
    <t>20/01/2022</t>
  </si>
  <si>
    <t>21/01/2022</t>
  </si>
  <si>
    <t>22/01/2022</t>
  </si>
  <si>
    <t>25/01/2022</t>
  </si>
  <si>
    <t>26/01/2022</t>
  </si>
  <si>
    <t>27/01/2022</t>
  </si>
  <si>
    <t>29/01/2021</t>
  </si>
  <si>
    <t>31/01/2022</t>
  </si>
  <si>
    <t>05/01/2022</t>
  </si>
  <si>
    <t>06/01/2022</t>
  </si>
  <si>
    <t>11/01/2022</t>
  </si>
  <si>
    <t>12/01/2022</t>
  </si>
  <si>
    <t>13/01/2022</t>
  </si>
  <si>
    <t>14/01/2022</t>
  </si>
  <si>
    <t>17/01/2022</t>
  </si>
  <si>
    <t>24/01/2022</t>
  </si>
  <si>
    <t>28/01/2022</t>
  </si>
  <si>
    <t>29/01/2022</t>
  </si>
  <si>
    <t>07/01/2022</t>
  </si>
  <si>
    <t>06142504761135</t>
  </si>
  <si>
    <t>RAFAEL BENJAMIN EDUARDO DAMAS ROMERO</t>
  </si>
  <si>
    <t>12170509861046</t>
  </si>
  <si>
    <t xml:space="preserve">NELSON ENRIQUE ROSALES CHAVEZ </t>
  </si>
  <si>
    <t>06142805911302</t>
  </si>
  <si>
    <t>ROSY GABRIELA GONZALEZ CAMPOS DIAMON</t>
  </si>
  <si>
    <t>09061808921016</t>
  </si>
  <si>
    <t>LINDA MAYARIK RODRIGUEZ GONZALEZ</t>
  </si>
  <si>
    <t>06140107211045</t>
  </si>
  <si>
    <t>FEBRERO</t>
  </si>
  <si>
    <t>01/02/2022</t>
  </si>
  <si>
    <t>HM CLINIC, S.A. DE C.V.</t>
  </si>
  <si>
    <t>12171912191014</t>
  </si>
  <si>
    <t>PLANET FITNESS GYM S.A. DE C.V.</t>
  </si>
  <si>
    <t>14051503791010</t>
  </si>
  <si>
    <t>JOSE JOAQUIN REYES HERNANDEZ</t>
  </si>
  <si>
    <t>03080101791011</t>
  </si>
  <si>
    <t xml:space="preserve">MARVIN JEHOVANY ALVARADO </t>
  </si>
  <si>
    <t>06141301711128</t>
  </si>
  <si>
    <t>JUAN SILVESTRE MOLINA ACOSTA</t>
  </si>
  <si>
    <t>08212409891019</t>
  </si>
  <si>
    <t>KERIME BESSY CHACON DE LEIVA</t>
  </si>
  <si>
    <t>06141908921172</t>
  </si>
  <si>
    <t>JOSE EDUARDO MONTERROZA GONZALEZ</t>
  </si>
  <si>
    <t>07152711701010</t>
  </si>
  <si>
    <t>RAMIRO ANTONIO FIGUEROA GALDAMEZ</t>
  </si>
  <si>
    <t>06140711841227</t>
  </si>
  <si>
    <t>CESAR EMILIO MONTERROSA PADILLA</t>
  </si>
  <si>
    <t>06141207811038</t>
  </si>
  <si>
    <t>MONICA VANESSA HEYMAN PEÑATE</t>
  </si>
  <si>
    <t>11091010861010</t>
  </si>
  <si>
    <t>MANUEL GREGORIO CHEVEZ RAMIREZ</t>
  </si>
  <si>
    <t>06142909821224</t>
  </si>
  <si>
    <t>YESENIA XIOMARA LARA LARA</t>
  </si>
  <si>
    <t>08140411550014</t>
  </si>
  <si>
    <t>JOSE BALTAZAR ESCOBAR MINERO</t>
  </si>
  <si>
    <t>06140912121010</t>
  </si>
  <si>
    <t>BROVET, S.A. DE C.V.</t>
  </si>
  <si>
    <t>06141610751088</t>
  </si>
  <si>
    <t>GLADIS PATRICIA LLANOS DE MORAN</t>
  </si>
  <si>
    <t>06170604781021</t>
  </si>
  <si>
    <t>JORGE ALBERTO RODRIGUEZ DELGADO</t>
  </si>
  <si>
    <t>12051801691012</t>
  </si>
  <si>
    <t>CESAR DOUGLAS GARCIA RODRIGUEZ</t>
  </si>
  <si>
    <t>03062106621019</t>
  </si>
  <si>
    <t>ANA LUISA CHILE DE PORTILLO</t>
  </si>
  <si>
    <t>11231207211013</t>
  </si>
  <si>
    <t>INVERSIONES NUEVA ESPERANZA, S.A. DE C.V.</t>
  </si>
  <si>
    <t>11091810781030</t>
  </si>
  <si>
    <t>C.M. Y FARMACIA EL DIVINO NIÑO</t>
  </si>
  <si>
    <t>14162505721023</t>
  </si>
  <si>
    <t>12160108841020</t>
  </si>
  <si>
    <t>SANTOS MERCEDEZ PORTILLO DE HERNANDEZ</t>
  </si>
  <si>
    <t>06140405801211</t>
  </si>
  <si>
    <t xml:space="preserve">ROCIO ELIZABETH CANIZALEZ ORTEZ </t>
  </si>
  <si>
    <t>02100302831051</t>
  </si>
  <si>
    <t>GRACE ADALGISA ROMERO GUADRON</t>
  </si>
  <si>
    <t>06140411201030</t>
  </si>
  <si>
    <t>GALAXIA ANIMAL, S.A. DE C.V.</t>
  </si>
  <si>
    <t>06141906211070</t>
  </si>
  <si>
    <t>IMCA, S.A. DE C.V.</t>
  </si>
  <si>
    <t>06140312781229</t>
  </si>
  <si>
    <t>GILMA MARIELA URBINA DE SANCHEZ</t>
  </si>
  <si>
    <t>02031005751012</t>
  </si>
  <si>
    <t>SANDRA MARIBEL RAMIREZ VILLALTA</t>
  </si>
  <si>
    <t>HECTOR ANTONIO PEREZ</t>
  </si>
  <si>
    <t>01010310750017</t>
  </si>
  <si>
    <t>CENTRO CLINICO HOSPITALARIO, S.A. DE C.V.</t>
  </si>
  <si>
    <t>06141111851160</t>
  </si>
  <si>
    <t>06140707201043</t>
  </si>
  <si>
    <t>HUMAN TECH, S.A. DE C.V.</t>
  </si>
  <si>
    <t>20SD000C</t>
  </si>
  <si>
    <t>3</t>
  </si>
  <si>
    <t>06141006971037</t>
  </si>
  <si>
    <t>OPTICAS LA REALEZA, S.A. DE C.V.</t>
  </si>
  <si>
    <t>12</t>
  </si>
  <si>
    <t>21DS000U</t>
  </si>
  <si>
    <t>19DS000U</t>
  </si>
  <si>
    <t>21DS000C</t>
  </si>
  <si>
    <t>06141901001027</t>
  </si>
  <si>
    <t>SERVICIOS AMBIENTALES ESPECIALIZADOS, S.A. DE C.V.</t>
  </si>
  <si>
    <t>14082108701012</t>
  </si>
  <si>
    <t>SALVADOR GUTIERREZ</t>
  </si>
  <si>
    <t>12192402771013</t>
  </si>
  <si>
    <t>CARLOS ERNESTO GUZMAN JOYA</t>
  </si>
  <si>
    <t>06141807061059</t>
  </si>
  <si>
    <t>SPORTCARS UNLIMITED, S.A. DE C.V.</t>
  </si>
  <si>
    <t>02022304590012</t>
  </si>
  <si>
    <t>ROXANA ARACELY SAVEDRA DE CIENFUEGOS</t>
  </si>
  <si>
    <t>28/02/2022</t>
  </si>
  <si>
    <t>25/02/2022</t>
  </si>
  <si>
    <t>24/02/2022</t>
  </si>
  <si>
    <t>23/02/2022</t>
  </si>
  <si>
    <t>22/02/2022</t>
  </si>
  <si>
    <t>18/02/2022</t>
  </si>
  <si>
    <t>11/02/2022</t>
  </si>
  <si>
    <t>09/02/2022</t>
  </si>
  <si>
    <t>07/02/2022</t>
  </si>
  <si>
    <t>08/02/2022</t>
  </si>
  <si>
    <t>04/02/2022</t>
  </si>
  <si>
    <t>02/02/2022</t>
  </si>
  <si>
    <t>12031104580015</t>
  </si>
  <si>
    <t>JOSE DANIEL ALFARO GOMEZ</t>
  </si>
  <si>
    <t>06140903101022</t>
  </si>
  <si>
    <t>MEDICAL PHARMA S.A. DE C.V.</t>
  </si>
  <si>
    <t>10100511701018</t>
  </si>
  <si>
    <t>ALEXANDER AMADEO LOPEZ BARRANGA</t>
  </si>
  <si>
    <t>06140901751011</t>
  </si>
  <si>
    <t>ALVARO AGUSTIN CAMPOS MEMBREÑO</t>
  </si>
  <si>
    <t>ROSAURA ARACELY AVELAR DE GUARDADO</t>
  </si>
  <si>
    <t>06141902211157</t>
  </si>
  <si>
    <t>CLINICAS DE ESPECIALIDADES MEDICAS MONSEÑOR EDUARDO ALAS S.A. DE C.V.</t>
  </si>
  <si>
    <t>21/02/2022</t>
  </si>
  <si>
    <t>08210709641011</t>
  </si>
  <si>
    <t>ANA LILIAN VELASQUEZ DE ARGUETA</t>
  </si>
  <si>
    <t>03151512201023</t>
  </si>
  <si>
    <t>SERVICIOS DE ATENCION A LA SALUD S.A. DE C.V.</t>
  </si>
  <si>
    <t>16/02/2022</t>
  </si>
  <si>
    <t>120410017891013</t>
  </si>
  <si>
    <t>02101411841101</t>
  </si>
  <si>
    <t>NIVSME FRANCISCA SALAZAR DE ACEVEDO</t>
  </si>
  <si>
    <t>15/02/2022</t>
  </si>
  <si>
    <t>06070709811045</t>
  </si>
  <si>
    <t>OMAR ENRIQUE GUARDADO RIVAS</t>
  </si>
  <si>
    <t>06140808620024</t>
  </si>
  <si>
    <t>RICARDO ALBERTO AGUILAR CHAVARRIA</t>
  </si>
  <si>
    <t>14/02/2022</t>
  </si>
  <si>
    <t>04122304801010</t>
  </si>
  <si>
    <t>DINORA URRRUTIA FLORES</t>
  </si>
  <si>
    <t>10/02/2022</t>
  </si>
  <si>
    <t>01011305841035</t>
  </si>
  <si>
    <t>MARTA CATALINA JAIMES RIVAS</t>
  </si>
  <si>
    <t>06030412861025</t>
  </si>
  <si>
    <t>OSCAR ERNESTO HERNANDEZ GUERRERO</t>
  </si>
  <si>
    <t>06142307191041</t>
  </si>
  <si>
    <t>NUTRICION INTEGRAL, S.A. DE C.V.</t>
  </si>
  <si>
    <t>03/02/2022</t>
  </si>
  <si>
    <t>06142008801100</t>
  </si>
  <si>
    <t>IVAN ANTONIO MOLINA HERNANDEZ</t>
  </si>
  <si>
    <t>06140508871170</t>
  </si>
  <si>
    <t>ARLEN MAGALY LOPEZ DE SORIANO</t>
  </si>
  <si>
    <t>06143006001057</t>
  </si>
  <si>
    <t>LABORATORIO BIO-CLINIC S.A. DE C.V.</t>
  </si>
  <si>
    <t>05/02/2022</t>
  </si>
  <si>
    <t>17/02/2022</t>
  </si>
  <si>
    <t>19/02/2022</t>
  </si>
  <si>
    <t>26/02/2022</t>
  </si>
  <si>
    <t>05112011861033</t>
  </si>
  <si>
    <t>DAVID ANTONIO GOMEZ GARCIA</t>
  </si>
  <si>
    <t>17DS000U</t>
  </si>
  <si>
    <t xml:space="preserve">20SD000C </t>
  </si>
  <si>
    <t>06142610101039</t>
  </si>
  <si>
    <t>CLINICA SALUD VITAL S.A. DE C.V.</t>
  </si>
  <si>
    <t>06193012741027</t>
  </si>
  <si>
    <t>ENRIQUE DE JESUS RODRIGUEZ ARIAS</t>
  </si>
  <si>
    <t>12172904031012</t>
  </si>
  <si>
    <t>N Y L VISION S.A. DE C.V.</t>
  </si>
  <si>
    <t>06143003791154</t>
  </si>
  <si>
    <t>CLAUDIA GERTRUDIS CARDOZA CISNEROS DE OLIVEIRA</t>
  </si>
  <si>
    <t>02103012751037</t>
  </si>
  <si>
    <t>RONALD MANRIQUE FUNES LINARES</t>
  </si>
  <si>
    <t>06142802141018</t>
  </si>
  <si>
    <t>MEDICAL SERVICE S.A. DE C.V.</t>
  </si>
  <si>
    <t>15041RESIN763002021</t>
  </si>
  <si>
    <t>21DS003F</t>
  </si>
  <si>
    <t>06141710151037</t>
  </si>
  <si>
    <t>CENTRO DE MEDICINA NUCLEAR DE EL SALVADOR S.A. DE C.V.</t>
  </si>
  <si>
    <t>06142309161107</t>
  </si>
  <si>
    <t>DISAVI, S.A. DE C.V.</t>
  </si>
  <si>
    <t>06142012031026</t>
  </si>
  <si>
    <t>PIER 17 DE EL SALVADOR, S.A. DE C.V.</t>
  </si>
  <si>
    <t>14081304540017</t>
  </si>
  <si>
    <t>ING. MOISES H. VIDES OLIVA</t>
  </si>
  <si>
    <t>06082604811013</t>
  </si>
  <si>
    <t>FRANCISCO ALEXANDER CASTRO CARDOZA</t>
  </si>
  <si>
    <t>20222841297</t>
  </si>
  <si>
    <t>06140507121070</t>
  </si>
  <si>
    <t>SISAFE S.A. DE C.V.</t>
  </si>
  <si>
    <t>06142910201027</t>
  </si>
  <si>
    <t>AMVEGAL, S.A. DE C.V.</t>
  </si>
  <si>
    <t>MARZO</t>
  </si>
  <si>
    <t>31/03/2022</t>
  </si>
  <si>
    <t>002883187</t>
  </si>
  <si>
    <t>041130466</t>
  </si>
  <si>
    <t>045167457</t>
  </si>
  <si>
    <t>30/03/2022</t>
  </si>
  <si>
    <t>04072101211016</t>
  </si>
  <si>
    <t>VILLABEN S.A DE C.V.</t>
  </si>
  <si>
    <t>027009790</t>
  </si>
  <si>
    <t>018717409</t>
  </si>
  <si>
    <t>017828338</t>
  </si>
  <si>
    <t>29/03/2022</t>
  </si>
  <si>
    <t>009870981</t>
  </si>
  <si>
    <t>007419331</t>
  </si>
  <si>
    <t>032122074</t>
  </si>
  <si>
    <t>044578045</t>
  </si>
  <si>
    <t>25/03/2022</t>
  </si>
  <si>
    <t>06142910191099</t>
  </si>
  <si>
    <t>FIZEL S.A DE C.V.</t>
  </si>
  <si>
    <t>24/03/2022</t>
  </si>
  <si>
    <t>05112601731046</t>
  </si>
  <si>
    <t>DAVID ANTONIO ALAS VALLE</t>
  </si>
  <si>
    <t>01081009201011</t>
  </si>
  <si>
    <t>R ROSALES INVERSIONES S.A DE C.V.</t>
  </si>
  <si>
    <t>026198025</t>
  </si>
  <si>
    <t>001121312</t>
  </si>
  <si>
    <t>013758387</t>
  </si>
  <si>
    <t>23/03/2022</t>
  </si>
  <si>
    <t>020422921</t>
  </si>
  <si>
    <t>019183514</t>
  </si>
  <si>
    <t>EDGARD MILTON GARCIA</t>
  </si>
  <si>
    <t>22/03/2022</t>
  </si>
  <si>
    <t>001862675</t>
  </si>
  <si>
    <t>OMAR ANTONIO CALLEJAS  SADOVAL</t>
  </si>
  <si>
    <t>025307605</t>
  </si>
  <si>
    <t>21/03/2022</t>
  </si>
  <si>
    <t>027776787</t>
  </si>
  <si>
    <t>023506457</t>
  </si>
  <si>
    <t xml:space="preserve">JININNA GUADALUPE GODINEZ  </t>
  </si>
  <si>
    <t>11210502330012</t>
  </si>
  <si>
    <t>ARMIDA DE GONZALEZ</t>
  </si>
  <si>
    <t>028442006</t>
  </si>
  <si>
    <t>014569024</t>
  </si>
  <si>
    <t>JOSE RAUL LEMUS MOLINA</t>
  </si>
  <si>
    <t>17/03/2022</t>
  </si>
  <si>
    <t>005661940</t>
  </si>
  <si>
    <t>009245097</t>
  </si>
  <si>
    <t>JULIO APARICIO HERNANDEZ LARA</t>
  </si>
  <si>
    <t>10102606211010</t>
  </si>
  <si>
    <t>ONCOSAVI S.A DE C.V</t>
  </si>
  <si>
    <t>018983466</t>
  </si>
  <si>
    <t>042098015</t>
  </si>
  <si>
    <t>026130433</t>
  </si>
  <si>
    <t>WILL ALBERTO CARBALLO ALVAREZ</t>
  </si>
  <si>
    <t>014498744</t>
  </si>
  <si>
    <t>14/03/2022</t>
  </si>
  <si>
    <t>023760988</t>
  </si>
  <si>
    <t>YLIANA ESTER FUENTES DE BONILLA</t>
  </si>
  <si>
    <t>MARIA DE JESUS VAQUIZ</t>
  </si>
  <si>
    <t>11/03/2022</t>
  </si>
  <si>
    <t>015989471</t>
  </si>
  <si>
    <t>FERNANDO ALBERTO LOEWNER</t>
  </si>
  <si>
    <t>012218512</t>
  </si>
  <si>
    <t>023577636</t>
  </si>
  <si>
    <t>021648009</t>
  </si>
  <si>
    <t>005819878</t>
  </si>
  <si>
    <t>PAULA DEL CARMEN FLORES DE RIVERA</t>
  </si>
  <si>
    <t>029502215</t>
  </si>
  <si>
    <t>09/03/2022</t>
  </si>
  <si>
    <t>030060307</t>
  </si>
  <si>
    <t>11232110911025</t>
  </si>
  <si>
    <t>ANA CAROLINA GARAY VEGA</t>
  </si>
  <si>
    <t>07/03/2022</t>
  </si>
  <si>
    <t>041541510</t>
  </si>
  <si>
    <t>005583029</t>
  </si>
  <si>
    <t>06141502831059</t>
  </si>
  <si>
    <t>DENIS MARLON SORTO</t>
  </si>
  <si>
    <t>018593855</t>
  </si>
  <si>
    <t>04/03/2022</t>
  </si>
  <si>
    <t>019578175</t>
  </si>
  <si>
    <t>FEDERICO ALBERTO OLIVERIO LEMUS</t>
  </si>
  <si>
    <t>02101504711062</t>
  </si>
  <si>
    <t>MIRNA ELIZABETH ESTRADA MERINO</t>
  </si>
  <si>
    <t>000534732</t>
  </si>
  <si>
    <t>032305494</t>
  </si>
  <si>
    <t>06140504191026</t>
  </si>
  <si>
    <t>GRUPO JEA S.A DE C.V.</t>
  </si>
  <si>
    <t>03/03/2022</t>
  </si>
  <si>
    <t>026624830</t>
  </si>
  <si>
    <t>02/03/2022</t>
  </si>
  <si>
    <t>01/03/2022</t>
  </si>
  <si>
    <t>006350372</t>
  </si>
  <si>
    <t>CARLOS JAVIER TORRES SOSA</t>
  </si>
  <si>
    <t>JUAN BAUSTISTA AMAYA JURADO</t>
  </si>
  <si>
    <t>11020404600018</t>
  </si>
  <si>
    <t>JOSE VICTORINO ARIAS DIAZ</t>
  </si>
  <si>
    <t>06142311201035</t>
  </si>
  <si>
    <t>ELECTRONICA STEREN S.A DE C.V.</t>
  </si>
  <si>
    <t>06141501901541</t>
  </si>
  <si>
    <t>CARLOS ORLANDO CHAVEZ ARGUETA</t>
  </si>
  <si>
    <t>12170312181019</t>
  </si>
  <si>
    <t>GRUPO RAMOS RIVAS S.A DE C.V.</t>
  </si>
  <si>
    <t>06140709121055</t>
  </si>
  <si>
    <t>INVERBOL S.A DE C.V.</t>
  </si>
  <si>
    <t>06142805131064</t>
  </si>
  <si>
    <t>INVERSIONES TORRES S.A DE C.V.</t>
  </si>
  <si>
    <t>28/03/2022</t>
  </si>
  <si>
    <t>ELECTROPUERTAS, S.A DE C.V.</t>
  </si>
  <si>
    <t>08/03/2022</t>
  </si>
  <si>
    <t>019202318</t>
  </si>
  <si>
    <t>TITO VLADIMIR CASTRO ROMERO</t>
  </si>
  <si>
    <t>7</t>
  </si>
  <si>
    <t>ABRIL</t>
  </si>
  <si>
    <t>29/04/2022</t>
  </si>
  <si>
    <t>22/04/2022</t>
  </si>
  <si>
    <t>27/04/2022</t>
  </si>
  <si>
    <t>25/04/2022</t>
  </si>
  <si>
    <t>21/04/2022</t>
  </si>
  <si>
    <t>20/04/2022</t>
  </si>
  <si>
    <t>19/04/2022</t>
  </si>
  <si>
    <t>18/04/2022</t>
  </si>
  <si>
    <t>11/04/2022</t>
  </si>
  <si>
    <t>08/04/2022</t>
  </si>
  <si>
    <t>06/04/2022</t>
  </si>
  <si>
    <t>05/04/2022</t>
  </si>
  <si>
    <t>01/04/2022</t>
  </si>
  <si>
    <t>017272529</t>
  </si>
  <si>
    <t>CARLOS IVAN MOLINA TRUJILLO</t>
  </si>
  <si>
    <t>06141011590179</t>
  </si>
  <si>
    <t>JOSE ROBERTO ALFARO GARCIA</t>
  </si>
  <si>
    <t>26/04/2022</t>
  </si>
  <si>
    <t>010828222</t>
  </si>
  <si>
    <t>024801054</t>
  </si>
  <si>
    <t>026760987</t>
  </si>
  <si>
    <t>10091112761016</t>
  </si>
  <si>
    <t>004316550</t>
  </si>
  <si>
    <t>12023001771014</t>
  </si>
  <si>
    <t>MIRNA ESTELA GUANDIQUE DE PEREZ</t>
  </si>
  <si>
    <t>06142806211088</t>
  </si>
  <si>
    <t>MULTICORPORACIONES DIVERSAS, S.A. DE C.V.</t>
  </si>
  <si>
    <t>01010705590011</t>
  </si>
  <si>
    <t>MARIA OVIDIA MONZON ESCAMILLA</t>
  </si>
  <si>
    <t>02102204901044</t>
  </si>
  <si>
    <t>MAGNOLIA ALEJANDRINA LEMUS SANCHEZ</t>
  </si>
  <si>
    <t>13121510580012</t>
  </si>
  <si>
    <t>REYNA ARGENTINA FLORES DE LOPEZ</t>
  </si>
  <si>
    <t>044907406</t>
  </si>
  <si>
    <t>STEPHANIE CORTEZ FERNANDEZ</t>
  </si>
  <si>
    <t>027144914</t>
  </si>
  <si>
    <t>040866014</t>
  </si>
  <si>
    <t>051844106</t>
  </si>
  <si>
    <t>JOSE LUIS HERNANDEZ LOPEZ</t>
  </si>
  <si>
    <t>12181010211018</t>
  </si>
  <si>
    <t>GRANADOS Y ASOCIADOS, S.A. DE C.V.</t>
  </si>
  <si>
    <t>008747567</t>
  </si>
  <si>
    <t>JOSE DISRAEL VASQUEZ GOMEZ</t>
  </si>
  <si>
    <t>06140102221085</t>
  </si>
  <si>
    <t>DEMACLINIC, S.A. DE C.V.</t>
  </si>
  <si>
    <t>000308458</t>
  </si>
  <si>
    <t>IVAN LEONARDO SALCEDO PADILLA</t>
  </si>
  <si>
    <t>01013103901012</t>
  </si>
  <si>
    <t>MARTINEZ MORENO Y CIA</t>
  </si>
  <si>
    <t>012764042</t>
  </si>
  <si>
    <t>BORIS ALEXEI ORELLANA LOPEZ</t>
  </si>
  <si>
    <t>06143103870014</t>
  </si>
  <si>
    <t>JAMA S.A. DE C.V.</t>
  </si>
  <si>
    <t>011020982</t>
  </si>
  <si>
    <t>DOMINGO ALFREDO LOPEZ LARA</t>
  </si>
  <si>
    <t>20220341265</t>
  </si>
  <si>
    <t>MAYO</t>
  </si>
  <si>
    <t>JUNIO</t>
  </si>
  <si>
    <t>JULIO</t>
  </si>
  <si>
    <t>AGOSTO</t>
  </si>
  <si>
    <t>SEPTIEMBRE</t>
  </si>
  <si>
    <t>OCTUBRE</t>
  </si>
  <si>
    <t>NOVIEMBRE</t>
  </si>
  <si>
    <t>DICIEMBRE</t>
  </si>
  <si>
    <t>21SD000U</t>
  </si>
  <si>
    <t>06141609101037</t>
  </si>
  <si>
    <t>FERROHOGAR, S.A. DE C.V.</t>
  </si>
  <si>
    <t>04071811670012</t>
  </si>
  <si>
    <t>MARVIN EDMUNDO ESCOBAR ROMERO</t>
  </si>
  <si>
    <t>06140107171035</t>
  </si>
  <si>
    <t>MERCO, S.A. DE C.V.</t>
  </si>
  <si>
    <t>06143012981020</t>
  </si>
  <si>
    <t>INDUSTRIAL VICAL, S.A. DE C.V.</t>
  </si>
  <si>
    <t>016547125</t>
  </si>
  <si>
    <t>JOSSELINE BEATRIZ MURILLO DE CAMPOS</t>
  </si>
  <si>
    <t>06141712191010</t>
  </si>
  <si>
    <t>FOOTWEAR FASHION EL SALVADOR, S.A.DE C.V.</t>
  </si>
  <si>
    <t>31/05/2022</t>
  </si>
  <si>
    <t>013566544</t>
  </si>
  <si>
    <t>LAURA YANIRA ALFARO DE VIDES</t>
  </si>
  <si>
    <t>021383439</t>
  </si>
  <si>
    <t>04070204590021</t>
  </si>
  <si>
    <t>MARIA JIMENEZ GUARDADO</t>
  </si>
  <si>
    <t>30/05/2022</t>
  </si>
  <si>
    <t>025117115</t>
  </si>
  <si>
    <t>14070041851012</t>
  </si>
  <si>
    <t>SARA ESTER ORELLANA</t>
  </si>
  <si>
    <t>05172008711015</t>
  </si>
  <si>
    <t>ISRAEL ANTONIO CRUZ MARTINEZ</t>
  </si>
  <si>
    <t>06142909901392</t>
  </si>
  <si>
    <t>OLGA BEATRIZ ARANGO CABRALES</t>
  </si>
  <si>
    <t>27/05/2022</t>
  </si>
  <si>
    <t>26/05/2022</t>
  </si>
  <si>
    <t>006421610</t>
  </si>
  <si>
    <t>SELMA MATAL DE GUEVARA</t>
  </si>
  <si>
    <t>007681247</t>
  </si>
  <si>
    <t>MORENA CECILIA MOLINA DE ERAZO</t>
  </si>
  <si>
    <t>14130512751010</t>
  </si>
  <si>
    <t>SAHARA ARELY BONILLA SALMEROS</t>
  </si>
  <si>
    <t>05110211861051</t>
  </si>
  <si>
    <t>KAREN ANTONIA LOPEZ JIMENEZ</t>
  </si>
  <si>
    <t>23/05/2022</t>
  </si>
  <si>
    <t>042990534</t>
  </si>
  <si>
    <t>DORIS MAGALY HIDALGO DIAZ</t>
  </si>
  <si>
    <t>20/05/2022</t>
  </si>
  <si>
    <t>19/05/2022</t>
  </si>
  <si>
    <t>06143105211098</t>
  </si>
  <si>
    <t>INVERSIONES MAGARIN, S.A. DE C.V.</t>
  </si>
  <si>
    <t>06142109701352</t>
  </si>
  <si>
    <t>MARTHA EUGENIA DAMAS DE RODRIGUEZ</t>
  </si>
  <si>
    <t>17/05/2022</t>
  </si>
  <si>
    <t>013905015</t>
  </si>
  <si>
    <t>MAURICIO DE JESUS DIAZ HERNANDEZ</t>
  </si>
  <si>
    <t>16/05/2022</t>
  </si>
  <si>
    <t>006175489</t>
  </si>
  <si>
    <t>13/05/2022</t>
  </si>
  <si>
    <t>048843109</t>
  </si>
  <si>
    <t>12/05/2022</t>
  </si>
  <si>
    <t>029325223</t>
  </si>
  <si>
    <t>WILFREDO MALTEZ PARADA</t>
  </si>
  <si>
    <t>040303040</t>
  </si>
  <si>
    <t>JOSUE MIGUEL AGUILAR GRIJALVA</t>
  </si>
  <si>
    <t>11/05/2022</t>
  </si>
  <si>
    <t>09/05/2022</t>
  </si>
  <si>
    <t>023817086</t>
  </si>
  <si>
    <t>019280324</t>
  </si>
  <si>
    <t>YAQUELIN MARISELA URRUTIA DE REYES</t>
  </si>
  <si>
    <t>05/05/2022</t>
  </si>
  <si>
    <t>03/05/2022</t>
  </si>
  <si>
    <t>02/05/2022</t>
  </si>
  <si>
    <t>022972875</t>
  </si>
  <si>
    <t>024227145</t>
  </si>
  <si>
    <t>SELVIN VALDEMAR LOPEZ</t>
  </si>
  <si>
    <t>056741989</t>
  </si>
  <si>
    <t>KENIA JANINA MENDOZA</t>
  </si>
  <si>
    <t>06/05/2022</t>
  </si>
  <si>
    <t>14/05/2022</t>
  </si>
  <si>
    <t>21/05/2022</t>
  </si>
  <si>
    <t>FRANCISCO ANTONIO BATRES</t>
  </si>
  <si>
    <t>02101205490042</t>
  </si>
  <si>
    <t>20DS000C</t>
  </si>
  <si>
    <t>06140607061031</t>
  </si>
  <si>
    <t>JAP MOTORS S.A. DE C.V.</t>
  </si>
  <si>
    <t>06141907161115</t>
  </si>
  <si>
    <t>GRANDOS CRUZ, S.A. DE C.V.</t>
  </si>
  <si>
    <t>045354290</t>
  </si>
  <si>
    <t>LEONEL AMILCAR BERMUDEZ LUNA</t>
  </si>
  <si>
    <t>037841372</t>
  </si>
  <si>
    <t>MAIRA GRISELDA GOMEZ ALVARADO</t>
  </si>
  <si>
    <t>030727276</t>
  </si>
  <si>
    <t>MARTA ALICIA ALFARO MEJIA</t>
  </si>
  <si>
    <t>10061507671010</t>
  </si>
  <si>
    <t>ANA VILMA AMAYA DE GARCIA</t>
  </si>
  <si>
    <t>06142701211040</t>
  </si>
  <si>
    <t>SISTEMAS INTEGRADOS DE SALUD EMPRESARIAL, S.A. DE C.V.</t>
  </si>
  <si>
    <t>CORPORACION BENITEZ, S.A. DE C.V.</t>
  </si>
  <si>
    <t>06140804151042</t>
  </si>
  <si>
    <t>06140503630150</t>
  </si>
  <si>
    <t>020692615</t>
  </si>
  <si>
    <t>JORGE ALBERTO AYALA FERNANDEZ</t>
  </si>
  <si>
    <t>025744899</t>
  </si>
  <si>
    <t>YESENIA ELI</t>
  </si>
  <si>
    <t>010594467</t>
  </si>
  <si>
    <t>DORA ELIZABETH CERON GUERRA</t>
  </si>
  <si>
    <t>023750789</t>
  </si>
  <si>
    <t>HECTOR EDUARDO QUEZADA AREVALO</t>
  </si>
  <si>
    <t>28/06/2022</t>
  </si>
  <si>
    <t>06141501620024</t>
  </si>
  <si>
    <t>RICARDO ALBERTO LEAL VASQUEZ</t>
  </si>
  <si>
    <t>06141203201057</t>
  </si>
  <si>
    <t>INVERSIONES JALAL, S.A. DE C.V.</t>
  </si>
  <si>
    <t>06140806951020</t>
  </si>
  <si>
    <t>013104106</t>
  </si>
  <si>
    <t>DAISY MARIA GUARDADO DE ALFONSO</t>
  </si>
  <si>
    <t>30/06/2022</t>
  </si>
  <si>
    <t>29/06/2022</t>
  </si>
  <si>
    <t>23/06/2022</t>
  </si>
  <si>
    <t>09/06/2022</t>
  </si>
  <si>
    <t>02/06/2022</t>
  </si>
  <si>
    <t>01/06/2022</t>
  </si>
  <si>
    <t>27/06/2022</t>
  </si>
  <si>
    <t>22/06/2022</t>
  </si>
  <si>
    <t>20/06/2022</t>
  </si>
  <si>
    <t>16/06/2022</t>
  </si>
  <si>
    <t>15/06/2022</t>
  </si>
  <si>
    <t>13/06/2022</t>
  </si>
  <si>
    <t>10/06/2022</t>
  </si>
  <si>
    <t>08/06/2022</t>
  </si>
  <si>
    <t>07/06/2022</t>
  </si>
  <si>
    <t>06/06/2022</t>
  </si>
  <si>
    <t>03/06/2022</t>
  </si>
  <si>
    <t>06140411091048</t>
  </si>
  <si>
    <t>HOMECENTER, S.A. DE C.V.</t>
  </si>
  <si>
    <t>06141709191017</t>
  </si>
  <si>
    <t>HM IMPORT, S.A. DE C.V.</t>
  </si>
  <si>
    <t>08110405590010</t>
  </si>
  <si>
    <t>ZOILA RUBIDIA CASTILLO HERNANDEZ</t>
  </si>
  <si>
    <t>06141402221059</t>
  </si>
  <si>
    <t>GRUPO VALDES S.A. DE C.V.</t>
  </si>
  <si>
    <t>95012110211015</t>
  </si>
  <si>
    <t>ADIMEX EL SALVADOR S.P.E., S.A. DE C.V.</t>
  </si>
  <si>
    <t>14/06/2022</t>
  </si>
  <si>
    <t>06140410021046</t>
  </si>
  <si>
    <t>GRUPO 3 INVERSIONES S.A. DE C.V.</t>
  </si>
  <si>
    <t>18/06/2022</t>
  </si>
  <si>
    <t>21/06/2022</t>
  </si>
  <si>
    <t>24/06/2022</t>
  </si>
  <si>
    <t>06141303181100</t>
  </si>
  <si>
    <t>KING STAR GLOBAL TRADING, S.A. DE C.V.</t>
  </si>
  <si>
    <t>06080405600010</t>
  </si>
  <si>
    <t>ISIS JANETT AYALA RUBALLO</t>
  </si>
  <si>
    <t>04/06/2022</t>
  </si>
  <si>
    <t>11/06/2022</t>
  </si>
  <si>
    <t>25/06/2022</t>
  </si>
  <si>
    <t>FELIX GUILLERMO AGUIRRE</t>
  </si>
  <si>
    <t>5</t>
  </si>
  <si>
    <t>AÑO</t>
  </si>
  <si>
    <t>MES 2</t>
  </si>
  <si>
    <t>Febrero</t>
  </si>
  <si>
    <t>Marzo</t>
  </si>
  <si>
    <t>Abril</t>
  </si>
  <si>
    <t>Junio</t>
  </si>
  <si>
    <t>Mayo</t>
  </si>
  <si>
    <t>Enero</t>
  </si>
  <si>
    <t>mes numero</t>
  </si>
  <si>
    <t>Fecha de Emisión</t>
  </si>
  <si>
    <t>Año</t>
  </si>
  <si>
    <t>Registro</t>
  </si>
  <si>
    <t>Monto de Op.</t>
  </si>
  <si>
    <t>IVA de Op.</t>
  </si>
  <si>
    <t>Suma de V GRAVADAS</t>
  </si>
  <si>
    <t>Doc. ID</t>
  </si>
  <si>
    <t>No. ID</t>
  </si>
  <si>
    <t>Nombre o Razón social</t>
  </si>
  <si>
    <t>Tipo de Doc.</t>
  </si>
  <si>
    <t>No. Doc.</t>
  </si>
  <si>
    <t>Fecha de Emisión del Doc.</t>
  </si>
  <si>
    <t>tipo</t>
  </si>
  <si>
    <t>00000000</t>
  </si>
  <si>
    <t>NUBIA LISSETH REVELO CORNEJO</t>
  </si>
  <si>
    <t>01/07/2022</t>
  </si>
  <si>
    <t>04/07/2022</t>
  </si>
  <si>
    <t>05/07/2022</t>
  </si>
  <si>
    <t>06/07/2022</t>
  </si>
  <si>
    <t>07/07/2022</t>
  </si>
  <si>
    <t>08/07/2022</t>
  </si>
  <si>
    <t>12/07/2022</t>
  </si>
  <si>
    <t>13/07/2022</t>
  </si>
  <si>
    <t>14/07/2022</t>
  </si>
  <si>
    <t>15/07/2022</t>
  </si>
  <si>
    <t>18/07/2022</t>
  </si>
  <si>
    <t>21/07/2022</t>
  </si>
  <si>
    <t>22/07/2022</t>
  </si>
  <si>
    <t>26/07/2022</t>
  </si>
  <si>
    <t>19/07/2022</t>
  </si>
  <si>
    <t>25/07/2022</t>
  </si>
  <si>
    <t>27/07/2022</t>
  </si>
  <si>
    <t>29/07/2022</t>
  </si>
  <si>
    <t>11/07/2022</t>
  </si>
  <si>
    <t>004635661</t>
  </si>
  <si>
    <t>JENNIFER EDITH GUANDIQUE VALDEZ</t>
  </si>
  <si>
    <t>044757479</t>
  </si>
  <si>
    <t>CESAR ALBERTO VASQUEZ LEMUS</t>
  </si>
  <si>
    <t>06140605221066</t>
  </si>
  <si>
    <t>VETERERINARIA LA RABIDA S.A. DE C.V.</t>
  </si>
  <si>
    <t>013304188</t>
  </si>
  <si>
    <t>JUAN JOSE MENJIVAR</t>
  </si>
  <si>
    <t>012249424</t>
  </si>
  <si>
    <t>JOSE MILTON UMAÑA BENITEZ</t>
  </si>
  <si>
    <t>031722229</t>
  </si>
  <si>
    <t>ANA ELIZABETH PERLERA DE ESCALANTE</t>
  </si>
  <si>
    <t>06140708680011</t>
  </si>
  <si>
    <t>052270994</t>
  </si>
  <si>
    <t>ANDREA ISABEL HERNANDEZ DE REYES</t>
  </si>
  <si>
    <t>039033323</t>
  </si>
  <si>
    <t>ROQUE LUIS LOPEZ RIVAS</t>
  </si>
  <si>
    <t>06141809211040</t>
  </si>
  <si>
    <t>GRUPO MJ, S.A. DE C.V.</t>
  </si>
  <si>
    <t>024363527</t>
  </si>
  <si>
    <t>PJ MULTISERVICIOS, S.A. DE C.V.</t>
  </si>
  <si>
    <t>045785166</t>
  </si>
  <si>
    <t>EDGAR ABRAHAM MENJIVAR PEÑATE</t>
  </si>
  <si>
    <t>028490245</t>
  </si>
  <si>
    <t>REYES BARAHONA MELENDEZ</t>
  </si>
  <si>
    <t>005396341</t>
  </si>
  <si>
    <t>KARINA ESMERALDA CRUZ</t>
  </si>
  <si>
    <t>26/06/2022</t>
  </si>
  <si>
    <t>061423029*31020</t>
  </si>
  <si>
    <t>03/07/2022</t>
  </si>
  <si>
    <t>007339078</t>
  </si>
  <si>
    <t>JOSE ELIAS ESCOBAR ROMERO</t>
  </si>
  <si>
    <t>09/07/2022</t>
  </si>
  <si>
    <t>JOSE SALAZAR MARTINEZ</t>
  </si>
  <si>
    <t>06040103841015</t>
  </si>
  <si>
    <t>CESAR AUGUSTO ALONSO ACOSTA</t>
  </si>
  <si>
    <t>16/07/2022</t>
  </si>
  <si>
    <t>06142002931037</t>
  </si>
  <si>
    <t>CENTRAL MERCANTIL, S.A. DE C.V.</t>
  </si>
  <si>
    <t>24/07/2022</t>
  </si>
  <si>
    <t>06142509201057</t>
  </si>
  <si>
    <t>GRUPOS BARRIERO S.A. DE C.V.</t>
  </si>
  <si>
    <t>28/07/2022</t>
  </si>
  <si>
    <t>31/07/2022</t>
  </si>
  <si>
    <t>19/06/2022</t>
  </si>
  <si>
    <t>02072404811019</t>
  </si>
  <si>
    <t>Columna1</t>
  </si>
  <si>
    <t>Columna2</t>
  </si>
  <si>
    <t>Columna3</t>
  </si>
  <si>
    <t>31/08/2022</t>
  </si>
  <si>
    <t>16/08/2022</t>
  </si>
  <si>
    <t>15/08/2022</t>
  </si>
  <si>
    <t>10/08/2022</t>
  </si>
  <si>
    <t>17/08/2022</t>
  </si>
  <si>
    <t>24/08/2022</t>
  </si>
  <si>
    <t>08/08/2022</t>
  </si>
  <si>
    <t>01/08/2022</t>
  </si>
  <si>
    <t>09/08/2022</t>
  </si>
  <si>
    <t>11/08/2022</t>
  </si>
  <si>
    <t>05010801131011</t>
  </si>
  <si>
    <t>CAFVA, S.A DE C.V.</t>
  </si>
  <si>
    <t>25/08/2022</t>
  </si>
  <si>
    <t>19/08/2022</t>
  </si>
  <si>
    <t>22/08/2022</t>
  </si>
  <si>
    <t>12/08/2022</t>
  </si>
  <si>
    <t>18/08/2022</t>
  </si>
  <si>
    <t>26/08/2022</t>
  </si>
  <si>
    <t>13/08/2022</t>
  </si>
  <si>
    <t>23/08/2022</t>
  </si>
  <si>
    <t>29/08/2022</t>
  </si>
  <si>
    <t>30/08/2022</t>
  </si>
  <si>
    <t>03/08/2022</t>
  </si>
  <si>
    <t>SONIA DEL CARMEN BONILLA</t>
  </si>
  <si>
    <t>015352682</t>
  </si>
  <si>
    <t>IRMA GOMEZ</t>
  </si>
  <si>
    <t>018539924</t>
  </si>
  <si>
    <t>041549110</t>
  </si>
  <si>
    <t>MARIA DEL CARMEN MARTINEZ DE HENRIQUEZ</t>
  </si>
  <si>
    <t>026941745</t>
  </si>
  <si>
    <t>004743854</t>
  </si>
  <si>
    <t>06141406211023</t>
  </si>
  <si>
    <t>SERVICIOS VETERENIRIOS S.A DE C.V.</t>
  </si>
  <si>
    <t>08212107791015</t>
  </si>
  <si>
    <t>SELVYN A. ESCOTO</t>
  </si>
  <si>
    <t>CELINA IBETH RODRIGUEZ</t>
  </si>
  <si>
    <t>020261715</t>
  </si>
  <si>
    <t>MARIA MAGDALENA BARRERA BERMUDEZ</t>
  </si>
  <si>
    <t>013963039</t>
  </si>
  <si>
    <t>KAREN ABIGAIL GALVEZ</t>
  </si>
  <si>
    <t>054624864</t>
  </si>
  <si>
    <t xml:space="preserve">ISABEL FEDERICO QUINTANILLA </t>
  </si>
  <si>
    <t>019621261</t>
  </si>
  <si>
    <t>JORGE ALBERTO AREVALO MEJIA</t>
  </si>
  <si>
    <t>005208792</t>
  </si>
  <si>
    <t>HELIDA LUCIA CHAVEZ DE ROMERO</t>
  </si>
  <si>
    <t>007623485</t>
  </si>
  <si>
    <t>DENIS TEODORO SERRANO LOVO</t>
  </si>
  <si>
    <t>048812920</t>
  </si>
  <si>
    <t>06140110911074</t>
  </si>
  <si>
    <t>CELIO CORDOBA MENJIVAR</t>
  </si>
  <si>
    <t>LUISA ADELA VILLALTA DE MELGAR</t>
  </si>
  <si>
    <t>MIRNA MAGALI TRUJILLO</t>
  </si>
  <si>
    <t>30/09/2022</t>
  </si>
  <si>
    <t>29/09/2022</t>
  </si>
  <si>
    <t>28/09/2022</t>
  </si>
  <si>
    <t>27/09/2022</t>
  </si>
  <si>
    <t>23/09/2022</t>
  </si>
  <si>
    <t>21/09/2022</t>
  </si>
  <si>
    <t>20/09/2022</t>
  </si>
  <si>
    <t>19/09/2022</t>
  </si>
  <si>
    <t>14/09/2022</t>
  </si>
  <si>
    <t>09/09/2022</t>
  </si>
  <si>
    <t>08/09/2022</t>
  </si>
  <si>
    <t>07/09/2022</t>
  </si>
  <si>
    <t>05/09/2022</t>
  </si>
  <si>
    <t>02/09/2022</t>
  </si>
  <si>
    <t>01/09/2022</t>
  </si>
  <si>
    <t>036657152</t>
  </si>
  <si>
    <t>ELSY NOHEMY VIGIL PERLA</t>
  </si>
  <si>
    <t>06142508211024</t>
  </si>
  <si>
    <t>GRUPO FSDA, S.A. DE C.V.</t>
  </si>
  <si>
    <t>025261621</t>
  </si>
  <si>
    <t>AMADA LIBERTAD ALONZO GUIROLA</t>
  </si>
  <si>
    <t>05110805871073</t>
  </si>
  <si>
    <t>11100605510010</t>
  </si>
  <si>
    <t>JUAN MENDEZ ORELLENA</t>
  </si>
  <si>
    <t>000620169</t>
  </si>
  <si>
    <t>MARTA HERMINIA MARTINEZ VDA. DE HERRERA</t>
  </si>
  <si>
    <t>024913487</t>
  </si>
  <si>
    <t>NELSON ALEXANDER AQUINO</t>
  </si>
  <si>
    <t>007453911</t>
  </si>
  <si>
    <t>IMPORTACIONES WAHA, S.A. DE C.V.</t>
  </si>
  <si>
    <t>08112011841017</t>
  </si>
  <si>
    <t>ELI MAGDIEL DELGADO RAMIREZ</t>
  </si>
  <si>
    <t>26/09/2022</t>
  </si>
  <si>
    <t>12/09/2022</t>
  </si>
  <si>
    <t>06/09/2022</t>
  </si>
  <si>
    <t>041917355</t>
  </si>
  <si>
    <t>KARLA GRACIELA HENRIQUEZ ORELLANA</t>
  </si>
  <si>
    <t>005382384</t>
  </si>
  <si>
    <t>SAMUEL ERNESTO NIETO CENTENO</t>
  </si>
  <si>
    <t>018635819</t>
  </si>
  <si>
    <t>SANDRA CAROLINA MENA UGARTE</t>
  </si>
  <si>
    <t>05/08/2022</t>
  </si>
  <si>
    <t>05012908111016</t>
  </si>
  <si>
    <t>PACIFIC TRADING, S.A. DE C.V.</t>
  </si>
  <si>
    <t>053903338</t>
  </si>
  <si>
    <t>05221806901010</t>
  </si>
  <si>
    <t>JOEL HERNANDEZ CASTELLANOS</t>
  </si>
  <si>
    <t>06141207161157</t>
  </si>
  <si>
    <t>REPUESTOS DE LA TORRE S.A. DE C.V.</t>
  </si>
  <si>
    <t>10/09/2022</t>
  </si>
  <si>
    <t>13/09/2022</t>
  </si>
  <si>
    <t>18/09/2022</t>
  </si>
  <si>
    <t>06140910131034</t>
  </si>
  <si>
    <t>PRONEGOCIOS, S.A. DE C.V.</t>
  </si>
  <si>
    <t>22/09/2022</t>
  </si>
  <si>
    <t>011500974</t>
  </si>
  <si>
    <t>Columna4</t>
  </si>
  <si>
    <t>Columna5</t>
  </si>
  <si>
    <t>04301207741021</t>
  </si>
  <si>
    <t>020668153</t>
  </si>
  <si>
    <t>BRENDA MAGALY BURGOS FLORES</t>
  </si>
  <si>
    <t>044287644</t>
  </si>
  <si>
    <t>017563920</t>
  </si>
  <si>
    <t xml:space="preserve">JUANA MANCIA MELENDEZ </t>
  </si>
  <si>
    <t>0501099881017</t>
  </si>
  <si>
    <t>RICARDO ADOLFO TORRES QUINTANILLA</t>
  </si>
  <si>
    <t>12171208881048</t>
  </si>
  <si>
    <t>JOSE OMAR ZUÑIGA HERRERA</t>
  </si>
  <si>
    <t>05111407201013</t>
  </si>
  <si>
    <t>QIMTEC, S.A. DE C.V.</t>
  </si>
  <si>
    <t>06121403861018</t>
  </si>
  <si>
    <t>CARLOS HUMBERTO CASTANEDA</t>
  </si>
  <si>
    <t>06142709191013</t>
  </si>
  <si>
    <t>FARMACARE, S.A. DE C.V.</t>
  </si>
  <si>
    <t>036052700</t>
  </si>
  <si>
    <t>JOSE EDUARDO SIBRIAN</t>
  </si>
  <si>
    <t>042645406</t>
  </si>
  <si>
    <t>IRVIN KEVIN JOSEPHT GARCIA MARTINEZ</t>
  </si>
  <si>
    <t>046449836</t>
  </si>
  <si>
    <t>FATIMA CECILIA HIDALGO SANCHEZ</t>
  </si>
  <si>
    <t>016058273</t>
  </si>
  <si>
    <t>LIDIA LISSETH SALINAS DE PAZ</t>
  </si>
  <si>
    <t>94831610891010</t>
  </si>
  <si>
    <t>MARVIN JOSUE VELIZ MEDINA</t>
  </si>
  <si>
    <t>015978658</t>
  </si>
  <si>
    <t>KARLA GERALDINA CASTILLO CHICAS</t>
  </si>
  <si>
    <t>28/10/2022</t>
  </si>
  <si>
    <t>27/10/2022</t>
  </si>
  <si>
    <t>26/10/2022</t>
  </si>
  <si>
    <t>25/10/2022</t>
  </si>
  <si>
    <t>24/10/2022</t>
  </si>
  <si>
    <t>20/10/2022</t>
  </si>
  <si>
    <t>19/10/2022</t>
  </si>
  <si>
    <t>18/10/2022</t>
  </si>
  <si>
    <t>17/10/2022</t>
  </si>
  <si>
    <t>14/10/2022</t>
  </si>
  <si>
    <t>11/10/2022</t>
  </si>
  <si>
    <t>07/10/2022</t>
  </si>
  <si>
    <t>05/10/2022</t>
  </si>
  <si>
    <t>04/10/2022</t>
  </si>
  <si>
    <t>12/10/2022</t>
  </si>
  <si>
    <t>06/10/2022</t>
  </si>
  <si>
    <t>21/10/2022</t>
  </si>
  <si>
    <t>22/10/2022</t>
  </si>
  <si>
    <t>07150802540010</t>
  </si>
  <si>
    <t>JUANA DEL CARMEN ALFARO DE TORRES</t>
  </si>
  <si>
    <t>06141002041019</t>
  </si>
  <si>
    <t>CONSULTA EMPRESARIAL, S.A. DE C.V.</t>
  </si>
  <si>
    <t>03/09/2022</t>
  </si>
  <si>
    <t>12170109031010</t>
  </si>
  <si>
    <t>M.A.R. Y ASOCIADOS, S.A. DE C.V.</t>
  </si>
  <si>
    <t>31/10/2022</t>
  </si>
  <si>
    <t>13/10/2022</t>
  </si>
  <si>
    <t>202203443834</t>
  </si>
  <si>
    <t>15/10/2022</t>
  </si>
  <si>
    <t>01/10/2022</t>
  </si>
  <si>
    <t>11081010721018</t>
  </si>
  <si>
    <t>THELMA ADA TORRES DE LOPEZ</t>
  </si>
  <si>
    <t>03062612731027</t>
  </si>
  <si>
    <t>EDWIN YOVANY VELIS</t>
  </si>
  <si>
    <t>03/10/2022</t>
  </si>
  <si>
    <t>29/10/2022</t>
  </si>
  <si>
    <t>16/10/2022</t>
  </si>
  <si>
    <t>07092307510014</t>
  </si>
  <si>
    <t>RUBEN ANAYA MIRANDA</t>
  </si>
  <si>
    <t>26/10/20222</t>
  </si>
  <si>
    <t>IMPORTE</t>
  </si>
  <si>
    <t>VENTA CONSUMIDOR</t>
  </si>
  <si>
    <t>IVA A PAGAR</t>
  </si>
  <si>
    <t>VENTA CONTRIBUYENTE</t>
  </si>
  <si>
    <t>PCTA A PAGAR</t>
  </si>
  <si>
    <t>DEVOLUCIONES O REBAJAS SOBRE VENTAS</t>
  </si>
  <si>
    <t>TOTAL</t>
  </si>
  <si>
    <t>COMPRA GRAVADA</t>
  </si>
  <si>
    <t>IMPORT</t>
  </si>
  <si>
    <t>DEVOLUCIONES O REBAJAS SOBRE COMPRAS</t>
  </si>
  <si>
    <t>TOTAL DE COMPRA EXENTA</t>
  </si>
  <si>
    <t>PERCEPCIONES 1%</t>
  </si>
  <si>
    <t>RETENCIONES 1%</t>
  </si>
  <si>
    <t>Columna6</t>
  </si>
  <si>
    <t>Columna7</t>
  </si>
  <si>
    <t>SUMAS DE VENTAS</t>
  </si>
  <si>
    <t>SUMAS COMPRAS</t>
  </si>
  <si>
    <t>SUMAS</t>
  </si>
  <si>
    <t>MANDAMIENTOS</t>
  </si>
  <si>
    <t>DOMICILIADO</t>
  </si>
  <si>
    <t xml:space="preserve">CODIGO DE PAÍS </t>
  </si>
  <si>
    <t xml:space="preserve">APELLIDOS, NOMBRES; RAZON O DENOMINACIÓN SOCIAL </t>
  </si>
  <si>
    <t>NIT/NIF</t>
  </si>
  <si>
    <t xml:space="preserve">DUI </t>
  </si>
  <si>
    <t xml:space="preserve">CÓDIGO DE INGRESO </t>
  </si>
  <si>
    <t xml:space="preserve">MONTO DEVENGADO </t>
  </si>
  <si>
    <t xml:space="preserve">MONTO DEVENGADO POR BONIFICACIONES Y GRATIFICACIONES </t>
  </si>
  <si>
    <t xml:space="preserve">IMPUESTO RETENIDO </t>
  </si>
  <si>
    <t xml:space="preserve">AGUINALDO EXENTO </t>
  </si>
  <si>
    <t xml:space="preserve">AGUINALDO GRAVADO </t>
  </si>
  <si>
    <t>AFP</t>
  </si>
  <si>
    <t>ISSS</t>
  </si>
  <si>
    <t>INPEP</t>
  </si>
  <si>
    <t>IPSFA</t>
  </si>
  <si>
    <t>CEFAFA</t>
  </si>
  <si>
    <t>BIENESTAR MAGISTERIAL</t>
  </si>
  <si>
    <t xml:space="preserve">ISSS IVM </t>
  </si>
  <si>
    <t>PERIODO</t>
  </si>
  <si>
    <t>1. DOMICILIADO</t>
  </si>
  <si>
    <t xml:space="preserve">9300 EL SALVADOR </t>
  </si>
  <si>
    <t>01 Servicios de Carácter Permanente con Subordinación o dependencia Laboral</t>
  </si>
  <si>
    <t>001045469</t>
  </si>
  <si>
    <t>DAYSI ELIZABETH SORTO BUSTILLO</t>
  </si>
  <si>
    <t>14082407031015</t>
  </si>
  <si>
    <t>SEPROMED, S.A. DE C.V.</t>
  </si>
  <si>
    <t>FARMACIA MODELO DE BERLINS.S.A. DE C.V.</t>
  </si>
  <si>
    <t>027215309</t>
  </si>
  <si>
    <t>ELFA NORMA LOPEZ RIVAS DE DUARTE</t>
  </si>
  <si>
    <t>05220511211016</t>
  </si>
  <si>
    <t>FARMA CENTER S.A. DE C.V.</t>
  </si>
  <si>
    <t>024668618</t>
  </si>
  <si>
    <t>JAIME ALBERTO VAQUIZ ESCOBAR</t>
  </si>
  <si>
    <t>004392506</t>
  </si>
  <si>
    <t>JORGE ENRIQUE DIAZ LINARES</t>
  </si>
  <si>
    <t>015827734</t>
  </si>
  <si>
    <t>OLGA MIRTA ESTRADA DE LOPEZ</t>
  </si>
  <si>
    <t>052165123</t>
  </si>
  <si>
    <t>SULEYMA ESMERALDA OCHOA ACOSTA</t>
  </si>
  <si>
    <t>11231604211011</t>
  </si>
  <si>
    <t>JOSE ALVARADO Y COMPAÑÍA</t>
  </si>
  <si>
    <t>032102927</t>
  </si>
  <si>
    <t>PATRICIA EUGENIA PINTO MEJIA</t>
  </si>
  <si>
    <t>005362326</t>
  </si>
  <si>
    <t>MARIA ISABEL MALDONADO DE MUÑOS</t>
  </si>
  <si>
    <t>06141212811038</t>
  </si>
  <si>
    <t>LUIS ALBERTO PORTILLO MORAN</t>
  </si>
  <si>
    <t>017911872</t>
  </si>
  <si>
    <t>SUSANA MARGARITA GUILLEN DE QUIJADA</t>
  </si>
  <si>
    <t>025526885</t>
  </si>
  <si>
    <t>LORENA BERSABE BARRRIENTOS DE MARAVILLA</t>
  </si>
  <si>
    <t>29/11/2022</t>
  </si>
  <si>
    <t>28/11/2022</t>
  </si>
  <si>
    <t>24/11/2022</t>
  </si>
  <si>
    <t>23/11/2022</t>
  </si>
  <si>
    <t>22/11/2022</t>
  </si>
  <si>
    <t>18/11/2022</t>
  </si>
  <si>
    <t>17/11/2022</t>
  </si>
  <si>
    <t>16/11/2022</t>
  </si>
  <si>
    <t>15/11/2022</t>
  </si>
  <si>
    <t>14/11/2022</t>
  </si>
  <si>
    <t>11/11/2022</t>
  </si>
  <si>
    <t>10/11/2022</t>
  </si>
  <si>
    <t>08/11/2022</t>
  </si>
  <si>
    <t>04/11/2022</t>
  </si>
  <si>
    <t>03/11/2022</t>
  </si>
  <si>
    <t>02/10/2022</t>
  </si>
  <si>
    <t>01/11/2022</t>
  </si>
  <si>
    <t>07/11/2022</t>
  </si>
  <si>
    <t>09/11/2022</t>
  </si>
  <si>
    <t>21/11/2022</t>
  </si>
  <si>
    <t>25/11/2022</t>
  </si>
  <si>
    <t>03021608841022</t>
  </si>
  <si>
    <t>OSMAN ESA PORILLO VARGAS</t>
  </si>
  <si>
    <t>30/11/2022</t>
  </si>
  <si>
    <t>06140302211041</t>
  </si>
  <si>
    <t>GRUPO GALVEZ, S.A. DE C.V.</t>
  </si>
  <si>
    <t>026446753</t>
  </si>
  <si>
    <t>ISABEL CRISTINA TRUJILLO DE PEREZ</t>
  </si>
  <si>
    <t>041713719</t>
  </si>
  <si>
    <t>ROBERTO ANDRE JULE ARANA</t>
  </si>
  <si>
    <t>021444489</t>
  </si>
  <si>
    <t>KAREN NOHEMY CRUZ DE ZELAYA</t>
  </si>
  <si>
    <t>010185195</t>
  </si>
  <si>
    <t>YESSENIA CAROLINA GARCIA DE ZELAYA</t>
  </si>
  <si>
    <t>23/10/2022</t>
  </si>
  <si>
    <t>02/11/2022</t>
  </si>
  <si>
    <t>06141808121063</t>
  </si>
  <si>
    <t>DIREG, S.A. DE C.V.</t>
  </si>
  <si>
    <t>12051405761016</t>
  </si>
  <si>
    <t>IVETH CAROLINA MOREIRA AREVALO</t>
  </si>
  <si>
    <t>12/11/2022</t>
  </si>
  <si>
    <t>018991736</t>
  </si>
  <si>
    <t>ALFREDO ANTONIO RODRIGUEZ DURAN</t>
  </si>
  <si>
    <t>31/11/2022</t>
  </si>
  <si>
    <t>06141203201065</t>
  </si>
  <si>
    <t>IMPORTADORA HONG KONG, S.A. DE C.V.</t>
  </si>
  <si>
    <t>06140805690027</t>
  </si>
  <si>
    <t>HNAS. SOMASCAS</t>
  </si>
  <si>
    <t>06142405071038</t>
  </si>
  <si>
    <t>PROSERVI, S.A. DE C.V.</t>
  </si>
  <si>
    <t>19/12/2022</t>
  </si>
  <si>
    <t>16/12/2022</t>
  </si>
  <si>
    <t>14/12/2022</t>
  </si>
  <si>
    <t>13/12/2022</t>
  </si>
  <si>
    <t>08/12/2022</t>
  </si>
  <si>
    <t>06/12/2022</t>
  </si>
  <si>
    <t>05/12/2022</t>
  </si>
  <si>
    <t>14021005681014</t>
  </si>
  <si>
    <t>FRANCISCO JAVIER ESCOBAR</t>
  </si>
  <si>
    <t>06142506211051</t>
  </si>
  <si>
    <t>GRUPO AGILE, LIMITADADE C.V.</t>
  </si>
  <si>
    <t>06142105911352</t>
  </si>
  <si>
    <t>ENA MARIA BLANCO VALLE</t>
  </si>
  <si>
    <t>06140803911094</t>
  </si>
  <si>
    <t>RODRIGO ANTONIO RIVERA MENJIVAR</t>
  </si>
  <si>
    <t>06142809201091</t>
  </si>
  <si>
    <t>FLORES ARAUJO S.A. DE C.V.</t>
  </si>
  <si>
    <t>047101601</t>
  </si>
  <si>
    <t>DANIEL ALEXANDER PINZON GARCIA</t>
  </si>
  <si>
    <t>05111507711051</t>
  </si>
  <si>
    <t>VLADIMIR EDMUNDO CERNA RUBIO</t>
  </si>
  <si>
    <t>11231306971054</t>
  </si>
  <si>
    <t>ROSANA CAROLINA GRANADOS GOMEZ</t>
  </si>
  <si>
    <t>020633742</t>
  </si>
  <si>
    <t>DENY MARISOL AYALA DE AQUINO</t>
  </si>
  <si>
    <t>06140610211087</t>
  </si>
  <si>
    <t>INVERSIONES NAHAMAIM, S.A. DE C.V.</t>
  </si>
  <si>
    <t>054770306</t>
  </si>
  <si>
    <t>HEYSEL NOHEMY MOZ LOPEZ</t>
  </si>
  <si>
    <t>04071405751037</t>
  </si>
  <si>
    <t>JOSE ERICK RAUDA QUIJADA</t>
  </si>
  <si>
    <t>023338618</t>
  </si>
  <si>
    <t>VICTOR OMAR RIVERA GUERRERO</t>
  </si>
  <si>
    <t>20/12/2022</t>
  </si>
  <si>
    <t>21/12/2022</t>
  </si>
  <si>
    <t>23/12/2022</t>
  </si>
  <si>
    <t>09/12/2022</t>
  </si>
  <si>
    <t>01/12/2022</t>
  </si>
  <si>
    <t>02/12/2022</t>
  </si>
  <si>
    <t>07/12/2022</t>
  </si>
  <si>
    <t>12/12/2022</t>
  </si>
  <si>
    <t>15/12/2022</t>
  </si>
  <si>
    <t>27/12/2022</t>
  </si>
  <si>
    <t>28/12/2022</t>
  </si>
  <si>
    <t>29/12/2022</t>
  </si>
  <si>
    <t>30/12/2022</t>
  </si>
  <si>
    <t>22/12/2022</t>
  </si>
  <si>
    <t>034346056</t>
  </si>
  <si>
    <t>KELLY STEPHANIE EGUIZABAL</t>
  </si>
  <si>
    <t>011640350</t>
  </si>
  <si>
    <t>ELISA MARGARITA RUBIO DE VIDES</t>
  </si>
  <si>
    <t>000727181</t>
  </si>
  <si>
    <t>015886152</t>
  </si>
  <si>
    <t>MARCOS SAMUEL SEQUEIRA ARIZA</t>
  </si>
  <si>
    <t>06143010211040</t>
  </si>
  <si>
    <t>D&amp;C COSMECEUTICAL S.A. DE C.V.</t>
  </si>
  <si>
    <t>26/11/2022</t>
  </si>
  <si>
    <t>06141802881201</t>
  </si>
  <si>
    <t>JUAN CARLOS MENJIVAR DIAZ</t>
  </si>
  <si>
    <t>202203454209</t>
  </si>
  <si>
    <t>03/12/2022</t>
  </si>
  <si>
    <t>04/12/2022</t>
  </si>
  <si>
    <t>202203454523</t>
  </si>
  <si>
    <t>06141711921022</t>
  </si>
  <si>
    <t>DAIRO, S.A. DE C.V.</t>
  </si>
  <si>
    <t>24/12/2022</t>
  </si>
  <si>
    <t>17/12/2022</t>
  </si>
  <si>
    <t>06140802181017</t>
  </si>
  <si>
    <t>OLIMPO TECNOLOGIAS, S.A. DE C.V.</t>
  </si>
  <si>
    <t>ENE-JUNIO</t>
  </si>
  <si>
    <t>JULIO-DIC</t>
  </si>
  <si>
    <t>tabla de calculos</t>
  </si>
  <si>
    <t>028243258</t>
  </si>
  <si>
    <t>CARMEN ROXANA MARTINEZ UMANZOR</t>
  </si>
  <si>
    <t>06142602181058</t>
  </si>
  <si>
    <t>SERVICIOS FARMACEUTICOS AVELAR S.A. DE C.V.</t>
  </si>
  <si>
    <t>048307307</t>
  </si>
  <si>
    <t>BRYAN JOSUE GUERRA ROQUE</t>
  </si>
  <si>
    <t>001022128</t>
  </si>
  <si>
    <t>JOSE EDUARDO DE LA O CRUZ</t>
  </si>
  <si>
    <t>010477932</t>
  </si>
  <si>
    <t>LLIAN ELIZABETH HERRERA SOLIS DE CANIZALES</t>
  </si>
  <si>
    <t>GILBERTO NAPOLEON FLORES HUEZO</t>
  </si>
  <si>
    <t>010806026</t>
  </si>
  <si>
    <t>YENY BEATRIZ CAMPOS DE PEÑA</t>
  </si>
  <si>
    <t>06142405221137</t>
  </si>
  <si>
    <t>SERVICIOS MEDICOS CASTANEDA PEREZ, S.A DE C.V.</t>
  </si>
  <si>
    <t>06140309871047</t>
  </si>
  <si>
    <t>OSCAR ARMANDO REYES PEREZ</t>
  </si>
  <si>
    <t>046538716</t>
  </si>
  <si>
    <t>EDWIN ANTONIO MERINO HERNANDEZ</t>
  </si>
  <si>
    <t>009255628</t>
  </si>
  <si>
    <t>020756590</t>
  </si>
  <si>
    <t>YESENIA ELIZABETH PINTO DE SALAZAR</t>
  </si>
  <si>
    <t>007772713</t>
  </si>
  <si>
    <t>YURI ALEJANDRO LOPEZ VASQUEZ</t>
  </si>
  <si>
    <t>028076863</t>
  </si>
  <si>
    <t>SAUL GILBERTO FUENTES RIVERA</t>
  </si>
  <si>
    <t>CARLOS ERNESTO GUILLEN CASTILLO</t>
  </si>
  <si>
    <t>06140706111024</t>
  </si>
  <si>
    <t>DUPAV, S.A. DE C.V.</t>
  </si>
  <si>
    <t>022777479</t>
  </si>
  <si>
    <t>DAYSI GUADALUPE RAMIREZ DE MENDEZ</t>
  </si>
  <si>
    <t>000527670</t>
  </si>
  <si>
    <t>OSCAR RICARDO BONILLA MENA</t>
  </si>
  <si>
    <t>001300063</t>
  </si>
  <si>
    <t>ADELA MARIA HENRIQUEZ AQUINO</t>
  </si>
  <si>
    <t>026359003</t>
  </si>
  <si>
    <t>ANDREA ELENA NOBLEAU ORANTES</t>
  </si>
  <si>
    <t>039923073</t>
  </si>
  <si>
    <t>015255602</t>
  </si>
  <si>
    <t>GEOVANI ANTONIO ALFARO RIVERA</t>
  </si>
  <si>
    <t>011888306</t>
  </si>
  <si>
    <t>LILIAN DEL CARMEN PEREZ DE ALVAREZ</t>
  </si>
  <si>
    <t>05110606161016</t>
  </si>
  <si>
    <t>ZD, S.A. DE C.V.</t>
  </si>
  <si>
    <t>06143110181121</t>
  </si>
  <si>
    <t>COMPETROL, S.A. DE C.V.</t>
  </si>
  <si>
    <t>06142502211049</t>
  </si>
  <si>
    <t>CARS CENTER, S.A. DE C.V.</t>
  </si>
  <si>
    <t>011833589</t>
  </si>
  <si>
    <t>JOSUE EDUARDO MELENDEZ HERNANDEZ</t>
  </si>
  <si>
    <t>05112306221010</t>
  </si>
  <si>
    <t>INVERSIONES EL MILAGRO, S.A. DE C.V.</t>
  </si>
  <si>
    <t>05153009951015</t>
  </si>
  <si>
    <t>06141302201042</t>
  </si>
  <si>
    <t>DGAS EL SALVADOR, S.A. DE C.V.</t>
  </si>
  <si>
    <t>06171209791014</t>
  </si>
  <si>
    <t>CESAR EDUARDO VASQUEZ GOMEZ</t>
  </si>
  <si>
    <t>06141107870011</t>
  </si>
  <si>
    <t>06141004390016</t>
  </si>
  <si>
    <t>NOEL GALLARDO RAMOS</t>
  </si>
  <si>
    <t>18SD024E</t>
  </si>
  <si>
    <t>06043008931022</t>
  </si>
  <si>
    <t>GABRIELA LEILANI RIVERA PRADO</t>
  </si>
  <si>
    <t>012273588</t>
  </si>
  <si>
    <t>NARCISO ANTONIO PEREZ ROBLES</t>
  </si>
  <si>
    <t>Julio</t>
  </si>
  <si>
    <t>Agosto</t>
  </si>
  <si>
    <t>Septiembre</t>
  </si>
  <si>
    <t>Octubre</t>
  </si>
  <si>
    <t>Noviembre</t>
  </si>
  <si>
    <t>Diciembre</t>
  </si>
  <si>
    <t>UDP SANRE MD CENTRO DE CIRUGIA AMBULATORIA</t>
  </si>
  <si>
    <t>02101909221011</t>
  </si>
  <si>
    <t>CARLOS EDUARDO ALAS GUDIEL</t>
  </si>
  <si>
    <t>009375884</t>
  </si>
  <si>
    <t>06141602201028</t>
  </si>
  <si>
    <t>032730128</t>
  </si>
  <si>
    <t>027326689</t>
  </si>
  <si>
    <t>057476668</t>
  </si>
  <si>
    <t>06140705151049</t>
  </si>
  <si>
    <t>06141710211013</t>
  </si>
  <si>
    <t>025687403</t>
  </si>
  <si>
    <t>06142011221034</t>
  </si>
  <si>
    <t>10130301621018</t>
  </si>
  <si>
    <t>024658956</t>
  </si>
  <si>
    <t>06143112660124</t>
  </si>
  <si>
    <t>001745417</t>
  </si>
  <si>
    <t>DESARROLLOS VETERINARIOS SALVADOREÑOS S.A DE C.V</t>
  </si>
  <si>
    <t>JOSE DANIEL MEJIA LEIVA</t>
  </si>
  <si>
    <t>HELEN PATRICIA MELENDEZ SARAVIA</t>
  </si>
  <si>
    <t>SELVYN ADONAY ESCOTO QUINTANILLA</t>
  </si>
  <si>
    <t>M &amp; A COMMISE S.A DE C.V</t>
  </si>
  <si>
    <t>CUIDADOS ONCOLOGICOS INTEGRALES, S.A. DE C.V.</t>
  </si>
  <si>
    <t>MARIA ISABEL BONILLA DE CRUZ</t>
  </si>
  <si>
    <t>HERNANDEZ ARCE S.A. DE C.V.</t>
  </si>
  <si>
    <t>JOSE DANIEL HENRIQUEZ RODRIGUEZ</t>
  </si>
  <si>
    <t>SANDRA ELIZABETH RIVERA CONTRERAS</t>
  </si>
  <si>
    <t>SUSANA DEL CARMEN ABREGO TOBAR</t>
  </si>
  <si>
    <t>GLADIS ESPERANZA ALVAREZ AGUIRRE</t>
  </si>
  <si>
    <t>036616376</t>
  </si>
  <si>
    <t>FRANCISCO ALEXANDER TOBAR CASTILLO</t>
  </si>
  <si>
    <t>022125135</t>
  </si>
  <si>
    <t>MIGUEL HENRIQUEZ CHAVEZ</t>
  </si>
  <si>
    <t>028967810</t>
  </si>
  <si>
    <t>FRANCISCO JESUS MELARA SORIANO</t>
  </si>
  <si>
    <t>02032202631017</t>
  </si>
  <si>
    <t>MARIA DEL SOCORRO ANCHETA</t>
  </si>
  <si>
    <t>016039449</t>
  </si>
  <si>
    <t>CELESTINO PEREZ JACOBO</t>
  </si>
  <si>
    <t>039432925</t>
  </si>
  <si>
    <t>RIGOBERTO SERRANO QUINTANILLA</t>
  </si>
  <si>
    <t>14012611611014</t>
  </si>
  <si>
    <t>JOSE MARIA GUTIERREZ FLORES</t>
  </si>
  <si>
    <t>96000310480018</t>
  </si>
  <si>
    <t>ANA PATRICIA SALAVERRIA DE ESCOBAR</t>
  </si>
  <si>
    <t>06143006101060</t>
  </si>
  <si>
    <t>LOTICOMER S.A DE C.V.</t>
  </si>
  <si>
    <t>06142702021058</t>
  </si>
  <si>
    <t>CASAS AMERICANAS S.A DE C.V.</t>
  </si>
  <si>
    <t>006348901</t>
  </si>
  <si>
    <t>AVELARDO ESPINOZA RIVAS</t>
  </si>
  <si>
    <t>UDP POLICLINICA</t>
  </si>
  <si>
    <t>013430094</t>
  </si>
  <si>
    <t>DINORA MAGAÑA</t>
  </si>
  <si>
    <t>020222119</t>
  </si>
  <si>
    <t>013838153</t>
  </si>
  <si>
    <t>JUAN ANTONIO MONTERROSA HERNANDEZ</t>
  </si>
  <si>
    <t>06141202151072</t>
  </si>
  <si>
    <t>GRUPO VOLCANO, S.A DE C.V.</t>
  </si>
  <si>
    <t>06140807711154</t>
  </si>
  <si>
    <t>DAVID ANTONIO MOLINA SILVA</t>
  </si>
  <si>
    <t>06141905780037</t>
  </si>
  <si>
    <t>BUFISA S.A DE C.V.</t>
  </si>
  <si>
    <t>009000316</t>
  </si>
  <si>
    <t>MARIA ELENA ZUNIGA VDA DE ALVARENGA</t>
  </si>
  <si>
    <t>021240673</t>
  </si>
  <si>
    <t>ZOILA CACERES DE ALAS</t>
  </si>
  <si>
    <t>017788716</t>
  </si>
  <si>
    <t>ANA CLORINDA  VASQUEZ MONTERROSA</t>
  </si>
  <si>
    <t>024681860</t>
  </si>
  <si>
    <t>SANTIAGO ALCIDES ORELLANA</t>
  </si>
  <si>
    <t>017244720</t>
  </si>
  <si>
    <t>SILVIA MARISELA CASTRO</t>
  </si>
  <si>
    <t>03121503630014</t>
  </si>
  <si>
    <t>RENE DAVID ZAMORA</t>
  </si>
  <si>
    <t>01013110881051</t>
  </si>
  <si>
    <t>DARWIN ENRIQUE MENENDEZ</t>
  </si>
  <si>
    <t>06142602051022</t>
  </si>
  <si>
    <t>CORPORACION LEGAL INTERNACIONAL S.A DE C.V.</t>
  </si>
  <si>
    <t>015173224</t>
  </si>
  <si>
    <t>HUGO ERNESTO MAGAÑA</t>
  </si>
  <si>
    <t>06162910811012</t>
  </si>
  <si>
    <t>SANDRA PATRICIA SANCHEZ</t>
  </si>
  <si>
    <t>01022303681016</t>
  </si>
  <si>
    <t>DANILO EDGARDO GUZMAN</t>
  </si>
  <si>
    <t>03151502061010</t>
  </si>
  <si>
    <t>MARSE S.A DE C.V</t>
  </si>
  <si>
    <t>03121401720014</t>
  </si>
  <si>
    <t>JOSE ALBERTO ARIAS RAMIREZ</t>
  </si>
  <si>
    <t>03150812051019</t>
  </si>
  <si>
    <t>MC CONSTRUCTORES S.A DE C.V.</t>
  </si>
  <si>
    <t>03050908751017</t>
  </si>
  <si>
    <t>ANA PATRICIA VAQUERANO DE VILLANUEVA</t>
  </si>
  <si>
    <t>05111907580012</t>
  </si>
  <si>
    <t>CARLOS BOANERGES RAMOS</t>
  </si>
  <si>
    <t>014736427</t>
  </si>
  <si>
    <t>DANIEL SICILIANO MIRAN</t>
  </si>
  <si>
    <t>03152303051010</t>
  </si>
  <si>
    <t>FERRETERIA Y SUMINISTROS DE OCCIDENTE</t>
  </si>
  <si>
    <t>019908435</t>
  </si>
  <si>
    <t>MARIO ERNESTO MARTINEZ FLORES</t>
  </si>
  <si>
    <t>10110704731017</t>
  </si>
  <si>
    <t>MEDARDO DE JESUS RODRIGUEZ</t>
  </si>
  <si>
    <t>06141809011016</t>
  </si>
  <si>
    <t>M Y M S.A DE C.V</t>
  </si>
  <si>
    <t>03081407741022</t>
  </si>
  <si>
    <t>ANGEL ALFREDO NERIO</t>
  </si>
  <si>
    <t>005134472</t>
  </si>
  <si>
    <t>VICTOR MANUEL DIAZ</t>
  </si>
  <si>
    <t>09041902650010</t>
  </si>
  <si>
    <t>JUAN JOSE MEJIA AGUILAR</t>
  </si>
  <si>
    <t>022132807</t>
  </si>
  <si>
    <t>JULIO ALONSO MIRON</t>
  </si>
  <si>
    <t>06143110151010</t>
  </si>
  <si>
    <t>PRODUCTOS ALIMENTICIOS VIVA PIZZA</t>
  </si>
  <si>
    <t>01013001650049</t>
  </si>
  <si>
    <t>BILLY ERNESTO SOLANO AYALA</t>
  </si>
  <si>
    <t>017304253</t>
  </si>
  <si>
    <t>NESTOR EFRAIN BRIZUELA PORTILLO</t>
  </si>
  <si>
    <t>02021806520027</t>
  </si>
  <si>
    <t>GERMAN GUILLERMO RIVERA</t>
  </si>
  <si>
    <t>03071304891012</t>
  </si>
  <si>
    <t>MAISON ANTONIO CHACHAGUA DOLORES</t>
  </si>
  <si>
    <t>06140402091027</t>
  </si>
  <si>
    <t>O + A INGENIEROS ARQUITECTOS</t>
  </si>
  <si>
    <t>06141011101032</t>
  </si>
  <si>
    <t>ESDEL S.A DE C.V.</t>
  </si>
  <si>
    <t>03150207500029</t>
  </si>
  <si>
    <t>JOSE ROBERTO ROBREDO</t>
  </si>
  <si>
    <t>06141807800029</t>
  </si>
  <si>
    <t>MATRISA S.A DE C.V.</t>
  </si>
  <si>
    <t>025920885</t>
  </si>
  <si>
    <t>GABRIEL BERTONY RIVERA HERNANDEZ</t>
  </si>
  <si>
    <t>06142308171087</t>
  </si>
  <si>
    <t>GRUPO DONATTO S.A DE C.V.</t>
  </si>
  <si>
    <t>015875232</t>
  </si>
  <si>
    <t>NOEL ANTONIO LEON AREVALO</t>
  </si>
  <si>
    <t>01032809570038</t>
  </si>
  <si>
    <t>JOSE JULIO PINEDA MARTINEZ</t>
  </si>
  <si>
    <t>14111403610023</t>
  </si>
  <si>
    <t>JOSE REYES GRANADOS</t>
  </si>
  <si>
    <t>015116086</t>
  </si>
  <si>
    <t>LAURA ELENA DUEÑAS BLANCO</t>
  </si>
  <si>
    <t>01011004901040</t>
  </si>
  <si>
    <t>HECTOR ANTONIO AGUIRRE RIVERA</t>
  </si>
  <si>
    <t>01041602951016</t>
  </si>
  <si>
    <t>NESTOR GIOVANY TORRES GONZALES</t>
  </si>
  <si>
    <t>03151504131024</t>
  </si>
  <si>
    <t>CONSTRUCCION Y FERRETERIA S.A DE C.V.</t>
  </si>
  <si>
    <t>06141108731120</t>
  </si>
  <si>
    <t>IVETTE CAROLINA MARTINEZ</t>
  </si>
  <si>
    <t>01070201701017</t>
  </si>
  <si>
    <t>JOSE FRANCISCO LOPEZ</t>
  </si>
  <si>
    <t>023323809</t>
  </si>
  <si>
    <t>MANUEL ENRIQUE BENITEZ RUIZ</t>
  </si>
  <si>
    <t>03072810651018</t>
  </si>
  <si>
    <t>MARIO ERNESTO AGUILAR</t>
  </si>
  <si>
    <t>03152507741016</t>
  </si>
  <si>
    <t>OSCAR HUMBERTO HIDALGO GUEVARA</t>
  </si>
  <si>
    <t>03020612731022</t>
  </si>
  <si>
    <t>SANTOS BALMORE BARRAZA LOPEZ</t>
  </si>
  <si>
    <t>029422805</t>
  </si>
  <si>
    <t>VIELLMAN FABRICIO HERNANDEZ RIVERA</t>
  </si>
  <si>
    <t>06142205091018</t>
  </si>
  <si>
    <t>NOVA INGENIEROS S.A DE C.V.</t>
  </si>
  <si>
    <t>12172112151029</t>
  </si>
  <si>
    <t>INGENIERIA Y CONSTRUCCION VILLALOBOS</t>
  </si>
  <si>
    <t>019830797</t>
  </si>
  <si>
    <t>LUIS FENDANDO ANCHETA</t>
  </si>
  <si>
    <t>05202212691011</t>
  </si>
  <si>
    <t>MIGUEL RIVAS</t>
  </si>
  <si>
    <t>03081704681012</t>
  </si>
  <si>
    <t>MIGUEL ANGEL VELSQUEZ RODRIGUEZ</t>
  </si>
  <si>
    <t>01012907931023</t>
  </si>
  <si>
    <t>ORLANDO ENRIQUE FUENTES GUZMAN</t>
  </si>
  <si>
    <t>10101011771040</t>
  </si>
  <si>
    <t>MARIANO DE LOS ANGELES RIVERA</t>
  </si>
  <si>
    <t>03151604121018</t>
  </si>
  <si>
    <t>SERVICIOS DE CONSTRUCCION HECA</t>
  </si>
  <si>
    <t>016983575</t>
  </si>
  <si>
    <t>ROMEO ANTONIO ESCALANTE ORELLANA</t>
  </si>
  <si>
    <t>06142806161030</t>
  </si>
  <si>
    <t>DIELECTRIC GROUP S.A DE C.V.</t>
  </si>
  <si>
    <t>032373455</t>
  </si>
  <si>
    <t>DENNY BRASIL MARTINEZ CASTILLO</t>
  </si>
  <si>
    <t>NICOLAS ANDRES HERNANDEZ</t>
  </si>
  <si>
    <t>018129892</t>
  </si>
  <si>
    <t>WILBER GIOVANNI HIDALGO</t>
  </si>
  <si>
    <t>03151111841038</t>
  </si>
  <si>
    <t>AIDA ESMERALDA AMAYA DE ACEVEDO</t>
  </si>
  <si>
    <t>09062405500019</t>
  </si>
  <si>
    <t>LIDIA MARIBEL SOTO DE CRUZ</t>
  </si>
  <si>
    <t>02101903721063</t>
  </si>
  <si>
    <t>CARLOS ALEJANDRO SANDOVAL SALGUERO</t>
  </si>
  <si>
    <t>010149571</t>
  </si>
  <si>
    <t>CESAR HUMBERTO GARCIA</t>
  </si>
  <si>
    <t>06051801650010</t>
  </si>
  <si>
    <t>ROSENDO FIGUEROA CHAVEZ</t>
  </si>
  <si>
    <t>03151112941028</t>
  </si>
  <si>
    <t>JANILDA NATALIA AREVALO</t>
  </si>
  <si>
    <t>02102205601028</t>
  </si>
  <si>
    <t>LUIS ALONSO CRUZ</t>
  </si>
  <si>
    <t>06142112991043</t>
  </si>
  <si>
    <t>SEMACO S.A DE C.V.</t>
  </si>
  <si>
    <t>01011607841018</t>
  </si>
  <si>
    <t>GUSTAVO ENRIQUE HERRERA GONZALEZ</t>
  </si>
  <si>
    <t>11010102761011</t>
  </si>
  <si>
    <t>MORENA ESTELO LOPEZ</t>
  </si>
  <si>
    <t>INGENIERIA ASOCIADA S.A DE C.V.</t>
  </si>
  <si>
    <t>02100412811102</t>
  </si>
  <si>
    <t>GRISELDA TULA DE BARRIENTOS</t>
  </si>
  <si>
    <t>003194141</t>
  </si>
  <si>
    <t>MARIO ANTONIO RODRIGUEZ HERRERA</t>
  </si>
  <si>
    <t>020659390</t>
  </si>
  <si>
    <t>JOSE ANIBAL BLANCO ALFARO</t>
  </si>
  <si>
    <t>06141206061086</t>
  </si>
  <si>
    <t>ALMEJA S.A DE C.V.</t>
  </si>
  <si>
    <t>03141012611017</t>
  </si>
  <si>
    <t>CAIN ABEL MARROQUIN GONZALEZ</t>
  </si>
  <si>
    <t>03073012651013</t>
  </si>
  <si>
    <t>ANGELICA PAULA SONRA</t>
  </si>
  <si>
    <t>06140610101028</t>
  </si>
  <si>
    <t>IMCA S.A DE C.V.</t>
  </si>
  <si>
    <t>03152410630013</t>
  </si>
  <si>
    <t>RAFAEL ERNESTO GARZONA RIVAS</t>
  </si>
  <si>
    <t>046649729</t>
  </si>
  <si>
    <t>JOSE GERARDO GUARDADO POLANCO</t>
  </si>
  <si>
    <t>06141707181030</t>
  </si>
  <si>
    <t>HOUSE OF SURF MIZATA S.A DE C.V.</t>
  </si>
  <si>
    <t>010075243</t>
  </si>
  <si>
    <t>JOSE MIGUEL ESCOBAR</t>
  </si>
  <si>
    <t>037049603</t>
  </si>
  <si>
    <t>OSCAR AMILCAR RAMOS VELASQUEZ</t>
  </si>
  <si>
    <t>06142604121010</t>
  </si>
  <si>
    <t>SIGMA INGENIEROS S.A DE C.V.</t>
  </si>
  <si>
    <t>01030209660018</t>
  </si>
  <si>
    <t>JULIO CESAR MORAN CADENAS</t>
  </si>
  <si>
    <t>017874143</t>
  </si>
  <si>
    <t>JUAN MANUEL CONTRERAS GOMEZ</t>
  </si>
  <si>
    <t>025238945</t>
  </si>
  <si>
    <t>JOSE MILTON PEREZ</t>
  </si>
  <si>
    <t>05201411781023</t>
  </si>
  <si>
    <t>ESTELA CONCEPCION VEGA</t>
  </si>
  <si>
    <t>03151808111011</t>
  </si>
  <si>
    <t>TSM INVERSIONES S.A DE C.V.</t>
  </si>
  <si>
    <t>06141209971083</t>
  </si>
  <si>
    <t>PROTECCION EMPRESARIAL S.A DE C.V.</t>
  </si>
  <si>
    <t>03150501781056</t>
  </si>
  <si>
    <t>MABEL MENDEZ DE FLORES</t>
  </si>
  <si>
    <t>019180574</t>
  </si>
  <si>
    <t>RAUL CASTANEDA</t>
  </si>
  <si>
    <t>03152104151014</t>
  </si>
  <si>
    <t>RIVERAS S.A DE C.V.</t>
  </si>
  <si>
    <t>06140411751374</t>
  </si>
  <si>
    <t>ALVIN RECINOS NAJARA</t>
  </si>
  <si>
    <t>06141506001050</t>
  </si>
  <si>
    <t>O.M DIVERSOS S.A DE C.V.</t>
  </si>
  <si>
    <t>03072805911028</t>
  </si>
  <si>
    <t>WILLIAM SIGFREDO CASTILLO SANTOS</t>
  </si>
  <si>
    <t>03082801811016</t>
  </si>
  <si>
    <t>RICARDO ANTONIO PULQUE FLORES</t>
  </si>
  <si>
    <t>06142801201017</t>
  </si>
  <si>
    <t>COSMOS CONCRETE SOLUTIONS S.A DE C.V.</t>
  </si>
  <si>
    <t>13122710661011</t>
  </si>
  <si>
    <t>ANTONIO FIDEL CONTRERAS DINARTE</t>
  </si>
  <si>
    <t>017947530</t>
  </si>
  <si>
    <t>MARTIN ANTONIO FERMAN NAVARRO</t>
  </si>
  <si>
    <t>06141809171015</t>
  </si>
  <si>
    <t>KEIRAN S.A DE C.V</t>
  </si>
  <si>
    <t>027791664</t>
  </si>
  <si>
    <t>RAUL ALBERTO CARCAMO AQUINO</t>
  </si>
  <si>
    <t>06140710091054</t>
  </si>
  <si>
    <t>SOLUCIONES DE INGENIERIA S.A DE C.V.</t>
  </si>
  <si>
    <t>000050738</t>
  </si>
  <si>
    <t>ANTONIO RAMIREZ HERNANDEZ</t>
  </si>
  <si>
    <t>049979521</t>
  </si>
  <si>
    <t>LUIS FRANCISCO CASTANEDA OSORIO</t>
  </si>
  <si>
    <t>027486421</t>
  </si>
  <si>
    <t>IRMA ELENA HIDALGO GARCIA</t>
  </si>
  <si>
    <t>026036956</t>
  </si>
  <si>
    <t>JOSE ROBERTO CALDERON PINEDA</t>
  </si>
  <si>
    <t>020349987</t>
  </si>
  <si>
    <t>EDWIN ERNESTO JUAREZ MONTERROSA</t>
  </si>
  <si>
    <t>006026119</t>
  </si>
  <si>
    <t>ROCIO BASAGOITEA TREMOYA</t>
  </si>
  <si>
    <t>027447100</t>
  </si>
  <si>
    <t>OMNI-MUSIC, S.A DE C.V.</t>
  </si>
  <si>
    <t>039754076</t>
  </si>
  <si>
    <t>GERARDO ALFREDO ALFARO FUENTES</t>
  </si>
  <si>
    <t>013311402</t>
  </si>
  <si>
    <t>MARVIN ANTONIO ALVARADO ESPINOZA</t>
  </si>
  <si>
    <t>06140911991029</t>
  </si>
  <si>
    <t>SERVICIOS E INVERCIONES SALVADOREÑAS</t>
  </si>
  <si>
    <t>004350855</t>
  </si>
  <si>
    <t>JENNY CAROLINA AQUINO DE PEREZ</t>
  </si>
  <si>
    <t>003327427</t>
  </si>
  <si>
    <t xml:space="preserve">JOSE AMILCAR SANCHEZ PEÑA </t>
  </si>
  <si>
    <t>008077166</t>
  </si>
  <si>
    <t>ANA GRACIELA LUZ DE HERRERRA</t>
  </si>
  <si>
    <t>014719598</t>
  </si>
  <si>
    <t>ANA VICTORIA ESCALANTE</t>
  </si>
  <si>
    <t>06141302891030</t>
  </si>
  <si>
    <t>VIVEROS SANTA MARIA S.A DE C.V.</t>
  </si>
  <si>
    <t>022053760</t>
  </si>
  <si>
    <t>LEVIS RAMOS ALVAREZ</t>
  </si>
  <si>
    <t>011146762</t>
  </si>
  <si>
    <t>JULIO ERNESTO RAMIREZ</t>
  </si>
  <si>
    <t>06142910201060</t>
  </si>
  <si>
    <t>CONSTRUCTORA ESCALANTE S.A DE C.V.</t>
  </si>
  <si>
    <t>06142209211034</t>
  </si>
  <si>
    <t xml:space="preserve">DACALE GENCO COMPANY </t>
  </si>
  <si>
    <t>06142805141060</t>
  </si>
  <si>
    <t>EXA CONSTRUCTORA S.A DE C.V.</t>
  </si>
  <si>
    <t>06141801051051</t>
  </si>
  <si>
    <t>HARD SOFT S.A DE C.V.</t>
  </si>
  <si>
    <t>048318382</t>
  </si>
  <si>
    <t>SAVI ANTONIO PAREDES</t>
  </si>
  <si>
    <t>037496800</t>
  </si>
  <si>
    <t>EVER ANTONIO PEÑA VASQUEZ</t>
  </si>
  <si>
    <t>06141504081049</t>
  </si>
  <si>
    <t>INSELPRO S.A DE C.V.</t>
  </si>
  <si>
    <t>06141801711019</t>
  </si>
  <si>
    <t>RONALD EDUARDO TOLEDO</t>
  </si>
  <si>
    <t>011728182</t>
  </si>
  <si>
    <t>WILLIAM ALBERTO GUZMAN CASTILLO</t>
  </si>
  <si>
    <t>06140110700018</t>
  </si>
  <si>
    <t>HENRIQUEZ CHACON S.A DE C.V.</t>
  </si>
  <si>
    <t>013423097</t>
  </si>
  <si>
    <t>SAMUEL GARCIA COLOCHO</t>
  </si>
  <si>
    <t>022524826</t>
  </si>
  <si>
    <t>ORLANDO AYALA RAUDA</t>
  </si>
  <si>
    <t>056157740</t>
  </si>
  <si>
    <t>JUAN DANIEL RIVAS HERNANDEZ</t>
  </si>
  <si>
    <t>039353773</t>
  </si>
  <si>
    <t>FRANCISCO ANTONIO LARIN</t>
  </si>
  <si>
    <t>01080903111019</t>
  </si>
  <si>
    <t>EMPRESA RE JEM S.A DE C.V.</t>
  </si>
  <si>
    <t>017884978</t>
  </si>
  <si>
    <t>VILMA YOLANDA GIL DE ERAZO</t>
  </si>
  <si>
    <t>03150206131015</t>
  </si>
  <si>
    <t>ARCHIPIELAGO S.A DE C.V.</t>
  </si>
  <si>
    <t>06141805201015</t>
  </si>
  <si>
    <t>DITRIBUCION A Y C S.A DE C.V.</t>
  </si>
  <si>
    <t>ASOC. COOP. DE PRODUCCION LOS LAGARTOS DE RL</t>
  </si>
  <si>
    <t>017529188</t>
  </si>
  <si>
    <t>JUAN ARGELIO PEREIRA</t>
  </si>
  <si>
    <t>017965009</t>
  </si>
  <si>
    <t>JOSE DAVID ARANA MORAN</t>
  </si>
  <si>
    <t>052547888</t>
  </si>
  <si>
    <t>DANILO ISAAC CORTEZ</t>
  </si>
  <si>
    <t>02103011201025</t>
  </si>
  <si>
    <t>LA BODEGA DE LA CERAMICA S.A DE C.V.</t>
  </si>
  <si>
    <t>06142103961050</t>
  </si>
  <si>
    <t>SICAFE S.A DE C.V</t>
  </si>
  <si>
    <t>012885018</t>
  </si>
  <si>
    <t>RAUL ANTONIO GARCIA</t>
  </si>
  <si>
    <t>027638133</t>
  </si>
  <si>
    <t>JAIME ANTONIO MORAN LEON</t>
  </si>
  <si>
    <t>026904214</t>
  </si>
  <si>
    <t>ERNESTO ENRIQUE SEGUNDO GRANADINO</t>
  </si>
  <si>
    <t>014231053</t>
  </si>
  <si>
    <t>WALTER AVELARDO CRUZ AREVALO</t>
  </si>
  <si>
    <t>022360400</t>
  </si>
  <si>
    <t>ENZO GUILLERMO RUBIO MORAN</t>
  </si>
  <si>
    <t>024372843</t>
  </si>
  <si>
    <t>03152507161010</t>
  </si>
  <si>
    <t>VERGARA TRUCKS LOGISTIC S.A DE C.V.</t>
  </si>
  <si>
    <t>024611629</t>
  </si>
  <si>
    <t>YOLANDA HERMINIA ESCOBAR</t>
  </si>
  <si>
    <t>017422881</t>
  </si>
  <si>
    <t>EUGENIO ORLANDO CHIQUILLO</t>
  </si>
  <si>
    <t>024986294</t>
  </si>
  <si>
    <t>SONIA ANGELICA PAULA</t>
  </si>
  <si>
    <t>021504572</t>
  </si>
  <si>
    <t>MAURICIO ANIBAL AREVALO MORAN</t>
  </si>
  <si>
    <t>019752363</t>
  </si>
  <si>
    <t>MAURICIO DE JESUS HERNANDEZ ABARCA</t>
  </si>
  <si>
    <t>036880959</t>
  </si>
  <si>
    <t>JUAN ANTONIO ALVARENGA GUARDADO</t>
  </si>
  <si>
    <t>026884325</t>
  </si>
  <si>
    <t>MARIO ENRIQUE OLIVARES CALDERON</t>
  </si>
  <si>
    <t>06141201101055</t>
  </si>
  <si>
    <t>GRUPO LOS SIETE S.A DE C.V.</t>
  </si>
  <si>
    <t>06142307181011</t>
  </si>
  <si>
    <t>DESARROLLO MAYAS S.A DE C.V.</t>
  </si>
  <si>
    <t>03153107071018</t>
  </si>
  <si>
    <t>CASMO S.A DE C.V.</t>
  </si>
  <si>
    <t>06142805131056</t>
  </si>
  <si>
    <t>SERVICONSTRUCCIONES S.A DE C.V.</t>
  </si>
  <si>
    <t>03151102161016</t>
  </si>
  <si>
    <t>UDP PRODUCTOS Y SERVICIOS EL VOLCAN</t>
  </si>
  <si>
    <t>001299157</t>
  </si>
  <si>
    <t>CARLOS EFRAIN AREVALO</t>
  </si>
  <si>
    <t>033750993</t>
  </si>
  <si>
    <t>JOEL ARMANDO CALDERON ORANTES</t>
  </si>
  <si>
    <t>06140808061072</t>
  </si>
  <si>
    <t>VELESA S.A DE C.V.</t>
  </si>
  <si>
    <t>022740082</t>
  </si>
  <si>
    <t>LUIS MAURICIO CALDERON MENDOZA</t>
  </si>
  <si>
    <t>03062602211017</t>
  </si>
  <si>
    <t>D Y R INGENIEROS S.A DE C.V.</t>
  </si>
  <si>
    <t>03150701201011</t>
  </si>
  <si>
    <t>TERRACERIA Y TRANSPORTES S.A DE C.V.</t>
  </si>
  <si>
    <t>025301112</t>
  </si>
  <si>
    <t>JOSE ERNESTO FLORES SOLARES</t>
  </si>
  <si>
    <t>014965327</t>
  </si>
  <si>
    <t>JOSE ROBERTO CABRERA SANCHEZ</t>
  </si>
  <si>
    <t>06140811181062</t>
  </si>
  <si>
    <t>ALFA BLOCK S.A DE C.V.</t>
  </si>
  <si>
    <t>011354917</t>
  </si>
  <si>
    <t>MAX FRANCISCO OLIVA</t>
  </si>
  <si>
    <t>06141702101071</t>
  </si>
  <si>
    <t>UDP TRANSPORT L Y M</t>
  </si>
  <si>
    <t>005441162</t>
  </si>
  <si>
    <t>MIRNA ERMITA ORELLANA DE MARTINEZ</t>
  </si>
  <si>
    <t>05111002051014</t>
  </si>
  <si>
    <t>M.C. EL SALVADOR S.A DE C.V.</t>
  </si>
  <si>
    <t>014610299</t>
  </si>
  <si>
    <t>RUDELZO BALMORE JIMENEZ HERRERA</t>
  </si>
  <si>
    <t>003638690</t>
  </si>
  <si>
    <t>SARA MARILU AVILES</t>
  </si>
  <si>
    <t>020489135</t>
  </si>
  <si>
    <t xml:space="preserve">DOUGLAS ORLANDO TEPATA </t>
  </si>
  <si>
    <t>028420892</t>
  </si>
  <si>
    <t>CARLOS ALBERTO BURGOS AMAYA</t>
  </si>
  <si>
    <t>05110801111015</t>
  </si>
  <si>
    <t>GESTION DE PROYECTOS INDUSTRIALES</t>
  </si>
  <si>
    <t>015568217</t>
  </si>
  <si>
    <t>JULIO CESAR ESCOBAR VASQUEZ</t>
  </si>
  <si>
    <t>06141310061012</t>
  </si>
  <si>
    <t>SERVICIOS GLOBO S.A DE C.V.</t>
  </si>
  <si>
    <t>031496632</t>
  </si>
  <si>
    <t>MARTA TERESA CARRANZA</t>
  </si>
  <si>
    <t>038787961</t>
  </si>
  <si>
    <t>JULIO ERNESTO MEJIA</t>
  </si>
  <si>
    <t>040796617</t>
  </si>
  <si>
    <t>MERSON ANTONIO CHACHAGUA</t>
  </si>
  <si>
    <t>006626723</t>
  </si>
  <si>
    <t>WILLIAM ALEXIS CEREN MORENO</t>
  </si>
  <si>
    <t>010545646</t>
  </si>
  <si>
    <t>SIGFREDO ANTONIO ORTIZ</t>
  </si>
  <si>
    <t>011734719</t>
  </si>
  <si>
    <t>CARLOS HUMBERTO ROMERO SANCHEZ</t>
  </si>
  <si>
    <t>06140509011034</t>
  </si>
  <si>
    <t>CONSULTORIA ARQUITECTURA Y CONSTRUCCION</t>
  </si>
  <si>
    <t>043076189</t>
  </si>
  <si>
    <t>EDWARD GABRIEL GUEVARA SALINAS</t>
  </si>
  <si>
    <t>023040354</t>
  </si>
  <si>
    <t>OSCAR EDUARDO FLORES MACIA</t>
  </si>
  <si>
    <t>014808347</t>
  </si>
  <si>
    <t>HUGO NELSON RUIZ RODRIGUEZ</t>
  </si>
  <si>
    <t>06141206121062</t>
  </si>
  <si>
    <t>VARELA GARCIA S.A DE C.V</t>
  </si>
  <si>
    <t>037430074</t>
  </si>
  <si>
    <t>ABRAHAM ALEJANDRO KATTAN VELASQUEZ</t>
  </si>
  <si>
    <t>02100305151019</t>
  </si>
  <si>
    <t>ACUATICOS MALIBU S.A DE C.V.</t>
  </si>
  <si>
    <t>013417800</t>
  </si>
  <si>
    <t>ARISTIDES DE JESUS VALLE RIVERA</t>
  </si>
  <si>
    <t>03052106851019</t>
  </si>
  <si>
    <t>MARIA TERESA CARRANZA DE CORDOBA</t>
  </si>
  <si>
    <t>05112708191010</t>
  </si>
  <si>
    <t>NEGOCIOS GENESIS S.A DE C.V.</t>
  </si>
  <si>
    <t>035646629</t>
  </si>
  <si>
    <t>JOB DE JESUS GUEVARA UMAÑA</t>
  </si>
  <si>
    <t>06142611850023</t>
  </si>
  <si>
    <t>GRADA S.A DE C.V.</t>
  </si>
  <si>
    <t>05110505221018</t>
  </si>
  <si>
    <t>ASESORES, SERVICIOS Y SUMINISTROS S.A DE C.V.</t>
  </si>
  <si>
    <t>02100909171018</t>
  </si>
  <si>
    <t>MICRONEGOCIOS DE LA FINCA S.A DE C.V.</t>
  </si>
  <si>
    <t>020391560</t>
  </si>
  <si>
    <t>JOSE ARTURO GUARDADO MARTINEZ</t>
  </si>
  <si>
    <t>033194008</t>
  </si>
  <si>
    <t>JOSE DANIEL ZETINO CARIAS</t>
  </si>
  <si>
    <t>012809745</t>
  </si>
  <si>
    <t>GUSTAVO IVAN TOLEDO PINTE</t>
  </si>
  <si>
    <t>023627481</t>
  </si>
  <si>
    <t>RAFAEL ROLANDO CALVO GARCIA</t>
  </si>
  <si>
    <t>034621498</t>
  </si>
  <si>
    <t>MARIA IRMA HERNANDEZ</t>
  </si>
  <si>
    <t>06141805151034</t>
  </si>
  <si>
    <t>TECNI INVERSIONES S.A DE C.V.</t>
  </si>
  <si>
    <t>023756670</t>
  </si>
  <si>
    <t>VICTOR MANUEL GARCIA DE LA CRUZ</t>
  </si>
  <si>
    <t>06140108380017</t>
  </si>
  <si>
    <t>FREUND DE EL SALVADOR S.A DE C.V.</t>
  </si>
  <si>
    <t>036827545</t>
  </si>
  <si>
    <t>JAIME RIVAS DURAN</t>
  </si>
  <si>
    <t>022885581</t>
  </si>
  <si>
    <t>FATIMA GOMEZ DE RODRIGUEZ</t>
  </si>
  <si>
    <t>011597159</t>
  </si>
  <si>
    <t>NICOLAS ESTEBAN ALVARENGA GALDAMEZ</t>
  </si>
  <si>
    <t>03150912211013</t>
  </si>
  <si>
    <t>CONSTRUCIONES CAINES S.A DE C.V.</t>
  </si>
  <si>
    <t>021309647</t>
  </si>
  <si>
    <t>FREDY VALLE RIVAS</t>
  </si>
  <si>
    <t>048835287</t>
  </si>
  <si>
    <t>JACQUELINE ESMERALDA DIAZ CRESPIN</t>
  </si>
  <si>
    <t>010836487</t>
  </si>
  <si>
    <t>JOSE ROBERTO NAVAREZ URIAS</t>
  </si>
  <si>
    <t>025233694</t>
  </si>
  <si>
    <t>JOSE ALBERTO ORTIZ HERRERA</t>
  </si>
  <si>
    <t>019514383</t>
  </si>
  <si>
    <t>JOSE ISRAEL BONILLA ESPINOZA</t>
  </si>
  <si>
    <t>06141902181029</t>
  </si>
  <si>
    <t>PEÑA COMPANY S.A DE C.V.</t>
  </si>
  <si>
    <t>036513366</t>
  </si>
  <si>
    <t>ELMER SAMUEL PULUNTO TULIPE</t>
  </si>
  <si>
    <t>013765499</t>
  </si>
  <si>
    <t>DAVID ALEXANDER LINARES ARAUJO</t>
  </si>
  <si>
    <t>021356042</t>
  </si>
  <si>
    <t>RAFAEL ISAIAS ESTRADA SAAVEDRA</t>
  </si>
  <si>
    <t>038519839</t>
  </si>
  <si>
    <t>CLAUDIA MILENA FLORES</t>
  </si>
  <si>
    <t>024613354</t>
  </si>
  <si>
    <t>MATILDE EUGENIA ESCOBAR VILLACORTA</t>
  </si>
  <si>
    <t>06141405031056</t>
  </si>
  <si>
    <t>PROYECTOS CONSOLIDADOS DE INGENIERIA</t>
  </si>
  <si>
    <t>034306983</t>
  </si>
  <si>
    <t>MANUEL DE JESUS RAMIREZ CASTRO</t>
  </si>
  <si>
    <t>05011708221015</t>
  </si>
  <si>
    <t>L Y L INGENIEROS S.A DE C.V.</t>
  </si>
  <si>
    <t>043352446</t>
  </si>
  <si>
    <t>CARLA YOLANDA RIVERA DE GONZALES</t>
  </si>
  <si>
    <t>039771387</t>
  </si>
  <si>
    <t>WILFREDO ALONSO SION ZETINO</t>
  </si>
  <si>
    <t>037614953</t>
  </si>
  <si>
    <t>MIGUEL ANGEL SANTOS PEREZ</t>
  </si>
  <si>
    <t>03151206191014</t>
  </si>
  <si>
    <t>DIMANCO S.A DE C.V.</t>
  </si>
  <si>
    <t>03150605981014</t>
  </si>
  <si>
    <t>TRANSPORTE VERGARA S.A DE C.V.</t>
  </si>
  <si>
    <t>055556682</t>
  </si>
  <si>
    <t>MARIELA NOEMI CHACON DE MIRA</t>
  </si>
  <si>
    <t>15041RESIN146362023</t>
  </si>
  <si>
    <t>23BL000F</t>
  </si>
  <si>
    <t>06142009161075</t>
  </si>
  <si>
    <t>06140403101085</t>
  </si>
  <si>
    <t>07151402711012</t>
  </si>
  <si>
    <t>SERBELIO DE JESUS VENTURA LANDAVERDE</t>
  </si>
  <si>
    <t>14152702711018</t>
  </si>
  <si>
    <t>OSMAR ANTONIO PORTILLO</t>
  </si>
  <si>
    <t>05030412821038</t>
  </si>
  <si>
    <t>JOSE GUILLERMO CRUZ PAREDES</t>
  </si>
  <si>
    <t>05111302771027</t>
  </si>
  <si>
    <t>03151510541013</t>
  </si>
  <si>
    <t>RIGOBERTO ANGEL PEREZ RAMIREZ</t>
  </si>
  <si>
    <t>06122308121011</t>
  </si>
  <si>
    <t>06140607161028</t>
  </si>
  <si>
    <t>026770746</t>
  </si>
  <si>
    <t>06140706121062</t>
  </si>
  <si>
    <t>ADMINISTRADORES DE SEGUROS Y FINANZAS, S.A. DE C.V.</t>
  </si>
  <si>
    <t>015047287</t>
  </si>
  <si>
    <t>020073455</t>
  </si>
  <si>
    <t>ZOILA DEL CARMEN MENEDEZ DE ARANA</t>
  </si>
  <si>
    <t>013947431</t>
  </si>
  <si>
    <t>JOSE MARROQUIN VALENCIA RIVERA</t>
  </si>
  <si>
    <t>007335684</t>
  </si>
  <si>
    <t>MIGUEL ANGEL VASQUEZ RODRIGUEZ</t>
  </si>
  <si>
    <t>044196089</t>
  </si>
  <si>
    <t>INOCENCIO PAIZ MARTINEZ</t>
  </si>
  <si>
    <t>06140801191051</t>
  </si>
  <si>
    <t>GRUPO CENTINELA S.A. DE C.V.</t>
  </si>
  <si>
    <t>036830959</t>
  </si>
  <si>
    <t>06141206131068</t>
  </si>
  <si>
    <t>GRUPO RMO, S.A. DE C.V.</t>
  </si>
  <si>
    <t>005838490</t>
  </si>
  <si>
    <t>MELANIA CAROLINA VILLALTA</t>
  </si>
  <si>
    <t>COMERCIAL E.C.A. S.A. DE C.V.</t>
  </si>
  <si>
    <t>3A QUIMICOS, S.A. DE C.V.</t>
  </si>
  <si>
    <t>05031104991018</t>
  </si>
  <si>
    <t>RODRIGO ALBERTO LOPEZ AQUINO</t>
  </si>
  <si>
    <t>JOSE RIGOBERTO CORDOVA BARRERA</t>
  </si>
  <si>
    <t>MAX FRANCISCO OLIVA NAVAS</t>
  </si>
  <si>
    <t>017647742</t>
  </si>
  <si>
    <t>MAURICIO ALEXANDER TEJADA MALDONADO</t>
  </si>
  <si>
    <t>007059571</t>
  </si>
  <si>
    <t>ADONALDO ERICSON HERNANDEZ ZETINO</t>
  </si>
  <si>
    <t>014596013</t>
  </si>
  <si>
    <t>RAFAEL NUÑEZ GUARDADO</t>
  </si>
  <si>
    <t>041116412</t>
  </si>
  <si>
    <t>JONATHAN SALATIES HERNANDEZ PORTILLO</t>
  </si>
  <si>
    <t>06141104151013</t>
  </si>
  <si>
    <t>AGROFERRETERIA EL AMIGO ALVAREZ PEREZ, S.A. DE C.V.</t>
  </si>
  <si>
    <t>043873670</t>
  </si>
  <si>
    <t>JOEL ARISTEO BELTRAN MENJIVAR</t>
  </si>
  <si>
    <t>024836106</t>
  </si>
  <si>
    <t>ROSEMBEL VALIENTE POLIO</t>
  </si>
  <si>
    <t>06141807221013</t>
  </si>
  <si>
    <t>BEMIAN S.A. DE C.V.</t>
  </si>
  <si>
    <t>06143012871071</t>
  </si>
  <si>
    <t>CORINA MARGARITA SOSA DE HERNANDEZ</t>
  </si>
  <si>
    <t>Etiquetas de fila</t>
  </si>
  <si>
    <t>Suma de VENTA TOTAL</t>
  </si>
  <si>
    <t>04122808951013</t>
  </si>
  <si>
    <t>ASOC. COOP. DE PRODUCCION PRODUCTORES ORGANICOS DE RL</t>
  </si>
  <si>
    <t>003718076</t>
  </si>
  <si>
    <t>JULIO ALEXANDER RODRIGUEZ</t>
  </si>
  <si>
    <t>038195978</t>
  </si>
  <si>
    <t>MARVIN JEOVANI ESCOBAR SALAZAR</t>
  </si>
  <si>
    <t>040882442</t>
  </si>
  <si>
    <t>HECTOR ADILIO MENDEZ CORDOVA</t>
  </si>
  <si>
    <t>15041RESI397502023</t>
  </si>
  <si>
    <t>23BL000C1</t>
  </si>
  <si>
    <t>PROVEEDORA DE RODAMIENTOS, S.A. DE C.V.</t>
  </si>
  <si>
    <t>04</t>
  </si>
  <si>
    <t>RETENCIONES SEGÚN TABLA COD 01</t>
  </si>
  <si>
    <t>Suma de D.FISCAL</t>
  </si>
  <si>
    <t>Suma de V. GRAVADA</t>
  </si>
  <si>
    <t>004419756</t>
  </si>
  <si>
    <t>NORMA PATRICIA RAMIREZ NUÑEZ</t>
  </si>
  <si>
    <t>025921344</t>
  </si>
  <si>
    <t>EDENILSON VELASQUEZ LOPEZ</t>
  </si>
  <si>
    <t>014301303</t>
  </si>
  <si>
    <t>MOISES ALBERTO GONZALEZ</t>
  </si>
  <si>
    <t>014662199</t>
  </si>
  <si>
    <t>06140801161055</t>
  </si>
  <si>
    <t>PROYECTOS Y MAQUINARIAS, S.A. DE C.V.</t>
  </si>
  <si>
    <t>03023007851015</t>
  </si>
  <si>
    <t>048221161</t>
  </si>
  <si>
    <t>JOSE DAVID PORTILLO GONZALEZ</t>
  </si>
  <si>
    <t>06140902091031</t>
  </si>
  <si>
    <t>TU SOCIO, S.A. DE C.V.</t>
  </si>
  <si>
    <t>033464364</t>
  </si>
  <si>
    <t>JUAN CARLOS GRANADOS MATA</t>
  </si>
  <si>
    <t>026260589</t>
  </si>
  <si>
    <t>MELIDA ALEIDA CASTRO DE MORALES</t>
  </si>
  <si>
    <t>027788750</t>
  </si>
  <si>
    <t>ROSA ELENA DE ALVARENGA DE MIRANDA</t>
  </si>
  <si>
    <t>001071410</t>
  </si>
  <si>
    <t>RUTILIO FLAMENCO GUADRON</t>
  </si>
  <si>
    <t>020855637</t>
  </si>
  <si>
    <t>JUAN CARLOS ESCALANTE PORTILLO</t>
  </si>
  <si>
    <t>026151772</t>
  </si>
  <si>
    <t>011484924</t>
  </si>
  <si>
    <t>EDWIN ELIAZAR HENRIQUEZ ESTUPINIAN</t>
  </si>
  <si>
    <t>017182554</t>
  </si>
  <si>
    <t>OMAR ANTONIO AGUILAR HERNANDEZ</t>
  </si>
  <si>
    <t>006419794</t>
  </si>
  <si>
    <t>ALEJANDRO ENRIQUE GARCIA MENDEZ</t>
  </si>
  <si>
    <t>06141905181011</t>
  </si>
  <si>
    <t>TOMVKYO, S.A. DE C.V.</t>
  </si>
  <si>
    <t>025062954</t>
  </si>
  <si>
    <t>JUAN CARLOS ORELLANA VENTURA</t>
  </si>
  <si>
    <t>022524856</t>
  </si>
  <si>
    <t>VENTA DEL DIA</t>
  </si>
  <si>
    <t>028302612</t>
  </si>
  <si>
    <t>05030610171014</t>
  </si>
  <si>
    <t>SERVICIOS PRIVADOS ANTIDELINCUENCIALES, S.A. DE C.V.</t>
  </si>
  <si>
    <t>06140801151051</t>
  </si>
  <si>
    <t>034275027</t>
  </si>
  <si>
    <t>DORALI SALAS LINAREZ</t>
  </si>
  <si>
    <t>06141010570057</t>
  </si>
  <si>
    <t>CECILIA ELIZABETH MUÑOS DE CHACON</t>
  </si>
  <si>
    <t>010451253</t>
  </si>
  <si>
    <t>MANUEL DE JESUS GUILLEN GONZALEZ</t>
  </si>
  <si>
    <t>026208383</t>
  </si>
  <si>
    <t>VADIRA ISIRMA COLATO DE CALLEJAS</t>
  </si>
  <si>
    <t>024680555</t>
  </si>
  <si>
    <t>DOUGLAS ALBERTO HERNANDEZ</t>
  </si>
  <si>
    <t>012549858</t>
  </si>
  <si>
    <t>MAURICIO MORENO</t>
  </si>
  <si>
    <t>003462764</t>
  </si>
  <si>
    <t>ROMEO GRANADINA</t>
  </si>
  <si>
    <t>12170807151019</t>
  </si>
  <si>
    <t>PROYECTOS DE INSTRUMENTACION Y ELECTRICOS PAIZ VALENCIA, S.A. DE C.V.</t>
  </si>
  <si>
    <t>ANEXO 4</t>
  </si>
  <si>
    <t>ANEXO 5</t>
  </si>
  <si>
    <t>03/11/2023</t>
  </si>
  <si>
    <t>01/11/2023</t>
  </si>
  <si>
    <t>04/11/2023</t>
  </si>
  <si>
    <t>06/11/2023</t>
  </si>
  <si>
    <t>07/11/2023</t>
  </si>
  <si>
    <t>08/11/2023</t>
  </si>
  <si>
    <t>09/11/2023</t>
  </si>
  <si>
    <t>10/11/2023</t>
  </si>
  <si>
    <t>11/11/2023</t>
  </si>
  <si>
    <t>13/11/2023</t>
  </si>
  <si>
    <t>14/11/2023</t>
  </si>
  <si>
    <t>15/11/2023</t>
  </si>
  <si>
    <t>16/11/2023</t>
  </si>
  <si>
    <t>17/11/2023</t>
  </si>
  <si>
    <t>18/11/2023</t>
  </si>
  <si>
    <t>20/11/2023</t>
  </si>
  <si>
    <t>21/11/2023</t>
  </si>
  <si>
    <t>22/11/2023</t>
  </si>
  <si>
    <t>23/11/2023</t>
  </si>
  <si>
    <t>24/11/2023</t>
  </si>
  <si>
    <t>25/11/2023</t>
  </si>
  <si>
    <t>27/11/2023</t>
  </si>
  <si>
    <t>29/11/2023</t>
  </si>
  <si>
    <t>30/11/2023</t>
  </si>
  <si>
    <t>009902801</t>
  </si>
  <si>
    <t>SIGFREDO FLORES GUILLEN</t>
  </si>
  <si>
    <t>022282204</t>
  </si>
  <si>
    <t>OSCAR RENE LEIVA</t>
  </si>
  <si>
    <t>023658068</t>
  </si>
  <si>
    <t>ANGEL ANTONIO SERMEÑO CASTANEDA</t>
  </si>
  <si>
    <t>06140304031040</t>
  </si>
  <si>
    <t>SERVICIOS ULTRASONOGRAFICOS</t>
  </si>
  <si>
    <t>OSCAR EDUARDO FUENTES</t>
  </si>
  <si>
    <t>041389277</t>
  </si>
  <si>
    <t>MORENA IDALIA SALINAS HERNANDEZ</t>
  </si>
  <si>
    <t>048332750</t>
  </si>
  <si>
    <t>INGRID GABRIELA MIRON SEGUNDO</t>
  </si>
  <si>
    <t>06140102951024</t>
  </si>
  <si>
    <t>INDUSTRIAS APICOLA DON ALVARO S.A. DE C.V.</t>
  </si>
  <si>
    <t>06141009161028</t>
  </si>
  <si>
    <t>TRANSPORTES MAGAÑA RODRIGUEZ</t>
  </si>
  <si>
    <t>06141010081046</t>
  </si>
  <si>
    <t>AGROTERRA, S.A. DE C.V.</t>
  </si>
  <si>
    <t>06140404221017</t>
  </si>
  <si>
    <t>O O GROUP, S.A. DE C.V.</t>
  </si>
  <si>
    <t>022943622</t>
  </si>
  <si>
    <t>MIGUEL ANGEL ORTEGA</t>
  </si>
  <si>
    <t>06140204191024</t>
  </si>
  <si>
    <t>PROYECTOS MEPSOAMERICA, S.A. DE C.V.</t>
  </si>
  <si>
    <t>009508665</t>
  </si>
  <si>
    <t>JOSE MARIANO LOPEZ MENDOZA LARA</t>
  </si>
  <si>
    <t>018752776</t>
  </si>
  <si>
    <t>FRANCISCO HERNANDEZ ABARCA</t>
  </si>
  <si>
    <t>05111404891019</t>
  </si>
  <si>
    <t>RAPEMA, S.A. DE C.V.</t>
  </si>
  <si>
    <t>12170601151039</t>
  </si>
  <si>
    <t>CONSTRUCTORES Y CONSULTORES, S.A. DE C.V.</t>
  </si>
  <si>
    <t>03150702221016</t>
  </si>
  <si>
    <t>SHB INNOVACIONES AGRO INDUSTRIALES, S.A. DE C.V.</t>
  </si>
  <si>
    <t>06141512101016</t>
  </si>
  <si>
    <t>CERRO NARANJO, S.A. DE C.V.</t>
  </si>
  <si>
    <t>06140803181042</t>
  </si>
  <si>
    <t>INVERSIONES PLUS, S.A. DE C.V.</t>
  </si>
  <si>
    <t>06142809101070</t>
  </si>
  <si>
    <t>LIFE, S.A. DE C.V.</t>
  </si>
  <si>
    <t>03150803161014</t>
  </si>
  <si>
    <t>ASESORIA E INGENIERIA PICADO Y ASOCIADOS</t>
  </si>
  <si>
    <t>03151906931019</t>
  </si>
  <si>
    <t>023784720</t>
  </si>
  <si>
    <t>HELIUD ALBERTO GARCIA OLIVO</t>
  </si>
  <si>
    <t>05010612161015</t>
  </si>
  <si>
    <t>ENERNOVA SA DE CV</t>
  </si>
  <si>
    <t>034872714</t>
  </si>
  <si>
    <t>093136654</t>
  </si>
  <si>
    <t>VIOLETA ABIGAIL GOMEZ DE SANCHEZ</t>
  </si>
  <si>
    <t>06140303231062</t>
  </si>
  <si>
    <t>BM ROYAL SA DE CV</t>
  </si>
  <si>
    <t>023213999</t>
  </si>
  <si>
    <t xml:space="preserve">MIGUEL ANGEL VELSQUEZ </t>
  </si>
  <si>
    <t>03150604771016</t>
  </si>
  <si>
    <t>CARLOS EDGARDO AREVALO</t>
  </si>
  <si>
    <t>001078030</t>
  </si>
  <si>
    <t>WILFREDO AGUILAR GOMEZ</t>
  </si>
  <si>
    <t>042196677</t>
  </si>
  <si>
    <t>MELVIN ANTONIO LINO HERNANDEZ</t>
  </si>
  <si>
    <t>06141506131043</t>
  </si>
  <si>
    <t>PROJEKTCA LATIN AMERICA INC SA DE CV</t>
  </si>
  <si>
    <t>011441633</t>
  </si>
  <si>
    <t>LUIS ALONSO LUE</t>
  </si>
  <si>
    <t>006659954</t>
  </si>
  <si>
    <t>ALFONSO ERNESTO ALFARO MERLOS</t>
  </si>
  <si>
    <t>03151008231019</t>
  </si>
  <si>
    <t>INGENIERIA,ARQUITECTURA,SERVICIOS INMOVILIARIOS Y TRASNPORTE S.A. DE C.V.</t>
  </si>
  <si>
    <t>03/01/2024</t>
  </si>
  <si>
    <t>02/01/2024</t>
  </si>
  <si>
    <t>04/01/2024</t>
  </si>
  <si>
    <t>05/01/2024</t>
  </si>
  <si>
    <t>06/01/2024</t>
  </si>
  <si>
    <t>08/01/2024</t>
  </si>
  <si>
    <t>09/01/2024</t>
  </si>
  <si>
    <t>10/01/2024</t>
  </si>
  <si>
    <t>11/01/2024</t>
  </si>
  <si>
    <t>12/01/2024</t>
  </si>
  <si>
    <t>13/01/2024</t>
  </si>
  <si>
    <t>15/01/2024</t>
  </si>
  <si>
    <t>16/01/2024</t>
  </si>
  <si>
    <t>17/01/2024</t>
  </si>
  <si>
    <t>18/01/2024</t>
  </si>
  <si>
    <t>19/01/2024</t>
  </si>
  <si>
    <t>20/01/2024</t>
  </si>
  <si>
    <t>22/01/2024</t>
  </si>
  <si>
    <t>23/01/2024</t>
  </si>
  <si>
    <t>24/01/2024</t>
  </si>
  <si>
    <t>25/01/2024</t>
  </si>
  <si>
    <t>26/01/2024</t>
  </si>
  <si>
    <t>27/01/2024</t>
  </si>
  <si>
    <t>29/01/2024</t>
  </si>
  <si>
    <t>30/01/2024</t>
  </si>
  <si>
    <t>31/01/2024</t>
  </si>
  <si>
    <t>F0F1ECE827D64972BC43604F739ADF4E</t>
  </si>
  <si>
    <t>76B2B254CBA04FBA8BFFC45C1058D972</t>
  </si>
  <si>
    <t>018284090</t>
  </si>
  <si>
    <t>LUIS ANTONIO BENITEZ HIDALGO</t>
  </si>
  <si>
    <t>28/01/2024</t>
  </si>
  <si>
    <t>GRUPO SANTA SOFIA S.A DE C.V</t>
  </si>
  <si>
    <t xml:space="preserve">96CD5B6F767C4D49A474094231064A00 </t>
  </si>
  <si>
    <t>ECA21F53A7234E6585D1CB5F66166341</t>
  </si>
  <si>
    <t>0511-040295-101-8</t>
  </si>
  <si>
    <t>TEXTO</t>
  </si>
  <si>
    <t>RESULTADO</t>
  </si>
  <si>
    <t>QUITAR GUIONES</t>
  </si>
  <si>
    <t>E8171C07484E441284F1DA6CC0A31E5A</t>
  </si>
  <si>
    <t>ACF5F9C5918E45ED937653AD740A5E48</t>
  </si>
  <si>
    <t>CC1CDECA26FE4760839045F42D3743AB</t>
  </si>
  <si>
    <t>D7B54270814441F58A8A6A2AB58491CB</t>
  </si>
  <si>
    <t>DD042788A3EA4993BA61E105B6157E79</t>
  </si>
  <si>
    <t>29CAF09583F14F4ABDAAC761ECF50A29</t>
  </si>
  <si>
    <t>D367D4E8BAD74F04885EA4836C8860B9</t>
  </si>
  <si>
    <t>C2E17012801A4B4B87A60993E6BD7890</t>
  </si>
  <si>
    <t>A9EDC13AC644412296BD8F28F7F7CE2E</t>
  </si>
  <si>
    <t>E463B14015AD43209892D30043A0119C</t>
  </si>
  <si>
    <t>2A3DAEF2DB0E444D9212E12077FEBE89</t>
  </si>
  <si>
    <t>691AA1428E7E4DBC826711F255E61957</t>
  </si>
  <si>
    <t>EF2FDC1193F64CF68668FADE7020E67A</t>
  </si>
  <si>
    <t>ABB2C156-C963-4E7C-924A-1AE7C17FBE83</t>
  </si>
  <si>
    <t>ABB2C156C9634E7C924A1AE7C17FBE83</t>
  </si>
  <si>
    <t>8A52EBFF7C804614BB8D65B9405EC6C1</t>
  </si>
  <si>
    <t>3DCF58E4AC8D4CC89835738482730606</t>
  </si>
  <si>
    <t>530B82F2E2734D8A83B83A6DBAFFB41B</t>
  </si>
  <si>
    <t>50499C407B1C48EB8CA05F1A182697F7</t>
  </si>
  <si>
    <t>5980B624E7FE4FE3A8F5C85C706C8EAC</t>
  </si>
  <si>
    <t>5CBE295DF7B74D759FC661C5319CB20C</t>
  </si>
  <si>
    <t>7DEEBD50DFD048E4AD7E9041FA1308F3</t>
  </si>
  <si>
    <t>BB98689D222A4CD8AFBEAB7BAA51592E</t>
  </si>
  <si>
    <t>0500705664AE4C50A745698D10880A31</t>
  </si>
  <si>
    <t>297886A31AF3411B81B23CF6E98673C1</t>
  </si>
  <si>
    <t>130BAA63AEA94165B91265E774EB27BB</t>
  </si>
  <si>
    <t>86E8FD576FF3482789413C7C01A789B9</t>
  </si>
  <si>
    <t>9DA7B1D192A24ED4A3107FCE4FA8951F</t>
  </si>
  <si>
    <t>5D50E974A19B4DDBB97F393D8D1D055F</t>
  </si>
  <si>
    <t>4B55E17CD3A640909A4C8D9E24D90B0D</t>
  </si>
  <si>
    <t>02EB6010FCBC43F8BDBC72DA1EEC2C24</t>
  </si>
  <si>
    <t>0F878189E4284E4FAA77F7EA37E036A0</t>
  </si>
  <si>
    <t>NETAS</t>
  </si>
  <si>
    <t>AUTOCONTROL SA DE CV</t>
  </si>
  <si>
    <t>012024</t>
  </si>
  <si>
    <t xml:space="preserve">LOPEZ AQUINO RODRIGO ALBERTO </t>
  </si>
  <si>
    <t xml:space="preserve">LOPEZ DE ZETINO YESSICA BEATRIZ </t>
  </si>
  <si>
    <t>ZETINO GUTIERREZ FERNANDO ADOLFO</t>
  </si>
  <si>
    <t>05032108941011</t>
  </si>
  <si>
    <t>06141208891191</t>
  </si>
  <si>
    <t>suma de talonarios</t>
  </si>
  <si>
    <t>15/12/2023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</si>
</sst>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4">
    <numFmt numFmtId="8" formatCode="&quot;$&quot;#,##0.00;[Red]\-&quot;$&quot;#,##0.00"/>
    <numFmt numFmtId="44" formatCode="_-&quot;$&quot;* #,##0.00_-;\-&quot;$&quot;* #,##0.00_-;_-&quot;$&quot;* &quot;-&quot;??_-;_-@_-"/>
    <numFmt numFmtId="164" formatCode="_-&quot;$&quot;* #,##0.0_-;\-&quot;$&quot;* #,##0.0_-;_-&quot;$&quot;* &quot;-&quot;??_-;_-@_-"/>
    <numFmt numFmtId="165" formatCode="dd/mm/yyyy;@"/>
  </numFmts>
  <fonts count="35" x14ac:knownFonts="1">
    <font>
      <sz val="11"/>
      <color theme="1"/>
      <name val="Calibri"/>
      <family val="2"/>
      <scheme val="minor"/>
    </font>
    <font>
      <b/>
      <sz val="9"/>
      <color indexed="81"/>
      <name val="Tahoma"/>
      <family val="2"/>
    </font>
    <font>
      <sz val="9"/>
      <color indexed="81"/>
      <name val="Tahoma"/>
      <family val="2"/>
    </font>
    <font>
      <b/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b/>
      <sz val="11"/>
      <color theme="1"/>
      <name val="Berlin Sans FB Demi"/>
      <family val="2"/>
    </font>
    <font>
      <b/>
      <sz val="10"/>
      <color theme="1"/>
      <name val="Berlin Sans FB Demi"/>
      <family val="2"/>
    </font>
    <font>
      <sz val="11"/>
      <color theme="1"/>
      <name val="Berlin Sans FB Demi"/>
      <family val="2"/>
    </font>
    <font>
      <sz val="8"/>
      <name val="Calibri"/>
      <family val="2"/>
      <scheme val="minor"/>
    </font>
    <font>
      <b/>
      <sz val="11"/>
      <color theme="0"/>
      <name val="Berlin Sans FB Demi"/>
      <family val="2"/>
    </font>
    <font>
      <b/>
      <sz val="10"/>
      <color theme="0"/>
      <name val="Berlin Sans FB Demi"/>
      <family val="2"/>
    </font>
    <font>
      <sz val="11"/>
      <color theme="0"/>
      <name val="Berlin Sans FB Demi"/>
      <family val="2"/>
    </font>
    <font>
      <sz val="11"/>
      <color theme="7" tint="0.59999389629810485"/>
      <name val="Berlin Sans FB Demi"/>
      <family val="2"/>
    </font>
    <font>
      <b/>
      <sz val="11"/>
      <color theme="9" tint="0.79998168889431442"/>
      <name val="Berlin Sans FB Demi"/>
      <family val="2"/>
    </font>
    <font>
      <b/>
      <sz val="11"/>
      <color theme="0"/>
      <name val="Calibri"/>
      <family val="2"/>
      <scheme val="minor"/>
    </font>
    <font>
      <sz val="11"/>
      <color theme="1"/>
      <name val="Calibri"/>
      <family val="2"/>
      <scheme val="minor"/>
    </font>
    <font>
      <sz val="10"/>
      <color theme="1"/>
      <name val="Calibri"/>
      <family val="2"/>
      <scheme val="minor"/>
    </font>
    <font>
      <b/>
      <sz val="10"/>
      <color theme="1"/>
      <name val="Arial Narrow"/>
      <family val="2"/>
    </font>
    <font>
      <b/>
      <sz val="11"/>
      <color theme="0"/>
      <name val="Arial"/>
      <family val="2"/>
    </font>
    <font>
      <sz val="11"/>
      <color theme="1"/>
      <name val="Arial"/>
      <family val="2"/>
    </font>
    <font>
      <b/>
      <sz val="10"/>
      <color theme="1"/>
      <name val="Arial"/>
      <family val="2"/>
    </font>
    <font>
      <b/>
      <sz val="11"/>
      <color theme="1"/>
      <name val="Arial"/>
      <family val="2"/>
    </font>
    <font>
      <sz val="11"/>
      <color theme="0"/>
      <name val="Calibri"/>
      <family val="2"/>
      <scheme val="minor"/>
    </font>
    <font>
      <b/>
      <sz val="10"/>
      <color theme="0"/>
      <name val="Arial"/>
      <family val="2"/>
    </font>
    <font>
      <sz val="11"/>
      <name val="Berlin Sans FB Demi"/>
      <family val="2"/>
    </font>
    <font>
      <sz val="10"/>
      <name val="Calibri"/>
      <family val="2"/>
      <scheme val="minor"/>
    </font>
    <font>
      <sz val="11"/>
      <name val="Calibri"/>
      <family val="2"/>
      <scheme val="minor"/>
    </font>
    <font>
      <sz val="11"/>
      <color theme="0"/>
      <name val="Arial"/>
      <family val="2"/>
    </font>
    <font>
      <b/>
      <sz val="11"/>
      <color rgb="FFFFFF00"/>
      <name val="Arial"/>
      <family val="2"/>
    </font>
    <font>
      <sz val="11"/>
      <color theme="2"/>
      <name val="Berlin Sans FB Demi"/>
      <family val="2"/>
    </font>
    <font>
      <b/>
      <sz val="10"/>
      <color rgb="FFFFFF00"/>
      <name val="Arial"/>
      <family val="2"/>
    </font>
    <font>
      <i/>
      <sz val="11"/>
      <color theme="1"/>
      <name val="Berlin Sans FB Demi"/>
      <family val="2"/>
    </font>
    <font>
      <sz val="36"/>
      <color rgb="FF3399FF"/>
      <name val="Stencil"/>
      <family val="5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</fonts>
  <fills count="21">
    <fill>
      <patternFill patternType="none"/>
    </fill>
    <fill>
      <patternFill patternType="gray125"/>
    </fill>
    <fill>
      <patternFill patternType="solid">
        <fgColor theme="4" tint="0.59999389629810485"/>
        <bgColor indexed="64"/>
      </patternFill>
    </fill>
    <fill>
      <patternFill patternType="solid">
        <fgColor theme="1"/>
        <bgColor indexed="64"/>
      </patternFill>
    </fill>
    <fill>
      <patternFill patternType="solid">
        <fgColor theme="0" tint="-0.499984740745262"/>
        <bgColor indexed="64"/>
      </patternFill>
    </fill>
    <fill>
      <patternFill patternType="solid">
        <fgColor rgb="FFFFFF00"/>
        <bgColor indexed="64"/>
      </patternFill>
    </fill>
    <fill>
      <patternFill patternType="solid">
        <fgColor theme="2" tint="-0.749992370372631"/>
        <bgColor indexed="64"/>
      </patternFill>
    </fill>
    <fill>
      <patternFill patternType="solid">
        <fgColor theme="1" tint="0.34998626667073579"/>
        <bgColor indexed="64"/>
      </patternFill>
    </fill>
    <fill>
      <patternFill patternType="solid">
        <fgColor theme="3" tint="-0.499984740745262"/>
        <bgColor indexed="64"/>
      </patternFill>
    </fill>
    <fill>
      <patternFill patternType="solid">
        <fgColor theme="1"/>
        <bgColor theme="1"/>
      </patternFill>
    </fill>
    <fill>
      <patternFill patternType="solid">
        <fgColor theme="4" tint="0.79998168889431442"/>
        <bgColor theme="4" tint="0.79998168889431442"/>
      </patternFill>
    </fill>
    <fill>
      <patternFill patternType="solid">
        <fgColor theme="4"/>
        <bgColor theme="4"/>
      </patternFill>
    </fill>
    <fill>
      <patternFill patternType="solid">
        <fgColor theme="0"/>
        <bgColor indexed="64"/>
      </patternFill>
    </fill>
    <fill>
      <patternFill patternType="solid">
        <fgColor theme="4" tint="-0.249977111117893"/>
        <bgColor indexed="64"/>
      </patternFill>
    </fill>
    <fill>
      <patternFill patternType="solid">
        <fgColor theme="3" tint="-0.249977111117893"/>
        <bgColor indexed="64"/>
      </patternFill>
    </fill>
    <fill>
      <patternFill patternType="solid">
        <fgColor rgb="FF0070C0"/>
        <bgColor indexed="64"/>
      </patternFill>
    </fill>
    <fill>
      <patternFill patternType="solid">
        <fgColor rgb="FF3399FF"/>
        <bgColor indexed="64"/>
      </patternFill>
    </fill>
    <fill>
      <patternFill patternType="solid">
        <fgColor theme="0" tint="-0.14999847407452621"/>
        <bgColor theme="0" tint="-0.14999847407452621"/>
      </patternFill>
    </fill>
    <fill>
      <patternFill patternType="solid">
        <fgColor theme="7" tint="0.59999389629810485"/>
        <bgColor indexed="64"/>
      </patternFill>
    </fill>
    <fill>
      <patternFill patternType="solid">
        <fgColor theme="9" tint="0.59999389629810485"/>
        <bgColor indexed="64"/>
      </patternFill>
    </fill>
    <fill>
      <patternFill patternType="solid">
        <fgColor theme="3" tint="0.59999389629810485"/>
        <bgColor indexed="64"/>
      </patternFill>
    </fill>
  </fills>
  <borders count="39">
    <border>
      <left/>
      <right/>
      <top/>
      <bottom/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/>
      <top style="medium">
        <color indexed="64"/>
      </top>
      <bottom style="medium">
        <color indexed="64"/>
      </bottom>
      <diagonal/>
    </border>
    <border>
      <left/>
      <right/>
      <top style="medium">
        <color indexed="64"/>
      </top>
      <bottom style="medium">
        <color indexed="64"/>
      </bottom>
      <diagonal/>
    </border>
    <border>
      <left/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hair">
        <color indexed="64"/>
      </bottom>
      <diagonal/>
    </border>
    <border>
      <left style="medium">
        <color indexed="64"/>
      </left>
      <right style="medium">
        <color indexed="64"/>
      </right>
      <top style="hair">
        <color indexed="64"/>
      </top>
      <bottom style="hair">
        <color indexed="64"/>
      </bottom>
      <diagonal/>
    </border>
    <border>
      <left style="medium">
        <color indexed="64"/>
      </left>
      <right style="medium">
        <color indexed="64"/>
      </right>
      <top style="hair">
        <color indexed="64"/>
      </top>
      <bottom style="medium">
        <color indexed="64"/>
      </bottom>
      <diagonal/>
    </border>
    <border>
      <left style="thin">
        <color theme="4" tint="0.39997558519241921"/>
      </left>
      <right/>
      <top style="thin">
        <color theme="4" tint="0.39997558519241921"/>
      </top>
      <bottom style="thin">
        <color theme="4" tint="0.39997558519241921"/>
      </bottom>
      <diagonal/>
    </border>
    <border>
      <left style="thin">
        <color theme="4" tint="0.39997558519241921"/>
      </left>
      <right/>
      <top style="thin">
        <color theme="4" tint="0.39997558519241921"/>
      </top>
      <bottom/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 style="medium">
        <color auto="1"/>
      </left>
      <right style="medium">
        <color auto="1"/>
      </right>
      <top style="thin">
        <color theme="4" tint="0.39997558519241921"/>
      </top>
      <bottom style="thin">
        <color theme="4" tint="0.39997558519241921"/>
      </bottom>
      <diagonal/>
    </border>
    <border>
      <left style="medium">
        <color indexed="64"/>
      </left>
      <right style="medium">
        <color indexed="64"/>
      </right>
      <top style="hair">
        <color indexed="64"/>
      </top>
      <bottom/>
      <diagonal/>
    </border>
    <border>
      <left style="medium">
        <color indexed="64"/>
      </left>
      <right style="medium">
        <color indexed="64"/>
      </right>
      <top style="hair">
        <color indexed="64"/>
      </top>
      <bottom style="thin">
        <color indexed="64"/>
      </bottom>
      <diagonal/>
    </border>
    <border>
      <left/>
      <right/>
      <top style="thin">
        <color theme="1"/>
      </top>
      <bottom style="thin">
        <color theme="1"/>
      </bottom>
      <diagonal/>
    </border>
    <border>
      <left style="thin">
        <color theme="1"/>
      </left>
      <right/>
      <top style="thin">
        <color theme="1"/>
      </top>
      <bottom style="thin">
        <color theme="1"/>
      </bottom>
      <diagonal/>
    </border>
    <border>
      <left/>
      <right style="thin">
        <color theme="1"/>
      </right>
      <top style="thin">
        <color theme="1"/>
      </top>
      <bottom style="thin">
        <color theme="1"/>
      </bottom>
      <diagonal/>
    </border>
    <border>
      <left/>
      <right/>
      <top style="thin">
        <color theme="4" tint="0.39997558519241921"/>
      </top>
      <bottom style="thin">
        <color theme="4" tint="0.39997558519241921"/>
      </bottom>
      <diagonal/>
    </border>
    <border>
      <left/>
      <right style="thin">
        <color theme="4" tint="0.39997558519241921"/>
      </right>
      <top style="thin">
        <color theme="4" tint="0.39997558519241921"/>
      </top>
      <bottom style="thin">
        <color theme="4" tint="0.39997558519241921"/>
      </bottom>
      <diagonal/>
    </border>
    <border>
      <left/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/>
      <top/>
      <bottom style="thin">
        <color indexed="64"/>
      </bottom>
      <diagonal/>
    </border>
    <border>
      <left/>
      <right/>
      <top/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/>
      <top style="thin">
        <color indexed="64"/>
      </top>
      <bottom/>
      <diagonal/>
    </border>
    <border>
      <left style="hair">
        <color indexed="64"/>
      </left>
      <right/>
      <top/>
      <bottom/>
      <diagonal/>
    </border>
    <border>
      <left/>
      <right style="hair">
        <color indexed="64"/>
      </right>
      <top/>
      <bottom/>
      <diagonal/>
    </border>
    <border>
      <left style="thin">
        <color theme="9"/>
      </left>
      <right style="thin">
        <color theme="9"/>
      </right>
      <top style="thin">
        <color theme="9"/>
      </top>
      <bottom style="thin">
        <color theme="9"/>
      </bottom>
      <diagonal/>
    </border>
    <border>
      <left style="medium">
        <color indexed="64"/>
      </left>
      <right style="medium">
        <color indexed="64"/>
      </right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rgb="FF92D050"/>
      </left>
      <right/>
      <top style="thin">
        <color rgb="FF92D050"/>
      </top>
      <bottom/>
      <diagonal/>
    </border>
    <border>
      <left/>
      <right/>
      <top style="thin">
        <color rgb="FF92D050"/>
      </top>
      <bottom/>
      <diagonal/>
    </border>
    <border>
      <left/>
      <right style="thin">
        <color rgb="FF92D050"/>
      </right>
      <top style="thin">
        <color rgb="FF92D050"/>
      </top>
      <bottom/>
      <diagonal/>
    </border>
    <border>
      <left style="thin">
        <color rgb="FF92D050"/>
      </left>
      <right/>
      <top/>
      <bottom/>
      <diagonal/>
    </border>
    <border>
      <left/>
      <right style="thin">
        <color rgb="FF92D050"/>
      </right>
      <top/>
      <bottom/>
      <diagonal/>
    </border>
    <border>
      <left style="thin">
        <color rgb="FF92D050"/>
      </left>
      <right/>
      <top/>
      <bottom style="thin">
        <color rgb="FF92D050"/>
      </bottom>
      <diagonal/>
    </border>
    <border>
      <left/>
      <right/>
      <top/>
      <bottom style="thin">
        <color rgb="FF92D050"/>
      </bottom>
      <diagonal/>
    </border>
    <border>
      <left/>
      <right style="thin">
        <color rgb="FF92D050"/>
      </right>
      <top/>
      <bottom style="thin">
        <color rgb="FF92D050"/>
      </bottom>
      <diagonal/>
    </border>
  </borders>
  <cellStyleXfs count="2">
    <xf numFmtId="0" fontId="0" fillId="0" borderId="0"/>
    <xf numFmtId="44" fontId="4" fillId="0" borderId="0" applyFont="0" applyFill="0" applyBorder="0" applyAlignment="0" applyProtection="0"/>
  </cellStyleXfs>
  <cellXfs count="162">
    <xf numFmtId="0" fontId="0" fillId="0" borderId="0" xfId="0"/>
    <xf numFmtId="49" fontId="0" fillId="0" borderId="0" xfId="0" applyNumberFormat="1"/>
    <xf numFmtId="44" fontId="0" fillId="0" borderId="0" xfId="1" applyFont="1"/>
    <xf numFmtId="44" fontId="3" fillId="0" borderId="1" xfId="1" applyFont="1" applyBorder="1"/>
    <xf numFmtId="44" fontId="0" fillId="0" borderId="1" xfId="1" applyFont="1" applyBorder="1"/>
    <xf numFmtId="44" fontId="7" fillId="0" borderId="6" xfId="1" applyFont="1" applyBorder="1" applyAlignment="1">
      <alignment horizontal="right"/>
    </xf>
    <xf numFmtId="0" fontId="5" fillId="2" borderId="5" xfId="0" applyFont="1" applyFill="1" applyBorder="1" applyAlignment="1">
      <alignment horizontal="center"/>
    </xf>
    <xf numFmtId="49" fontId="7" fillId="2" borderId="6" xfId="0" applyNumberFormat="1" applyFont="1" applyFill="1" applyBorder="1" applyAlignment="1">
      <alignment horizontal="center"/>
    </xf>
    <xf numFmtId="0" fontId="7" fillId="0" borderId="6" xfId="1" applyNumberFormat="1" applyFont="1" applyFill="1" applyBorder="1" applyAlignment="1"/>
    <xf numFmtId="44" fontId="7" fillId="0" borderId="6" xfId="1" applyFont="1" applyFill="1" applyBorder="1" applyAlignment="1">
      <alignment horizontal="right"/>
    </xf>
    <xf numFmtId="0" fontId="7" fillId="0" borderId="6" xfId="1" applyNumberFormat="1" applyFont="1" applyBorder="1" applyAlignment="1"/>
    <xf numFmtId="49" fontId="7" fillId="0" borderId="7" xfId="1" applyNumberFormat="1" applyFont="1" applyBorder="1" applyAlignment="1">
      <alignment horizontal="right"/>
    </xf>
    <xf numFmtId="0" fontId="7" fillId="0" borderId="6" xfId="1" applyNumberFormat="1" applyFont="1" applyFill="1" applyBorder="1" applyAlignment="1">
      <alignment horizontal="right"/>
    </xf>
    <xf numFmtId="14" fontId="0" fillId="0" borderId="0" xfId="0" applyNumberFormat="1"/>
    <xf numFmtId="49" fontId="0" fillId="0" borderId="8" xfId="0" applyNumberFormat="1" applyBorder="1"/>
    <xf numFmtId="44" fontId="0" fillId="0" borderId="0" xfId="0" applyNumberFormat="1"/>
    <xf numFmtId="49" fontId="0" fillId="0" borderId="9" xfId="0" applyNumberFormat="1" applyBorder="1"/>
    <xf numFmtId="49" fontId="3" fillId="0" borderId="10" xfId="0" applyNumberFormat="1" applyFont="1" applyBorder="1" applyAlignment="1">
      <alignment horizontal="center" vertical="center" wrapText="1"/>
    </xf>
    <xf numFmtId="49" fontId="3" fillId="0" borderId="0" xfId="0" applyNumberFormat="1" applyFont="1" applyAlignment="1">
      <alignment horizontal="center" vertical="center" wrapText="1"/>
    </xf>
    <xf numFmtId="49" fontId="0" fillId="0" borderId="0" xfId="0" applyNumberFormat="1" applyAlignment="1">
      <alignment horizontal="left" indent="4"/>
    </xf>
    <xf numFmtId="0" fontId="0" fillId="0" borderId="0" xfId="0" pivotButton="1"/>
    <xf numFmtId="0" fontId="0" fillId="0" borderId="0" xfId="0" quotePrefix="1"/>
    <xf numFmtId="49" fontId="0" fillId="0" borderId="0" xfId="0" quotePrefix="1" applyNumberFormat="1"/>
    <xf numFmtId="0" fontId="9" fillId="3" borderId="0" xfId="0" applyFont="1" applyFill="1" applyAlignment="1">
      <alignment horizontal="right"/>
    </xf>
    <xf numFmtId="0" fontId="10" fillId="3" borderId="0" xfId="0" applyFont="1" applyFill="1" applyAlignment="1">
      <alignment horizontal="right"/>
    </xf>
    <xf numFmtId="0" fontId="5" fillId="4" borderId="5" xfId="0" applyFont="1" applyFill="1" applyBorder="1" applyAlignment="1">
      <alignment horizontal="center"/>
    </xf>
    <xf numFmtId="49" fontId="5" fillId="4" borderId="6" xfId="0" applyNumberFormat="1" applyFont="1" applyFill="1" applyBorder="1" applyAlignment="1">
      <alignment horizontal="right"/>
    </xf>
    <xf numFmtId="49" fontId="5" fillId="4" borderId="11" xfId="0" applyNumberFormat="1" applyFont="1" applyFill="1" applyBorder="1" applyAlignment="1">
      <alignment horizontal="center"/>
    </xf>
    <xf numFmtId="44" fontId="7" fillId="4" borderId="6" xfId="1" applyFont="1" applyFill="1" applyBorder="1" applyAlignment="1">
      <alignment horizontal="right"/>
    </xf>
    <xf numFmtId="49" fontId="3" fillId="0" borderId="0" xfId="0" applyNumberFormat="1" applyFont="1"/>
    <xf numFmtId="49" fontId="7" fillId="0" borderId="13" xfId="1" applyNumberFormat="1" applyFont="1" applyBorder="1" applyAlignment="1">
      <alignment horizontal="right"/>
    </xf>
    <xf numFmtId="44" fontId="0" fillId="0" borderId="0" xfId="1" applyFont="1" applyBorder="1"/>
    <xf numFmtId="44" fontId="0" fillId="0" borderId="0" xfId="1" applyFont="1" applyFill="1" applyBorder="1"/>
    <xf numFmtId="0" fontId="0" fillId="0" borderId="0" xfId="1" applyNumberFormat="1" applyFont="1"/>
    <xf numFmtId="49" fontId="0" fillId="0" borderId="0" xfId="1" applyNumberFormat="1" applyFont="1"/>
    <xf numFmtId="164" fontId="0" fillId="0" borderId="0" xfId="0" applyNumberFormat="1" applyAlignment="1">
      <alignment horizontal="left" indent="4"/>
    </xf>
    <xf numFmtId="44" fontId="0" fillId="0" borderId="0" xfId="0" applyNumberFormat="1" applyAlignment="1">
      <alignment horizontal="left" indent="4"/>
    </xf>
    <xf numFmtId="0" fontId="7" fillId="0" borderId="6" xfId="1" applyNumberFormat="1" applyFont="1" applyFill="1" applyBorder="1" applyAlignment="1">
      <alignment horizontal="center"/>
    </xf>
    <xf numFmtId="0" fontId="0" fillId="0" borderId="0" xfId="1" applyNumberFormat="1" applyFont="1" applyBorder="1"/>
    <xf numFmtId="0" fontId="0" fillId="0" borderId="0" xfId="1" applyNumberFormat="1" applyFont="1" applyFill="1" applyBorder="1"/>
    <xf numFmtId="0" fontId="9" fillId="6" borderId="5" xfId="0" applyFont="1" applyFill="1" applyBorder="1" applyAlignment="1">
      <alignment horizontal="center"/>
    </xf>
    <xf numFmtId="0" fontId="0" fillId="5" borderId="0" xfId="0" applyFill="1"/>
    <xf numFmtId="49" fontId="9" fillId="7" borderId="11" xfId="0" applyNumberFormat="1" applyFont="1" applyFill="1" applyBorder="1" applyAlignment="1">
      <alignment horizontal="center"/>
    </xf>
    <xf numFmtId="44" fontId="11" fillId="7" borderId="7" xfId="1" applyFont="1" applyFill="1" applyBorder="1" applyAlignment="1">
      <alignment horizontal="right"/>
    </xf>
    <xf numFmtId="49" fontId="12" fillId="8" borderId="6" xfId="0" applyNumberFormat="1" applyFont="1" applyFill="1" applyBorder="1" applyAlignment="1">
      <alignment horizontal="center"/>
    </xf>
    <xf numFmtId="0" fontId="13" fillId="4" borderId="5" xfId="0" applyFont="1" applyFill="1" applyBorder="1" applyAlignment="1">
      <alignment horizontal="center"/>
    </xf>
    <xf numFmtId="165" fontId="11" fillId="6" borderId="6" xfId="0" applyNumberFormat="1" applyFont="1" applyFill="1" applyBorder="1" applyAlignment="1">
      <alignment horizontal="center"/>
    </xf>
    <xf numFmtId="49" fontId="6" fillId="0" borderId="6" xfId="0" quotePrefix="1" applyNumberFormat="1" applyFont="1" applyBorder="1" applyAlignment="1">
      <alignment horizontal="center"/>
    </xf>
    <xf numFmtId="14" fontId="6" fillId="0" borderId="6" xfId="0" applyNumberFormat="1" applyFont="1" applyBorder="1" applyAlignment="1">
      <alignment horizontal="center"/>
    </xf>
    <xf numFmtId="49" fontId="6" fillId="0" borderId="6" xfId="0" applyNumberFormat="1" applyFont="1" applyBorder="1" applyAlignment="1">
      <alignment horizontal="center"/>
    </xf>
    <xf numFmtId="0" fontId="7" fillId="2" borderId="6" xfId="0" applyFont="1" applyFill="1" applyBorder="1" applyAlignment="1">
      <alignment horizontal="center"/>
    </xf>
    <xf numFmtId="49" fontId="0" fillId="0" borderId="0" xfId="0" applyNumberFormat="1" applyProtection="1">
      <protection locked="0"/>
    </xf>
    <xf numFmtId="0" fontId="14" fillId="9" borderId="15" xfId="0" applyFont="1" applyFill="1" applyBorder="1"/>
    <xf numFmtId="0" fontId="14" fillId="9" borderId="14" xfId="0" applyFont="1" applyFill="1" applyBorder="1"/>
    <xf numFmtId="0" fontId="14" fillId="9" borderId="16" xfId="0" applyFont="1" applyFill="1" applyBorder="1"/>
    <xf numFmtId="44" fontId="14" fillId="9" borderId="14" xfId="1" applyFont="1" applyFill="1" applyBorder="1"/>
    <xf numFmtId="14" fontId="14" fillId="11" borderId="8" xfId="0" applyNumberFormat="1" applyFont="1" applyFill="1" applyBorder="1"/>
    <xf numFmtId="0" fontId="14" fillId="11" borderId="17" xfId="0" applyFont="1" applyFill="1" applyBorder="1"/>
    <xf numFmtId="2" fontId="14" fillId="11" borderId="17" xfId="0" applyNumberFormat="1" applyFont="1" applyFill="1" applyBorder="1"/>
    <xf numFmtId="2" fontId="14" fillId="11" borderId="18" xfId="0" applyNumberFormat="1" applyFont="1" applyFill="1" applyBorder="1" applyAlignment="1">
      <alignment horizontal="center" wrapText="1"/>
    </xf>
    <xf numFmtId="44" fontId="14" fillId="11" borderId="17" xfId="1" applyFont="1" applyFill="1" applyBorder="1"/>
    <xf numFmtId="44" fontId="14" fillId="11" borderId="18" xfId="1" applyFont="1" applyFill="1" applyBorder="1" applyAlignment="1">
      <alignment horizontal="center" wrapText="1"/>
    </xf>
    <xf numFmtId="0" fontId="14" fillId="11" borderId="8" xfId="0" applyFont="1" applyFill="1" applyBorder="1"/>
    <xf numFmtId="14" fontId="14" fillId="11" borderId="17" xfId="0" applyNumberFormat="1" applyFont="1" applyFill="1" applyBorder="1"/>
    <xf numFmtId="49" fontId="0" fillId="10" borderId="17" xfId="0" applyNumberFormat="1" applyFill="1" applyBorder="1"/>
    <xf numFmtId="0" fontId="9" fillId="0" borderId="0" xfId="0" applyFont="1" applyAlignment="1">
      <alignment horizontal="right"/>
    </xf>
    <xf numFmtId="49" fontId="9" fillId="0" borderId="0" xfId="0" applyNumberFormat="1" applyFont="1" applyAlignment="1">
      <alignment horizontal="right"/>
    </xf>
    <xf numFmtId="0" fontId="10" fillId="0" borderId="0" xfId="0" applyFont="1" applyAlignment="1">
      <alignment horizontal="right"/>
    </xf>
    <xf numFmtId="44" fontId="11" fillId="0" borderId="6" xfId="1" applyFont="1" applyBorder="1" applyAlignment="1">
      <alignment horizontal="right"/>
    </xf>
    <xf numFmtId="49" fontId="11" fillId="0" borderId="7" xfId="0" applyNumberFormat="1" applyFont="1" applyBorder="1" applyAlignment="1">
      <alignment horizontal="right"/>
    </xf>
    <xf numFmtId="49" fontId="11" fillId="0" borderId="6" xfId="0" applyNumberFormat="1" applyFont="1" applyBorder="1" applyAlignment="1">
      <alignment horizontal="right"/>
    </xf>
    <xf numFmtId="49" fontId="11" fillId="0" borderId="6" xfId="0" applyNumberFormat="1" applyFont="1" applyBorder="1" applyAlignment="1">
      <alignment horizontal="center"/>
    </xf>
    <xf numFmtId="44" fontId="15" fillId="0" borderId="0" xfId="1" applyFont="1" applyAlignment="1">
      <alignment horizontal="left" indent="4"/>
    </xf>
    <xf numFmtId="0" fontId="19" fillId="0" borderId="0" xfId="0" applyFont="1"/>
    <xf numFmtId="44" fontId="19" fillId="0" borderId="0" xfId="1" applyFont="1"/>
    <xf numFmtId="14" fontId="3" fillId="0" borderId="10" xfId="0" applyNumberFormat="1" applyFont="1" applyBorder="1" applyAlignment="1">
      <alignment horizontal="center" vertical="center" wrapText="1"/>
    </xf>
    <xf numFmtId="44" fontId="3" fillId="0" borderId="10" xfId="1" applyFont="1" applyBorder="1" applyAlignment="1">
      <alignment horizontal="center" vertical="center" wrapText="1"/>
    </xf>
    <xf numFmtId="44" fontId="0" fillId="0" borderId="0" xfId="1" applyFont="1" applyAlignment="1">
      <alignment horizontal="left" indent="4"/>
    </xf>
    <xf numFmtId="49" fontId="15" fillId="0" borderId="0" xfId="1" applyNumberFormat="1" applyFont="1" applyAlignment="1">
      <alignment horizontal="left" indent="4"/>
    </xf>
    <xf numFmtId="0" fontId="20" fillId="0" borderId="0" xfId="0" applyFont="1"/>
    <xf numFmtId="44" fontId="21" fillId="0" borderId="0" xfId="1" applyFont="1" applyFill="1" applyBorder="1"/>
    <xf numFmtId="0" fontId="18" fillId="13" borderId="19" xfId="0" applyFont="1" applyFill="1" applyBorder="1" applyAlignment="1">
      <alignment horizontal="center"/>
    </xf>
    <xf numFmtId="0" fontId="18" fillId="13" borderId="20" xfId="0" applyFont="1" applyFill="1" applyBorder="1" applyAlignment="1">
      <alignment horizontal="center" vertical="center"/>
    </xf>
    <xf numFmtId="0" fontId="19" fillId="13" borderId="21" xfId="0" applyFont="1" applyFill="1" applyBorder="1" applyAlignment="1">
      <alignment horizontal="center" vertical="center"/>
    </xf>
    <xf numFmtId="0" fontId="16" fillId="14" borderId="0" xfId="0" applyFont="1" applyFill="1"/>
    <xf numFmtId="44" fontId="16" fillId="14" borderId="0" xfId="1" applyFont="1" applyFill="1"/>
    <xf numFmtId="0" fontId="25" fillId="14" borderId="0" xfId="0" applyFont="1" applyFill="1"/>
    <xf numFmtId="0" fontId="26" fillId="0" borderId="0" xfId="0" applyFont="1"/>
    <xf numFmtId="0" fontId="23" fillId="0" borderId="22" xfId="0" applyFont="1" applyBorder="1"/>
    <xf numFmtId="44" fontId="27" fillId="0" borderId="23" xfId="1" applyFont="1" applyFill="1" applyBorder="1"/>
    <xf numFmtId="44" fontId="27" fillId="0" borderId="0" xfId="0" applyNumberFormat="1" applyFont="1"/>
    <xf numFmtId="44" fontId="18" fillId="0" borderId="0" xfId="0" applyNumberFormat="1" applyFont="1"/>
    <xf numFmtId="44" fontId="14" fillId="0" borderId="0" xfId="0" applyNumberFormat="1" applyFont="1"/>
    <xf numFmtId="44" fontId="22" fillId="0" borderId="0" xfId="0" applyNumberFormat="1" applyFont="1"/>
    <xf numFmtId="44" fontId="27" fillId="0" borderId="0" xfId="1" applyFont="1" applyFill="1" applyBorder="1"/>
    <xf numFmtId="44" fontId="27" fillId="0" borderId="0" xfId="1" applyFont="1" applyBorder="1"/>
    <xf numFmtId="0" fontId="23" fillId="0" borderId="24" xfId="0" applyFont="1" applyBorder="1"/>
    <xf numFmtId="44" fontId="27" fillId="0" borderId="25" xfId="1" applyFont="1" applyFill="1" applyBorder="1"/>
    <xf numFmtId="44" fontId="18" fillId="0" borderId="23" xfId="1" applyFont="1" applyFill="1" applyBorder="1"/>
    <xf numFmtId="44" fontId="28" fillId="0" borderId="25" xfId="1" applyFont="1" applyFill="1" applyBorder="1"/>
    <xf numFmtId="44" fontId="29" fillId="0" borderId="6" xfId="1" applyFont="1" applyBorder="1" applyAlignment="1"/>
    <xf numFmtId="44" fontId="29" fillId="0" borderId="6" xfId="1" applyFont="1" applyBorder="1" applyAlignment="1">
      <alignment horizontal="right"/>
    </xf>
    <xf numFmtId="44" fontId="29" fillId="7" borderId="6" xfId="1" applyFont="1" applyFill="1" applyBorder="1" applyAlignment="1">
      <alignment horizontal="right"/>
    </xf>
    <xf numFmtId="49" fontId="29" fillId="0" borderId="12" xfId="1" applyNumberFormat="1" applyFont="1" applyBorder="1" applyAlignment="1">
      <alignment horizontal="right"/>
    </xf>
    <xf numFmtId="0" fontId="11" fillId="4" borderId="6" xfId="0" quotePrefix="1" applyFont="1" applyFill="1" applyBorder="1" applyAlignment="1">
      <alignment horizontal="center"/>
    </xf>
    <xf numFmtId="0" fontId="30" fillId="0" borderId="24" xfId="0" applyFont="1" applyBorder="1"/>
    <xf numFmtId="44" fontId="24" fillId="12" borderId="12" xfId="1" applyFont="1" applyFill="1" applyBorder="1" applyAlignment="1">
      <alignment horizontal="right"/>
    </xf>
    <xf numFmtId="44" fontId="19" fillId="0" borderId="0" xfId="0" applyNumberFormat="1" applyFont="1"/>
    <xf numFmtId="44" fontId="7" fillId="12" borderId="6" xfId="1" applyFont="1" applyFill="1" applyBorder="1" applyAlignment="1">
      <alignment horizontal="right"/>
    </xf>
    <xf numFmtId="44" fontId="31" fillId="12" borderId="6" xfId="1" applyFont="1" applyFill="1" applyBorder="1" applyAlignment="1">
      <alignment horizontal="right"/>
    </xf>
    <xf numFmtId="8" fontId="18" fillId="0" borderId="23" xfId="1" applyNumberFormat="1" applyFont="1" applyFill="1" applyBorder="1"/>
    <xf numFmtId="49" fontId="0" fillId="10" borderId="18" xfId="0" applyNumberFormat="1" applyFill="1" applyBorder="1" applyAlignment="1">
      <alignment horizontal="right"/>
    </xf>
    <xf numFmtId="0" fontId="3" fillId="0" borderId="0" xfId="0" applyFont="1"/>
    <xf numFmtId="0" fontId="23" fillId="15" borderId="22" xfId="0" applyFont="1" applyFill="1" applyBorder="1"/>
    <xf numFmtId="44" fontId="27" fillId="15" borderId="23" xfId="1" applyFont="1" applyFill="1" applyBorder="1"/>
    <xf numFmtId="44" fontId="18" fillId="15" borderId="0" xfId="0" applyNumberFormat="1" applyFont="1" applyFill="1"/>
    <xf numFmtId="49" fontId="7" fillId="0" borderId="0" xfId="1" applyNumberFormat="1" applyFont="1" applyBorder="1" applyAlignment="1">
      <alignment horizontal="right"/>
    </xf>
    <xf numFmtId="49" fontId="7" fillId="12" borderId="0" xfId="1" applyNumberFormat="1" applyFont="1" applyFill="1" applyBorder="1" applyAlignment="1">
      <alignment horizontal="right"/>
    </xf>
    <xf numFmtId="0" fontId="0" fillId="0" borderId="8" xfId="1" quotePrefix="1" applyNumberFormat="1" applyFont="1" applyFill="1" applyBorder="1"/>
    <xf numFmtId="44" fontId="33" fillId="0" borderId="0" xfId="1" applyFont="1"/>
    <xf numFmtId="44" fontId="11" fillId="16" borderId="6" xfId="1" applyFont="1" applyFill="1" applyBorder="1" applyAlignment="1">
      <alignment horizontal="right"/>
    </xf>
    <xf numFmtId="14" fontId="0" fillId="0" borderId="0" xfId="0" quotePrefix="1" applyNumberFormat="1"/>
    <xf numFmtId="49" fontId="26" fillId="12" borderId="28" xfId="0" applyNumberFormat="1" applyFont="1" applyFill="1" applyBorder="1"/>
    <xf numFmtId="165" fontId="26" fillId="0" borderId="0" xfId="0" applyNumberFormat="1" applyFont="1" applyAlignment="1">
      <alignment horizontal="center"/>
    </xf>
    <xf numFmtId="0" fontId="0" fillId="0" borderId="0" xfId="0" applyAlignment="1">
      <alignment horizontal="left"/>
    </xf>
    <xf numFmtId="14" fontId="0" fillId="0" borderId="0" xfId="0" applyNumberFormat="1" applyAlignment="1">
      <alignment horizontal="left"/>
    </xf>
    <xf numFmtId="0" fontId="3" fillId="0" borderId="0" xfId="0" applyFont="1" applyAlignment="1">
      <alignment horizontal="center"/>
    </xf>
    <xf numFmtId="44" fontId="34" fillId="0" borderId="0" xfId="1" applyFont="1"/>
    <xf numFmtId="0" fontId="0" fillId="17" borderId="14" xfId="0" applyFill="1" applyBorder="1"/>
    <xf numFmtId="0" fontId="11" fillId="7" borderId="6" xfId="0" applyFont="1" applyFill="1" applyBorder="1" applyAlignment="1">
      <alignment horizontal="center"/>
    </xf>
    <xf numFmtId="49" fontId="7" fillId="12" borderId="29" xfId="1" applyNumberFormat="1" applyFont="1" applyFill="1" applyBorder="1" applyAlignment="1">
      <alignment horizontal="center"/>
    </xf>
    <xf numFmtId="49" fontId="26" fillId="12" borderId="0" xfId="0" applyNumberFormat="1" applyFont="1" applyFill="1" applyAlignment="1">
      <alignment horizontal="left"/>
    </xf>
    <xf numFmtId="49" fontId="24" fillId="12" borderId="12" xfId="1" applyNumberFormat="1" applyFont="1" applyFill="1" applyBorder="1" applyAlignment="1">
      <alignment horizontal="right"/>
    </xf>
    <xf numFmtId="0" fontId="0" fillId="19" borderId="34" xfId="0" applyFill="1" applyBorder="1"/>
    <xf numFmtId="11" fontId="0" fillId="18" borderId="0" xfId="0" applyNumberFormat="1" applyFill="1"/>
    <xf numFmtId="0" fontId="0" fillId="18" borderId="0" xfId="0" applyFill="1"/>
    <xf numFmtId="0" fontId="0" fillId="18" borderId="35" xfId="0" applyFill="1" applyBorder="1"/>
    <xf numFmtId="0" fontId="0" fillId="20" borderId="34" xfId="0" applyFill="1" applyBorder="1"/>
    <xf numFmtId="0" fontId="0" fillId="12" borderId="0" xfId="0" applyFill="1"/>
    <xf numFmtId="0" fontId="0" fillId="12" borderId="35" xfId="0" applyFill="1" applyBorder="1"/>
    <xf numFmtId="0" fontId="0" fillId="12" borderId="34" xfId="0" applyFill="1" applyBorder="1"/>
    <xf numFmtId="0" fontId="0" fillId="0" borderId="35" xfId="0" applyBorder="1"/>
    <xf numFmtId="0" fontId="0" fillId="20" borderId="36" xfId="0" applyFill="1" applyBorder="1"/>
    <xf numFmtId="0" fontId="0" fillId="12" borderId="37" xfId="0" applyFill="1" applyBorder="1"/>
    <xf numFmtId="0" fontId="0" fillId="12" borderId="38" xfId="0" applyFill="1" applyBorder="1"/>
    <xf numFmtId="49" fontId="0" fillId="18" borderId="0" xfId="0" applyNumberFormat="1" applyFill="1"/>
    <xf numFmtId="0" fontId="22" fillId="0" borderId="0" xfId="0" applyFont="1"/>
    <xf numFmtId="44" fontId="22" fillId="0" borderId="0" xfId="1" applyFont="1"/>
    <xf numFmtId="44" fontId="26" fillId="18" borderId="0" xfId="1" applyFont="1" applyFill="1" applyBorder="1"/>
    <xf numFmtId="44" fontId="0" fillId="18" borderId="0" xfId="1" applyFont="1" applyFill="1" applyBorder="1"/>
    <xf numFmtId="44" fontId="3" fillId="0" borderId="30" xfId="1" applyFont="1" applyBorder="1"/>
    <xf numFmtId="44" fontId="0" fillId="18" borderId="0" xfId="1" applyFont="1" applyFill="1"/>
    <xf numFmtId="0" fontId="14" fillId="3" borderId="31" xfId="0" applyFont="1" applyFill="1" applyBorder="1" applyAlignment="1">
      <alignment horizontal="center"/>
    </xf>
    <xf numFmtId="0" fontId="14" fillId="3" borderId="32" xfId="0" applyFont="1" applyFill="1" applyBorder="1" applyAlignment="1">
      <alignment horizontal="center"/>
    </xf>
    <xf numFmtId="0" fontId="14" fillId="3" borderId="33" xfId="0" applyFont="1" applyFill="1" applyBorder="1" applyAlignment="1">
      <alignment horizontal="center"/>
    </xf>
    <xf numFmtId="0" fontId="3" fillId="0" borderId="2" xfId="0" applyFont="1" applyBorder="1" applyAlignment="1">
      <alignment horizontal="center"/>
    </xf>
    <xf numFmtId="0" fontId="3" fillId="0" borderId="3" xfId="0" applyFont="1" applyBorder="1" applyAlignment="1">
      <alignment horizontal="center"/>
    </xf>
    <xf numFmtId="0" fontId="3" fillId="0" borderId="4" xfId="0" applyFont="1" applyBorder="1" applyAlignment="1">
      <alignment horizontal="center"/>
    </xf>
    <xf numFmtId="44" fontId="32" fillId="14" borderId="26" xfId="1" applyFont="1" applyFill="1" applyBorder="1" applyAlignment="1">
      <alignment horizontal="center" vertical="center"/>
    </xf>
    <xf numFmtId="44" fontId="32" fillId="14" borderId="0" xfId="1" applyFont="1" applyFill="1" applyBorder="1" applyAlignment="1">
      <alignment horizontal="center" vertical="center"/>
    </xf>
    <xf numFmtId="0" fontId="17" fillId="14" borderId="0" xfId="0" applyFont="1" applyFill="1" applyAlignment="1">
      <alignment horizontal="center" vertical="center"/>
    </xf>
    <xf numFmtId="0" fontId="17" fillId="14" borderId="27" xfId="0" applyFont="1" applyFill="1" applyBorder="1" applyAlignment="1">
      <alignment horizontal="center" vertical="center"/>
    </xf>
  </cellXfs>
  <cellStyles count="2">
    <cellStyle name="Moneda" xfId="1" builtinId="4"/>
    <cellStyle name="Normal" xfId="0" builtinId="0"/>
  </cellStyles>
  <dxfs count="150">
    <dxf>
      <font>
        <strike val="0"/>
        <outline val="0"/>
        <shadow val="0"/>
        <u val="none"/>
        <vertAlign val="baseline"/>
        <color theme="0"/>
        <name val="Arial"/>
        <scheme val="none"/>
      </font>
      <fill>
        <patternFill patternType="none">
          <fgColor indexed="64"/>
          <bgColor auto="1"/>
        </patternFill>
      </fill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0"/>
        <color theme="0"/>
        <name val="Arial"/>
        <scheme val="none"/>
      </font>
      <fill>
        <patternFill patternType="none">
          <fgColor indexed="64"/>
          <bgColor auto="1"/>
        </patternFill>
      </fill>
      <border diagonalUp="0" diagonalDown="0" outline="0">
        <left/>
        <right style="thin">
          <color indexed="64"/>
        </right>
        <top style="thin">
          <color indexed="64"/>
        </top>
        <bottom style="thin">
          <color indexed="64"/>
        </bottom>
      </border>
    </dxf>
    <dxf>
      <border outline="0">
        <top style="thin">
          <color indexed="64"/>
        </top>
      </border>
    </dxf>
    <dxf>
      <border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strike val="0"/>
        <outline val="0"/>
        <shadow val="0"/>
        <u val="none"/>
        <vertAlign val="baseline"/>
        <color theme="0"/>
        <name val="Arial"/>
        <scheme val="none"/>
      </font>
      <fill>
        <patternFill patternType="none">
          <fgColor indexed="64"/>
          <bgColor auto="1"/>
        </patternFill>
      </fill>
    </dxf>
    <dxf>
      <border outline="0">
        <bottom style="thin">
          <color indexed="64"/>
        </bottom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theme="0"/>
        <name val="Arial"/>
        <scheme val="none"/>
      </font>
      <fill>
        <patternFill patternType="solid">
          <fgColor indexed="64"/>
          <bgColor theme="4" tint="-0.249977111117893"/>
        </patternFill>
      </fill>
      <alignment horizontal="center" vertical="bottom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/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0"/>
        <name val="Calibri"/>
        <family val="2"/>
        <scheme val="minor"/>
      </font>
      <numFmt numFmtId="34" formatCode="_-&quot;$&quot;* #,##0.00_-;\-&quot;$&quot;* #,##0.00_-;_-&quot;$&quot;* &quot;-&quot;??_-;_-@_-"/>
    </dxf>
    <dxf>
      <font>
        <strike val="0"/>
        <outline val="0"/>
        <shadow val="0"/>
        <u val="none"/>
        <vertAlign val="baseline"/>
        <color theme="0"/>
      </font>
      <numFmt numFmtId="34" formatCode="_-&quot;$&quot;* #,##0.00_-;\-&quot;$&quot;* #,##0.00_-;_-&quot;$&quot;* &quot;-&quot;??_-;_-@_-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0"/>
        <name val="Arial"/>
        <family val="2"/>
        <scheme val="none"/>
      </font>
      <fill>
        <patternFill patternType="none">
          <fgColor indexed="64"/>
          <bgColor indexed="65"/>
        </patternFill>
      </fill>
      <border diagonalUp="0" diagonalDown="0" outline="0">
        <left style="thin">
          <color indexed="64"/>
        </left>
        <right/>
        <top style="thin">
          <color indexed="64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0"/>
        <name val="Arial"/>
        <scheme val="none"/>
      </font>
      <fill>
        <patternFill patternType="none">
          <fgColor indexed="64"/>
          <bgColor indexed="65"/>
        </patternFill>
      </fill>
      <border diagonalUp="0" diagonalDown="0" outline="0">
        <left style="thin">
          <color indexed="64"/>
        </left>
        <right/>
        <top style="thin">
          <color indexed="64"/>
        </top>
        <bottom style="thin">
          <color indexed="64"/>
        </bottom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0"/>
        <color theme="0"/>
        <name val="Arial"/>
        <family val="2"/>
        <scheme val="none"/>
      </font>
      <border diagonalUp="0" diagonalDown="0" outline="0">
        <left/>
        <right style="thin">
          <color indexed="64"/>
        </right>
        <top style="thin">
          <color indexed="64"/>
        </top>
        <bottom/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0"/>
        <color theme="0"/>
        <name val="Arial"/>
        <scheme val="none"/>
      </font>
      <fill>
        <patternFill patternType="none">
          <fgColor indexed="64"/>
          <bgColor indexed="65"/>
        </patternFill>
      </fill>
      <border diagonalUp="0" diagonalDown="0" outline="0">
        <left/>
        <right style="thin">
          <color indexed="64"/>
        </right>
        <top style="thin">
          <color indexed="64"/>
        </top>
        <bottom style="thin">
          <color indexed="64"/>
        </bottom>
      </border>
    </dxf>
    <dxf>
      <border outline="0">
        <top style="thin">
          <color indexed="64"/>
        </top>
      </border>
    </dxf>
    <dxf>
      <border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strike val="0"/>
        <outline val="0"/>
        <shadow val="0"/>
        <u val="none"/>
        <vertAlign val="baseline"/>
        <color theme="0"/>
      </font>
    </dxf>
    <dxf>
      <border outline="0">
        <bottom style="thin">
          <color indexed="64"/>
        </bottom>
      </border>
    </dxf>
    <dxf>
      <fill>
        <patternFill patternType="solid">
          <fgColor indexed="64"/>
          <bgColor theme="4" tint="-0.249977111117893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</dxf>
    <dxf>
      <numFmt numFmtId="34" formatCode="_-&quot;$&quot;* #,##0.00_-;\-&quot;$&quot;* #,##0.00_-;_-&quot;$&quot;* &quot;-&quot;??_-;_-@_-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</dxf>
    <dxf>
      <numFmt numFmtId="34" formatCode="_-&quot;$&quot;* #,##0.00_-;\-&quot;$&quot;* #,##0.00_-;_-&quot;$&quot;* &quot;-&quot;??_-;_-@_-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</dxf>
    <dxf>
      <numFmt numFmtId="34" formatCode="_-&quot;$&quot;* #,##0.00_-;\-&quot;$&quot;* #,##0.00_-;_-&quot;$&quot;* &quot;-&quot;??_-;_-@_-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</dxf>
    <dxf>
      <numFmt numFmtId="34" formatCode="_-&quot;$&quot;* #,##0.00_-;\-&quot;$&quot;* #,##0.00_-;_-&quot;$&quot;* &quot;-&quot;??_-;_-@_-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</dxf>
    <dxf>
      <numFmt numFmtId="34" formatCode="_-&quot;$&quot;* #,##0.00_-;\-&quot;$&quot;* #,##0.00_-;_-&quot;$&quot;* &quot;-&quot;??_-;_-@_-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</dxf>
    <dxf>
      <numFmt numFmtId="34" formatCode="_-&quot;$&quot;* #,##0.00_-;\-&quot;$&quot;* #,##0.00_-;_-&quot;$&quot;* &quot;-&quot;??_-;_-@_-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</dxf>
    <dxf>
      <numFmt numFmtId="34" formatCode="_-&quot;$&quot;* #,##0.00_-;\-&quot;$&quot;* #,##0.00_-;_-&quot;$&quot;* &quot;-&quot;??_-;_-@_-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</dxf>
    <dxf>
      <numFmt numFmtId="34" formatCode="_-&quot;$&quot;* #,##0.00_-;\-&quot;$&quot;* #,##0.00_-;_-&quot;$&quot;* &quot;-&quot;??_-;_-@_-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</dxf>
    <dxf>
      <numFmt numFmtId="34" formatCode="_-&quot;$&quot;* #,##0.00_-;\-&quot;$&quot;* #,##0.00_-;_-&quot;$&quot;* &quot;-&quot;??_-;_-@_-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</dxf>
    <dxf>
      <font>
        <color rgb="FF9C0006"/>
      </font>
      <fill>
        <patternFill>
          <bgColor rgb="FFFFC7CE"/>
        </patternFill>
      </fill>
    </dxf>
    <dxf>
      <font>
        <b/>
        <i val="0"/>
        <strike val="0"/>
      </font>
      <fill>
        <patternFill>
          <bgColor rgb="FFFF0000"/>
        </patternFill>
      </fill>
    </dxf>
    <dxf>
      <font>
        <color rgb="FF9C0006"/>
      </font>
      <fill>
        <patternFill>
          <bgColor rgb="FFFFC7CE"/>
        </patternFill>
      </fill>
    </dxf>
    <dxf>
      <font>
        <b/>
        <i val="0"/>
        <strike val="0"/>
      </font>
      <fill>
        <patternFill>
          <bgColor rgb="FFFF0000"/>
        </patternFill>
      </fill>
    </dxf>
    <dxf>
      <numFmt numFmtId="30" formatCode="@"/>
    </dxf>
    <dxf>
      <numFmt numFmtId="30" formatCode="@"/>
    </dxf>
    <dxf>
      <numFmt numFmtId="34" formatCode="_-&quot;$&quot;* #,##0.00_-;\-&quot;$&quot;* #,##0.00_-;_-&quot;$&quot;* &quot;-&quot;??_-;_-@_-"/>
      <alignment horizontal="left" vertical="bottom" textRotation="0" wrapText="0" indent="4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  <alignment horizontal="left" vertical="bottom" textRotation="0" wrapText="0" indent="4" justifyLastLine="0" shrinkToFit="0" readingOrder="0"/>
    </dxf>
    <dxf>
      <numFmt numFmtId="164" formatCode="_-&quot;$&quot;* #,##0.0_-;\-&quot;$&quot;* #,##0.0_-;_-&quot;$&quot;* &quot;-&quot;??_-;_-@_-"/>
      <alignment horizontal="left" vertical="bottom" textRotation="0" wrapText="0" indent="4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</dxf>
    <dxf>
      <numFmt numFmtId="164" formatCode="_-&quot;$&quot;* #,##0.0_-;\-&quot;$&quot;* #,##0.0_-;_-&quot;$&quot;* &quot;-&quot;??_-;_-@_-"/>
      <alignment horizontal="left" vertical="bottom" textRotation="0" wrapText="0" indent="4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  <alignment horizontal="left" vertical="bottom" textRotation="0" wrapText="0" indent="4" justifyLastLine="0" shrinkToFit="0" readingOrder="0"/>
    </dxf>
    <dxf>
      <numFmt numFmtId="34" formatCode="_-&quot;$&quot;* #,##0.00_-;\-&quot;$&quot;* #,##0.00_-;_-&quot;$&quot;* &quot;-&quot;??_-;_-@_-"/>
    </dxf>
    <dxf>
      <numFmt numFmtId="30" formatCode="@"/>
    </dxf>
    <dxf>
      <numFmt numFmtId="34" formatCode="_-&quot;$&quot;* #,##0.00_-;\-&quot;$&quot;* #,##0.00_-;_-&quot;$&quot;* &quot;-&quot;??_-;_-@_-"/>
    </dxf>
    <dxf>
      <numFmt numFmtId="30" formatCode="@"/>
    </dxf>
    <dxf>
      <numFmt numFmtId="34" formatCode="_-&quot;$&quot;* #,##0.00_-;\-&quot;$&quot;* #,##0.00_-;_-&quot;$&quot;* &quot;-&quot;??_-;_-@_-"/>
    </dxf>
    <dxf>
      <numFmt numFmtId="30" formatCode="@"/>
    </dxf>
    <dxf>
      <numFmt numFmtId="166" formatCode="dd/mm/yyyy"/>
    </dxf>
    <dxf>
      <numFmt numFmtId="0" formatCode="General"/>
    </dxf>
    <dxf>
      <numFmt numFmtId="30" formatCode="@"/>
    </dxf>
    <dxf>
      <numFmt numFmtId="30" formatCode="@"/>
    </dxf>
    <dxf>
      <numFmt numFmtId="0" formatCode="General"/>
    </dxf>
    <dxf>
      <numFmt numFmtId="0" formatCode="General"/>
    </dxf>
    <dxf>
      <numFmt numFmtId="30" formatCode="@"/>
    </dxf>
    <dxf>
      <numFmt numFmtId="0" formatCode="General"/>
    </dxf>
    <dxf>
      <numFmt numFmtId="30" formatCode="@"/>
    </dxf>
    <dxf>
      <border outline="0">
        <top style="thin">
          <color rgb="FF000000"/>
        </top>
      </border>
    </dxf>
    <dxf>
      <border outline="0">
        <bottom style="thin">
          <color rgb="FF000000"/>
        </bottom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  <numFmt numFmtId="30" formatCode="@"/>
      <alignment horizontal="center" vertical="center" textRotation="0" wrapText="1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/>
        <bottom/>
      </border>
    </dxf>
    <dxf>
      <numFmt numFmtId="30" formatCode="@"/>
      <alignment horizontal="left" vertical="bottom" textRotation="0" wrapText="0" indent="4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  <numFmt numFmtId="30" formatCode="@"/>
      <alignment horizontal="left" vertical="bottom" textRotation="0" wrapText="0" indent="4" justifyLastLine="0" shrinkToFit="0" readingOrder="0"/>
    </dxf>
    <dxf>
      <numFmt numFmtId="34" formatCode="_-&quot;$&quot;* #,##0.00_-;\-&quot;$&quot;* #,##0.00_-;_-&quot;$&quot;* &quot;-&quot;??_-;_-@_-"/>
      <alignment horizontal="left" vertical="bottom" textRotation="0" wrapText="0" indent="4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</dxf>
    <dxf>
      <numFmt numFmtId="34" formatCode="_-&quot;$&quot;* #,##0.00_-;\-&quot;$&quot;* #,##0.00_-;_-&quot;$&quot;* &quot;-&quot;??_-;_-@_-"/>
      <alignment horizontal="left" vertical="bottom" textRotation="0" wrapText="0" indent="4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  <alignment horizontal="left" vertical="bottom" textRotation="0" wrapText="0" indent="4" justifyLastLine="0" shrinkToFit="0" readingOrder="0"/>
    </dxf>
    <dxf>
      <numFmt numFmtId="34" formatCode="_-&quot;$&quot;* #,##0.00_-;\-&quot;$&quot;* #,##0.00_-;_-&quot;$&quot;* &quot;-&quot;??_-;_-@_-"/>
    </dxf>
    <dxf>
      <numFmt numFmtId="30" formatCode="@"/>
    </dxf>
    <dxf>
      <numFmt numFmtId="34" formatCode="_-&quot;$&quot;* #,##0.00_-;\-&quot;$&quot;* #,##0.00_-;_-&quot;$&quot;* &quot;-&quot;??_-;_-@_-"/>
    </dxf>
    <dxf>
      <numFmt numFmtId="30" formatCode="@"/>
    </dxf>
    <dxf>
      <numFmt numFmtId="34" formatCode="_-&quot;$&quot;* #,##0.00_-;\-&quot;$&quot;* #,##0.00_-;_-&quot;$&quot;* &quot;-&quot;??_-;_-@_-"/>
    </dxf>
    <dxf>
      <numFmt numFmtId="30" formatCode="@"/>
    </dxf>
    <dxf>
      <numFmt numFmtId="19" formatCode="d/m/yyyy"/>
    </dxf>
    <dxf>
      <numFmt numFmtId="166" formatCode="dd/mm/yyyy"/>
    </dxf>
    <dxf>
      <numFmt numFmtId="30" formatCode="@"/>
    </dxf>
    <dxf>
      <numFmt numFmtId="0" formatCode="General"/>
    </dxf>
    <dxf>
      <numFmt numFmtId="30" formatCode="@"/>
    </dxf>
    <dxf>
      <border outline="0">
        <top style="thin">
          <color indexed="64"/>
        </top>
      </border>
    </dxf>
    <dxf>
      <border outline="0">
        <bottom style="thin">
          <color indexed="64"/>
        </bottom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  <numFmt numFmtId="30" formatCode="@"/>
      <alignment horizontal="center" vertical="center" textRotation="0" wrapText="1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/>
        <bottom/>
      </border>
    </dxf>
    <dxf>
      <fill>
        <patternFill patternType="none">
          <bgColor auto="1"/>
        </patternFill>
      </fill>
    </dxf>
    <dxf>
      <fill>
        <patternFill patternType="none">
          <bgColor auto="1"/>
        </patternFill>
      </fill>
    </dxf>
    <dxf>
      <fill>
        <patternFill patternType="solid">
          <bgColor rgb="FFFFFF00"/>
        </patternFill>
      </fill>
    </dxf>
    <dxf>
      <fill>
        <patternFill patternType="solid">
          <bgColor rgb="FFFFFF00"/>
        </patternFill>
      </fill>
    </dxf>
    <dxf>
      <numFmt numFmtId="19" formatCode="d/m/yyyy"/>
    </dxf>
    <dxf>
      <numFmt numFmtId="34" formatCode="_-&quot;$&quot;* #,##0.00_-;\-&quot;$&quot;* #,##0.00_-;_-&quot;$&quot;* &quot;-&quot;??_-;_-@_-"/>
    </dxf>
    <dxf>
      <numFmt numFmtId="19" formatCode="d/m/yyyy"/>
    </dxf>
    <dxf>
      <numFmt numFmtId="34" formatCode="_-&quot;$&quot;* #,##0.00_-;\-&quot;$&quot;* #,##0.00_-;_-&quot;$&quot;* &quot;-&quot;??_-;_-@_-"/>
    </dxf>
    <dxf>
      <numFmt numFmtId="34" formatCode="_-&quot;$&quot;* #,##0.00_-;\-&quot;$&quot;* #,##0.00_-;_-&quot;$&quot;* &quot;-&quot;??_-;_-@_-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</dxf>
    <dxf>
      <numFmt numFmtId="34" formatCode="_-&quot;$&quot;* #,##0.00_-;\-&quot;$&quot;* #,##0.00_-;_-&quot;$&quot;* &quot;-&quot;??_-;_-@_-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</dxf>
    <dxf>
      <numFmt numFmtId="34" formatCode="_-&quot;$&quot;* #,##0.00_-;\-&quot;$&quot;* #,##0.00_-;_-&quot;$&quot;* &quot;-&quot;??_-;_-@_-"/>
    </dxf>
    <dxf>
      <numFmt numFmtId="34" formatCode="_-&quot;$&quot;* #,##0.00_-;\-&quot;$&quot;* #,##0.00_-;_-&quot;$&quot;* &quot;-&quot;??_-;_-@_-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</dxf>
    <dxf>
      <numFmt numFmtId="30" formatCode="@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</dxf>
    <dxf>
      <fill>
        <patternFill>
          <bgColor rgb="FFFF0000"/>
        </patternFill>
      </fill>
    </dxf>
    <dxf>
      <numFmt numFmtId="34" formatCode="_-&quot;$&quot;* #,##0.00_-;\-&quot;$&quot;* #,##0.00_-;_-&quot;$&quot;* &quot;-&quot;??_-;_-@_-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  <numFmt numFmtId="30" formatCode="@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</dxf>
    <dxf>
      <numFmt numFmtId="30" formatCode="@"/>
    </dxf>
    <dxf>
      <numFmt numFmtId="19" formatCode="d/m/yyyy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</dxf>
    <dxf>
      <font>
        <b/>
        <i val="0"/>
      </font>
      <fill>
        <patternFill>
          <bgColor rgb="FFFF0000"/>
        </patternFill>
      </fill>
    </dxf>
    <dxf>
      <font>
        <b/>
        <i val="0"/>
      </font>
      <fill>
        <patternFill>
          <bgColor rgb="FFFF0000"/>
        </patternFill>
      </fill>
    </dxf>
    <dxf>
      <font>
        <b/>
        <i val="0"/>
      </font>
      <fill>
        <patternFill>
          <bgColor rgb="FFFF0000"/>
        </patternFill>
      </fill>
    </dxf>
    <dxf>
      <font>
        <color rgb="FF9C0006"/>
      </font>
      <fill>
        <patternFill>
          <bgColor rgb="FFFFC7CE"/>
        </patternFill>
      </fill>
    </dxf>
    <dxf>
      <font>
        <b/>
        <i val="0"/>
      </font>
      <fill>
        <patternFill>
          <bgColor rgb="FFFF0000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</dxf>
    <dxf>
      <font>
        <color rgb="FF9C0006"/>
      </font>
      <fill>
        <patternFill>
          <bgColor rgb="FFFFC7CE"/>
        </patternFill>
      </fill>
    </dxf>
    <dxf>
      <font>
        <b/>
        <i val="0"/>
        <strike val="0"/>
      </font>
      <fill>
        <patternFill>
          <bgColor rgb="FFFF0000"/>
        </patternFill>
      </fill>
    </dxf>
    <dxf>
      <font>
        <color rgb="FF9C0006"/>
      </font>
      <fill>
        <patternFill>
          <bgColor rgb="FFFFC7CE"/>
        </patternFill>
      </fill>
    </dxf>
    <dxf>
      <font>
        <b/>
        <i val="0"/>
        <strike val="0"/>
      </font>
      <fill>
        <patternFill>
          <bgColor rgb="FFFF0000"/>
        </patternFill>
      </fill>
    </dxf>
    <dxf>
      <font>
        <color rgb="FF9C0006"/>
      </font>
      <fill>
        <patternFill>
          <bgColor rgb="FFFFC7CE"/>
        </patternFill>
      </fill>
    </dxf>
    <dxf>
      <font>
        <b/>
        <i val="0"/>
        <strike val="0"/>
      </font>
      <fill>
        <patternFill>
          <bgColor rgb="FFFF0000"/>
        </patternFill>
      </fill>
    </dxf>
  </dxfs>
  <tableStyles count="0" defaultTableStyle="TableStyleMedium2" defaultPivotStyle="PivotStyleLight16"/>
  <colors>
    <mruColors>
      <color rgb="FF3399FF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worksheet" Target="worksheets/sheet13.xml"/><Relationship Id="rId18" Type="http://schemas.openxmlformats.org/officeDocument/2006/relationships/worksheet" Target="worksheets/sheet18.xml"/><Relationship Id="rId26" Type="http://schemas.openxmlformats.org/officeDocument/2006/relationships/theme" Target="theme/theme1.xml"/><Relationship Id="rId3" Type="http://schemas.openxmlformats.org/officeDocument/2006/relationships/worksheet" Target="worksheets/sheet3.xml"/><Relationship Id="rId21" Type="http://schemas.openxmlformats.org/officeDocument/2006/relationships/externalLink" Target="externalLinks/externalLink2.xml"/><Relationship Id="rId7" Type="http://schemas.openxmlformats.org/officeDocument/2006/relationships/worksheet" Target="worksheets/sheet7.xml"/><Relationship Id="rId12" Type="http://schemas.openxmlformats.org/officeDocument/2006/relationships/worksheet" Target="worksheets/sheet12.xml"/><Relationship Id="rId17" Type="http://schemas.openxmlformats.org/officeDocument/2006/relationships/worksheet" Target="worksheets/sheet17.xml"/><Relationship Id="rId25" Type="http://schemas.microsoft.com/office/2007/relationships/slicerCache" Target="slicerCaches/slicerCache1.xml"/><Relationship Id="rId2" Type="http://schemas.openxmlformats.org/officeDocument/2006/relationships/worksheet" Target="worksheets/sheet2.xml"/><Relationship Id="rId16" Type="http://schemas.openxmlformats.org/officeDocument/2006/relationships/worksheet" Target="worksheets/sheet16.xml"/><Relationship Id="rId20" Type="http://schemas.openxmlformats.org/officeDocument/2006/relationships/externalLink" Target="externalLinks/externalLink1.xml"/><Relationship Id="rId29" Type="http://schemas.openxmlformats.org/officeDocument/2006/relationships/sharedStrings" Target="sharedStrings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worksheet" Target="worksheets/sheet11.xml"/><Relationship Id="rId24" Type="http://schemas.openxmlformats.org/officeDocument/2006/relationships/pivotCacheDefinition" Target="pivotCache/pivotCacheDefinition2.xml"/><Relationship Id="rId32" Type="http://schemas.microsoft.com/office/2006/relationships/vbaProject" Target="vbaProject.bin"/><Relationship Id="rId5" Type="http://schemas.openxmlformats.org/officeDocument/2006/relationships/worksheet" Target="worksheets/sheet5.xml"/><Relationship Id="rId15" Type="http://schemas.openxmlformats.org/officeDocument/2006/relationships/worksheet" Target="worksheets/sheet15.xml"/><Relationship Id="rId23" Type="http://schemas.openxmlformats.org/officeDocument/2006/relationships/pivotCacheDefinition" Target="pivotCache/pivotCacheDefinition1.xml"/><Relationship Id="rId28" Type="http://schemas.openxmlformats.org/officeDocument/2006/relationships/styles" Target="styles.xml"/><Relationship Id="rId10" Type="http://schemas.openxmlformats.org/officeDocument/2006/relationships/worksheet" Target="worksheets/sheet10.xml"/><Relationship Id="rId19" Type="http://schemas.openxmlformats.org/officeDocument/2006/relationships/worksheet" Target="worksheets/sheet19.xml"/><Relationship Id="rId31" Type="http://schemas.openxmlformats.org/officeDocument/2006/relationships/customXml" Target="../customXml/item1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worksheet" Target="worksheets/sheet14.xml"/><Relationship Id="rId22" Type="http://schemas.openxmlformats.org/officeDocument/2006/relationships/externalLink" Target="externalLinks/externalLink3.xml"/><Relationship Id="rId27" Type="http://schemas.openxmlformats.org/officeDocument/2006/relationships/connections" Target="connections.xml"/><Relationship Id="rId30" Type="http://schemas.openxmlformats.org/officeDocument/2006/relationships/calcChain" Target="calcChain.xml"/></Relationships>
</file>

<file path=xl/drawings/_rels/drawing1.xml.rels><?xml version="1.0" encoding="UTF-8" standalone="yes"?>
<Relationships xmlns="http://schemas.openxmlformats.org/package/2006/relationships"><Relationship Id="rId1" Type="http://schemas.openxmlformats.org/officeDocument/2006/relationships/hyperlink" Target="BASE%20DE%20CLIENTES%20IVA%202021.xlsx" TargetMode="External"/></Relationships>
</file>

<file path=xl/drawings/_rels/drawing3.xml.rels><?xml version="1.0" encoding="UTF-8" standalone="yes"?>
<Relationships xmlns="http://schemas.openxmlformats.org/package/2006/relationships"><Relationship Id="rId1" Type="http://schemas.openxmlformats.org/officeDocument/2006/relationships/image" Target="../media/image4.jpeg"/></Relationships>
</file>

<file path=xl/drawings/_rels/drawing5.xml.rels><?xml version="1.0" encoding="UTF-8" standalone="yes"?>
<Relationships xmlns="http://schemas.openxmlformats.org/package/2006/relationships"><Relationship Id="rId1" Type="http://schemas.openxmlformats.org/officeDocument/2006/relationships/hyperlink" Target="BASE%20DE%20CLIENTES%20IVA%202021.xlsx" TargetMode="External"/></Relationships>
</file>

<file path=xl/drawings/_rels/drawing6.xml.rels><?xml version="1.0" encoding="UTF-8" standalone="yes"?>
<Relationships xmlns="http://schemas.openxmlformats.org/package/2006/relationships"><Relationship Id="rId1" Type="http://schemas.openxmlformats.org/officeDocument/2006/relationships/image" Target="../media/image7.png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684067</xdr:colOff>
      <xdr:row>1</xdr:row>
      <xdr:rowOff>104775</xdr:rowOff>
    </xdr:from>
    <xdr:to>
      <xdr:col>4</xdr:col>
      <xdr:colOff>86590</xdr:colOff>
      <xdr:row>22</xdr:row>
      <xdr:rowOff>95250</xdr:rowOff>
    </xdr:to>
    <xdr:sp macro="" textlink="">
      <xdr:nvSpPr>
        <xdr:cNvPr id="4" name="3 Rectángulo redondeado">
          <a:extLst>
            <a:ext uri="{FF2B5EF4-FFF2-40B4-BE49-F238E27FC236}">
              <a16:creationId xmlns:a16="http://schemas.microsoft.com/office/drawing/2014/main" id="{00000000-0008-0000-0000-000004000000}"/>
            </a:ext>
          </a:extLst>
        </xdr:cNvPr>
        <xdr:cNvSpPr/>
      </xdr:nvSpPr>
      <xdr:spPr>
        <a:xfrm>
          <a:off x="684067" y="736889"/>
          <a:ext cx="2545773" cy="3246293"/>
        </a:xfrm>
        <a:prstGeom prst="roundRect">
          <a:avLst>
            <a:gd name="adj" fmla="val 6056"/>
          </a:avLst>
        </a:prstGeom>
        <a:noFill/>
        <a:ln>
          <a:solidFill>
            <a:schemeClr val="bg1"/>
          </a:solidFill>
        </a:ln>
        <a:scene3d>
          <a:camera prst="orthographicFront"/>
          <a:lightRig rig="threePt" dir="t"/>
        </a:scene3d>
        <a:sp3d>
          <a:bevelT/>
        </a:sp3d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s-ES" sz="1100"/>
        </a:p>
      </xdr:txBody>
    </xdr:sp>
    <xdr:clientData/>
  </xdr:twoCellAnchor>
  <xdr:twoCellAnchor>
    <xdr:from>
      <xdr:col>3</xdr:col>
      <xdr:colOff>642299</xdr:colOff>
      <xdr:row>22</xdr:row>
      <xdr:rowOff>151790</xdr:rowOff>
    </xdr:from>
    <xdr:to>
      <xdr:col>4</xdr:col>
      <xdr:colOff>127338</xdr:colOff>
      <xdr:row>23</xdr:row>
      <xdr:rowOff>185407</xdr:rowOff>
    </xdr:to>
    <xdr:sp macro="[1]!GuardarDatos" textlink="">
      <xdr:nvSpPr>
        <xdr:cNvPr id="6" name="5 Bisel">
          <a:extLst>
            <a:ext uri="{FF2B5EF4-FFF2-40B4-BE49-F238E27FC236}">
              <a16:creationId xmlns:a16="http://schemas.microsoft.com/office/drawing/2014/main" id="{00000000-0008-0000-0000-000006000000}"/>
            </a:ext>
          </a:extLst>
        </xdr:cNvPr>
        <xdr:cNvSpPr/>
      </xdr:nvSpPr>
      <xdr:spPr>
        <a:xfrm>
          <a:off x="2374117" y="4039722"/>
          <a:ext cx="896471" cy="224117"/>
        </a:xfrm>
        <a:prstGeom prst="bevel">
          <a:avLst/>
        </a:prstGeom>
        <a:effectLst>
          <a:outerShdw blurRad="50800" dist="38100" dir="5400000" algn="t" rotWithShape="0">
            <a:prstClr val="black">
              <a:alpha val="40000"/>
            </a:prstClr>
          </a:outerShdw>
        </a:effectLst>
      </xdr:spPr>
      <xdr:style>
        <a:lnRef idx="1">
          <a:schemeClr val="accent3"/>
        </a:lnRef>
        <a:fillRef idx="2">
          <a:schemeClr val="accent3"/>
        </a:fillRef>
        <a:effectRef idx="1">
          <a:schemeClr val="accent3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lang="es-ES" sz="1100" b="1" i="0" baseline="0"/>
            <a:t>Grabar</a:t>
          </a:r>
        </a:p>
      </xdr:txBody>
    </xdr:sp>
    <xdr:clientData/>
  </xdr:twoCellAnchor>
  <xdr:twoCellAnchor>
    <xdr:from>
      <xdr:col>1</xdr:col>
      <xdr:colOff>678973</xdr:colOff>
      <xdr:row>22</xdr:row>
      <xdr:rowOff>157901</xdr:rowOff>
    </xdr:from>
    <xdr:to>
      <xdr:col>3</xdr:col>
      <xdr:colOff>509358</xdr:colOff>
      <xdr:row>24</xdr:row>
      <xdr:rowOff>1018</xdr:rowOff>
    </xdr:to>
    <xdr:sp macro="[1]!LimpiarDatos" textlink="">
      <xdr:nvSpPr>
        <xdr:cNvPr id="5" name="4 Bisel">
          <a:extLst>
            <a:ext uri="{FF2B5EF4-FFF2-40B4-BE49-F238E27FC236}">
              <a16:creationId xmlns:a16="http://schemas.microsoft.com/office/drawing/2014/main" id="{00000000-0008-0000-0000-000005000000}"/>
            </a:ext>
          </a:extLst>
        </xdr:cNvPr>
        <xdr:cNvSpPr/>
      </xdr:nvSpPr>
      <xdr:spPr>
        <a:xfrm>
          <a:off x="1440973" y="3474333"/>
          <a:ext cx="800203" cy="224117"/>
        </a:xfrm>
        <a:prstGeom prst="bevel">
          <a:avLst/>
        </a:prstGeom>
        <a:effectLst>
          <a:outerShdw blurRad="50800" dist="38100" dir="5400000" algn="t" rotWithShape="0">
            <a:prstClr val="black">
              <a:alpha val="40000"/>
            </a:prstClr>
          </a:outerShdw>
        </a:effectLst>
      </xdr:spPr>
      <xdr:style>
        <a:lnRef idx="1">
          <a:schemeClr val="accent3"/>
        </a:lnRef>
        <a:fillRef idx="2">
          <a:schemeClr val="accent3"/>
        </a:fillRef>
        <a:effectRef idx="1">
          <a:schemeClr val="accent3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lang="es-ES" sz="1100" b="1"/>
            <a:t>Limpiar</a:t>
          </a:r>
        </a:p>
      </xdr:txBody>
    </xdr:sp>
    <xdr:clientData/>
  </xdr:twoCellAnchor>
  <xdr:twoCellAnchor>
    <xdr:from>
      <xdr:col>3</xdr:col>
      <xdr:colOff>4586</xdr:colOff>
      <xdr:row>24</xdr:row>
      <xdr:rowOff>118679</xdr:rowOff>
    </xdr:from>
    <xdr:to>
      <xdr:col>3</xdr:col>
      <xdr:colOff>1052844</xdr:colOff>
      <xdr:row>26</xdr:row>
      <xdr:rowOff>85061</xdr:rowOff>
    </xdr:to>
    <xdr:sp macro="" textlink="">
      <xdr:nvSpPr>
        <xdr:cNvPr id="2" name="1 Bisel">
          <a:hlinkClick xmlns:r="http://schemas.openxmlformats.org/officeDocument/2006/relationships" r:id="rId1"/>
          <a:extLst>
            <a:ext uri="{FF2B5EF4-FFF2-40B4-BE49-F238E27FC236}">
              <a16:creationId xmlns:a16="http://schemas.microsoft.com/office/drawing/2014/main" id="{00000000-0008-0000-0000-000002000000}"/>
            </a:ext>
          </a:extLst>
        </xdr:cNvPr>
        <xdr:cNvSpPr/>
      </xdr:nvSpPr>
      <xdr:spPr>
        <a:xfrm>
          <a:off x="1736404" y="3816111"/>
          <a:ext cx="1048258" cy="347382"/>
        </a:xfrm>
        <a:prstGeom prst="bevel">
          <a:avLst/>
        </a:prstGeom>
        <a:ln w="3175">
          <a:solidFill>
            <a:schemeClr val="bg1">
              <a:lumMod val="50000"/>
            </a:schemeClr>
          </a:solidFill>
        </a:ln>
        <a:effectLst>
          <a:outerShdw blurRad="50800" dist="38100" dir="2700000" algn="tl" rotWithShape="0">
            <a:prstClr val="black">
              <a:alpha val="40000"/>
            </a:prstClr>
          </a:outerShdw>
        </a:effectLst>
      </xdr:spPr>
      <xdr:style>
        <a:lnRef idx="1">
          <a:schemeClr val="accent3"/>
        </a:lnRef>
        <a:fillRef idx="2">
          <a:schemeClr val="accent3"/>
        </a:fillRef>
        <a:effectRef idx="1">
          <a:schemeClr val="accent3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lang="es-ES" sz="1100" b="1"/>
            <a:t>PROVEEDORES</a:t>
          </a:r>
        </a:p>
      </xdr:txBody>
    </xdr:sp>
    <xdr:clientData/>
  </xdr:twoCellAnchor>
  <xdr:twoCellAnchor>
    <xdr:from>
      <xdr:col>0</xdr:col>
      <xdr:colOff>666750</xdr:colOff>
      <xdr:row>0</xdr:row>
      <xdr:rowOff>67235</xdr:rowOff>
    </xdr:from>
    <xdr:to>
      <xdr:col>4</xdr:col>
      <xdr:colOff>86591</xdr:colOff>
      <xdr:row>1</xdr:row>
      <xdr:rowOff>33618</xdr:rowOff>
    </xdr:to>
    <xdr:sp macro="" textlink="">
      <xdr:nvSpPr>
        <xdr:cNvPr id="3" name="2 Rectángulo redondeado">
          <a:extLst>
            <a:ext uri="{FF2B5EF4-FFF2-40B4-BE49-F238E27FC236}">
              <a16:creationId xmlns:a16="http://schemas.microsoft.com/office/drawing/2014/main" id="{00000000-0008-0000-0000-000003000000}"/>
            </a:ext>
          </a:extLst>
        </xdr:cNvPr>
        <xdr:cNvSpPr/>
      </xdr:nvSpPr>
      <xdr:spPr>
        <a:xfrm>
          <a:off x="666750" y="67235"/>
          <a:ext cx="2563091" cy="598497"/>
        </a:xfrm>
        <a:prstGeom prst="roundRect">
          <a:avLst/>
        </a:prstGeom>
      </xdr:spPr>
      <xdr:style>
        <a:lnRef idx="0">
          <a:schemeClr val="dk1"/>
        </a:lnRef>
        <a:fillRef idx="3">
          <a:schemeClr val="dk1"/>
        </a:fillRef>
        <a:effectRef idx="3">
          <a:schemeClr val="dk1"/>
        </a:effectRef>
        <a:fontRef idx="minor">
          <a:schemeClr val="lt1"/>
        </a:fontRef>
      </xdr:style>
      <xdr:txBody>
        <a:bodyPr vertOverflow="clip" horzOverflow="clip" rtlCol="0" anchor="ctr">
          <a:scene3d>
            <a:camera prst="orthographicFront"/>
            <a:lightRig rig="flat" dir="tl">
              <a:rot lat="0" lon="0" rev="6600000"/>
            </a:lightRig>
          </a:scene3d>
          <a:sp3d extrusionH="25400" contourW="8890">
            <a:bevelT w="38100" h="31750"/>
            <a:contourClr>
              <a:schemeClr val="accent2">
                <a:shade val="75000"/>
              </a:schemeClr>
            </a:contourClr>
          </a:sp3d>
        </a:bodyPr>
        <a:lstStyle/>
        <a:p>
          <a:pPr algn="ctr"/>
          <a:r>
            <a:rPr lang="es-ES" sz="1800" b="1" cap="none" spc="0">
              <a:ln w="11430"/>
              <a:gradFill>
                <a:gsLst>
                  <a:gs pos="0">
                    <a:schemeClr val="accent2">
                      <a:tint val="70000"/>
                      <a:satMod val="245000"/>
                    </a:schemeClr>
                  </a:gs>
                  <a:gs pos="75000">
                    <a:schemeClr val="accent2">
                      <a:tint val="90000"/>
                      <a:shade val="60000"/>
                      <a:satMod val="240000"/>
                    </a:schemeClr>
                  </a:gs>
                  <a:gs pos="100000">
                    <a:schemeClr val="accent2">
                      <a:tint val="100000"/>
                      <a:shade val="50000"/>
                      <a:satMod val="240000"/>
                    </a:schemeClr>
                  </a:gs>
                </a:gsLst>
                <a:lin ang="5400000"/>
              </a:gradFill>
              <a:effectLst>
                <a:outerShdw blurRad="50800" dist="39000" dir="5460000" algn="tl">
                  <a:srgbClr val="000000">
                    <a:alpha val="38000"/>
                  </a:srgbClr>
                </a:outerShdw>
              </a:effectLst>
            </a:rPr>
            <a:t>REGISTRO DE COMPRAS</a:t>
          </a:r>
        </a:p>
      </xdr:txBody>
    </xdr:sp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>
    <xdr:from>
      <xdr:col>1</xdr:col>
      <xdr:colOff>957541</xdr:colOff>
      <xdr:row>21</xdr:row>
      <xdr:rowOff>184897</xdr:rowOff>
    </xdr:from>
    <xdr:to>
      <xdr:col>3</xdr:col>
      <xdr:colOff>587747</xdr:colOff>
      <xdr:row>23</xdr:row>
      <xdr:rowOff>28014</xdr:rowOff>
    </xdr:to>
    <xdr:sp macro="[1]!LimpiarContri" textlink="">
      <xdr:nvSpPr>
        <xdr:cNvPr id="3" name="2 Bisel">
          <a:extLst>
            <a:ext uri="{FF2B5EF4-FFF2-40B4-BE49-F238E27FC236}">
              <a16:creationId xmlns:a16="http://schemas.microsoft.com/office/drawing/2014/main" id="{00000000-0008-0000-0200-000003000000}"/>
            </a:ext>
          </a:extLst>
        </xdr:cNvPr>
        <xdr:cNvSpPr/>
      </xdr:nvSpPr>
      <xdr:spPr>
        <a:xfrm>
          <a:off x="1719541" y="3871072"/>
          <a:ext cx="897031" cy="224117"/>
        </a:xfrm>
        <a:prstGeom prst="bevel">
          <a:avLst/>
        </a:prstGeom>
        <a:effectLst>
          <a:outerShdw blurRad="50800" dist="38100" dir="5400000" algn="t" rotWithShape="0">
            <a:prstClr val="black">
              <a:alpha val="40000"/>
            </a:prstClr>
          </a:outerShdw>
        </a:effectLst>
      </xdr:spPr>
      <xdr:style>
        <a:lnRef idx="1">
          <a:schemeClr val="accent3"/>
        </a:lnRef>
        <a:fillRef idx="2">
          <a:schemeClr val="accent3"/>
        </a:fillRef>
        <a:effectRef idx="1">
          <a:schemeClr val="accent3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lang="es-ES" sz="1100" b="1"/>
            <a:t>Limpiar</a:t>
          </a:r>
        </a:p>
      </xdr:txBody>
    </xdr:sp>
    <xdr:clientData/>
  </xdr:twoCellAnchor>
  <xdr:twoCellAnchor>
    <xdr:from>
      <xdr:col>3</xdr:col>
      <xdr:colOff>856127</xdr:colOff>
      <xdr:row>22</xdr:row>
      <xdr:rowOff>15128</xdr:rowOff>
    </xdr:from>
    <xdr:to>
      <xdr:col>4</xdr:col>
      <xdr:colOff>28573</xdr:colOff>
      <xdr:row>23</xdr:row>
      <xdr:rowOff>48745</xdr:rowOff>
    </xdr:to>
    <xdr:sp macro="[1]!DatosContri" textlink="">
      <xdr:nvSpPr>
        <xdr:cNvPr id="4" name="3 Bisel">
          <a:extLst>
            <a:ext uri="{FF2B5EF4-FFF2-40B4-BE49-F238E27FC236}">
              <a16:creationId xmlns:a16="http://schemas.microsoft.com/office/drawing/2014/main" id="{00000000-0008-0000-0200-000004000000}"/>
            </a:ext>
          </a:extLst>
        </xdr:cNvPr>
        <xdr:cNvSpPr/>
      </xdr:nvSpPr>
      <xdr:spPr>
        <a:xfrm>
          <a:off x="2884952" y="3891803"/>
          <a:ext cx="896471" cy="224117"/>
        </a:xfrm>
        <a:prstGeom prst="bevel">
          <a:avLst/>
        </a:prstGeom>
        <a:effectLst>
          <a:outerShdw blurRad="50800" dist="38100" dir="5400000" algn="t" rotWithShape="0">
            <a:prstClr val="black">
              <a:alpha val="40000"/>
            </a:prstClr>
          </a:outerShdw>
        </a:effectLst>
      </xdr:spPr>
      <xdr:style>
        <a:lnRef idx="1">
          <a:schemeClr val="accent3"/>
        </a:lnRef>
        <a:fillRef idx="2">
          <a:schemeClr val="accent3"/>
        </a:fillRef>
        <a:effectRef idx="1">
          <a:schemeClr val="accent3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lang="es-ES" sz="1100" b="1" i="0" baseline="0"/>
            <a:t>Grabar</a:t>
          </a:r>
        </a:p>
      </xdr:txBody>
    </xdr:sp>
    <xdr:clientData/>
  </xdr:twoCellAnchor>
  <xdr:twoCellAnchor>
    <xdr:from>
      <xdr:col>0</xdr:col>
      <xdr:colOff>588818</xdr:colOff>
      <xdr:row>0</xdr:row>
      <xdr:rowOff>1065067</xdr:rowOff>
    </xdr:from>
    <xdr:to>
      <xdr:col>4</xdr:col>
      <xdr:colOff>170584</xdr:colOff>
      <xdr:row>20</xdr:row>
      <xdr:rowOff>181841</xdr:rowOff>
    </xdr:to>
    <xdr:sp macro="" textlink="">
      <xdr:nvSpPr>
        <xdr:cNvPr id="5" name="4 Rectángulo redondeado">
          <a:extLst>
            <a:ext uri="{FF2B5EF4-FFF2-40B4-BE49-F238E27FC236}">
              <a16:creationId xmlns:a16="http://schemas.microsoft.com/office/drawing/2014/main" id="{00000000-0008-0000-0200-000005000000}"/>
            </a:ext>
          </a:extLst>
        </xdr:cNvPr>
        <xdr:cNvSpPr/>
      </xdr:nvSpPr>
      <xdr:spPr>
        <a:xfrm>
          <a:off x="588818" y="1065067"/>
          <a:ext cx="3339811" cy="3939888"/>
        </a:xfrm>
        <a:prstGeom prst="roundRect">
          <a:avLst>
            <a:gd name="adj" fmla="val 6056"/>
          </a:avLst>
        </a:prstGeom>
        <a:noFill/>
        <a:ln w="9525" cap="flat" cmpd="sng" algn="ctr">
          <a:solidFill>
            <a:schemeClr val="bg1"/>
          </a:solidFill>
          <a:prstDash val="solid"/>
          <a:round/>
          <a:headEnd type="none" w="med" len="med"/>
          <a:tailEnd type="none" w="med" len="med"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accent1"/>
        </a:fontRef>
      </xdr:style>
      <xdr:txBody>
        <a:bodyPr vertOverflow="clip" horzOverflow="clip" rtlCol="0" anchor="t"/>
        <a:lstStyle/>
        <a:p>
          <a:pPr algn="l"/>
          <a:endParaRPr lang="es-ES" sz="1100"/>
        </a:p>
      </xdr:txBody>
    </xdr:sp>
    <xdr:clientData/>
  </xdr:twoCellAnchor>
  <xdr:twoCellAnchor>
    <xdr:from>
      <xdr:col>0</xdr:col>
      <xdr:colOff>571499</xdr:colOff>
      <xdr:row>0</xdr:row>
      <xdr:rowOff>134471</xdr:rowOff>
    </xdr:from>
    <xdr:to>
      <xdr:col>4</xdr:col>
      <xdr:colOff>168087</xdr:colOff>
      <xdr:row>0</xdr:row>
      <xdr:rowOff>874059</xdr:rowOff>
    </xdr:to>
    <xdr:sp macro="" textlink="">
      <xdr:nvSpPr>
        <xdr:cNvPr id="8" name="7 Rectángulo redondeado">
          <a:extLst>
            <a:ext uri="{FF2B5EF4-FFF2-40B4-BE49-F238E27FC236}">
              <a16:creationId xmlns:a16="http://schemas.microsoft.com/office/drawing/2014/main" id="{00000000-0008-0000-0200-000008000000}"/>
            </a:ext>
          </a:extLst>
        </xdr:cNvPr>
        <xdr:cNvSpPr/>
      </xdr:nvSpPr>
      <xdr:spPr>
        <a:xfrm>
          <a:off x="571499" y="134471"/>
          <a:ext cx="3354633" cy="739588"/>
        </a:xfrm>
        <a:prstGeom prst="roundRect">
          <a:avLst/>
        </a:prstGeom>
        <a:solidFill>
          <a:schemeClr val="tx1"/>
        </a:solidFill>
        <a:ln>
          <a:solidFill>
            <a:schemeClr val="bg1"/>
          </a:solidFill>
        </a:ln>
      </xdr:spPr>
      <xdr:style>
        <a:lnRef idx="2">
          <a:schemeClr val="accent1"/>
        </a:lnRef>
        <a:fillRef idx="1">
          <a:schemeClr val="lt1"/>
        </a:fillRef>
        <a:effectRef idx="0">
          <a:schemeClr val="accent1"/>
        </a:effectRef>
        <a:fontRef idx="minor">
          <a:schemeClr val="dk1"/>
        </a:fontRef>
      </xdr:style>
      <xdr:txBody>
        <a:bodyPr vertOverflow="clip" horzOverflow="clip" rtlCol="0" anchor="ctr">
          <a:scene3d>
            <a:camera prst="orthographicFront"/>
            <a:lightRig rig="flat" dir="tl">
              <a:rot lat="0" lon="0" rev="6600000"/>
            </a:lightRig>
          </a:scene3d>
          <a:sp3d extrusionH="25400" contourW="8890">
            <a:bevelT w="38100" h="31750"/>
            <a:contourClr>
              <a:schemeClr val="accent2">
                <a:shade val="75000"/>
              </a:schemeClr>
            </a:contourClr>
          </a:sp3d>
        </a:bodyPr>
        <a:lstStyle/>
        <a:p>
          <a:pPr algn="ctr"/>
          <a:r>
            <a:rPr lang="es-ES" sz="1800" b="1" cap="none" spc="0">
              <a:ln w="11430"/>
              <a:gradFill>
                <a:gsLst>
                  <a:gs pos="0">
                    <a:schemeClr val="accent2">
                      <a:tint val="70000"/>
                      <a:satMod val="245000"/>
                    </a:schemeClr>
                  </a:gs>
                  <a:gs pos="75000">
                    <a:schemeClr val="accent2">
                      <a:tint val="90000"/>
                      <a:shade val="60000"/>
                      <a:satMod val="240000"/>
                    </a:schemeClr>
                  </a:gs>
                  <a:gs pos="100000">
                    <a:schemeClr val="accent2">
                      <a:tint val="100000"/>
                      <a:shade val="50000"/>
                      <a:satMod val="240000"/>
                    </a:schemeClr>
                  </a:gs>
                </a:gsLst>
                <a:lin ang="5400000"/>
              </a:gradFill>
              <a:effectLst>
                <a:outerShdw blurRad="50800" dist="39000" dir="5460000" algn="tl">
                  <a:srgbClr val="000000">
                    <a:alpha val="38000"/>
                  </a:srgbClr>
                </a:outerShdw>
              </a:effectLst>
            </a:rPr>
            <a:t>REGISTRO</a:t>
          </a:r>
          <a:r>
            <a:rPr lang="es-ES" sz="1800" b="1" cap="none" spc="0" baseline="0">
              <a:ln w="11430"/>
              <a:gradFill>
                <a:gsLst>
                  <a:gs pos="0">
                    <a:schemeClr val="accent2">
                      <a:tint val="70000"/>
                      <a:satMod val="245000"/>
                    </a:schemeClr>
                  </a:gs>
                  <a:gs pos="75000">
                    <a:schemeClr val="accent2">
                      <a:tint val="90000"/>
                      <a:shade val="60000"/>
                      <a:satMod val="240000"/>
                    </a:schemeClr>
                  </a:gs>
                  <a:gs pos="100000">
                    <a:schemeClr val="accent2">
                      <a:tint val="100000"/>
                      <a:shade val="50000"/>
                      <a:satMod val="240000"/>
                    </a:schemeClr>
                  </a:gs>
                </a:gsLst>
                <a:lin ang="5400000"/>
              </a:gradFill>
              <a:effectLst>
                <a:outerShdw blurRad="50800" dist="39000" dir="5460000" algn="tl">
                  <a:srgbClr val="000000">
                    <a:alpha val="38000"/>
                  </a:srgbClr>
                </a:outerShdw>
              </a:effectLst>
            </a:rPr>
            <a:t> DE VENTAS CONTRIBUYENTE</a:t>
          </a:r>
          <a:endParaRPr lang="es-ES" sz="1800" b="1" cap="none" spc="0">
            <a:ln w="11430"/>
            <a:gradFill>
              <a:gsLst>
                <a:gs pos="0">
                  <a:schemeClr val="accent2">
                    <a:tint val="70000"/>
                    <a:satMod val="245000"/>
                  </a:schemeClr>
                </a:gs>
                <a:gs pos="75000">
                  <a:schemeClr val="accent2">
                    <a:tint val="90000"/>
                    <a:shade val="60000"/>
                    <a:satMod val="240000"/>
                  </a:schemeClr>
                </a:gs>
                <a:gs pos="100000">
                  <a:schemeClr val="accent2">
                    <a:tint val="100000"/>
                    <a:shade val="50000"/>
                    <a:satMod val="240000"/>
                  </a:schemeClr>
                </a:gs>
              </a:gsLst>
              <a:lin ang="5400000"/>
            </a:gradFill>
            <a:effectLst>
              <a:outerShdw blurRad="50800" dist="39000" dir="5460000" algn="tl">
                <a:srgbClr val="000000">
                  <a:alpha val="38000"/>
                </a:srgbClr>
              </a:outerShdw>
            </a:effectLst>
          </a:endParaRPr>
        </a:p>
      </xdr:txBody>
    </xdr:sp>
    <xdr:clientData/>
  </xdr:twoCellAnchor>
</xdr:wsDr>
</file>

<file path=xl/drawings/drawing3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600075</xdr:colOff>
      <xdr:row>0</xdr:row>
      <xdr:rowOff>918881</xdr:rowOff>
    </xdr:from>
    <xdr:to>
      <xdr:col>4</xdr:col>
      <xdr:colOff>161925</xdr:colOff>
      <xdr:row>23</xdr:row>
      <xdr:rowOff>123824</xdr:rowOff>
    </xdr:to>
    <xdr:sp macro="" textlink="">
      <xdr:nvSpPr>
        <xdr:cNvPr id="2" name="1 Rectángulo redondeado">
          <a:extLst>
            <a:ext uri="{FF2B5EF4-FFF2-40B4-BE49-F238E27FC236}">
              <a16:creationId xmlns:a16="http://schemas.microsoft.com/office/drawing/2014/main" id="{00000000-0008-0000-0400-000002000000}"/>
            </a:ext>
          </a:extLst>
        </xdr:cNvPr>
        <xdr:cNvSpPr/>
      </xdr:nvSpPr>
      <xdr:spPr>
        <a:xfrm>
          <a:off x="600075" y="918881"/>
          <a:ext cx="3315821" cy="4494119"/>
        </a:xfrm>
        <a:prstGeom prst="roundRect">
          <a:avLst>
            <a:gd name="adj" fmla="val 6056"/>
          </a:avLst>
        </a:prstGeom>
        <a:noFill/>
        <a:ln w="28575">
          <a:solidFill>
            <a:schemeClr val="bg1"/>
          </a:solidFill>
        </a:ln>
        <a:scene3d>
          <a:camera prst="orthographicFront"/>
          <a:lightRig rig="threePt" dir="t"/>
        </a:scene3d>
        <a:sp3d>
          <a:bevelT/>
        </a:sp3d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s-ES" sz="1100"/>
        </a:p>
      </xdr:txBody>
    </xdr:sp>
    <xdr:clientData/>
  </xdr:twoCellAnchor>
  <xdr:twoCellAnchor>
    <xdr:from>
      <xdr:col>2</xdr:col>
      <xdr:colOff>70595</xdr:colOff>
      <xdr:row>24</xdr:row>
      <xdr:rowOff>62753</xdr:rowOff>
    </xdr:from>
    <xdr:to>
      <xdr:col>3</xdr:col>
      <xdr:colOff>709891</xdr:colOff>
      <xdr:row>25</xdr:row>
      <xdr:rowOff>96370</xdr:rowOff>
    </xdr:to>
    <xdr:sp macro="[1]!LimpiarConsumi" textlink="">
      <xdr:nvSpPr>
        <xdr:cNvPr id="3" name="2 Bisel">
          <a:extLst>
            <a:ext uri="{FF2B5EF4-FFF2-40B4-BE49-F238E27FC236}">
              <a16:creationId xmlns:a16="http://schemas.microsoft.com/office/drawing/2014/main" id="{00000000-0008-0000-0400-000003000000}"/>
            </a:ext>
          </a:extLst>
        </xdr:cNvPr>
        <xdr:cNvSpPr/>
      </xdr:nvSpPr>
      <xdr:spPr>
        <a:xfrm>
          <a:off x="1842245" y="3367928"/>
          <a:ext cx="896471" cy="224117"/>
        </a:xfrm>
        <a:prstGeom prst="bevel">
          <a:avLst/>
        </a:prstGeom>
        <a:effectLst>
          <a:outerShdw blurRad="50800" dist="38100" dir="5400000" algn="t" rotWithShape="0">
            <a:prstClr val="black">
              <a:alpha val="40000"/>
            </a:prstClr>
          </a:outerShdw>
        </a:effectLst>
      </xdr:spPr>
      <xdr:style>
        <a:lnRef idx="1">
          <a:schemeClr val="accent3"/>
        </a:lnRef>
        <a:fillRef idx="2">
          <a:schemeClr val="accent3"/>
        </a:fillRef>
        <a:effectRef idx="1">
          <a:schemeClr val="accent3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lang="es-ES" sz="1100" b="1"/>
            <a:t>Limpiar</a:t>
          </a:r>
        </a:p>
      </xdr:txBody>
    </xdr:sp>
    <xdr:clientData/>
  </xdr:twoCellAnchor>
  <xdr:twoCellAnchor>
    <xdr:from>
      <xdr:col>3</xdr:col>
      <xdr:colOff>969306</xdr:colOff>
      <xdr:row>24</xdr:row>
      <xdr:rowOff>69477</xdr:rowOff>
    </xdr:from>
    <xdr:to>
      <xdr:col>4</xdr:col>
      <xdr:colOff>138951</xdr:colOff>
      <xdr:row>25</xdr:row>
      <xdr:rowOff>101413</xdr:rowOff>
    </xdr:to>
    <xdr:sp macro="[1]!DatosConsumi" textlink="">
      <xdr:nvSpPr>
        <xdr:cNvPr id="7" name="6 Bisel">
          <a:extLst>
            <a:ext uri="{FF2B5EF4-FFF2-40B4-BE49-F238E27FC236}">
              <a16:creationId xmlns:a16="http://schemas.microsoft.com/office/drawing/2014/main" id="{00000000-0008-0000-0400-000007000000}"/>
            </a:ext>
          </a:extLst>
        </xdr:cNvPr>
        <xdr:cNvSpPr/>
      </xdr:nvSpPr>
      <xdr:spPr>
        <a:xfrm>
          <a:off x="2998131" y="3374652"/>
          <a:ext cx="893670" cy="222436"/>
        </a:xfrm>
        <a:prstGeom prst="bevel">
          <a:avLst/>
        </a:prstGeom>
        <a:effectLst>
          <a:outerShdw blurRad="50800" dist="38100" dir="5400000" algn="t" rotWithShape="0">
            <a:prstClr val="black">
              <a:alpha val="40000"/>
            </a:prstClr>
          </a:outerShdw>
        </a:effectLst>
      </xdr:spPr>
      <xdr:style>
        <a:lnRef idx="1">
          <a:schemeClr val="accent3"/>
        </a:lnRef>
        <a:fillRef idx="2">
          <a:schemeClr val="accent3"/>
        </a:fillRef>
        <a:effectRef idx="1">
          <a:schemeClr val="accent3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lang="es-ES" sz="1100" b="1" i="0" baseline="0"/>
            <a:t>Grabar</a:t>
          </a:r>
        </a:p>
      </xdr:txBody>
    </xdr:sp>
    <xdr:clientData/>
  </xdr:twoCellAnchor>
  <xdr:twoCellAnchor>
    <xdr:from>
      <xdr:col>0</xdr:col>
      <xdr:colOff>570940</xdr:colOff>
      <xdr:row>0</xdr:row>
      <xdr:rowOff>78441</xdr:rowOff>
    </xdr:from>
    <xdr:to>
      <xdr:col>4</xdr:col>
      <xdr:colOff>201145</xdr:colOff>
      <xdr:row>0</xdr:row>
      <xdr:rowOff>818029</xdr:rowOff>
    </xdr:to>
    <xdr:sp macro="" textlink="">
      <xdr:nvSpPr>
        <xdr:cNvPr id="5" name="4 Rectángulo redondeado">
          <a:extLst>
            <a:ext uri="{FF2B5EF4-FFF2-40B4-BE49-F238E27FC236}">
              <a16:creationId xmlns:a16="http://schemas.microsoft.com/office/drawing/2014/main" id="{00000000-0008-0000-0400-000005000000}"/>
            </a:ext>
          </a:extLst>
        </xdr:cNvPr>
        <xdr:cNvSpPr/>
      </xdr:nvSpPr>
      <xdr:spPr>
        <a:xfrm>
          <a:off x="570940" y="78441"/>
          <a:ext cx="3383055" cy="739588"/>
        </a:xfrm>
        <a:prstGeom prst="roundRect">
          <a:avLst/>
        </a:prstGeom>
        <a:blipFill>
          <a:blip xmlns:r="http://schemas.openxmlformats.org/officeDocument/2006/relationships" r:embed="rId1"/>
          <a:tile tx="0" ty="0" sx="100000" sy="100000" flip="none" algn="tl"/>
        </a:blipFill>
        <a:ln/>
      </xdr:spPr>
      <xdr:style>
        <a:lnRef idx="3">
          <a:schemeClr val="lt1"/>
        </a:lnRef>
        <a:fillRef idx="1">
          <a:schemeClr val="accent3"/>
        </a:fillRef>
        <a:effectRef idx="1">
          <a:schemeClr val="accent3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s-ES" sz="1800" b="1" cap="none" spc="0">
              <a:ln w="12700">
                <a:solidFill>
                  <a:schemeClr val="accent2">
                    <a:lumMod val="75000"/>
                  </a:schemeClr>
                </a:solidFill>
                <a:prstDash val="solid"/>
              </a:ln>
              <a:solidFill>
                <a:schemeClr val="accent2">
                  <a:lumMod val="75000"/>
                </a:schemeClr>
              </a:solidFill>
              <a:effectLst>
                <a:outerShdw dist="38100" dir="2640000" algn="bl" rotWithShape="0">
                  <a:schemeClr val="tx2">
                    <a:lumMod val="75000"/>
                  </a:schemeClr>
                </a:outerShdw>
              </a:effectLst>
            </a:rPr>
            <a:t>REGISTRO</a:t>
          </a:r>
          <a:r>
            <a:rPr lang="es-ES" sz="1800" b="1" cap="none" spc="0" baseline="0">
              <a:ln w="12700">
                <a:solidFill>
                  <a:schemeClr val="accent2">
                    <a:lumMod val="75000"/>
                  </a:schemeClr>
                </a:solidFill>
                <a:prstDash val="solid"/>
              </a:ln>
              <a:solidFill>
                <a:schemeClr val="accent2">
                  <a:lumMod val="75000"/>
                </a:schemeClr>
              </a:solidFill>
              <a:effectLst>
                <a:outerShdw dist="38100" dir="2640000" algn="bl" rotWithShape="0">
                  <a:schemeClr val="tx2">
                    <a:lumMod val="75000"/>
                  </a:schemeClr>
                </a:outerShdw>
              </a:effectLst>
            </a:rPr>
            <a:t> DE VENTAS CONSUMIDOR FINAL</a:t>
          </a:r>
          <a:endParaRPr lang="es-ES" sz="1800" b="1" cap="none" spc="0">
            <a:ln w="12700">
              <a:solidFill>
                <a:schemeClr val="accent2">
                  <a:lumMod val="75000"/>
                </a:schemeClr>
              </a:solidFill>
              <a:prstDash val="solid"/>
            </a:ln>
            <a:solidFill>
              <a:schemeClr val="accent2">
                <a:lumMod val="75000"/>
              </a:schemeClr>
            </a:solidFill>
            <a:effectLst>
              <a:outerShdw dist="38100" dir="2640000" algn="bl" rotWithShape="0">
                <a:schemeClr val="tx2">
                  <a:lumMod val="75000"/>
                </a:schemeClr>
              </a:outerShdw>
            </a:effectLst>
          </a:endParaRPr>
        </a:p>
      </xdr:txBody>
    </xdr:sp>
    <xdr:clientData/>
  </xdr:twoCellAnchor>
</xdr:wsDr>
</file>

<file path=xl/drawings/drawing4.xml><?xml version="1.0" encoding="utf-8"?>
<xdr:wsDr xmlns:xdr="http://schemas.openxmlformats.org/drawingml/2006/spreadsheetDrawing" xmlns:a="http://schemas.openxmlformats.org/drawingml/2006/main">
  <xdr:twoCellAnchor editAs="oneCell">
    <xdr:from>
      <xdr:col>8</xdr:col>
      <xdr:colOff>9525</xdr:colOff>
      <xdr:row>1</xdr:row>
      <xdr:rowOff>19050</xdr:rowOff>
    </xdr:from>
    <xdr:to>
      <xdr:col>10</xdr:col>
      <xdr:colOff>314325</xdr:colOff>
      <xdr:row>14</xdr:row>
      <xdr:rowOff>66675</xdr:rowOff>
    </xdr:to>
    <mc:AlternateContent xmlns:mc="http://schemas.openxmlformats.org/markup-compatibility/2006" xmlns:a14="http://schemas.microsoft.com/office/drawing/2010/main">
      <mc:Choice Requires="a14">
        <xdr:graphicFrame macro="">
          <xdr:nvGraphicFramePr>
            <xdr:cNvPr id="2" name="FECHA">
              <a:extLst>
                <a:ext uri="{FF2B5EF4-FFF2-40B4-BE49-F238E27FC236}">
                  <a16:creationId xmlns:a16="http://schemas.microsoft.com/office/drawing/2014/main" id="{00000000-0008-0000-0D00-000002000000}"/>
                </a:ext>
              </a:extLst>
            </xdr:cNvPr>
            <xdr:cNvGraphicFramePr/>
          </xdr:nvGraphicFramePr>
          <xdr:xfrm>
            <a:off x="0" y="0"/>
            <a:ext cx="0" cy="0"/>
          </xdr:xfrm>
          <a:graphic>
            <a:graphicData uri="http://schemas.microsoft.com/office/drawing/2010/slicer">
              <sle:slicer xmlns:sle="http://schemas.microsoft.com/office/drawing/2010/slicer" name="FECHA"/>
            </a:graphicData>
          </a:graphic>
        </xdr:graphicFrame>
      </mc:Choice>
      <mc:Fallback xmlns="">
        <xdr:sp macro="" textlink="">
          <xdr:nvSpPr>
            <xdr:cNvPr id="0" name=""/>
            <xdr:cNvSpPr>
              <a:spLocks noTextEdit="1"/>
            </xdr:cNvSpPr>
          </xdr:nvSpPr>
          <xdr:spPr>
            <a:xfrm>
              <a:off x="8134350" y="209550"/>
              <a:ext cx="1828800" cy="2524125"/>
            </a:xfrm>
            <a:prstGeom prst="rect">
              <a:avLst/>
            </a:prstGeom>
            <a:solidFill>
              <a:prstClr val="white"/>
            </a:solidFill>
            <a:ln w="1">
              <a:solidFill>
                <a:prstClr val="green"/>
              </a:solidFill>
            </a:ln>
          </xdr:spPr>
          <xdr:txBody>
            <a:bodyPr vertOverflow="clip" horzOverflow="clip"/>
            <a:lstStyle/>
            <a:p>
              <a:r>
                <a:rPr lang="es-SV" sz="1100"/>
                <a:t>Esta forma representa una segmentación de datos. La segmentación de datos se puede usar al menos en Excel 2010.
Si la forma se modificó en una versión anterior de Excel, o si el libro se guardó en Excel 2003 o anterior, no se puede usar la segmentaciones de datos.</a:t>
              </a:r>
            </a:p>
          </xdr:txBody>
        </xdr:sp>
      </mc:Fallback>
    </mc:AlternateContent>
    <xdr:clientData/>
  </xdr:twoCellAnchor>
</xdr:wsDr>
</file>

<file path=xl/drawings/drawing5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684067</xdr:colOff>
      <xdr:row>1</xdr:row>
      <xdr:rowOff>104775</xdr:rowOff>
    </xdr:from>
    <xdr:to>
      <xdr:col>4</xdr:col>
      <xdr:colOff>86590</xdr:colOff>
      <xdr:row>12</xdr:row>
      <xdr:rowOff>161925</xdr:rowOff>
    </xdr:to>
    <xdr:sp macro="" textlink="">
      <xdr:nvSpPr>
        <xdr:cNvPr id="2" name="3 Rectángulo redondeado">
          <a:extLst>
            <a:ext uri="{FF2B5EF4-FFF2-40B4-BE49-F238E27FC236}">
              <a16:creationId xmlns:a16="http://schemas.microsoft.com/office/drawing/2014/main" id="{F4221A42-70F9-4832-9097-7C6D3097EF36}"/>
            </a:ext>
          </a:extLst>
        </xdr:cNvPr>
        <xdr:cNvSpPr/>
      </xdr:nvSpPr>
      <xdr:spPr>
        <a:xfrm>
          <a:off x="684067" y="733425"/>
          <a:ext cx="2536248" cy="3124200"/>
        </a:xfrm>
        <a:prstGeom prst="roundRect">
          <a:avLst>
            <a:gd name="adj" fmla="val 6056"/>
          </a:avLst>
        </a:prstGeom>
        <a:noFill/>
        <a:scene3d>
          <a:camera prst="orthographicFront"/>
          <a:lightRig rig="threePt" dir="t"/>
        </a:scene3d>
        <a:sp3d>
          <a:bevelT/>
        </a:sp3d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s-ES" sz="1100"/>
        </a:p>
      </xdr:txBody>
    </xdr:sp>
    <xdr:clientData/>
  </xdr:twoCellAnchor>
  <xdr:twoCellAnchor>
    <xdr:from>
      <xdr:col>3</xdr:col>
      <xdr:colOff>460459</xdr:colOff>
      <xdr:row>13</xdr:row>
      <xdr:rowOff>134472</xdr:rowOff>
    </xdr:from>
    <xdr:to>
      <xdr:col>3</xdr:col>
      <xdr:colOff>1356930</xdr:colOff>
      <xdr:row>14</xdr:row>
      <xdr:rowOff>168089</xdr:rowOff>
    </xdr:to>
    <xdr:sp macro="[1]!Datosretencion" textlink="">
      <xdr:nvSpPr>
        <xdr:cNvPr id="3" name="5 Bisel">
          <a:extLst>
            <a:ext uri="{FF2B5EF4-FFF2-40B4-BE49-F238E27FC236}">
              <a16:creationId xmlns:a16="http://schemas.microsoft.com/office/drawing/2014/main" id="{2278F800-71E6-4A6F-B439-CAD22C6C1457}"/>
            </a:ext>
          </a:extLst>
        </xdr:cNvPr>
        <xdr:cNvSpPr/>
      </xdr:nvSpPr>
      <xdr:spPr>
        <a:xfrm>
          <a:off x="2192277" y="2870745"/>
          <a:ext cx="896471" cy="224117"/>
        </a:xfrm>
        <a:prstGeom prst="bevel">
          <a:avLst/>
        </a:prstGeom>
        <a:effectLst>
          <a:outerShdw blurRad="50800" dist="38100" dir="5400000" algn="t" rotWithShape="0">
            <a:prstClr val="black">
              <a:alpha val="40000"/>
            </a:prstClr>
          </a:outerShdw>
        </a:effectLst>
      </xdr:spPr>
      <xdr:style>
        <a:lnRef idx="1">
          <a:schemeClr val="accent3"/>
        </a:lnRef>
        <a:fillRef idx="2">
          <a:schemeClr val="accent3"/>
        </a:fillRef>
        <a:effectRef idx="1">
          <a:schemeClr val="accent3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lang="es-ES" sz="1100" b="1" i="0" baseline="0"/>
            <a:t>Grabar</a:t>
          </a:r>
        </a:p>
      </xdr:txBody>
    </xdr:sp>
    <xdr:clientData/>
  </xdr:twoCellAnchor>
  <xdr:twoCellAnchor>
    <xdr:from>
      <xdr:col>1</xdr:col>
      <xdr:colOff>168087</xdr:colOff>
      <xdr:row>13</xdr:row>
      <xdr:rowOff>123265</xdr:rowOff>
    </xdr:from>
    <xdr:to>
      <xdr:col>2</xdr:col>
      <xdr:colOff>145676</xdr:colOff>
      <xdr:row>14</xdr:row>
      <xdr:rowOff>156882</xdr:rowOff>
    </xdr:to>
    <xdr:sp macro="[1]!LimpiarDatos" textlink="">
      <xdr:nvSpPr>
        <xdr:cNvPr id="4" name="4 Bisel">
          <a:extLst>
            <a:ext uri="{FF2B5EF4-FFF2-40B4-BE49-F238E27FC236}">
              <a16:creationId xmlns:a16="http://schemas.microsoft.com/office/drawing/2014/main" id="{AA2BFEF8-5C37-4D72-A64A-34A2423006D9}"/>
            </a:ext>
          </a:extLst>
        </xdr:cNvPr>
        <xdr:cNvSpPr/>
      </xdr:nvSpPr>
      <xdr:spPr>
        <a:xfrm>
          <a:off x="930087" y="4009465"/>
          <a:ext cx="796739" cy="224117"/>
        </a:xfrm>
        <a:prstGeom prst="bevel">
          <a:avLst/>
        </a:prstGeom>
        <a:effectLst>
          <a:outerShdw blurRad="50800" dist="38100" dir="5400000" algn="t" rotWithShape="0">
            <a:prstClr val="black">
              <a:alpha val="40000"/>
            </a:prstClr>
          </a:outerShdw>
        </a:effectLst>
      </xdr:spPr>
      <xdr:style>
        <a:lnRef idx="1">
          <a:schemeClr val="accent3"/>
        </a:lnRef>
        <a:fillRef idx="2">
          <a:schemeClr val="accent3"/>
        </a:fillRef>
        <a:effectRef idx="1">
          <a:schemeClr val="accent3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lang="es-ES" sz="1100" b="1"/>
            <a:t>Limpiar</a:t>
          </a:r>
        </a:p>
      </xdr:txBody>
    </xdr:sp>
    <xdr:clientData/>
  </xdr:twoCellAnchor>
  <xdr:twoCellAnchor>
    <xdr:from>
      <xdr:col>1</xdr:col>
      <xdr:colOff>705972</xdr:colOff>
      <xdr:row>15</xdr:row>
      <xdr:rowOff>179293</xdr:rowOff>
    </xdr:from>
    <xdr:to>
      <xdr:col>3</xdr:col>
      <xdr:colOff>784412</xdr:colOff>
      <xdr:row>17</xdr:row>
      <xdr:rowOff>145675</xdr:rowOff>
    </xdr:to>
    <xdr:sp macro="" textlink="">
      <xdr:nvSpPr>
        <xdr:cNvPr id="5" name="1 Bisel">
          <a:hlinkClick xmlns:r="http://schemas.openxmlformats.org/officeDocument/2006/relationships" r:id="rId1"/>
          <a:extLst>
            <a:ext uri="{FF2B5EF4-FFF2-40B4-BE49-F238E27FC236}">
              <a16:creationId xmlns:a16="http://schemas.microsoft.com/office/drawing/2014/main" id="{02C73A61-093D-4DB4-BEC7-1B2CC863C3BA}"/>
            </a:ext>
          </a:extLst>
        </xdr:cNvPr>
        <xdr:cNvSpPr/>
      </xdr:nvSpPr>
      <xdr:spPr>
        <a:xfrm>
          <a:off x="1467972" y="4446493"/>
          <a:ext cx="1040465" cy="347382"/>
        </a:xfrm>
        <a:prstGeom prst="bevel">
          <a:avLst/>
        </a:prstGeom>
        <a:ln w="3175">
          <a:solidFill>
            <a:schemeClr val="bg1">
              <a:lumMod val="50000"/>
            </a:schemeClr>
          </a:solidFill>
        </a:ln>
        <a:effectLst>
          <a:outerShdw blurRad="50800" dist="38100" dir="2700000" algn="tl" rotWithShape="0">
            <a:prstClr val="black">
              <a:alpha val="40000"/>
            </a:prstClr>
          </a:outerShdw>
        </a:effectLst>
      </xdr:spPr>
      <xdr:style>
        <a:lnRef idx="1">
          <a:schemeClr val="accent3"/>
        </a:lnRef>
        <a:fillRef idx="2">
          <a:schemeClr val="accent3"/>
        </a:fillRef>
        <a:effectRef idx="1">
          <a:schemeClr val="accent3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lang="es-ES" sz="1100" b="1"/>
            <a:t>PROVEEDORES</a:t>
          </a:r>
        </a:p>
      </xdr:txBody>
    </xdr:sp>
    <xdr:clientData/>
  </xdr:twoCellAnchor>
  <xdr:twoCellAnchor>
    <xdr:from>
      <xdr:col>0</xdr:col>
      <xdr:colOff>666750</xdr:colOff>
      <xdr:row>0</xdr:row>
      <xdr:rowOff>67235</xdr:rowOff>
    </xdr:from>
    <xdr:to>
      <xdr:col>4</xdr:col>
      <xdr:colOff>86591</xdr:colOff>
      <xdr:row>1</xdr:row>
      <xdr:rowOff>33618</xdr:rowOff>
    </xdr:to>
    <xdr:sp macro="" textlink="">
      <xdr:nvSpPr>
        <xdr:cNvPr id="6" name="2 Rectángulo redondeado">
          <a:extLst>
            <a:ext uri="{FF2B5EF4-FFF2-40B4-BE49-F238E27FC236}">
              <a16:creationId xmlns:a16="http://schemas.microsoft.com/office/drawing/2014/main" id="{D36556AA-4E8B-445E-987A-136E6F8C3D03}"/>
            </a:ext>
          </a:extLst>
        </xdr:cNvPr>
        <xdr:cNvSpPr/>
      </xdr:nvSpPr>
      <xdr:spPr>
        <a:xfrm>
          <a:off x="666750" y="67235"/>
          <a:ext cx="2553566" cy="595033"/>
        </a:xfrm>
        <a:prstGeom prst="roundRect">
          <a:avLst/>
        </a:prstGeom>
        <a:solidFill>
          <a:srgbClr val="002060"/>
        </a:solidFill>
      </xdr:spPr>
      <xdr:style>
        <a:lnRef idx="2">
          <a:schemeClr val="dk1"/>
        </a:lnRef>
        <a:fillRef idx="1">
          <a:schemeClr val="lt1"/>
        </a:fillRef>
        <a:effectRef idx="0">
          <a:schemeClr val="dk1"/>
        </a:effectRef>
        <a:fontRef idx="minor">
          <a:schemeClr val="dk1"/>
        </a:fontRef>
      </xdr:style>
      <xdr:txBody>
        <a:bodyPr vertOverflow="clip" horzOverflow="clip" rtlCol="0" anchor="ctr">
          <a:scene3d>
            <a:camera prst="orthographicFront"/>
            <a:lightRig rig="flat" dir="tl">
              <a:rot lat="0" lon="0" rev="6600000"/>
            </a:lightRig>
          </a:scene3d>
          <a:sp3d extrusionH="25400" contourW="8890">
            <a:bevelT w="38100" h="31750"/>
            <a:contourClr>
              <a:schemeClr val="accent2">
                <a:shade val="75000"/>
              </a:schemeClr>
            </a:contourClr>
          </a:sp3d>
        </a:bodyPr>
        <a:lstStyle/>
        <a:p>
          <a:pPr algn="ctr"/>
          <a:r>
            <a:rPr lang="es-ES" sz="1400" b="1" cap="none" spc="0">
              <a:ln w="11430"/>
              <a:gradFill>
                <a:gsLst>
                  <a:gs pos="0">
                    <a:schemeClr val="accent2">
                      <a:tint val="70000"/>
                      <a:satMod val="245000"/>
                    </a:schemeClr>
                  </a:gs>
                  <a:gs pos="75000">
                    <a:schemeClr val="accent2">
                      <a:tint val="90000"/>
                      <a:shade val="60000"/>
                      <a:satMod val="240000"/>
                    </a:schemeClr>
                  </a:gs>
                  <a:gs pos="100000">
                    <a:schemeClr val="accent2">
                      <a:tint val="100000"/>
                      <a:shade val="50000"/>
                      <a:satMod val="240000"/>
                    </a:schemeClr>
                  </a:gs>
                </a:gsLst>
                <a:lin ang="5400000"/>
              </a:gradFill>
              <a:effectLst>
                <a:outerShdw blurRad="50800" dist="39000" dir="5460000" algn="tl">
                  <a:srgbClr val="000000">
                    <a:alpha val="38000"/>
                  </a:srgbClr>
                </a:outerShdw>
              </a:effectLst>
            </a:rPr>
            <a:t>REGISTRO DE RETENCIONES</a:t>
          </a:r>
        </a:p>
      </xdr:txBody>
    </xdr:sp>
    <xdr:clientData/>
  </xdr:twoCellAnchor>
</xdr:wsDr>
</file>

<file path=xl/drawings/drawing6.xml><?xml version="1.0" encoding="utf-8"?>
<xdr:wsDr xmlns:xdr="http://schemas.openxmlformats.org/drawingml/2006/spreadsheetDrawing" xmlns:a="http://schemas.openxmlformats.org/drawingml/2006/main">
  <xdr:twoCellAnchor editAs="oneCell">
    <xdr:from>
      <xdr:col>7</xdr:col>
      <xdr:colOff>552451</xdr:colOff>
      <xdr:row>6</xdr:row>
      <xdr:rowOff>171450</xdr:rowOff>
    </xdr:from>
    <xdr:to>
      <xdr:col>8</xdr:col>
      <xdr:colOff>619125</xdr:colOff>
      <xdr:row>16</xdr:row>
      <xdr:rowOff>46370</xdr:rowOff>
    </xdr:to>
    <xdr:pic>
      <xdr:nvPicPr>
        <xdr:cNvPr id="5" name="Imagen 4">
          <a:extLst>
            <a:ext uri="{FF2B5EF4-FFF2-40B4-BE49-F238E27FC236}">
              <a16:creationId xmlns:a16="http://schemas.microsoft.com/office/drawing/2014/main" id="{0227E034-0FFB-0701-FD56-6D916A657A27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8877301" y="1428750"/>
          <a:ext cx="2181224" cy="2160920"/>
        </a:xfrm>
        <a:prstGeom prst="rect">
          <a:avLst/>
        </a:prstGeom>
      </xdr:spPr>
    </xdr:pic>
    <xdr:clientData/>
  </xdr:twoCellAnchor>
</xdr:wsDr>
</file>

<file path=xl/externalLinks/_rels/externalLink1.xml.rels><?xml version="1.0" encoding="UTF-8" standalone="yes"?>
<Relationships xmlns="http://schemas.openxmlformats.org/package/2006/relationships"><Relationship Id="rId2" Type="http://schemas.openxmlformats.org/officeDocument/2006/relationships/externalLinkPath" Target="file:///C:\Users\Principal\AppData\Roaming\Microsoft\Excel\XLSTART\PERSONAL.XLSB" TargetMode="External"/><Relationship Id="rId1" Type="http://schemas.microsoft.com/office/2006/relationships/xlExternalLinkPath/xlStartup" Target="PERSONAL.XLSB" TargetMode="External"/></Relationships>
</file>

<file path=xl/externalLinks/_rels/externalLink2.xml.rels><?xml version="1.0" encoding="UTF-8" standalone="yes"?>
<Relationships xmlns="http://schemas.openxmlformats.org/package/2006/relationships"><Relationship Id="rId1" Type="http://schemas.openxmlformats.org/officeDocument/2006/relationships/externalLinkPath" Target="/Users/despa/Desktop/catalogo%20de%20cuemta%20rediafr%20(1).xlsx" TargetMode="External"/></Relationships>
</file>

<file path=xl/externalLinks/_rels/externalLink3.xml.rels><?xml version="1.0" encoding="UTF-8" standalone="yes"?>
<Relationships xmlns="http://schemas.openxmlformats.org/package/2006/relationships"><Relationship Id="rId1" Type="http://schemas.openxmlformats.org/officeDocument/2006/relationships/externalLinkPath" Target="/Users/Principal/Documents/Despacho%20Contable%20Rivas/CLIENTES%20DE%20IVA/FAUSTINO%20BONILLA/2023/FAUSTINO%20BONILLA%202023%20COMPRAS%20Y%20VENTAS.xlsx" TargetMode="External"/></Relationships>
</file>

<file path=xl/externalLinks/externalLink1.xml><?xml version="1.0" encoding="utf-8"?>
<externalLink xmlns="http://schemas.openxmlformats.org/spreadsheetml/2006/main" xmlns:mc="http://schemas.openxmlformats.org/markup-compatibility/2006" xmlns:x14="http://schemas.microsoft.com/office/spreadsheetml/2009/9/main" xmlns:xxl21="http://schemas.microsoft.com/office/spreadsheetml/2021/extlinks2021" mc:Ignorable="x14 xxl21">
  <externalBook xmlns:r="http://schemas.openxmlformats.org/officeDocument/2006/relationships" r:id="rId1">
    <xxl21:alternateUrls>
      <xxl21:absoluteUrl r:id="rId2"/>
    </xxl21:alternateUrls>
    <sheetNames>
      <sheetName val="Hoja1"/>
    </sheetNames>
    <definedNames>
      <definedName name="DatosConsumi"/>
      <definedName name="DatosContri"/>
      <definedName name="Datosretencion"/>
      <definedName name="GuardarDatos"/>
      <definedName name="LimpiarConsumi"/>
      <definedName name="LimpiarContri"/>
      <definedName name="LimpiarDatos"/>
    </definedNames>
    <sheetDataSet>
      <sheetData sheetId="0"/>
    </sheetDataSet>
  </externalBook>
</externalLink>
</file>

<file path=xl/externalLinks/externalLink2.xml><?xml version="1.0" encoding="utf-8"?>
<externalLink xmlns="http://schemas.openxmlformats.org/spreadsheetml/2006/main" xmlns:mc="http://schemas.openxmlformats.org/markup-compatibility/2006" xmlns:x14="http://schemas.microsoft.com/office/spreadsheetml/2009/9/main" xmlns:xxl21="http://schemas.microsoft.com/office/spreadsheetml/2021/extlinks2021" mc:Ignorable="x14 xxl21">
  <externalBook xmlns:r="http://schemas.openxmlformats.org/officeDocument/2006/relationships" r:id="rId1">
    <sheetNames>
      <sheetName val="Table 1"/>
      <sheetName val="Hoja2"/>
      <sheetName val="Hoja3"/>
      <sheetName val="CONTABILIDAD"/>
      <sheetName val="LIBRO "/>
      <sheetName val="Hoja5"/>
      <sheetName val="Hoja1"/>
      <sheetName val="Hoja4"/>
    </sheetNames>
    <sheetDataSet>
      <sheetData sheetId="0" refreshError="1"/>
      <sheetData sheetId="1" refreshError="1"/>
      <sheetData sheetId="2" refreshError="1"/>
      <sheetData sheetId="3" refreshError="1"/>
      <sheetData sheetId="4" refreshError="1">
        <row r="1">
          <cell r="A1" t="str">
            <v>CUENTAS Y DOCUMENTOS POR COBRAR</v>
          </cell>
          <cell r="B1" t="str">
            <v>Columna1</v>
          </cell>
        </row>
        <row r="2">
          <cell r="A2" t="str">
            <v>A Y C MULTISERVICIOS S.A DE</v>
          </cell>
          <cell r="B2" t="str">
            <v xml:space="preserve">11030270880         </v>
          </cell>
        </row>
        <row r="3">
          <cell r="A3" t="str">
            <v>ADALBERTO ARTURO FLORES</v>
          </cell>
          <cell r="B3">
            <v>1103020121</v>
          </cell>
        </row>
        <row r="4">
          <cell r="A4" t="str">
            <v>ADAN AMERICO FUENTES CANALES</v>
          </cell>
          <cell r="B4">
            <v>1103027054</v>
          </cell>
        </row>
        <row r="5">
          <cell r="A5" t="str">
            <v>ADIO ERNESTO CARDOZA PINEDA</v>
          </cell>
          <cell r="B5">
            <v>11030270982</v>
          </cell>
        </row>
        <row r="6">
          <cell r="A6" t="str">
            <v>ADRIANA MARISOL BENITEZ</v>
          </cell>
          <cell r="B6">
            <v>1103027069</v>
          </cell>
        </row>
        <row r="7">
          <cell r="A7" t="str">
            <v>AE PROYECTOS S.A DE C.V LIFE</v>
          </cell>
          <cell r="B7">
            <v>11030273</v>
          </cell>
        </row>
        <row r="8">
          <cell r="A8" t="str">
            <v>AGAPE DE EL SALVADOR S.A.DE</v>
          </cell>
          <cell r="B8">
            <v>11030243</v>
          </cell>
        </row>
        <row r="9">
          <cell r="A9" t="str">
            <v>AKTIV, S.A. DE C.V.</v>
          </cell>
          <cell r="B9">
            <v>11030270966</v>
          </cell>
        </row>
        <row r="10">
          <cell r="A10" t="str">
            <v>ALBA ERIKA SIBRIAN DE GUZMAN</v>
          </cell>
          <cell r="B10">
            <v>11030270909</v>
          </cell>
        </row>
        <row r="11">
          <cell r="A11" t="str">
            <v>ALBA LILIAN MARTINEZ</v>
          </cell>
          <cell r="B11">
            <v>1103026905</v>
          </cell>
        </row>
        <row r="12">
          <cell r="A12" t="str">
            <v>ALBERTO ARTURO BUSTAMANTE</v>
          </cell>
          <cell r="B12" t="e">
            <v>#N/A</v>
          </cell>
        </row>
        <row r="13">
          <cell r="A13" t="str">
            <v>ALBERTO FLORES HERNANDEZ</v>
          </cell>
          <cell r="B13">
            <v>11030220</v>
          </cell>
        </row>
        <row r="14">
          <cell r="A14" t="str">
            <v>ALCIRA JOHANNA DE MARIA</v>
          </cell>
          <cell r="B14">
            <v>1103027049</v>
          </cell>
        </row>
        <row r="15">
          <cell r="A15" t="str">
            <v>ALESSANTI, S.A. DE C.V.</v>
          </cell>
          <cell r="B15">
            <v>11030102</v>
          </cell>
        </row>
        <row r="16">
          <cell r="A16" t="str">
            <v>ALEXANDER GAMEZ BRITO</v>
          </cell>
          <cell r="B16">
            <v>11030270702</v>
          </cell>
        </row>
        <row r="17">
          <cell r="A17" t="str">
            <v>ALICIA GONZALEZ</v>
          </cell>
          <cell r="B17">
            <v>1103029905</v>
          </cell>
        </row>
        <row r="18">
          <cell r="A18" t="str">
            <v>ALIVIA S.A DE C.V,</v>
          </cell>
          <cell r="B18">
            <v>1103029947</v>
          </cell>
        </row>
        <row r="19">
          <cell r="A19" t="str">
            <v>ALMA VIOLETA RODRIGUEZ DE</v>
          </cell>
          <cell r="B19">
            <v>1103026828</v>
          </cell>
        </row>
        <row r="20">
          <cell r="A20" t="str">
            <v>ANA ADELA ZAPATA DE CHACON</v>
          </cell>
          <cell r="B20">
            <v>11030270923</v>
          </cell>
        </row>
        <row r="21">
          <cell r="A21" t="str">
            <v>ANA CARINA PAZ DE VENTURA</v>
          </cell>
          <cell r="B21">
            <v>1103020167</v>
          </cell>
        </row>
        <row r="22">
          <cell r="A22" t="str">
            <v>ANA CAROLINA GARAY</v>
          </cell>
          <cell r="B22">
            <v>1103026908</v>
          </cell>
        </row>
        <row r="23">
          <cell r="A23" t="str">
            <v>ANA CRISTINA GONZALEZ</v>
          </cell>
          <cell r="B23">
            <v>11030270879</v>
          </cell>
        </row>
        <row r="24">
          <cell r="A24" t="str">
            <v>ANA DIOSIS CASTRO DE MOLINA</v>
          </cell>
          <cell r="B24">
            <v>11030271031</v>
          </cell>
        </row>
        <row r="25">
          <cell r="A25" t="str">
            <v>ANA ELSA MENDOZA MORALES</v>
          </cell>
          <cell r="B25">
            <v>11030271068</v>
          </cell>
        </row>
        <row r="26">
          <cell r="A26" t="str">
            <v>ANA GUADALUOEARGUETA MIRANDA</v>
          </cell>
          <cell r="B26">
            <v>11030271065</v>
          </cell>
        </row>
        <row r="27">
          <cell r="A27" t="str">
            <v>ANA KARINA MARTINEZ GUERRERO</v>
          </cell>
          <cell r="B27">
            <v>11030270956</v>
          </cell>
        </row>
        <row r="28">
          <cell r="A28" t="str">
            <v>ANA ROSA REYES DE ALVAREZ</v>
          </cell>
          <cell r="B28">
            <v>1103027073</v>
          </cell>
        </row>
        <row r="29">
          <cell r="A29" t="str">
            <v>ANA ROSIBEL HERNANDEZ</v>
          </cell>
          <cell r="B29">
            <v>11030270723</v>
          </cell>
        </row>
        <row r="30">
          <cell r="A30" t="str">
            <v>ANA RUTH AMAYA</v>
          </cell>
          <cell r="B30">
            <v>1103029933</v>
          </cell>
        </row>
        <row r="31">
          <cell r="A31" t="str">
            <v>ANA SILVIA CRISOTOMO</v>
          </cell>
          <cell r="B31">
            <v>11030271063</v>
          </cell>
        </row>
        <row r="32">
          <cell r="A32" t="str">
            <v>ANA VIRGINIA DE LANDAVERDE</v>
          </cell>
          <cell r="B32">
            <v>11030271091</v>
          </cell>
        </row>
        <row r="33">
          <cell r="A33" t="str">
            <v>ANAI ESPERANZA QUIJANO DE</v>
          </cell>
          <cell r="B33">
            <v>1103020175</v>
          </cell>
        </row>
        <row r="34">
          <cell r="A34" t="str">
            <v>ANGEL AGUILLON CRUZ</v>
          </cell>
          <cell r="B34">
            <v>1103020166</v>
          </cell>
        </row>
        <row r="35">
          <cell r="A35" t="str">
            <v>ANGEL CUPERTINO FUENTES</v>
          </cell>
          <cell r="B35">
            <v>1103020120</v>
          </cell>
        </row>
        <row r="36">
          <cell r="A36" t="str">
            <v>ANGEL SARAVIA GONZALEZ</v>
          </cell>
          <cell r="B36">
            <v>11030271026</v>
          </cell>
        </row>
        <row r="37">
          <cell r="A37" t="str">
            <v>ANGELA GLORIA FUENTES DE MATA</v>
          </cell>
          <cell r="B37">
            <v>1103027044</v>
          </cell>
        </row>
        <row r="38">
          <cell r="A38" t="str">
            <v>APARICIO BALMORE MARTINEZ</v>
          </cell>
          <cell r="B38">
            <v>11030271066</v>
          </cell>
        </row>
        <row r="39">
          <cell r="A39" t="str">
            <v>ARGENIS ANTONIO ORTIZ AGUIÑADA</v>
          </cell>
          <cell r="B39">
            <v>11030271039</v>
          </cell>
        </row>
        <row r="40">
          <cell r="A40" t="str">
            <v>ARISTIDES ANTONIO NUÑES CACERES</v>
          </cell>
          <cell r="B40">
            <v>11030258</v>
          </cell>
        </row>
        <row r="41">
          <cell r="A41" t="str">
            <v>ASOCIACION DEMOGRAFICA</v>
          </cell>
          <cell r="B41">
            <v>11030270761</v>
          </cell>
        </row>
        <row r="42">
          <cell r="A42" t="str">
            <v>ASOCIACION NACIONAL DE EL SALVADOR DE LA ORDEN DE MALTA</v>
          </cell>
          <cell r="B42">
            <v>11030271024</v>
          </cell>
        </row>
        <row r="43">
          <cell r="A43" t="str">
            <v>ASTRID DENISSE AGUILAR</v>
          </cell>
          <cell r="B43">
            <v>1103026858</v>
          </cell>
        </row>
        <row r="44">
          <cell r="A44" t="str">
            <v>AZUCENA JIMENEZ DE HERNANDEZ</v>
          </cell>
          <cell r="B44">
            <v>1103027041</v>
          </cell>
        </row>
        <row r="45">
          <cell r="A45" t="str">
            <v>BALLY SPORT CENTER, S.A.</v>
          </cell>
          <cell r="B45">
            <v>11030270852</v>
          </cell>
        </row>
        <row r="46">
          <cell r="A46" t="str">
            <v>BARTOLO TRINIDAD BERRIOS POLIO</v>
          </cell>
          <cell r="B46">
            <v>1103027006</v>
          </cell>
        </row>
        <row r="47">
          <cell r="A47" t="str">
            <v>BARTOLOME JACINTO VILLAGRAN</v>
          </cell>
          <cell r="B47">
            <v>11030270967</v>
          </cell>
        </row>
        <row r="48">
          <cell r="A48" t="str">
            <v>BASILIO FERNANDEZ BLANCO</v>
          </cell>
          <cell r="B48">
            <v>1103027003</v>
          </cell>
        </row>
        <row r="49">
          <cell r="A49" t="str">
            <v>BE SPORT</v>
          </cell>
          <cell r="B49">
            <v>1103020143</v>
          </cell>
        </row>
        <row r="50">
          <cell r="A50" t="str">
            <v>BEETHOVEN S.A DE C.V</v>
          </cell>
          <cell r="B50">
            <v>1103026937</v>
          </cell>
        </row>
        <row r="51">
          <cell r="A51" t="str">
            <v>BERNARDO JOOSUE MENJIVAR</v>
          </cell>
          <cell r="B51">
            <v>1103020155</v>
          </cell>
        </row>
        <row r="52">
          <cell r="A52" t="str">
            <v>BERNARDO REYES CONTRERAS</v>
          </cell>
          <cell r="B52">
            <v>1103026841</v>
          </cell>
        </row>
        <row r="53">
          <cell r="A53" t="str">
            <v>BERTA JOSEFINA SUCESION MENA</v>
          </cell>
          <cell r="B53">
            <v>1103029982</v>
          </cell>
        </row>
        <row r="54">
          <cell r="A54" t="str">
            <v>BESSIE ESMERALDA ODIL</v>
          </cell>
          <cell r="B54">
            <v>11030235</v>
          </cell>
        </row>
        <row r="55">
          <cell r="A55" t="str">
            <v>BIOMART, S.A. DE C.V.</v>
          </cell>
          <cell r="B55">
            <v>11030264</v>
          </cell>
        </row>
        <row r="56">
          <cell r="A56" t="str">
            <v>BLADIMIR ERNESTO AREVALO</v>
          </cell>
          <cell r="B56">
            <v>11030221</v>
          </cell>
        </row>
        <row r="57">
          <cell r="A57" t="str">
            <v>BLANCA LIDIA MEZA FLORES</v>
          </cell>
          <cell r="B57" t="e">
            <v>#N/A</v>
          </cell>
        </row>
        <row r="58">
          <cell r="A58" t="str">
            <v>BLANCA MARGARITA ALVARADO DE</v>
          </cell>
          <cell r="B58">
            <v>1103027000</v>
          </cell>
        </row>
        <row r="59">
          <cell r="A59" t="str">
            <v>BLANCA MARLENE SOSA DE</v>
          </cell>
          <cell r="B59">
            <v>1103026917</v>
          </cell>
        </row>
        <row r="60">
          <cell r="A60" t="str">
            <v>BLANCA NOEMI MALDONADO</v>
          </cell>
          <cell r="B60">
            <v>11030270853</v>
          </cell>
        </row>
        <row r="61">
          <cell r="A61" t="str">
            <v>BONILLA GUEVARA, S.A. DE C.V.</v>
          </cell>
          <cell r="B61">
            <v>11030270787</v>
          </cell>
        </row>
        <row r="62">
          <cell r="A62" t="str">
            <v>BRIZBAR, S.A. DE C.V.</v>
          </cell>
          <cell r="B62">
            <v>11030270698</v>
          </cell>
        </row>
        <row r="63">
          <cell r="A63" t="str">
            <v>C. UMANZOR</v>
          </cell>
          <cell r="B63">
            <v>1103027019</v>
          </cell>
        </row>
        <row r="64">
          <cell r="A64" t="str">
            <v>CABRERA ASOCIADOS, S.A. DE C</v>
          </cell>
          <cell r="B64">
            <v>1103029998</v>
          </cell>
        </row>
        <row r="65">
          <cell r="A65" t="str">
            <v>CALLES BATRES, S.A. DE C.V.</v>
          </cell>
          <cell r="B65">
            <v>1103027047</v>
          </cell>
        </row>
        <row r="66">
          <cell r="A66" t="str">
            <v>CAMILO BALTAZAR CHAVARRIA LARA</v>
          </cell>
          <cell r="B66">
            <v>11030277</v>
          </cell>
        </row>
        <row r="67">
          <cell r="A67" t="str">
            <v>CAMPOS GONZALEZ S.A DE C.V.</v>
          </cell>
          <cell r="B67">
            <v>1103029928</v>
          </cell>
        </row>
        <row r="68">
          <cell r="A68" t="str">
            <v>CARANTES MARTINEZ, S.A. DE C.V.</v>
          </cell>
          <cell r="B68">
            <v>11030271059</v>
          </cell>
        </row>
        <row r="69">
          <cell r="A69" t="str">
            <v>CARLOS AGUILAR CHAVARRIA</v>
          </cell>
          <cell r="B69">
            <v>11030163</v>
          </cell>
        </row>
        <row r="70">
          <cell r="A70" t="str">
            <v>CARLOS ALBERTO BENAVIDES</v>
          </cell>
          <cell r="B70">
            <v>11030183</v>
          </cell>
        </row>
        <row r="71">
          <cell r="A71" t="str">
            <v>CARLOS ALBERTO BRIZUELA</v>
          </cell>
          <cell r="B71">
            <v>11030239</v>
          </cell>
        </row>
        <row r="72">
          <cell r="A72" t="str">
            <v>CARLOS ALBERTO SALMERON</v>
          </cell>
          <cell r="B72">
            <v>11030174</v>
          </cell>
        </row>
        <row r="73">
          <cell r="A73" t="str">
            <v>CARLOS ARCADIO SANCHEZ PEREZ</v>
          </cell>
          <cell r="B73">
            <v>1103020126</v>
          </cell>
        </row>
        <row r="74">
          <cell r="A74" t="str">
            <v>CARLOS ATILIIO HERNANDEZ</v>
          </cell>
          <cell r="B74">
            <v>1103026815</v>
          </cell>
        </row>
        <row r="75">
          <cell r="A75" t="str">
            <v>CARLOS EDERSON ANZORA</v>
          </cell>
          <cell r="B75">
            <v>11030255</v>
          </cell>
        </row>
        <row r="76">
          <cell r="A76" t="str">
            <v>CARLOS EDUARDO DOMINGUEZ CACEREZ</v>
          </cell>
          <cell r="B76">
            <v>11030270809</v>
          </cell>
        </row>
        <row r="77">
          <cell r="A77" t="str">
            <v>CARLOS HUMBERTO CRUZ</v>
          </cell>
          <cell r="B77">
            <v>1103026894</v>
          </cell>
        </row>
        <row r="78">
          <cell r="A78" t="str">
            <v>CARLOS ISAIAS VASQUEZ DE</v>
          </cell>
          <cell r="B78">
            <v>1103026914</v>
          </cell>
        </row>
        <row r="79">
          <cell r="A79" t="str">
            <v>CARLOS JOSE CHEVEZ</v>
          </cell>
          <cell r="B79">
            <v>11030271006</v>
          </cell>
        </row>
        <row r="80">
          <cell r="A80" t="str">
            <v>CARLOS JOSUE INGLES CIENFUEGOS</v>
          </cell>
          <cell r="B80">
            <v>11030271005</v>
          </cell>
        </row>
        <row r="81">
          <cell r="A81" t="str">
            <v>CARLOS SALVADOR ZALAZAR MINEROS</v>
          </cell>
          <cell r="B81">
            <v>11030228</v>
          </cell>
        </row>
        <row r="82">
          <cell r="A82" t="str">
            <v>CARLOS VLADIMIR ESCOBAR</v>
          </cell>
          <cell r="B82">
            <v>1103020185</v>
          </cell>
        </row>
        <row r="83">
          <cell r="A83" t="str">
            <v>CARLOTA DE JESUS MOREIRA</v>
          </cell>
          <cell r="B83">
            <v>1103027061</v>
          </cell>
        </row>
        <row r="84">
          <cell r="A84" t="str">
            <v>CARMEN KATTAN S.A DE C.V.</v>
          </cell>
          <cell r="B84">
            <v>1103029916</v>
          </cell>
        </row>
        <row r="85">
          <cell r="A85" t="str">
            <v>CARMEN QUIJADA DE MARROQUIN</v>
          </cell>
          <cell r="B85">
            <v>1103026994</v>
          </cell>
        </row>
        <row r="86">
          <cell r="A86" t="str">
            <v>CAROLINA ELIZABETH RIVAS</v>
          </cell>
          <cell r="B86">
            <v>11030270766</v>
          </cell>
        </row>
        <row r="87">
          <cell r="A87" t="str">
            <v>CAROLINA YANETH ALVARENGA</v>
          </cell>
          <cell r="B87" t="e">
            <v>#N/A</v>
          </cell>
        </row>
        <row r="88">
          <cell r="A88" t="str">
            <v>CAROLINA YANETH RIVERA</v>
          </cell>
          <cell r="B88">
            <v>11030271008</v>
          </cell>
        </row>
        <row r="89">
          <cell r="A89" t="str">
            <v>CASELA S.A DE C.V.</v>
          </cell>
          <cell r="B89">
            <v>1103020174</v>
          </cell>
        </row>
        <row r="90">
          <cell r="A90" t="str">
            <v>CATALINA ARGENTINA SOSA</v>
          </cell>
          <cell r="B90">
            <v>1103026936</v>
          </cell>
        </row>
        <row r="91">
          <cell r="A91" t="str">
            <v>CECILIA IVETTE GUERRERO DE</v>
          </cell>
          <cell r="B91">
            <v>11030270886</v>
          </cell>
        </row>
        <row r="92">
          <cell r="A92" t="str">
            <v>CENTRO AMBULATORIO DE CIRUGIA</v>
          </cell>
          <cell r="B92">
            <v>1103026879</v>
          </cell>
        </row>
        <row r="93">
          <cell r="A93" t="str">
            <v>CENTRO DE DIABETES OCULAR</v>
          </cell>
          <cell r="B93">
            <v>11030270891</v>
          </cell>
        </row>
        <row r="94">
          <cell r="A94" t="str">
            <v>CENTRO DE DIABETES OCULAR EL DIOS DE ISRAEL, S.A. DE C.V.</v>
          </cell>
          <cell r="B94">
            <v>11030271058</v>
          </cell>
        </row>
        <row r="95">
          <cell r="A95" t="str">
            <v>CENTRO DE SALUD ANIMAL</v>
          </cell>
          <cell r="B95">
            <v>1103029950</v>
          </cell>
        </row>
        <row r="96">
          <cell r="A96" t="str">
            <v>CENTRO GINECOLOGICO</v>
          </cell>
          <cell r="B96">
            <v>11030270705</v>
          </cell>
        </row>
        <row r="97">
          <cell r="A97" t="str">
            <v>CENTRO GINECOLOGICO, S.A. DE</v>
          </cell>
          <cell r="B97">
            <v>11030270705</v>
          </cell>
        </row>
        <row r="98">
          <cell r="A98" t="str">
            <v>CENTRO INTEGRAL DE MEDICINA ESTETICA</v>
          </cell>
          <cell r="B98">
            <v>11030271012</v>
          </cell>
        </row>
        <row r="99">
          <cell r="A99" t="str">
            <v>CENTRO MEDICO CUSCATLAN</v>
          </cell>
          <cell r="B99">
            <v>11030233</v>
          </cell>
        </row>
        <row r="100">
          <cell r="A100" t="str">
            <v>CENTRO MEDICO VETERINARIO SALVADOREÑO, S.A. DE C.V.</v>
          </cell>
          <cell r="B100">
            <v>11030271019</v>
          </cell>
        </row>
        <row r="101">
          <cell r="A101" t="str">
            <v>CENTRO OFTALMOLOGICO CANDRAY</v>
          </cell>
          <cell r="B101">
            <v>11030270762</v>
          </cell>
        </row>
        <row r="102">
          <cell r="A102" t="str">
            <v>CENTRO OTRRINO OFTALMOLOGICO</v>
          </cell>
          <cell r="B102">
            <v>11030153</v>
          </cell>
        </row>
        <row r="103">
          <cell r="A103" t="str">
            <v>CENTRO PEDIATRICO DE EL SALVADOR</v>
          </cell>
          <cell r="B103">
            <v>11030271064</v>
          </cell>
        </row>
        <row r="104">
          <cell r="A104" t="str">
            <v>CESAR WILLIAM CAZUN</v>
          </cell>
          <cell r="B104">
            <v>1103029990</v>
          </cell>
        </row>
        <row r="105">
          <cell r="A105" t="str">
            <v>CESMI S.A DE C.V.</v>
          </cell>
          <cell r="B105">
            <v>11030271</v>
          </cell>
        </row>
        <row r="106">
          <cell r="A106" t="str">
            <v>CIAMEO SA DE CV</v>
          </cell>
          <cell r="B106">
            <v>1103026846</v>
          </cell>
        </row>
        <row r="107">
          <cell r="A107" t="str">
            <v>CLAUDIA EVANGELINA MACHON</v>
          </cell>
          <cell r="B107">
            <v>1103027036</v>
          </cell>
        </row>
        <row r="108">
          <cell r="A108" t="str">
            <v>CLAUDIA VERONICA PERDONOMO VALDEZ</v>
          </cell>
          <cell r="B108">
            <v>1103020191</v>
          </cell>
        </row>
        <row r="109">
          <cell r="A109" t="str">
            <v>CLIDER S.A DE C.V.</v>
          </cell>
          <cell r="B109">
            <v>11030270864</v>
          </cell>
        </row>
        <row r="110">
          <cell r="A110" t="str">
            <v>CLINICA CASA DE SALUD, S.A.</v>
          </cell>
          <cell r="B110">
            <v>11030109</v>
          </cell>
        </row>
        <row r="111">
          <cell r="A111" t="str">
            <v>CLINICA DE PISO Y</v>
          </cell>
          <cell r="B111">
            <v>1103020156</v>
          </cell>
        </row>
        <row r="112">
          <cell r="A112" t="str">
            <v>CLINICA MEDICA ROOSEVELT</v>
          </cell>
          <cell r="B112">
            <v>11030270906</v>
          </cell>
        </row>
        <row r="113">
          <cell r="A113" t="str">
            <v>CLINICA MEDICO QUIRURGICAS SALVADOREÑAS, S.A. DE C.V.</v>
          </cell>
          <cell r="B113">
            <v>11030270995</v>
          </cell>
        </row>
        <row r="114">
          <cell r="A114" t="str">
            <v>CLINICAS CANDRAY, S.A. DE</v>
          </cell>
          <cell r="B114">
            <v>1103026968</v>
          </cell>
        </row>
        <row r="115">
          <cell r="A115" t="str">
            <v>CLINICAS METABOLICAS S.A. DE C.V.</v>
          </cell>
          <cell r="B115">
            <v>1103020180</v>
          </cell>
        </row>
        <row r="116">
          <cell r="A116" t="str">
            <v>CLINICAS UNIDAS, S.A. DE C.V.</v>
          </cell>
          <cell r="B116">
            <v>11030271002</v>
          </cell>
        </row>
        <row r="117">
          <cell r="A117" t="str">
            <v>COFARSAL DE R.L</v>
          </cell>
          <cell r="B117">
            <v>1103029973</v>
          </cell>
        </row>
        <row r="118">
          <cell r="A118" t="str">
            <v>COMERCIALIZADORA FARMACEUTICA</v>
          </cell>
          <cell r="B118">
            <v>11030270903</v>
          </cell>
        </row>
        <row r="119">
          <cell r="A119" t="str">
            <v>COMPAÑIA DISTRIBUIDORA</v>
          </cell>
          <cell r="B119">
            <v>11030270901</v>
          </cell>
        </row>
        <row r="120">
          <cell r="A120" t="str">
            <v>CONTRO DE MEDICINA BIOLOGICA</v>
          </cell>
          <cell r="B120">
            <v>11030208</v>
          </cell>
        </row>
        <row r="121">
          <cell r="A121" t="str">
            <v>CORP DE SERVICIOS DE SALUD,</v>
          </cell>
          <cell r="B121">
            <v>1103026854</v>
          </cell>
        </row>
        <row r="122">
          <cell r="A122" t="str">
            <v>CORPORACION JUAREZ, SOCIEDAD ANONIMA DE CAPITAL VARIABLE</v>
          </cell>
          <cell r="B122">
            <v>11030188</v>
          </cell>
        </row>
        <row r="123">
          <cell r="A123" t="str">
            <v>CORPORACION LCL, S.A. DE C.V.</v>
          </cell>
          <cell r="B123" t="e">
            <v>#N/A</v>
          </cell>
        </row>
        <row r="124">
          <cell r="A124" t="str">
            <v>CORPORACION RIVERZO S.A DE</v>
          </cell>
          <cell r="B124">
            <v>11030270792</v>
          </cell>
        </row>
        <row r="125">
          <cell r="A125" t="str">
            <v>CRISTIAN ADILIO VALDEZ</v>
          </cell>
          <cell r="B125">
            <v>1103026810</v>
          </cell>
        </row>
        <row r="126">
          <cell r="A126" t="str">
            <v>CVP, S.A. DE C.V.</v>
          </cell>
          <cell r="B126">
            <v>1103027058</v>
          </cell>
        </row>
        <row r="127">
          <cell r="A127" t="str">
            <v>DANIEL ANTONIO MENJIVAR</v>
          </cell>
          <cell r="B127">
            <v>1103027021</v>
          </cell>
        </row>
        <row r="128">
          <cell r="A128" t="str">
            <v>DAVID ARNOLDO CRUZ</v>
          </cell>
          <cell r="B128">
            <v>1103026962</v>
          </cell>
        </row>
        <row r="129">
          <cell r="A129" t="str">
            <v>DAVID OTONIEL SANCHEZ</v>
          </cell>
          <cell r="B129">
            <v>1103029906</v>
          </cell>
        </row>
        <row r="130">
          <cell r="A130" t="str">
            <v>DAYRO S.A DE C.V.</v>
          </cell>
          <cell r="B130">
            <v>1103026806</v>
          </cell>
        </row>
        <row r="131">
          <cell r="A131" t="str">
            <v>DELIA AMERICA ARIAS DE</v>
          </cell>
          <cell r="B131">
            <v>1103026990</v>
          </cell>
        </row>
        <row r="132">
          <cell r="A132" t="str">
            <v>DELMIS CAROLINA PALMA DE</v>
          </cell>
          <cell r="B132">
            <v>1103026924</v>
          </cell>
        </row>
        <row r="133">
          <cell r="A133" t="str">
            <v>DERMALASER S.A. DE C.V.</v>
          </cell>
          <cell r="B133">
            <v>1103020154</v>
          </cell>
        </row>
        <row r="134">
          <cell r="A134" t="str">
            <v>DERMAPLASTIK, S.A. DE C.V.</v>
          </cell>
          <cell r="B134">
            <v>1103020116</v>
          </cell>
        </row>
        <row r="135">
          <cell r="A135" t="str">
            <v>DESARROLLADORES DEL FUTURO</v>
          </cell>
          <cell r="B135">
            <v>1103027020</v>
          </cell>
        </row>
        <row r="136">
          <cell r="A136" t="str">
            <v>DIALISIS DE EL SALVADOR, S.A.</v>
          </cell>
          <cell r="B136">
            <v>1103026902</v>
          </cell>
        </row>
        <row r="137">
          <cell r="A137" t="str">
            <v>DIDA, S.A. DE C.V.</v>
          </cell>
          <cell r="B137">
            <v>11030270936</v>
          </cell>
        </row>
        <row r="138">
          <cell r="A138" t="str">
            <v>DIEGO EDUARDO SANTAMERIA</v>
          </cell>
          <cell r="B138">
            <v>11030271071</v>
          </cell>
        </row>
        <row r="139">
          <cell r="A139" t="str">
            <v>DIEGO ROBERTO VIDES CLARA</v>
          </cell>
          <cell r="B139">
            <v>11030270988</v>
          </cell>
        </row>
        <row r="140">
          <cell r="A140" t="str">
            <v>DIMEDIC, S.A. DE C.V.</v>
          </cell>
          <cell r="B140">
            <v>1103026931</v>
          </cell>
        </row>
        <row r="141">
          <cell r="A141" t="str">
            <v>DINA ARELY ZAVALA DE BERNABEL</v>
          </cell>
          <cell r="B141">
            <v>11030271078</v>
          </cell>
        </row>
        <row r="142">
          <cell r="A142" t="str">
            <v>DIONISIO JOSE MALTEZ</v>
          </cell>
          <cell r="B142">
            <v>11030297</v>
          </cell>
        </row>
        <row r="143">
          <cell r="A143" t="str">
            <v>DISTRIBUIDORA ALTERNATIVA SALVADOREÑA, S.A. DE C.V.</v>
          </cell>
          <cell r="B143">
            <v>11030270971</v>
          </cell>
        </row>
        <row r="144">
          <cell r="A144" t="str">
            <v>DISTRIBUIDORA COMERCIAL</v>
          </cell>
          <cell r="B144">
            <v>1103026911</v>
          </cell>
        </row>
        <row r="145">
          <cell r="A145" t="str">
            <v>DISTRIBUIDORA FUENTES</v>
          </cell>
          <cell r="B145">
            <v>1103029929</v>
          </cell>
        </row>
        <row r="146">
          <cell r="A146" t="str">
            <v>DISTRIBUIDORA SANTA ROSA</v>
          </cell>
          <cell r="B146">
            <v>11030270763</v>
          </cell>
        </row>
        <row r="147">
          <cell r="A147" t="str">
            <v>DOLORES ELIZABETH HERNANDEZ</v>
          </cell>
          <cell r="B147">
            <v>1103029993</v>
          </cell>
        </row>
        <row r="148">
          <cell r="A148" t="str">
            <v>DONALD ADALBERTO GOCHEZ</v>
          </cell>
          <cell r="B148" t="e">
            <v>#N/A</v>
          </cell>
        </row>
        <row r="149">
          <cell r="A149" t="str">
            <v>DONALD ALBERTO GOCHES MACAL</v>
          </cell>
          <cell r="B149">
            <v>11030270934</v>
          </cell>
        </row>
        <row r="150">
          <cell r="A150" t="str">
            <v>DORIS GUADALUPE GUIDOS DE RUBIO</v>
          </cell>
          <cell r="B150">
            <v>11030271034</v>
          </cell>
        </row>
        <row r="151">
          <cell r="A151" t="str">
            <v>DORIS MARGARITA SALAZAR MARTINEZ</v>
          </cell>
          <cell r="B151">
            <v>11030271057</v>
          </cell>
        </row>
        <row r="152">
          <cell r="A152" t="str">
            <v>DOUGLAS ARTURO GUEVARA</v>
          </cell>
          <cell r="B152">
            <v>11030175</v>
          </cell>
        </row>
        <row r="153">
          <cell r="A153" t="str">
            <v>DOUGLAS JUAN PABLO AVILES</v>
          </cell>
          <cell r="B153">
            <v>11030270904</v>
          </cell>
        </row>
        <row r="154">
          <cell r="A154" t="str">
            <v>DR FELIX GERTRUDIS</v>
          </cell>
          <cell r="B154">
            <v>1103020118</v>
          </cell>
        </row>
        <row r="155">
          <cell r="A155" t="str">
            <v>DROGUERIA PISA, S.A. DE C.V.</v>
          </cell>
          <cell r="B155">
            <v>11030270778</v>
          </cell>
        </row>
        <row r="156">
          <cell r="A156" t="str">
            <v>EDGAR ARNOLDO GUEVARA FUENTES</v>
          </cell>
          <cell r="B156">
            <v>1103027014</v>
          </cell>
        </row>
        <row r="157">
          <cell r="A157" t="str">
            <v>EDGAR SALAMON REYES HERNANDEZ</v>
          </cell>
          <cell r="B157">
            <v>11030271023</v>
          </cell>
        </row>
        <row r="158">
          <cell r="A158" t="str">
            <v>EDITH MARLENE RIVAS</v>
          </cell>
          <cell r="B158">
            <v>1103026886</v>
          </cell>
        </row>
        <row r="159">
          <cell r="A159" t="str">
            <v>EDUARDO FRANCISCO PEREZ</v>
          </cell>
          <cell r="B159">
            <v>1103020188</v>
          </cell>
        </row>
        <row r="160">
          <cell r="A160" t="str">
            <v>EDUARDO LOPEZ VENTURA</v>
          </cell>
          <cell r="B160">
            <v>11030270710</v>
          </cell>
        </row>
        <row r="161">
          <cell r="A161" t="str">
            <v>EDWIN ORLANDO GARCIA</v>
          </cell>
          <cell r="B161">
            <v>11030270812</v>
          </cell>
        </row>
        <row r="162">
          <cell r="A162" t="str">
            <v>EDWIN WILFREDO CAMPOS</v>
          </cell>
          <cell r="B162">
            <v>11030298</v>
          </cell>
        </row>
        <row r="163">
          <cell r="A163" t="str">
            <v>EIMED S.A DE C.V</v>
          </cell>
          <cell r="B163">
            <v>11030209</v>
          </cell>
        </row>
        <row r="164">
          <cell r="A164" t="str">
            <v>ELDA GUADALUPE MORALES</v>
          </cell>
          <cell r="B164">
            <v>1103020165</v>
          </cell>
        </row>
        <row r="165">
          <cell r="A165" t="str">
            <v>ELIZABETH MARTINEZ</v>
          </cell>
          <cell r="B165">
            <v>1103026838</v>
          </cell>
        </row>
        <row r="166">
          <cell r="A166" t="str">
            <v>ELMER ALEJANDRO CHICAS MENDEZ</v>
          </cell>
          <cell r="B166">
            <v>1103027062</v>
          </cell>
        </row>
        <row r="167">
          <cell r="A167" t="str">
            <v>ELSY GUDIEL DE ALAS</v>
          </cell>
          <cell r="B167">
            <v>11030270905</v>
          </cell>
        </row>
        <row r="168">
          <cell r="A168" t="str">
            <v>EMERSON DANIEL PORTILLO</v>
          </cell>
          <cell r="B168">
            <v>11030271022</v>
          </cell>
        </row>
        <row r="169">
          <cell r="A169" t="str">
            <v>EMPRESARIOS EXITOSOS, S.A. DE</v>
          </cell>
          <cell r="B169">
            <v>1103027015</v>
          </cell>
        </row>
        <row r="170">
          <cell r="A170" t="str">
            <v>EMPREVETER, S.A. DE C.V.</v>
          </cell>
          <cell r="B170">
            <v>11030114</v>
          </cell>
        </row>
        <row r="171">
          <cell r="A171" t="str">
            <v>ENRIQUE ALFONSO MENDOZA</v>
          </cell>
          <cell r="B171">
            <v>11030270830</v>
          </cell>
        </row>
        <row r="172">
          <cell r="A172" t="str">
            <v>EQUITEC, S.A. DE C.V.</v>
          </cell>
          <cell r="B172">
            <v>11030270910</v>
          </cell>
        </row>
        <row r="173">
          <cell r="A173" t="str">
            <v>ERICK ALBERTO LOPEZ</v>
          </cell>
          <cell r="B173">
            <v>1103020103</v>
          </cell>
        </row>
        <row r="174">
          <cell r="A174" t="str">
            <v>ERIKA LYNNETTE LOPEZ DE ARTIGA</v>
          </cell>
          <cell r="B174">
            <v>1103029940</v>
          </cell>
        </row>
        <row r="175">
          <cell r="A175" t="str">
            <v>ESPERANZA BEATRIZ RODEZNO</v>
          </cell>
          <cell r="B175">
            <v>11030290</v>
          </cell>
        </row>
        <row r="176">
          <cell r="A176" t="str">
            <v>ESPERANZA DEL CARMEN CORNEJO</v>
          </cell>
          <cell r="B176">
            <v>1103026966</v>
          </cell>
        </row>
        <row r="177">
          <cell r="A177" t="str">
            <v>ETHEL CLARISA RIVAS</v>
          </cell>
          <cell r="B177">
            <v>11030210</v>
          </cell>
        </row>
        <row r="178">
          <cell r="A178" t="str">
            <v>EVELIN CAROLINA GUZMAN</v>
          </cell>
          <cell r="B178">
            <v>1103027088</v>
          </cell>
        </row>
        <row r="179">
          <cell r="A179" t="str">
            <v>EVELYN DEL CARMEN AMAYA</v>
          </cell>
          <cell r="B179">
            <v>1103026839</v>
          </cell>
        </row>
        <row r="180">
          <cell r="A180" t="str">
            <v>EVELYN YANETT CRUZ BELTRANO</v>
          </cell>
          <cell r="B180">
            <v>1103029974</v>
          </cell>
        </row>
        <row r="181">
          <cell r="A181" t="str">
            <v>FAPMOLLA, S.A. DE C.V.</v>
          </cell>
          <cell r="B181">
            <v>1103026887</v>
          </cell>
        </row>
        <row r="182">
          <cell r="A182" t="str">
            <v>FARDEDI, S.A. DE C.V.</v>
          </cell>
          <cell r="B182">
            <v>1103020110</v>
          </cell>
        </row>
        <row r="183">
          <cell r="A183" t="str">
            <v>FARLAB, S.A. DE C.V.</v>
          </cell>
          <cell r="B183">
            <v>1103029965</v>
          </cell>
        </row>
        <row r="184">
          <cell r="A184" t="str">
            <v>FARMACEUTICVOS EQUIVALENTES,</v>
          </cell>
          <cell r="B184">
            <v>1103026829</v>
          </cell>
        </row>
        <row r="185">
          <cell r="A185" t="str">
            <v>FARMACIA APOLO</v>
          </cell>
          <cell r="B185">
            <v>1103029978</v>
          </cell>
        </row>
        <row r="186">
          <cell r="A186" t="str">
            <v>FARMACIA BETANIA, S.A. DE C.V.</v>
          </cell>
          <cell r="B186">
            <v>11030271083</v>
          </cell>
        </row>
        <row r="187">
          <cell r="A187" t="str">
            <v>FARMACIA BIENESTAR Y FE</v>
          </cell>
          <cell r="B187">
            <v>1103020158</v>
          </cell>
        </row>
        <row r="188">
          <cell r="A188" t="str">
            <v>FARMACIA CEFACOR</v>
          </cell>
          <cell r="B188">
            <v>1103020161</v>
          </cell>
        </row>
        <row r="189">
          <cell r="A189" t="str">
            <v>FARMACIA CEFAFA</v>
          </cell>
          <cell r="B189">
            <v>11030271014</v>
          </cell>
        </row>
        <row r="190">
          <cell r="A190" t="str">
            <v>FARMACIA CLIMEDEX</v>
          </cell>
          <cell r="B190">
            <v>1103027013</v>
          </cell>
        </row>
        <row r="191">
          <cell r="A191" t="str">
            <v>FARMACIA CORAZON</v>
          </cell>
          <cell r="B191">
            <v>11030270921</v>
          </cell>
        </row>
        <row r="192">
          <cell r="A192" t="str">
            <v>FARMACIA CRUZ AZUL</v>
          </cell>
          <cell r="B192">
            <v>1103026957</v>
          </cell>
        </row>
        <row r="193">
          <cell r="A193" t="str">
            <v>FARMACIA DIVINO ROSTRO</v>
          </cell>
          <cell r="B193">
            <v>1103020196</v>
          </cell>
        </row>
        <row r="194">
          <cell r="A194" t="str">
            <v>FARMACIA ECHEVERRIA, S,A, DE</v>
          </cell>
          <cell r="B194">
            <v>1103020194</v>
          </cell>
        </row>
        <row r="195">
          <cell r="A195" t="str">
            <v>FARMACIA EL BOSQUE</v>
          </cell>
          <cell r="B195">
            <v>1103020123</v>
          </cell>
        </row>
        <row r="196">
          <cell r="A196" t="str">
            <v>FARMACIA EL MILAGRO</v>
          </cell>
          <cell r="B196">
            <v>11030270994</v>
          </cell>
        </row>
        <row r="197">
          <cell r="A197" t="str">
            <v>FARMACIA EMMANUEL</v>
          </cell>
          <cell r="B197">
            <v>11030270717</v>
          </cell>
        </row>
        <row r="198">
          <cell r="A198" t="str">
            <v>FARMACIA ESONOFARMA</v>
          </cell>
          <cell r="B198" t="e">
            <v>#N/A</v>
          </cell>
        </row>
        <row r="199">
          <cell r="A199" t="str">
            <v>FARMACIA FRAY MARTIN</v>
          </cell>
          <cell r="B199">
            <v>1103020114</v>
          </cell>
        </row>
        <row r="200">
          <cell r="A200" t="str">
            <v>FARMACIA GALEANO</v>
          </cell>
          <cell r="B200">
            <v>1103020132</v>
          </cell>
        </row>
        <row r="201">
          <cell r="A201" t="str">
            <v>FARMACIA JAEL</v>
          </cell>
          <cell r="B201">
            <v>1103020171</v>
          </cell>
        </row>
        <row r="202">
          <cell r="A202" t="str">
            <v>FARMACIA LA DIVINA</v>
          </cell>
          <cell r="B202">
            <v>1103029987</v>
          </cell>
        </row>
        <row r="203">
          <cell r="A203" t="str">
            <v>FARMACIA LA EPERANZA</v>
          </cell>
          <cell r="B203">
            <v>1103020124</v>
          </cell>
        </row>
        <row r="204">
          <cell r="A204" t="str">
            <v>FARMACIA LA POPULAR</v>
          </cell>
          <cell r="B204">
            <v>11030271009</v>
          </cell>
        </row>
        <row r="205">
          <cell r="A205" t="str">
            <v>FARMACIA LA PRIMERISIMA</v>
          </cell>
          <cell r="B205">
            <v>1103020157</v>
          </cell>
        </row>
        <row r="206">
          <cell r="A206" t="str">
            <v>FARMACIA LA SALUD 2</v>
          </cell>
          <cell r="B206">
            <v>1103020168</v>
          </cell>
        </row>
        <row r="207">
          <cell r="A207" t="str">
            <v>FARMACIA LOPEZ</v>
          </cell>
          <cell r="B207">
            <v>1103020107</v>
          </cell>
        </row>
        <row r="208">
          <cell r="A208" t="str">
            <v>FARMACIA MEDISALUD</v>
          </cell>
          <cell r="B208">
            <v>1103026988</v>
          </cell>
        </row>
        <row r="209">
          <cell r="A209" t="str">
            <v>FARMACIA MODERNA</v>
          </cell>
          <cell r="B209">
            <v>1103020183</v>
          </cell>
        </row>
        <row r="210">
          <cell r="A210" t="str">
            <v>FARMACIA MORAZAN, S.A. DE C.V.</v>
          </cell>
          <cell r="B210">
            <v>11030271043</v>
          </cell>
        </row>
        <row r="211">
          <cell r="A211" t="str">
            <v>FARMACIA NUESTRA SEÑORA DE LA</v>
          </cell>
          <cell r="B211">
            <v>1103029920</v>
          </cell>
        </row>
        <row r="212">
          <cell r="A212" t="str">
            <v>FARMACIA NUEVA</v>
          </cell>
          <cell r="B212">
            <v>11030270955</v>
          </cell>
        </row>
        <row r="213">
          <cell r="A213" t="str">
            <v>FARMACIA NUEVA SANTA CLARA</v>
          </cell>
          <cell r="B213">
            <v>11030271056</v>
          </cell>
        </row>
        <row r="214">
          <cell r="A214" t="str">
            <v>FARMACIA PROVIDAS</v>
          </cell>
          <cell r="B214">
            <v>11030270911</v>
          </cell>
        </row>
        <row r="215">
          <cell r="A215" t="str">
            <v>FARMACIA SAMARITANA</v>
          </cell>
          <cell r="B215">
            <v>11030270893</v>
          </cell>
        </row>
        <row r="216">
          <cell r="A216" t="str">
            <v>FARMACIA SAN REY, S.A. DE</v>
          </cell>
          <cell r="B216">
            <v>11030256</v>
          </cell>
        </row>
        <row r="217">
          <cell r="A217" t="str">
            <v>FARMACIA SAN ROMERO</v>
          </cell>
          <cell r="B217">
            <v>1103029983</v>
          </cell>
        </row>
        <row r="218">
          <cell r="A218" t="str">
            <v>FARMACIA SANTA ANA</v>
          </cell>
          <cell r="B218">
            <v>11030270927</v>
          </cell>
        </row>
        <row r="219">
          <cell r="A219" t="str">
            <v>FARMACIA SANTA CRUZ</v>
          </cell>
          <cell r="B219">
            <v>1103020164</v>
          </cell>
        </row>
        <row r="220">
          <cell r="A220" t="str">
            <v>FARMACIA SANTA ELENA</v>
          </cell>
          <cell r="B220">
            <v>1103020182</v>
          </cell>
        </row>
        <row r="221">
          <cell r="A221" t="str">
            <v>FARMACIA SARAHI</v>
          </cell>
          <cell r="B221">
            <v>1103026923</v>
          </cell>
        </row>
        <row r="222">
          <cell r="A222" t="str">
            <v>FARMACIA SUYAPA CIUDAD</v>
          </cell>
          <cell r="B222">
            <v>11030270742</v>
          </cell>
        </row>
        <row r="223">
          <cell r="A223" t="str">
            <v>FARMACIA VIDA SANA</v>
          </cell>
          <cell r="B223">
            <v>11030232</v>
          </cell>
        </row>
        <row r="224">
          <cell r="A224" t="str">
            <v>FARMACIA VIRGEN DE LA PAZ</v>
          </cell>
          <cell r="B224">
            <v>1103026979</v>
          </cell>
        </row>
        <row r="225">
          <cell r="A225" t="str">
            <v>FARMACIAS ALFA</v>
          </cell>
          <cell r="B225">
            <v>1103029981</v>
          </cell>
        </row>
        <row r="226">
          <cell r="A226" t="str">
            <v>FARMACIAS CAMILA, S.A. DE</v>
          </cell>
          <cell r="B226">
            <v>1103027018</v>
          </cell>
        </row>
        <row r="227">
          <cell r="A227" t="str">
            <v>FARMACIAS CAMILA, S.A. DE C.V.</v>
          </cell>
          <cell r="B227">
            <v>1103027018</v>
          </cell>
        </row>
        <row r="228">
          <cell r="A228" t="str">
            <v>FARMACIAS EUROPEAS, S.A. DE</v>
          </cell>
          <cell r="B228">
            <v>11030141</v>
          </cell>
        </row>
        <row r="229">
          <cell r="A229" t="str">
            <v>FARMACIAS SAN NICOLAS, S.A.</v>
          </cell>
          <cell r="B229">
            <v>1103026918</v>
          </cell>
        </row>
        <row r="230">
          <cell r="A230" t="str">
            <v>FARMACIAS UNO, S.A. DE C.V.</v>
          </cell>
          <cell r="B230">
            <v>1103026981</v>
          </cell>
        </row>
        <row r="231">
          <cell r="A231" t="str">
            <v>FARMA-NAZARETH</v>
          </cell>
          <cell r="B231">
            <v>1103020170</v>
          </cell>
        </row>
        <row r="232">
          <cell r="A232" t="str">
            <v>FARMAPO S.A DE C.V</v>
          </cell>
          <cell r="B232">
            <v>1103020115</v>
          </cell>
        </row>
        <row r="233">
          <cell r="A233" t="str">
            <v>FARS-PRO, S.A. DE C.V.</v>
          </cell>
          <cell r="B233">
            <v>1103020186</v>
          </cell>
        </row>
        <row r="234">
          <cell r="A234" t="str">
            <v>FAST CARE, S.A. DE C.V.</v>
          </cell>
          <cell r="B234">
            <v>1103026920</v>
          </cell>
        </row>
        <row r="235">
          <cell r="A235" t="str">
            <v>FELIPE ALFREDO CERON</v>
          </cell>
          <cell r="B235">
            <v>1103027011</v>
          </cell>
        </row>
        <row r="236">
          <cell r="A236" t="str">
            <v>FELIX GUILLERMO AGUIRRE CASTRO</v>
          </cell>
          <cell r="B236">
            <v>1103026853</v>
          </cell>
        </row>
        <row r="237">
          <cell r="A237" t="str">
            <v>FILEMON VENTURA VILLATORO</v>
          </cell>
          <cell r="B237">
            <v>11030278</v>
          </cell>
        </row>
        <row r="238">
          <cell r="A238" t="str">
            <v>FISIOSPA DE EL SALVADOR , S.A. DE C.V.</v>
          </cell>
          <cell r="B238">
            <v>11030271055</v>
          </cell>
        </row>
        <row r="239">
          <cell r="A239" t="str">
            <v>FLOGAL, S.A. DE C.V.</v>
          </cell>
          <cell r="B239">
            <v>11030270984</v>
          </cell>
        </row>
        <row r="240">
          <cell r="A240" t="str">
            <v>FLOR GERALDINA CRUZ VELASQUEZ</v>
          </cell>
          <cell r="B240">
            <v>11030271044</v>
          </cell>
        </row>
        <row r="241">
          <cell r="A241" t="str">
            <v>FLORES ARAUJO, S.A. DE C.V.</v>
          </cell>
          <cell r="B241">
            <v>11030270976</v>
          </cell>
        </row>
        <row r="242">
          <cell r="A242" t="str">
            <v>FLORES HERNANDEZ S.A DE C.V.</v>
          </cell>
          <cell r="B242">
            <v>11030217</v>
          </cell>
        </row>
        <row r="243">
          <cell r="A243" t="str">
            <v>FLORICELBA VENTURA RUIZ</v>
          </cell>
          <cell r="B243">
            <v>11030270782</v>
          </cell>
        </row>
        <row r="244">
          <cell r="A244" t="str">
            <v>FRANCISCA DEL CARMEN AQUINO</v>
          </cell>
          <cell r="B244">
            <v>1103026949</v>
          </cell>
        </row>
        <row r="245">
          <cell r="A245" t="str">
            <v>FRANCISCO EMILIO GUZMAN</v>
          </cell>
          <cell r="B245">
            <v>1103027023</v>
          </cell>
        </row>
        <row r="246">
          <cell r="A246" t="str">
            <v>FRANCISCO EUGENIO ZAVALA ESPINOZA</v>
          </cell>
          <cell r="B246">
            <v>11030271037</v>
          </cell>
        </row>
        <row r="247">
          <cell r="A247" t="str">
            <v>FRANERN, S.A. DE C.V.</v>
          </cell>
          <cell r="B247">
            <v>1103026958</v>
          </cell>
        </row>
        <row r="248">
          <cell r="A248" t="str">
            <v>FRANSIS ALEXANDER RIVAS LOPEZ</v>
          </cell>
          <cell r="B248">
            <v>11030271085</v>
          </cell>
        </row>
        <row r="249">
          <cell r="A249" t="str">
            <v>FRANSISCO EUGENIO ZAVALA</v>
          </cell>
          <cell r="B249" t="e">
            <v>#N/A</v>
          </cell>
        </row>
        <row r="250">
          <cell r="A250" t="str">
            <v>FREDY RUIZ RAMIREZ</v>
          </cell>
          <cell r="B250">
            <v>11030216</v>
          </cell>
        </row>
        <row r="251">
          <cell r="A251" t="str">
            <v>FUENTES BONILLA S.A. DE C.V.</v>
          </cell>
          <cell r="B251">
            <v>1103026901</v>
          </cell>
        </row>
        <row r="252">
          <cell r="A252" t="str">
            <v>FUND HNAS AGUSTINAS DE SAN</v>
          </cell>
          <cell r="B252">
            <v>11030270890</v>
          </cell>
        </row>
        <row r="253">
          <cell r="A253" t="str">
            <v>FUNDACION MISION MEDICA DE EL SALVADOR</v>
          </cell>
          <cell r="B253">
            <v>1103026899</v>
          </cell>
        </row>
        <row r="254">
          <cell r="A254" t="str">
            <v>FUNDACION PARA EL DESARROLLO</v>
          </cell>
          <cell r="B254">
            <v>11030173</v>
          </cell>
        </row>
        <row r="255">
          <cell r="A255" t="str">
            <v>GERARDO ERNESTO CUENCA</v>
          </cell>
          <cell r="B255">
            <v>11030270752</v>
          </cell>
        </row>
        <row r="256">
          <cell r="A256" t="str">
            <v>GERSON BENJAMIN GUEVARA ROMERO</v>
          </cell>
          <cell r="B256">
            <v>11030270990</v>
          </cell>
        </row>
        <row r="257">
          <cell r="A257" t="str">
            <v>GERSON NAHUM RIVERA BENITEZ</v>
          </cell>
          <cell r="B257">
            <v>1103027008</v>
          </cell>
        </row>
        <row r="258">
          <cell r="A258" t="str">
            <v>GILBERTO NAPOLEON FLORES</v>
          </cell>
          <cell r="B258">
            <v>1103026831</v>
          </cell>
        </row>
        <row r="259">
          <cell r="A259" t="str">
            <v>GIOVANNI DE LETRAN S.A DE</v>
          </cell>
          <cell r="B259">
            <v>11030270803</v>
          </cell>
        </row>
        <row r="260">
          <cell r="A260" t="str">
            <v>GLORIA ESTELA COTO DE</v>
          </cell>
          <cell r="B260">
            <v>1103026805</v>
          </cell>
        </row>
        <row r="261">
          <cell r="A261" t="str">
            <v>GLORIA MARIA AVILES</v>
          </cell>
          <cell r="B261">
            <v>1103029927</v>
          </cell>
        </row>
        <row r="262">
          <cell r="A262" t="str">
            <v>GREENMED S.A DE C.V.</v>
          </cell>
          <cell r="B262">
            <v>1103026896</v>
          </cell>
        </row>
        <row r="263">
          <cell r="A263" t="str">
            <v>GRG, S.A. DE C.V.</v>
          </cell>
          <cell r="B263">
            <v>1103026932</v>
          </cell>
        </row>
        <row r="264">
          <cell r="A264" t="str">
            <v>GRUDERCA, S.A. DE C.V.</v>
          </cell>
          <cell r="B264">
            <v>1103027066</v>
          </cell>
        </row>
        <row r="265">
          <cell r="A265" t="str">
            <v>GRUPO ADYSA S.A. DE C.V.</v>
          </cell>
          <cell r="B265">
            <v>1103026940</v>
          </cell>
        </row>
        <row r="266">
          <cell r="A266" t="str">
            <v>GRUPO EVENTUM S.A. DE C.V.</v>
          </cell>
          <cell r="B266">
            <v>11030271007</v>
          </cell>
        </row>
        <row r="267">
          <cell r="A267" t="str">
            <v>GRUPO LOS HEROES, S.A. DE C.V.</v>
          </cell>
          <cell r="B267">
            <v>11030271088</v>
          </cell>
        </row>
        <row r="268">
          <cell r="A268" t="str">
            <v>GRUPO VIDA, S.A. DE C.V.</v>
          </cell>
          <cell r="B268">
            <v>11030104</v>
          </cell>
        </row>
        <row r="269">
          <cell r="A269" t="str">
            <v>GUADALUPE ORTIZ DE PAZ</v>
          </cell>
          <cell r="B269">
            <v>1103026969</v>
          </cell>
        </row>
        <row r="270">
          <cell r="A270" t="str">
            <v>GUEVARA SANCHEZ INVERCIONES, S.A. DE C.V.</v>
          </cell>
          <cell r="B270">
            <v>11030270987</v>
          </cell>
        </row>
        <row r="271">
          <cell r="A271" t="str">
            <v>GUEVARA-RIVERA INVERSIONES, S.A. DE C.V.</v>
          </cell>
          <cell r="B271">
            <v>11030270987</v>
          </cell>
        </row>
        <row r="272">
          <cell r="A272" t="str">
            <v>HAR INVERSIONES ECIA SAN LUIS</v>
          </cell>
          <cell r="B272">
            <v>1103026842</v>
          </cell>
        </row>
        <row r="273">
          <cell r="A273" t="str">
            <v>HERNAN ALFREDO JACO HIDALGO</v>
          </cell>
          <cell r="B273">
            <v>1103026967</v>
          </cell>
        </row>
        <row r="274">
          <cell r="A274" t="str">
            <v>HM CLINIC, S.A. DE C.V.</v>
          </cell>
          <cell r="B274">
            <v>1103029980</v>
          </cell>
        </row>
        <row r="275">
          <cell r="A275" t="str">
            <v>HOGAR GERIATRICO SANTA LUCIA</v>
          </cell>
          <cell r="B275">
            <v>1103026953</v>
          </cell>
        </row>
        <row r="276">
          <cell r="A276" t="str">
            <v>HOGAR SANTA MARTA</v>
          </cell>
          <cell r="B276">
            <v>11030178</v>
          </cell>
        </row>
        <row r="277">
          <cell r="A277" t="str">
            <v>HOSPITAL BAUTISTA DE EL SALVADOR, S.A. DE C.V.</v>
          </cell>
          <cell r="B277">
            <v>11030159</v>
          </cell>
        </row>
        <row r="278">
          <cell r="A278" t="str">
            <v>HOSPITAL CLIMESA, S.A. DE</v>
          </cell>
          <cell r="B278">
            <v>11030270746</v>
          </cell>
        </row>
        <row r="279">
          <cell r="A279" t="str">
            <v>HOSPITAL DE DIAGNOSTICO, S.A. DE C.V.</v>
          </cell>
          <cell r="B279">
            <v>11030271015</v>
          </cell>
        </row>
        <row r="280">
          <cell r="A280" t="str">
            <v>HOSPITAL DE LA MUJER, S.A. DE C.V.</v>
          </cell>
          <cell r="B280">
            <v>11030270760</v>
          </cell>
        </row>
        <row r="281">
          <cell r="A281" t="str">
            <v>HOSPITAL DE LA PIEL</v>
          </cell>
          <cell r="B281">
            <v>11030226</v>
          </cell>
        </row>
        <row r="282">
          <cell r="A282" t="str">
            <v>HOSPITAL INTERNACIONAL S.A DE</v>
          </cell>
          <cell r="B282">
            <v>1103026818</v>
          </cell>
        </row>
        <row r="283">
          <cell r="A283" t="str">
            <v>HOSPITAL SANTA CATARINA</v>
          </cell>
          <cell r="B283">
            <v>1103026857</v>
          </cell>
        </row>
        <row r="284">
          <cell r="A284" t="str">
            <v>HOSPITAL SANTA FE</v>
          </cell>
          <cell r="B284">
            <v>1103026904</v>
          </cell>
        </row>
        <row r="285">
          <cell r="A285" t="str">
            <v>HUGO FRNKLIN CACERES MELGAR</v>
          </cell>
          <cell r="B285">
            <v>11030270815</v>
          </cell>
        </row>
        <row r="286">
          <cell r="A286" t="str">
            <v>HUGO ROBERTO FLORES GARCIA</v>
          </cell>
          <cell r="B286">
            <v>11030270986</v>
          </cell>
        </row>
        <row r="287">
          <cell r="A287" t="str">
            <v>ILIANA ESTE FUENTES VILLATORO</v>
          </cell>
          <cell r="B287">
            <v>1103026930</v>
          </cell>
        </row>
        <row r="288">
          <cell r="A288" t="str">
            <v>IMELDA EVELYN CAMPOS</v>
          </cell>
          <cell r="B288">
            <v>1103026913</v>
          </cell>
        </row>
        <row r="289">
          <cell r="A289" t="str">
            <v>INBOFU, S.A. DE C.V.</v>
          </cell>
          <cell r="B289">
            <v>1103026926</v>
          </cell>
        </row>
        <row r="290">
          <cell r="A290" t="str">
            <v>INDUSTRIAS LA PALMA, S.A. DE C.V.</v>
          </cell>
          <cell r="B290">
            <v>11030271025</v>
          </cell>
        </row>
        <row r="291">
          <cell r="A291" t="str">
            <v>INFARESPA, S.A. DE C.V.</v>
          </cell>
          <cell r="B291">
            <v>1103026954</v>
          </cell>
        </row>
        <row r="292">
          <cell r="A292" t="str">
            <v>INGRID CAROLINA CORTEZ VILLANUEVA</v>
          </cell>
          <cell r="B292">
            <v>11030271021</v>
          </cell>
        </row>
        <row r="293">
          <cell r="A293" t="str">
            <v>INGRID VANESA ALVARADO GRANADOS</v>
          </cell>
          <cell r="B293">
            <v>11030271067</v>
          </cell>
        </row>
        <row r="294">
          <cell r="A294" t="str">
            <v>INMED, S.A. DE C.V.</v>
          </cell>
          <cell r="B294">
            <v>11030270964</v>
          </cell>
        </row>
        <row r="295">
          <cell r="A295" t="str">
            <v>INMER ALEXANDER HERNANDEZ</v>
          </cell>
          <cell r="B295">
            <v>11030270845</v>
          </cell>
        </row>
        <row r="296">
          <cell r="A296" t="str">
            <v>INTRA DE EL SALVADOR</v>
          </cell>
          <cell r="B296">
            <v>11030288</v>
          </cell>
        </row>
        <row r="297">
          <cell r="A297" t="str">
            <v>INVERSIONES DE PRODUCTOS</v>
          </cell>
          <cell r="B297">
            <v>1103026939</v>
          </cell>
        </row>
        <row r="298">
          <cell r="A298" t="str">
            <v>INVERSIONES EL AGUILA. S.A DE</v>
          </cell>
          <cell r="B298">
            <v>1103026897</v>
          </cell>
        </row>
        <row r="299">
          <cell r="A299" t="str">
            <v>INVERSIONES ESCOBAR ALBERTO</v>
          </cell>
          <cell r="B299">
            <v>11030270827</v>
          </cell>
        </row>
        <row r="300">
          <cell r="A300" t="str">
            <v>INVERSIONES HOSPITALARIAS</v>
          </cell>
          <cell r="B300">
            <v>1103026893</v>
          </cell>
        </row>
        <row r="301">
          <cell r="A301" t="str">
            <v>INVERSIONES J.P.C S.A DE C.V.</v>
          </cell>
          <cell r="B301">
            <v>1103026813</v>
          </cell>
        </row>
        <row r="302">
          <cell r="A302" t="str">
            <v>INVERSIONES JABES, S.A. DE</v>
          </cell>
          <cell r="B302">
            <v>11030270863</v>
          </cell>
        </row>
        <row r="303">
          <cell r="A303" t="str">
            <v>INVERSIONES LA MERCED, S.A.</v>
          </cell>
          <cell r="B303">
            <v>1103026864</v>
          </cell>
        </row>
        <row r="304">
          <cell r="A304" t="str">
            <v>INVERSIONES MEDICAS MORAZAN</v>
          </cell>
          <cell r="B304">
            <v>1103029917</v>
          </cell>
        </row>
        <row r="305">
          <cell r="A305" t="str">
            <v>INVERSIONES MEDICO HOSPITALARIAS SANTA BARBARA</v>
          </cell>
          <cell r="B305">
            <v>11030271041</v>
          </cell>
        </row>
        <row r="306">
          <cell r="A306" t="str">
            <v>INVERSIONES MEDICOS SAN FRANSISCO, S.A. DE C.V.</v>
          </cell>
          <cell r="B306">
            <v>11030271070</v>
          </cell>
        </row>
        <row r="307">
          <cell r="A307" t="str">
            <v>INVERSIONES NABILA</v>
          </cell>
          <cell r="B307">
            <v>11030270892</v>
          </cell>
        </row>
        <row r="308">
          <cell r="A308" t="str">
            <v>INVERSIONES SUYA S.A DE C.V</v>
          </cell>
          <cell r="B308">
            <v>11030270810</v>
          </cell>
        </row>
        <row r="309">
          <cell r="A309" t="str">
            <v>INVERSIONES VETERINARIAS SLV</v>
          </cell>
          <cell r="B309">
            <v>11030270773</v>
          </cell>
        </row>
        <row r="310">
          <cell r="A310" t="str">
            <v>INVERSIONES Y COMERCIO SALVADOREÑO, S.A. DE C.V.</v>
          </cell>
          <cell r="B310">
            <v>11030270951</v>
          </cell>
        </row>
        <row r="311">
          <cell r="A311" t="str">
            <v>INVERSIONES Y NEGOCIOS SANTA</v>
          </cell>
          <cell r="B311">
            <v>11030270696</v>
          </cell>
        </row>
        <row r="312">
          <cell r="A312" t="str">
            <v>IRIS HAYDEE ROSALES DE LEON</v>
          </cell>
          <cell r="B312">
            <v>11030271010</v>
          </cell>
        </row>
        <row r="313">
          <cell r="A313" t="str">
            <v>IRIS RUBIO MARROQUIN</v>
          </cell>
          <cell r="B313" t="e">
            <v>#N/A</v>
          </cell>
        </row>
        <row r="314">
          <cell r="A314" t="str">
            <v>IRIS VERONICA SORTO</v>
          </cell>
          <cell r="B314">
            <v>1103027052</v>
          </cell>
        </row>
        <row r="315">
          <cell r="A315" t="str">
            <v>IRMA VELIS CHAVEZ DE GALEAS</v>
          </cell>
          <cell r="B315">
            <v>11030270719</v>
          </cell>
        </row>
        <row r="316">
          <cell r="A316" t="str">
            <v>ISABEL AMPARO FLAMENCO DE MENJIVAR</v>
          </cell>
          <cell r="B316">
            <v>11030271047</v>
          </cell>
        </row>
        <row r="317">
          <cell r="A317" t="str">
            <v>ISABEL SALVADOR PERDOMO</v>
          </cell>
          <cell r="B317">
            <v>1103026898</v>
          </cell>
        </row>
        <row r="318">
          <cell r="A318" t="str">
            <v>ISAC S.A DE C.V.</v>
          </cell>
          <cell r="B318">
            <v>11030270870</v>
          </cell>
        </row>
        <row r="319">
          <cell r="A319" t="str">
            <v>ISAIAS CRUZ LOPEZ</v>
          </cell>
          <cell r="B319">
            <v>11030270970</v>
          </cell>
        </row>
        <row r="320">
          <cell r="A320" t="str">
            <v>ISBELIA MARITZA ROMERO GONZALEZ</v>
          </cell>
          <cell r="B320">
            <v>11030271033</v>
          </cell>
        </row>
        <row r="321">
          <cell r="A321" t="str">
            <v>ISIS MILENA AMAYA SORIANO</v>
          </cell>
          <cell r="B321">
            <v>11030270958</v>
          </cell>
        </row>
        <row r="322">
          <cell r="A322" t="str">
            <v>ISMAEL PEREZ</v>
          </cell>
          <cell r="B322">
            <v>11030134</v>
          </cell>
        </row>
        <row r="323">
          <cell r="A323" t="str">
            <v>IVON PATRICIA PORTILLO DE</v>
          </cell>
          <cell r="B323">
            <v>1103020142</v>
          </cell>
        </row>
        <row r="324">
          <cell r="A324" t="str">
            <v>J.M. RIVAS INVERSIONES</v>
          </cell>
          <cell r="B324" t="e">
            <v>#N/A</v>
          </cell>
        </row>
        <row r="325">
          <cell r="A325" t="str">
            <v>J.O.M.I, S.A. DE C.V.</v>
          </cell>
          <cell r="B325">
            <v>1103029930</v>
          </cell>
        </row>
        <row r="326">
          <cell r="A326" t="str">
            <v>JAFER, S.A. DE C.V.</v>
          </cell>
          <cell r="B326">
            <v>11030271048</v>
          </cell>
        </row>
        <row r="327">
          <cell r="A327" t="str">
            <v>JAIME ARQUIMIDES GARCIA MATA</v>
          </cell>
          <cell r="B327">
            <v>11030270844</v>
          </cell>
        </row>
        <row r="328">
          <cell r="A328" t="str">
            <v>JAIME MENDEZ MADRID</v>
          </cell>
          <cell r="B328">
            <v>11030171</v>
          </cell>
        </row>
        <row r="329">
          <cell r="A329" t="str">
            <v>JAIME ROBERTO BATRES ROMERO</v>
          </cell>
          <cell r="B329">
            <v>1103026997</v>
          </cell>
        </row>
        <row r="330">
          <cell r="A330" t="str">
            <v>JAMES REESE LORENZANA</v>
          </cell>
          <cell r="B330" t="e">
            <v>#N/A</v>
          </cell>
        </row>
        <row r="331">
          <cell r="A331" t="str">
            <v>JAMES REESE PARADA LORENZANA</v>
          </cell>
          <cell r="B331">
            <v>11030270931</v>
          </cell>
        </row>
        <row r="332">
          <cell r="A332" t="str">
            <v>JAQUELIN ELIZABETH LOPEZ DE PORTILLO</v>
          </cell>
          <cell r="B332">
            <v>11030270985</v>
          </cell>
        </row>
        <row r="333">
          <cell r="A333" t="str">
            <v>JENNY AIDA MORENO DE MENDEZ</v>
          </cell>
          <cell r="B333">
            <v>1103026833</v>
          </cell>
        </row>
        <row r="334">
          <cell r="A334" t="str">
            <v>JENNY NATALIA PERAZA DE ROJAS</v>
          </cell>
          <cell r="B334">
            <v>11030271036</v>
          </cell>
        </row>
        <row r="335">
          <cell r="A335" t="str">
            <v>JESUS ADONAY FUENTES</v>
          </cell>
          <cell r="B335">
            <v>1103027031</v>
          </cell>
        </row>
        <row r="336">
          <cell r="A336" t="str">
            <v>JESUS CRUZ CASTILLO</v>
          </cell>
          <cell r="B336">
            <v>1103029989</v>
          </cell>
        </row>
        <row r="337">
          <cell r="A337" t="str">
            <v>JESUS GARCIA ORELLANA</v>
          </cell>
          <cell r="B337">
            <v>1103027057</v>
          </cell>
        </row>
        <row r="338">
          <cell r="A338" t="str">
            <v>JHERAL FARMA, S.A. DE C.V.</v>
          </cell>
          <cell r="B338">
            <v>1103026956</v>
          </cell>
        </row>
        <row r="339">
          <cell r="A339" t="str">
            <v>JIGGER GUADALUPE QUINTANILLA</v>
          </cell>
          <cell r="B339">
            <v>1103026892</v>
          </cell>
        </row>
        <row r="340">
          <cell r="A340" t="str">
            <v>JOAQUIN ANGEL PINEDA</v>
          </cell>
          <cell r="B340">
            <v>11030296</v>
          </cell>
        </row>
        <row r="341">
          <cell r="A341" t="str">
            <v>JORGE ALBERTO ALVARADO</v>
          </cell>
          <cell r="B341">
            <v>1103029904</v>
          </cell>
        </row>
        <row r="342">
          <cell r="A342" t="str">
            <v>JORGE ALBERTO LUNA</v>
          </cell>
          <cell r="B342">
            <v>11030275</v>
          </cell>
        </row>
        <row r="343">
          <cell r="A343" t="str">
            <v>JORGE ENRIQUE LARA</v>
          </cell>
          <cell r="B343">
            <v>11030270817</v>
          </cell>
        </row>
        <row r="344">
          <cell r="A344" t="str">
            <v>JORGE SERGIO HASBUN</v>
          </cell>
          <cell r="B344">
            <v>1103026830</v>
          </cell>
        </row>
        <row r="345">
          <cell r="A345" t="str">
            <v>JOSE ALBERTO PARADA</v>
          </cell>
          <cell r="B345">
            <v>1103020176</v>
          </cell>
        </row>
        <row r="346">
          <cell r="A346" t="str">
            <v>JOSE ALIRIO ALVARADO</v>
          </cell>
          <cell r="B346">
            <v>1103026933</v>
          </cell>
        </row>
        <row r="347">
          <cell r="A347" t="str">
            <v>JOSE ANTONIO SANCHEZ</v>
          </cell>
          <cell r="B347">
            <v>1103027040</v>
          </cell>
        </row>
        <row r="348">
          <cell r="A348" t="str">
            <v>JOSE ANTONIO UMAÑA MIRANDA</v>
          </cell>
          <cell r="B348">
            <v>1103026942</v>
          </cell>
        </row>
        <row r="349">
          <cell r="A349" t="str">
            <v>JOSE APOLONIO AREVALO</v>
          </cell>
          <cell r="B349">
            <v>1103026827</v>
          </cell>
        </row>
        <row r="350">
          <cell r="A350" t="str">
            <v>JOSE BENEDICIO VENTURA</v>
          </cell>
          <cell r="B350">
            <v>11030270993</v>
          </cell>
        </row>
        <row r="351">
          <cell r="A351" t="str">
            <v>JOSE DANIEL MENA RODRIGUEZ</v>
          </cell>
          <cell r="B351">
            <v>11030270915</v>
          </cell>
        </row>
        <row r="352">
          <cell r="A352" t="str">
            <v xml:space="preserve">JOSE DISRAELY VASQUEZ GOMEZ </v>
          </cell>
          <cell r="B352">
            <v>11030271017</v>
          </cell>
        </row>
        <row r="353">
          <cell r="A353" t="str">
            <v>JOSE DOUGLAS PACHECO</v>
          </cell>
          <cell r="B353">
            <v>11030270718</v>
          </cell>
        </row>
        <row r="354">
          <cell r="A354" t="str">
            <v>JOSE EDUARDO CANDRAY CALDERON</v>
          </cell>
          <cell r="B354">
            <v>11030271089</v>
          </cell>
        </row>
        <row r="355">
          <cell r="A355" t="str">
            <v>JOSE GALVEZ MOLINA</v>
          </cell>
          <cell r="B355">
            <v>1103026819</v>
          </cell>
        </row>
        <row r="356">
          <cell r="A356" t="str">
            <v>JOSE HERNAN ALVARADO PEREZ</v>
          </cell>
          <cell r="B356">
            <v>11030270918</v>
          </cell>
        </row>
        <row r="357">
          <cell r="A357" t="str">
            <v>JOSE ISAAC DIAZ</v>
          </cell>
          <cell r="B357">
            <v>1103027001</v>
          </cell>
        </row>
        <row r="358">
          <cell r="A358" t="str">
            <v>JOSE MIGUEL PEÑA PEÑA</v>
          </cell>
          <cell r="B358">
            <v>1103026921</v>
          </cell>
        </row>
        <row r="359">
          <cell r="A359" t="str">
            <v>JOSE MIGUEL POSADA PRATI</v>
          </cell>
          <cell r="B359">
            <v>1103026919</v>
          </cell>
        </row>
        <row r="360">
          <cell r="A360" t="str">
            <v>JOSE OMAR FLORES PERLA</v>
          </cell>
          <cell r="B360">
            <v>11030270829</v>
          </cell>
        </row>
        <row r="361">
          <cell r="A361" t="str">
            <v>JOSE RICARDO RUANO ROQUE</v>
          </cell>
          <cell r="B361">
            <v>11030270992</v>
          </cell>
        </row>
        <row r="362">
          <cell r="A362" t="str">
            <v>JOSE ROBERTO JULE SEGURA</v>
          </cell>
          <cell r="B362">
            <v>1103027034</v>
          </cell>
        </row>
        <row r="363">
          <cell r="A363" t="str">
            <v>JOSE RUBEN SALINAS</v>
          </cell>
          <cell r="B363">
            <v>1103026836</v>
          </cell>
        </row>
        <row r="364">
          <cell r="A364" t="str">
            <v>JOSE SANTANA HERNANDEZ</v>
          </cell>
          <cell r="B364">
            <v>1103020106</v>
          </cell>
        </row>
        <row r="365">
          <cell r="A365" t="str">
            <v>JOSSELINE BEATRIZ MURILLO</v>
          </cell>
          <cell r="B365">
            <v>1103027038</v>
          </cell>
        </row>
        <row r="366">
          <cell r="A366" t="str">
            <v>JOSUE ISAI ORELLANA CLAROS</v>
          </cell>
          <cell r="B366">
            <v>1103020195</v>
          </cell>
        </row>
        <row r="367">
          <cell r="A367" t="str">
            <v>JUAN ANTONIO MENDEZ CASTRO</v>
          </cell>
          <cell r="B367">
            <v>11030270968</v>
          </cell>
        </row>
        <row r="368">
          <cell r="A368" t="str">
            <v>JUAN BAUTISTA AMAYA</v>
          </cell>
          <cell r="B368">
            <v>1103026959</v>
          </cell>
        </row>
        <row r="369">
          <cell r="A369" t="str">
            <v>JUAN ORFILIO PALMA GALDAMEZ</v>
          </cell>
          <cell r="B369">
            <v>11030270898</v>
          </cell>
        </row>
        <row r="370">
          <cell r="A370" t="str">
            <v>JUAN PRUDENCIO PLATERO</v>
          </cell>
          <cell r="B370">
            <v>11030271000</v>
          </cell>
        </row>
        <row r="371">
          <cell r="A371" t="str">
            <v>JUANA MANCIA MELENDEZ</v>
          </cell>
          <cell r="B371">
            <v>11030271052</v>
          </cell>
        </row>
        <row r="372">
          <cell r="A372" t="str">
            <v>JUANA MARLENE GRANADOS</v>
          </cell>
          <cell r="B372">
            <v>1103026963</v>
          </cell>
        </row>
        <row r="373">
          <cell r="A373" t="str">
            <v>JUDITH ARELI CASTANEDA DE FIGUEROA</v>
          </cell>
          <cell r="B373">
            <v>11030270998</v>
          </cell>
        </row>
        <row r="374">
          <cell r="A374" t="str">
            <v>JULIA ABIGAIL AGUIRRE</v>
          </cell>
          <cell r="B374">
            <v>1103020141</v>
          </cell>
        </row>
        <row r="375">
          <cell r="A375" t="str">
            <v>JULIO CESAR BONILLA</v>
          </cell>
          <cell r="B375">
            <v>1103026845</v>
          </cell>
        </row>
        <row r="376">
          <cell r="A376" t="str">
            <v>JULIO DAVID CASTILLO MARTINEZ</v>
          </cell>
          <cell r="B376">
            <v>1103029912</v>
          </cell>
        </row>
        <row r="377">
          <cell r="A377" t="str">
            <v>JULIO HERNANDEZ HERNANDEZ</v>
          </cell>
          <cell r="B377">
            <v>1103026946</v>
          </cell>
        </row>
        <row r="378">
          <cell r="A378" t="str">
            <v>JULIO ALFREDO CORNEJO SOSA</v>
          </cell>
          <cell r="B378">
            <v>11030270917</v>
          </cell>
        </row>
        <row r="379">
          <cell r="A379" t="str">
            <v>JULISSA VALERIA MARTINEZ</v>
          </cell>
          <cell r="B379">
            <v>11030270820</v>
          </cell>
        </row>
        <row r="380">
          <cell r="A380" t="str">
            <v>KARINA BEATRIZ MARTINEZ DE</v>
          </cell>
          <cell r="B380">
            <v>11030270899</v>
          </cell>
        </row>
        <row r="381">
          <cell r="A381" t="str">
            <v>KARLA JULISSA ARGUELLO SOTO</v>
          </cell>
          <cell r="B381">
            <v>11030271018</v>
          </cell>
        </row>
        <row r="382">
          <cell r="A382" t="str">
            <v>KARLA VANESA SERRANO ORELLANA</v>
          </cell>
          <cell r="B382" t="e">
            <v>#N/A</v>
          </cell>
        </row>
        <row r="383">
          <cell r="A383" t="str">
            <v>KARLA VANESSA SERRANO DE ORELLANA</v>
          </cell>
          <cell r="B383">
            <v>11030270933</v>
          </cell>
        </row>
        <row r="384">
          <cell r="A384" t="str">
            <v>KAROL YAMILETH CRUZ ESCOBAR</v>
          </cell>
          <cell r="B384">
            <v>11030271046</v>
          </cell>
        </row>
        <row r="385">
          <cell r="A385" t="str">
            <v>KATIA MARIA URRUTIA GARCIA</v>
          </cell>
          <cell r="B385">
            <v>1103027059</v>
          </cell>
        </row>
        <row r="386">
          <cell r="A386" t="str">
            <v>KATIA MORENA LOPEZ</v>
          </cell>
          <cell r="B386">
            <v>11030203</v>
          </cell>
        </row>
        <row r="387">
          <cell r="A387" t="str">
            <v>KEVIN RIGOBERTO CUELLAR</v>
          </cell>
          <cell r="B387">
            <v>11030270867</v>
          </cell>
        </row>
        <row r="388">
          <cell r="A388" t="str">
            <v>KOORMAOS, S.A DE C.V.</v>
          </cell>
          <cell r="B388">
            <v>1103026983</v>
          </cell>
        </row>
        <row r="389">
          <cell r="A389" t="str">
            <v>KRISSIA MARISELA ARAUJO</v>
          </cell>
          <cell r="B389">
            <v>1103029945</v>
          </cell>
        </row>
        <row r="390">
          <cell r="A390" t="str">
            <v>LA OPTIMA, S.A. DE C.V.</v>
          </cell>
          <cell r="B390">
            <v>11030270928</v>
          </cell>
        </row>
        <row r="391">
          <cell r="A391" t="str">
            <v>LADY ELIZABETH CAMPOS DE VELASQUEZ</v>
          </cell>
          <cell r="B391">
            <v>11030271027</v>
          </cell>
        </row>
        <row r="392">
          <cell r="A392" t="str">
            <v>LAURA MARIA CASTRO VIGIL</v>
          </cell>
          <cell r="B392">
            <v>1103020111</v>
          </cell>
        </row>
        <row r="393">
          <cell r="A393" t="str">
            <v>LEIRY VANESSA VASQUEZ LOPEZ</v>
          </cell>
          <cell r="B393">
            <v>11030270991</v>
          </cell>
        </row>
        <row r="394">
          <cell r="A394" t="str">
            <v>LEMUS COMPANY S.A DE C.V</v>
          </cell>
          <cell r="B394">
            <v>1103029907</v>
          </cell>
        </row>
        <row r="395">
          <cell r="A395" t="str">
            <v>LEONARDO JOSE AGUILAR GARZA</v>
          </cell>
          <cell r="B395">
            <v>1103027025</v>
          </cell>
        </row>
        <row r="396">
          <cell r="A396" t="str">
            <v>LEONEL EDGARDO MARTINEZ</v>
          </cell>
          <cell r="B396">
            <v>1103026941</v>
          </cell>
        </row>
        <row r="397">
          <cell r="A397" t="str">
            <v>LEYLA BEATRIZ MAGAÑA DE MORALES</v>
          </cell>
          <cell r="B397">
            <v>11030271020</v>
          </cell>
        </row>
        <row r="398">
          <cell r="A398" t="str">
            <v>LIBRERIA LOS ANGELES</v>
          </cell>
          <cell r="B398">
            <v>110302996</v>
          </cell>
        </row>
        <row r="399">
          <cell r="A399" t="str">
            <v>LIFE FITNESS GYM</v>
          </cell>
          <cell r="B399">
            <v>11030271049</v>
          </cell>
        </row>
        <row r="400">
          <cell r="A400" t="str">
            <v>LILIAN BEATRIZ  PAIZ DE VALLADARES</v>
          </cell>
          <cell r="B400" t="e">
            <v>#N/A</v>
          </cell>
        </row>
        <row r="401">
          <cell r="A401" t="str">
            <v>LILIAN CORDOVA DE MENDEZ</v>
          </cell>
          <cell r="B401">
            <v>11030270714</v>
          </cell>
        </row>
        <row r="402">
          <cell r="A402" t="str">
            <v>LILIAN VERONICA AGUIRRE</v>
          </cell>
          <cell r="B402">
            <v>11030270896</v>
          </cell>
        </row>
        <row r="403">
          <cell r="A403" t="str">
            <v xml:space="preserve">LILIAN ELIZABETH AGUILAR ARIAS </v>
          </cell>
          <cell r="B403">
            <v>11030270996</v>
          </cell>
        </row>
        <row r="404">
          <cell r="A404" t="str">
            <v>LINA DONATELLA DE HIDALGO</v>
          </cell>
          <cell r="B404">
            <v>11030271035</v>
          </cell>
        </row>
        <row r="405">
          <cell r="A405" t="str">
            <v>LIVSMART</v>
          </cell>
          <cell r="B405">
            <v>11030271011</v>
          </cell>
        </row>
        <row r="406">
          <cell r="A406" t="str">
            <v>LORENZO JAIME CERVINO GARCIA</v>
          </cell>
          <cell r="B406">
            <v>1103026895</v>
          </cell>
        </row>
        <row r="407">
          <cell r="A407" t="str">
            <v>LUIS ALBERTO PORTILLO</v>
          </cell>
          <cell r="B407">
            <v>11030271016</v>
          </cell>
        </row>
        <row r="408">
          <cell r="A408" t="str">
            <v>LUIS ENRIQUE MERLOS</v>
          </cell>
          <cell r="B408">
            <v>1103026885</v>
          </cell>
        </row>
        <row r="409">
          <cell r="A409" t="str">
            <v>LUIS FERNANDO VIDEL GONZALEZ</v>
          </cell>
          <cell r="B409">
            <v>11030270983</v>
          </cell>
        </row>
        <row r="410">
          <cell r="A410" t="str">
            <v>LUIS GUSTAVO GARCIA OSORIO</v>
          </cell>
          <cell r="B410">
            <v>1103026812</v>
          </cell>
        </row>
        <row r="411">
          <cell r="A411" t="str">
            <v>LUIS JEREMIAS RAFAEL VALENCIA MORALES</v>
          </cell>
          <cell r="B411" t="e">
            <v>#N/A</v>
          </cell>
        </row>
        <row r="412">
          <cell r="A412" t="str">
            <v>LUIS REYNALDO CASTILLO LANDAVERDE</v>
          </cell>
          <cell r="B412">
            <v>11030271080</v>
          </cell>
        </row>
        <row r="413">
          <cell r="A413" t="str">
            <v>LUISA ADELA VILLALTA</v>
          </cell>
          <cell r="B413">
            <v>1103029995</v>
          </cell>
        </row>
        <row r="414">
          <cell r="A414" t="str">
            <v>LUISA VERONICA HERNANDEZ</v>
          </cell>
          <cell r="B414">
            <v>11030223</v>
          </cell>
        </row>
        <row r="415">
          <cell r="A415" t="str">
            <v>LUMAT, S.A. DE C.V.</v>
          </cell>
          <cell r="B415" t="e">
            <v>#N/A</v>
          </cell>
        </row>
        <row r="416">
          <cell r="A416" t="str">
            <v>LUZ AVELINA DE RODRIGUEZ</v>
          </cell>
          <cell r="B416">
            <v>11030270801</v>
          </cell>
        </row>
        <row r="417">
          <cell r="A417" t="str">
            <v>LUZ DE MARIA COLATO DE LEMUS</v>
          </cell>
          <cell r="B417">
            <v>11030271045</v>
          </cell>
        </row>
        <row r="418">
          <cell r="A418" t="str">
            <v>MANUEL ANTONIO MENDOZA</v>
          </cell>
          <cell r="B418">
            <v>11030271087</v>
          </cell>
        </row>
        <row r="419">
          <cell r="A419" t="str">
            <v>MANUEL ANTONIO PARADA</v>
          </cell>
          <cell r="B419">
            <v>11030270749</v>
          </cell>
        </row>
        <row r="420">
          <cell r="A420" t="str">
            <v>MARCELO AMAYA</v>
          </cell>
          <cell r="B420">
            <v>11030271076</v>
          </cell>
        </row>
        <row r="421">
          <cell r="A421" t="str">
            <v>MARCO ALBERTO HUEZO</v>
          </cell>
          <cell r="B421">
            <v>11030270794</v>
          </cell>
        </row>
        <row r="422">
          <cell r="A422" t="str">
            <v>MARCO TULIO GIL</v>
          </cell>
          <cell r="B422">
            <v>1103026861</v>
          </cell>
        </row>
        <row r="423">
          <cell r="A423" t="str">
            <v>MARCOS JOSE MARTINEZ MELGAR</v>
          </cell>
          <cell r="B423">
            <v>1103029943</v>
          </cell>
        </row>
        <row r="424">
          <cell r="A424" t="str">
            <v>MARDOQUEO SALAZAR</v>
          </cell>
          <cell r="B424">
            <v>11030156</v>
          </cell>
        </row>
        <row r="425">
          <cell r="A425" t="str">
            <v>MARIA AGUSTINA ALEJO</v>
          </cell>
          <cell r="B425">
            <v>11030270819</v>
          </cell>
        </row>
        <row r="426">
          <cell r="A426" t="str">
            <v>MARIA ANTONIA CAMPOS MOLLINA</v>
          </cell>
          <cell r="B426">
            <v>11030270939</v>
          </cell>
        </row>
        <row r="427">
          <cell r="A427" t="str">
            <v>MARIA DE JESUS VASQUEZ DE</v>
          </cell>
          <cell r="B427">
            <v>1103026944</v>
          </cell>
        </row>
        <row r="428">
          <cell r="A428" t="str">
            <v>MARIA ELENA LAZO ZEPEDA</v>
          </cell>
          <cell r="B428">
            <v>11030270969</v>
          </cell>
        </row>
        <row r="429">
          <cell r="A429" t="str">
            <v>MARIA ELENA RAMIREZ</v>
          </cell>
          <cell r="B429">
            <v>1103029915</v>
          </cell>
        </row>
        <row r="430">
          <cell r="A430" t="str">
            <v>MARIA ELOISA VIDES DE PEREZ</v>
          </cell>
          <cell r="B430">
            <v>11030271062</v>
          </cell>
        </row>
        <row r="431">
          <cell r="A431" t="str">
            <v>MARIA ESTER GARCIA</v>
          </cell>
          <cell r="B431">
            <v>1103029911</v>
          </cell>
        </row>
        <row r="432">
          <cell r="A432" t="str">
            <v>MARIA GLADIS PARADA</v>
          </cell>
          <cell r="B432">
            <v>11030270831</v>
          </cell>
        </row>
        <row r="433">
          <cell r="A433" t="str">
            <v>MARIA ISABEL GUEVARA</v>
          </cell>
          <cell r="B433" t="e">
            <v>#N/A</v>
          </cell>
        </row>
        <row r="434">
          <cell r="A434" t="str">
            <v>MARIA MAYENCI SALINAS DE</v>
          </cell>
          <cell r="B434">
            <v>1103026964</v>
          </cell>
        </row>
        <row r="435">
          <cell r="A435" t="str">
            <v>MARIA TERESA CASTELLANOS ARAUJO</v>
          </cell>
          <cell r="B435">
            <v>11030271073</v>
          </cell>
        </row>
        <row r="436">
          <cell r="A436" t="str">
            <v>MARIEL ELIZABETH NAVARRO</v>
          </cell>
          <cell r="B436">
            <v>1103026878</v>
          </cell>
        </row>
        <row r="437">
          <cell r="A437" t="str">
            <v>MARIO ARIAS GUILLEN</v>
          </cell>
          <cell r="B437">
            <v>11030271030</v>
          </cell>
        </row>
        <row r="438">
          <cell r="A438" t="str">
            <v>MARIO ERNESTO COPPO</v>
          </cell>
          <cell r="B438">
            <v>11030252</v>
          </cell>
        </row>
        <row r="439">
          <cell r="A439" t="str">
            <v>MARLON IVAN RIVERA NAVAS</v>
          </cell>
          <cell r="B439">
            <v>1103026867</v>
          </cell>
        </row>
        <row r="440">
          <cell r="A440" t="str">
            <v>MARTA ALICIA DURAN DE NOGALES</v>
          </cell>
          <cell r="B440">
            <v>1103026952</v>
          </cell>
        </row>
        <row r="441">
          <cell r="A441" t="str">
            <v>MARTA DELIA MARTINEZ DE</v>
          </cell>
          <cell r="B441">
            <v>1103026928</v>
          </cell>
        </row>
        <row r="442">
          <cell r="A442" t="str">
            <v>MARTA ESTELA MARTINEZ</v>
          </cell>
          <cell r="B442">
            <v>1103029924</v>
          </cell>
        </row>
        <row r="443">
          <cell r="A443" t="str">
            <v>MARTA LILIAN HOMBERGUER</v>
          </cell>
          <cell r="B443" t="e">
            <v>#N/A</v>
          </cell>
        </row>
        <row r="444">
          <cell r="A444" t="str">
            <v>MARTA LILIAN HOMBERGUER SANTOS</v>
          </cell>
          <cell r="B444">
            <v>11030270932</v>
          </cell>
        </row>
        <row r="445">
          <cell r="A445" t="str">
            <v>MARTINA LORENA BENAVIDES</v>
          </cell>
          <cell r="B445">
            <v>11030271029</v>
          </cell>
        </row>
        <row r="446">
          <cell r="A446" t="str">
            <v>MAURICIO ANIBAL GONZALES</v>
          </cell>
          <cell r="B446">
            <v>1103020202</v>
          </cell>
        </row>
        <row r="447">
          <cell r="A447" t="str">
            <v>MAURICIO CARDENAS CHEVEZ</v>
          </cell>
          <cell r="B447">
            <v>1103027028</v>
          </cell>
        </row>
        <row r="448">
          <cell r="A448" t="str">
            <v>MAURICIO ENRIQUE DURAN</v>
          </cell>
          <cell r="B448">
            <v>11030242</v>
          </cell>
        </row>
        <row r="449">
          <cell r="A449" t="str">
            <v>MAURICIO GUERRERO AREAS</v>
          </cell>
          <cell r="B449">
            <v>11030270981</v>
          </cell>
        </row>
        <row r="450">
          <cell r="A450" t="str">
            <v>MAURICIO LOPEZ CANALES</v>
          </cell>
          <cell r="B450">
            <v>1103027002</v>
          </cell>
        </row>
        <row r="451">
          <cell r="A451" t="str">
            <v>MAURICIO OSAEL DOMINGUEZ ROMERO</v>
          </cell>
          <cell r="B451">
            <v>11030271086</v>
          </cell>
        </row>
        <row r="452">
          <cell r="A452" t="str">
            <v>MAURICIO VEGA</v>
          </cell>
          <cell r="B452" t="e">
            <v>#N/A</v>
          </cell>
        </row>
        <row r="453">
          <cell r="A453" t="str">
            <v>MEDICAFF SA DE CV</v>
          </cell>
          <cell r="B453">
            <v>1103026984</v>
          </cell>
        </row>
        <row r="454">
          <cell r="A454" t="str">
            <v>MEDICAL ASSOCIATION, S.A. DE</v>
          </cell>
          <cell r="B454">
            <v>11030229</v>
          </cell>
        </row>
        <row r="455">
          <cell r="A455" t="str">
            <v>MEDICAL RENT, S.A DE C.V.</v>
          </cell>
          <cell r="B455">
            <v>11030234</v>
          </cell>
        </row>
        <row r="456">
          <cell r="A456" t="str">
            <v>MEDICAL SUPPLY, S.A. DE C.V.</v>
          </cell>
          <cell r="B456">
            <v>11030270883</v>
          </cell>
        </row>
        <row r="457">
          <cell r="A457" t="str">
            <v>MEDIVET, S.A. DE C.V.</v>
          </cell>
          <cell r="B457">
            <v>11030270835</v>
          </cell>
        </row>
        <row r="458">
          <cell r="A458" t="str">
            <v>MEDYTECNY DE EL SALVADOR, S.A. DE C.V.</v>
          </cell>
          <cell r="B458">
            <v>11030271050</v>
          </cell>
        </row>
        <row r="459">
          <cell r="A459" t="str">
            <v>MERCEDES YOLANDA LOPEZ SANCHEZ</v>
          </cell>
          <cell r="B459">
            <v>11030270999</v>
          </cell>
        </row>
        <row r="460">
          <cell r="A460" t="str">
            <v>MERLIN GUADALUOE CORDERA</v>
          </cell>
          <cell r="B460">
            <v>11030271051</v>
          </cell>
        </row>
        <row r="461">
          <cell r="A461" t="str">
            <v>MI FARMACIA EL AHORRO</v>
          </cell>
          <cell r="B461">
            <v>11030271074</v>
          </cell>
        </row>
        <row r="462">
          <cell r="A462" t="str">
            <v>MI SALUD S.A DE C.V.</v>
          </cell>
          <cell r="B462">
            <v>1103026856</v>
          </cell>
        </row>
        <row r="463">
          <cell r="A463" t="str">
            <v>MIGUEL FRANCISCO HERNANDEZ</v>
          </cell>
          <cell r="B463">
            <v>11030270834</v>
          </cell>
        </row>
        <row r="464">
          <cell r="A464" t="str">
            <v>MIGUEL NOE DURAN MIRANDA</v>
          </cell>
          <cell r="B464">
            <v>11030271032</v>
          </cell>
        </row>
        <row r="465">
          <cell r="A465" t="str">
            <v>MILAGRO DEL ROSARIO SANDOVAL</v>
          </cell>
          <cell r="B465">
            <v>11030270979</v>
          </cell>
        </row>
        <row r="466">
          <cell r="A466" t="str">
            <v>MILTON GARCIA HERNANDEZ</v>
          </cell>
          <cell r="B466">
            <v>11030270847</v>
          </cell>
        </row>
        <row r="467">
          <cell r="A467" t="str">
            <v>MIRIAM ARELY ZELAYA MEDRANO</v>
          </cell>
          <cell r="B467">
            <v>11030271038</v>
          </cell>
        </row>
        <row r="468">
          <cell r="A468" t="str">
            <v>MIRIAM IVETTE CRUZ DE JOYA</v>
          </cell>
          <cell r="B468">
            <v>1103027029</v>
          </cell>
        </row>
        <row r="469">
          <cell r="A469" t="str">
            <v>MIRNA DE JESUS LOVATO</v>
          </cell>
          <cell r="B469">
            <v>11030270875</v>
          </cell>
        </row>
        <row r="470">
          <cell r="A470" t="str">
            <v>MIRNA MAGATI TRUJILLO</v>
          </cell>
          <cell r="B470">
            <v>1103027007</v>
          </cell>
        </row>
        <row r="471">
          <cell r="A471" t="str">
            <v>MOISES ERNESTO IRAHETA</v>
          </cell>
          <cell r="B471">
            <v>1103029935</v>
          </cell>
        </row>
        <row r="472">
          <cell r="A472" t="str">
            <v>MONCY ASTRID PORTILLO</v>
          </cell>
          <cell r="B472">
            <v>1103026834</v>
          </cell>
        </row>
        <row r="473">
          <cell r="A473" t="str">
            <v>MORALES LOPEZ, S.A. DE C.V.</v>
          </cell>
          <cell r="B473">
            <v>1103027065</v>
          </cell>
        </row>
        <row r="474">
          <cell r="A474" t="str">
            <v>MORALES MORALES, S.A. DE C.V.</v>
          </cell>
          <cell r="B474">
            <v>1103026977</v>
          </cell>
        </row>
        <row r="475">
          <cell r="A475" t="str">
            <v>MORENA ANTONIA MONTANO</v>
          </cell>
          <cell r="B475">
            <v>1103026987</v>
          </cell>
        </row>
        <row r="476">
          <cell r="A476" t="str">
            <v>MULTIMEDICA INTERNACIONAL,</v>
          </cell>
          <cell r="B476">
            <v>11030227</v>
          </cell>
        </row>
        <row r="477">
          <cell r="A477" t="str">
            <v>MUNDO MEDICO QUIMICO, S.A. DE C.V.</v>
          </cell>
          <cell r="B477">
            <v>11030271092</v>
          </cell>
        </row>
        <row r="478">
          <cell r="A478" t="str">
            <v>NANCY ELZABETH BATRES ALVARENGA</v>
          </cell>
          <cell r="B478">
            <v>11030271028</v>
          </cell>
        </row>
        <row r="479">
          <cell r="A479" t="str">
            <v>NANCY VICTOCTORINA CALDERON</v>
          </cell>
          <cell r="B479">
            <v>11030187</v>
          </cell>
        </row>
        <row r="480">
          <cell r="A480" t="str">
            <v>NATURALES, S.A. DE C.V.</v>
          </cell>
          <cell r="B480">
            <v>11030157</v>
          </cell>
        </row>
        <row r="481">
          <cell r="A481" t="str">
            <v>NELLY ESTER PERLA DE REYES</v>
          </cell>
          <cell r="B481">
            <v>11030270764</v>
          </cell>
        </row>
        <row r="482">
          <cell r="A482" t="str">
            <v>NELLY MARGOTH DE ANDINO</v>
          </cell>
          <cell r="B482">
            <v>11030286</v>
          </cell>
        </row>
        <row r="483">
          <cell r="A483" t="str">
            <v>NELSON ANTONIO UMAÑA</v>
          </cell>
          <cell r="B483">
            <v>1103029932</v>
          </cell>
        </row>
        <row r="484">
          <cell r="A484" t="str">
            <v>NELSON CALDERON ANDRADE</v>
          </cell>
          <cell r="B484">
            <v>1103026888</v>
          </cell>
        </row>
        <row r="485">
          <cell r="A485" t="str">
            <v>NELSON FRANCISCO MORALES ALFARO</v>
          </cell>
          <cell r="B485">
            <v>11030270978</v>
          </cell>
        </row>
        <row r="486">
          <cell r="A486" t="str">
            <v>NERY GABRIEL MURCIA FRANCO</v>
          </cell>
          <cell r="B486">
            <v>11030271054</v>
          </cell>
        </row>
        <row r="487">
          <cell r="A487" t="str">
            <v>NESTOR GODOFREDO AYALA GOMEZ</v>
          </cell>
          <cell r="B487">
            <v>11030266</v>
          </cell>
        </row>
        <row r="488">
          <cell r="A488" t="str">
            <v>NIPRO MEDICAL CORPORATION SUC</v>
          </cell>
          <cell r="B488">
            <v>11030270730</v>
          </cell>
        </row>
        <row r="489">
          <cell r="A489" t="str">
            <v>NORMA CHICAS OLIVARES</v>
          </cell>
          <cell r="B489">
            <v>1103026903</v>
          </cell>
        </row>
        <row r="490">
          <cell r="A490" t="str">
            <v>NORMA ELOISA ROMERO MEDRANO</v>
          </cell>
          <cell r="B490">
            <v>11030170</v>
          </cell>
        </row>
        <row r="491">
          <cell r="A491" t="str">
            <v>NORMA ESTER FLORES</v>
          </cell>
          <cell r="B491">
            <v>11030230</v>
          </cell>
        </row>
        <row r="492">
          <cell r="A492" t="str">
            <v>NORMA LIZETH RIVERA</v>
          </cell>
          <cell r="B492">
            <v>1103029923</v>
          </cell>
        </row>
        <row r="493">
          <cell r="A493" t="str">
            <v>NUBIA LISETH REVELO CORNEJO</v>
          </cell>
          <cell r="B493" t="e">
            <v>#N/A</v>
          </cell>
        </row>
        <row r="494">
          <cell r="A494" t="str">
            <v>NUEVA SAN FRANCISCO, S.A. DE</v>
          </cell>
          <cell r="B494">
            <v>11030270756</v>
          </cell>
        </row>
        <row r="495">
          <cell r="A495" t="str">
            <v>OFTALMOLOGICA, S.A. DE C.V.</v>
          </cell>
          <cell r="B495">
            <v>1103029934</v>
          </cell>
        </row>
        <row r="496">
          <cell r="A496" t="str">
            <v>OPRUMEDICAL, S.A. DE C.V.</v>
          </cell>
          <cell r="B496">
            <v>11030213</v>
          </cell>
        </row>
        <row r="497">
          <cell r="A497" t="str">
            <v>OPTICA MORAZAN</v>
          </cell>
          <cell r="B497">
            <v>11030270889</v>
          </cell>
        </row>
        <row r="498">
          <cell r="A498" t="str">
            <v>OSCAR ALBERTO ARAYA</v>
          </cell>
          <cell r="B498">
            <v>11030271061</v>
          </cell>
        </row>
        <row r="499">
          <cell r="A499" t="str">
            <v>OSCAR ARMANDO AGUIRRE</v>
          </cell>
          <cell r="B499">
            <v>11030270765</v>
          </cell>
        </row>
        <row r="500">
          <cell r="A500" t="str">
            <v>OSCAR ENRIQUE CAÑAS</v>
          </cell>
          <cell r="B500">
            <v>11030270858</v>
          </cell>
        </row>
        <row r="501">
          <cell r="A501" t="str">
            <v>OSCAR PORFIRIO MOLINA</v>
          </cell>
          <cell r="B501">
            <v>11030271042</v>
          </cell>
        </row>
        <row r="502">
          <cell r="A502" t="str">
            <v>OSCAR WILFREDO SÁNCHEZ</v>
          </cell>
          <cell r="B502">
            <v>1103029988</v>
          </cell>
        </row>
        <row r="503">
          <cell r="A503" t="str">
            <v>OTTO IVAN MELENDEZ RIVAS</v>
          </cell>
          <cell r="B503">
            <v>11030270759</v>
          </cell>
        </row>
        <row r="504">
          <cell r="A504" t="str">
            <v>PABLO EFRAIN MERLOS</v>
          </cell>
          <cell r="B504">
            <v>11030270774</v>
          </cell>
        </row>
        <row r="505">
          <cell r="A505" t="str">
            <v>PABLO ENRIQUE ALFARO RIVAS</v>
          </cell>
          <cell r="B505">
            <v>11030270942</v>
          </cell>
        </row>
        <row r="506">
          <cell r="A506" t="str">
            <v>PABLO VALLE</v>
          </cell>
          <cell r="B506">
            <v>1103026938</v>
          </cell>
        </row>
        <row r="507">
          <cell r="A507" t="str">
            <v>PADEL SPORT CENTER</v>
          </cell>
          <cell r="B507">
            <v>11030271004</v>
          </cell>
        </row>
        <row r="508">
          <cell r="A508" t="str">
            <v>PASTRANA, S.A. DE C.V.</v>
          </cell>
          <cell r="B508">
            <v>11030126</v>
          </cell>
        </row>
        <row r="509">
          <cell r="A509" t="str">
            <v>PATRICIA DEL CARMEN LOPEZ</v>
          </cell>
          <cell r="B509">
            <v>11030172</v>
          </cell>
        </row>
        <row r="510">
          <cell r="A510" t="str">
            <v>PATRICIA ELIZABETH PAREDES DE VILLEDA</v>
          </cell>
          <cell r="B510">
            <v>11030271090</v>
          </cell>
        </row>
        <row r="511">
          <cell r="A511" t="str">
            <v>PATRICIA FERRUFINO MELARA</v>
          </cell>
          <cell r="B511">
            <v>1103027074</v>
          </cell>
        </row>
        <row r="512">
          <cell r="A512" t="str">
            <v>PATRONATO DE LA INMACULADA</v>
          </cell>
          <cell r="B512">
            <v>11030206</v>
          </cell>
        </row>
        <row r="513">
          <cell r="A513" t="str">
            <v>PAUL GILBERTO ZUNIGA</v>
          </cell>
          <cell r="B513">
            <v>11030218</v>
          </cell>
        </row>
        <row r="514">
          <cell r="A514" t="str">
            <v>PAULA DEL CARMEN FLORES DE</v>
          </cell>
          <cell r="B514">
            <v>1103029996</v>
          </cell>
        </row>
        <row r="515">
          <cell r="A515" t="str">
            <v>PAULINO ESCOBAR VILLATORO</v>
          </cell>
          <cell r="B515">
            <v>11030270740</v>
          </cell>
        </row>
        <row r="516">
          <cell r="A516" t="str">
            <v>PEDRO ALONSO HERNANDEZ</v>
          </cell>
          <cell r="B516">
            <v>11030270912</v>
          </cell>
        </row>
        <row r="517">
          <cell r="A517" t="str">
            <v>PERLA JOSEFINA DE HERNANDEZ</v>
          </cell>
          <cell r="B517">
            <v>11030270708</v>
          </cell>
        </row>
        <row r="518">
          <cell r="A518" t="str">
            <v>PG &amp; AL, S.A. DE C.V.</v>
          </cell>
          <cell r="B518">
            <v>1103026995</v>
          </cell>
        </row>
        <row r="519">
          <cell r="A519" t="str">
            <v>PHARMA SALUD, S.A. DE C.V.</v>
          </cell>
          <cell r="B519">
            <v>1103020203</v>
          </cell>
        </row>
        <row r="520">
          <cell r="A520" t="str">
            <v>PIERRES, S.A. DE C.V.</v>
          </cell>
          <cell r="B520">
            <v>1103029913</v>
          </cell>
        </row>
        <row r="521">
          <cell r="A521" t="str">
            <v>PIO AGUSTIN GONZALEZ RIVERA</v>
          </cell>
          <cell r="B521">
            <v>11030270980</v>
          </cell>
        </row>
        <row r="522">
          <cell r="A522" t="str">
            <v>POLICLINICA BARAHONA GIL</v>
          </cell>
          <cell r="B522">
            <v>1103026955</v>
          </cell>
        </row>
        <row r="523">
          <cell r="A523" t="str">
            <v>POLICLINICA CASA DE LA SALUD</v>
          </cell>
          <cell r="B523" t="e">
            <v>#N/A</v>
          </cell>
        </row>
        <row r="524">
          <cell r="A524" t="str">
            <v>POLICLINICA DE OJOS, S.A. DE</v>
          </cell>
          <cell r="B524">
            <v>1103026960</v>
          </cell>
        </row>
        <row r="525">
          <cell r="A525" t="str">
            <v>POLICLINICA MEDICA SAN JOSE</v>
          </cell>
          <cell r="B525">
            <v>1103029914</v>
          </cell>
        </row>
        <row r="526">
          <cell r="A526" t="str">
            <v>POLICLINICA VETERINARIA, S.A DE C.V.</v>
          </cell>
          <cell r="B526">
            <v>1103026881</v>
          </cell>
        </row>
        <row r="527">
          <cell r="A527" t="str">
            <v>PRODUCTOS FARMACEUTICOS Y LIMPIEZA, S.A. DE C.V.</v>
          </cell>
          <cell r="B527">
            <v>11030271060</v>
          </cell>
        </row>
        <row r="528">
          <cell r="A528" t="str">
            <v>PROMEDICA HOSPITALARIA, S.A.</v>
          </cell>
          <cell r="B528">
            <v>1103026927</v>
          </cell>
        </row>
        <row r="529">
          <cell r="A529" t="str">
            <v>PROMEFAR, S.A. DE C.V.</v>
          </cell>
          <cell r="B529">
            <v>11030142</v>
          </cell>
        </row>
        <row r="530">
          <cell r="A530" t="str">
            <v>PROSIPLASTIC, S.A. DE C.V.</v>
          </cell>
          <cell r="B530">
            <v>11030270721</v>
          </cell>
        </row>
        <row r="531">
          <cell r="A531" t="str">
            <v>PROYECTOS E INVERSIONES,S.A</v>
          </cell>
          <cell r="B531">
            <v>1103027060</v>
          </cell>
        </row>
        <row r="532">
          <cell r="A532" t="str">
            <v>PROYECTOS MEDICOS S.A DE C.V.</v>
          </cell>
          <cell r="B532">
            <v>1103026985</v>
          </cell>
        </row>
        <row r="533">
          <cell r="A533" t="str">
            <v>RAFAEL ERNESTO QUEZADA GALDAMEZ</v>
          </cell>
          <cell r="B533">
            <v>11030270865</v>
          </cell>
        </row>
        <row r="534">
          <cell r="A534" t="str">
            <v>RAMON CORCIOS DIAZ</v>
          </cell>
          <cell r="B534">
            <v>11030270913</v>
          </cell>
        </row>
        <row r="535">
          <cell r="A535" t="str">
            <v>RASEGO, S.A. DE C.V.</v>
          </cell>
          <cell r="B535">
            <v>11030270731</v>
          </cell>
        </row>
        <row r="536">
          <cell r="A536" t="str">
            <v>REINA CORALIA MOLINA DE</v>
          </cell>
          <cell r="B536">
            <v>1103020119</v>
          </cell>
        </row>
        <row r="537">
          <cell r="A537" t="str">
            <v>REINA ESTER RECINOS</v>
          </cell>
          <cell r="B537">
            <v>11030270822</v>
          </cell>
        </row>
        <row r="538">
          <cell r="A538" t="str">
            <v>REINALDO SORTO RIVERA</v>
          </cell>
          <cell r="B538">
            <v>11030196</v>
          </cell>
        </row>
        <row r="539">
          <cell r="A539" t="str">
            <v>RENE GUILLERMO ALAS</v>
          </cell>
          <cell r="B539">
            <v>11030246</v>
          </cell>
        </row>
        <row r="540">
          <cell r="A540" t="str">
            <v>RENE HERNAN PARADA VASQUEZ</v>
          </cell>
          <cell r="B540">
            <v>11030271053</v>
          </cell>
        </row>
        <row r="541">
          <cell r="A541" t="str">
            <v>RENE HUMBERTO GUZMAN</v>
          </cell>
          <cell r="B541">
            <v>11030116</v>
          </cell>
        </row>
        <row r="542">
          <cell r="A542" t="str">
            <v>RENE ORLANDO URRUTIA ALFARO</v>
          </cell>
          <cell r="B542">
            <v>11030270854</v>
          </cell>
        </row>
        <row r="543">
          <cell r="A543" t="str">
            <v>RENOVARE SPA S.A DE C.V.</v>
          </cell>
          <cell r="B543">
            <v>11030270785</v>
          </cell>
        </row>
        <row r="544">
          <cell r="A544" t="str">
            <v>REPRESENTACIONES HERNANDEZ</v>
          </cell>
          <cell r="B544">
            <v>1103027009</v>
          </cell>
        </row>
        <row r="545">
          <cell r="A545" t="str">
            <v>REPRESENTACIONES ML, S.A. DE</v>
          </cell>
          <cell r="B545">
            <v>11030270926</v>
          </cell>
        </row>
        <row r="546">
          <cell r="A546" t="str">
            <v>RICARDO ADOLFO TORRES</v>
          </cell>
          <cell r="B546">
            <v>11030241</v>
          </cell>
        </row>
        <row r="547">
          <cell r="A547" t="str">
            <v>RICARDO ERNESTO MENA AMAYA</v>
          </cell>
          <cell r="B547">
            <v>1103029949</v>
          </cell>
        </row>
        <row r="548">
          <cell r="A548" t="str">
            <v>RITA JEANNETTE LOPEZ</v>
          </cell>
          <cell r="B548">
            <v>1103026849</v>
          </cell>
        </row>
        <row r="549">
          <cell r="A549" t="str">
            <v>ROBERTO MENDOZA MARTINEZ</v>
          </cell>
          <cell r="B549">
            <v>11030271069</v>
          </cell>
        </row>
        <row r="550">
          <cell r="A550" t="str">
            <v>ROEDOS S.A DE C.V.</v>
          </cell>
          <cell r="B550">
            <v>11030270786</v>
          </cell>
        </row>
        <row r="551">
          <cell r="A551" t="str">
            <v>ROLANDO AGUIRRE MAYORGA</v>
          </cell>
          <cell r="B551" t="e">
            <v>#N/A</v>
          </cell>
        </row>
        <row r="552">
          <cell r="A552" t="str">
            <v>ROLANDO ANTONIO AGUIRRE</v>
          </cell>
          <cell r="B552">
            <v>11030270937</v>
          </cell>
        </row>
        <row r="553">
          <cell r="A553" t="str">
            <v>ROSA DOLORES MEMBREÑO</v>
          </cell>
          <cell r="B553">
            <v>11030270750</v>
          </cell>
        </row>
        <row r="554">
          <cell r="A554" t="str">
            <v>ROSA ELIA TORRES DE RIVERA</v>
          </cell>
          <cell r="B554">
            <v>1103020136</v>
          </cell>
        </row>
        <row r="555">
          <cell r="A555" t="str">
            <v>ROSA ELVIRA VASQUEZ</v>
          </cell>
          <cell r="B555">
            <v>11030270775</v>
          </cell>
        </row>
        <row r="556">
          <cell r="A556" t="str">
            <v xml:space="preserve">ROSELVIS ESCOBAR DE AGUILAR </v>
          </cell>
          <cell r="B556">
            <v>11030270957</v>
          </cell>
        </row>
        <row r="557">
          <cell r="A557" t="str">
            <v>ROSEMBERG ISAAC MORALES</v>
          </cell>
          <cell r="B557">
            <v>11030270816</v>
          </cell>
        </row>
        <row r="558">
          <cell r="A558" t="str">
            <v>ROSVINDA LEESDAMARIS PORTILLO DE SALGUERO</v>
          </cell>
          <cell r="B558">
            <v>11030271040</v>
          </cell>
        </row>
        <row r="559">
          <cell r="A559" t="str">
            <v>ROXANA LISETH ZELAYA</v>
          </cell>
          <cell r="B559">
            <v>11030285</v>
          </cell>
        </row>
        <row r="560">
          <cell r="A560" t="str">
            <v>RUBEN ERNESTO JOVEL ALVARADO</v>
          </cell>
          <cell r="B560">
            <v>11030271134</v>
          </cell>
        </row>
        <row r="561">
          <cell r="A561" t="str">
            <v>RUBIDIA ISABEL BONILLA</v>
          </cell>
          <cell r="B561">
            <v>1103026965</v>
          </cell>
        </row>
        <row r="562">
          <cell r="A562" t="str">
            <v>RUDOL ERIKO LAZO CASTANEDA</v>
          </cell>
          <cell r="B562">
            <v>11030270781</v>
          </cell>
        </row>
        <row r="563">
          <cell r="A563" t="str">
            <v>RUDY ALEXANDER ESCOBAR RIVERA</v>
          </cell>
          <cell r="B563">
            <v>1103026972</v>
          </cell>
        </row>
        <row r="564">
          <cell r="A564" t="str">
            <v>RUIZ REYES, S.A DE C.V</v>
          </cell>
          <cell r="B564">
            <v>1103029986</v>
          </cell>
        </row>
        <row r="565">
          <cell r="A565" t="str">
            <v>SAMAJULER S.A DE C.V.</v>
          </cell>
          <cell r="B565">
            <v>1103020150</v>
          </cell>
        </row>
        <row r="566">
          <cell r="A566" t="str">
            <v>SANDRA ELIZABETH RIVERA</v>
          </cell>
          <cell r="B566">
            <v>11030270755</v>
          </cell>
        </row>
        <row r="567">
          <cell r="A567" t="str">
            <v>SANDRA MARISSA DIAZ MIRANDA</v>
          </cell>
          <cell r="B567">
            <v>11030270977</v>
          </cell>
        </row>
        <row r="568">
          <cell r="A568" t="str">
            <v>SANTIAGO LOPEZ BAUTISTA</v>
          </cell>
          <cell r="B568">
            <v>11030270919</v>
          </cell>
        </row>
        <row r="569">
          <cell r="A569" t="str">
            <v>SANTOS ALEXANDER YANES LOPEZ</v>
          </cell>
          <cell r="B569">
            <v>11030270997</v>
          </cell>
        </row>
        <row r="570">
          <cell r="A570" t="str">
            <v>SANTOS AZUCENA LOVO DE REYES</v>
          </cell>
          <cell r="B570">
            <v>1103026943</v>
          </cell>
        </row>
        <row r="571">
          <cell r="A571" t="str">
            <v>SANTOS BALMORE HENRIQUEZ</v>
          </cell>
          <cell r="B571">
            <v>1103029979</v>
          </cell>
        </row>
        <row r="572">
          <cell r="A572" t="str">
            <v>SARA AMELIA ABARCA DE CRUZ</v>
          </cell>
          <cell r="B572">
            <v>11030270938</v>
          </cell>
        </row>
        <row r="573">
          <cell r="A573" t="str">
            <v>SARA AMELIA DE CRUZ</v>
          </cell>
          <cell r="B573" t="e">
            <v>#N/A</v>
          </cell>
        </row>
        <row r="574">
          <cell r="A574" t="str">
            <v>SARA EKIZABETH VARGAS DE</v>
          </cell>
          <cell r="B574">
            <v>11030270950</v>
          </cell>
        </row>
        <row r="575">
          <cell r="A575" t="str">
            <v>SAUL DENETRIO CHEVEZ RAMIREZ</v>
          </cell>
          <cell r="B575">
            <v>11030270922</v>
          </cell>
        </row>
        <row r="576">
          <cell r="A576" t="str">
            <v>SEBASTIANA GUADALUPE AGUILAR</v>
          </cell>
          <cell r="B576">
            <v>11030270813</v>
          </cell>
        </row>
        <row r="577">
          <cell r="A577" t="str">
            <v>SEMEFARMA, S.A. DE C.V.</v>
          </cell>
          <cell r="B577">
            <v>11030270924</v>
          </cell>
        </row>
        <row r="578">
          <cell r="A578" t="str">
            <v>SERAFIN WILFREDO SOLIS</v>
          </cell>
          <cell r="B578">
            <v>1103027045</v>
          </cell>
        </row>
        <row r="579">
          <cell r="A579" t="str">
            <v>SERGIO ANIBAL HENRIQUEZ VASQUEZ</v>
          </cell>
          <cell r="B579">
            <v>11030271082</v>
          </cell>
        </row>
        <row r="580">
          <cell r="A580" t="str">
            <v>SERME S.A. DE C.V.</v>
          </cell>
          <cell r="B580">
            <v>1103026906</v>
          </cell>
        </row>
        <row r="581">
          <cell r="A581" t="str">
            <v>SERVICIOS AGROPECUARIOS</v>
          </cell>
          <cell r="B581">
            <v>11030270732</v>
          </cell>
        </row>
        <row r="582">
          <cell r="A582" t="str">
            <v>SERVICIOS DE FARMACIAS Y TODO</v>
          </cell>
          <cell r="B582">
            <v>1103020137</v>
          </cell>
        </row>
        <row r="583">
          <cell r="A583" t="str">
            <v>SERVICIOS MEDICOS Y FARMACIA</v>
          </cell>
          <cell r="B583">
            <v>1103020205</v>
          </cell>
        </row>
        <row r="584">
          <cell r="A584" t="str">
            <v>SERVICIOS NATURISTAS EL ANGEL</v>
          </cell>
          <cell r="B584">
            <v>1103020127</v>
          </cell>
        </row>
        <row r="585">
          <cell r="A585" t="str">
            <v>SERVICIOS NEFROLOGICOS S.A DE</v>
          </cell>
          <cell r="B585">
            <v>11030254</v>
          </cell>
        </row>
        <row r="586">
          <cell r="A586" t="str">
            <v>SERVIMEDICA, S.A. DE C.V.</v>
          </cell>
          <cell r="B586">
            <v>1103026922</v>
          </cell>
        </row>
        <row r="587">
          <cell r="A587" t="str">
            <v>SEV. MEDICOS SAN PEDRO</v>
          </cell>
          <cell r="B587">
            <v>1103027046</v>
          </cell>
        </row>
        <row r="588">
          <cell r="A588" t="str">
            <v>SHEYLA JOSSABETH GAITAN</v>
          </cell>
          <cell r="B588">
            <v>1103027064</v>
          </cell>
        </row>
        <row r="589">
          <cell r="A589" t="str">
            <v>SILVIA ABIIGAIL MIRANDA PEREIRA</v>
          </cell>
          <cell r="B589">
            <v>11030270959</v>
          </cell>
        </row>
        <row r="590">
          <cell r="A590" t="str">
            <v>SILVIA CRISTINA RODRIGUEZ</v>
          </cell>
          <cell r="B590">
            <v>1103020149</v>
          </cell>
        </row>
        <row r="591">
          <cell r="A591" t="str">
            <v>SILVIA MARISOL BONIFACIO DE MENJIVAR</v>
          </cell>
          <cell r="B591">
            <v>11030271072</v>
          </cell>
        </row>
        <row r="592">
          <cell r="A592" t="str">
            <v>SIMON BALTAZAR AGREDA</v>
          </cell>
          <cell r="B592">
            <v>1103020204</v>
          </cell>
        </row>
        <row r="593">
          <cell r="A593" t="str">
            <v>SOCIEDAD MEDICA LIMEÑA, S.A.</v>
          </cell>
          <cell r="B593">
            <v>1103020169</v>
          </cell>
        </row>
        <row r="594">
          <cell r="A594" t="str">
            <v>SOFIA BEATRIZ RIVAS DE</v>
          </cell>
          <cell r="B594">
            <v>11030270796</v>
          </cell>
        </row>
        <row r="595">
          <cell r="A595" t="str">
            <v>SOLUCIANO MEDARDO LEIVA MELENDEZ</v>
          </cell>
          <cell r="B595">
            <v>11030270941</v>
          </cell>
        </row>
        <row r="596">
          <cell r="A596" t="str">
            <v>SOLUCIONES MEDICAS, S.A. DE C.V.</v>
          </cell>
          <cell r="B596">
            <v>11030271077</v>
          </cell>
        </row>
        <row r="597">
          <cell r="A597" t="str">
            <v>SONIA MARIBEL RAMIREZ DE</v>
          </cell>
          <cell r="B597">
            <v>11030152</v>
          </cell>
        </row>
        <row r="598">
          <cell r="A598" t="str">
            <v>SONIA ROSIBEL TRUJILLO</v>
          </cell>
          <cell r="B598">
            <v>11030250</v>
          </cell>
        </row>
        <row r="599">
          <cell r="A599" t="str">
            <v>SORTO BONILLA, S.A. DE C.V.</v>
          </cell>
          <cell r="B599">
            <v>1103026915</v>
          </cell>
        </row>
        <row r="600">
          <cell r="A600" t="str">
            <v>SUMINISTROS LR, S.A. DE C.V.</v>
          </cell>
          <cell r="B600">
            <v>1103026961</v>
          </cell>
        </row>
        <row r="601">
          <cell r="A601" t="str">
            <v>SUPER CERKA S.A DE C.V.</v>
          </cell>
          <cell r="B601">
            <v>11030274</v>
          </cell>
        </row>
        <row r="602">
          <cell r="A602" t="str">
            <v>SUSANA ELIZABETH RECINOS</v>
          </cell>
          <cell r="B602">
            <v>1103026976</v>
          </cell>
        </row>
        <row r="603">
          <cell r="A603" t="str">
            <v>TECANA, S.A. DE C.V.</v>
          </cell>
          <cell r="B603">
            <v>11030291</v>
          </cell>
        </row>
        <row r="604">
          <cell r="A604" t="str">
            <v>TEXTILES VARIOS SALVADOREÑOS, S.A. DEC.V.</v>
          </cell>
          <cell r="B604">
            <v>11030271013</v>
          </cell>
        </row>
        <row r="605">
          <cell r="A605" t="str">
            <v>TITO ANTONIO CAMPOS RIVAS</v>
          </cell>
          <cell r="B605">
            <v>1103026890</v>
          </cell>
        </row>
        <row r="606">
          <cell r="A606" t="str">
            <v>TITO ANTONIO HUEZO JIMENEZ</v>
          </cell>
          <cell r="B606">
            <v>1103026890</v>
          </cell>
        </row>
        <row r="607">
          <cell r="A607" t="str">
            <v>UDP POLICLINICA DE</v>
          </cell>
          <cell r="B607">
            <v>11030204</v>
          </cell>
        </row>
        <row r="608">
          <cell r="A608" t="str">
            <v>ULISES ADONAY CHAVEZ MENJIVAR</v>
          </cell>
          <cell r="B608">
            <v>1103020177</v>
          </cell>
        </row>
        <row r="609">
          <cell r="A609" t="str">
            <v>UNISERFA, S.A. DE C.V.</v>
          </cell>
          <cell r="B609">
            <v>11030237</v>
          </cell>
        </row>
        <row r="610">
          <cell r="A610" t="str">
            <v>USAM</v>
          </cell>
          <cell r="B610">
            <v>11030214</v>
          </cell>
        </row>
        <row r="611">
          <cell r="A611" t="str">
            <v>VANESA GUADALUPE IDALGO</v>
          </cell>
          <cell r="B611">
            <v>1103029938</v>
          </cell>
        </row>
        <row r="612">
          <cell r="A612" t="str">
            <v>VANESA YAMILETH AZMITIA CEA</v>
          </cell>
          <cell r="B612">
            <v>1103029992</v>
          </cell>
        </row>
        <row r="613">
          <cell r="A613" t="str">
            <v>VESI ELIZABETH DUBON CALLES</v>
          </cell>
          <cell r="B613">
            <v>11030271001</v>
          </cell>
        </row>
        <row r="614">
          <cell r="A614" t="str">
            <v>VET K, S.A. DE C.V.</v>
          </cell>
          <cell r="B614">
            <v>11030110</v>
          </cell>
        </row>
        <row r="615">
          <cell r="A615" t="str">
            <v>VETERERINARIA LA RABIDA</v>
          </cell>
          <cell r="B615">
            <v>11030270888</v>
          </cell>
        </row>
        <row r="616">
          <cell r="A616" t="str">
            <v>VETERINARIA LOS HEROES, S.A.</v>
          </cell>
          <cell r="B616">
            <v>11030270743</v>
          </cell>
        </row>
        <row r="617">
          <cell r="A617" t="str">
            <v>VETERINARIO CANINO REAL</v>
          </cell>
          <cell r="B617">
            <v>1103020147</v>
          </cell>
        </row>
        <row r="618">
          <cell r="A618" t="str">
            <v>VICTOR MAGNO REYES</v>
          </cell>
          <cell r="B618">
            <v>11030270757</v>
          </cell>
        </row>
        <row r="619">
          <cell r="A619" t="str">
            <v>VILMA AMAYA DE MARQUEZ</v>
          </cell>
          <cell r="B619">
            <v>1103026835</v>
          </cell>
        </row>
        <row r="620">
          <cell r="A620" t="str">
            <v>WALTER ISAAC CARCAMO RIVAS</v>
          </cell>
          <cell r="B620">
            <v>1103020104</v>
          </cell>
        </row>
        <row r="621">
          <cell r="A621" t="str">
            <v>WELCOME ESTHETIC CENTER</v>
          </cell>
          <cell r="B621">
            <v>1103020190</v>
          </cell>
        </row>
        <row r="622">
          <cell r="A622" t="str">
            <v>WENDY KARINA FUIGUEROA DE RIVAS</v>
          </cell>
          <cell r="B622">
            <v>11030271079</v>
          </cell>
        </row>
        <row r="623">
          <cell r="A623" t="str">
            <v>WILLIAM A PAREDES</v>
          </cell>
          <cell r="B623">
            <v>1103029971</v>
          </cell>
        </row>
        <row r="624">
          <cell r="A624" t="str">
            <v>WILLIAM DE JESUS GONZALES</v>
          </cell>
          <cell r="B624">
            <v>11030270972</v>
          </cell>
        </row>
        <row r="625">
          <cell r="A625" t="str">
            <v>WILLIAM OMAR ROSA</v>
          </cell>
          <cell r="B625">
            <v>1103026891</v>
          </cell>
        </row>
        <row r="626">
          <cell r="A626" t="str">
            <v>WILLIAMS EDGARDO RAMOS</v>
          </cell>
          <cell r="B626">
            <v>11030162</v>
          </cell>
        </row>
        <row r="627">
          <cell r="A627" t="str">
            <v>WONDER BISSNESS, S.A. DE C.V.</v>
          </cell>
          <cell r="B627">
            <v>11030270948</v>
          </cell>
        </row>
        <row r="628">
          <cell r="A628" t="str">
            <v>XIOMARA ADELAIDA DE ZAMORA</v>
          </cell>
          <cell r="B628">
            <v>1103027022</v>
          </cell>
        </row>
        <row r="629">
          <cell r="A629" t="str">
            <v>YANESSI JASMIN POZO DE GARCIA</v>
          </cell>
          <cell r="B629">
            <v>11030270989</v>
          </cell>
        </row>
        <row r="630">
          <cell r="A630" t="str">
            <v>YARISABEL RIVERO VILTRES</v>
          </cell>
          <cell r="B630">
            <v>1103026989</v>
          </cell>
        </row>
        <row r="631">
          <cell r="A631" t="str">
            <v>YESENIA EDITH ROMERO SOSA</v>
          </cell>
          <cell r="B631">
            <v>11030270779</v>
          </cell>
        </row>
        <row r="632">
          <cell r="A632" t="str">
            <v>ZELAYA JIRON, S.A. DE C.V.</v>
          </cell>
          <cell r="B632">
            <v>1103026916</v>
          </cell>
        </row>
        <row r="633">
          <cell r="A633" t="str">
            <v>ZORAIDA BEATRIZ MONTERROZA DE MENDOZA</v>
          </cell>
          <cell r="B633">
            <v>11030271084</v>
          </cell>
        </row>
        <row r="634">
          <cell r="A634" t="str">
            <v>ZRM, S.A. DE C.V.</v>
          </cell>
          <cell r="B634">
            <v>1103026865</v>
          </cell>
        </row>
        <row r="635">
          <cell r="A635" t="str">
            <v>ZULMA CAROLINA CRUZ</v>
          </cell>
          <cell r="B635">
            <v>11030270965</v>
          </cell>
        </row>
        <row r="636">
          <cell r="A636" t="str">
            <v>WONDER BUSINESS, S.A. DE C.V.</v>
          </cell>
          <cell r="B636">
            <v>11030270948</v>
          </cell>
        </row>
        <row r="637">
          <cell r="A637" t="str">
            <v>INVERSIONES MEDICAS SAN LUCAS, S.A. DE C.V.</v>
          </cell>
          <cell r="B637">
            <v>11030270949</v>
          </cell>
        </row>
        <row r="638">
          <cell r="A638" t="str">
            <v>FARMACIA SALUD Y VIDA</v>
          </cell>
          <cell r="B638" t="str">
            <v>1103020184</v>
          </cell>
        </row>
        <row r="639">
          <cell r="A639" t="str">
            <v>JOSE RAUL GONZALES RIVAS</v>
          </cell>
          <cell r="B639">
            <v>1103026863</v>
          </cell>
        </row>
        <row r="640">
          <cell r="A640" t="str">
            <v>LEONIDAS OMAR PERLA</v>
          </cell>
          <cell r="B640">
            <v>11030270707</v>
          </cell>
        </row>
        <row r="641">
          <cell r="A641" t="str">
            <v>ADOLFO ABELIO GUARDADO</v>
          </cell>
          <cell r="B641">
            <v>1103027032</v>
          </cell>
        </row>
        <row r="642">
          <cell r="A642" t="str">
            <v>INVERSIONES Y COMERCIO</v>
          </cell>
          <cell r="B642">
            <v>11030270951</v>
          </cell>
        </row>
        <row r="643">
          <cell r="A643" t="str">
            <v>FARMACIA SANTA ISABEL</v>
          </cell>
          <cell r="B643">
            <v>1103029962</v>
          </cell>
        </row>
        <row r="644">
          <cell r="A644" t="str">
            <v>MERCDEZ YOLANDA LOPEZ SANCHEZ</v>
          </cell>
          <cell r="B644">
            <v>11030270952</v>
          </cell>
        </row>
        <row r="645">
          <cell r="A645" t="str">
            <v>NEREYDA BERAL Y ANZORA</v>
          </cell>
          <cell r="B645">
            <v>11030270953</v>
          </cell>
        </row>
        <row r="646">
          <cell r="A646" t="str">
            <v>MANUEL ALONSO RODRIGUEZ LINDO</v>
          </cell>
          <cell r="B646">
            <v>11030270954</v>
          </cell>
        </row>
        <row r="647">
          <cell r="A647" t="str">
            <v>ANA VILMA AMAYA</v>
          </cell>
          <cell r="B647">
            <v>1103026974</v>
          </cell>
        </row>
        <row r="648">
          <cell r="A648" t="str">
            <v>MINISTERIO DE DEFENSA</v>
          </cell>
          <cell r="B648">
            <v>11030270940</v>
          </cell>
        </row>
        <row r="649">
          <cell r="A649" t="str">
            <v>VETERERINARIA SAN BENITO</v>
          </cell>
          <cell r="B649">
            <v>11030270887</v>
          </cell>
        </row>
        <row r="650">
          <cell r="A650" t="str">
            <v>LUIS ERNESTO CERRITOS</v>
          </cell>
          <cell r="B650">
            <v>1103029954</v>
          </cell>
        </row>
        <row r="651">
          <cell r="A651" t="str">
            <v>ESTER MARIA MEJIA PERLA</v>
          </cell>
          <cell r="B651">
            <v>11030270878</v>
          </cell>
        </row>
        <row r="652">
          <cell r="A652" t="str">
            <v>SILVIA AVIGAIL PEREIRA</v>
          </cell>
          <cell r="B652">
            <v>11030270959</v>
          </cell>
        </row>
        <row r="653">
          <cell r="A653" t="str">
            <v>RAUL ENRIQUE FLORES</v>
          </cell>
          <cell r="B653">
            <v>11030270777</v>
          </cell>
        </row>
        <row r="654">
          <cell r="A654" t="str">
            <v>FARMACIA BETEL</v>
          </cell>
          <cell r="B654">
            <v>1103029970</v>
          </cell>
        </row>
        <row r="655">
          <cell r="A655" t="str">
            <v>MARGARITA BEATRIZ YANEZ AMAYA</v>
          </cell>
          <cell r="B655">
            <v>11030270960</v>
          </cell>
        </row>
        <row r="656">
          <cell r="A656" t="str">
            <v>LA MAGNIFICA, S.A. DE C.V.</v>
          </cell>
          <cell r="B656">
            <v>11030270961</v>
          </cell>
        </row>
        <row r="657">
          <cell r="A657" t="str">
            <v>SARA MARIO ALFARO</v>
          </cell>
          <cell r="B657">
            <v>11030270962</v>
          </cell>
        </row>
        <row r="658">
          <cell r="A658" t="str">
            <v>DIMENYEX, S.A. DE C.V.</v>
          </cell>
          <cell r="B658">
            <v>11030270963</v>
          </cell>
        </row>
        <row r="659">
          <cell r="A659" t="str">
            <v>LEONEL ATILIO GARCIA</v>
          </cell>
          <cell r="B659">
            <v>11030270876</v>
          </cell>
        </row>
        <row r="660">
          <cell r="A660" t="str">
            <v>LUZ ADELINA DE RODRIGUEZ</v>
          </cell>
          <cell r="B660">
            <v>11030270801</v>
          </cell>
        </row>
        <row r="661">
          <cell r="A661" t="str">
            <v>BARTOLOME JACINTO VILLARAN</v>
          </cell>
          <cell r="B661">
            <v>11030270967</v>
          </cell>
        </row>
        <row r="662">
          <cell r="A662" t="str">
            <v>FARMACIA VICTORIA</v>
          </cell>
          <cell r="B662">
            <v>1103020199</v>
          </cell>
        </row>
        <row r="663">
          <cell r="A663" t="str">
            <v>AGROSTAR, S.A. DE C.V.</v>
          </cell>
          <cell r="B663">
            <v>1103029931</v>
          </cell>
        </row>
        <row r="664">
          <cell r="A664" t="str">
            <v>LUIS AMILCAR DURAN RODRIGUEZ</v>
          </cell>
          <cell r="B664">
            <v>11030270920</v>
          </cell>
        </row>
        <row r="665">
          <cell r="A665" t="str">
            <v>REINA ELENA ESCOBAR DE</v>
          </cell>
          <cell r="B665">
            <v>11030270973</v>
          </cell>
        </row>
        <row r="666">
          <cell r="A666" t="str">
            <v>HOSPITAL SAN MATEO</v>
          </cell>
          <cell r="B666">
            <v>11030270974</v>
          </cell>
        </row>
        <row r="667">
          <cell r="A667" t="str">
            <v>MARINA LORENA BENAVIDES</v>
          </cell>
          <cell r="B667">
            <v>11030270706</v>
          </cell>
        </row>
        <row r="668">
          <cell r="A668" t="str">
            <v>FARMACIA ARELY</v>
          </cell>
          <cell r="B668">
            <v>1103020135</v>
          </cell>
        </row>
        <row r="669">
          <cell r="A669" t="str">
            <v>CENTRO DE ENFERMEDADES</v>
          </cell>
          <cell r="B669">
            <v>11030270975</v>
          </cell>
        </row>
        <row r="670">
          <cell r="A670" t="str">
            <v>SARA ELIZABETH VARGAS DE GUTIERRES</v>
          </cell>
          <cell r="B670">
            <v>11030270950</v>
          </cell>
        </row>
        <row r="671">
          <cell r="A671" t="str">
            <v>SONIA MARIBEL RAMIREZ DE VENTURA</v>
          </cell>
          <cell r="B671">
            <v>11030271075</v>
          </cell>
        </row>
        <row r="672">
          <cell r="A672" t="str">
            <v>SANDRA ELIZABETH PAREDES DE ARIAS</v>
          </cell>
          <cell r="B672">
            <v>11030271081</v>
          </cell>
        </row>
        <row r="673">
          <cell r="A673" t="str">
            <v>DIDA, S.A. DE C.V.</v>
          </cell>
          <cell r="B673">
            <v>11030270936</v>
          </cell>
        </row>
        <row r="674">
          <cell r="A674" t="str">
            <v>LUIS ERNESTO CERRITOS ESPINOZA</v>
          </cell>
          <cell r="B674">
            <v>1103029954</v>
          </cell>
        </row>
        <row r="675">
          <cell r="A675" t="str">
            <v>PIERRE´S, S.A. DE C.V.</v>
          </cell>
          <cell r="B675">
            <v>1103029913</v>
          </cell>
        </row>
        <row r="676">
          <cell r="A676" t="str">
            <v>COMERCIALIZADORA BF INTERNACIONAL, S.A. DE C.V.</v>
          </cell>
          <cell r="B676">
            <v>1103026826</v>
          </cell>
        </row>
        <row r="677">
          <cell r="A677" t="str">
            <v>CENTRO INTEGRAL DE NEFROLOGIA LA DIVINA MISERICORDIA, S.A. DE C.V.</v>
          </cell>
          <cell r="B677">
            <v>11030271093</v>
          </cell>
        </row>
        <row r="678">
          <cell r="A678" t="str">
            <v>VANESSA ESMERALDA VASQUES DE ARCHINY</v>
          </cell>
          <cell r="B678">
            <v>11030271094</v>
          </cell>
        </row>
        <row r="679">
          <cell r="A679" t="str">
            <v>GUILLERMO ANTONIO CASTRO</v>
          </cell>
          <cell r="B679">
            <v>1103020153</v>
          </cell>
        </row>
        <row r="680">
          <cell r="A680" t="str">
            <v>ADOLFO ERNESTO MENDEZ MENDEZ</v>
          </cell>
          <cell r="B680">
            <v>11030271095</v>
          </cell>
        </row>
        <row r="681">
          <cell r="A681" t="str">
            <v>OXI-RENT, S.A. DE C.V.</v>
          </cell>
          <cell r="B681">
            <v>1103026825</v>
          </cell>
        </row>
        <row r="682">
          <cell r="A682" t="str">
            <v>CLINICA QUESADA, S.A DE C.V.</v>
          </cell>
          <cell r="B682">
            <v>11030271096</v>
          </cell>
        </row>
        <row r="683">
          <cell r="A683" t="str">
            <v>NICOLAS ANDRES HERNANDEZ SALAZAR</v>
          </cell>
          <cell r="B683">
            <v>1103029956</v>
          </cell>
        </row>
        <row r="684">
          <cell r="A684" t="str">
            <v>DROGUERIA Y FARMACEUTICA LUCINDA, S.A. DE C.V.</v>
          </cell>
          <cell r="B684">
            <v>11030271097</v>
          </cell>
        </row>
        <row r="685">
          <cell r="A685" t="str">
            <v>SARA MARIA ALFARO CRISTALES</v>
          </cell>
          <cell r="B685">
            <v>11030270962</v>
          </cell>
        </row>
        <row r="686">
          <cell r="A686" t="str">
            <v>LELIS YAMILETH BATRES RODRIGUEZ</v>
          </cell>
          <cell r="B686">
            <v>11030270943</v>
          </cell>
        </row>
        <row r="687">
          <cell r="A687" t="str">
            <v>VEKT, S.A. DE C.V.</v>
          </cell>
          <cell r="B687">
            <v>11030110</v>
          </cell>
        </row>
        <row r="688">
          <cell r="A688" t="str">
            <v>ANA RUTH COREAS</v>
          </cell>
          <cell r="B688">
            <v>11030271098</v>
          </cell>
        </row>
        <row r="689">
          <cell r="A689" t="str">
            <v>ULISES MORALES VELASQUEZ</v>
          </cell>
          <cell r="B689">
            <v>11030270802</v>
          </cell>
        </row>
        <row r="690">
          <cell r="A690" t="str">
            <v>MELVIN DIOMENES BONILLA</v>
          </cell>
          <cell r="B690">
            <v>11030270767</v>
          </cell>
        </row>
        <row r="691">
          <cell r="A691" t="str">
            <v>ROBERTO ANTONIO ZEPEDA</v>
          </cell>
          <cell r="B691">
            <v>1103027042</v>
          </cell>
        </row>
        <row r="692">
          <cell r="A692" t="str">
            <v>INVERSIONES AVANTE, S.A. DE C.V.</v>
          </cell>
          <cell r="B692">
            <v>11030271099</v>
          </cell>
        </row>
        <row r="693">
          <cell r="A693" t="str">
            <v>SONIA CAROLINA ACOSTA DE MORAN</v>
          </cell>
          <cell r="B693">
            <v>11030271100</v>
          </cell>
        </row>
        <row r="694">
          <cell r="A694" t="str">
            <v>MARIA MAGDALENA MEJIA DE</v>
          </cell>
          <cell r="B694">
            <v>1103027067</v>
          </cell>
        </row>
        <row r="695">
          <cell r="A695" t="str">
            <v>DRA. ANA SALAZAR</v>
          </cell>
          <cell r="B695">
            <v>11030271101</v>
          </cell>
        </row>
        <row r="696">
          <cell r="A696" t="str">
            <v>POLICLINICA VETERINARIA, S.A. DE C.V.</v>
          </cell>
          <cell r="B696">
            <v>1103026881</v>
          </cell>
        </row>
        <row r="697">
          <cell r="A697" t="str">
            <v>ANA DILIA LAZO TURCIOS CLININSABELLA</v>
          </cell>
          <cell r="B697">
            <v>11030271102</v>
          </cell>
        </row>
        <row r="698">
          <cell r="A698" t="str">
            <v>JUAN CARLOS CASTRO BONILLA</v>
          </cell>
          <cell r="B698">
            <v>11030271103</v>
          </cell>
        </row>
        <row r="699">
          <cell r="A699" t="str">
            <v xml:space="preserve">WALKIRIA BENITA GOMEZ TERCERO        </v>
          </cell>
          <cell r="B699">
            <v>11030271104</v>
          </cell>
        </row>
        <row r="700">
          <cell r="A700" t="str">
            <v>JOSE REYNALDO ARTOLA RODRIGUEZ</v>
          </cell>
          <cell r="B700">
            <v>11030271105</v>
          </cell>
        </row>
        <row r="701">
          <cell r="A701" t="str">
            <v xml:space="preserve">DIANA BEATRIZ FLORES URRUTIA </v>
          </cell>
          <cell r="B701">
            <v>11030271106</v>
          </cell>
        </row>
        <row r="702">
          <cell r="A702" t="str">
            <v>SANDRA JEANNETTE UMAÑA</v>
          </cell>
          <cell r="B702">
            <v>1103020208</v>
          </cell>
        </row>
        <row r="703">
          <cell r="A703" t="str">
            <v>JUAN JOSE MENJIVAR</v>
          </cell>
          <cell r="B703">
            <v>11030271107</v>
          </cell>
        </row>
        <row r="704">
          <cell r="A704" t="str">
            <v>FRANCISCA FLORES DE GALAN</v>
          </cell>
          <cell r="B704">
            <v>1103020159</v>
          </cell>
        </row>
        <row r="705">
          <cell r="A705" t="str">
            <v>DOLPHIN CLUB DELFIN, S.A. DE C.V.</v>
          </cell>
          <cell r="B705">
            <v>11030271108</v>
          </cell>
        </row>
        <row r="706">
          <cell r="A706" t="str">
            <v xml:space="preserve">MARIA RITA DE LOS ANGELES MEJIA DE PEÑA </v>
          </cell>
          <cell r="B706">
            <v>11030271109</v>
          </cell>
        </row>
        <row r="707">
          <cell r="A707" t="str">
            <v>SARA ESTER ORELLANA DE FLORES</v>
          </cell>
          <cell r="B707">
            <v>11030271110</v>
          </cell>
        </row>
        <row r="708">
          <cell r="A708" t="str">
            <v>RECINOS MCCLELLAN, S.A. DE C.V.</v>
          </cell>
          <cell r="B708">
            <v>11030271111</v>
          </cell>
        </row>
        <row r="709">
          <cell r="A709" t="str">
            <v>MILTON GUSTAVO DIAZ</v>
          </cell>
          <cell r="B709">
            <v>11030270722</v>
          </cell>
        </row>
        <row r="710">
          <cell r="A710" t="str">
            <v>ARCIS INVERSIONES, SA.A DE C.V.</v>
          </cell>
          <cell r="B710">
            <v>11030271112</v>
          </cell>
        </row>
        <row r="711">
          <cell r="A711" t="str">
            <v>JUAN CARLOS VALENZUELA</v>
          </cell>
          <cell r="B711">
            <v>1103026840</v>
          </cell>
        </row>
        <row r="712">
          <cell r="A712" t="str">
            <v>CENTRO DE REUMATOLOGIA DE EL SALVADOR, S.A. DE C.V.</v>
          </cell>
          <cell r="B712">
            <v>11030271113</v>
          </cell>
        </row>
        <row r="713">
          <cell r="A713" t="str">
            <v>VIDA SANA, S.A. DE C.V.</v>
          </cell>
          <cell r="B713">
            <v>11030232</v>
          </cell>
        </row>
        <row r="714">
          <cell r="A714" t="str">
            <v>FUNDACION DE DESARROLLO SOCIAL FUNDESO</v>
          </cell>
          <cell r="B714">
            <v>11030173</v>
          </cell>
        </row>
        <row r="715">
          <cell r="A715" t="str">
            <v>ELIEZAR ESAU HUEZO JOVEL</v>
          </cell>
          <cell r="B715">
            <v>1103026838</v>
          </cell>
        </row>
        <row r="716">
          <cell r="A716" t="str">
            <v>DISTRIBUIDORA ALQUIMIA</v>
          </cell>
          <cell r="B716">
            <v>1103020162</v>
          </cell>
        </row>
        <row r="717">
          <cell r="A717" t="str">
            <v>CELIO CORDOVA MENJIVAR FARMACIA SANTA LUCIA</v>
          </cell>
          <cell r="B717">
            <v>11030271114</v>
          </cell>
        </row>
        <row r="718">
          <cell r="A718" t="str">
            <v xml:space="preserve">SILVIA CRISTINA PINEDA DE GUZMAN </v>
          </cell>
          <cell r="B718">
            <v>1103029941</v>
          </cell>
        </row>
        <row r="719">
          <cell r="A719" t="str">
            <v>YANETH CAROLINA ALVARADO VELASQUEZ</v>
          </cell>
          <cell r="B719">
            <v>11030270837</v>
          </cell>
        </row>
        <row r="720">
          <cell r="A720" t="str">
            <v>CLINICA SAN JUAN, S.A. DE C.V.</v>
          </cell>
          <cell r="B720">
            <v>11030271115</v>
          </cell>
        </row>
        <row r="721">
          <cell r="A721" t="str">
            <v>AUDITIVA, S.A. DE C.V.</v>
          </cell>
          <cell r="B721">
            <v>11030261</v>
          </cell>
        </row>
        <row r="722">
          <cell r="A722" t="str">
            <v>BLANCA SARAI ROMERO QUINTEROS</v>
          </cell>
          <cell r="B722">
            <v>1103026866</v>
          </cell>
        </row>
        <row r="723">
          <cell r="A723" t="str">
            <v>ROBERTO CARLOS MAGAÑA</v>
          </cell>
          <cell r="B723">
            <v>11030271117</v>
          </cell>
        </row>
        <row r="724">
          <cell r="A724" t="str">
            <v>JORGE ERNESTO FERNANDEZ ROLDAN</v>
          </cell>
          <cell r="B724">
            <v>11030271116</v>
          </cell>
        </row>
        <row r="725">
          <cell r="A725" t="str">
            <v>HERBERTH SALVADOR ORELLANA NAVARRO</v>
          </cell>
          <cell r="B725">
            <v>11030270842</v>
          </cell>
        </row>
        <row r="726">
          <cell r="A726" t="str">
            <v>MARKETING LATAM, S.A. DE C.V.</v>
          </cell>
          <cell r="B726">
            <v>11030271118</v>
          </cell>
        </row>
        <row r="727">
          <cell r="A727" t="str">
            <v>CORPORATIVE SYSTEMS OF HEALTH, S.A. DE C.V.</v>
          </cell>
          <cell r="B727">
            <v>11030270795</v>
          </cell>
        </row>
        <row r="728">
          <cell r="A728" t="str">
            <v>ENRIQUE DE JESUS RODRIGUEZ ARIAS</v>
          </cell>
          <cell r="B728">
            <v>11030271119</v>
          </cell>
        </row>
        <row r="729">
          <cell r="A729" t="str">
            <v>RAYMUNO ARTURO ULISES BONILLA ALVARADO</v>
          </cell>
          <cell r="B729">
            <v>11030271120</v>
          </cell>
        </row>
        <row r="730">
          <cell r="A730" t="str">
            <v>INPEZA, S.A. DE C.V.</v>
          </cell>
          <cell r="B730">
            <v>11030271121</v>
          </cell>
        </row>
        <row r="731">
          <cell r="A731" t="str">
            <v>CLAUDIA LORENA BONILLA SANTOS</v>
          </cell>
          <cell r="B731">
            <v>11030271122</v>
          </cell>
        </row>
        <row r="732">
          <cell r="A732" t="str">
            <v>MARTIR JOEL ESCOBAR RIVERA</v>
          </cell>
          <cell r="B732">
            <v>1103026978</v>
          </cell>
        </row>
        <row r="733">
          <cell r="A733" t="str">
            <v>LAURA BEATRIZ PARDO YANNELLI</v>
          </cell>
          <cell r="B733">
            <v>11030271123</v>
          </cell>
        </row>
        <row r="734">
          <cell r="A734" t="str">
            <v>UNIDAD DE HEMODIALISIS DE SAN LUIS TALPA, S.A. DE C.V.</v>
          </cell>
          <cell r="B734">
            <v>11030271124</v>
          </cell>
        </row>
        <row r="735">
          <cell r="A735" t="str">
            <v>ENA LISSETTE MERLOS DE MIRANDA</v>
          </cell>
          <cell r="B735">
            <v>11030271125</v>
          </cell>
        </row>
        <row r="736">
          <cell r="A736" t="str">
            <v>GRUPO SIETE, S.A. DE C.V.</v>
          </cell>
          <cell r="B736">
            <v>11030270850</v>
          </cell>
        </row>
        <row r="737">
          <cell r="A737" t="str">
            <v>GLADIS CATILLO DE AVILES</v>
          </cell>
          <cell r="B737">
            <v>11030271126</v>
          </cell>
        </row>
        <row r="738">
          <cell r="A738" t="str">
            <v>VIOLETA MARISOL CAMPOS RODRIGUEZ</v>
          </cell>
          <cell r="B738">
            <v>11030271127</v>
          </cell>
        </row>
        <row r="739">
          <cell r="A739" t="str">
            <v>ROBERTO CARLOS LOPEZ PARADA</v>
          </cell>
          <cell r="B739">
            <v>11030271128</v>
          </cell>
        </row>
        <row r="740">
          <cell r="A740" t="str">
            <v>MIGUEL STANLEYCANDRAY CALDERON</v>
          </cell>
          <cell r="B740">
            <v>1103027030</v>
          </cell>
        </row>
        <row r="741">
          <cell r="A741" t="str">
            <v>MARIO ERNESTO LOPEZ</v>
          </cell>
          <cell r="B741">
            <v>1103029948</v>
          </cell>
        </row>
        <row r="742">
          <cell r="A742" t="str">
            <v>ENA GLORIA SANCHEZ DE RODRIGUEZ</v>
          </cell>
          <cell r="B742">
            <v>11030271129</v>
          </cell>
        </row>
        <row r="743">
          <cell r="A743" t="str">
            <v>MIGUEL ALBERTO PORTILLO FLORES</v>
          </cell>
          <cell r="B743">
            <v>11030271130</v>
          </cell>
        </row>
        <row r="744">
          <cell r="A744" t="str">
            <v>AFIF ANTONIO HANDAL SUAREZ</v>
          </cell>
          <cell r="B744">
            <v>11030270885</v>
          </cell>
        </row>
        <row r="745">
          <cell r="A745" t="str">
            <v>CODEVI, S.A. DE C.V.</v>
          </cell>
          <cell r="B745">
            <v>11030120</v>
          </cell>
        </row>
        <row r="746">
          <cell r="A746" t="str">
            <v>ALEJANDRO JOSE AGUILAR TORRES</v>
          </cell>
          <cell r="B746">
            <v>11030289</v>
          </cell>
        </row>
        <row r="747">
          <cell r="A747" t="str">
            <v>DANY ELIEZER CAMACHO ORELLANA</v>
          </cell>
          <cell r="B747">
            <v>11030271131</v>
          </cell>
        </row>
        <row r="748">
          <cell r="A748" t="str">
            <v>YOSELIN LILIANA MEDRANO DE EGUIZABAL</v>
          </cell>
          <cell r="B748">
            <v>11030271132</v>
          </cell>
        </row>
        <row r="749">
          <cell r="A749" t="str">
            <v>IDALIA ESMERALDA COLOCHO FLORES</v>
          </cell>
          <cell r="B749">
            <v>11030271133</v>
          </cell>
        </row>
        <row r="750">
          <cell r="A750" t="str">
            <v>DANIEL FRANCISCO MENENDEZ DERAS</v>
          </cell>
          <cell r="B750" t="str">
            <v>11030271135</v>
          </cell>
        </row>
        <row r="751">
          <cell r="A751" t="str">
            <v>JAIME DAVID CARRANZA ROMERO</v>
          </cell>
          <cell r="B751">
            <v>11030271136</v>
          </cell>
        </row>
        <row r="752">
          <cell r="A752" t="str">
            <v>SOPROMET, S.A. DE C.V.</v>
          </cell>
          <cell r="B752">
            <v>11030271137</v>
          </cell>
        </row>
        <row r="753">
          <cell r="A753" t="str">
            <v>GRUPO REZA, S.A. DE C.V.</v>
          </cell>
          <cell r="B753">
            <v>11030271138</v>
          </cell>
        </row>
        <row r="754">
          <cell r="A754" t="str">
            <v>LEONIDAS OMAR PERLA MENDOZA</v>
          </cell>
          <cell r="B754">
            <v>11030270707</v>
          </cell>
        </row>
        <row r="755">
          <cell r="A755" t="str">
            <v>EVER OMAR CALDERON ORELLANA</v>
          </cell>
          <cell r="B755">
            <v>11030271139</v>
          </cell>
        </row>
        <row r="756">
          <cell r="A756" t="str">
            <v>CLINICA RAMIREZ PACHECO S.A DE C.V</v>
          </cell>
          <cell r="B756">
            <v>1103029985</v>
          </cell>
        </row>
        <row r="757">
          <cell r="A757" t="str">
            <v>ALEXANDER ELIAS FIGUEROA SOSAFARMACIA MEDICAL CENTER</v>
          </cell>
          <cell r="B757" t="str">
            <v>11030271140</v>
          </cell>
        </row>
        <row r="758">
          <cell r="A758" t="str">
            <v>SIHEL GROUP, S.A. DE C.V.</v>
          </cell>
          <cell r="B758">
            <v>11030271141</v>
          </cell>
        </row>
        <row r="759">
          <cell r="A759" t="str">
            <v>MANUEL ERNESTO ALBANEZ RODRIGUEZ</v>
          </cell>
          <cell r="B759">
            <v>11030271143</v>
          </cell>
        </row>
        <row r="760">
          <cell r="A760" t="str">
            <v>INDUFAR S.A DE C.V.</v>
          </cell>
          <cell r="B760">
            <v>11030270754</v>
          </cell>
        </row>
        <row r="761">
          <cell r="A761" t="str">
            <v>CLINICA MUJER S.A DE C.V</v>
          </cell>
          <cell r="B761">
            <v>11030225</v>
          </cell>
        </row>
        <row r="762">
          <cell r="A762" t="str">
            <v>ALICIA DE CONTRERAS E HIJOS DE C.V FARMACIA ROOSEVELT</v>
          </cell>
          <cell r="B762">
            <v>11030270908</v>
          </cell>
        </row>
        <row r="763">
          <cell r="A763" t="str">
            <v xml:space="preserve">CHIVO S.A DE C.V HOSPITAL VETERINARIO CHIVO PETS </v>
          </cell>
          <cell r="B763">
            <v>11030271144</v>
          </cell>
        </row>
        <row r="764">
          <cell r="A764" t="str">
            <v>SONIA ANTONIA DE PAZ  DE VALLE DROGUERIA VALLE FARMA</v>
          </cell>
          <cell r="B764">
            <v>11030271145</v>
          </cell>
        </row>
        <row r="765">
          <cell r="A765" t="str">
            <v>JACQUELINE GUADALUPE JUAREZ SANDOVAL FOOT CENTER</v>
          </cell>
          <cell r="B765">
            <v>11030270784</v>
          </cell>
        </row>
        <row r="766">
          <cell r="A766" t="str">
            <v>PLASTIC SURGERY CENTER S.A DE C.V</v>
          </cell>
          <cell r="B766">
            <v>11030271146</v>
          </cell>
        </row>
        <row r="767">
          <cell r="A767" t="str">
            <v>FRANCISCO RUIZ GONZALEZ FARMACIA LA POPULAR</v>
          </cell>
          <cell r="B767">
            <v>11030270771</v>
          </cell>
        </row>
        <row r="768">
          <cell r="A768" t="str">
            <v>PEDRO DAGOBERTO SANTOS SANTOS FARMACIA LA DIVINA PROVIDENCIA</v>
          </cell>
          <cell r="B768">
            <v>1103020206</v>
          </cell>
        </row>
        <row r="769">
          <cell r="A769" t="str">
            <v>TANIA MICHELLE CARDONA TOCHEZ CLINICA VETERINARIA CAT HOME</v>
          </cell>
          <cell r="B769">
            <v>11030271147</v>
          </cell>
        </row>
        <row r="770">
          <cell r="A770" t="str">
            <v>CENTRO CLINICO HOSPITALARIO, S.A. DE C.V.</v>
          </cell>
          <cell r="B770">
            <v>1103020209</v>
          </cell>
        </row>
        <row r="771">
          <cell r="A771" t="str">
            <v>HECTOR ANTONIO PEREZ</v>
          </cell>
          <cell r="B771">
            <v>1103026847</v>
          </cell>
        </row>
        <row r="772">
          <cell r="A772" t="str">
            <v>HUMAN TECH, S.A. DE C.V.</v>
          </cell>
          <cell r="B772">
            <v>1103020210</v>
          </cell>
        </row>
        <row r="773">
          <cell r="A773" t="str">
            <v>CLAUDIA VERONICA PERDOMO</v>
          </cell>
          <cell r="B773">
            <v>1103020191</v>
          </cell>
        </row>
        <row r="774">
          <cell r="A774" t="str">
            <v>BROVET, S.A. DE C.V.</v>
          </cell>
          <cell r="B774">
            <v>1103020211</v>
          </cell>
        </row>
        <row r="775">
          <cell r="A775" t="str">
            <v>GILMA MARIELA URBINA DE SANCHEZ</v>
          </cell>
          <cell r="B775">
            <v>11030270925</v>
          </cell>
        </row>
        <row r="776">
          <cell r="A776" t="str">
            <v>SANDRA MARIBEL RAMIREZ VILLALTA</v>
          </cell>
          <cell r="B776">
            <v>1103020212</v>
          </cell>
        </row>
        <row r="777">
          <cell r="A777" t="str">
            <v>GALAXIA ANIMAL, S.A. DE C.V.</v>
          </cell>
          <cell r="B777">
            <v>1103020213</v>
          </cell>
        </row>
        <row r="778">
          <cell r="A778" t="str">
            <v>GRACE ADALGISA ROMERO GUADRON</v>
          </cell>
          <cell r="B778">
            <v>1103020214</v>
          </cell>
        </row>
        <row r="779">
          <cell r="A779" t="str">
            <v>JOSE JOAQUIN REYES HERNANDEZ</v>
          </cell>
          <cell r="B779">
            <v>1103020215</v>
          </cell>
        </row>
        <row r="780">
          <cell r="A780" t="str">
            <v xml:space="preserve">ROCIO ELIZABETH CANIZALEZ ORTEZ </v>
          </cell>
          <cell r="B780">
            <v>1103020216</v>
          </cell>
        </row>
        <row r="781">
          <cell r="A781" t="str">
            <v>SANTOS MERCEDEZ PORTILLO DE HERNANDEZ</v>
          </cell>
          <cell r="B781">
            <v>1103020217</v>
          </cell>
        </row>
        <row r="782">
          <cell r="A782" t="str">
            <v>INVERSIONES NUEVA ESPERANZA, S.A. DE C.V.</v>
          </cell>
          <cell r="B782">
            <v>1103020218</v>
          </cell>
        </row>
        <row r="783">
          <cell r="A783" t="str">
            <v>CESAR DOUGLAS GARCIA RODRIGUEZ</v>
          </cell>
          <cell r="B783">
            <v>1103020219</v>
          </cell>
        </row>
        <row r="784">
          <cell r="A784" t="str">
            <v>ANA LUISA CHILE DE PORTILLO</v>
          </cell>
          <cell r="B784">
            <v>1103020220</v>
          </cell>
        </row>
        <row r="785">
          <cell r="A785" t="str">
            <v>GLADIS PATRICIA LLANOS DE MORAN</v>
          </cell>
          <cell r="B785">
            <v>1103020221</v>
          </cell>
        </row>
        <row r="786">
          <cell r="A786" t="str">
            <v>JORGE ALBERTO RODRIGUEZ DELGADO</v>
          </cell>
          <cell r="B786">
            <v>1103020222</v>
          </cell>
        </row>
        <row r="787">
          <cell r="A787" t="str">
            <v>MONICA VANESSA HEYMAN PEÑATE</v>
          </cell>
          <cell r="B787">
            <v>1103020223</v>
          </cell>
        </row>
        <row r="788">
          <cell r="A788" t="str">
            <v>RAFAEL BENJAMIN EDUARDO DAMAS ROMERO</v>
          </cell>
          <cell r="B788">
            <v>1103020224</v>
          </cell>
        </row>
        <row r="789">
          <cell r="A789" t="str">
            <v>JOSE BALTAZAR ESCOBAR MINERO</v>
          </cell>
          <cell r="B789">
            <v>11030270914</v>
          </cell>
        </row>
        <row r="790">
          <cell r="A790" t="str">
            <v>YESENIA XIOMARA LARA LARA</v>
          </cell>
          <cell r="B790">
            <v>1103020225</v>
          </cell>
        </row>
        <row r="791">
          <cell r="A791" t="str">
            <v>JOSE EDUARDO MONTERROZA GONZALEZ</v>
          </cell>
          <cell r="B791">
            <v>1103020226</v>
          </cell>
        </row>
        <row r="792">
          <cell r="A792" t="str">
            <v>KERIME BESSY CHACON DE LEIVA</v>
          </cell>
          <cell r="B792">
            <v>1103020227</v>
          </cell>
        </row>
        <row r="793">
          <cell r="A793" t="str">
            <v>LINDA MAYARIK RODRIGUEZ GONZALEZ</v>
          </cell>
          <cell r="B793">
            <v>1103020228</v>
          </cell>
        </row>
        <row r="794">
          <cell r="A794" t="str">
            <v>MANUEL GREGORIO CHEVEZ RAMIREZ</v>
          </cell>
          <cell r="B794">
            <v>1103020229</v>
          </cell>
        </row>
        <row r="795">
          <cell r="A795" t="str">
            <v>CESAR EMILIO MONTERROSA PADILLA</v>
          </cell>
          <cell r="B795">
            <v>1103020230</v>
          </cell>
        </row>
        <row r="796">
          <cell r="A796" t="str">
            <v>RAMIRO ANTONIO FIGUEROA GALDAMEZ</v>
          </cell>
          <cell r="B796">
            <v>1103020231</v>
          </cell>
        </row>
        <row r="797">
          <cell r="A797" t="str">
            <v>JUAN SILVESTRE MOLINA ACOSTA</v>
          </cell>
          <cell r="B797">
            <v>1103020232</v>
          </cell>
        </row>
        <row r="798">
          <cell r="A798" t="str">
            <v xml:space="preserve">MARVIN JEHOVANY ALVARADO </v>
          </cell>
          <cell r="B798">
            <v>1103020233</v>
          </cell>
        </row>
        <row r="799">
          <cell r="A799" t="str">
            <v>PLANET FITNESS GYM S.A. DE C.V.</v>
          </cell>
          <cell r="B799">
            <v>1103020234</v>
          </cell>
        </row>
        <row r="800">
          <cell r="A800" t="str">
            <v>ROSY GABRIELA GONZALEZ CAMPOS DIAMON</v>
          </cell>
          <cell r="B800">
            <v>1103020235</v>
          </cell>
        </row>
        <row r="801">
          <cell r="A801" t="str">
            <v xml:space="preserve">NELSON ENRIQUE ROSALES CHAVEZ </v>
          </cell>
          <cell r="B801">
            <v>1103020236</v>
          </cell>
        </row>
        <row r="802">
          <cell r="A802" t="str">
            <v>LABORATORIO BIO-CLINIC S.A. DE C.V.</v>
          </cell>
          <cell r="B802">
            <v>1103020237</v>
          </cell>
        </row>
        <row r="803">
          <cell r="A803" t="str">
            <v>ARLEN MAGALY LOPEZ DE SORIANO</v>
          </cell>
          <cell r="B803">
            <v>1103020238</v>
          </cell>
        </row>
        <row r="804">
          <cell r="A804" t="str">
            <v>IVAN ANTONIO MOLINA HERNANDEZ</v>
          </cell>
          <cell r="B804">
            <v>1103020239</v>
          </cell>
        </row>
        <row r="805">
          <cell r="A805" t="str">
            <v>NUTRICION INTEGRAL, S.A. DE C.V.</v>
          </cell>
          <cell r="B805">
            <v>1103020240</v>
          </cell>
        </row>
        <row r="806">
          <cell r="A806" t="str">
            <v>ANA LILIAN VELASQUEZ DE ARGUETA</v>
          </cell>
          <cell r="B806">
            <v>11030270703</v>
          </cell>
        </row>
        <row r="807">
          <cell r="A807" t="str">
            <v>OSCAR ERNESTO HERNANDEZ GUERRERO</v>
          </cell>
          <cell r="B807">
            <v>1103020241</v>
          </cell>
        </row>
        <row r="808">
          <cell r="A808" t="str">
            <v>ROSAURA ARACELY AVELAR DE GUARDADO</v>
          </cell>
          <cell r="B808">
            <v>1103020242</v>
          </cell>
        </row>
        <row r="809">
          <cell r="A809" t="str">
            <v>MARTA CATALINA JAIMES RIVAS</v>
          </cell>
          <cell r="B809">
            <v>1103020243</v>
          </cell>
        </row>
        <row r="810">
          <cell r="A810" t="str">
            <v>DINORA URRRUTIA FLORES</v>
          </cell>
          <cell r="B810">
            <v>11030270882</v>
          </cell>
        </row>
        <row r="811">
          <cell r="A811" t="str">
            <v>OMAR ENRIQUE GUARDADO RIVAS</v>
          </cell>
          <cell r="B811">
            <v>1103020244</v>
          </cell>
        </row>
        <row r="812">
          <cell r="A812" t="str">
            <v>RICARDO ALBERTO AGUILAR CHAVARRIA</v>
          </cell>
          <cell r="B812">
            <v>1103020245</v>
          </cell>
        </row>
        <row r="813">
          <cell r="A813" t="str">
            <v>IMCA, S.A. DE C.V.</v>
          </cell>
          <cell r="B813">
            <v>1103020246</v>
          </cell>
        </row>
        <row r="814">
          <cell r="A814" t="str">
            <v>NIVSME FRANCISCA SALAZAR DE ACEVEDO</v>
          </cell>
          <cell r="B814">
            <v>1103020247</v>
          </cell>
        </row>
        <row r="815">
          <cell r="A815" t="str">
            <v>SERVICIOS DE ATENCION A LA SALUD S.A. DE C.V.</v>
          </cell>
          <cell r="B815">
            <v>1103020248</v>
          </cell>
        </row>
        <row r="816">
          <cell r="A816" t="str">
            <v>CLINICAS DE ESPECIALIDADES MEDICAS MONSEÑOR EDUARDO ALAS S.A. DE C.V.</v>
          </cell>
          <cell r="B816">
            <v>1103020249</v>
          </cell>
        </row>
        <row r="817">
          <cell r="A817" t="str">
            <v>ALVARO AGUSTIN CAMPOS MEMBREÑO</v>
          </cell>
          <cell r="B817">
            <v>1103020250</v>
          </cell>
        </row>
        <row r="818">
          <cell r="A818" t="str">
            <v>ALEXANDER AMADEO LOPEZ BARRANGA</v>
          </cell>
          <cell r="B818">
            <v>1103020251</v>
          </cell>
        </row>
        <row r="819">
          <cell r="A819" t="str">
            <v>CLINICA SALUD VITAL S.A. DE C.V.</v>
          </cell>
          <cell r="B819">
            <v>1103020252</v>
          </cell>
        </row>
        <row r="820">
          <cell r="A820" t="str">
            <v>MEDICAL PHARMA S.A. DE C.V.</v>
          </cell>
          <cell r="B820">
            <v>1103020253</v>
          </cell>
        </row>
        <row r="821">
          <cell r="A821" t="str">
            <v>JOSE DANIEL ALFARO GOMEZ</v>
          </cell>
          <cell r="B821">
            <v>1103020254</v>
          </cell>
        </row>
        <row r="822">
          <cell r="A822" t="str">
            <v>ONCOSAVI S.A DE C.V</v>
          </cell>
          <cell r="B822">
            <v>1103020255</v>
          </cell>
        </row>
        <row r="823">
          <cell r="A823" t="str">
            <v>TITO VLADIMIR CASTRO ROMERO</v>
          </cell>
          <cell r="B823">
            <v>1103020256</v>
          </cell>
        </row>
        <row r="824">
          <cell r="A824" t="str">
            <v>RONALD MANRIQUE FUNES LINARES</v>
          </cell>
          <cell r="B824">
            <v>1103020257</v>
          </cell>
        </row>
        <row r="825">
          <cell r="A825" t="str">
            <v>POLICLINICA VETERINARIA</v>
          </cell>
          <cell r="B825">
            <v>1103026881</v>
          </cell>
        </row>
        <row r="826">
          <cell r="A826" t="str">
            <v>JUAN BAUSTISTA AMAYA JURADO</v>
          </cell>
          <cell r="B826">
            <v>1103026959</v>
          </cell>
        </row>
        <row r="827">
          <cell r="A827" t="str">
            <v>CARLOS JAVIER TORRES SOSA</v>
          </cell>
          <cell r="B827">
            <v>1103020258</v>
          </cell>
        </row>
        <row r="828">
          <cell r="A828" t="str">
            <v>FEDERICO ALBERTO OLIVERIO LEMUS</v>
          </cell>
          <cell r="B828">
            <v>1103020259</v>
          </cell>
        </row>
        <row r="829">
          <cell r="A829" t="str">
            <v>GRUPO JEA S.A DE C.V.</v>
          </cell>
          <cell r="B829">
            <v>1103020260</v>
          </cell>
        </row>
        <row r="830">
          <cell r="A830" t="str">
            <v>MIRNA ELIZABETH ESTRADA MERINO</v>
          </cell>
          <cell r="B830">
            <v>1103020112</v>
          </cell>
        </row>
        <row r="831">
          <cell r="A831" t="str">
            <v xml:space="preserve">MAURICIO ENRIQUIE DURAN </v>
          </cell>
          <cell r="B831">
            <v>11030242</v>
          </cell>
        </row>
        <row r="832">
          <cell r="A832" t="str">
            <v>MARTHA ELIZABETH CUELLAR</v>
          </cell>
          <cell r="B832">
            <v>1103026803</v>
          </cell>
        </row>
        <row r="833">
          <cell r="A833" t="str">
            <v>DENIS MARLON SORTO</v>
          </cell>
          <cell r="B833">
            <v>11030195</v>
          </cell>
        </row>
        <row r="834">
          <cell r="A834" t="str">
            <v>ANA CAROLINA GARAY VEGA</v>
          </cell>
          <cell r="B834">
            <v>1103026908</v>
          </cell>
        </row>
        <row r="835">
          <cell r="A835" t="str">
            <v>PAULA DEL CARMEN FLORES DE RIVERA</v>
          </cell>
          <cell r="B835">
            <v>1103029996</v>
          </cell>
        </row>
        <row r="836">
          <cell r="A836" t="str">
            <v>FERNANDO ALBERTO LOEWNER</v>
          </cell>
          <cell r="B836">
            <v>1103020261</v>
          </cell>
        </row>
        <row r="837">
          <cell r="A837" t="str">
            <v>YLIANA ESTER FUENTES DE BONILLA</v>
          </cell>
          <cell r="B837">
            <v>1103020262</v>
          </cell>
        </row>
        <row r="838">
          <cell r="A838" t="str">
            <v>WILL ALBERTO CARBALLO ALVAREZ</v>
          </cell>
          <cell r="B838">
            <v>1103020263</v>
          </cell>
        </row>
        <row r="839">
          <cell r="A839" t="str">
            <v>JULIO APARICIO HERNANDEZ LARA</v>
          </cell>
          <cell r="B839">
            <v>1103020264</v>
          </cell>
        </row>
        <row r="840">
          <cell r="A840" t="str">
            <v>JOSE RAUL LEMUS MOLINA</v>
          </cell>
          <cell r="B840">
            <v>1103020265</v>
          </cell>
        </row>
        <row r="841">
          <cell r="A841" t="str">
            <v xml:space="preserve">JININNA GUADALUPE GODINEZ  </v>
          </cell>
          <cell r="B841">
            <v>1103020266</v>
          </cell>
        </row>
        <row r="842">
          <cell r="A842" t="str">
            <v>ARMIDA DE GONZALEZ</v>
          </cell>
          <cell r="B842">
            <v>1103027063</v>
          </cell>
        </row>
        <row r="843">
          <cell r="A843" t="str">
            <v>OMAR ANTONIO CALLEJAS  SADOVAL</v>
          </cell>
          <cell r="B843">
            <v>1103020267</v>
          </cell>
        </row>
        <row r="844">
          <cell r="A844" t="str">
            <v>EDGARD MILTON GARCIA</v>
          </cell>
          <cell r="B844">
            <v>1103020268</v>
          </cell>
        </row>
        <row r="845">
          <cell r="A845" t="str">
            <v>R ROSALES INVERSIONES S.A DE C.V.</v>
          </cell>
          <cell r="B845">
            <v>1103020269</v>
          </cell>
        </row>
        <row r="846">
          <cell r="A846" t="str">
            <v>DAVID ANTONIO ALAS VALLE</v>
          </cell>
          <cell r="B846">
            <v>1103020270</v>
          </cell>
        </row>
        <row r="847">
          <cell r="A847" t="str">
            <v>FIZEL S.A DE C.V.</v>
          </cell>
          <cell r="B847">
            <v>1103020271</v>
          </cell>
        </row>
        <row r="848">
          <cell r="A848" t="str">
            <v>VILLABEN S.A DE C.V.</v>
          </cell>
          <cell r="B848">
            <v>1103020272</v>
          </cell>
        </row>
        <row r="849">
          <cell r="A849" t="str">
            <v>MARTINEZ MORENO Y CIA</v>
          </cell>
          <cell r="B849">
            <v>1103020273</v>
          </cell>
        </row>
        <row r="850">
          <cell r="A850" t="str">
            <v>JOSE DISRAEL VASQUEZ GOMEZ</v>
          </cell>
          <cell r="B850">
            <v>11030271017</v>
          </cell>
        </row>
        <row r="851">
          <cell r="A851" t="str">
            <v>IVAN LEONARDO SALCEDO PADILLA</v>
          </cell>
          <cell r="B851">
            <v>1103020274</v>
          </cell>
        </row>
        <row r="852">
          <cell r="A852" t="str">
            <v>DOMINGO ALFREDO LOPEZ LARA</v>
          </cell>
          <cell r="B852">
            <v>1103020275</v>
          </cell>
        </row>
        <row r="853">
          <cell r="A853" t="str">
            <v>JOSE LUIS HERNANDEZ LOPEZ</v>
          </cell>
          <cell r="B853">
            <v>1103020276</v>
          </cell>
        </row>
        <row r="854">
          <cell r="A854" t="str">
            <v>JAMA S.A. DE C.V.</v>
          </cell>
          <cell r="B854">
            <v>1103020277</v>
          </cell>
        </row>
        <row r="855">
          <cell r="A855" t="str">
            <v>REYNA ARGENTINA FLORES DE LOPEZ</v>
          </cell>
          <cell r="B855">
            <v>1103020278</v>
          </cell>
        </row>
        <row r="856">
          <cell r="A856" t="str">
            <v>DEMACLINIC, S.A. DE C.V.</v>
          </cell>
          <cell r="B856">
            <v>1103020279</v>
          </cell>
        </row>
        <row r="857">
          <cell r="A857" t="str">
            <v>GRANADOS Y ASOCIADOS, S.A. DE C.V.</v>
          </cell>
          <cell r="B857">
            <v>1103020280</v>
          </cell>
        </row>
        <row r="858">
          <cell r="A858" t="str">
            <v>STEPHANIE CORTEZ FERNANDEZ</v>
          </cell>
          <cell r="B858">
            <v>1103020281</v>
          </cell>
        </row>
        <row r="859">
          <cell r="A859" t="str">
            <v>MAGNOLIA ALEJANDRINA LEMUS SANCHEZ</v>
          </cell>
          <cell r="B859">
            <v>1103020282</v>
          </cell>
        </row>
        <row r="860">
          <cell r="A860" t="str">
            <v>MARIA OVIDIA MONZON ESCAMILLA</v>
          </cell>
          <cell r="B860">
            <v>1103020283</v>
          </cell>
        </row>
        <row r="861">
          <cell r="A861" t="str">
            <v>MULTICORPORACIONES DIVERSAS, S.A. DE C.V.</v>
          </cell>
          <cell r="B861">
            <v>1103020284</v>
          </cell>
        </row>
        <row r="862">
          <cell r="A862" t="str">
            <v>MIRNA ESTELA GUANDIQUE DE PEREZ</v>
          </cell>
          <cell r="B862">
            <v>11030269</v>
          </cell>
        </row>
        <row r="863">
          <cell r="A863" t="str">
            <v>BORIS ALEXEI ORELLANA LOPEZ</v>
          </cell>
          <cell r="B863">
            <v>1103020285</v>
          </cell>
        </row>
        <row r="864">
          <cell r="A864" t="str">
            <v>JOSE ROBERTO ALFARO GARCIA</v>
          </cell>
          <cell r="B864">
            <v>1103020286</v>
          </cell>
        </row>
        <row r="865">
          <cell r="A865" t="str">
            <v>CARLOS IVAN MOLINA TRUJILLO</v>
          </cell>
          <cell r="B865">
            <v>1103020287</v>
          </cell>
        </row>
        <row r="866">
          <cell r="A866" t="str">
            <v>YAQUELIN MARISELA URRUTIA DE REYES</v>
          </cell>
          <cell r="B866">
            <v>1103020288</v>
          </cell>
        </row>
        <row r="867">
          <cell r="A867" t="str">
            <v>MORENA CECILIA MOLINA DE ERAZO</v>
          </cell>
          <cell r="B867">
            <v>1103020289</v>
          </cell>
        </row>
        <row r="868">
          <cell r="A868" t="str">
            <v>JOSUE MIGUEL AGUILAR GRIJALVA</v>
          </cell>
          <cell r="B868">
            <v>1103020290</v>
          </cell>
        </row>
        <row r="869">
          <cell r="A869" t="str">
            <v>WILFREDO MALTEZ PARADA</v>
          </cell>
          <cell r="B869">
            <v>1103020291</v>
          </cell>
        </row>
        <row r="870">
          <cell r="A870" t="str">
            <v>KENIA JANINA MENDOZA</v>
          </cell>
          <cell r="B870">
            <v>1103020292</v>
          </cell>
        </row>
        <row r="871">
          <cell r="A871" t="str">
            <v>MAURICIO DE JESUS DIAZ HERNANDEZ</v>
          </cell>
          <cell r="B871">
            <v>1103020293</v>
          </cell>
        </row>
        <row r="872">
          <cell r="A872" t="str">
            <v>MARTHA EUGENIA DAMAS DE RODRIGUEZ</v>
          </cell>
          <cell r="B872">
            <v>1103020294</v>
          </cell>
        </row>
        <row r="873">
          <cell r="A873" t="str">
            <v>INVERSIONES MAGARIN, S.A. DE C.V.</v>
          </cell>
          <cell r="B873">
            <v>1103020295</v>
          </cell>
        </row>
        <row r="874">
          <cell r="A874" t="str">
            <v>NEGOCIOS DE ORIENTE, S.A. DE C.V.</v>
          </cell>
          <cell r="B874">
            <v>11030020296</v>
          </cell>
        </row>
        <row r="875">
          <cell r="A875" t="str">
            <v>KAREN ANTONIA LOPEZ JIMENEZ</v>
          </cell>
          <cell r="B875">
            <v>1103020296</v>
          </cell>
        </row>
        <row r="876">
          <cell r="A876" t="str">
            <v>SELVIN VALDEMAR LOPEZ</v>
          </cell>
          <cell r="B876">
            <v>1103020297</v>
          </cell>
        </row>
        <row r="877">
          <cell r="A877" t="str">
            <v>SAHARA ARELY BONILLA SALMEROS</v>
          </cell>
          <cell r="B877">
            <v>11030281</v>
          </cell>
        </row>
        <row r="878">
          <cell r="A878" t="str">
            <v>SELMA MATAL DE GUEVARA</v>
          </cell>
          <cell r="B878">
            <v>1103020298</v>
          </cell>
        </row>
        <row r="879">
          <cell r="A879" t="str">
            <v>MARIA JIMENEZ GUARDADO</v>
          </cell>
          <cell r="B879">
            <v>1103020299</v>
          </cell>
        </row>
        <row r="880">
          <cell r="A880" t="str">
            <v>OLGA BEATRIZ ARANGO CABRALES</v>
          </cell>
          <cell r="B880">
            <v>11030271148</v>
          </cell>
        </row>
        <row r="881">
          <cell r="A881" t="str">
            <v>ISRAEL ANTONIO CRUZ MARTINEZ</v>
          </cell>
          <cell r="B881">
            <v>11030271149</v>
          </cell>
        </row>
        <row r="882">
          <cell r="A882" t="str">
            <v>SARA ESTER ORELLANA</v>
          </cell>
          <cell r="B882">
            <v>11030271110</v>
          </cell>
        </row>
        <row r="883">
          <cell r="A883" t="str">
            <v>LAURA YANIRA ALFARO DE VIDES</v>
          </cell>
          <cell r="B883">
            <v>11030271150</v>
          </cell>
        </row>
        <row r="884">
          <cell r="A884" t="str">
            <v>MEDICAL SERVICE S.A. DE C.V.</v>
          </cell>
          <cell r="B884">
            <v>1103026907</v>
          </cell>
        </row>
        <row r="885">
          <cell r="A885" t="str">
            <v>CLAUDIA GERTRUDIS CARDOZA CISNEROS DE OLIVEIRA</v>
          </cell>
          <cell r="B885">
            <v>11030271151</v>
          </cell>
        </row>
        <row r="886">
          <cell r="A886" t="str">
            <v>N Y L VISION S.A. DE C.V.</v>
          </cell>
          <cell r="B886">
            <v>11030271152</v>
          </cell>
        </row>
        <row r="887">
          <cell r="A887" t="str">
            <v>DAISY MARIA GUARDADO DE ALFONSO</v>
          </cell>
          <cell r="B887">
            <v>11030271153</v>
          </cell>
        </row>
        <row r="888">
          <cell r="A888" t="str">
            <v>HECTOR EDUARDO QUEZADA AREVALO</v>
          </cell>
          <cell r="B888">
            <v>11030271154</v>
          </cell>
        </row>
        <row r="889">
          <cell r="A889" t="str">
            <v>DORA ELIZABETH CERON GUERRA</v>
          </cell>
          <cell r="B889">
            <v>11030271155</v>
          </cell>
        </row>
        <row r="890">
          <cell r="A890" t="str">
            <v>CENTRO MEDICO LOURDES</v>
          </cell>
          <cell r="B890">
            <v>11030282</v>
          </cell>
        </row>
        <row r="891">
          <cell r="A891" t="str">
            <v>JORGE ALBERTO AYALA FERNANDEZ</v>
          </cell>
          <cell r="B891">
            <v>11030271156</v>
          </cell>
        </row>
        <row r="892">
          <cell r="A892" t="str">
            <v>YESENIA ELI</v>
          </cell>
          <cell r="B892">
            <v>11030271158</v>
          </cell>
        </row>
        <row r="893">
          <cell r="A893" t="str">
            <v>TRANSPORTES RAF</v>
          </cell>
          <cell r="B893">
            <v>11030271159</v>
          </cell>
        </row>
        <row r="894">
          <cell r="A894" t="str">
            <v>DAVID ANTONIO GOMEZ GARCIA</v>
          </cell>
          <cell r="B894">
            <v>11030271160</v>
          </cell>
        </row>
        <row r="895">
          <cell r="A895" t="str">
            <v>LUIS RODOLFO MORALES CHOTO</v>
          </cell>
          <cell r="B895">
            <v>11030270725</v>
          </cell>
        </row>
        <row r="896">
          <cell r="A896" t="str">
            <v>RICARDO ALBERTO LEAL VASQUEZ</v>
          </cell>
          <cell r="B896">
            <v>11030253</v>
          </cell>
        </row>
        <row r="897">
          <cell r="A897" t="str">
            <v>CORPORACION BENITEZ, S.A. DE C.V.</v>
          </cell>
          <cell r="B897">
            <v>11030271161</v>
          </cell>
        </row>
        <row r="898">
          <cell r="A898" t="str">
            <v>SISTEMAS INTEGRADOS DE SALUD EMPRESARIAL, S.A. DE C.V.</v>
          </cell>
          <cell r="B898">
            <v>11030271162</v>
          </cell>
        </row>
        <row r="899">
          <cell r="A899" t="str">
            <v>ANA VILMA AMAYA DE GARCIA</v>
          </cell>
          <cell r="B899">
            <v>11030271163</v>
          </cell>
        </row>
        <row r="900">
          <cell r="A900" t="str">
            <v>MARTA ALICIA ALFARO MEJIA</v>
          </cell>
          <cell r="B900">
            <v>11030271164</v>
          </cell>
        </row>
        <row r="901">
          <cell r="A901" t="str">
            <v>MAIRA GRISELDA GOMEZ ALVARADO</v>
          </cell>
          <cell r="B901">
            <v>11030271165</v>
          </cell>
        </row>
        <row r="902">
          <cell r="A902" t="str">
            <v>LEONEL AMILCAR BERMUDEZ LUNA</v>
          </cell>
          <cell r="B902">
            <v>11030271166</v>
          </cell>
        </row>
        <row r="903">
          <cell r="A903" t="str">
            <v>SONIA DEL CARMEN BONILLA</v>
          </cell>
          <cell r="B903">
            <v>11030271192</v>
          </cell>
        </row>
        <row r="904">
          <cell r="A904" t="str">
            <v>IRMA GOMEZ</v>
          </cell>
          <cell r="B904">
            <v>11030271193</v>
          </cell>
        </row>
        <row r="905">
          <cell r="A905" t="str">
            <v>DROGUERIA UNIVERSAL S. A. DE C. V.</v>
          </cell>
          <cell r="B905">
            <v>11030271194</v>
          </cell>
        </row>
        <row r="906">
          <cell r="A906" t="str">
            <v>EDGAR ABRAHAM MENJIVAR PEÑATE</v>
          </cell>
          <cell r="B906">
            <v>11030271182</v>
          </cell>
        </row>
        <row r="907">
          <cell r="A907" t="str">
            <v>MARIA DEL CARMEN MARTINEZ DE HENRIQUEZ</v>
          </cell>
          <cell r="B907">
            <v>11030271195</v>
          </cell>
        </row>
        <row r="908">
          <cell r="A908" t="str">
            <v>SERVICIOS VETERINARIOS S.A DE C.V.</v>
          </cell>
          <cell r="B908">
            <v>11030271196</v>
          </cell>
        </row>
        <row r="909">
          <cell r="A909" t="str">
            <v>VETERERINARIA LA RABIDA S.A. DE C.V.</v>
          </cell>
          <cell r="B909">
            <v>11030271175</v>
          </cell>
        </row>
        <row r="910">
          <cell r="A910" t="str">
            <v>ELECTROLAB MEDIC, S.A. DE C.V.</v>
          </cell>
          <cell r="B910">
            <v>11030271197</v>
          </cell>
        </row>
        <row r="911">
          <cell r="A911" t="str">
            <v>SELVYN A. ESCOTO</v>
          </cell>
          <cell r="B911">
            <v>11030271198</v>
          </cell>
        </row>
        <row r="912">
          <cell r="A912" t="str">
            <v>CELINA IBETH RODRIGUEZ</v>
          </cell>
          <cell r="B912">
            <v>11030271199</v>
          </cell>
        </row>
        <row r="913">
          <cell r="A913" t="str">
            <v>ANA ELIZABETH PERLERA DE ESCALANTE</v>
          </cell>
          <cell r="B913">
            <v>11030271183</v>
          </cell>
        </row>
        <row r="914">
          <cell r="A914" t="str">
            <v>MARIA MAGDALENA BARRERA BERMUDEZ</v>
          </cell>
          <cell r="B914">
            <v>11030271200</v>
          </cell>
        </row>
        <row r="915">
          <cell r="A915" t="str">
            <v>KAREN ABIGAIL GALVEZ</v>
          </cell>
          <cell r="B915">
            <v>11030271201</v>
          </cell>
        </row>
        <row r="916">
          <cell r="A916" t="str">
            <v>IMPORTADORA LA TIENDONA, S. A. DE C. V.</v>
          </cell>
          <cell r="B916">
            <v>11030271202</v>
          </cell>
        </row>
        <row r="917">
          <cell r="A917" t="str">
            <v xml:space="preserve">ISABEL FEDERICO QUINTANILLA </v>
          </cell>
          <cell r="B917">
            <v>11030271203</v>
          </cell>
        </row>
        <row r="918">
          <cell r="A918" t="str">
            <v>JORGE ALBERTO AREVALO MEJIA</v>
          </cell>
          <cell r="B918">
            <v>11030271204</v>
          </cell>
        </row>
        <row r="919">
          <cell r="A919" t="str">
            <v>HELIDA LUCIA CHAVEZ DE ROMERO</v>
          </cell>
          <cell r="B919">
            <v>11030271205</v>
          </cell>
        </row>
        <row r="920">
          <cell r="A920" t="str">
            <v>JENNIFER EDITH GUANDIQUE VALDEZ</v>
          </cell>
          <cell r="B920">
            <v>11030271190</v>
          </cell>
        </row>
        <row r="921">
          <cell r="A921" t="str">
            <v>JUAN JOSE MENJIVAR</v>
          </cell>
          <cell r="B921">
            <v>11030271107</v>
          </cell>
        </row>
        <row r="922">
          <cell r="A922" t="str">
            <v>REYES BARAHONA MELENDEZ</v>
          </cell>
          <cell r="B922">
            <v>1103029997</v>
          </cell>
        </row>
        <row r="923">
          <cell r="A923" t="str">
            <v>FELIX GUILLERMO AGUIRRE</v>
          </cell>
          <cell r="B923">
            <v>1103026853</v>
          </cell>
        </row>
        <row r="924">
          <cell r="A924" t="str">
            <v>DENIS TEODORO SERRANO LOVO</v>
          </cell>
          <cell r="B924">
            <v>11030271206</v>
          </cell>
        </row>
        <row r="925">
          <cell r="A925" t="str">
            <v>FARMACIA MODELO DE BERLIN S.A DE C.V.</v>
          </cell>
          <cell r="B925">
            <v>11030271207</v>
          </cell>
        </row>
        <row r="926">
          <cell r="A926" t="str">
            <v>INVERSIONES MEDICAS DE ORIENTE, S. A. DE C. V.</v>
          </cell>
          <cell r="B926" t="str">
            <v>06141505911029</v>
          </cell>
        </row>
        <row r="927">
          <cell r="A927" t="str">
            <v>SUSANA MARGARITA GUILLEN DE QUIJADA</v>
          </cell>
          <cell r="B927">
            <v>11030271230</v>
          </cell>
        </row>
        <row r="928">
          <cell r="A928" t="str">
            <v>GRUPO GALVEZ S.A DE C.V</v>
          </cell>
          <cell r="B928">
            <v>11030271229</v>
          </cell>
        </row>
        <row r="929">
          <cell r="A929" t="str">
            <v>MARCELO DHEMING GUATEMALA</v>
          </cell>
          <cell r="B929">
            <v>11030271231</v>
          </cell>
        </row>
        <row r="930">
          <cell r="A930" t="str">
            <v xml:space="preserve">OSCAR HUMBERTO CASTANEDA CAMPOS	</v>
          </cell>
          <cell r="B930">
            <v>11030271232</v>
          </cell>
        </row>
        <row r="931">
          <cell r="A931" t="str">
            <v xml:space="preserve">LORENA BERSABEE BARRIENTOS DE MARAVILLA	</v>
          </cell>
          <cell r="B931">
            <v>11030271233</v>
          </cell>
        </row>
        <row r="932">
          <cell r="A932" t="str">
            <v>LA ÓPTIMA S.A DE C.V</v>
          </cell>
          <cell r="B932">
            <v>11030270928</v>
          </cell>
        </row>
        <row r="933">
          <cell r="A933" t="str">
            <v>OLGA MIRTA ESTRADA DE LOPEZ</v>
          </cell>
          <cell r="B933">
            <v>11030271237</v>
          </cell>
        </row>
        <row r="934">
          <cell r="A934">
            <v>0</v>
          </cell>
          <cell r="B934" t="e">
            <v>#N/A</v>
          </cell>
        </row>
        <row r="935">
          <cell r="A935">
            <v>0</v>
          </cell>
          <cell r="B935" t="e">
            <v>#N/A</v>
          </cell>
        </row>
        <row r="936">
          <cell r="A936">
            <v>0</v>
          </cell>
          <cell r="B936" t="e">
            <v>#N/A</v>
          </cell>
        </row>
        <row r="937">
          <cell r="A937">
            <v>0</v>
          </cell>
          <cell r="B937" t="e">
            <v>#N/A</v>
          </cell>
        </row>
        <row r="938">
          <cell r="A938" t="str">
            <v>INVERSIONES JALAL, S.A. DE C.V.</v>
          </cell>
          <cell r="B938" t="str">
            <v>11030271157</v>
          </cell>
        </row>
      </sheetData>
      <sheetData sheetId="5" refreshError="1"/>
      <sheetData sheetId="6" refreshError="1"/>
      <sheetData sheetId="7" refreshError="1"/>
    </sheetDataSet>
  </externalBook>
</externalLink>
</file>

<file path=xl/externalLinks/externalLink3.xml><?xml version="1.0" encoding="utf-8"?>
<externalLink xmlns="http://schemas.openxmlformats.org/spreadsheetml/2006/main" xmlns:mc="http://schemas.openxmlformats.org/markup-compatibility/2006" xmlns:x14="http://schemas.microsoft.com/office/spreadsheetml/2009/9/main" xmlns:xxl21="http://schemas.microsoft.com/office/spreadsheetml/2021/extlinks2021" mc:Ignorable="x14 xxl21">
  <externalBook xmlns:r="http://schemas.openxmlformats.org/officeDocument/2006/relationships" r:id="rId1">
    <sheetNames>
      <sheetName val="Compras"/>
      <sheetName val="Libro de Compras"/>
      <sheetName val="Contribuyente"/>
      <sheetName val="Libro de Contribuyente"/>
      <sheetName val="base de clientes"/>
      <sheetName val="Consumidor"/>
      <sheetName val="Resumen Consumidor"/>
      <sheetName val="Libro de Consumidor"/>
      <sheetName val="Hoja1"/>
      <sheetName val="DECLARACION"/>
      <sheetName val="FAUSTINO BONILLA 2023 COMPRAS Y"/>
    </sheetNames>
    <sheetDataSet>
      <sheetData sheetId="0"/>
      <sheetData sheetId="1"/>
      <sheetData sheetId="2"/>
      <sheetData sheetId="3"/>
      <sheetData sheetId="4"/>
      <sheetData sheetId="5"/>
      <sheetData sheetId="6"/>
      <sheetData sheetId="7"/>
      <sheetData sheetId="8"/>
      <sheetData sheetId="9"/>
      <sheetData sheetId="10" refreshError="1"/>
    </sheetDataSet>
  </externalBook>
</externalLink>
</file>

<file path=xl/pivotCache/_rels/pivotCacheDefinition1.xml.rels><?xml version="1.0" encoding="UTF-8" standalone="yes"?>
<Relationships xmlns="http://schemas.openxmlformats.org/package/2006/relationships"><Relationship Id="rId1" Type="http://schemas.openxmlformats.org/officeDocument/2006/relationships/pivotCacheRecords" Target="pivotCacheRecords1.xml"/></Relationships>
</file>

<file path=xl/pivotCache/_rels/pivotCacheDefinition2.xml.rels><?xml version="1.0" encoding="UTF-8" standalone="yes"?>
<Relationships xmlns="http://schemas.openxmlformats.org/package/2006/relationships"><Relationship Id="rId1" Type="http://schemas.openxmlformats.org/officeDocument/2006/relationships/pivotCacheRecords" Target="pivotCacheRecords2.xml"/></Relationships>
</file>

<file path=xl/pivotCache/pivotCacheDefinition1.xml><?xml version="1.0" encoding="utf-8"?>
<pivotCacheDefinition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r:id="rId1" refreshedBy="Cesar" refreshedDate="45279.687626273146" createdVersion="8" refreshedVersion="8" minRefreshableVersion="3" recordCount="6142" xr:uid="{00000000-000A-0000-FFFF-FFFF02000000}">
  <cacheSource type="worksheet">
    <worksheetSource name="Tabla3"/>
  </cacheSource>
  <cacheFields count="22">
    <cacheField name="MES" numFmtId="0">
      <sharedItems containsBlank="1" count="12">
        <s v="NOVIEMBRE"/>
        <s v="OCTUBRE"/>
        <s v="SEPTIEMBRE"/>
        <s v="AGOSTO"/>
        <s v="JULIO"/>
        <s v="JUNIO"/>
        <s v="MAYO"/>
        <s v="ENERO"/>
        <s v="FEBRERO"/>
        <s v="MARZO"/>
        <s v="ABRIL"/>
        <m u="1"/>
      </sharedItems>
    </cacheField>
    <cacheField name="FECHA" numFmtId="0">
      <sharedItems containsBlank="1" count="482">
        <s v="30/11/2023"/>
        <s v="29/11/2023"/>
        <s v="27/11/2023"/>
        <s v="25/11/2023"/>
        <s v="24/11/2023"/>
        <s v="23/11/2023"/>
        <s v="22/11/2023"/>
        <s v="21/11/2023"/>
        <s v="20/11/2023"/>
        <s v="18/11/2023"/>
        <s v="17/11/2023"/>
        <s v="16/11/2023"/>
        <s v="15/11/2023"/>
        <s v="14/11/2023"/>
        <s v="13/11/2023"/>
        <s v="11/11/2023"/>
        <s v="10/11/2023"/>
        <s v="09/11/2023"/>
        <s v="08/11/2023"/>
        <s v="07/11/2023"/>
        <s v="06/11/2023"/>
        <s v="04/11/2023"/>
        <s v="03/11/2023"/>
        <s v="01/11/2023"/>
        <s v="31/10/2023"/>
        <s v="30/10/2023"/>
        <s v="28/10/2023"/>
        <s v="27/10/2023"/>
        <s v="26/10/2023"/>
        <s v="25/10/2023"/>
        <s v="24/10/2023"/>
        <s v="23/10/2023"/>
        <s v="21/10/2023"/>
        <s v="20/10/2023"/>
        <s v="19/10/2023"/>
        <s v="18/10/2023"/>
        <s v="17/10/2023"/>
        <s v="16/10/2023"/>
        <s v="14/10/2023"/>
        <s v="13/10/2023"/>
        <s v="12/10/2023"/>
        <s v="11/10/2023"/>
        <s v="10/10/2023"/>
        <s v="09/10/2023"/>
        <s v="07/10/2023"/>
        <s v="06/10/2023"/>
        <s v="05/10/2023"/>
        <s v="04/10/2023"/>
        <s v="03/10/2023"/>
        <s v="02/10/2023"/>
        <s v="30/09/2023"/>
        <s v="29/09/2023"/>
        <s v="28/09/2023"/>
        <s v="27/09/2023"/>
        <s v="26/09/2023"/>
        <s v="25/09/2023"/>
        <s v="23/09/2023"/>
        <s v="22/09/2023"/>
        <s v="21/09/2023"/>
        <s v="20/09/2023"/>
        <s v="19/09/2023"/>
        <s v="18/09/2023"/>
        <s v="14/09/2023"/>
        <s v="13/09/2023"/>
        <s v="12/09/2023"/>
        <s v="11/09/2023"/>
        <s v="09/09/2023"/>
        <s v="08/09/2023"/>
        <s v="07/09/2023"/>
        <s v="06/09/2023"/>
        <s v="05/09/2023"/>
        <s v="04/09/2023"/>
        <s v="02/09/2023"/>
        <s v="01/09/2023"/>
        <s v="31/08/2023"/>
        <s v="30/08/2023"/>
        <s v="29/08/2023"/>
        <s v="28/08/2023"/>
        <s v="26/08/2023"/>
        <s v="25/08/2023"/>
        <s v="24/08/2023"/>
        <s v="23/08/2023"/>
        <s v="22/08/2023"/>
        <s v="21/08/2023"/>
        <s v="19/08/2023"/>
        <s v="18/08/2023"/>
        <s v="17/08/2023"/>
        <s v="16/08/2023"/>
        <s v="15/08/2023"/>
        <s v="14/08/2023"/>
        <s v="12/08/2023"/>
        <s v="11/08/2023"/>
        <s v="10/08/2023"/>
        <s v="09/08/2023"/>
        <s v="08/08/2023"/>
        <s v="07/08/2023"/>
        <s v="05/08/2023"/>
        <s v="04/08/2023"/>
        <s v="03/08/2023"/>
        <s v="02/08/2023"/>
        <s v="01/08/2023"/>
        <s v="31/07/2023"/>
        <s v="29/07/2023"/>
        <s v="28/07/2023"/>
        <s v="27/07/2023"/>
        <s v="26/07/2023"/>
        <s v="25/07/2023"/>
        <s v="24/07/2023"/>
        <s v="22/07/2023"/>
        <s v="21/07/2023"/>
        <s v="20/07/2023"/>
        <s v="19/07/2023"/>
        <s v="18/07/2023"/>
        <s v="17/07/2023"/>
        <s v="15/07/2023"/>
        <s v="14/07/2023"/>
        <s v="13/07/2023"/>
        <s v="12/07/2023"/>
        <s v="11/07/2023"/>
        <s v="10/07/2023"/>
        <s v="07/07/2023"/>
        <s v="06/07/2023"/>
        <s v="05/07/2023"/>
        <s v="04/07/2023"/>
        <s v="03/07/2023"/>
        <s v="01/07/2023"/>
        <s v="30/06/2023"/>
        <s v="29/06/2023"/>
        <s v="28/06/2023"/>
        <s v="27/06/2023"/>
        <s v="26/06/2023"/>
        <s v="24/06/2023"/>
        <s v="23/06/2023"/>
        <s v="22/06/2023"/>
        <s v="21/06/2023"/>
        <s v="20/06/2023"/>
        <s v="19/06/2023"/>
        <s v="16/06/2023"/>
        <s v="15/06/2023"/>
        <s v="14/06/2023"/>
        <s v="13/06/2023"/>
        <s v="12/06/2023"/>
        <s v="10/06/2023"/>
        <s v="09/06/2023"/>
        <s v="08/06/2023"/>
        <s v="07/06/2023"/>
        <s v="06/06/2023"/>
        <s v="05/06/2023"/>
        <s v="03/06/2023"/>
        <s v="02/06/2023"/>
        <s v="01/06/2023"/>
        <s v="31/05/2023"/>
        <s v="30/05/2023"/>
        <s v="29/05/2023"/>
        <s v="27/05/2023"/>
        <s v="26/05/2023"/>
        <s v="25/05/2023"/>
        <s v="24/05/2023"/>
        <s v="23/05/2023"/>
        <s v="22/05/2023"/>
        <s v="20/05/2023"/>
        <s v="19/05/2023"/>
        <s v="18/05/2023"/>
        <s v="17/05/2023"/>
        <s v="16/05/2023"/>
        <s v="15/05/2023"/>
        <s v="13/05/2023"/>
        <s v="12/05/2023"/>
        <s v="11/05/2023"/>
        <s v="09/05/2023"/>
        <s v="08/05/2023"/>
        <s v="06/05/2023"/>
        <s v="05/05/2023"/>
        <s v="04/05/2023"/>
        <s v="03/05/2023"/>
        <s v="02/05/2023"/>
        <s v="03/01/2023"/>
        <s v="04/01/2023"/>
        <s v="05/01/2023"/>
        <s v="06/01/2023"/>
        <s v="07/01/2023"/>
        <s v="09/01/2023"/>
        <s v="10/01/2023"/>
        <s v="11/01/2023"/>
        <s v="12/01/2023"/>
        <s v="13/01/2023"/>
        <s v="14/01/2023"/>
        <s v="16/01/2023"/>
        <s v="17/01/2023"/>
        <s v="18/01/2023"/>
        <s v="19/01/2023"/>
        <s v="20/01/2023"/>
        <s v="21/01/2023"/>
        <s v="23/01/2023"/>
        <s v="24/01/2023"/>
        <s v="25/01/2023"/>
        <s v="26/01/2023"/>
        <s v="27/01/2023"/>
        <s v="28/01/2023"/>
        <s v="30/01/2023"/>
        <s v="31/01/2023"/>
        <s v="01/02/2023"/>
        <s v="02/02/2023"/>
        <s v="03/02/2023"/>
        <s v="04/02/2023"/>
        <s v="06/02/2023"/>
        <s v="07/02/2023"/>
        <s v="08/02/2023"/>
        <s v="09/02/2023"/>
        <s v="10/02/2023"/>
        <s v="11/02/2023"/>
        <s v="13/02/2023"/>
        <s v="14/02/2023"/>
        <s v="15/02/2023"/>
        <s v="16/02/2023"/>
        <s v="17/02/2023"/>
        <s v="18/02/2023"/>
        <s v="20/02/2023"/>
        <s v="22/02/2023"/>
        <s v="23/02/2023"/>
        <s v="24/02/2023"/>
        <s v="25/02/2023"/>
        <s v="27/02/2023"/>
        <s v="28/02/2023"/>
        <s v="01/03/2023"/>
        <s v="02/03/2023"/>
        <s v="03/03/2023"/>
        <s v="04/03/2023"/>
        <s v="06/03/2023"/>
        <s v="07/03/2023"/>
        <s v="08/03/2023"/>
        <s v="09/03/2023"/>
        <s v="10/03/2023"/>
        <s v="11/03/2023"/>
        <s v="13/03/2023"/>
        <s v="14/03/2023"/>
        <s v="15/03/2023"/>
        <s v="16/03/2023"/>
        <s v="17/03/2023"/>
        <s v="18/03/2023"/>
        <s v="20/03/2023"/>
        <s v="21/03/2023"/>
        <s v="22/03/2023"/>
        <s v="23/03/2023"/>
        <s v="24/03/2023"/>
        <s v="25/03/2023"/>
        <s v="27/03/2023"/>
        <s v="28/03/2023"/>
        <s v="29/03/2023"/>
        <s v="30/03/2023"/>
        <s v="31/03/2023"/>
        <s v="01/04/2023"/>
        <s v="03/04/2023"/>
        <s v="04/04/2023"/>
        <s v="05/04/2023"/>
        <s v="10/04/2023"/>
        <s v="11/04/2023"/>
        <s v="12/04/2023"/>
        <s v="13/04/2023"/>
        <s v="14/04/2023"/>
        <s v="15/04/2023"/>
        <s v="17/04/2023"/>
        <s v="18/04/2023"/>
        <s v="19/04/2023"/>
        <s v="20/04/2023"/>
        <s v="21/04/2023"/>
        <s v="22/04/2023"/>
        <s v="24/04/2023"/>
        <s v="25/04/2023"/>
        <s v="26/04/2023"/>
        <s v="27/04/2023"/>
        <s v="28/04/2023"/>
        <s v="29/04/2023"/>
        <s v="2360" u="1"/>
        <s v="07/02/2022" u="1"/>
        <s v="19/05/2022" u="1"/>
        <s v="27/01/2022" u="1"/>
        <s v="30/06/2022" u="1"/>
        <m u="1"/>
        <s v="06/05/2022" u="1"/>
        <s v="14/01/2022" u="1"/>
        <s v="18/08/2022" u="1"/>
        <s v="25/10/2022" u="1"/>
        <s v="26/04/2022" u="1"/>
        <s v="12/10/2022" u="1"/>
        <s v="25/07/2022" u="1"/>
        <s v="09/02/2022" u="1"/>
        <s v="12/07/2022" u="1"/>
        <s v="29/01/2022" u="1"/>
        <s v="27/10/2022" u="1"/>
        <s v="03/01/2022" u="1"/>
        <s v="14/10/2022" u="1"/>
        <s v="27/07/2022" u="1"/>
        <s v="01/10/2022" u="1"/>
        <s v="14/07/2022" u="1"/>
        <s v="22/03/2022" u="1"/>
        <s v="01/07/2022" u="1"/>
        <s v="18/01/2022" u="1"/>
        <s v="21/06/2022" u="1"/>
        <s v="05/01/2022" u="1"/>
        <s v="09/08/2022" u="1"/>
        <s v="20/09/2022" u="1"/>
        <s v="29/07/2022" u="1"/>
        <s v="03/10/2022" u="1"/>
        <s v="24/03/2022" u="1"/>
        <s v="11/03/2022" u="1"/>
        <s v="23/06/2022" u="1"/>
        <s v="07/01/2022" u="1"/>
        <s v="10/06/2022" u="1"/>
        <s v="18/10/2022" u="1"/>
        <s v="19/04/2022" u="1"/>
        <s v="30/05/2022" u="1"/>
        <s v="05/10/2022" u="1"/>
        <s v="06/04/2022" u="1"/>
        <s v="18/07/2022" u="1"/>
        <s v="05/07/2022" u="1"/>
        <s v="25/06/2022" u="1"/>
        <s v="09/01/2022" u="1"/>
        <s v="07/10/2022" u="1"/>
        <s v="08/04/2022" u="1"/>
        <s v="28/03/2022" u="1"/>
        <s v="31/08/2022" u="1"/>
        <s v="07/07/2022" u="1"/>
        <s v="27/06/2022" u="1"/>
        <s v="02/03/2022" u="1"/>
        <s v="14/06/2022" u="1"/>
        <s v="22/02/2022" u="1"/>
        <s v="26/09/2022" u="1"/>
        <s v="01/06/2022" u="1"/>
        <s v="21/05/2022" u="1"/>
        <s v="17/03/2022" u="1"/>
        <s v="29/06/2022" u="1"/>
        <s v="04/03/2022" u="1"/>
        <s v="16/06/2022" u="1"/>
        <s v="24/02/2022" u="1"/>
        <s v="28/09/2022" u="1"/>
        <s v="03/06/2022" u="1"/>
        <s v="11/02/2022" u="1"/>
        <s v="23/05/2022" u="1"/>
        <s v="31/01/2022" u="1"/>
        <s v="02/09/2022" u="1"/>
        <s v="22/08/2022" u="1"/>
        <s v="26/02/2022" u="1"/>
        <s v="12/05/2022" u="1"/>
        <s v="20/01/2022" u="1"/>
        <s v="24/08/2022" u="1"/>
        <s v="31/10/2022" u="1"/>
        <s v="08/03/2022" u="1"/>
        <s v="11/08/2022" u="1"/>
        <s v="28/02/2022" u="1"/>
        <s v="07/06/2022" u="1"/>
        <s v="15/02/2022" u="1"/>
        <s v="19/09/2022" u="1"/>
        <s v="27/05/2022" u="1"/>
        <s v="02/02/2022" u="1"/>
        <s v="06/09/2022" u="1"/>
        <s v="14/05/2022" u="1"/>
        <s v="22/01/2022" u="1"/>
        <s v="26/08/2022" u="1"/>
        <s v="20/10/2022" u="1"/>
        <s v="21/04/2022" u="1"/>
        <s v="09/06/2022" u="1"/>
        <s v="17/02/2022" u="1"/>
        <s v="20/07/2022" u="1"/>
        <s v="04/02/2022" u="1"/>
        <s v="08/09/2022" u="1"/>
        <s v="16/05/2022" u="1"/>
        <s v="24/01/2022" u="1"/>
        <s v="03/05/2022" u="1"/>
        <s v="11/01/2022" u="1"/>
        <s v="15/08/2022" u="1"/>
        <s v="02/08/2022" u="1"/>
        <s v="19/02/2022" u="1"/>
        <s v="22/07/2022" u="1"/>
        <s v="30/03/2022" u="1"/>
        <s v="26/01/2022" u="1"/>
        <s v="05/05/2022" u="1"/>
        <s v="13/01/2022" u="1"/>
        <s v="17/08/2022" u="1"/>
        <s v="24/10/2022" u="1"/>
        <s v="25/04/2022" u="1"/>
        <s v="04/01/2021" u="1"/>
        <s v="11/10/2022" u="1"/>
        <s v="08/02/2022" u="1"/>
        <s v="11/07/2022" u="1"/>
        <s v="28/01/2022" u="1"/>
        <s v="15/01/2022" u="1"/>
        <s v="19/08/2022" u="1"/>
        <s v="26/10/2022" u="1"/>
        <s v="27/04/2022" u="1"/>
        <s v="30/09/2022" u="1"/>
        <s v="26/07/2022" u="1"/>
        <s v="01/04/2022" u="1"/>
        <s v="13/07/2022" u="1"/>
        <s v="21/03/2022" u="1"/>
        <s v="09/05/2022" u="1"/>
        <s v="17/01/2022" u="1"/>
        <s v="20/06/2022" u="1"/>
        <s v="28/10/2022" u="1"/>
        <s v="29/04/2022" u="1"/>
        <s v="04/01/2022" u="1"/>
        <s v="08/08/2022" u="1"/>
        <s v="15/07/2022" u="1"/>
        <s v="23/03/2022" u="1"/>
        <s v="19/01/2022" u="1"/>
        <s v="22/06/2022" u="1"/>
        <s v="06/01/2022" u="1"/>
        <s v="17/10/2022" u="1"/>
        <s v="18/04/2022" u="1"/>
        <s v="21/09/2022" u="1"/>
        <s v="04/10/2022" u="1"/>
        <s v="05/04/2022" u="1"/>
        <s v="25/03/2022" u="1"/>
        <s v="04/07/2022" u="1"/>
        <s v="24/06/2022" u="1"/>
        <s v="08/01/2022" u="1"/>
        <s v="11/06/2022" u="1"/>
        <s v="19/10/2022" u="1"/>
        <s v="23/09/2022" u="1"/>
        <s v="31/05/2022" u="1"/>
        <s v="06/10/2022" u="1"/>
        <s v="19/07/2022" u="1"/>
        <s v="30/08/2022" u="1"/>
        <s v="06/07/2022" u="1"/>
        <s v="14/03/2022" u="1"/>
        <s v="01/03/2022" u="1"/>
        <s v="13/06/2022" u="1"/>
        <s v="21/02/2022" u="1"/>
        <s v="12/09/2022" u="1"/>
        <s v="20/05/2022" u="1"/>
        <s v="29/03/2022" u="1"/>
        <s v="08/07/2022" u="1"/>
        <s v="28/06/2022" u="1"/>
        <s v="03/03/2022" u="1"/>
        <s v="15/06/2022" u="1"/>
        <s v="23/02/2022" u="1"/>
        <s v="27/09/2022" u="1"/>
        <s v="02/06/2022" u="1"/>
        <s v="10/02/2022" u="1"/>
        <s v="14/02/2021" u="1"/>
        <s v="14/09/2022" u="1"/>
        <s v="30/01/2022" u="1"/>
        <s v="01/09/2022" u="1"/>
        <s v="25/02/2022" u="1"/>
        <s v="29/09/2022" u="1"/>
        <s v="04/06/2022" u="1"/>
        <s v="11/05/2022" u="1"/>
        <s v="23/08/2022" u="1"/>
        <s v="07/03/2022" u="1"/>
        <s v="10/08/2022" u="1"/>
        <s v="06/06/2022" u="1"/>
        <s v="14/02/2022" u="1"/>
        <s v="26/05/2022" u="1"/>
        <s v="01/02/2022" u="1"/>
        <s v="05/09/2022" u="1"/>
        <s v="13/05/2022" u="1"/>
        <s v="21/01/2022" u="1"/>
        <s v="25/08/2022" u="1"/>
        <s v="09/03/2022" u="1"/>
        <s v="12/08/2022" u="1"/>
        <s v="20/04/2022" u="1"/>
        <s v="08/06/2022" u="1"/>
        <s v="16/02/2022" u="1"/>
        <s v="03/02/2022" u="1"/>
        <s v="07/09/2022" u="1"/>
        <s v="02/05/2022" u="1"/>
        <s v="10/01/2022" u="1"/>
        <s v="21/10/2022" u="1"/>
        <s v="22/04/2022" u="1"/>
        <s v="18/02/2022" u="1"/>
        <s v="21/07/2022" u="1"/>
        <s v="05/02/2022" u="1"/>
        <s v="09/09/2022" u="1"/>
        <s v="17/05/2022" u="1"/>
        <s v="25/01/2022" u="1"/>
        <s v="29/01/2021" u="1"/>
        <s v="29/08/2022" u="1"/>
        <s v="12/01/2022" u="1"/>
        <s v="16/08/2022" u="1"/>
        <s v="23/07/20225" u="1"/>
        <s v="11/04/2022" u="1"/>
        <s v="31/03/2022" u="1"/>
      </sharedItems>
    </cacheField>
    <cacheField name="CLASE DE DOC" numFmtId="0">
      <sharedItems/>
    </cacheField>
    <cacheField name="TIPO DE DOC" numFmtId="0">
      <sharedItems/>
    </cacheField>
    <cacheField name="RESOLUCION" numFmtId="0">
      <sharedItems/>
    </cacheField>
    <cacheField name="SERIE" numFmtId="0">
      <sharedItems/>
    </cacheField>
    <cacheField name="CORRELTIVO" numFmtId="0">
      <sharedItems containsSemiMixedTypes="0" containsString="0" containsNumber="1" containsInteger="1" minValue="1" maxValue="30341"/>
    </cacheField>
    <cacheField name="FINAL" numFmtId="0">
      <sharedItems containsSemiMixedTypes="0" containsString="0" containsNumber="1" containsInteger="1" minValue="1" maxValue="30341"/>
    </cacheField>
    <cacheField name="CORRELTIVO2" numFmtId="0">
      <sharedItems containsSemiMixedTypes="0" containsString="0" containsNumber="1" containsInteger="1" minValue="1" maxValue="30341"/>
    </cacheField>
    <cacheField name="FINAL3" numFmtId="0">
      <sharedItems containsSemiMixedTypes="0" containsString="0" containsNumber="1" containsInteger="1" minValue="1" maxValue="30341"/>
    </cacheField>
    <cacheField name="VACIO" numFmtId="0">
      <sharedItems containsString="0" containsBlank="1" containsNumber="1" containsInteger="1" minValue="0" maxValue="0"/>
    </cacheField>
    <cacheField name="V EXENTA" numFmtId="44">
      <sharedItems containsSemiMixedTypes="0" containsString="0" containsNumber="1" containsInteger="1" minValue="0" maxValue="0"/>
    </cacheField>
    <cacheField name="VENTAS NO" numFmtId="44">
      <sharedItems containsSemiMixedTypes="0" containsString="0" containsNumber="1" containsInteger="1" minValue="0" maxValue="0"/>
    </cacheField>
    <cacheField name="V NO SUJETAS" numFmtId="44">
      <sharedItems containsSemiMixedTypes="0" containsString="0" containsNumber="1" containsInteger="1" minValue="0" maxValue="0"/>
    </cacheField>
    <cacheField name="V GRAVADAS" numFmtId="44">
      <sharedItems containsSemiMixedTypes="0" containsString="0" containsNumber="1" minValue="0" maxValue="4286.25"/>
    </cacheField>
    <cacheField name="EX IN CA" numFmtId="44">
      <sharedItems containsSemiMixedTypes="0" containsString="0" containsNumber="1" containsInteger="1" minValue="0" maxValue="0"/>
    </cacheField>
    <cacheField name="EX OUT CA" numFmtId="44">
      <sharedItems containsSemiMixedTypes="0" containsString="0" containsNumber="1" containsInteger="1" minValue="0" maxValue="0"/>
    </cacheField>
    <cacheField name="EX SERVICE" numFmtId="44">
      <sharedItems containsSemiMixedTypes="0" containsString="0" containsNumber="1" containsInteger="1" minValue="0" maxValue="0"/>
    </cacheField>
    <cacheField name="V ZONA FRAN" numFmtId="44">
      <sharedItems containsSemiMixedTypes="0" containsString="0" containsNumber="1" containsInteger="1" minValue="0" maxValue="0"/>
    </cacheField>
    <cacheField name="V CTA A 3ERO" numFmtId="44">
      <sharedItems containsSemiMixedTypes="0" containsString="0" containsNumber="1" containsInteger="1" minValue="0" maxValue="0"/>
    </cacheField>
    <cacheField name="TOTAL VENTA" numFmtId="44">
      <sharedItems containsSemiMixedTypes="0" containsString="0" containsNumber="1" minValue="0" maxValue="4286.25"/>
    </cacheField>
    <cacheField name="ANEXO" numFmtId="0">
      <sharedItems containsBlank="1" containsMixedTypes="1" containsNumber="1" containsInteger="1" minValue="2" maxValue="2"/>
    </cacheField>
  </cacheFields>
  <extLst>
    <ext xmlns:x14="http://schemas.microsoft.com/office/spreadsheetml/2009/9/main" uri="{725AE2AE-9491-48be-B2B4-4EB974FC3084}">
      <x14:pivotCacheDefinition/>
    </ext>
  </extLst>
</pivotCacheDefinition>
</file>

<file path=xl/pivotCache/pivotCacheDefinition2.xml><?xml version="1.0" encoding="utf-8"?>
<pivotCacheDefinition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r:id="rId1" refreshedBy="Cesar" refreshedDate="45280.360285416667" createdVersion="4" refreshedVersion="8" minRefreshableVersion="3" recordCount="1619" xr:uid="{00000000-000A-0000-FFFF-FFFF03000000}">
  <cacheSource type="worksheet">
    <worksheetSource name="Tabla2"/>
  </cacheSource>
  <cacheFields count="19">
    <cacheField name="MES" numFmtId="0">
      <sharedItems count="11">
        <s v="Noviembre"/>
        <s v="Octubre"/>
        <s v="Septiembre"/>
        <s v="Agosto"/>
        <s v="Julio"/>
        <s v="Junio"/>
        <s v="Mayo"/>
        <s v="ABRIL"/>
        <s v="MARZO"/>
        <s v="FEBRERO"/>
        <s v="ENERO"/>
      </sharedItems>
    </cacheField>
    <cacheField name="FECHA" numFmtId="0">
      <sharedItems containsDate="1" containsMixedTypes="1" minDate="2023-05-02T00:00:00" maxDate="2023-12-01T00:00:00" count="238">
        <d v="2023-11-30T00:00:00"/>
        <d v="2023-11-29T00:00:00"/>
        <d v="2023-11-28T00:00:00"/>
        <d v="2023-11-27T00:00:00"/>
        <d v="2023-11-22T00:00:00"/>
        <d v="2023-11-21T00:00:00"/>
        <d v="2023-11-20T00:00:00"/>
        <d v="2023-11-18T00:00:00"/>
        <d v="2023-11-17T00:00:00"/>
        <d v="2023-11-16T00:00:00"/>
        <d v="2023-11-15T00:00:00"/>
        <d v="2023-11-14T00:00:00"/>
        <s v="13/11/2023"/>
        <d v="2023-11-10T00:00:00"/>
        <d v="2023-11-09T00:00:00"/>
        <d v="2023-11-08T00:00:00"/>
        <d v="2023-11-07T00:00:00"/>
        <d v="2023-11-04T00:00:00"/>
        <d v="2023-11-03T00:00:00"/>
        <d v="2023-11-01T00:00:00"/>
        <d v="2023-10-30T00:00:00"/>
        <d v="2023-10-28T00:00:00"/>
        <d v="2023-10-27T00:00:00"/>
        <d v="2023-10-26T00:00:00"/>
        <d v="2023-10-23T00:00:00"/>
        <d v="2023-10-20T00:00:00"/>
        <d v="2023-10-19T00:00:00"/>
        <d v="2023-10-18T00:00:00"/>
        <d v="2023-10-17T00:00:00"/>
        <d v="2023-10-14T00:00:00"/>
        <d v="2023-10-13T00:00:00"/>
        <d v="2023-10-12T00:00:00"/>
        <d v="2023-10-09T00:00:00"/>
        <d v="2023-10-07T00:00:00"/>
        <d v="2023-10-06T00:00:00"/>
        <d v="2023-10-05T00:00:00"/>
        <d v="2023-10-04T00:00:00"/>
        <d v="2023-10-03T00:00:00"/>
        <d v="2023-10-02T00:00:00"/>
        <d v="2023-09-30T00:00:00"/>
        <d v="2023-09-29T00:00:00"/>
        <d v="2023-09-28T00:00:00"/>
        <d v="2023-09-27T00:00:00"/>
        <d v="2023-09-26T00:00:00"/>
        <d v="2023-09-25T00:00:00"/>
        <d v="2023-09-22T00:00:00"/>
        <d v="2023-09-21T00:00:00"/>
        <d v="2023-09-20T00:00:00"/>
        <d v="2023-09-19T00:00:00"/>
        <d v="2023-09-18T00:00:00"/>
        <d v="2023-09-14T00:00:00"/>
        <d v="2023-09-13T00:00:00"/>
        <d v="2023-09-12T00:00:00"/>
        <d v="2023-09-11T00:00:00"/>
        <d v="2023-09-09T00:00:00"/>
        <d v="2023-09-08T00:00:00"/>
        <d v="2023-09-07T00:00:00"/>
        <d v="2023-09-06T00:00:00"/>
        <d v="2023-09-05T00:00:00"/>
        <d v="2023-09-04T00:00:00"/>
        <d v="2023-09-01T00:00:00"/>
        <d v="2023-08-31T00:00:00"/>
        <d v="2023-08-30T00:00:00"/>
        <d v="2023-08-29T00:00:00"/>
        <d v="2023-08-28T00:00:00"/>
        <d v="2023-08-26T00:00:00"/>
        <d v="2023-08-25T00:00:00"/>
        <d v="2023-08-24T00:00:00"/>
        <d v="2023-08-23T00:00:00"/>
        <d v="2023-08-22T00:00:00"/>
        <d v="2023-08-21T00:00:00"/>
        <d v="2023-08-19T00:00:00"/>
        <d v="2023-08-17T00:00:00"/>
        <d v="2023-08-16T00:00:00"/>
        <d v="2023-08-15T00:00:00"/>
        <d v="2023-08-14T00:00:00"/>
        <d v="2023-08-12T00:00:00"/>
        <d v="2023-08-11T00:00:00"/>
        <d v="2023-08-10T00:00:00"/>
        <d v="2023-08-09T00:00:00"/>
        <d v="2023-08-08T00:00:00"/>
        <d v="2023-08-03T00:00:00"/>
        <d v="2023-08-01T00:00:00"/>
        <d v="2023-07-29T00:00:00"/>
        <d v="2023-07-28T00:00:00"/>
        <d v="2023-07-27T00:00:00"/>
        <d v="2023-07-26T00:00:00"/>
        <d v="2023-07-25T00:00:00"/>
        <d v="2023-07-24T00:00:00"/>
        <d v="2023-07-22T00:00:00"/>
        <d v="2023-07-21T00:00:00"/>
        <d v="2023-07-20T00:00:00"/>
        <d v="2023-07-19T00:00:00"/>
        <d v="2023-07-18T00:00:00"/>
        <d v="2023-07-17T00:00:00"/>
        <d v="2023-07-15T00:00:00"/>
        <d v="2023-07-14T00:00:00"/>
        <s v="13/07/2023"/>
        <d v="2023-07-12T00:00:00"/>
        <d v="2023-07-11T00:00:00"/>
        <d v="2023-07-10T00:00:00"/>
        <d v="2023-07-07T00:00:00"/>
        <d v="2023-07-06T00:00:00"/>
        <d v="2023-07-05T00:00:00"/>
        <d v="2023-07-04T00:00:00"/>
        <d v="2023-07-03T00:00:00"/>
        <d v="2023-07-01T00:00:00"/>
        <d v="2023-06-29T00:00:00"/>
        <d v="2023-06-28T00:00:00"/>
        <d v="2023-06-27T00:00:00"/>
        <d v="2023-06-26T00:00:00"/>
        <d v="2023-06-24T00:00:00"/>
        <d v="2023-06-23T00:00:00"/>
        <d v="2023-06-22T00:00:00"/>
        <d v="2023-06-21T00:00:00"/>
        <d v="2023-06-20T00:00:00"/>
        <d v="2023-06-19T00:00:00"/>
        <d v="2023-06-15T00:00:00"/>
        <d v="2023-06-14T00:00:00"/>
        <d v="2023-06-13T00:00:00"/>
        <d v="2023-06-12T00:00:00"/>
        <d v="2023-06-10T00:00:00"/>
        <d v="2023-06-09T00:00:00"/>
        <d v="2023-06-08T00:00:00"/>
        <d v="2023-06-07T00:00:00"/>
        <d v="2023-06-06T00:00:00"/>
        <d v="2023-06-05T00:00:00"/>
        <d v="2023-06-03T00:00:00"/>
        <d v="2023-06-02T00:00:00"/>
        <d v="2023-06-01T00:00:00"/>
        <d v="2023-05-31T00:00:00"/>
        <d v="2023-05-30T00:00:00"/>
        <d v="2023-05-29T00:00:00"/>
        <d v="2023-05-27T00:00:00"/>
        <d v="2023-05-26T00:00:00"/>
        <d v="2023-05-25T00:00:00"/>
        <d v="2023-05-24T00:00:00"/>
        <d v="2023-05-23T00:00:00"/>
        <d v="2023-05-20T00:00:00"/>
        <d v="2023-05-19T00:00:00"/>
        <d v="2023-05-18T00:00:00"/>
        <d v="2023-05-16T00:00:00"/>
        <d v="2023-05-15T00:00:00"/>
        <d v="2023-05-13T00:00:00"/>
        <d v="2023-05-12T00:00:00"/>
        <d v="2023-05-11T00:00:00"/>
        <d v="2023-05-09T00:00:00"/>
        <d v="2023-05-08T00:00:00"/>
        <s v="06/05/2023"/>
        <s v="05/05/2023"/>
        <s v="04/05/2023"/>
        <s v="03/05/2023"/>
        <s v="02/05/2023"/>
        <s v="28/04/2023"/>
        <s v="27/04/2023"/>
        <s v="26/04/2023"/>
        <s v="24/04/2023"/>
        <s v="22/04/2023"/>
        <s v="19/04/2023"/>
        <s v="18/04/2023"/>
        <s v="15/04/2023"/>
        <s v="14/04/2023"/>
        <s v="13/04/2023"/>
        <s v="11/04/2023"/>
        <s v="10/04/2023"/>
        <s v="05/04/2023"/>
        <s v="03/04/2023"/>
        <s v="01/04/2023"/>
        <s v="30/03/2023"/>
        <s v="29/03/2023"/>
        <s v="27/03/2023"/>
        <s v="24/03/2023"/>
        <s v="23/03/2023"/>
        <s v="22/03/2023"/>
        <s v="21/03/2023"/>
        <s v="20/03/2023"/>
        <s v="17/03/2023"/>
        <s v="16/03/2023"/>
        <s v="15/03/2023"/>
        <s v="13/03/2023"/>
        <s v="11/03/2023"/>
        <s v="10/03/2023"/>
        <s v="09/03/2023"/>
        <s v="08/03/2023"/>
        <s v="07/03/2023"/>
        <s v="06/03/2023"/>
        <s v="04/03/2023"/>
        <s v="03/03/2023"/>
        <s v="02/03/2023"/>
        <s v="01/03/2023"/>
        <s v="28/02/2023"/>
        <s v="25/02/2023"/>
        <s v="24/02/2023"/>
        <s v="23/02/2023"/>
        <s v="22/02/2023"/>
        <s v="21/02/2023"/>
        <s v="20/02/2023"/>
        <s v="18/02/2023"/>
        <s v="17/02/2023"/>
        <s v="16/02/2023"/>
        <s v="15/02/2023"/>
        <s v="14/02/2023"/>
        <s v="13/02/2023"/>
        <s v="11/02/2023"/>
        <s v="10/02/2023"/>
        <s v="09/02/2023"/>
        <s v="07/02/2023"/>
        <s v="06/02/2023"/>
        <s v="03/02/2023"/>
        <s v="02/02/2023"/>
        <s v="01/02/2023"/>
        <s v="31/01/2023"/>
        <s v="30/01/2023"/>
        <s v="27/01/2023"/>
        <s v="26/01/2023"/>
        <s v="25/01/2023"/>
        <s v="24/01/2023"/>
        <s v="23/01/2023"/>
        <s v="21/01/2023"/>
        <s v="19/01/2023"/>
        <s v="17/01/2023"/>
        <s v="16/01/2023"/>
        <s v="14/01/2023"/>
        <s v="13/01/2023"/>
        <s v="12/01/2023"/>
        <s v="11/01/2023"/>
        <s v="10/01/2023"/>
        <s v="09/01/2023"/>
        <s v="07/01/2023"/>
        <s v="06/01/2023"/>
        <s v="05/01/2023"/>
        <s v="04/01/2023"/>
        <s v="03/01/2023"/>
        <d v="2023-11-13T00:00:00" u="1"/>
        <d v="2023-05-05T00:00:00" u="1"/>
        <d v="2023-05-03T00:00:00" u="1"/>
        <s v="04/05/203" u="1"/>
        <d v="2023-05-02T00:00:00" u="1"/>
      </sharedItems>
    </cacheField>
    <cacheField name="CLASE DE DOC" numFmtId="0">
      <sharedItems/>
    </cacheField>
    <cacheField name="TIPO DE DOC" numFmtId="0">
      <sharedItems/>
    </cacheField>
    <cacheField name="N° DE RESOLUCION" numFmtId="0">
      <sharedItems/>
    </cacheField>
    <cacheField name="SERIE " numFmtId="0">
      <sharedItems/>
    </cacheField>
    <cacheField name="N° DOC" numFmtId="0">
      <sharedItems containsSemiMixedTypes="0" containsString="0" containsNumber="1" containsInteger="1" minValue="1" maxValue="2000"/>
    </cacheField>
    <cacheField name="CONTROL" numFmtId="0">
      <sharedItems containsSemiMixedTypes="0" containsString="0" containsNumber="1" containsInteger="1" minValue="1" maxValue="2000"/>
    </cacheField>
    <cacheField name="NIT DE CLIENTE" numFmtId="0">
      <sharedItems containsBlank="1"/>
    </cacheField>
    <cacheField name="NOMBRE DE CLIENTE" numFmtId="0">
      <sharedItems containsMixedTypes="1" containsNumber="1" containsInteger="1" minValue="0" maxValue="0"/>
    </cacheField>
    <cacheField name="VENTA EXENTA" numFmtId="44">
      <sharedItems containsSemiMixedTypes="0" containsString="0" containsNumber="1" containsInteger="1" minValue="0" maxValue="0"/>
    </cacheField>
    <cacheField name="VENTA NO SUJETA" numFmtId="44">
      <sharedItems containsSemiMixedTypes="0" containsString="0" containsNumber="1" containsInteger="1" minValue="0" maxValue="0"/>
    </cacheField>
    <cacheField name="V. GRAVADA" numFmtId="44">
      <sharedItems containsSemiMixedTypes="0" containsString="0" containsNumber="1" minValue="0" maxValue="2638.31"/>
    </cacheField>
    <cacheField name="D.FISCAL" numFmtId="44">
      <sharedItems containsSemiMixedTypes="0" containsString="0" containsNumber="1" minValue="0" maxValue="342.9803"/>
    </cacheField>
    <cacheField name="V CTA DE 3" numFmtId="44">
      <sharedItems containsSemiMixedTypes="0" containsString="0" containsNumber="1" containsInteger="1" minValue="0" maxValue="0"/>
    </cacheField>
    <cacheField name="D. FISCAL A 3" numFmtId="44">
      <sharedItems containsSemiMixedTypes="0" containsString="0" containsNumber="1" containsInteger="1" minValue="0" maxValue="0"/>
    </cacheField>
    <cacheField name="VENTA TOTAL" numFmtId="44">
      <sharedItems containsSemiMixedTypes="0" containsString="0" containsNumber="1" minValue="0" maxValue="2981.2903000000001"/>
    </cacheField>
    <cacheField name="DUI" numFmtId="0">
      <sharedItems containsBlank="1"/>
    </cacheField>
    <cacheField name="ANEXO" numFmtId="0">
      <sharedItems/>
    </cacheField>
  </cacheFields>
  <extLst>
    <ext xmlns:x14="http://schemas.microsoft.com/office/spreadsheetml/2009/9/main" uri="{725AE2AE-9491-48be-B2B4-4EB974FC3084}">
      <x14:pivotCacheDefinition pivotCacheId="1"/>
    </ext>
  </extLst>
</pivotCacheDefinition>
</file>

<file path=xl/pivotCache/pivotCacheRecords1.xml><?xml version="1.0" encoding="utf-8"?>
<pivotCacheRecords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count="6142">
  <r>
    <x v="0"/>
    <x v="0"/>
    <s v="1"/>
    <s v="01"/>
    <s v="15041RESIN146362023"/>
    <s v="23BL000F"/>
    <n v="4439"/>
    <n v="4439"/>
    <n v="4439"/>
    <n v="4439"/>
    <n v="0"/>
    <n v="0"/>
    <n v="0"/>
    <n v="0"/>
    <n v="45"/>
    <n v="0"/>
    <n v="0"/>
    <n v="0"/>
    <n v="0"/>
    <n v="0"/>
    <n v="45"/>
    <s v="2"/>
  </r>
  <r>
    <x v="0"/>
    <x v="0"/>
    <s v="1"/>
    <s v="01"/>
    <s v="15041RESIN146362023"/>
    <s v="23BL000F"/>
    <n v="4438"/>
    <n v="4438"/>
    <n v="4438"/>
    <n v="4438"/>
    <n v="0"/>
    <n v="0"/>
    <n v="0"/>
    <n v="0"/>
    <n v="276"/>
    <n v="0"/>
    <n v="0"/>
    <n v="0"/>
    <n v="0"/>
    <n v="0"/>
    <n v="276"/>
    <s v="2"/>
  </r>
  <r>
    <x v="0"/>
    <x v="0"/>
    <s v="1"/>
    <s v="01"/>
    <s v="15041RESIN146362023"/>
    <s v="23BL000F"/>
    <n v="4437"/>
    <n v="4437"/>
    <n v="4437"/>
    <n v="4437"/>
    <n v="0"/>
    <n v="0"/>
    <n v="0"/>
    <n v="0"/>
    <n v="510.05"/>
    <n v="0"/>
    <n v="0"/>
    <n v="0"/>
    <n v="0"/>
    <n v="0"/>
    <n v="510.05"/>
    <s v="2"/>
  </r>
  <r>
    <x v="0"/>
    <x v="0"/>
    <s v="1"/>
    <s v="01"/>
    <s v="15041RESIN146362023"/>
    <s v="23BL000F"/>
    <n v="4436"/>
    <n v="4436"/>
    <n v="4436"/>
    <n v="4436"/>
    <n v="0"/>
    <n v="0"/>
    <n v="0"/>
    <n v="0"/>
    <n v="193.47"/>
    <n v="0"/>
    <n v="0"/>
    <n v="0"/>
    <n v="0"/>
    <n v="0"/>
    <n v="193.47"/>
    <s v="2"/>
  </r>
  <r>
    <x v="0"/>
    <x v="0"/>
    <s v="1"/>
    <s v="01"/>
    <s v="15041RESIN146362023"/>
    <s v="23BL000F"/>
    <n v="4435"/>
    <n v="4435"/>
    <n v="4435"/>
    <n v="4435"/>
    <n v="0"/>
    <n v="0"/>
    <n v="0"/>
    <n v="0"/>
    <n v="68.03"/>
    <n v="0"/>
    <n v="0"/>
    <n v="0"/>
    <n v="0"/>
    <n v="0"/>
    <n v="68.03"/>
    <s v="2"/>
  </r>
  <r>
    <x v="0"/>
    <x v="0"/>
    <s v="1"/>
    <s v="01"/>
    <s v="15041RESIN146362023"/>
    <s v="23BL000F"/>
    <n v="4434"/>
    <n v="4434"/>
    <n v="4434"/>
    <n v="4434"/>
    <n v="0"/>
    <n v="0"/>
    <n v="0"/>
    <n v="0"/>
    <n v="54"/>
    <n v="0"/>
    <n v="0"/>
    <n v="0"/>
    <n v="0"/>
    <n v="0"/>
    <n v="54"/>
    <s v="2"/>
  </r>
  <r>
    <x v="0"/>
    <x v="0"/>
    <s v="1"/>
    <s v="01"/>
    <s v="15041RESIN146362023"/>
    <s v="23BL000F"/>
    <n v="4433"/>
    <n v="4433"/>
    <n v="4433"/>
    <n v="4433"/>
    <n v="0"/>
    <n v="0"/>
    <n v="0"/>
    <n v="0"/>
    <n v="649.79999999999995"/>
    <n v="0"/>
    <n v="0"/>
    <n v="0"/>
    <n v="0"/>
    <n v="0"/>
    <n v="649.79999999999995"/>
    <s v="2"/>
  </r>
  <r>
    <x v="0"/>
    <x v="1"/>
    <s v="1"/>
    <s v="01"/>
    <s v="15041RESIN146362023"/>
    <s v="23BL000F"/>
    <n v="4432"/>
    <n v="4432"/>
    <n v="4432"/>
    <n v="4432"/>
    <n v="0"/>
    <n v="0"/>
    <n v="0"/>
    <n v="0"/>
    <n v="500"/>
    <n v="0"/>
    <n v="0"/>
    <n v="0"/>
    <n v="0"/>
    <n v="0"/>
    <n v="500"/>
    <s v="2"/>
  </r>
  <r>
    <x v="0"/>
    <x v="1"/>
    <s v="1"/>
    <s v="01"/>
    <s v="15041RESIN146362023"/>
    <s v="23BL000F"/>
    <n v="4431"/>
    <n v="4431"/>
    <n v="4431"/>
    <n v="4431"/>
    <n v="0"/>
    <n v="0"/>
    <n v="0"/>
    <n v="0"/>
    <n v="82.5"/>
    <n v="0"/>
    <n v="0"/>
    <n v="0"/>
    <n v="0"/>
    <n v="0"/>
    <n v="82.5"/>
    <s v="2"/>
  </r>
  <r>
    <x v="0"/>
    <x v="1"/>
    <s v="1"/>
    <s v="01"/>
    <s v="15041RESIN146362023"/>
    <s v="23BL000F"/>
    <n v="4430"/>
    <n v="4430"/>
    <n v="4430"/>
    <n v="4430"/>
    <n v="0"/>
    <n v="0"/>
    <n v="0"/>
    <n v="0"/>
    <n v="79.599999999999994"/>
    <n v="0"/>
    <n v="0"/>
    <n v="0"/>
    <n v="0"/>
    <n v="0"/>
    <n v="79.599999999999994"/>
    <s v="2"/>
  </r>
  <r>
    <x v="0"/>
    <x v="1"/>
    <s v="1"/>
    <s v="01"/>
    <s v="15041RESIN146362023"/>
    <s v="23BL000F"/>
    <n v="4429"/>
    <n v="4429"/>
    <n v="4429"/>
    <n v="4429"/>
    <n v="0"/>
    <n v="0"/>
    <n v="0"/>
    <n v="0"/>
    <n v="144.9"/>
    <n v="0"/>
    <n v="0"/>
    <n v="0"/>
    <n v="0"/>
    <n v="0"/>
    <n v="144.9"/>
    <s v="2"/>
  </r>
  <r>
    <x v="0"/>
    <x v="1"/>
    <s v="1"/>
    <s v="01"/>
    <s v="15041RESIN146362023"/>
    <s v="23BL000F"/>
    <n v="4428"/>
    <n v="4428"/>
    <n v="4428"/>
    <n v="4428"/>
    <n v="0"/>
    <n v="0"/>
    <n v="0"/>
    <n v="0"/>
    <n v="955.2"/>
    <n v="0"/>
    <n v="0"/>
    <n v="0"/>
    <n v="0"/>
    <n v="0"/>
    <n v="955.2"/>
    <s v="2"/>
  </r>
  <r>
    <x v="0"/>
    <x v="1"/>
    <s v="1"/>
    <s v="01"/>
    <s v="15041RESIN146362023"/>
    <s v="23BL000F"/>
    <n v="4427"/>
    <n v="4427"/>
    <n v="4427"/>
    <n v="4427"/>
    <n v="0"/>
    <n v="0"/>
    <n v="0"/>
    <n v="0"/>
    <n v="616"/>
    <n v="0"/>
    <n v="0"/>
    <n v="0"/>
    <n v="0"/>
    <n v="0"/>
    <n v="616"/>
    <s v="2"/>
  </r>
  <r>
    <x v="0"/>
    <x v="1"/>
    <s v="1"/>
    <s v="01"/>
    <s v="15041RESIN146362023"/>
    <s v="23BL000F"/>
    <n v="4426"/>
    <n v="4426"/>
    <n v="4426"/>
    <n v="4426"/>
    <n v="0"/>
    <n v="0"/>
    <n v="0"/>
    <n v="0"/>
    <n v="6.6"/>
    <n v="0"/>
    <n v="0"/>
    <n v="0"/>
    <n v="0"/>
    <n v="0"/>
    <n v="6.6"/>
    <s v="2"/>
  </r>
  <r>
    <x v="0"/>
    <x v="1"/>
    <s v="1"/>
    <s v="01"/>
    <s v="15041RESIN146362023"/>
    <s v="23BL000F"/>
    <n v="4425"/>
    <n v="4425"/>
    <n v="4425"/>
    <n v="4425"/>
    <n v="0"/>
    <n v="0"/>
    <n v="0"/>
    <n v="0"/>
    <n v="50.6"/>
    <n v="0"/>
    <n v="0"/>
    <n v="0"/>
    <n v="0"/>
    <n v="0"/>
    <n v="50.6"/>
    <s v="2"/>
  </r>
  <r>
    <x v="0"/>
    <x v="1"/>
    <s v="1"/>
    <s v="01"/>
    <s v="15041RESIN146362023"/>
    <s v="23BL000F"/>
    <n v="4424"/>
    <n v="4424"/>
    <n v="4424"/>
    <n v="4424"/>
    <n v="0"/>
    <n v="0"/>
    <n v="0"/>
    <n v="0"/>
    <n v="25"/>
    <n v="0"/>
    <n v="0"/>
    <n v="0"/>
    <n v="0"/>
    <n v="0"/>
    <n v="25"/>
    <s v="2"/>
  </r>
  <r>
    <x v="0"/>
    <x v="1"/>
    <s v="1"/>
    <s v="01"/>
    <s v="15041RESIN146362023"/>
    <s v="23BL000F"/>
    <n v="4423"/>
    <n v="4423"/>
    <n v="4423"/>
    <n v="4423"/>
    <n v="0"/>
    <n v="0"/>
    <n v="0"/>
    <n v="0"/>
    <n v="187.5"/>
    <n v="0"/>
    <n v="0"/>
    <n v="0"/>
    <n v="0"/>
    <n v="0"/>
    <n v="187.5"/>
    <s v="2"/>
  </r>
  <r>
    <x v="0"/>
    <x v="1"/>
    <s v="1"/>
    <s v="01"/>
    <s v="15041RESIN146362023"/>
    <s v="23BL000F"/>
    <n v="4422"/>
    <n v="4422"/>
    <n v="4422"/>
    <n v="4422"/>
    <n v="0"/>
    <n v="0"/>
    <n v="0"/>
    <n v="0"/>
    <n v="279"/>
    <n v="0"/>
    <n v="0"/>
    <n v="0"/>
    <n v="0"/>
    <n v="0"/>
    <n v="279"/>
    <s v="2"/>
  </r>
  <r>
    <x v="0"/>
    <x v="1"/>
    <s v="1"/>
    <s v="01"/>
    <s v="15041RESIN146362023"/>
    <s v="23BL000F"/>
    <n v="4421"/>
    <n v="4421"/>
    <n v="4421"/>
    <n v="4421"/>
    <n v="0"/>
    <n v="0"/>
    <n v="0"/>
    <n v="0"/>
    <n v="397.85"/>
    <n v="0"/>
    <n v="0"/>
    <n v="0"/>
    <n v="0"/>
    <n v="0"/>
    <n v="397.85"/>
    <s v="2"/>
  </r>
  <r>
    <x v="0"/>
    <x v="1"/>
    <s v="1"/>
    <s v="01"/>
    <s v="15041RESIN146362023"/>
    <s v="23BL000F"/>
    <n v="4420"/>
    <n v="4420"/>
    <n v="4420"/>
    <n v="4420"/>
    <n v="0"/>
    <n v="0"/>
    <n v="0"/>
    <n v="0"/>
    <n v="295.05"/>
    <n v="0"/>
    <n v="0"/>
    <n v="0"/>
    <n v="0"/>
    <n v="0"/>
    <n v="295.05"/>
    <s v="2"/>
  </r>
  <r>
    <x v="0"/>
    <x v="1"/>
    <s v="1"/>
    <s v="01"/>
    <s v="15041RESIN146362023"/>
    <s v="23BL000F"/>
    <n v="4419"/>
    <n v="4419"/>
    <n v="4419"/>
    <n v="4419"/>
    <n v="0"/>
    <n v="0"/>
    <n v="0"/>
    <n v="0"/>
    <n v="423"/>
    <n v="0"/>
    <n v="0"/>
    <n v="0"/>
    <n v="0"/>
    <n v="0"/>
    <n v="423"/>
    <s v="2"/>
  </r>
  <r>
    <x v="0"/>
    <x v="1"/>
    <s v="1"/>
    <s v="01"/>
    <s v="15041RESIN146362023"/>
    <s v="23BL000F"/>
    <n v="4418"/>
    <n v="4418"/>
    <n v="4418"/>
    <n v="4418"/>
    <n v="0"/>
    <n v="0"/>
    <n v="0"/>
    <n v="0"/>
    <n v="10.8"/>
    <n v="0"/>
    <n v="0"/>
    <n v="0"/>
    <n v="0"/>
    <n v="0"/>
    <n v="10.8"/>
    <s v="2"/>
  </r>
  <r>
    <x v="0"/>
    <x v="1"/>
    <s v="1"/>
    <s v="01"/>
    <s v="15041RESIN146362023"/>
    <s v="23BL000F"/>
    <n v="4417"/>
    <n v="4417"/>
    <n v="4417"/>
    <n v="4417"/>
    <n v="0"/>
    <n v="0"/>
    <n v="0"/>
    <n v="0"/>
    <n v="471.75"/>
    <n v="0"/>
    <n v="0"/>
    <n v="0"/>
    <n v="0"/>
    <n v="0"/>
    <n v="471.75"/>
    <s v="2"/>
  </r>
  <r>
    <x v="0"/>
    <x v="1"/>
    <s v="1"/>
    <s v="01"/>
    <s v="15041RESIN146362023"/>
    <s v="23BL000F"/>
    <n v="4416"/>
    <n v="4416"/>
    <n v="4416"/>
    <n v="4416"/>
    <n v="0"/>
    <n v="0"/>
    <n v="0"/>
    <n v="0"/>
    <n v="62"/>
    <n v="0"/>
    <n v="0"/>
    <n v="0"/>
    <n v="0"/>
    <n v="0"/>
    <n v="62"/>
    <s v="2"/>
  </r>
  <r>
    <x v="0"/>
    <x v="1"/>
    <s v="1"/>
    <s v="01"/>
    <s v="15041RESIN146362023"/>
    <s v="23BL000F"/>
    <n v="4415"/>
    <n v="4415"/>
    <n v="4415"/>
    <n v="4415"/>
    <n v="0"/>
    <n v="0"/>
    <n v="0"/>
    <n v="0"/>
    <n v="45"/>
    <n v="0"/>
    <n v="0"/>
    <n v="0"/>
    <n v="0"/>
    <n v="0"/>
    <n v="45"/>
    <s v="2"/>
  </r>
  <r>
    <x v="0"/>
    <x v="1"/>
    <s v="1"/>
    <s v="01"/>
    <s v="15041RESIN146362023"/>
    <s v="23BL000F"/>
    <n v="4414"/>
    <n v="4414"/>
    <n v="4414"/>
    <n v="4414"/>
    <n v="0"/>
    <n v="0"/>
    <n v="0"/>
    <n v="0"/>
    <n v="118"/>
    <n v="0"/>
    <n v="0"/>
    <n v="0"/>
    <n v="0"/>
    <n v="0"/>
    <n v="118"/>
    <s v="2"/>
  </r>
  <r>
    <x v="0"/>
    <x v="1"/>
    <s v="1"/>
    <s v="01"/>
    <s v="15041RESIN146362023"/>
    <s v="23BL000F"/>
    <n v="4413"/>
    <n v="4413"/>
    <n v="4413"/>
    <n v="4413"/>
    <n v="0"/>
    <n v="0"/>
    <n v="0"/>
    <n v="0"/>
    <n v="11"/>
    <n v="0"/>
    <n v="0"/>
    <n v="0"/>
    <n v="0"/>
    <n v="0"/>
    <n v="11"/>
    <s v="2"/>
  </r>
  <r>
    <x v="0"/>
    <x v="1"/>
    <s v="1"/>
    <s v="01"/>
    <s v="15041RESIN146362023"/>
    <s v="23BL000F"/>
    <n v="4412"/>
    <n v="4412"/>
    <n v="4412"/>
    <n v="4412"/>
    <n v="0"/>
    <n v="0"/>
    <n v="0"/>
    <n v="0"/>
    <n v="485"/>
    <n v="0"/>
    <n v="0"/>
    <n v="0"/>
    <n v="0"/>
    <n v="0"/>
    <n v="485"/>
    <s v="2"/>
  </r>
  <r>
    <x v="0"/>
    <x v="1"/>
    <s v="1"/>
    <s v="01"/>
    <s v="15041RESIN146362023"/>
    <s v="23BL000F"/>
    <n v="4411"/>
    <n v="4411"/>
    <n v="4411"/>
    <n v="4411"/>
    <n v="0"/>
    <n v="0"/>
    <n v="0"/>
    <n v="0"/>
    <n v="47.3"/>
    <n v="0"/>
    <n v="0"/>
    <n v="0"/>
    <n v="0"/>
    <n v="0"/>
    <n v="47.3"/>
    <s v="2"/>
  </r>
  <r>
    <x v="0"/>
    <x v="1"/>
    <s v="1"/>
    <s v="01"/>
    <s v="15041RESIN146362023"/>
    <s v="23BL000F"/>
    <n v="4410"/>
    <n v="4410"/>
    <n v="4410"/>
    <n v="4410"/>
    <n v="0"/>
    <n v="0"/>
    <n v="0"/>
    <n v="0"/>
    <n v="270"/>
    <n v="0"/>
    <n v="0"/>
    <n v="0"/>
    <n v="0"/>
    <n v="0"/>
    <n v="270"/>
    <s v="2"/>
  </r>
  <r>
    <x v="0"/>
    <x v="1"/>
    <s v="1"/>
    <s v="01"/>
    <s v="15041RESIN146362023"/>
    <s v="23BL000F"/>
    <n v="4409"/>
    <n v="4409"/>
    <n v="4409"/>
    <n v="4409"/>
    <n v="0"/>
    <n v="0"/>
    <n v="0"/>
    <n v="0"/>
    <n v="32"/>
    <n v="0"/>
    <n v="0"/>
    <n v="0"/>
    <n v="0"/>
    <n v="0"/>
    <n v="32"/>
    <s v="2"/>
  </r>
  <r>
    <x v="0"/>
    <x v="1"/>
    <s v="1"/>
    <s v="01"/>
    <s v="15041RESIN146362023"/>
    <s v="23BL000F"/>
    <n v="4408"/>
    <n v="4408"/>
    <n v="4408"/>
    <n v="4408"/>
    <n v="0"/>
    <n v="0"/>
    <n v="0"/>
    <n v="0"/>
    <n v="28.25"/>
    <n v="0"/>
    <n v="0"/>
    <n v="0"/>
    <n v="0"/>
    <n v="0"/>
    <n v="28.25"/>
    <s v="2"/>
  </r>
  <r>
    <x v="0"/>
    <x v="1"/>
    <s v="1"/>
    <s v="01"/>
    <s v="15041RESIN146362023"/>
    <s v="23BL000F"/>
    <n v="4407"/>
    <n v="4407"/>
    <n v="4407"/>
    <n v="4407"/>
    <n v="0"/>
    <n v="0"/>
    <n v="0"/>
    <n v="0"/>
    <n v="38"/>
    <n v="0"/>
    <n v="0"/>
    <n v="0"/>
    <n v="0"/>
    <n v="0"/>
    <n v="38"/>
    <s v="2"/>
  </r>
  <r>
    <x v="0"/>
    <x v="1"/>
    <s v="1"/>
    <s v="01"/>
    <s v="15041RESIN146362023"/>
    <s v="23BL000F"/>
    <n v="4406"/>
    <n v="4406"/>
    <n v="4406"/>
    <n v="4406"/>
    <n v="0"/>
    <n v="0"/>
    <n v="0"/>
    <n v="0"/>
    <n v="20"/>
    <n v="0"/>
    <n v="0"/>
    <n v="0"/>
    <n v="0"/>
    <n v="0"/>
    <n v="20"/>
    <s v="2"/>
  </r>
  <r>
    <x v="0"/>
    <x v="1"/>
    <s v="1"/>
    <s v="01"/>
    <s v="15041RESIN146362023"/>
    <s v="23BL000F"/>
    <n v="4405"/>
    <n v="4405"/>
    <n v="4405"/>
    <n v="4405"/>
    <n v="0"/>
    <n v="0"/>
    <n v="0"/>
    <n v="0"/>
    <n v="50"/>
    <n v="0"/>
    <n v="0"/>
    <n v="0"/>
    <n v="0"/>
    <n v="0"/>
    <n v="50"/>
    <s v="2"/>
  </r>
  <r>
    <x v="0"/>
    <x v="1"/>
    <s v="1"/>
    <s v="01"/>
    <s v="15041RESIN146362023"/>
    <s v="23BL000F"/>
    <n v="4404"/>
    <n v="4404"/>
    <n v="4404"/>
    <n v="4404"/>
    <n v="0"/>
    <n v="0"/>
    <n v="0"/>
    <n v="0"/>
    <n v="112.5"/>
    <n v="0"/>
    <n v="0"/>
    <n v="0"/>
    <n v="0"/>
    <n v="0"/>
    <n v="112.5"/>
    <s v="2"/>
  </r>
  <r>
    <x v="0"/>
    <x v="1"/>
    <s v="1"/>
    <s v="01"/>
    <s v="15041RESIN146362023"/>
    <s v="23BL000F"/>
    <n v="4403"/>
    <n v="4403"/>
    <n v="4403"/>
    <n v="4403"/>
    <n v="0"/>
    <n v="0"/>
    <n v="0"/>
    <n v="0"/>
    <n v="9.4"/>
    <n v="0"/>
    <n v="0"/>
    <n v="0"/>
    <n v="0"/>
    <n v="0"/>
    <n v="9.4"/>
    <s v="2"/>
  </r>
  <r>
    <x v="0"/>
    <x v="1"/>
    <s v="1"/>
    <s v="01"/>
    <s v="15041RESIN146362023"/>
    <s v="23BL000F"/>
    <n v="4402"/>
    <n v="4402"/>
    <n v="4402"/>
    <n v="4402"/>
    <n v="0"/>
    <n v="0"/>
    <n v="0"/>
    <n v="0"/>
    <n v="348.9"/>
    <n v="0"/>
    <n v="0"/>
    <n v="0"/>
    <n v="0"/>
    <n v="0"/>
    <n v="348.9"/>
    <s v="2"/>
  </r>
  <r>
    <x v="0"/>
    <x v="1"/>
    <s v="1"/>
    <s v="01"/>
    <s v="15041RESIN146362023"/>
    <s v="23BL000F"/>
    <n v="4401"/>
    <n v="4401"/>
    <n v="4401"/>
    <n v="4401"/>
    <n v="0"/>
    <n v="0"/>
    <n v="0"/>
    <n v="0"/>
    <n v="7.2"/>
    <n v="0"/>
    <n v="0"/>
    <n v="0"/>
    <n v="0"/>
    <n v="0"/>
    <n v="7.2"/>
    <s v="2"/>
  </r>
  <r>
    <x v="0"/>
    <x v="1"/>
    <s v="1"/>
    <s v="01"/>
    <s v="15041RESIN146362023"/>
    <s v="23BL000F"/>
    <n v="4400"/>
    <n v="4400"/>
    <n v="4400"/>
    <n v="4400"/>
    <n v="0"/>
    <n v="0"/>
    <n v="0"/>
    <n v="0"/>
    <n v="496.5"/>
    <n v="0"/>
    <n v="0"/>
    <n v="0"/>
    <n v="0"/>
    <n v="0"/>
    <n v="496.5"/>
    <s v="2"/>
  </r>
  <r>
    <x v="0"/>
    <x v="1"/>
    <s v="1"/>
    <s v="01"/>
    <s v="15041RESIN146362023"/>
    <s v="23BL000F"/>
    <n v="4399"/>
    <n v="4399"/>
    <n v="4399"/>
    <n v="4399"/>
    <n v="0"/>
    <n v="0"/>
    <n v="0"/>
    <n v="0"/>
    <n v="73.25"/>
    <n v="0"/>
    <n v="0"/>
    <n v="0"/>
    <n v="0"/>
    <n v="0"/>
    <n v="73.25"/>
    <s v="2"/>
  </r>
  <r>
    <x v="0"/>
    <x v="1"/>
    <s v="1"/>
    <s v="01"/>
    <s v="15041RESIN146362023"/>
    <s v="23BL000F"/>
    <n v="4398"/>
    <n v="4398"/>
    <n v="4398"/>
    <n v="4398"/>
    <n v="0"/>
    <n v="0"/>
    <n v="0"/>
    <n v="0"/>
    <n v="85.85"/>
    <n v="0"/>
    <n v="0"/>
    <n v="0"/>
    <n v="0"/>
    <n v="0"/>
    <n v="85.85"/>
    <s v="2"/>
  </r>
  <r>
    <x v="0"/>
    <x v="1"/>
    <s v="1"/>
    <s v="01"/>
    <s v="15041RESIN146362023"/>
    <s v="23BL000F"/>
    <n v="4397"/>
    <n v="4397"/>
    <n v="4397"/>
    <n v="4397"/>
    <n v="0"/>
    <n v="0"/>
    <n v="0"/>
    <n v="0"/>
    <n v="112.8"/>
    <n v="0"/>
    <n v="0"/>
    <n v="0"/>
    <n v="0"/>
    <n v="0"/>
    <n v="112.8"/>
    <s v="2"/>
  </r>
  <r>
    <x v="0"/>
    <x v="1"/>
    <s v="1"/>
    <s v="01"/>
    <s v="15041RESIN146362023"/>
    <s v="23BL000F"/>
    <n v="4396"/>
    <n v="4396"/>
    <n v="4396"/>
    <n v="4396"/>
    <n v="0"/>
    <n v="0"/>
    <n v="0"/>
    <n v="0"/>
    <n v="253"/>
    <n v="0"/>
    <n v="0"/>
    <n v="0"/>
    <n v="0"/>
    <n v="0"/>
    <n v="253"/>
    <s v="2"/>
  </r>
  <r>
    <x v="0"/>
    <x v="1"/>
    <s v="1"/>
    <s v="01"/>
    <s v="15041RESIN146362023"/>
    <s v="23BL000F"/>
    <n v="4395"/>
    <n v="4395"/>
    <n v="4395"/>
    <n v="4395"/>
    <n v="0"/>
    <n v="0"/>
    <n v="0"/>
    <n v="0"/>
    <n v="46.74"/>
    <n v="0"/>
    <n v="0"/>
    <n v="0"/>
    <n v="0"/>
    <n v="0"/>
    <n v="46.74"/>
    <s v="2"/>
  </r>
  <r>
    <x v="0"/>
    <x v="1"/>
    <s v="1"/>
    <s v="01"/>
    <s v="15041RESIN146362023"/>
    <s v="23BL000F"/>
    <n v="4394"/>
    <n v="4394"/>
    <n v="4394"/>
    <n v="4394"/>
    <n v="0"/>
    <n v="0"/>
    <n v="0"/>
    <n v="0"/>
    <n v="121.5"/>
    <n v="0"/>
    <n v="0"/>
    <n v="0"/>
    <n v="0"/>
    <n v="0"/>
    <n v="121.5"/>
    <s v="2"/>
  </r>
  <r>
    <x v="0"/>
    <x v="1"/>
    <s v="1"/>
    <s v="01"/>
    <s v="15041RESIN146362023"/>
    <s v="23BL000F"/>
    <n v="4393"/>
    <n v="4393"/>
    <n v="4393"/>
    <n v="4393"/>
    <n v="0"/>
    <n v="0"/>
    <n v="0"/>
    <n v="0"/>
    <n v="126"/>
    <n v="0"/>
    <n v="0"/>
    <n v="0"/>
    <n v="0"/>
    <n v="0"/>
    <n v="126"/>
    <s v="2"/>
  </r>
  <r>
    <x v="0"/>
    <x v="1"/>
    <s v="1"/>
    <s v="01"/>
    <s v="15041RESIN146362023"/>
    <s v="23BL000F"/>
    <n v="4392"/>
    <n v="4392"/>
    <n v="4392"/>
    <n v="4392"/>
    <n v="0"/>
    <n v="0"/>
    <n v="0"/>
    <n v="0"/>
    <n v="82.1"/>
    <n v="0"/>
    <n v="0"/>
    <n v="0"/>
    <n v="0"/>
    <n v="0"/>
    <n v="82.1"/>
    <s v="2"/>
  </r>
  <r>
    <x v="0"/>
    <x v="2"/>
    <s v="1"/>
    <s v="01"/>
    <s v="15041RESIN146362023"/>
    <s v="23BL000F"/>
    <n v="4391"/>
    <n v="4391"/>
    <n v="4391"/>
    <n v="4391"/>
    <n v="0"/>
    <n v="0"/>
    <n v="0"/>
    <n v="0"/>
    <n v="923.2"/>
    <n v="0"/>
    <n v="0"/>
    <n v="0"/>
    <n v="0"/>
    <n v="0"/>
    <n v="923.2"/>
    <s v="2"/>
  </r>
  <r>
    <x v="0"/>
    <x v="2"/>
    <s v="1"/>
    <s v="01"/>
    <s v="15041RESIN146362023"/>
    <s v="23BL000F"/>
    <n v="4390"/>
    <n v="4390"/>
    <n v="4390"/>
    <n v="4390"/>
    <n v="0"/>
    <n v="0"/>
    <n v="0"/>
    <n v="0"/>
    <n v="543"/>
    <n v="0"/>
    <n v="0"/>
    <n v="0"/>
    <n v="0"/>
    <n v="0"/>
    <n v="543"/>
    <s v="2"/>
  </r>
  <r>
    <x v="0"/>
    <x v="2"/>
    <s v="1"/>
    <s v="01"/>
    <s v="15041RESIN146362023"/>
    <s v="23BL000F"/>
    <n v="4389"/>
    <n v="4389"/>
    <n v="4389"/>
    <n v="4389"/>
    <n v="0"/>
    <n v="0"/>
    <n v="0"/>
    <n v="0"/>
    <n v="97"/>
    <n v="0"/>
    <n v="0"/>
    <n v="0"/>
    <n v="0"/>
    <n v="0"/>
    <n v="97"/>
    <s v="2"/>
  </r>
  <r>
    <x v="0"/>
    <x v="2"/>
    <s v="1"/>
    <s v="01"/>
    <s v="15041RESIN146362023"/>
    <s v="23BL000F"/>
    <n v="4388"/>
    <n v="4388"/>
    <n v="4388"/>
    <n v="4388"/>
    <n v="0"/>
    <n v="0"/>
    <n v="0"/>
    <n v="0"/>
    <n v="30.1"/>
    <n v="0"/>
    <n v="0"/>
    <n v="0"/>
    <n v="0"/>
    <n v="0"/>
    <n v="30.1"/>
    <s v="2"/>
  </r>
  <r>
    <x v="0"/>
    <x v="2"/>
    <s v="1"/>
    <s v="01"/>
    <s v="15041RESIN146362023"/>
    <s v="23BL000F"/>
    <n v="4387"/>
    <n v="4387"/>
    <n v="4387"/>
    <n v="4387"/>
    <n v="0"/>
    <n v="0"/>
    <n v="0"/>
    <n v="0"/>
    <n v="115.05"/>
    <n v="0"/>
    <n v="0"/>
    <n v="0"/>
    <n v="0"/>
    <n v="0"/>
    <n v="115.05"/>
    <s v="2"/>
  </r>
  <r>
    <x v="0"/>
    <x v="2"/>
    <s v="1"/>
    <s v="01"/>
    <s v="15041RESIN146362023"/>
    <s v="23BL000F"/>
    <n v="4386"/>
    <n v="4386"/>
    <n v="4386"/>
    <n v="4386"/>
    <n v="0"/>
    <n v="0"/>
    <n v="0"/>
    <n v="0"/>
    <n v="110"/>
    <n v="0"/>
    <n v="0"/>
    <n v="0"/>
    <n v="0"/>
    <n v="0"/>
    <n v="110"/>
    <s v="2"/>
  </r>
  <r>
    <x v="0"/>
    <x v="2"/>
    <s v="1"/>
    <s v="01"/>
    <s v="15041RESIN146362023"/>
    <s v="23BL000F"/>
    <n v="4385"/>
    <n v="4385"/>
    <n v="4385"/>
    <n v="4385"/>
    <n v="0"/>
    <n v="0"/>
    <n v="0"/>
    <n v="0"/>
    <n v="86"/>
    <n v="0"/>
    <n v="0"/>
    <n v="0"/>
    <n v="0"/>
    <n v="0"/>
    <n v="86"/>
    <s v="2"/>
  </r>
  <r>
    <x v="0"/>
    <x v="2"/>
    <s v="1"/>
    <s v="01"/>
    <s v="15041RESIN146362023"/>
    <s v="23BL000F"/>
    <n v="4384"/>
    <n v="4384"/>
    <n v="4384"/>
    <n v="4384"/>
    <n v="0"/>
    <n v="0"/>
    <n v="0"/>
    <n v="0"/>
    <n v="152"/>
    <n v="0"/>
    <n v="0"/>
    <n v="0"/>
    <n v="0"/>
    <n v="0"/>
    <n v="152"/>
    <s v="2"/>
  </r>
  <r>
    <x v="0"/>
    <x v="2"/>
    <s v="1"/>
    <s v="01"/>
    <s v="15041RESIN146362023"/>
    <s v="23BL000F"/>
    <n v="4383"/>
    <n v="4383"/>
    <n v="4383"/>
    <n v="4383"/>
    <n v="0"/>
    <n v="0"/>
    <n v="0"/>
    <n v="0"/>
    <n v="53"/>
    <n v="0"/>
    <n v="0"/>
    <n v="0"/>
    <n v="0"/>
    <n v="0"/>
    <n v="53"/>
    <s v="2"/>
  </r>
  <r>
    <x v="0"/>
    <x v="2"/>
    <s v="1"/>
    <s v="01"/>
    <s v="15041RESIN146362023"/>
    <s v="23BL000F"/>
    <n v="4382"/>
    <n v="4382"/>
    <n v="4382"/>
    <n v="4382"/>
    <n v="0"/>
    <n v="0"/>
    <n v="0"/>
    <n v="0"/>
    <n v="56.75"/>
    <n v="0"/>
    <n v="0"/>
    <n v="0"/>
    <n v="0"/>
    <n v="0"/>
    <n v="56.75"/>
    <s v="2"/>
  </r>
  <r>
    <x v="0"/>
    <x v="2"/>
    <s v="1"/>
    <s v="01"/>
    <s v="15041RESIN146362023"/>
    <s v="23BL000F"/>
    <n v="4381"/>
    <n v="4381"/>
    <n v="4381"/>
    <n v="4381"/>
    <n v="0"/>
    <n v="0"/>
    <n v="0"/>
    <n v="0"/>
    <n v="18.04"/>
    <n v="0"/>
    <n v="0"/>
    <n v="0"/>
    <n v="0"/>
    <n v="0"/>
    <n v="18.04"/>
    <s v="2"/>
  </r>
  <r>
    <x v="0"/>
    <x v="2"/>
    <s v="1"/>
    <s v="01"/>
    <s v="15041RESIN146362023"/>
    <s v="23BL000F"/>
    <n v="4380"/>
    <n v="4380"/>
    <n v="4380"/>
    <n v="4380"/>
    <n v="0"/>
    <n v="0"/>
    <n v="0"/>
    <n v="0"/>
    <n v="530.9"/>
    <n v="0"/>
    <n v="0"/>
    <n v="0"/>
    <n v="0"/>
    <n v="0"/>
    <n v="530.9"/>
    <s v="2"/>
  </r>
  <r>
    <x v="0"/>
    <x v="2"/>
    <s v="1"/>
    <s v="01"/>
    <s v="15041RESIN146362023"/>
    <s v="23BL000F"/>
    <n v="4379"/>
    <n v="4379"/>
    <n v="4379"/>
    <n v="4379"/>
    <n v="0"/>
    <n v="0"/>
    <n v="0"/>
    <n v="0"/>
    <n v="10.58"/>
    <n v="0"/>
    <n v="0"/>
    <n v="0"/>
    <n v="0"/>
    <n v="0"/>
    <n v="10.58"/>
    <s v="2"/>
  </r>
  <r>
    <x v="0"/>
    <x v="2"/>
    <s v="1"/>
    <s v="01"/>
    <s v="15041RESIN146362023"/>
    <s v="23BL000F"/>
    <n v="4378"/>
    <n v="4378"/>
    <n v="4378"/>
    <n v="4378"/>
    <n v="0"/>
    <n v="0"/>
    <n v="0"/>
    <n v="0"/>
    <n v="502.25"/>
    <n v="0"/>
    <n v="0"/>
    <n v="0"/>
    <n v="0"/>
    <n v="0"/>
    <n v="502.25"/>
    <s v="2"/>
  </r>
  <r>
    <x v="0"/>
    <x v="2"/>
    <s v="1"/>
    <s v="01"/>
    <s v="15041RESIN146362023"/>
    <s v="23BL000F"/>
    <n v="4377"/>
    <n v="4377"/>
    <n v="4377"/>
    <n v="4377"/>
    <n v="0"/>
    <n v="0"/>
    <n v="0"/>
    <n v="0"/>
    <n v="7.2"/>
    <n v="0"/>
    <n v="0"/>
    <n v="0"/>
    <n v="0"/>
    <n v="0"/>
    <n v="7.2"/>
    <s v="2"/>
  </r>
  <r>
    <x v="0"/>
    <x v="2"/>
    <s v="1"/>
    <s v="01"/>
    <s v="15041RESIN146362023"/>
    <s v="23BL000F"/>
    <n v="4376"/>
    <n v="4376"/>
    <n v="4376"/>
    <n v="4376"/>
    <n v="0"/>
    <n v="0"/>
    <n v="0"/>
    <n v="0"/>
    <n v="460.7"/>
    <n v="0"/>
    <n v="0"/>
    <n v="0"/>
    <n v="0"/>
    <n v="0"/>
    <n v="460.7"/>
    <s v="2"/>
  </r>
  <r>
    <x v="0"/>
    <x v="2"/>
    <s v="1"/>
    <s v="01"/>
    <s v="15041RESIN146362023"/>
    <s v="23BL000F"/>
    <n v="4375"/>
    <n v="4375"/>
    <n v="4375"/>
    <n v="4375"/>
    <n v="0"/>
    <n v="0"/>
    <n v="0"/>
    <n v="0"/>
    <n v="313.5"/>
    <n v="0"/>
    <n v="0"/>
    <n v="0"/>
    <n v="0"/>
    <n v="0"/>
    <n v="313.5"/>
    <s v="2"/>
  </r>
  <r>
    <x v="0"/>
    <x v="2"/>
    <s v="1"/>
    <s v="01"/>
    <s v="15041RESIN146362023"/>
    <s v="23BL000F"/>
    <n v="4374"/>
    <n v="4374"/>
    <n v="4374"/>
    <n v="4374"/>
    <n v="0"/>
    <n v="0"/>
    <n v="0"/>
    <n v="0"/>
    <n v="45"/>
    <n v="0"/>
    <n v="0"/>
    <n v="0"/>
    <n v="0"/>
    <n v="0"/>
    <n v="45"/>
    <s v="2"/>
  </r>
  <r>
    <x v="0"/>
    <x v="2"/>
    <s v="1"/>
    <s v="01"/>
    <s v="15041RESIN146362023"/>
    <s v="23BL000F"/>
    <n v="4373"/>
    <n v="4373"/>
    <n v="4373"/>
    <n v="4373"/>
    <n v="0"/>
    <n v="0"/>
    <n v="0"/>
    <n v="0"/>
    <n v="447"/>
    <n v="0"/>
    <n v="0"/>
    <n v="0"/>
    <n v="0"/>
    <n v="0"/>
    <n v="447"/>
    <s v="2"/>
  </r>
  <r>
    <x v="0"/>
    <x v="2"/>
    <s v="1"/>
    <s v="01"/>
    <s v="15041RESIN146362023"/>
    <s v="23BL000F"/>
    <n v="4372"/>
    <n v="4372"/>
    <n v="4372"/>
    <n v="4372"/>
    <n v="0"/>
    <n v="0"/>
    <n v="0"/>
    <n v="0"/>
    <n v="467.5"/>
    <n v="0"/>
    <n v="0"/>
    <n v="0"/>
    <n v="0"/>
    <n v="0"/>
    <n v="467.5"/>
    <s v="2"/>
  </r>
  <r>
    <x v="0"/>
    <x v="2"/>
    <s v="1"/>
    <s v="01"/>
    <s v="15041RESIN146362023"/>
    <s v="23BL000F"/>
    <n v="4371"/>
    <n v="4371"/>
    <n v="4371"/>
    <n v="4371"/>
    <n v="0"/>
    <n v="0"/>
    <n v="0"/>
    <n v="0"/>
    <n v="415"/>
    <n v="0"/>
    <n v="0"/>
    <n v="0"/>
    <n v="0"/>
    <n v="0"/>
    <n v="415"/>
    <s v="2"/>
  </r>
  <r>
    <x v="0"/>
    <x v="2"/>
    <s v="1"/>
    <s v="01"/>
    <s v="15041RESIN146362023"/>
    <s v="23BL000F"/>
    <n v="4370"/>
    <n v="4370"/>
    <n v="4370"/>
    <n v="4370"/>
    <n v="0"/>
    <n v="0"/>
    <n v="0"/>
    <n v="0"/>
    <n v="34.43"/>
    <n v="0"/>
    <n v="0"/>
    <n v="0"/>
    <n v="0"/>
    <n v="0"/>
    <n v="34.43"/>
    <s v="2"/>
  </r>
  <r>
    <x v="0"/>
    <x v="2"/>
    <s v="1"/>
    <s v="01"/>
    <s v="15041RESIN146362023"/>
    <s v="23BL000F"/>
    <n v="4369"/>
    <n v="4369"/>
    <n v="4369"/>
    <n v="4369"/>
    <n v="0"/>
    <n v="0"/>
    <n v="0"/>
    <n v="0"/>
    <n v="402.5"/>
    <n v="0"/>
    <n v="0"/>
    <n v="0"/>
    <n v="0"/>
    <n v="0"/>
    <n v="402.5"/>
    <s v="2"/>
  </r>
  <r>
    <x v="0"/>
    <x v="2"/>
    <s v="1"/>
    <s v="01"/>
    <s v="15041RESIN146362023"/>
    <s v="23BL000F"/>
    <n v="4368"/>
    <n v="4368"/>
    <n v="4368"/>
    <n v="4368"/>
    <n v="0"/>
    <n v="0"/>
    <n v="0"/>
    <n v="0"/>
    <n v="86"/>
    <n v="0"/>
    <n v="0"/>
    <n v="0"/>
    <n v="0"/>
    <n v="0"/>
    <n v="86"/>
    <s v="2"/>
  </r>
  <r>
    <x v="0"/>
    <x v="2"/>
    <s v="1"/>
    <s v="01"/>
    <s v="15041RESIN146362023"/>
    <s v="23BL000F"/>
    <n v="4367"/>
    <n v="4367"/>
    <n v="4367"/>
    <n v="4367"/>
    <n v="0"/>
    <n v="0"/>
    <n v="0"/>
    <n v="0"/>
    <n v="37.5"/>
    <n v="0"/>
    <n v="0"/>
    <n v="0"/>
    <n v="0"/>
    <n v="0"/>
    <n v="37.5"/>
    <s v="2"/>
  </r>
  <r>
    <x v="0"/>
    <x v="2"/>
    <s v="1"/>
    <s v="01"/>
    <s v="15041RESIN146362023"/>
    <s v="23BL000F"/>
    <n v="4366"/>
    <n v="4366"/>
    <n v="4366"/>
    <n v="4366"/>
    <n v="0"/>
    <n v="0"/>
    <n v="0"/>
    <n v="0"/>
    <n v="82.5"/>
    <n v="0"/>
    <n v="0"/>
    <n v="0"/>
    <n v="0"/>
    <n v="0"/>
    <n v="82.5"/>
    <s v="2"/>
  </r>
  <r>
    <x v="0"/>
    <x v="2"/>
    <s v="1"/>
    <s v="01"/>
    <s v="15041RESIN146362023"/>
    <s v="23BL000F"/>
    <n v="4365"/>
    <n v="4365"/>
    <n v="4365"/>
    <n v="4365"/>
    <n v="0"/>
    <n v="0"/>
    <n v="0"/>
    <n v="0"/>
    <n v="97"/>
    <n v="0"/>
    <n v="0"/>
    <n v="0"/>
    <n v="0"/>
    <n v="0"/>
    <n v="97"/>
    <s v="2"/>
  </r>
  <r>
    <x v="0"/>
    <x v="2"/>
    <s v="1"/>
    <s v="01"/>
    <s v="15041RESIN146362023"/>
    <s v="23BL000F"/>
    <n v="4364"/>
    <n v="4364"/>
    <n v="4364"/>
    <n v="4364"/>
    <n v="0"/>
    <n v="0"/>
    <n v="0"/>
    <n v="0"/>
    <n v="82.5"/>
    <n v="0"/>
    <n v="0"/>
    <n v="0"/>
    <n v="0"/>
    <n v="0"/>
    <n v="82.5"/>
    <s v="2"/>
  </r>
  <r>
    <x v="0"/>
    <x v="2"/>
    <s v="1"/>
    <s v="01"/>
    <s v="15041RESIN146362023"/>
    <s v="23BL000F"/>
    <n v="4363"/>
    <n v="4363"/>
    <n v="4363"/>
    <n v="4363"/>
    <n v="0"/>
    <n v="0"/>
    <n v="0"/>
    <n v="0"/>
    <n v="37.799999999999997"/>
    <n v="0"/>
    <n v="0"/>
    <n v="0"/>
    <n v="0"/>
    <n v="0"/>
    <n v="37.799999999999997"/>
    <s v="2"/>
  </r>
  <r>
    <x v="0"/>
    <x v="2"/>
    <s v="1"/>
    <s v="01"/>
    <s v="15041RESIN146362023"/>
    <s v="23BL000F"/>
    <n v="4362"/>
    <n v="4362"/>
    <n v="4362"/>
    <n v="4362"/>
    <n v="0"/>
    <n v="0"/>
    <n v="0"/>
    <n v="0"/>
    <n v="801.35"/>
    <n v="0"/>
    <n v="0"/>
    <n v="0"/>
    <n v="0"/>
    <n v="0"/>
    <n v="801.35"/>
    <s v="2"/>
  </r>
  <r>
    <x v="0"/>
    <x v="2"/>
    <s v="1"/>
    <s v="01"/>
    <s v="15041RESIN146362023"/>
    <s v="23BL000F"/>
    <n v="4361"/>
    <n v="4361"/>
    <n v="4361"/>
    <n v="4361"/>
    <n v="0"/>
    <n v="0"/>
    <n v="0"/>
    <n v="0"/>
    <n v="1227"/>
    <n v="0"/>
    <n v="0"/>
    <n v="0"/>
    <n v="0"/>
    <n v="0"/>
    <n v="1227"/>
    <s v="2"/>
  </r>
  <r>
    <x v="0"/>
    <x v="2"/>
    <s v="1"/>
    <s v="01"/>
    <s v="15041RESIN146362023"/>
    <s v="23BL000F"/>
    <n v="4360"/>
    <n v="4360"/>
    <n v="4360"/>
    <n v="4360"/>
    <n v="0"/>
    <n v="0"/>
    <n v="0"/>
    <n v="0"/>
    <n v="100"/>
    <n v="0"/>
    <n v="0"/>
    <n v="0"/>
    <n v="0"/>
    <n v="0"/>
    <n v="100"/>
    <s v="2"/>
  </r>
  <r>
    <x v="0"/>
    <x v="2"/>
    <s v="1"/>
    <s v="01"/>
    <s v="15041RESIN146362023"/>
    <s v="23BL000F"/>
    <n v="4359"/>
    <n v="4359"/>
    <n v="4359"/>
    <n v="4359"/>
    <n v="0"/>
    <n v="0"/>
    <n v="0"/>
    <n v="0"/>
    <n v="157.5"/>
    <n v="0"/>
    <n v="0"/>
    <n v="0"/>
    <n v="0"/>
    <n v="0"/>
    <n v="157.5"/>
    <s v="2"/>
  </r>
  <r>
    <x v="0"/>
    <x v="2"/>
    <s v="1"/>
    <s v="01"/>
    <s v="15041RESIN146362023"/>
    <s v="23BL000F"/>
    <n v="4358"/>
    <n v="4358"/>
    <n v="4358"/>
    <n v="4358"/>
    <n v="0"/>
    <n v="0"/>
    <n v="0"/>
    <n v="0"/>
    <n v="52"/>
    <n v="0"/>
    <n v="0"/>
    <n v="0"/>
    <n v="0"/>
    <n v="0"/>
    <n v="52"/>
    <s v="2"/>
  </r>
  <r>
    <x v="0"/>
    <x v="2"/>
    <s v="1"/>
    <s v="01"/>
    <s v="15041RESIN146362023"/>
    <s v="23BL000F"/>
    <n v="4357"/>
    <n v="4357"/>
    <n v="4357"/>
    <n v="4357"/>
    <n v="0"/>
    <n v="0"/>
    <n v="0"/>
    <n v="0"/>
    <n v="45"/>
    <n v="0"/>
    <n v="0"/>
    <n v="0"/>
    <n v="0"/>
    <n v="0"/>
    <n v="45"/>
    <s v="2"/>
  </r>
  <r>
    <x v="0"/>
    <x v="2"/>
    <s v="1"/>
    <s v="01"/>
    <s v="15041RESIN146362023"/>
    <s v="23BL000F"/>
    <n v="4356"/>
    <n v="4356"/>
    <n v="4356"/>
    <n v="4356"/>
    <n v="0"/>
    <n v="0"/>
    <n v="0"/>
    <n v="0"/>
    <n v="62.6"/>
    <n v="0"/>
    <n v="0"/>
    <n v="0"/>
    <n v="0"/>
    <n v="0"/>
    <n v="62.6"/>
    <s v="2"/>
  </r>
  <r>
    <x v="0"/>
    <x v="3"/>
    <s v="1"/>
    <s v="01"/>
    <s v="15041RESIN146362023"/>
    <s v="23BL000F"/>
    <n v="4355"/>
    <n v="4355"/>
    <n v="4355"/>
    <n v="4355"/>
    <n v="0"/>
    <n v="0"/>
    <n v="0"/>
    <n v="0"/>
    <n v="393.56"/>
    <n v="0"/>
    <n v="0"/>
    <n v="0"/>
    <n v="0"/>
    <n v="0"/>
    <n v="393.56"/>
    <s v="2"/>
  </r>
  <r>
    <x v="0"/>
    <x v="3"/>
    <s v="1"/>
    <s v="01"/>
    <s v="15041RESIN146362023"/>
    <s v="23BL000F"/>
    <n v="4354"/>
    <n v="4354"/>
    <n v="4354"/>
    <n v="4354"/>
    <n v="0"/>
    <n v="0"/>
    <n v="0"/>
    <n v="0"/>
    <n v="45"/>
    <n v="0"/>
    <n v="0"/>
    <n v="0"/>
    <n v="0"/>
    <n v="0"/>
    <n v="45"/>
    <s v="2"/>
  </r>
  <r>
    <x v="0"/>
    <x v="3"/>
    <s v="1"/>
    <s v="01"/>
    <s v="15041RESIN146362023"/>
    <s v="23BL000F"/>
    <n v="4353"/>
    <n v="4353"/>
    <n v="4353"/>
    <n v="4353"/>
    <n v="0"/>
    <n v="0"/>
    <n v="0"/>
    <n v="0"/>
    <n v="542"/>
    <n v="0"/>
    <n v="0"/>
    <n v="0"/>
    <n v="0"/>
    <n v="0"/>
    <n v="542"/>
    <s v="2"/>
  </r>
  <r>
    <x v="0"/>
    <x v="3"/>
    <s v="1"/>
    <s v="01"/>
    <s v="15041RESIN146362023"/>
    <s v="23BL000F"/>
    <n v="4352"/>
    <n v="4352"/>
    <n v="4352"/>
    <n v="4352"/>
    <n v="0"/>
    <n v="0"/>
    <n v="0"/>
    <n v="0"/>
    <n v="0"/>
    <n v="0"/>
    <n v="0"/>
    <n v="0"/>
    <n v="0"/>
    <n v="0"/>
    <n v="0"/>
    <s v="2"/>
  </r>
  <r>
    <x v="0"/>
    <x v="3"/>
    <s v="1"/>
    <s v="01"/>
    <s v="15041RESIN146362023"/>
    <s v="23BL000F"/>
    <n v="4351"/>
    <n v="4351"/>
    <n v="4351"/>
    <n v="4351"/>
    <n v="0"/>
    <n v="0"/>
    <n v="0"/>
    <n v="0"/>
    <n v="23.9"/>
    <n v="0"/>
    <n v="0"/>
    <n v="0"/>
    <n v="0"/>
    <n v="0"/>
    <n v="23.9"/>
    <s v="2"/>
  </r>
  <r>
    <x v="0"/>
    <x v="3"/>
    <s v="1"/>
    <s v="01"/>
    <s v="15041RESIN146362023"/>
    <s v="23BL000F"/>
    <n v="4350"/>
    <n v="4350"/>
    <n v="4350"/>
    <n v="4350"/>
    <n v="0"/>
    <n v="0"/>
    <n v="0"/>
    <n v="0"/>
    <n v="304.5"/>
    <n v="0"/>
    <n v="0"/>
    <n v="0"/>
    <n v="0"/>
    <n v="0"/>
    <n v="304.5"/>
    <s v="2"/>
  </r>
  <r>
    <x v="0"/>
    <x v="3"/>
    <s v="1"/>
    <s v="01"/>
    <s v="15041RESIN146362023"/>
    <s v="23BL000F"/>
    <n v="4349"/>
    <n v="4349"/>
    <n v="4349"/>
    <n v="4349"/>
    <n v="0"/>
    <n v="0"/>
    <n v="0"/>
    <n v="0"/>
    <n v="54.9"/>
    <n v="0"/>
    <n v="0"/>
    <n v="0"/>
    <n v="0"/>
    <n v="0"/>
    <n v="54.9"/>
    <s v="2"/>
  </r>
  <r>
    <x v="0"/>
    <x v="3"/>
    <s v="1"/>
    <s v="01"/>
    <s v="15041RESIN146362023"/>
    <s v="23BL000F"/>
    <n v="4348"/>
    <n v="4348"/>
    <n v="4348"/>
    <n v="4348"/>
    <n v="0"/>
    <n v="0"/>
    <n v="0"/>
    <n v="0"/>
    <n v="457"/>
    <n v="0"/>
    <n v="0"/>
    <n v="0"/>
    <n v="0"/>
    <n v="0"/>
    <n v="457"/>
    <s v="2"/>
  </r>
  <r>
    <x v="0"/>
    <x v="3"/>
    <s v="1"/>
    <s v="01"/>
    <s v="15041RESIN146362023"/>
    <s v="23BL000F"/>
    <n v="4347"/>
    <n v="4347"/>
    <n v="4347"/>
    <n v="4347"/>
    <n v="0"/>
    <n v="0"/>
    <n v="0"/>
    <n v="0"/>
    <n v="50"/>
    <n v="0"/>
    <n v="0"/>
    <n v="0"/>
    <n v="0"/>
    <n v="0"/>
    <n v="50"/>
    <s v="2"/>
  </r>
  <r>
    <x v="0"/>
    <x v="3"/>
    <s v="1"/>
    <s v="01"/>
    <s v="15041RESIN146362023"/>
    <s v="23BL000F"/>
    <n v="4346"/>
    <n v="4346"/>
    <n v="4346"/>
    <n v="4346"/>
    <n v="0"/>
    <n v="0"/>
    <n v="0"/>
    <n v="0"/>
    <n v="16.2"/>
    <n v="0"/>
    <n v="0"/>
    <n v="0"/>
    <n v="0"/>
    <n v="0"/>
    <n v="16.2"/>
    <s v="2"/>
  </r>
  <r>
    <x v="0"/>
    <x v="3"/>
    <s v="1"/>
    <s v="01"/>
    <s v="15041RESIN146362023"/>
    <s v="23BL000F"/>
    <n v="4345"/>
    <n v="4345"/>
    <n v="4345"/>
    <n v="4345"/>
    <n v="0"/>
    <n v="0"/>
    <n v="0"/>
    <n v="0"/>
    <n v="122.8"/>
    <n v="0"/>
    <n v="0"/>
    <n v="0"/>
    <n v="0"/>
    <n v="0"/>
    <n v="122.8"/>
    <s v="2"/>
  </r>
  <r>
    <x v="0"/>
    <x v="3"/>
    <s v="1"/>
    <s v="01"/>
    <s v="15041RESIN146362023"/>
    <s v="23BL000F"/>
    <n v="4344"/>
    <n v="4344"/>
    <n v="4344"/>
    <n v="4344"/>
    <n v="0"/>
    <n v="0"/>
    <n v="0"/>
    <n v="0"/>
    <n v="0"/>
    <n v="0"/>
    <n v="0"/>
    <n v="0"/>
    <n v="0"/>
    <n v="0"/>
    <n v="0"/>
    <s v="2"/>
  </r>
  <r>
    <x v="0"/>
    <x v="3"/>
    <s v="1"/>
    <s v="01"/>
    <s v="15041RESIN146362023"/>
    <s v="23BL000F"/>
    <n v="4343"/>
    <n v="4343"/>
    <n v="4343"/>
    <n v="4343"/>
    <n v="0"/>
    <n v="0"/>
    <n v="0"/>
    <n v="0"/>
    <n v="404.6"/>
    <n v="0"/>
    <n v="0"/>
    <n v="0"/>
    <n v="0"/>
    <n v="0"/>
    <n v="404.6"/>
    <s v="2"/>
  </r>
  <r>
    <x v="0"/>
    <x v="3"/>
    <s v="1"/>
    <s v="01"/>
    <s v="15041RESIN146362023"/>
    <s v="23BL000F"/>
    <n v="4342"/>
    <n v="4342"/>
    <n v="4342"/>
    <n v="4342"/>
    <n v="0"/>
    <n v="0"/>
    <n v="0"/>
    <n v="0"/>
    <n v="62.5"/>
    <n v="0"/>
    <n v="0"/>
    <n v="0"/>
    <n v="0"/>
    <n v="0"/>
    <n v="62.5"/>
    <s v="2"/>
  </r>
  <r>
    <x v="0"/>
    <x v="3"/>
    <s v="1"/>
    <s v="01"/>
    <s v="15041RESIN146362023"/>
    <s v="23BL000F"/>
    <n v="4341"/>
    <n v="4341"/>
    <n v="4341"/>
    <n v="4341"/>
    <n v="0"/>
    <n v="0"/>
    <n v="0"/>
    <n v="0"/>
    <n v="158"/>
    <n v="0"/>
    <n v="0"/>
    <n v="0"/>
    <n v="0"/>
    <n v="0"/>
    <n v="158"/>
    <s v="2"/>
  </r>
  <r>
    <x v="0"/>
    <x v="4"/>
    <s v="1"/>
    <s v="01"/>
    <s v="15041RESIN146362023"/>
    <s v="23BL000F"/>
    <n v="4340"/>
    <n v="4340"/>
    <n v="4340"/>
    <n v="4340"/>
    <n v="0"/>
    <n v="0"/>
    <n v="0"/>
    <n v="0"/>
    <n v="135"/>
    <n v="0"/>
    <n v="0"/>
    <n v="0"/>
    <n v="0"/>
    <n v="0"/>
    <n v="135"/>
    <s v="2"/>
  </r>
  <r>
    <x v="0"/>
    <x v="4"/>
    <s v="1"/>
    <s v="01"/>
    <s v="15041RESIN146362023"/>
    <s v="23BL000F"/>
    <n v="4339"/>
    <n v="4339"/>
    <n v="4339"/>
    <n v="4339"/>
    <n v="0"/>
    <n v="0"/>
    <n v="0"/>
    <n v="0"/>
    <n v="393.15"/>
    <n v="0"/>
    <n v="0"/>
    <n v="0"/>
    <n v="0"/>
    <n v="0"/>
    <n v="393.15"/>
    <s v="2"/>
  </r>
  <r>
    <x v="0"/>
    <x v="4"/>
    <s v="1"/>
    <s v="01"/>
    <s v="15041RESIN146362023"/>
    <s v="23BL000F"/>
    <n v="4338"/>
    <n v="4338"/>
    <n v="4338"/>
    <n v="4338"/>
    <n v="0"/>
    <n v="0"/>
    <n v="0"/>
    <n v="0"/>
    <n v="59.2"/>
    <n v="0"/>
    <n v="0"/>
    <n v="0"/>
    <n v="0"/>
    <n v="0"/>
    <n v="59.2"/>
    <s v="2"/>
  </r>
  <r>
    <x v="0"/>
    <x v="4"/>
    <s v="1"/>
    <s v="01"/>
    <s v="15041RESIN146362023"/>
    <s v="23BL000F"/>
    <n v="4337"/>
    <n v="4337"/>
    <n v="4337"/>
    <n v="4337"/>
    <n v="0"/>
    <n v="0"/>
    <n v="0"/>
    <n v="0"/>
    <n v="55"/>
    <n v="0"/>
    <n v="0"/>
    <n v="0"/>
    <n v="0"/>
    <n v="0"/>
    <n v="55"/>
    <s v="2"/>
  </r>
  <r>
    <x v="0"/>
    <x v="4"/>
    <s v="1"/>
    <s v="01"/>
    <s v="15041RESIN146362023"/>
    <s v="23BL000F"/>
    <n v="4336"/>
    <n v="4336"/>
    <n v="4336"/>
    <n v="4336"/>
    <n v="0"/>
    <n v="0"/>
    <n v="0"/>
    <n v="0"/>
    <n v="427.55"/>
    <n v="0"/>
    <n v="0"/>
    <n v="0"/>
    <n v="0"/>
    <n v="0"/>
    <n v="427.55"/>
    <s v="2"/>
  </r>
  <r>
    <x v="0"/>
    <x v="4"/>
    <s v="1"/>
    <s v="01"/>
    <s v="15041RESIN146362023"/>
    <s v="23BL000F"/>
    <n v="4335"/>
    <n v="4335"/>
    <n v="4335"/>
    <n v="4335"/>
    <n v="0"/>
    <n v="0"/>
    <n v="0"/>
    <n v="0"/>
    <n v="45.25"/>
    <n v="0"/>
    <n v="0"/>
    <n v="0"/>
    <n v="0"/>
    <n v="0"/>
    <n v="45.25"/>
    <s v="2"/>
  </r>
  <r>
    <x v="0"/>
    <x v="4"/>
    <s v="1"/>
    <s v="01"/>
    <s v="15041RESIN146362023"/>
    <s v="23BL000F"/>
    <n v="4334"/>
    <n v="4334"/>
    <n v="4334"/>
    <n v="4334"/>
    <n v="0"/>
    <n v="0"/>
    <n v="0"/>
    <n v="0"/>
    <n v="168.75"/>
    <n v="0"/>
    <n v="0"/>
    <n v="0"/>
    <n v="0"/>
    <n v="0"/>
    <n v="168.75"/>
    <s v="2"/>
  </r>
  <r>
    <x v="0"/>
    <x v="4"/>
    <s v="1"/>
    <s v="01"/>
    <s v="15041RESIN146362023"/>
    <s v="23BL000F"/>
    <n v="4333"/>
    <n v="4333"/>
    <n v="4333"/>
    <n v="4333"/>
    <n v="0"/>
    <n v="0"/>
    <n v="0"/>
    <n v="0"/>
    <n v="33"/>
    <n v="0"/>
    <n v="0"/>
    <n v="0"/>
    <n v="0"/>
    <n v="0"/>
    <n v="33"/>
    <s v="2"/>
  </r>
  <r>
    <x v="0"/>
    <x v="4"/>
    <s v="1"/>
    <s v="01"/>
    <s v="15041RESIN146362023"/>
    <s v="23BL000F"/>
    <n v="4332"/>
    <n v="4332"/>
    <n v="4332"/>
    <n v="4332"/>
    <n v="0"/>
    <n v="0"/>
    <n v="0"/>
    <n v="0"/>
    <n v="216"/>
    <n v="0"/>
    <n v="0"/>
    <n v="0"/>
    <n v="0"/>
    <n v="0"/>
    <n v="216"/>
    <s v="2"/>
  </r>
  <r>
    <x v="0"/>
    <x v="4"/>
    <s v="1"/>
    <s v="01"/>
    <s v="15041RESIN146362023"/>
    <s v="23BL000F"/>
    <n v="4331"/>
    <n v="4331"/>
    <n v="4331"/>
    <n v="4331"/>
    <n v="0"/>
    <n v="0"/>
    <n v="0"/>
    <n v="0"/>
    <n v="67.5"/>
    <n v="0"/>
    <n v="0"/>
    <n v="0"/>
    <n v="0"/>
    <n v="0"/>
    <n v="67.5"/>
    <s v="2"/>
  </r>
  <r>
    <x v="0"/>
    <x v="4"/>
    <s v="1"/>
    <s v="01"/>
    <s v="15041RESIN146362023"/>
    <s v="23BL000F"/>
    <n v="4330"/>
    <n v="4330"/>
    <n v="4330"/>
    <n v="4330"/>
    <n v="0"/>
    <n v="0"/>
    <n v="0"/>
    <n v="0"/>
    <n v="198.96"/>
    <n v="0"/>
    <n v="0"/>
    <n v="0"/>
    <n v="0"/>
    <n v="0"/>
    <n v="198.96"/>
    <s v="2"/>
  </r>
  <r>
    <x v="0"/>
    <x v="4"/>
    <s v="1"/>
    <s v="01"/>
    <s v="15041RESIN146362023"/>
    <s v="23BL000F"/>
    <n v="4329"/>
    <n v="4329"/>
    <n v="4329"/>
    <n v="4329"/>
    <n v="0"/>
    <n v="0"/>
    <n v="0"/>
    <n v="0"/>
    <n v="63"/>
    <n v="0"/>
    <n v="0"/>
    <n v="0"/>
    <n v="0"/>
    <n v="0"/>
    <n v="63"/>
    <s v="2"/>
  </r>
  <r>
    <x v="0"/>
    <x v="4"/>
    <s v="1"/>
    <s v="01"/>
    <s v="15041RESIN146362023"/>
    <s v="23BL000F"/>
    <n v="4328"/>
    <n v="4328"/>
    <n v="4328"/>
    <n v="4328"/>
    <n v="0"/>
    <n v="0"/>
    <n v="0"/>
    <n v="0"/>
    <n v="27"/>
    <n v="0"/>
    <n v="0"/>
    <n v="0"/>
    <n v="0"/>
    <n v="0"/>
    <n v="27"/>
    <s v="2"/>
  </r>
  <r>
    <x v="0"/>
    <x v="4"/>
    <s v="1"/>
    <s v="01"/>
    <s v="15041RESIN146362023"/>
    <s v="23BL000F"/>
    <n v="4327"/>
    <n v="4327"/>
    <n v="4327"/>
    <n v="4327"/>
    <n v="0"/>
    <n v="0"/>
    <n v="0"/>
    <n v="0"/>
    <n v="3.65"/>
    <n v="0"/>
    <n v="0"/>
    <n v="0"/>
    <n v="0"/>
    <n v="0"/>
    <n v="3.65"/>
    <s v="2"/>
  </r>
  <r>
    <x v="0"/>
    <x v="4"/>
    <s v="1"/>
    <s v="01"/>
    <s v="15041RESIN146362023"/>
    <s v="23BL000F"/>
    <n v="4326"/>
    <n v="4326"/>
    <n v="4326"/>
    <n v="4326"/>
    <n v="0"/>
    <n v="0"/>
    <n v="0"/>
    <n v="0"/>
    <n v="172.5"/>
    <n v="0"/>
    <n v="0"/>
    <n v="0"/>
    <n v="0"/>
    <n v="0"/>
    <n v="172.5"/>
    <s v="2"/>
  </r>
  <r>
    <x v="0"/>
    <x v="4"/>
    <s v="1"/>
    <s v="01"/>
    <s v="15041RESIN146362023"/>
    <s v="23BL000F"/>
    <n v="4325"/>
    <n v="4325"/>
    <n v="4325"/>
    <n v="4325"/>
    <n v="0"/>
    <n v="0"/>
    <n v="0"/>
    <n v="0"/>
    <n v="167.25"/>
    <n v="0"/>
    <n v="0"/>
    <n v="0"/>
    <n v="0"/>
    <n v="0"/>
    <n v="167.25"/>
    <s v="2"/>
  </r>
  <r>
    <x v="0"/>
    <x v="4"/>
    <s v="1"/>
    <s v="01"/>
    <s v="15041RESIN146362023"/>
    <s v="23BL000F"/>
    <n v="4324"/>
    <n v="4324"/>
    <n v="4324"/>
    <n v="4324"/>
    <n v="0"/>
    <n v="0"/>
    <n v="0"/>
    <n v="0"/>
    <n v="103"/>
    <n v="0"/>
    <n v="0"/>
    <n v="0"/>
    <n v="0"/>
    <n v="0"/>
    <n v="103"/>
    <s v="2"/>
  </r>
  <r>
    <x v="0"/>
    <x v="4"/>
    <s v="1"/>
    <s v="01"/>
    <s v="15041RESIN146362023"/>
    <s v="23BL000F"/>
    <n v="4323"/>
    <n v="4323"/>
    <n v="4323"/>
    <n v="4323"/>
    <n v="0"/>
    <n v="0"/>
    <n v="0"/>
    <n v="0"/>
    <n v="12.28"/>
    <n v="0"/>
    <n v="0"/>
    <n v="0"/>
    <n v="0"/>
    <n v="0"/>
    <n v="12.28"/>
    <s v="2"/>
  </r>
  <r>
    <x v="0"/>
    <x v="4"/>
    <s v="1"/>
    <s v="01"/>
    <s v="15041RESIN146362023"/>
    <s v="23BL000F"/>
    <n v="4322"/>
    <n v="4322"/>
    <n v="4322"/>
    <n v="4322"/>
    <n v="0"/>
    <n v="0"/>
    <n v="0"/>
    <n v="0"/>
    <n v="44.8"/>
    <n v="0"/>
    <n v="0"/>
    <n v="0"/>
    <n v="0"/>
    <n v="0"/>
    <n v="44.8"/>
    <s v="2"/>
  </r>
  <r>
    <x v="0"/>
    <x v="4"/>
    <s v="1"/>
    <s v="01"/>
    <s v="15041RESIN146362023"/>
    <s v="23BL000F"/>
    <n v="4321"/>
    <n v="4321"/>
    <n v="4321"/>
    <n v="4321"/>
    <n v="0"/>
    <n v="0"/>
    <n v="0"/>
    <n v="0"/>
    <n v="50"/>
    <n v="0"/>
    <n v="0"/>
    <n v="0"/>
    <n v="0"/>
    <n v="0"/>
    <n v="50"/>
    <s v="2"/>
  </r>
  <r>
    <x v="0"/>
    <x v="4"/>
    <s v="1"/>
    <s v="01"/>
    <s v="15041RESIN146362023"/>
    <s v="23BL000F"/>
    <n v="4320"/>
    <n v="4320"/>
    <n v="4320"/>
    <n v="4320"/>
    <n v="0"/>
    <n v="0"/>
    <n v="0"/>
    <n v="0"/>
    <n v="95.75"/>
    <n v="0"/>
    <n v="0"/>
    <n v="0"/>
    <n v="0"/>
    <n v="0"/>
    <n v="95.75"/>
    <s v="2"/>
  </r>
  <r>
    <x v="0"/>
    <x v="4"/>
    <s v="1"/>
    <s v="01"/>
    <s v="15041RESIN146362023"/>
    <s v="23BL000F"/>
    <n v="4319"/>
    <n v="4319"/>
    <n v="4319"/>
    <n v="4319"/>
    <n v="0"/>
    <n v="0"/>
    <n v="0"/>
    <n v="0"/>
    <n v="40"/>
    <n v="0"/>
    <n v="0"/>
    <n v="0"/>
    <n v="0"/>
    <n v="0"/>
    <n v="40"/>
    <s v="2"/>
  </r>
  <r>
    <x v="0"/>
    <x v="4"/>
    <s v="1"/>
    <s v="01"/>
    <s v="15041RESIN146362023"/>
    <s v="23BL000F"/>
    <n v="4318"/>
    <n v="4318"/>
    <n v="4318"/>
    <n v="4318"/>
    <n v="0"/>
    <n v="0"/>
    <n v="0"/>
    <n v="0"/>
    <n v="162"/>
    <n v="0"/>
    <n v="0"/>
    <n v="0"/>
    <n v="0"/>
    <n v="0"/>
    <n v="162"/>
    <s v="2"/>
  </r>
  <r>
    <x v="0"/>
    <x v="4"/>
    <s v="1"/>
    <s v="01"/>
    <s v="15041RESIN146362023"/>
    <s v="23BL000F"/>
    <n v="4317"/>
    <n v="4317"/>
    <n v="4317"/>
    <n v="4317"/>
    <n v="0"/>
    <n v="0"/>
    <n v="0"/>
    <n v="0"/>
    <n v="441"/>
    <n v="0"/>
    <n v="0"/>
    <n v="0"/>
    <n v="0"/>
    <n v="0"/>
    <n v="441"/>
    <s v="2"/>
  </r>
  <r>
    <x v="0"/>
    <x v="4"/>
    <s v="1"/>
    <s v="01"/>
    <s v="15041RESIN146362023"/>
    <s v="23BL000F"/>
    <n v="4316"/>
    <n v="4316"/>
    <n v="4316"/>
    <n v="4316"/>
    <n v="0"/>
    <n v="0"/>
    <n v="0"/>
    <n v="0"/>
    <n v="50"/>
    <n v="0"/>
    <n v="0"/>
    <n v="0"/>
    <n v="0"/>
    <n v="0"/>
    <n v="50"/>
    <s v="2"/>
  </r>
  <r>
    <x v="0"/>
    <x v="4"/>
    <s v="1"/>
    <s v="01"/>
    <s v="15041RESIN146362023"/>
    <s v="23BL000F"/>
    <n v="4315"/>
    <n v="4315"/>
    <n v="4315"/>
    <n v="4315"/>
    <n v="0"/>
    <n v="0"/>
    <n v="0"/>
    <n v="0"/>
    <n v="48.75"/>
    <n v="0"/>
    <n v="0"/>
    <n v="0"/>
    <n v="0"/>
    <n v="0"/>
    <n v="48.75"/>
    <s v="2"/>
  </r>
  <r>
    <x v="0"/>
    <x v="4"/>
    <s v="1"/>
    <s v="01"/>
    <s v="15041RESIN146362023"/>
    <s v="23BL000F"/>
    <n v="4314"/>
    <n v="4314"/>
    <n v="4314"/>
    <n v="4314"/>
    <n v="0"/>
    <n v="0"/>
    <n v="0"/>
    <n v="0"/>
    <n v="494"/>
    <n v="0"/>
    <n v="0"/>
    <n v="0"/>
    <n v="0"/>
    <n v="0"/>
    <n v="494"/>
    <s v="2"/>
  </r>
  <r>
    <x v="0"/>
    <x v="4"/>
    <s v="1"/>
    <s v="01"/>
    <s v="15041RESIN146362023"/>
    <s v="23BL000F"/>
    <n v="4313"/>
    <n v="4313"/>
    <n v="4313"/>
    <n v="4313"/>
    <n v="0"/>
    <n v="0"/>
    <n v="0"/>
    <n v="0"/>
    <n v="603"/>
    <n v="0"/>
    <n v="0"/>
    <n v="0"/>
    <n v="0"/>
    <n v="0"/>
    <n v="603"/>
    <s v="2"/>
  </r>
  <r>
    <x v="0"/>
    <x v="4"/>
    <s v="1"/>
    <s v="01"/>
    <s v="15041RESIN146362023"/>
    <s v="23BL000F"/>
    <n v="4312"/>
    <n v="4312"/>
    <n v="4312"/>
    <n v="4312"/>
    <n v="0"/>
    <n v="0"/>
    <n v="0"/>
    <n v="0"/>
    <n v="508.56"/>
    <n v="0"/>
    <n v="0"/>
    <n v="0"/>
    <n v="0"/>
    <n v="0"/>
    <n v="508.56"/>
    <s v="2"/>
  </r>
  <r>
    <x v="0"/>
    <x v="4"/>
    <s v="1"/>
    <s v="01"/>
    <s v="15041RESIN146362023"/>
    <s v="23BL000F"/>
    <n v="4311"/>
    <n v="4311"/>
    <n v="4311"/>
    <n v="4311"/>
    <n v="0"/>
    <n v="0"/>
    <n v="0"/>
    <n v="0"/>
    <n v="504"/>
    <n v="0"/>
    <n v="0"/>
    <n v="0"/>
    <n v="0"/>
    <n v="0"/>
    <n v="504"/>
    <s v="2"/>
  </r>
  <r>
    <x v="0"/>
    <x v="5"/>
    <s v="1"/>
    <s v="01"/>
    <s v="15041RESIN146362023"/>
    <s v="23BL000F"/>
    <n v="4310"/>
    <n v="4310"/>
    <n v="4310"/>
    <n v="4310"/>
    <n v="0"/>
    <n v="0"/>
    <n v="0"/>
    <n v="0"/>
    <n v="217.2"/>
    <n v="0"/>
    <n v="0"/>
    <n v="0"/>
    <n v="0"/>
    <n v="0"/>
    <n v="217.2"/>
    <s v="2"/>
  </r>
  <r>
    <x v="0"/>
    <x v="5"/>
    <s v="1"/>
    <s v="01"/>
    <s v="15041RESIN146362023"/>
    <s v="23BL000F"/>
    <n v="4309"/>
    <n v="4309"/>
    <n v="4309"/>
    <n v="4309"/>
    <n v="0"/>
    <n v="0"/>
    <n v="0"/>
    <n v="0"/>
    <n v="25.38"/>
    <n v="0"/>
    <n v="0"/>
    <n v="0"/>
    <n v="0"/>
    <n v="0"/>
    <n v="25.38"/>
    <s v="2"/>
  </r>
  <r>
    <x v="0"/>
    <x v="5"/>
    <s v="1"/>
    <s v="01"/>
    <s v="15041RESIN146362023"/>
    <s v="23BL000F"/>
    <n v="4308"/>
    <n v="4308"/>
    <n v="4308"/>
    <n v="4308"/>
    <n v="0"/>
    <n v="0"/>
    <n v="0"/>
    <n v="0"/>
    <n v="50.15"/>
    <n v="0"/>
    <n v="0"/>
    <n v="0"/>
    <n v="0"/>
    <n v="0"/>
    <n v="50.15"/>
    <s v="2"/>
  </r>
  <r>
    <x v="0"/>
    <x v="5"/>
    <s v="1"/>
    <s v="01"/>
    <s v="15041RESIN146362023"/>
    <s v="23BL000F"/>
    <n v="4307"/>
    <n v="4307"/>
    <n v="4307"/>
    <n v="4307"/>
    <n v="0"/>
    <n v="0"/>
    <n v="0"/>
    <n v="0"/>
    <n v="54.66"/>
    <n v="0"/>
    <n v="0"/>
    <n v="0"/>
    <n v="0"/>
    <n v="0"/>
    <n v="54.66"/>
    <s v="2"/>
  </r>
  <r>
    <x v="0"/>
    <x v="5"/>
    <s v="1"/>
    <s v="01"/>
    <s v="15041RESIN146362023"/>
    <s v="23BL000F"/>
    <n v="4306"/>
    <n v="4306"/>
    <n v="4306"/>
    <n v="4306"/>
    <n v="0"/>
    <n v="0"/>
    <n v="0"/>
    <n v="0"/>
    <n v="23.75"/>
    <n v="0"/>
    <n v="0"/>
    <n v="0"/>
    <n v="0"/>
    <n v="0"/>
    <n v="23.75"/>
    <s v="2"/>
  </r>
  <r>
    <x v="0"/>
    <x v="5"/>
    <s v="1"/>
    <s v="01"/>
    <s v="15041RESIN146362023"/>
    <s v="23BL000F"/>
    <n v="4305"/>
    <n v="4305"/>
    <n v="4305"/>
    <n v="4305"/>
    <n v="0"/>
    <n v="0"/>
    <n v="0"/>
    <n v="0"/>
    <n v="45"/>
    <n v="0"/>
    <n v="0"/>
    <n v="0"/>
    <n v="0"/>
    <n v="0"/>
    <n v="45"/>
    <s v="2"/>
  </r>
  <r>
    <x v="0"/>
    <x v="5"/>
    <s v="1"/>
    <s v="01"/>
    <s v="15041RESIN146362023"/>
    <s v="23BL000F"/>
    <n v="4304"/>
    <n v="4304"/>
    <n v="4304"/>
    <n v="4304"/>
    <n v="0"/>
    <n v="0"/>
    <n v="0"/>
    <n v="0"/>
    <n v="3"/>
    <n v="0"/>
    <n v="0"/>
    <n v="0"/>
    <n v="0"/>
    <n v="0"/>
    <n v="3"/>
    <s v="2"/>
  </r>
  <r>
    <x v="0"/>
    <x v="5"/>
    <s v="1"/>
    <s v="01"/>
    <s v="15041RESIN146362023"/>
    <s v="23BL000F"/>
    <n v="4303"/>
    <n v="4303"/>
    <n v="4303"/>
    <n v="4303"/>
    <n v="0"/>
    <n v="0"/>
    <n v="0"/>
    <n v="0"/>
    <n v="195.6"/>
    <n v="0"/>
    <n v="0"/>
    <n v="0"/>
    <n v="0"/>
    <n v="0"/>
    <n v="195.6"/>
    <s v="2"/>
  </r>
  <r>
    <x v="0"/>
    <x v="5"/>
    <s v="1"/>
    <s v="01"/>
    <s v="15041RESIN146362023"/>
    <s v="23BL000F"/>
    <n v="4302"/>
    <n v="4302"/>
    <n v="4302"/>
    <n v="4302"/>
    <n v="0"/>
    <n v="0"/>
    <n v="0"/>
    <n v="0"/>
    <n v="271.7"/>
    <n v="0"/>
    <n v="0"/>
    <n v="0"/>
    <n v="0"/>
    <n v="0"/>
    <n v="271.7"/>
    <s v="2"/>
  </r>
  <r>
    <x v="0"/>
    <x v="5"/>
    <s v="1"/>
    <s v="01"/>
    <s v="15041RESIN146362023"/>
    <s v="23BL000F"/>
    <n v="4301"/>
    <n v="4301"/>
    <n v="4301"/>
    <n v="4301"/>
    <n v="0"/>
    <n v="0"/>
    <n v="0"/>
    <n v="0"/>
    <n v="50"/>
    <n v="0"/>
    <n v="0"/>
    <n v="0"/>
    <n v="0"/>
    <n v="0"/>
    <n v="50"/>
    <s v="2"/>
  </r>
  <r>
    <x v="0"/>
    <x v="5"/>
    <s v="1"/>
    <s v="01"/>
    <s v="15041RESIN146362023"/>
    <s v="23BL000F"/>
    <n v="4300"/>
    <n v="4300"/>
    <n v="4300"/>
    <n v="4300"/>
    <n v="0"/>
    <n v="0"/>
    <n v="0"/>
    <n v="0"/>
    <n v="588.70000000000005"/>
    <n v="0"/>
    <n v="0"/>
    <n v="0"/>
    <n v="0"/>
    <n v="0"/>
    <n v="588.70000000000005"/>
    <s v="2"/>
  </r>
  <r>
    <x v="0"/>
    <x v="5"/>
    <s v="1"/>
    <s v="01"/>
    <s v="15041RESIN146362023"/>
    <s v="23BL000F"/>
    <n v="4299"/>
    <n v="4299"/>
    <n v="4299"/>
    <n v="4299"/>
    <n v="0"/>
    <n v="0"/>
    <n v="0"/>
    <n v="0"/>
    <n v="29.68"/>
    <n v="0"/>
    <n v="0"/>
    <n v="0"/>
    <n v="0"/>
    <n v="0"/>
    <n v="29.68"/>
    <s v="2"/>
  </r>
  <r>
    <x v="0"/>
    <x v="5"/>
    <s v="1"/>
    <s v="01"/>
    <s v="15041RESIN146362023"/>
    <s v="23BL000F"/>
    <n v="4298"/>
    <n v="4298"/>
    <n v="4298"/>
    <n v="4298"/>
    <n v="0"/>
    <n v="0"/>
    <n v="0"/>
    <n v="0"/>
    <n v="30.5"/>
    <n v="0"/>
    <n v="0"/>
    <n v="0"/>
    <n v="0"/>
    <n v="0"/>
    <n v="30.5"/>
    <s v="2"/>
  </r>
  <r>
    <x v="0"/>
    <x v="5"/>
    <s v="1"/>
    <s v="01"/>
    <s v="15041RESIN146362023"/>
    <s v="23BL000F"/>
    <n v="4297"/>
    <n v="4297"/>
    <n v="4297"/>
    <n v="4297"/>
    <n v="0"/>
    <n v="0"/>
    <n v="0"/>
    <n v="0"/>
    <n v="90"/>
    <n v="0"/>
    <n v="0"/>
    <n v="0"/>
    <n v="0"/>
    <n v="0"/>
    <n v="90"/>
    <s v="2"/>
  </r>
  <r>
    <x v="0"/>
    <x v="5"/>
    <s v="1"/>
    <s v="01"/>
    <s v="15041RESIN146362023"/>
    <s v="23BL000F"/>
    <n v="4296"/>
    <n v="4296"/>
    <n v="4296"/>
    <n v="4296"/>
    <n v="0"/>
    <n v="0"/>
    <n v="0"/>
    <n v="0"/>
    <n v="100.5"/>
    <n v="0"/>
    <n v="0"/>
    <n v="0"/>
    <n v="0"/>
    <n v="0"/>
    <n v="100.5"/>
    <s v="2"/>
  </r>
  <r>
    <x v="0"/>
    <x v="5"/>
    <s v="1"/>
    <s v="01"/>
    <s v="15041RESIN146362023"/>
    <s v="23BL000F"/>
    <n v="4295"/>
    <n v="4295"/>
    <n v="4295"/>
    <n v="4295"/>
    <n v="0"/>
    <n v="0"/>
    <n v="0"/>
    <n v="0"/>
    <n v="93.8"/>
    <n v="0"/>
    <n v="0"/>
    <n v="0"/>
    <n v="0"/>
    <n v="0"/>
    <n v="93.8"/>
    <s v="2"/>
  </r>
  <r>
    <x v="0"/>
    <x v="5"/>
    <s v="1"/>
    <s v="01"/>
    <s v="15041RESIN146362023"/>
    <s v="23BL000F"/>
    <n v="4294"/>
    <n v="4294"/>
    <n v="4294"/>
    <n v="4294"/>
    <n v="0"/>
    <n v="0"/>
    <n v="0"/>
    <n v="0"/>
    <n v="42"/>
    <n v="0"/>
    <n v="0"/>
    <n v="0"/>
    <n v="0"/>
    <n v="0"/>
    <n v="42"/>
    <s v="2"/>
  </r>
  <r>
    <x v="0"/>
    <x v="5"/>
    <s v="1"/>
    <s v="01"/>
    <s v="15041RESIN146362023"/>
    <s v="23BL000F"/>
    <n v="4293"/>
    <n v="4293"/>
    <n v="4293"/>
    <n v="4293"/>
    <n v="0"/>
    <n v="0"/>
    <n v="0"/>
    <n v="0"/>
    <n v="95.58"/>
    <n v="0"/>
    <n v="0"/>
    <n v="0"/>
    <n v="0"/>
    <n v="0"/>
    <n v="95.58"/>
    <s v="2"/>
  </r>
  <r>
    <x v="0"/>
    <x v="5"/>
    <s v="1"/>
    <s v="01"/>
    <s v="15041RESIN146362023"/>
    <s v="23BL000F"/>
    <n v="4292"/>
    <n v="4292"/>
    <n v="4292"/>
    <n v="4292"/>
    <n v="0"/>
    <n v="0"/>
    <n v="0"/>
    <n v="0"/>
    <n v="187.29"/>
    <n v="0"/>
    <n v="0"/>
    <n v="0"/>
    <n v="0"/>
    <n v="0"/>
    <n v="187.29"/>
    <s v="2"/>
  </r>
  <r>
    <x v="0"/>
    <x v="6"/>
    <s v="1"/>
    <s v="01"/>
    <s v="15041RESIN146362023"/>
    <s v="23BL000F"/>
    <n v="4291"/>
    <n v="4291"/>
    <n v="4291"/>
    <n v="4291"/>
    <n v="0"/>
    <n v="0"/>
    <n v="0"/>
    <n v="0"/>
    <n v="132.75"/>
    <n v="0"/>
    <n v="0"/>
    <n v="0"/>
    <n v="0"/>
    <n v="0"/>
    <n v="132.75"/>
    <s v="2"/>
  </r>
  <r>
    <x v="0"/>
    <x v="6"/>
    <s v="1"/>
    <s v="01"/>
    <s v="15041RESIN146362023"/>
    <s v="23BL000F"/>
    <n v="4290"/>
    <n v="4290"/>
    <n v="4290"/>
    <n v="4290"/>
    <n v="0"/>
    <n v="0"/>
    <n v="0"/>
    <n v="0"/>
    <n v="39.340000000000003"/>
    <n v="0"/>
    <n v="0"/>
    <n v="0"/>
    <n v="0"/>
    <n v="0"/>
    <n v="39.340000000000003"/>
    <s v="2"/>
  </r>
  <r>
    <x v="0"/>
    <x v="6"/>
    <s v="1"/>
    <s v="01"/>
    <s v="15041RESIN146362023"/>
    <s v="23BL000F"/>
    <n v="4289"/>
    <n v="4289"/>
    <n v="4289"/>
    <n v="4289"/>
    <n v="0"/>
    <n v="0"/>
    <n v="0"/>
    <n v="0"/>
    <n v="55"/>
    <n v="0"/>
    <n v="0"/>
    <n v="0"/>
    <n v="0"/>
    <n v="0"/>
    <n v="55"/>
    <s v="2"/>
  </r>
  <r>
    <x v="0"/>
    <x v="6"/>
    <s v="1"/>
    <s v="01"/>
    <s v="15041RESIN146362023"/>
    <s v="23BL000F"/>
    <n v="4288"/>
    <n v="4288"/>
    <n v="4288"/>
    <n v="4288"/>
    <n v="0"/>
    <n v="0"/>
    <n v="0"/>
    <n v="0"/>
    <n v="27"/>
    <n v="0"/>
    <n v="0"/>
    <n v="0"/>
    <n v="0"/>
    <n v="0"/>
    <n v="27"/>
    <s v="2"/>
  </r>
  <r>
    <x v="0"/>
    <x v="6"/>
    <s v="1"/>
    <s v="01"/>
    <s v="15041RESIN146362023"/>
    <s v="23BL000F"/>
    <n v="4287"/>
    <n v="4287"/>
    <n v="4287"/>
    <n v="4287"/>
    <n v="0"/>
    <n v="0"/>
    <n v="0"/>
    <n v="0"/>
    <n v="417"/>
    <n v="0"/>
    <n v="0"/>
    <n v="0"/>
    <n v="0"/>
    <n v="0"/>
    <n v="417"/>
    <s v="2"/>
  </r>
  <r>
    <x v="0"/>
    <x v="6"/>
    <s v="1"/>
    <s v="01"/>
    <s v="15041RESIN146362023"/>
    <s v="23BL000F"/>
    <n v="4286"/>
    <n v="4286"/>
    <n v="4286"/>
    <n v="4286"/>
    <n v="0"/>
    <n v="0"/>
    <n v="0"/>
    <n v="0"/>
    <n v="66"/>
    <n v="0"/>
    <n v="0"/>
    <n v="0"/>
    <n v="0"/>
    <n v="0"/>
    <n v="66"/>
    <s v="2"/>
  </r>
  <r>
    <x v="0"/>
    <x v="6"/>
    <s v="1"/>
    <s v="01"/>
    <s v="15041RESIN146362023"/>
    <s v="23BL000F"/>
    <n v="4285"/>
    <n v="4285"/>
    <n v="4285"/>
    <n v="4285"/>
    <n v="0"/>
    <n v="0"/>
    <n v="0"/>
    <n v="0"/>
    <n v="465.2"/>
    <n v="0"/>
    <n v="0"/>
    <n v="0"/>
    <n v="0"/>
    <n v="0"/>
    <n v="465.2"/>
    <s v="2"/>
  </r>
  <r>
    <x v="0"/>
    <x v="6"/>
    <s v="1"/>
    <s v="01"/>
    <s v="15041RESIN146362023"/>
    <s v="23BL000F"/>
    <n v="4284"/>
    <n v="4284"/>
    <n v="4284"/>
    <n v="4284"/>
    <n v="0"/>
    <n v="0"/>
    <n v="0"/>
    <n v="0"/>
    <n v="0"/>
    <n v="0"/>
    <n v="0"/>
    <n v="0"/>
    <n v="0"/>
    <n v="0"/>
    <n v="0"/>
    <s v="2"/>
  </r>
  <r>
    <x v="0"/>
    <x v="6"/>
    <s v="1"/>
    <s v="01"/>
    <s v="15041RESIN146362023"/>
    <s v="23BL000F"/>
    <n v="4283"/>
    <n v="4283"/>
    <n v="4283"/>
    <n v="4283"/>
    <n v="0"/>
    <n v="0"/>
    <n v="0"/>
    <n v="0"/>
    <n v="121.25"/>
    <n v="0"/>
    <n v="0"/>
    <n v="0"/>
    <n v="0"/>
    <n v="0"/>
    <n v="121.25"/>
    <s v="2"/>
  </r>
  <r>
    <x v="0"/>
    <x v="6"/>
    <s v="1"/>
    <s v="01"/>
    <s v="15041RESIN146362023"/>
    <s v="23BL000F"/>
    <n v="4282"/>
    <n v="4282"/>
    <n v="4282"/>
    <n v="4282"/>
    <n v="0"/>
    <n v="0"/>
    <n v="0"/>
    <n v="0"/>
    <n v="0"/>
    <n v="0"/>
    <n v="0"/>
    <n v="0"/>
    <n v="0"/>
    <n v="0"/>
    <n v="0"/>
    <s v="2"/>
  </r>
  <r>
    <x v="0"/>
    <x v="6"/>
    <s v="1"/>
    <s v="01"/>
    <s v="15041RESIN146362023"/>
    <s v="23BL000F"/>
    <n v="4281"/>
    <n v="4281"/>
    <n v="4281"/>
    <n v="4281"/>
    <n v="0"/>
    <n v="0"/>
    <n v="0"/>
    <n v="0"/>
    <n v="93.8"/>
    <n v="0"/>
    <n v="0"/>
    <n v="0"/>
    <n v="0"/>
    <n v="0"/>
    <n v="93.8"/>
    <s v="2"/>
  </r>
  <r>
    <x v="0"/>
    <x v="6"/>
    <s v="1"/>
    <s v="01"/>
    <s v="15041RESIN146362023"/>
    <s v="23BL000F"/>
    <n v="4280"/>
    <n v="4280"/>
    <n v="4280"/>
    <n v="4280"/>
    <n v="0"/>
    <n v="0"/>
    <n v="0"/>
    <n v="0"/>
    <n v="147"/>
    <n v="0"/>
    <n v="0"/>
    <n v="0"/>
    <n v="0"/>
    <n v="0"/>
    <n v="147"/>
    <s v="2"/>
  </r>
  <r>
    <x v="0"/>
    <x v="6"/>
    <s v="1"/>
    <s v="01"/>
    <s v="15041RESIN146362023"/>
    <s v="23BL000F"/>
    <n v="4279"/>
    <n v="4279"/>
    <n v="4279"/>
    <n v="4279"/>
    <n v="0"/>
    <n v="0"/>
    <n v="0"/>
    <n v="0"/>
    <n v="128.5"/>
    <n v="0"/>
    <n v="0"/>
    <n v="0"/>
    <n v="0"/>
    <n v="0"/>
    <n v="128.5"/>
    <s v="2"/>
  </r>
  <r>
    <x v="0"/>
    <x v="6"/>
    <s v="1"/>
    <s v="01"/>
    <s v="15041RESIN146362023"/>
    <s v="23BL000F"/>
    <n v="4278"/>
    <n v="4278"/>
    <n v="4278"/>
    <n v="4278"/>
    <n v="0"/>
    <n v="0"/>
    <n v="0"/>
    <n v="0"/>
    <n v="9.4499999999999993"/>
    <n v="0"/>
    <n v="0"/>
    <n v="0"/>
    <n v="0"/>
    <n v="0"/>
    <n v="9.4499999999999993"/>
    <s v="2"/>
  </r>
  <r>
    <x v="0"/>
    <x v="6"/>
    <s v="1"/>
    <s v="01"/>
    <s v="15041RESIN146362023"/>
    <s v="23BL000F"/>
    <n v="4277"/>
    <n v="4277"/>
    <n v="4277"/>
    <n v="4277"/>
    <n v="0"/>
    <n v="0"/>
    <n v="0"/>
    <n v="0"/>
    <n v="45"/>
    <n v="0"/>
    <n v="0"/>
    <n v="0"/>
    <n v="0"/>
    <n v="0"/>
    <n v="45"/>
    <s v="2"/>
  </r>
  <r>
    <x v="0"/>
    <x v="6"/>
    <s v="1"/>
    <s v="01"/>
    <s v="15041RESIN146362023"/>
    <s v="23BL000F"/>
    <n v="4276"/>
    <n v="4276"/>
    <n v="4276"/>
    <n v="4276"/>
    <n v="0"/>
    <n v="0"/>
    <n v="0"/>
    <n v="0"/>
    <n v="66"/>
    <n v="0"/>
    <n v="0"/>
    <n v="0"/>
    <n v="0"/>
    <n v="0"/>
    <n v="66"/>
    <s v="2"/>
  </r>
  <r>
    <x v="0"/>
    <x v="6"/>
    <s v="1"/>
    <s v="01"/>
    <s v="15041RESIN146362023"/>
    <s v="23BL000F"/>
    <n v="4275"/>
    <n v="4275"/>
    <n v="4275"/>
    <n v="4275"/>
    <n v="0"/>
    <n v="0"/>
    <n v="0"/>
    <n v="0"/>
    <n v="498.75"/>
    <n v="0"/>
    <n v="0"/>
    <n v="0"/>
    <n v="0"/>
    <n v="0"/>
    <n v="498.75"/>
    <s v="2"/>
  </r>
  <r>
    <x v="0"/>
    <x v="6"/>
    <s v="1"/>
    <s v="01"/>
    <s v="15041RESIN146362023"/>
    <s v="23BL000F"/>
    <n v="4274"/>
    <n v="4274"/>
    <n v="4274"/>
    <n v="4274"/>
    <n v="0"/>
    <n v="0"/>
    <n v="0"/>
    <n v="0"/>
    <n v="384"/>
    <n v="0"/>
    <n v="0"/>
    <n v="0"/>
    <n v="0"/>
    <n v="0"/>
    <n v="384"/>
    <s v="2"/>
  </r>
  <r>
    <x v="0"/>
    <x v="6"/>
    <s v="1"/>
    <s v="01"/>
    <s v="15041RESIN146362023"/>
    <s v="23BL000F"/>
    <n v="4273"/>
    <n v="4273"/>
    <n v="4273"/>
    <n v="4273"/>
    <n v="0"/>
    <n v="0"/>
    <n v="0"/>
    <n v="0"/>
    <n v="511"/>
    <n v="0"/>
    <n v="0"/>
    <n v="0"/>
    <n v="0"/>
    <n v="0"/>
    <n v="511"/>
    <s v="2"/>
  </r>
  <r>
    <x v="0"/>
    <x v="6"/>
    <s v="1"/>
    <s v="01"/>
    <s v="15041RESIN146362023"/>
    <s v="23BL000F"/>
    <n v="4272"/>
    <n v="4272"/>
    <n v="4272"/>
    <n v="4272"/>
    <n v="0"/>
    <n v="0"/>
    <n v="0"/>
    <n v="0"/>
    <n v="399.4"/>
    <n v="0"/>
    <n v="0"/>
    <n v="0"/>
    <n v="0"/>
    <n v="0"/>
    <n v="399.4"/>
    <s v="2"/>
  </r>
  <r>
    <x v="0"/>
    <x v="6"/>
    <s v="1"/>
    <s v="01"/>
    <s v="15041RESIN146362023"/>
    <s v="23BL000F"/>
    <n v="4271"/>
    <n v="4271"/>
    <n v="4271"/>
    <n v="4271"/>
    <n v="0"/>
    <n v="0"/>
    <n v="0"/>
    <n v="0"/>
    <n v="78.540000000000006"/>
    <n v="0"/>
    <n v="0"/>
    <n v="0"/>
    <n v="0"/>
    <n v="0"/>
    <n v="78.540000000000006"/>
    <s v="2"/>
  </r>
  <r>
    <x v="0"/>
    <x v="6"/>
    <s v="1"/>
    <s v="01"/>
    <s v="15041RESIN146362023"/>
    <s v="23BL000F"/>
    <n v="4270"/>
    <n v="4270"/>
    <n v="4270"/>
    <n v="4270"/>
    <n v="0"/>
    <n v="0"/>
    <n v="0"/>
    <n v="0"/>
    <n v="251"/>
    <n v="0"/>
    <n v="0"/>
    <n v="0"/>
    <n v="0"/>
    <n v="0"/>
    <n v="251"/>
    <s v="2"/>
  </r>
  <r>
    <x v="0"/>
    <x v="6"/>
    <s v="1"/>
    <s v="01"/>
    <s v="15041RESIN146362023"/>
    <s v="23BL000F"/>
    <n v="4269"/>
    <n v="4269"/>
    <n v="4269"/>
    <n v="4269"/>
    <n v="0"/>
    <n v="0"/>
    <n v="0"/>
    <n v="0"/>
    <n v="510.7"/>
    <n v="0"/>
    <n v="0"/>
    <n v="0"/>
    <n v="0"/>
    <n v="0"/>
    <n v="510.7"/>
    <s v="2"/>
  </r>
  <r>
    <x v="0"/>
    <x v="7"/>
    <s v="1"/>
    <s v="01"/>
    <s v="15041RESIN146362023"/>
    <s v="23BL000F"/>
    <n v="4268"/>
    <n v="4268"/>
    <n v="4268"/>
    <n v="4268"/>
    <n v="0"/>
    <n v="0"/>
    <n v="0"/>
    <n v="0"/>
    <n v="457"/>
    <n v="0"/>
    <n v="0"/>
    <n v="0"/>
    <n v="0"/>
    <n v="0"/>
    <n v="457"/>
    <s v="2"/>
  </r>
  <r>
    <x v="0"/>
    <x v="7"/>
    <s v="1"/>
    <s v="01"/>
    <s v="15041RESIN146362023"/>
    <s v="23BL000F"/>
    <n v="4267"/>
    <n v="4267"/>
    <n v="4267"/>
    <n v="4267"/>
    <n v="0"/>
    <n v="0"/>
    <n v="0"/>
    <n v="0"/>
    <n v="217.08"/>
    <n v="0"/>
    <n v="0"/>
    <n v="0"/>
    <n v="0"/>
    <n v="0"/>
    <n v="217.08"/>
    <s v="2"/>
  </r>
  <r>
    <x v="0"/>
    <x v="7"/>
    <s v="1"/>
    <s v="01"/>
    <s v="15041RESIN146362023"/>
    <s v="23BL000F"/>
    <n v="4266"/>
    <n v="4266"/>
    <n v="4266"/>
    <n v="4266"/>
    <n v="0"/>
    <n v="0"/>
    <n v="0"/>
    <n v="0"/>
    <n v="30.7"/>
    <n v="0"/>
    <n v="0"/>
    <n v="0"/>
    <n v="0"/>
    <n v="0"/>
    <n v="30.7"/>
    <s v="2"/>
  </r>
  <r>
    <x v="0"/>
    <x v="7"/>
    <s v="1"/>
    <s v="01"/>
    <s v="15041RESIN146362023"/>
    <s v="23BL000F"/>
    <n v="4265"/>
    <n v="4265"/>
    <n v="4265"/>
    <n v="4265"/>
    <n v="0"/>
    <n v="0"/>
    <n v="0"/>
    <n v="0"/>
    <n v="39"/>
    <n v="0"/>
    <n v="0"/>
    <n v="0"/>
    <n v="0"/>
    <n v="0"/>
    <n v="39"/>
    <s v="2"/>
  </r>
  <r>
    <x v="0"/>
    <x v="7"/>
    <s v="1"/>
    <s v="01"/>
    <s v="15041RESIN146362023"/>
    <s v="23BL000F"/>
    <n v="4264"/>
    <n v="4264"/>
    <n v="4264"/>
    <n v="4264"/>
    <n v="0"/>
    <n v="0"/>
    <n v="0"/>
    <n v="0"/>
    <n v="503"/>
    <n v="0"/>
    <n v="0"/>
    <n v="0"/>
    <n v="0"/>
    <n v="0"/>
    <n v="503"/>
    <s v="2"/>
  </r>
  <r>
    <x v="0"/>
    <x v="7"/>
    <s v="1"/>
    <s v="01"/>
    <s v="15041RESIN146362023"/>
    <s v="23BL000F"/>
    <n v="4263"/>
    <n v="4263"/>
    <n v="4263"/>
    <n v="4263"/>
    <n v="0"/>
    <n v="0"/>
    <n v="0"/>
    <n v="0"/>
    <n v="71"/>
    <n v="0"/>
    <n v="0"/>
    <n v="0"/>
    <n v="0"/>
    <n v="0"/>
    <n v="71"/>
    <s v="2"/>
  </r>
  <r>
    <x v="0"/>
    <x v="7"/>
    <s v="1"/>
    <s v="01"/>
    <s v="15041RESIN146362023"/>
    <s v="23BL000F"/>
    <n v="4262"/>
    <n v="4262"/>
    <n v="4262"/>
    <n v="4262"/>
    <n v="0"/>
    <n v="0"/>
    <n v="0"/>
    <n v="0"/>
    <n v="13.8"/>
    <n v="0"/>
    <n v="0"/>
    <n v="0"/>
    <n v="0"/>
    <n v="0"/>
    <n v="13.8"/>
    <s v="2"/>
  </r>
  <r>
    <x v="0"/>
    <x v="7"/>
    <s v="1"/>
    <s v="01"/>
    <s v="15041RESIN146362023"/>
    <s v="23BL000F"/>
    <n v="4261"/>
    <n v="4261"/>
    <n v="4261"/>
    <n v="4261"/>
    <n v="0"/>
    <n v="0"/>
    <n v="0"/>
    <n v="0"/>
    <n v="466.5"/>
    <n v="0"/>
    <n v="0"/>
    <n v="0"/>
    <n v="0"/>
    <n v="0"/>
    <n v="466.5"/>
    <s v="2"/>
  </r>
  <r>
    <x v="0"/>
    <x v="7"/>
    <s v="1"/>
    <s v="01"/>
    <s v="15041RESIN146362023"/>
    <s v="23BL000F"/>
    <n v="4260"/>
    <n v="4260"/>
    <n v="4260"/>
    <n v="4260"/>
    <n v="0"/>
    <n v="0"/>
    <n v="0"/>
    <n v="0"/>
    <n v="57"/>
    <n v="0"/>
    <n v="0"/>
    <n v="0"/>
    <n v="0"/>
    <n v="0"/>
    <n v="57"/>
    <s v="2"/>
  </r>
  <r>
    <x v="0"/>
    <x v="7"/>
    <s v="1"/>
    <s v="01"/>
    <s v="15041RESIN146362023"/>
    <s v="23BL000F"/>
    <n v="4259"/>
    <n v="4259"/>
    <n v="4259"/>
    <n v="4259"/>
    <n v="0"/>
    <n v="0"/>
    <n v="0"/>
    <n v="0"/>
    <n v="31.5"/>
    <n v="0"/>
    <n v="0"/>
    <n v="0"/>
    <n v="0"/>
    <n v="0"/>
    <n v="31.5"/>
    <s v="2"/>
  </r>
  <r>
    <x v="0"/>
    <x v="7"/>
    <s v="1"/>
    <s v="01"/>
    <s v="15041RESIN146362023"/>
    <s v="23BL000F"/>
    <n v="4258"/>
    <n v="4258"/>
    <n v="4258"/>
    <n v="4258"/>
    <n v="0"/>
    <n v="0"/>
    <n v="0"/>
    <n v="0"/>
    <n v="80.599999999999994"/>
    <n v="0"/>
    <n v="0"/>
    <n v="0"/>
    <n v="0"/>
    <n v="0"/>
    <n v="80.599999999999994"/>
    <s v="2"/>
  </r>
  <r>
    <x v="0"/>
    <x v="7"/>
    <s v="1"/>
    <s v="01"/>
    <s v="15041RESIN146362023"/>
    <s v="23BL000F"/>
    <n v="4257"/>
    <n v="4257"/>
    <n v="4257"/>
    <n v="4257"/>
    <n v="0"/>
    <n v="0"/>
    <n v="0"/>
    <n v="0"/>
    <n v="65.25"/>
    <n v="0"/>
    <n v="0"/>
    <n v="0"/>
    <n v="0"/>
    <n v="0"/>
    <n v="65.25"/>
    <s v="2"/>
  </r>
  <r>
    <x v="0"/>
    <x v="7"/>
    <s v="1"/>
    <s v="01"/>
    <s v="15041RESIN146362023"/>
    <s v="23BL000F"/>
    <n v="4256"/>
    <n v="4256"/>
    <n v="4256"/>
    <n v="4256"/>
    <n v="0"/>
    <n v="0"/>
    <n v="0"/>
    <n v="0"/>
    <n v="150"/>
    <n v="0"/>
    <n v="0"/>
    <n v="0"/>
    <n v="0"/>
    <n v="0"/>
    <n v="150"/>
    <s v="2"/>
  </r>
  <r>
    <x v="0"/>
    <x v="7"/>
    <s v="1"/>
    <s v="01"/>
    <s v="15041RESIN146362023"/>
    <s v="23BL000F"/>
    <n v="4255"/>
    <n v="4255"/>
    <n v="4255"/>
    <n v="4255"/>
    <n v="0"/>
    <n v="0"/>
    <n v="0"/>
    <n v="0"/>
    <n v="215"/>
    <n v="0"/>
    <n v="0"/>
    <n v="0"/>
    <n v="0"/>
    <n v="0"/>
    <n v="215"/>
    <s v="2"/>
  </r>
  <r>
    <x v="0"/>
    <x v="7"/>
    <s v="1"/>
    <s v="01"/>
    <s v="15041RESIN146362023"/>
    <s v="23BL000F"/>
    <n v="4254"/>
    <n v="4254"/>
    <n v="4254"/>
    <n v="4254"/>
    <n v="0"/>
    <n v="0"/>
    <n v="0"/>
    <n v="0"/>
    <n v="48"/>
    <n v="0"/>
    <n v="0"/>
    <n v="0"/>
    <n v="0"/>
    <n v="0"/>
    <n v="48"/>
    <s v="2"/>
  </r>
  <r>
    <x v="0"/>
    <x v="7"/>
    <s v="1"/>
    <s v="01"/>
    <s v="15041RESIN146362023"/>
    <s v="23BL000F"/>
    <n v="4253"/>
    <n v="4253"/>
    <n v="4253"/>
    <n v="4253"/>
    <n v="0"/>
    <n v="0"/>
    <n v="0"/>
    <n v="0"/>
    <n v="450"/>
    <n v="0"/>
    <n v="0"/>
    <n v="0"/>
    <n v="0"/>
    <n v="0"/>
    <n v="450"/>
    <s v="2"/>
  </r>
  <r>
    <x v="0"/>
    <x v="7"/>
    <s v="1"/>
    <s v="01"/>
    <s v="15041RESIN146362023"/>
    <s v="23BL000F"/>
    <n v="4252"/>
    <n v="4252"/>
    <n v="4252"/>
    <n v="4252"/>
    <n v="0"/>
    <n v="0"/>
    <n v="0"/>
    <n v="0"/>
    <n v="25.63"/>
    <n v="0"/>
    <n v="0"/>
    <n v="0"/>
    <n v="0"/>
    <n v="0"/>
    <n v="25.63"/>
    <s v="2"/>
  </r>
  <r>
    <x v="0"/>
    <x v="7"/>
    <s v="1"/>
    <s v="01"/>
    <s v="15041RESIN146362023"/>
    <s v="23BL000F"/>
    <n v="4251"/>
    <n v="4251"/>
    <n v="4251"/>
    <n v="4251"/>
    <n v="0"/>
    <n v="0"/>
    <n v="0"/>
    <n v="0"/>
    <n v="210.64"/>
    <n v="0"/>
    <n v="0"/>
    <n v="0"/>
    <n v="0"/>
    <n v="0"/>
    <n v="210.64"/>
    <s v="2"/>
  </r>
  <r>
    <x v="0"/>
    <x v="7"/>
    <s v="1"/>
    <s v="01"/>
    <s v="15041RESIN146362023"/>
    <s v="23BL000F"/>
    <n v="4250"/>
    <n v="4250"/>
    <n v="4250"/>
    <n v="4250"/>
    <n v="0"/>
    <n v="0"/>
    <n v="0"/>
    <n v="0"/>
    <n v="517"/>
    <n v="0"/>
    <n v="0"/>
    <n v="0"/>
    <n v="0"/>
    <n v="0"/>
    <n v="517"/>
    <s v="2"/>
  </r>
  <r>
    <x v="0"/>
    <x v="7"/>
    <s v="1"/>
    <s v="01"/>
    <s v="15041RESIN146362023"/>
    <s v="23BL000F"/>
    <n v="4249"/>
    <n v="4249"/>
    <n v="4249"/>
    <n v="4249"/>
    <n v="0"/>
    <n v="0"/>
    <n v="0"/>
    <n v="0"/>
    <n v="31.5"/>
    <n v="0"/>
    <n v="0"/>
    <n v="0"/>
    <n v="0"/>
    <n v="0"/>
    <n v="31.5"/>
    <s v="2"/>
  </r>
  <r>
    <x v="0"/>
    <x v="7"/>
    <s v="1"/>
    <s v="01"/>
    <s v="15041RESIN146362023"/>
    <s v="23BL000F"/>
    <n v="4248"/>
    <n v="4248"/>
    <n v="4248"/>
    <n v="4248"/>
    <n v="0"/>
    <n v="0"/>
    <n v="0"/>
    <n v="0"/>
    <n v="67.8"/>
    <n v="0"/>
    <n v="0"/>
    <n v="0"/>
    <n v="0"/>
    <n v="0"/>
    <n v="67.8"/>
    <s v="2"/>
  </r>
  <r>
    <x v="0"/>
    <x v="7"/>
    <s v="1"/>
    <s v="01"/>
    <s v="15041RESIN146362023"/>
    <s v="23BL000F"/>
    <n v="4247"/>
    <n v="4247"/>
    <n v="4247"/>
    <n v="4247"/>
    <n v="0"/>
    <n v="0"/>
    <n v="0"/>
    <n v="0"/>
    <n v="20.25"/>
    <n v="0"/>
    <n v="0"/>
    <n v="0"/>
    <n v="0"/>
    <n v="0"/>
    <n v="20.25"/>
    <s v="2"/>
  </r>
  <r>
    <x v="0"/>
    <x v="7"/>
    <s v="1"/>
    <s v="01"/>
    <s v="15041RESIN146362023"/>
    <s v="23BL000F"/>
    <n v="4246"/>
    <n v="4246"/>
    <n v="4246"/>
    <n v="4246"/>
    <n v="0"/>
    <n v="0"/>
    <n v="0"/>
    <n v="0"/>
    <n v="198"/>
    <n v="0"/>
    <n v="0"/>
    <n v="0"/>
    <n v="0"/>
    <n v="0"/>
    <n v="198"/>
    <s v="2"/>
  </r>
  <r>
    <x v="0"/>
    <x v="8"/>
    <s v="1"/>
    <s v="01"/>
    <s v="15041RESIN146362023"/>
    <s v="23BL000F"/>
    <n v="4245"/>
    <n v="4245"/>
    <n v="4245"/>
    <n v="4245"/>
    <n v="0"/>
    <n v="0"/>
    <n v="0"/>
    <n v="0"/>
    <n v="95"/>
    <n v="0"/>
    <n v="0"/>
    <n v="0"/>
    <n v="0"/>
    <n v="0"/>
    <n v="95"/>
    <s v="2"/>
  </r>
  <r>
    <x v="0"/>
    <x v="8"/>
    <s v="1"/>
    <s v="01"/>
    <s v="15041RESIN146362023"/>
    <s v="23BL000F"/>
    <n v="4244"/>
    <n v="4244"/>
    <n v="4244"/>
    <n v="4244"/>
    <n v="0"/>
    <n v="0"/>
    <n v="0"/>
    <n v="0"/>
    <n v="391"/>
    <n v="0"/>
    <n v="0"/>
    <n v="0"/>
    <n v="0"/>
    <n v="0"/>
    <n v="391"/>
    <s v="2"/>
  </r>
  <r>
    <x v="0"/>
    <x v="8"/>
    <s v="1"/>
    <s v="01"/>
    <s v="15041RESIN146362023"/>
    <s v="23BL000F"/>
    <n v="4243"/>
    <n v="4243"/>
    <n v="4243"/>
    <n v="4243"/>
    <n v="0"/>
    <n v="0"/>
    <n v="0"/>
    <n v="0"/>
    <n v="40"/>
    <n v="0"/>
    <n v="0"/>
    <n v="0"/>
    <n v="0"/>
    <n v="0"/>
    <n v="40"/>
    <s v="2"/>
  </r>
  <r>
    <x v="0"/>
    <x v="8"/>
    <s v="1"/>
    <s v="01"/>
    <s v="15041RESIN146362023"/>
    <s v="23BL000F"/>
    <n v="4242"/>
    <n v="4242"/>
    <n v="4242"/>
    <n v="4242"/>
    <n v="0"/>
    <n v="0"/>
    <n v="0"/>
    <n v="0"/>
    <n v="62.48"/>
    <n v="0"/>
    <n v="0"/>
    <n v="0"/>
    <n v="0"/>
    <n v="0"/>
    <n v="62.48"/>
    <s v="2"/>
  </r>
  <r>
    <x v="0"/>
    <x v="8"/>
    <s v="1"/>
    <s v="01"/>
    <s v="15041RESIN146362023"/>
    <s v="23BL000F"/>
    <n v="4241"/>
    <n v="4241"/>
    <n v="4241"/>
    <n v="4241"/>
    <n v="0"/>
    <n v="0"/>
    <n v="0"/>
    <n v="0"/>
    <n v="69.3"/>
    <n v="0"/>
    <n v="0"/>
    <n v="0"/>
    <n v="0"/>
    <n v="0"/>
    <n v="69.3"/>
    <s v="2"/>
  </r>
  <r>
    <x v="0"/>
    <x v="8"/>
    <s v="1"/>
    <s v="01"/>
    <s v="15041RESIN146362023"/>
    <s v="23BL000F"/>
    <n v="4240"/>
    <n v="4240"/>
    <n v="4240"/>
    <n v="4240"/>
    <n v="0"/>
    <n v="0"/>
    <n v="0"/>
    <n v="0"/>
    <n v="564"/>
    <n v="0"/>
    <n v="0"/>
    <n v="0"/>
    <n v="0"/>
    <n v="0"/>
    <n v="564"/>
    <s v="2"/>
  </r>
  <r>
    <x v="0"/>
    <x v="8"/>
    <s v="1"/>
    <s v="01"/>
    <s v="15041RESIN146362023"/>
    <s v="23BL000F"/>
    <n v="4239"/>
    <n v="4239"/>
    <n v="4239"/>
    <n v="4239"/>
    <n v="0"/>
    <n v="0"/>
    <n v="0"/>
    <n v="0"/>
    <n v="37.950000000000003"/>
    <n v="0"/>
    <n v="0"/>
    <n v="0"/>
    <n v="0"/>
    <n v="0"/>
    <n v="37.950000000000003"/>
    <s v="2"/>
  </r>
  <r>
    <x v="0"/>
    <x v="8"/>
    <s v="1"/>
    <s v="01"/>
    <s v="15041RESIN146362023"/>
    <s v="23BL000F"/>
    <n v="4238"/>
    <n v="4238"/>
    <n v="4238"/>
    <n v="4238"/>
    <n v="0"/>
    <n v="0"/>
    <n v="0"/>
    <n v="0"/>
    <n v="483.25"/>
    <n v="0"/>
    <n v="0"/>
    <n v="0"/>
    <n v="0"/>
    <n v="0"/>
    <n v="483.25"/>
    <s v="2"/>
  </r>
  <r>
    <x v="0"/>
    <x v="8"/>
    <s v="1"/>
    <s v="01"/>
    <s v="15041RESIN146362023"/>
    <s v="23BL000F"/>
    <n v="4237"/>
    <n v="4237"/>
    <n v="4237"/>
    <n v="4237"/>
    <n v="0"/>
    <n v="0"/>
    <n v="0"/>
    <n v="0"/>
    <n v="40"/>
    <n v="0"/>
    <n v="0"/>
    <n v="0"/>
    <n v="0"/>
    <n v="0"/>
    <n v="40"/>
    <s v="2"/>
  </r>
  <r>
    <x v="0"/>
    <x v="8"/>
    <s v="1"/>
    <s v="01"/>
    <s v="15041RESIN146362023"/>
    <s v="23BL000F"/>
    <n v="4236"/>
    <n v="4236"/>
    <n v="4236"/>
    <n v="4236"/>
    <n v="0"/>
    <n v="0"/>
    <n v="0"/>
    <n v="0"/>
    <n v="324"/>
    <n v="0"/>
    <n v="0"/>
    <n v="0"/>
    <n v="0"/>
    <n v="0"/>
    <n v="324"/>
    <s v="2"/>
  </r>
  <r>
    <x v="0"/>
    <x v="8"/>
    <s v="1"/>
    <s v="01"/>
    <s v="15041RESIN146362023"/>
    <s v="23BL000F"/>
    <n v="4235"/>
    <n v="4235"/>
    <n v="4235"/>
    <n v="4235"/>
    <n v="0"/>
    <n v="0"/>
    <n v="0"/>
    <n v="0"/>
    <n v="33.1"/>
    <n v="0"/>
    <n v="0"/>
    <n v="0"/>
    <n v="0"/>
    <n v="0"/>
    <n v="33.1"/>
    <s v="2"/>
  </r>
  <r>
    <x v="0"/>
    <x v="8"/>
    <s v="1"/>
    <s v="01"/>
    <s v="15041RESIN146362023"/>
    <s v="23BL000F"/>
    <n v="4234"/>
    <n v="4234"/>
    <n v="4234"/>
    <n v="4234"/>
    <n v="0"/>
    <n v="0"/>
    <n v="0"/>
    <n v="0"/>
    <n v="59.4"/>
    <n v="0"/>
    <n v="0"/>
    <n v="0"/>
    <n v="0"/>
    <n v="0"/>
    <n v="59.4"/>
    <s v="2"/>
  </r>
  <r>
    <x v="0"/>
    <x v="8"/>
    <s v="1"/>
    <s v="01"/>
    <s v="15041RESIN146362023"/>
    <s v="23BL000F"/>
    <n v="4233"/>
    <n v="4233"/>
    <n v="4233"/>
    <n v="4233"/>
    <n v="0"/>
    <n v="0"/>
    <n v="0"/>
    <n v="0"/>
    <n v="21.85"/>
    <n v="0"/>
    <n v="0"/>
    <n v="0"/>
    <n v="0"/>
    <n v="0"/>
    <n v="21.85"/>
    <s v="2"/>
  </r>
  <r>
    <x v="0"/>
    <x v="8"/>
    <s v="1"/>
    <s v="01"/>
    <s v="15041RESIN146362023"/>
    <s v="23BL000F"/>
    <n v="4232"/>
    <n v="4232"/>
    <n v="4232"/>
    <n v="4232"/>
    <n v="0"/>
    <n v="0"/>
    <n v="0"/>
    <n v="0"/>
    <n v="273.75"/>
    <n v="0"/>
    <n v="0"/>
    <n v="0"/>
    <n v="0"/>
    <n v="0"/>
    <n v="273.75"/>
    <s v="2"/>
  </r>
  <r>
    <x v="0"/>
    <x v="8"/>
    <s v="1"/>
    <s v="01"/>
    <s v="15041RESIN146362023"/>
    <s v="23BL000F"/>
    <n v="4231"/>
    <n v="4231"/>
    <n v="4231"/>
    <n v="4231"/>
    <n v="0"/>
    <n v="0"/>
    <n v="0"/>
    <n v="0"/>
    <n v="58.75"/>
    <n v="0"/>
    <n v="0"/>
    <n v="0"/>
    <n v="0"/>
    <n v="0"/>
    <n v="58.75"/>
    <s v="2"/>
  </r>
  <r>
    <x v="0"/>
    <x v="8"/>
    <s v="1"/>
    <s v="01"/>
    <s v="15041RESIN146362023"/>
    <s v="23BL000F"/>
    <n v="4230"/>
    <n v="4230"/>
    <n v="4230"/>
    <n v="4230"/>
    <n v="0"/>
    <n v="0"/>
    <n v="0"/>
    <n v="0"/>
    <n v="486.2"/>
    <n v="0"/>
    <n v="0"/>
    <n v="0"/>
    <n v="0"/>
    <n v="0"/>
    <n v="486.2"/>
    <s v="2"/>
  </r>
  <r>
    <x v="0"/>
    <x v="8"/>
    <s v="1"/>
    <s v="01"/>
    <s v="15041RESIN146362023"/>
    <s v="23BL000F"/>
    <n v="4229"/>
    <n v="4229"/>
    <n v="4229"/>
    <n v="4229"/>
    <n v="0"/>
    <n v="0"/>
    <n v="0"/>
    <n v="0"/>
    <n v="112.5"/>
    <n v="0"/>
    <n v="0"/>
    <n v="0"/>
    <n v="0"/>
    <n v="0"/>
    <n v="112.5"/>
    <s v="2"/>
  </r>
  <r>
    <x v="0"/>
    <x v="8"/>
    <s v="1"/>
    <s v="01"/>
    <s v="15041RESIN146362023"/>
    <s v="23BL000F"/>
    <n v="4228"/>
    <n v="4228"/>
    <n v="4228"/>
    <n v="4228"/>
    <n v="0"/>
    <n v="0"/>
    <n v="0"/>
    <n v="0"/>
    <n v="40"/>
    <n v="0"/>
    <n v="0"/>
    <n v="0"/>
    <n v="0"/>
    <n v="0"/>
    <n v="40"/>
    <s v="2"/>
  </r>
  <r>
    <x v="0"/>
    <x v="8"/>
    <s v="1"/>
    <s v="01"/>
    <s v="15041RESIN146362023"/>
    <s v="23BL000F"/>
    <n v="4227"/>
    <n v="4227"/>
    <n v="4227"/>
    <n v="4227"/>
    <n v="0"/>
    <n v="0"/>
    <n v="0"/>
    <n v="0"/>
    <n v="22"/>
    <n v="0"/>
    <n v="0"/>
    <n v="0"/>
    <n v="0"/>
    <n v="0"/>
    <n v="22"/>
    <s v="2"/>
  </r>
  <r>
    <x v="0"/>
    <x v="8"/>
    <s v="1"/>
    <s v="01"/>
    <s v="15041RESIN146362023"/>
    <s v="23BL000F"/>
    <n v="4226"/>
    <n v="4226"/>
    <n v="4226"/>
    <n v="4226"/>
    <n v="0"/>
    <n v="0"/>
    <n v="0"/>
    <n v="0"/>
    <n v="155.80000000000001"/>
    <n v="0"/>
    <n v="0"/>
    <n v="0"/>
    <n v="0"/>
    <n v="0"/>
    <n v="155.80000000000001"/>
    <s v="2"/>
  </r>
  <r>
    <x v="0"/>
    <x v="8"/>
    <s v="1"/>
    <s v="01"/>
    <s v="15041RESIN146362023"/>
    <s v="23BL000F"/>
    <n v="4225"/>
    <n v="4225"/>
    <n v="4225"/>
    <n v="4225"/>
    <n v="0"/>
    <n v="0"/>
    <n v="0"/>
    <n v="0"/>
    <n v="489.4"/>
    <n v="0"/>
    <n v="0"/>
    <n v="0"/>
    <n v="0"/>
    <n v="0"/>
    <n v="489.4"/>
    <s v="2"/>
  </r>
  <r>
    <x v="0"/>
    <x v="8"/>
    <s v="1"/>
    <s v="01"/>
    <s v="15041RESIN146362023"/>
    <s v="23BL000F"/>
    <n v="4224"/>
    <n v="4224"/>
    <n v="4224"/>
    <n v="4224"/>
    <n v="0"/>
    <n v="0"/>
    <n v="0"/>
    <n v="0"/>
    <n v="286.75"/>
    <n v="0"/>
    <n v="0"/>
    <n v="0"/>
    <n v="0"/>
    <n v="0"/>
    <n v="286.75"/>
    <s v="2"/>
  </r>
  <r>
    <x v="0"/>
    <x v="8"/>
    <s v="1"/>
    <s v="01"/>
    <s v="15041RESIN146362023"/>
    <s v="23BL000F"/>
    <n v="4223"/>
    <n v="4223"/>
    <n v="4223"/>
    <n v="4223"/>
    <n v="0"/>
    <n v="0"/>
    <n v="0"/>
    <n v="0"/>
    <n v="395"/>
    <n v="0"/>
    <n v="0"/>
    <n v="0"/>
    <n v="0"/>
    <n v="0"/>
    <n v="395"/>
    <s v="2"/>
  </r>
  <r>
    <x v="0"/>
    <x v="8"/>
    <s v="1"/>
    <s v="01"/>
    <s v="15041RESIN146362023"/>
    <s v="23BL000F"/>
    <n v="4222"/>
    <n v="4222"/>
    <n v="4222"/>
    <n v="4222"/>
    <n v="0"/>
    <n v="0"/>
    <n v="0"/>
    <n v="0"/>
    <n v="27"/>
    <n v="0"/>
    <n v="0"/>
    <n v="0"/>
    <n v="0"/>
    <n v="0"/>
    <n v="27"/>
    <s v="2"/>
  </r>
  <r>
    <x v="0"/>
    <x v="8"/>
    <s v="1"/>
    <s v="01"/>
    <s v="15041RESIN146362023"/>
    <s v="23BL000F"/>
    <n v="4221"/>
    <n v="4221"/>
    <n v="4221"/>
    <n v="4221"/>
    <n v="0"/>
    <n v="0"/>
    <n v="0"/>
    <n v="0"/>
    <n v="52.08"/>
    <n v="0"/>
    <n v="0"/>
    <n v="0"/>
    <n v="0"/>
    <n v="0"/>
    <n v="52.08"/>
    <s v="2"/>
  </r>
  <r>
    <x v="0"/>
    <x v="8"/>
    <s v="1"/>
    <s v="01"/>
    <s v="15041RESIN146362023"/>
    <s v="23BL000F"/>
    <n v="4220"/>
    <n v="4220"/>
    <n v="4220"/>
    <n v="4220"/>
    <n v="0"/>
    <n v="0"/>
    <n v="0"/>
    <n v="0"/>
    <n v="603.75"/>
    <n v="0"/>
    <n v="0"/>
    <n v="0"/>
    <n v="0"/>
    <n v="0"/>
    <n v="603.75"/>
    <s v="2"/>
  </r>
  <r>
    <x v="0"/>
    <x v="8"/>
    <s v="1"/>
    <s v="01"/>
    <s v="15041RESIN146362023"/>
    <s v="23BL000F"/>
    <n v="4219"/>
    <n v="4219"/>
    <n v="4219"/>
    <n v="4219"/>
    <n v="0"/>
    <n v="0"/>
    <n v="0"/>
    <n v="0"/>
    <n v="115.4"/>
    <n v="0"/>
    <n v="0"/>
    <n v="0"/>
    <n v="0"/>
    <n v="0"/>
    <n v="115.4"/>
    <s v="2"/>
  </r>
  <r>
    <x v="0"/>
    <x v="9"/>
    <s v="1"/>
    <s v="01"/>
    <s v="15041RESIN146362023"/>
    <s v="23BL000F"/>
    <n v="4218"/>
    <n v="4218"/>
    <n v="4218"/>
    <n v="4218"/>
    <n v="0"/>
    <n v="0"/>
    <n v="0"/>
    <n v="0"/>
    <n v="516"/>
    <n v="0"/>
    <n v="0"/>
    <n v="0"/>
    <n v="0"/>
    <n v="0"/>
    <n v="516"/>
    <s v="2"/>
  </r>
  <r>
    <x v="0"/>
    <x v="9"/>
    <s v="1"/>
    <s v="01"/>
    <s v="15041RESIN146362023"/>
    <s v="23BL000F"/>
    <n v="4217"/>
    <n v="4217"/>
    <n v="4217"/>
    <n v="4217"/>
    <n v="0"/>
    <n v="0"/>
    <n v="0"/>
    <n v="0"/>
    <n v="42.7"/>
    <n v="0"/>
    <n v="0"/>
    <n v="0"/>
    <n v="0"/>
    <n v="0"/>
    <n v="42.7"/>
    <s v="2"/>
  </r>
  <r>
    <x v="0"/>
    <x v="9"/>
    <s v="1"/>
    <s v="01"/>
    <s v="15041RESIN146362023"/>
    <s v="23BL000F"/>
    <n v="4216"/>
    <n v="4216"/>
    <n v="4216"/>
    <n v="4216"/>
    <n v="0"/>
    <n v="0"/>
    <n v="0"/>
    <n v="0"/>
    <n v="187.05"/>
    <n v="0"/>
    <n v="0"/>
    <n v="0"/>
    <n v="0"/>
    <n v="0"/>
    <n v="187.05"/>
    <s v="2"/>
  </r>
  <r>
    <x v="0"/>
    <x v="9"/>
    <s v="1"/>
    <s v="01"/>
    <s v="15041RESIN146362023"/>
    <s v="23BL000F"/>
    <n v="4215"/>
    <n v="4215"/>
    <n v="4215"/>
    <n v="4215"/>
    <n v="0"/>
    <n v="0"/>
    <n v="0"/>
    <n v="0"/>
    <n v="325.5"/>
    <n v="0"/>
    <n v="0"/>
    <n v="0"/>
    <n v="0"/>
    <n v="0"/>
    <n v="325.5"/>
    <s v="2"/>
  </r>
  <r>
    <x v="0"/>
    <x v="9"/>
    <s v="1"/>
    <s v="01"/>
    <s v="15041RESIN146362023"/>
    <s v="23BL000F"/>
    <n v="4214"/>
    <n v="4214"/>
    <n v="4214"/>
    <n v="4214"/>
    <n v="0"/>
    <n v="0"/>
    <n v="0"/>
    <n v="0"/>
    <n v="104.5"/>
    <n v="0"/>
    <n v="0"/>
    <n v="0"/>
    <n v="0"/>
    <n v="0"/>
    <n v="104.5"/>
    <s v="2"/>
  </r>
  <r>
    <x v="0"/>
    <x v="9"/>
    <s v="1"/>
    <s v="01"/>
    <s v="15041RESIN146362023"/>
    <s v="23BL000F"/>
    <n v="4213"/>
    <n v="4213"/>
    <n v="4213"/>
    <n v="4213"/>
    <n v="0"/>
    <n v="0"/>
    <n v="0"/>
    <n v="0"/>
    <n v="64.349999999999994"/>
    <n v="0"/>
    <n v="0"/>
    <n v="0"/>
    <n v="0"/>
    <n v="0"/>
    <n v="64.349999999999994"/>
    <s v="2"/>
  </r>
  <r>
    <x v="0"/>
    <x v="9"/>
    <s v="1"/>
    <s v="01"/>
    <s v="15041RESIN146362023"/>
    <s v="23BL000F"/>
    <n v="4212"/>
    <n v="4212"/>
    <n v="4212"/>
    <n v="4212"/>
    <n v="0"/>
    <n v="0"/>
    <n v="0"/>
    <n v="0"/>
    <n v="43.25"/>
    <n v="0"/>
    <n v="0"/>
    <n v="0"/>
    <n v="0"/>
    <n v="0"/>
    <n v="43.25"/>
    <s v="2"/>
  </r>
  <r>
    <x v="0"/>
    <x v="9"/>
    <s v="1"/>
    <s v="01"/>
    <s v="15041RESIN146362023"/>
    <s v="23BL000F"/>
    <n v="4211"/>
    <n v="4211"/>
    <n v="4211"/>
    <n v="4211"/>
    <n v="0"/>
    <n v="0"/>
    <n v="0"/>
    <n v="0"/>
    <n v="113.58"/>
    <n v="0"/>
    <n v="0"/>
    <n v="0"/>
    <n v="0"/>
    <n v="0"/>
    <n v="113.58"/>
    <s v="2"/>
  </r>
  <r>
    <x v="0"/>
    <x v="9"/>
    <s v="1"/>
    <s v="01"/>
    <s v="15041RESIN146362023"/>
    <s v="23BL000F"/>
    <n v="4210"/>
    <n v="4210"/>
    <n v="4210"/>
    <n v="4210"/>
    <n v="0"/>
    <n v="0"/>
    <n v="0"/>
    <n v="0"/>
    <n v="67.819999999999993"/>
    <n v="0"/>
    <n v="0"/>
    <n v="0"/>
    <n v="0"/>
    <n v="0"/>
    <n v="67.819999999999993"/>
    <s v="2"/>
  </r>
  <r>
    <x v="0"/>
    <x v="9"/>
    <s v="1"/>
    <s v="01"/>
    <s v="15041RESIN146362023"/>
    <s v="23BL000F"/>
    <n v="4209"/>
    <n v="4209"/>
    <n v="4209"/>
    <n v="4209"/>
    <n v="0"/>
    <n v="0"/>
    <n v="0"/>
    <n v="0"/>
    <n v="363"/>
    <n v="0"/>
    <n v="0"/>
    <n v="0"/>
    <n v="0"/>
    <n v="0"/>
    <n v="363"/>
    <s v="2"/>
  </r>
  <r>
    <x v="0"/>
    <x v="9"/>
    <s v="1"/>
    <s v="01"/>
    <s v="15041RESIN146362023"/>
    <s v="23BL000F"/>
    <n v="4208"/>
    <n v="4208"/>
    <n v="4208"/>
    <n v="4208"/>
    <n v="0"/>
    <n v="0"/>
    <n v="0"/>
    <n v="0"/>
    <n v="8.0500000000000007"/>
    <n v="0"/>
    <n v="0"/>
    <n v="0"/>
    <n v="0"/>
    <n v="0"/>
    <n v="8.0500000000000007"/>
    <s v="2"/>
  </r>
  <r>
    <x v="0"/>
    <x v="9"/>
    <s v="1"/>
    <s v="01"/>
    <s v="15041RESIN146362023"/>
    <s v="23BL000F"/>
    <n v="4207"/>
    <n v="4207"/>
    <n v="4207"/>
    <n v="4207"/>
    <n v="0"/>
    <n v="0"/>
    <n v="0"/>
    <n v="0"/>
    <n v="34.799999999999997"/>
    <n v="0"/>
    <n v="0"/>
    <n v="0"/>
    <n v="0"/>
    <n v="0"/>
    <n v="34.799999999999997"/>
    <s v="2"/>
  </r>
  <r>
    <x v="0"/>
    <x v="9"/>
    <s v="1"/>
    <s v="01"/>
    <s v="15041RESIN146362023"/>
    <s v="23BL000F"/>
    <n v="426"/>
    <n v="426"/>
    <n v="426"/>
    <n v="426"/>
    <n v="0"/>
    <n v="0"/>
    <n v="0"/>
    <n v="0"/>
    <n v="32"/>
    <n v="0"/>
    <n v="0"/>
    <n v="0"/>
    <n v="0"/>
    <n v="0"/>
    <n v="32"/>
    <s v="2"/>
  </r>
  <r>
    <x v="0"/>
    <x v="9"/>
    <s v="1"/>
    <s v="01"/>
    <s v="15041RESIN146362023"/>
    <s v="23BL000F"/>
    <n v="4205"/>
    <n v="4205"/>
    <n v="4205"/>
    <n v="4205"/>
    <n v="0"/>
    <n v="0"/>
    <n v="0"/>
    <n v="0"/>
    <n v="18"/>
    <n v="0"/>
    <n v="0"/>
    <n v="0"/>
    <n v="0"/>
    <n v="0"/>
    <n v="18"/>
    <s v="2"/>
  </r>
  <r>
    <x v="0"/>
    <x v="9"/>
    <s v="1"/>
    <s v="01"/>
    <s v="15041RESIN146362023"/>
    <s v="23BL000F"/>
    <n v="4204"/>
    <n v="4204"/>
    <n v="4204"/>
    <n v="4204"/>
    <n v="0"/>
    <n v="0"/>
    <n v="0"/>
    <n v="0"/>
    <n v="276.45999999999998"/>
    <n v="0"/>
    <n v="0"/>
    <n v="0"/>
    <n v="0"/>
    <n v="0"/>
    <n v="276.45999999999998"/>
    <s v="2"/>
  </r>
  <r>
    <x v="0"/>
    <x v="9"/>
    <s v="1"/>
    <s v="01"/>
    <s v="15041RESIN146362023"/>
    <s v="23BL000F"/>
    <n v="4203"/>
    <n v="4203"/>
    <n v="4203"/>
    <n v="4203"/>
    <n v="0"/>
    <n v="0"/>
    <n v="0"/>
    <n v="0"/>
    <n v="49.8"/>
    <n v="0"/>
    <n v="0"/>
    <n v="0"/>
    <n v="0"/>
    <n v="0"/>
    <n v="49.8"/>
    <s v="2"/>
  </r>
  <r>
    <x v="0"/>
    <x v="9"/>
    <s v="1"/>
    <s v="01"/>
    <s v="15041RESIN146362023"/>
    <s v="23BL000F"/>
    <n v="4202"/>
    <n v="4202"/>
    <n v="4202"/>
    <n v="4202"/>
    <n v="0"/>
    <n v="0"/>
    <n v="0"/>
    <n v="0"/>
    <n v="45"/>
    <n v="0"/>
    <n v="0"/>
    <n v="0"/>
    <n v="0"/>
    <n v="0"/>
    <n v="45"/>
    <s v="2"/>
  </r>
  <r>
    <x v="0"/>
    <x v="9"/>
    <s v="1"/>
    <s v="01"/>
    <s v="15041RESIN146362023"/>
    <s v="23BL000F"/>
    <n v="4201"/>
    <n v="4201"/>
    <n v="4201"/>
    <n v="4201"/>
    <n v="0"/>
    <n v="0"/>
    <n v="0"/>
    <n v="0"/>
    <n v="45"/>
    <n v="0"/>
    <n v="0"/>
    <n v="0"/>
    <n v="0"/>
    <n v="0"/>
    <n v="45"/>
    <s v="2"/>
  </r>
  <r>
    <x v="0"/>
    <x v="9"/>
    <s v="1"/>
    <s v="01"/>
    <s v="15041RESIN146362023"/>
    <s v="23BL000F"/>
    <n v="4200"/>
    <n v="4200"/>
    <n v="4200"/>
    <n v="4200"/>
    <n v="0"/>
    <n v="0"/>
    <n v="0"/>
    <n v="0"/>
    <n v="19.8"/>
    <n v="0"/>
    <n v="0"/>
    <n v="0"/>
    <n v="0"/>
    <n v="0"/>
    <n v="19.8"/>
    <s v="2"/>
  </r>
  <r>
    <x v="0"/>
    <x v="9"/>
    <s v="1"/>
    <s v="01"/>
    <s v="15041RESIN146362023"/>
    <s v="23BL000F"/>
    <n v="4199"/>
    <n v="4199"/>
    <n v="4199"/>
    <n v="4199"/>
    <n v="0"/>
    <n v="0"/>
    <n v="0"/>
    <n v="0"/>
    <n v="411"/>
    <n v="0"/>
    <n v="0"/>
    <n v="0"/>
    <n v="0"/>
    <n v="0"/>
    <n v="411"/>
    <s v="2"/>
  </r>
  <r>
    <x v="0"/>
    <x v="9"/>
    <s v="1"/>
    <s v="01"/>
    <s v="15041RESIN146362023"/>
    <s v="23BL000F"/>
    <n v="4198"/>
    <n v="4198"/>
    <n v="4198"/>
    <n v="4198"/>
    <n v="0"/>
    <n v="0"/>
    <n v="0"/>
    <n v="0"/>
    <n v="15.52"/>
    <n v="0"/>
    <n v="0"/>
    <n v="0"/>
    <n v="0"/>
    <n v="0"/>
    <n v="15.52"/>
    <s v="2"/>
  </r>
  <r>
    <x v="0"/>
    <x v="10"/>
    <s v="1"/>
    <s v="01"/>
    <s v="15041RESIN146362023"/>
    <s v="23BL000F"/>
    <n v="4197"/>
    <n v="4197"/>
    <n v="4197"/>
    <n v="4197"/>
    <n v="0"/>
    <n v="0"/>
    <n v="0"/>
    <n v="0"/>
    <n v="103.5"/>
    <n v="0"/>
    <n v="0"/>
    <n v="0"/>
    <n v="0"/>
    <n v="0"/>
    <n v="103.5"/>
    <s v="2"/>
  </r>
  <r>
    <x v="0"/>
    <x v="10"/>
    <s v="1"/>
    <s v="01"/>
    <s v="15041RESIN146362023"/>
    <s v="23BL000F"/>
    <n v="4196"/>
    <n v="4196"/>
    <n v="4196"/>
    <n v="4196"/>
    <n v="0"/>
    <n v="0"/>
    <n v="0"/>
    <n v="0"/>
    <n v="221.2"/>
    <n v="0"/>
    <n v="0"/>
    <n v="0"/>
    <n v="0"/>
    <n v="0"/>
    <n v="221.2"/>
    <s v="2"/>
  </r>
  <r>
    <x v="0"/>
    <x v="10"/>
    <s v="1"/>
    <s v="01"/>
    <s v="15041RESIN146362023"/>
    <s v="23BL000F"/>
    <n v="4195"/>
    <n v="4195"/>
    <n v="4195"/>
    <n v="4195"/>
    <n v="0"/>
    <n v="0"/>
    <n v="0"/>
    <n v="0"/>
    <n v="38.799999999999997"/>
    <n v="0"/>
    <n v="0"/>
    <n v="0"/>
    <n v="0"/>
    <n v="0"/>
    <n v="38.799999999999997"/>
    <s v="2"/>
  </r>
  <r>
    <x v="0"/>
    <x v="10"/>
    <s v="1"/>
    <s v="01"/>
    <s v="15041RESIN146362023"/>
    <s v="23BL000F"/>
    <n v="4194"/>
    <n v="4194"/>
    <n v="4194"/>
    <n v="4194"/>
    <n v="0"/>
    <n v="0"/>
    <n v="0"/>
    <n v="0"/>
    <n v="46.4"/>
    <n v="0"/>
    <n v="0"/>
    <n v="0"/>
    <n v="0"/>
    <n v="0"/>
    <n v="46.4"/>
    <s v="2"/>
  </r>
  <r>
    <x v="0"/>
    <x v="10"/>
    <s v="1"/>
    <s v="01"/>
    <s v="15041RESIN146362023"/>
    <s v="23BL000F"/>
    <n v="4193"/>
    <n v="4193"/>
    <n v="4193"/>
    <n v="4193"/>
    <n v="0"/>
    <n v="0"/>
    <n v="0"/>
    <n v="0"/>
    <n v="85.5"/>
    <n v="0"/>
    <n v="0"/>
    <n v="0"/>
    <n v="0"/>
    <n v="0"/>
    <n v="85.5"/>
    <s v="2"/>
  </r>
  <r>
    <x v="0"/>
    <x v="10"/>
    <s v="1"/>
    <s v="01"/>
    <s v="15041RESIN146362023"/>
    <s v="23BL000F"/>
    <n v="4192"/>
    <n v="4192"/>
    <n v="4192"/>
    <n v="4192"/>
    <n v="0"/>
    <n v="0"/>
    <n v="0"/>
    <n v="0"/>
    <n v="635"/>
    <n v="0"/>
    <n v="0"/>
    <n v="0"/>
    <n v="0"/>
    <n v="0"/>
    <n v="635"/>
    <s v="2"/>
  </r>
  <r>
    <x v="0"/>
    <x v="10"/>
    <s v="1"/>
    <s v="01"/>
    <s v="15041RESIN146362023"/>
    <s v="23BL000F"/>
    <n v="4191"/>
    <n v="4191"/>
    <n v="4191"/>
    <n v="4191"/>
    <n v="0"/>
    <n v="0"/>
    <n v="0"/>
    <n v="0"/>
    <n v="103.3"/>
    <n v="0"/>
    <n v="0"/>
    <n v="0"/>
    <n v="0"/>
    <n v="0"/>
    <n v="103.3"/>
    <s v="2"/>
  </r>
  <r>
    <x v="0"/>
    <x v="10"/>
    <s v="1"/>
    <s v="01"/>
    <s v="15041RESIN146362023"/>
    <s v="23BL000F"/>
    <n v="4190"/>
    <n v="4190"/>
    <n v="4190"/>
    <n v="4190"/>
    <n v="0"/>
    <n v="0"/>
    <n v="0"/>
    <n v="0"/>
    <n v="374.28"/>
    <n v="0"/>
    <n v="0"/>
    <n v="0"/>
    <n v="0"/>
    <n v="0"/>
    <n v="374.28"/>
    <s v="2"/>
  </r>
  <r>
    <x v="0"/>
    <x v="10"/>
    <s v="1"/>
    <s v="01"/>
    <s v="15041RESIN146362023"/>
    <s v="23BL000F"/>
    <n v="4189"/>
    <n v="4189"/>
    <n v="4189"/>
    <n v="4189"/>
    <n v="0"/>
    <n v="0"/>
    <n v="0"/>
    <n v="0"/>
    <n v="13.8"/>
    <n v="0"/>
    <n v="0"/>
    <n v="0"/>
    <n v="0"/>
    <n v="0"/>
    <n v="13.8"/>
    <s v="2"/>
  </r>
  <r>
    <x v="0"/>
    <x v="10"/>
    <s v="1"/>
    <s v="01"/>
    <s v="15041RESIN146362023"/>
    <s v="23BL000F"/>
    <n v="4188"/>
    <n v="4188"/>
    <n v="4188"/>
    <n v="4188"/>
    <n v="0"/>
    <n v="0"/>
    <n v="0"/>
    <n v="0"/>
    <n v="434.95"/>
    <n v="0"/>
    <n v="0"/>
    <n v="0"/>
    <n v="0"/>
    <n v="0"/>
    <n v="434.95"/>
    <s v="2"/>
  </r>
  <r>
    <x v="0"/>
    <x v="10"/>
    <s v="1"/>
    <s v="01"/>
    <s v="15041RESIN146362023"/>
    <s v="23BL000F"/>
    <n v="4187"/>
    <n v="4187"/>
    <n v="4187"/>
    <n v="4187"/>
    <n v="0"/>
    <n v="0"/>
    <n v="0"/>
    <n v="0"/>
    <n v="287"/>
    <n v="0"/>
    <n v="0"/>
    <n v="0"/>
    <n v="0"/>
    <n v="0"/>
    <n v="287"/>
    <s v="2"/>
  </r>
  <r>
    <x v="0"/>
    <x v="10"/>
    <s v="1"/>
    <s v="01"/>
    <s v="15041RESIN146362023"/>
    <s v="23BL000F"/>
    <n v="4186"/>
    <n v="4186"/>
    <n v="4186"/>
    <n v="4186"/>
    <n v="0"/>
    <n v="0"/>
    <n v="0"/>
    <n v="0"/>
    <n v="30.9"/>
    <n v="0"/>
    <n v="0"/>
    <n v="0"/>
    <n v="0"/>
    <n v="0"/>
    <n v="30.9"/>
    <s v="2"/>
  </r>
  <r>
    <x v="0"/>
    <x v="10"/>
    <s v="1"/>
    <s v="01"/>
    <s v="15041RESIN146362023"/>
    <s v="23BL000F"/>
    <n v="4185"/>
    <n v="4185"/>
    <n v="4185"/>
    <n v="4185"/>
    <n v="0"/>
    <n v="0"/>
    <n v="0"/>
    <n v="0"/>
    <n v="4"/>
    <n v="0"/>
    <n v="0"/>
    <n v="0"/>
    <n v="0"/>
    <n v="0"/>
    <n v="4"/>
    <s v="2"/>
  </r>
  <r>
    <x v="0"/>
    <x v="11"/>
    <s v="1"/>
    <s v="01"/>
    <s v="15041RESIN146362023"/>
    <s v="23BL000F"/>
    <n v="4184"/>
    <n v="4184"/>
    <n v="4184"/>
    <n v="4184"/>
    <n v="0"/>
    <n v="0"/>
    <n v="0"/>
    <n v="0"/>
    <n v="546.78"/>
    <n v="0"/>
    <n v="0"/>
    <n v="0"/>
    <n v="0"/>
    <n v="0"/>
    <n v="546.78"/>
    <s v="2"/>
  </r>
  <r>
    <x v="0"/>
    <x v="11"/>
    <s v="1"/>
    <s v="01"/>
    <s v="15041RESIN146362023"/>
    <s v="23BL000F"/>
    <n v="4183"/>
    <n v="4183"/>
    <n v="4183"/>
    <n v="4183"/>
    <n v="0"/>
    <n v="0"/>
    <n v="0"/>
    <n v="0"/>
    <n v="24"/>
    <n v="0"/>
    <n v="0"/>
    <n v="0"/>
    <n v="0"/>
    <n v="0"/>
    <n v="24"/>
    <s v="2"/>
  </r>
  <r>
    <x v="0"/>
    <x v="11"/>
    <s v="1"/>
    <s v="01"/>
    <s v="15041RESIN146362023"/>
    <s v="23BL000F"/>
    <n v="4182"/>
    <n v="4182"/>
    <n v="4182"/>
    <n v="4182"/>
    <n v="0"/>
    <n v="0"/>
    <n v="0"/>
    <n v="0"/>
    <n v="13.8"/>
    <n v="0"/>
    <n v="0"/>
    <n v="0"/>
    <n v="0"/>
    <n v="0"/>
    <n v="13.8"/>
    <s v="2"/>
  </r>
  <r>
    <x v="0"/>
    <x v="11"/>
    <s v="1"/>
    <s v="01"/>
    <s v="15041RESIN146362023"/>
    <s v="23BL000F"/>
    <n v="4181"/>
    <n v="4181"/>
    <n v="4181"/>
    <n v="4181"/>
    <n v="0"/>
    <n v="0"/>
    <n v="0"/>
    <n v="0"/>
    <n v="315"/>
    <n v="0"/>
    <n v="0"/>
    <n v="0"/>
    <n v="0"/>
    <n v="0"/>
    <n v="315"/>
    <s v="2"/>
  </r>
  <r>
    <x v="0"/>
    <x v="11"/>
    <s v="1"/>
    <s v="01"/>
    <s v="15041RESIN146362023"/>
    <s v="23BL000F"/>
    <n v="4180"/>
    <n v="4180"/>
    <n v="4180"/>
    <n v="4180"/>
    <n v="0"/>
    <n v="0"/>
    <n v="0"/>
    <n v="0"/>
    <n v="171.2"/>
    <n v="0"/>
    <n v="0"/>
    <n v="0"/>
    <n v="0"/>
    <n v="0"/>
    <n v="171.2"/>
    <s v="2"/>
  </r>
  <r>
    <x v="0"/>
    <x v="11"/>
    <s v="1"/>
    <s v="01"/>
    <s v="15041RESIN146362023"/>
    <s v="23BL000F"/>
    <n v="4179"/>
    <n v="4179"/>
    <n v="4179"/>
    <n v="4179"/>
    <n v="0"/>
    <n v="0"/>
    <n v="0"/>
    <n v="0"/>
    <n v="282.60000000000002"/>
    <n v="0"/>
    <n v="0"/>
    <n v="0"/>
    <n v="0"/>
    <n v="0"/>
    <n v="282.60000000000002"/>
    <s v="2"/>
  </r>
  <r>
    <x v="0"/>
    <x v="11"/>
    <s v="1"/>
    <s v="01"/>
    <s v="15041RESIN146362023"/>
    <s v="23BL000F"/>
    <n v="4178"/>
    <n v="4178"/>
    <n v="4178"/>
    <n v="4178"/>
    <n v="0"/>
    <n v="0"/>
    <n v="0"/>
    <n v="0"/>
    <n v="40"/>
    <n v="0"/>
    <n v="0"/>
    <n v="0"/>
    <n v="0"/>
    <n v="0"/>
    <n v="40"/>
    <s v="2"/>
  </r>
  <r>
    <x v="0"/>
    <x v="11"/>
    <s v="1"/>
    <s v="01"/>
    <s v="15041RESIN146362023"/>
    <s v="23BL000F"/>
    <n v="4177"/>
    <n v="4177"/>
    <n v="4177"/>
    <n v="4177"/>
    <n v="0"/>
    <n v="0"/>
    <n v="0"/>
    <n v="0"/>
    <n v="22.5"/>
    <n v="0"/>
    <n v="0"/>
    <n v="0"/>
    <n v="0"/>
    <n v="0"/>
    <n v="22.5"/>
    <s v="2"/>
  </r>
  <r>
    <x v="0"/>
    <x v="11"/>
    <s v="1"/>
    <s v="01"/>
    <s v="15041RESIN146362023"/>
    <s v="23BL000F"/>
    <n v="4176"/>
    <n v="4176"/>
    <n v="4176"/>
    <n v="4176"/>
    <n v="0"/>
    <n v="0"/>
    <n v="0"/>
    <n v="0"/>
    <n v="25"/>
    <n v="0"/>
    <n v="0"/>
    <n v="0"/>
    <n v="0"/>
    <n v="0"/>
    <n v="25"/>
    <s v="2"/>
  </r>
  <r>
    <x v="0"/>
    <x v="11"/>
    <s v="1"/>
    <s v="01"/>
    <s v="15041RESIN146362023"/>
    <s v="23BL000F"/>
    <n v="4175"/>
    <n v="4175"/>
    <n v="4175"/>
    <n v="4175"/>
    <n v="0"/>
    <n v="0"/>
    <n v="0"/>
    <n v="0"/>
    <n v="22.5"/>
    <n v="0"/>
    <n v="0"/>
    <n v="0"/>
    <n v="0"/>
    <n v="0"/>
    <n v="22.5"/>
    <s v="2"/>
  </r>
  <r>
    <x v="0"/>
    <x v="11"/>
    <s v="1"/>
    <s v="01"/>
    <s v="15041RESIN146362023"/>
    <s v="23BL000F"/>
    <n v="4174"/>
    <n v="4174"/>
    <n v="4174"/>
    <n v="4174"/>
    <n v="0"/>
    <n v="0"/>
    <n v="0"/>
    <n v="0"/>
    <n v="39"/>
    <n v="0"/>
    <n v="0"/>
    <n v="0"/>
    <n v="0"/>
    <n v="0"/>
    <n v="39"/>
    <s v="2"/>
  </r>
  <r>
    <x v="0"/>
    <x v="12"/>
    <s v="1"/>
    <s v="01"/>
    <s v="15041RESIN146362023"/>
    <s v="23BL000F"/>
    <n v="4173"/>
    <n v="4173"/>
    <n v="4173"/>
    <n v="4173"/>
    <n v="0"/>
    <n v="0"/>
    <n v="0"/>
    <n v="0"/>
    <n v="69"/>
    <n v="0"/>
    <n v="0"/>
    <n v="0"/>
    <n v="0"/>
    <n v="0"/>
    <n v="69"/>
    <s v="2"/>
  </r>
  <r>
    <x v="0"/>
    <x v="12"/>
    <s v="1"/>
    <s v="01"/>
    <s v="15041RESIN146362023"/>
    <s v="23BL000F"/>
    <n v="4172"/>
    <n v="4172"/>
    <n v="4172"/>
    <n v="4172"/>
    <n v="0"/>
    <n v="0"/>
    <n v="0"/>
    <n v="0"/>
    <n v="460"/>
    <n v="0"/>
    <n v="0"/>
    <n v="0"/>
    <n v="0"/>
    <n v="0"/>
    <n v="460"/>
    <s v="2"/>
  </r>
  <r>
    <x v="0"/>
    <x v="12"/>
    <s v="1"/>
    <s v="01"/>
    <s v="15041RESIN146362023"/>
    <s v="23BL000F"/>
    <n v="4171"/>
    <n v="4171"/>
    <n v="4171"/>
    <n v="4171"/>
    <n v="0"/>
    <n v="0"/>
    <n v="0"/>
    <n v="0"/>
    <n v="2"/>
    <n v="0"/>
    <n v="0"/>
    <n v="0"/>
    <n v="0"/>
    <n v="0"/>
    <n v="2"/>
    <s v="2"/>
  </r>
  <r>
    <x v="0"/>
    <x v="12"/>
    <s v="1"/>
    <s v="01"/>
    <s v="15041RESIN146362023"/>
    <s v="23BL000F"/>
    <n v="4170"/>
    <n v="4170"/>
    <n v="4170"/>
    <n v="4170"/>
    <n v="0"/>
    <n v="0"/>
    <n v="0"/>
    <n v="0"/>
    <n v="468"/>
    <n v="0"/>
    <n v="0"/>
    <n v="0"/>
    <n v="0"/>
    <n v="0"/>
    <n v="468"/>
    <s v="2"/>
  </r>
  <r>
    <x v="0"/>
    <x v="12"/>
    <s v="1"/>
    <s v="01"/>
    <s v="15041RESIN146362023"/>
    <s v="23BL000F"/>
    <n v="4169"/>
    <n v="4169"/>
    <n v="4169"/>
    <n v="4169"/>
    <n v="0"/>
    <n v="0"/>
    <n v="0"/>
    <n v="0"/>
    <n v="314.95"/>
    <n v="0"/>
    <n v="0"/>
    <n v="0"/>
    <n v="0"/>
    <n v="0"/>
    <n v="314.95"/>
    <s v="2"/>
  </r>
  <r>
    <x v="0"/>
    <x v="12"/>
    <s v="1"/>
    <s v="01"/>
    <s v="15041RESIN146362023"/>
    <s v="23BL000F"/>
    <n v="4168"/>
    <n v="4168"/>
    <n v="4168"/>
    <n v="4168"/>
    <n v="0"/>
    <n v="0"/>
    <n v="0"/>
    <n v="0"/>
    <n v="71.75"/>
    <n v="0"/>
    <n v="0"/>
    <n v="0"/>
    <n v="0"/>
    <n v="0"/>
    <n v="71.75"/>
    <s v="2"/>
  </r>
  <r>
    <x v="0"/>
    <x v="12"/>
    <s v="1"/>
    <s v="01"/>
    <s v="15041RESIN146362023"/>
    <s v="23BL000F"/>
    <n v="4167"/>
    <n v="4167"/>
    <n v="4167"/>
    <n v="4167"/>
    <n v="0"/>
    <n v="0"/>
    <n v="0"/>
    <n v="0"/>
    <n v="67.5"/>
    <n v="0"/>
    <n v="0"/>
    <n v="0"/>
    <n v="0"/>
    <n v="0"/>
    <n v="67.5"/>
    <s v="2"/>
  </r>
  <r>
    <x v="0"/>
    <x v="12"/>
    <s v="1"/>
    <s v="01"/>
    <s v="15041RESIN146362023"/>
    <s v="23BL000F"/>
    <n v="4166"/>
    <n v="4166"/>
    <n v="4166"/>
    <n v="4166"/>
    <n v="0"/>
    <n v="0"/>
    <n v="0"/>
    <n v="0"/>
    <n v="33.1"/>
    <n v="0"/>
    <n v="0"/>
    <n v="0"/>
    <n v="0"/>
    <n v="0"/>
    <n v="33.1"/>
    <s v="2"/>
  </r>
  <r>
    <x v="0"/>
    <x v="12"/>
    <s v="1"/>
    <s v="01"/>
    <s v="15041RESIN146362023"/>
    <s v="23BL000F"/>
    <n v="4165"/>
    <n v="4165"/>
    <n v="4165"/>
    <n v="4165"/>
    <n v="0"/>
    <n v="0"/>
    <n v="0"/>
    <n v="0"/>
    <n v="82"/>
    <n v="0"/>
    <n v="0"/>
    <n v="0"/>
    <n v="0"/>
    <n v="0"/>
    <n v="82"/>
    <s v="2"/>
  </r>
  <r>
    <x v="0"/>
    <x v="12"/>
    <s v="1"/>
    <s v="01"/>
    <s v="15041RESIN146362023"/>
    <s v="23BL000F"/>
    <n v="4164"/>
    <n v="4164"/>
    <n v="4164"/>
    <n v="4164"/>
    <n v="0"/>
    <n v="0"/>
    <n v="0"/>
    <n v="0"/>
    <n v="121.13"/>
    <n v="0"/>
    <n v="0"/>
    <n v="0"/>
    <n v="0"/>
    <n v="0"/>
    <n v="121.13"/>
    <s v="2"/>
  </r>
  <r>
    <x v="0"/>
    <x v="12"/>
    <s v="1"/>
    <s v="01"/>
    <s v="15041RESIN146362023"/>
    <s v="23BL000F"/>
    <n v="4163"/>
    <n v="4163"/>
    <n v="4163"/>
    <n v="4163"/>
    <n v="0"/>
    <n v="0"/>
    <n v="0"/>
    <n v="0"/>
    <n v="77.5"/>
    <n v="0"/>
    <n v="0"/>
    <n v="0"/>
    <n v="0"/>
    <n v="0"/>
    <n v="77.5"/>
    <s v="2"/>
  </r>
  <r>
    <x v="0"/>
    <x v="12"/>
    <s v="1"/>
    <s v="01"/>
    <s v="15041RESIN146362023"/>
    <s v="23BL000F"/>
    <n v="4162"/>
    <n v="4162"/>
    <n v="4162"/>
    <n v="4162"/>
    <n v="0"/>
    <n v="0"/>
    <n v="0"/>
    <n v="0"/>
    <n v="490"/>
    <n v="0"/>
    <n v="0"/>
    <n v="0"/>
    <n v="0"/>
    <n v="0"/>
    <n v="490"/>
    <s v="2"/>
  </r>
  <r>
    <x v="0"/>
    <x v="12"/>
    <s v="1"/>
    <s v="01"/>
    <s v="15041RESIN146362023"/>
    <s v="23BL000F"/>
    <n v="4161"/>
    <n v="4161"/>
    <n v="4161"/>
    <n v="4161"/>
    <n v="0"/>
    <n v="0"/>
    <n v="0"/>
    <n v="0"/>
    <n v="281.25"/>
    <n v="0"/>
    <n v="0"/>
    <n v="0"/>
    <n v="0"/>
    <n v="0"/>
    <n v="281.25"/>
    <s v="2"/>
  </r>
  <r>
    <x v="0"/>
    <x v="12"/>
    <s v="1"/>
    <s v="01"/>
    <s v="15041RESIN146362023"/>
    <s v="23BL000F"/>
    <n v="4160"/>
    <n v="4160"/>
    <n v="4160"/>
    <n v="4160"/>
    <n v="0"/>
    <n v="0"/>
    <n v="0"/>
    <n v="0"/>
    <n v="69.16"/>
    <n v="0"/>
    <n v="0"/>
    <n v="0"/>
    <n v="0"/>
    <n v="0"/>
    <n v="69.16"/>
    <s v="2"/>
  </r>
  <r>
    <x v="0"/>
    <x v="12"/>
    <s v="1"/>
    <s v="01"/>
    <s v="15041RESIN146362023"/>
    <s v="23BL000F"/>
    <n v="4159"/>
    <n v="4159"/>
    <n v="4159"/>
    <n v="4159"/>
    <n v="0"/>
    <n v="0"/>
    <n v="0"/>
    <n v="0"/>
    <n v="71.75"/>
    <n v="0"/>
    <n v="0"/>
    <n v="0"/>
    <n v="0"/>
    <n v="0"/>
    <n v="71.75"/>
    <s v="2"/>
  </r>
  <r>
    <x v="0"/>
    <x v="12"/>
    <s v="1"/>
    <s v="01"/>
    <s v="15041RESIN146362023"/>
    <s v="23BL000F"/>
    <n v="4158"/>
    <n v="4158"/>
    <n v="4158"/>
    <n v="4158"/>
    <n v="0"/>
    <n v="0"/>
    <n v="0"/>
    <n v="0"/>
    <n v="61.5"/>
    <n v="0"/>
    <n v="0"/>
    <n v="0"/>
    <n v="0"/>
    <n v="0"/>
    <n v="61.5"/>
    <s v="2"/>
  </r>
  <r>
    <x v="0"/>
    <x v="12"/>
    <s v="1"/>
    <s v="01"/>
    <s v="15041RESIN146362023"/>
    <s v="23BL000F"/>
    <n v="4157"/>
    <n v="4157"/>
    <n v="4157"/>
    <n v="4157"/>
    <n v="0"/>
    <n v="0"/>
    <n v="0"/>
    <n v="0"/>
    <n v="132"/>
    <n v="0"/>
    <n v="0"/>
    <n v="0"/>
    <n v="0"/>
    <n v="0"/>
    <n v="132"/>
    <s v="2"/>
  </r>
  <r>
    <x v="0"/>
    <x v="12"/>
    <s v="1"/>
    <s v="01"/>
    <s v="15041RESIN146362023"/>
    <s v="23BL000F"/>
    <n v="4156"/>
    <n v="4156"/>
    <n v="4156"/>
    <n v="4156"/>
    <n v="0"/>
    <n v="0"/>
    <n v="0"/>
    <n v="0"/>
    <n v="45"/>
    <n v="0"/>
    <n v="0"/>
    <n v="0"/>
    <n v="0"/>
    <n v="0"/>
    <n v="45"/>
    <s v="2"/>
  </r>
  <r>
    <x v="0"/>
    <x v="13"/>
    <s v="1"/>
    <s v="01"/>
    <s v="15041RESIN146362023"/>
    <s v="23BL000F"/>
    <n v="4155"/>
    <n v="4155"/>
    <n v="4155"/>
    <n v="4155"/>
    <n v="0"/>
    <n v="0"/>
    <n v="0"/>
    <n v="0"/>
    <n v="13"/>
    <n v="0"/>
    <n v="0"/>
    <n v="0"/>
    <n v="0"/>
    <n v="0"/>
    <n v="13"/>
    <s v="2"/>
  </r>
  <r>
    <x v="0"/>
    <x v="13"/>
    <s v="1"/>
    <s v="01"/>
    <s v="15041RESIN146362023"/>
    <s v="23BL000F"/>
    <n v="4154"/>
    <n v="4154"/>
    <n v="4154"/>
    <n v="4154"/>
    <n v="0"/>
    <n v="0"/>
    <n v="0"/>
    <n v="0"/>
    <n v="431.8"/>
    <n v="0"/>
    <n v="0"/>
    <n v="0"/>
    <n v="0"/>
    <n v="0"/>
    <n v="431.8"/>
    <s v="2"/>
  </r>
  <r>
    <x v="0"/>
    <x v="13"/>
    <s v="1"/>
    <s v="01"/>
    <s v="15041RESIN146362023"/>
    <s v="23BL000F"/>
    <n v="4153"/>
    <n v="4153"/>
    <n v="4153"/>
    <n v="4153"/>
    <n v="0"/>
    <n v="0"/>
    <n v="0"/>
    <n v="0"/>
    <n v="200"/>
    <n v="0"/>
    <n v="0"/>
    <n v="0"/>
    <n v="0"/>
    <n v="0"/>
    <n v="200"/>
    <s v="2"/>
  </r>
  <r>
    <x v="0"/>
    <x v="13"/>
    <s v="1"/>
    <s v="01"/>
    <s v="15041RESIN146362023"/>
    <s v="23BL000F"/>
    <n v="4152"/>
    <n v="4152"/>
    <n v="4152"/>
    <n v="4152"/>
    <n v="0"/>
    <n v="0"/>
    <n v="0"/>
    <n v="0"/>
    <n v="376"/>
    <n v="0"/>
    <n v="0"/>
    <n v="0"/>
    <n v="0"/>
    <n v="0"/>
    <n v="376"/>
    <s v="2"/>
  </r>
  <r>
    <x v="0"/>
    <x v="13"/>
    <s v="1"/>
    <s v="01"/>
    <s v="15041RESIN146362023"/>
    <s v="23BL000F"/>
    <n v="4151"/>
    <n v="4151"/>
    <n v="4151"/>
    <n v="4151"/>
    <n v="0"/>
    <n v="0"/>
    <n v="0"/>
    <n v="0"/>
    <n v="181"/>
    <n v="0"/>
    <n v="0"/>
    <n v="0"/>
    <n v="0"/>
    <n v="0"/>
    <n v="181"/>
    <s v="2"/>
  </r>
  <r>
    <x v="0"/>
    <x v="13"/>
    <s v="1"/>
    <s v="01"/>
    <s v="15041RESIN146362023"/>
    <s v="23BL000F"/>
    <n v="4150"/>
    <n v="4150"/>
    <n v="4150"/>
    <n v="4150"/>
    <n v="0"/>
    <n v="0"/>
    <n v="0"/>
    <n v="0"/>
    <n v="222.5"/>
    <n v="0"/>
    <n v="0"/>
    <n v="0"/>
    <n v="0"/>
    <n v="0"/>
    <n v="222.5"/>
    <s v="2"/>
  </r>
  <r>
    <x v="0"/>
    <x v="13"/>
    <s v="1"/>
    <s v="01"/>
    <s v="15041RESIN146362023"/>
    <s v="23BL000F"/>
    <n v="4149"/>
    <n v="4149"/>
    <n v="4149"/>
    <n v="4149"/>
    <n v="0"/>
    <n v="0"/>
    <n v="0"/>
    <n v="0"/>
    <n v="37.6"/>
    <n v="0"/>
    <n v="0"/>
    <n v="0"/>
    <n v="0"/>
    <n v="0"/>
    <n v="37.6"/>
    <s v="2"/>
  </r>
  <r>
    <x v="0"/>
    <x v="13"/>
    <s v="1"/>
    <s v="01"/>
    <s v="15041RESIN146362023"/>
    <s v="23BL000F"/>
    <n v="4148"/>
    <n v="4148"/>
    <n v="4148"/>
    <n v="4148"/>
    <n v="0"/>
    <n v="0"/>
    <n v="0"/>
    <n v="0"/>
    <n v="478"/>
    <n v="0"/>
    <n v="0"/>
    <n v="0"/>
    <n v="0"/>
    <n v="0"/>
    <n v="478"/>
    <s v="2"/>
  </r>
  <r>
    <x v="0"/>
    <x v="13"/>
    <s v="1"/>
    <s v="01"/>
    <s v="15041RESIN146362023"/>
    <s v="23BL000F"/>
    <n v="4147"/>
    <n v="4147"/>
    <n v="4147"/>
    <n v="4147"/>
    <n v="0"/>
    <n v="0"/>
    <n v="0"/>
    <n v="0"/>
    <n v="986.5"/>
    <n v="0"/>
    <n v="0"/>
    <n v="0"/>
    <n v="0"/>
    <n v="0"/>
    <n v="986.5"/>
    <s v="2"/>
  </r>
  <r>
    <x v="0"/>
    <x v="13"/>
    <s v="1"/>
    <s v="01"/>
    <s v="15041RESIN146362023"/>
    <s v="23BL000F"/>
    <n v="4146"/>
    <n v="4146"/>
    <n v="4146"/>
    <n v="4146"/>
    <n v="0"/>
    <n v="0"/>
    <n v="0"/>
    <n v="0"/>
    <n v="37.5"/>
    <n v="0"/>
    <n v="0"/>
    <n v="0"/>
    <n v="0"/>
    <n v="0"/>
    <n v="37.5"/>
    <s v="2"/>
  </r>
  <r>
    <x v="0"/>
    <x v="13"/>
    <s v="1"/>
    <s v="01"/>
    <s v="15041RESIN146362023"/>
    <s v="23BL000F"/>
    <n v="4145"/>
    <n v="4145"/>
    <n v="4145"/>
    <n v="4145"/>
    <n v="0"/>
    <n v="0"/>
    <n v="0"/>
    <n v="0"/>
    <n v="8.64"/>
    <n v="0"/>
    <n v="0"/>
    <n v="0"/>
    <n v="0"/>
    <n v="0"/>
    <n v="8.64"/>
    <s v="2"/>
  </r>
  <r>
    <x v="0"/>
    <x v="13"/>
    <s v="1"/>
    <s v="01"/>
    <s v="15041RESIN146362023"/>
    <s v="23BL000F"/>
    <n v="4144"/>
    <n v="4144"/>
    <n v="4144"/>
    <n v="4144"/>
    <n v="0"/>
    <n v="0"/>
    <n v="0"/>
    <n v="0"/>
    <n v="10"/>
    <n v="0"/>
    <n v="0"/>
    <n v="0"/>
    <n v="0"/>
    <n v="0"/>
    <n v="10"/>
    <s v="2"/>
  </r>
  <r>
    <x v="0"/>
    <x v="13"/>
    <s v="1"/>
    <s v="01"/>
    <s v="15041RESIN146362023"/>
    <s v="23BL000F"/>
    <n v="4143"/>
    <n v="4143"/>
    <n v="4143"/>
    <n v="4143"/>
    <n v="0"/>
    <n v="0"/>
    <n v="0"/>
    <n v="0"/>
    <n v="30"/>
    <n v="0"/>
    <n v="0"/>
    <n v="0"/>
    <n v="0"/>
    <n v="0"/>
    <n v="30"/>
    <s v="2"/>
  </r>
  <r>
    <x v="0"/>
    <x v="13"/>
    <s v="1"/>
    <s v="01"/>
    <s v="15041RESIN146362023"/>
    <s v="23BL000F"/>
    <n v="4142"/>
    <n v="4142"/>
    <n v="4142"/>
    <n v="4142"/>
    <n v="0"/>
    <n v="0"/>
    <n v="0"/>
    <n v="0"/>
    <n v="197.1"/>
    <n v="0"/>
    <n v="0"/>
    <n v="0"/>
    <n v="0"/>
    <n v="0"/>
    <n v="197.1"/>
    <s v="2"/>
  </r>
  <r>
    <x v="0"/>
    <x v="13"/>
    <s v="1"/>
    <s v="01"/>
    <s v="15041RESIN146362023"/>
    <s v="23BL000F"/>
    <n v="4141"/>
    <n v="4141"/>
    <n v="4141"/>
    <n v="4141"/>
    <n v="0"/>
    <n v="0"/>
    <n v="0"/>
    <n v="0"/>
    <n v="198.2"/>
    <n v="0"/>
    <n v="0"/>
    <n v="0"/>
    <n v="0"/>
    <n v="0"/>
    <n v="198.2"/>
    <s v="2"/>
  </r>
  <r>
    <x v="0"/>
    <x v="13"/>
    <s v="1"/>
    <s v="01"/>
    <s v="15041RESIN146362023"/>
    <s v="23BL000F"/>
    <n v="4140"/>
    <n v="4140"/>
    <n v="4140"/>
    <n v="4140"/>
    <n v="0"/>
    <n v="0"/>
    <n v="0"/>
    <n v="0"/>
    <n v="409.23"/>
    <n v="0"/>
    <n v="0"/>
    <n v="0"/>
    <n v="0"/>
    <n v="0"/>
    <n v="409.23"/>
    <s v="2"/>
  </r>
  <r>
    <x v="0"/>
    <x v="13"/>
    <s v="1"/>
    <s v="01"/>
    <s v="15041RESIN146362023"/>
    <s v="23BL000F"/>
    <n v="4139"/>
    <n v="4139"/>
    <n v="4139"/>
    <n v="4139"/>
    <n v="0"/>
    <n v="0"/>
    <n v="0"/>
    <n v="0"/>
    <n v="103.75"/>
    <n v="0"/>
    <n v="0"/>
    <n v="0"/>
    <n v="0"/>
    <n v="0"/>
    <n v="103.75"/>
    <s v="2"/>
  </r>
  <r>
    <x v="0"/>
    <x v="13"/>
    <s v="1"/>
    <s v="01"/>
    <s v="15041RESIN146362023"/>
    <s v="23BL000F"/>
    <n v="4138"/>
    <n v="4138"/>
    <n v="4138"/>
    <n v="4138"/>
    <n v="0"/>
    <n v="0"/>
    <n v="0"/>
    <n v="0"/>
    <n v="70"/>
    <n v="0"/>
    <n v="0"/>
    <n v="0"/>
    <n v="0"/>
    <n v="0"/>
    <n v="70"/>
    <s v="2"/>
  </r>
  <r>
    <x v="0"/>
    <x v="13"/>
    <s v="1"/>
    <s v="01"/>
    <s v="15041RESIN146362023"/>
    <s v="23BL000F"/>
    <n v="4137"/>
    <n v="4137"/>
    <n v="4137"/>
    <n v="4137"/>
    <n v="0"/>
    <n v="0"/>
    <n v="0"/>
    <n v="0"/>
    <n v="45"/>
    <n v="0"/>
    <n v="0"/>
    <n v="0"/>
    <n v="0"/>
    <n v="0"/>
    <n v="45"/>
    <s v="2"/>
  </r>
  <r>
    <x v="0"/>
    <x v="13"/>
    <s v="1"/>
    <s v="01"/>
    <s v="15041RESIN146362023"/>
    <s v="23BL000F"/>
    <n v="4136"/>
    <n v="4136"/>
    <n v="4136"/>
    <n v="4136"/>
    <n v="0"/>
    <n v="0"/>
    <n v="0"/>
    <n v="0"/>
    <n v="601"/>
    <n v="0"/>
    <n v="0"/>
    <n v="0"/>
    <n v="0"/>
    <n v="0"/>
    <n v="601"/>
    <s v="2"/>
  </r>
  <r>
    <x v="0"/>
    <x v="13"/>
    <s v="1"/>
    <s v="01"/>
    <s v="15041RESIN146362023"/>
    <s v="23BL000F"/>
    <n v="4135"/>
    <n v="4135"/>
    <n v="4135"/>
    <n v="4135"/>
    <n v="0"/>
    <n v="0"/>
    <n v="0"/>
    <n v="0"/>
    <n v="39.53"/>
    <n v="0"/>
    <n v="0"/>
    <n v="0"/>
    <n v="0"/>
    <n v="0"/>
    <n v="39.53"/>
    <s v="2"/>
  </r>
  <r>
    <x v="0"/>
    <x v="13"/>
    <s v="1"/>
    <s v="01"/>
    <s v="15041RESIN146362023"/>
    <s v="23BL000F"/>
    <n v="4134"/>
    <n v="4134"/>
    <n v="4134"/>
    <n v="4134"/>
    <n v="0"/>
    <n v="0"/>
    <n v="0"/>
    <n v="0"/>
    <n v="35"/>
    <n v="0"/>
    <n v="0"/>
    <n v="0"/>
    <n v="0"/>
    <n v="0"/>
    <n v="35"/>
    <s v="2"/>
  </r>
  <r>
    <x v="0"/>
    <x v="13"/>
    <s v="1"/>
    <s v="01"/>
    <s v="15041RESIN146362023"/>
    <s v="23BL000F"/>
    <n v="4133"/>
    <n v="4133"/>
    <n v="4133"/>
    <n v="4133"/>
    <n v="0"/>
    <n v="0"/>
    <n v="0"/>
    <n v="0"/>
    <n v="30.4"/>
    <n v="0"/>
    <n v="0"/>
    <n v="0"/>
    <n v="0"/>
    <n v="0"/>
    <n v="30.4"/>
    <s v="2"/>
  </r>
  <r>
    <x v="0"/>
    <x v="13"/>
    <s v="1"/>
    <s v="01"/>
    <s v="15041RESIN146362023"/>
    <s v="23BL000F"/>
    <n v="4132"/>
    <n v="4132"/>
    <n v="4132"/>
    <n v="4132"/>
    <n v="0"/>
    <n v="0"/>
    <n v="0"/>
    <n v="0"/>
    <n v="482.6"/>
    <n v="0"/>
    <n v="0"/>
    <n v="0"/>
    <n v="0"/>
    <n v="0"/>
    <n v="482.6"/>
    <s v="2"/>
  </r>
  <r>
    <x v="0"/>
    <x v="13"/>
    <s v="1"/>
    <s v="01"/>
    <s v="15041RESIN146362023"/>
    <s v="23BL000F"/>
    <n v="4131"/>
    <n v="4131"/>
    <n v="4131"/>
    <n v="4131"/>
    <n v="0"/>
    <n v="0"/>
    <n v="0"/>
    <n v="0"/>
    <n v="45"/>
    <n v="0"/>
    <n v="0"/>
    <n v="0"/>
    <n v="0"/>
    <n v="0"/>
    <n v="45"/>
    <s v="2"/>
  </r>
  <r>
    <x v="0"/>
    <x v="14"/>
    <s v="1"/>
    <s v="01"/>
    <s v="15041RESIN146362023"/>
    <s v="23BL000F"/>
    <n v="4130"/>
    <n v="4130"/>
    <n v="4130"/>
    <n v="4130"/>
    <n v="0"/>
    <n v="0"/>
    <n v="0"/>
    <n v="0"/>
    <n v="234.1"/>
    <n v="0"/>
    <n v="0"/>
    <n v="0"/>
    <n v="0"/>
    <n v="0"/>
    <n v="234.1"/>
    <s v="2"/>
  </r>
  <r>
    <x v="0"/>
    <x v="14"/>
    <s v="1"/>
    <s v="01"/>
    <s v="15041RESIN146362023"/>
    <s v="23BL000F"/>
    <n v="4129"/>
    <n v="4129"/>
    <n v="4129"/>
    <n v="4129"/>
    <n v="0"/>
    <n v="0"/>
    <n v="0"/>
    <n v="0"/>
    <n v="517"/>
    <n v="0"/>
    <n v="0"/>
    <n v="0"/>
    <n v="0"/>
    <n v="0"/>
    <n v="517"/>
    <s v="2"/>
  </r>
  <r>
    <x v="0"/>
    <x v="14"/>
    <s v="1"/>
    <s v="01"/>
    <s v="15041RESIN146362023"/>
    <s v="23BL000F"/>
    <n v="4128"/>
    <n v="4128"/>
    <n v="4128"/>
    <n v="4128"/>
    <n v="0"/>
    <n v="0"/>
    <n v="0"/>
    <n v="0"/>
    <n v="3"/>
    <n v="0"/>
    <n v="0"/>
    <n v="0"/>
    <n v="0"/>
    <n v="0"/>
    <n v="3"/>
    <s v="2"/>
  </r>
  <r>
    <x v="0"/>
    <x v="14"/>
    <s v="1"/>
    <s v="01"/>
    <s v="15041RESIN146362023"/>
    <s v="23BL000F"/>
    <n v="4127"/>
    <n v="4127"/>
    <n v="4127"/>
    <n v="4127"/>
    <n v="0"/>
    <n v="0"/>
    <n v="0"/>
    <n v="0"/>
    <n v="394.8"/>
    <n v="0"/>
    <n v="0"/>
    <n v="0"/>
    <n v="0"/>
    <n v="0"/>
    <n v="394.8"/>
    <s v="2"/>
  </r>
  <r>
    <x v="0"/>
    <x v="14"/>
    <s v="1"/>
    <s v="01"/>
    <s v="15041RESIN146362023"/>
    <s v="23BL000F"/>
    <n v="4126"/>
    <n v="4126"/>
    <n v="4126"/>
    <n v="4126"/>
    <n v="0"/>
    <n v="0"/>
    <n v="0"/>
    <n v="0"/>
    <n v="31.39"/>
    <n v="0"/>
    <n v="0"/>
    <n v="0"/>
    <n v="0"/>
    <n v="0"/>
    <n v="31.39"/>
    <s v="2"/>
  </r>
  <r>
    <x v="0"/>
    <x v="14"/>
    <s v="1"/>
    <s v="01"/>
    <s v="15041RESIN146362023"/>
    <s v="23BL000F"/>
    <n v="4125"/>
    <n v="4125"/>
    <n v="4125"/>
    <n v="4125"/>
    <n v="0"/>
    <n v="0"/>
    <n v="0"/>
    <n v="0"/>
    <n v="58.5"/>
    <n v="0"/>
    <n v="0"/>
    <n v="0"/>
    <n v="0"/>
    <n v="0"/>
    <n v="58.5"/>
    <s v="2"/>
  </r>
  <r>
    <x v="0"/>
    <x v="14"/>
    <s v="1"/>
    <s v="01"/>
    <s v="15041RESIN146362023"/>
    <s v="23BL000F"/>
    <n v="4124"/>
    <n v="4124"/>
    <n v="4124"/>
    <n v="4124"/>
    <n v="0"/>
    <n v="0"/>
    <n v="0"/>
    <n v="0"/>
    <n v="57.96"/>
    <n v="0"/>
    <n v="0"/>
    <n v="0"/>
    <n v="0"/>
    <n v="0"/>
    <n v="57.96"/>
    <s v="2"/>
  </r>
  <r>
    <x v="0"/>
    <x v="14"/>
    <s v="1"/>
    <s v="01"/>
    <s v="15041RESIN146362023"/>
    <s v="23BL000F"/>
    <n v="4123"/>
    <n v="4123"/>
    <n v="4123"/>
    <n v="4123"/>
    <n v="0"/>
    <n v="0"/>
    <n v="0"/>
    <n v="0"/>
    <n v="48.8"/>
    <n v="0"/>
    <n v="0"/>
    <n v="0"/>
    <n v="0"/>
    <n v="0"/>
    <n v="48.8"/>
    <s v="2"/>
  </r>
  <r>
    <x v="0"/>
    <x v="14"/>
    <s v="1"/>
    <s v="01"/>
    <s v="15041RESIN146362023"/>
    <s v="23BL000F"/>
    <n v="4122"/>
    <n v="4122"/>
    <n v="4122"/>
    <n v="4122"/>
    <n v="0"/>
    <n v="0"/>
    <n v="0"/>
    <n v="0"/>
    <n v="223"/>
    <n v="0"/>
    <n v="0"/>
    <n v="0"/>
    <n v="0"/>
    <n v="0"/>
    <n v="223"/>
    <s v="2"/>
  </r>
  <r>
    <x v="0"/>
    <x v="14"/>
    <s v="1"/>
    <s v="01"/>
    <s v="15041RESIN146362023"/>
    <s v="23BL000F"/>
    <n v="4121"/>
    <n v="4121"/>
    <n v="4121"/>
    <n v="4121"/>
    <n v="0"/>
    <n v="0"/>
    <n v="0"/>
    <n v="0"/>
    <n v="101.5"/>
    <n v="0"/>
    <n v="0"/>
    <n v="0"/>
    <n v="0"/>
    <n v="0"/>
    <n v="101.5"/>
    <s v="2"/>
  </r>
  <r>
    <x v="0"/>
    <x v="14"/>
    <s v="1"/>
    <s v="01"/>
    <s v="15041RESIN146362023"/>
    <s v="23BL000F"/>
    <n v="4120"/>
    <n v="4120"/>
    <n v="4120"/>
    <n v="4120"/>
    <n v="0"/>
    <n v="0"/>
    <n v="0"/>
    <n v="0"/>
    <n v="135"/>
    <n v="0"/>
    <n v="0"/>
    <n v="0"/>
    <n v="0"/>
    <n v="0"/>
    <n v="135"/>
    <s v="2"/>
  </r>
  <r>
    <x v="0"/>
    <x v="14"/>
    <s v="1"/>
    <s v="01"/>
    <s v="15041RESIN146362023"/>
    <s v="23BL000F"/>
    <n v="4119"/>
    <n v="4119"/>
    <n v="4119"/>
    <n v="4119"/>
    <n v="0"/>
    <n v="0"/>
    <n v="0"/>
    <n v="0"/>
    <n v="92"/>
    <n v="0"/>
    <n v="0"/>
    <n v="0"/>
    <n v="0"/>
    <n v="0"/>
    <n v="92"/>
    <s v="2"/>
  </r>
  <r>
    <x v="0"/>
    <x v="14"/>
    <s v="1"/>
    <s v="01"/>
    <s v="15041RESIN146362023"/>
    <s v="23BL000F"/>
    <n v="4118"/>
    <n v="4118"/>
    <n v="4118"/>
    <n v="4118"/>
    <n v="0"/>
    <n v="0"/>
    <n v="0"/>
    <n v="0"/>
    <n v="152.19999999999999"/>
    <n v="0"/>
    <n v="0"/>
    <n v="0"/>
    <n v="0"/>
    <n v="0"/>
    <n v="152.19999999999999"/>
    <s v="2"/>
  </r>
  <r>
    <x v="0"/>
    <x v="14"/>
    <s v="1"/>
    <s v="01"/>
    <s v="15041RESIN146362023"/>
    <s v="23BL000F"/>
    <n v="4117"/>
    <n v="4117"/>
    <n v="4117"/>
    <n v="4117"/>
    <n v="0"/>
    <n v="0"/>
    <n v="0"/>
    <n v="0"/>
    <n v="22.5"/>
    <n v="0"/>
    <n v="0"/>
    <n v="0"/>
    <n v="0"/>
    <n v="0"/>
    <n v="22.5"/>
    <s v="2"/>
  </r>
  <r>
    <x v="0"/>
    <x v="14"/>
    <s v="1"/>
    <s v="01"/>
    <s v="15041RESIN146362023"/>
    <s v="23BL000F"/>
    <n v="4116"/>
    <n v="4116"/>
    <n v="4116"/>
    <n v="4116"/>
    <n v="0"/>
    <n v="0"/>
    <n v="0"/>
    <n v="0"/>
    <n v="30.98"/>
    <n v="0"/>
    <n v="0"/>
    <n v="0"/>
    <n v="0"/>
    <n v="0"/>
    <n v="30.98"/>
    <s v="2"/>
  </r>
  <r>
    <x v="0"/>
    <x v="14"/>
    <s v="1"/>
    <s v="01"/>
    <s v="15041RESIN146362023"/>
    <s v="23BL000F"/>
    <n v="4115"/>
    <n v="4115"/>
    <n v="4115"/>
    <n v="4115"/>
    <n v="0"/>
    <n v="0"/>
    <n v="0"/>
    <n v="0"/>
    <n v="50"/>
    <n v="0"/>
    <n v="0"/>
    <n v="0"/>
    <n v="0"/>
    <n v="0"/>
    <n v="50"/>
    <s v="2"/>
  </r>
  <r>
    <x v="0"/>
    <x v="14"/>
    <s v="1"/>
    <s v="01"/>
    <s v="15041RESIN146362023"/>
    <s v="23BL000F"/>
    <n v="4114"/>
    <n v="4114"/>
    <n v="4114"/>
    <n v="4114"/>
    <n v="0"/>
    <n v="0"/>
    <n v="0"/>
    <n v="0"/>
    <n v="46.82"/>
    <n v="0"/>
    <n v="0"/>
    <n v="0"/>
    <n v="0"/>
    <n v="0"/>
    <n v="46.82"/>
    <s v="2"/>
  </r>
  <r>
    <x v="0"/>
    <x v="14"/>
    <s v="1"/>
    <s v="01"/>
    <s v="15041RESIN146362023"/>
    <s v="23BL000F"/>
    <n v="4113"/>
    <n v="4113"/>
    <n v="4113"/>
    <n v="4113"/>
    <n v="0"/>
    <n v="0"/>
    <n v="0"/>
    <n v="0"/>
    <n v="82.6"/>
    <n v="0"/>
    <n v="0"/>
    <n v="0"/>
    <n v="0"/>
    <n v="0"/>
    <n v="82.6"/>
    <s v="2"/>
  </r>
  <r>
    <x v="0"/>
    <x v="14"/>
    <s v="1"/>
    <s v="01"/>
    <s v="15041RESIN146362023"/>
    <s v="23BL000F"/>
    <n v="4112"/>
    <n v="4112"/>
    <n v="4112"/>
    <n v="4112"/>
    <n v="0"/>
    <n v="0"/>
    <n v="0"/>
    <n v="0"/>
    <n v="464"/>
    <n v="0"/>
    <n v="0"/>
    <n v="0"/>
    <n v="0"/>
    <n v="0"/>
    <n v="464"/>
    <s v="2"/>
  </r>
  <r>
    <x v="0"/>
    <x v="14"/>
    <s v="1"/>
    <s v="01"/>
    <s v="15041RESIN146362023"/>
    <s v="23BL000F"/>
    <n v="4111"/>
    <n v="4111"/>
    <n v="4111"/>
    <n v="4111"/>
    <n v="0"/>
    <n v="0"/>
    <n v="0"/>
    <n v="0"/>
    <n v="9.9"/>
    <n v="0"/>
    <n v="0"/>
    <n v="0"/>
    <n v="0"/>
    <n v="0"/>
    <n v="9.9"/>
    <s v="2"/>
  </r>
  <r>
    <x v="0"/>
    <x v="14"/>
    <s v="1"/>
    <s v="01"/>
    <s v="15041RESIN146362023"/>
    <s v="23BL000F"/>
    <n v="4110"/>
    <n v="4110"/>
    <n v="4110"/>
    <n v="4110"/>
    <n v="0"/>
    <n v="0"/>
    <n v="0"/>
    <n v="0"/>
    <n v="434"/>
    <n v="0"/>
    <n v="0"/>
    <n v="0"/>
    <n v="0"/>
    <n v="0"/>
    <n v="434"/>
    <s v="2"/>
  </r>
  <r>
    <x v="0"/>
    <x v="14"/>
    <s v="1"/>
    <s v="01"/>
    <s v="15041RESIN146362023"/>
    <s v="23BL000F"/>
    <n v="4109"/>
    <n v="4109"/>
    <n v="4109"/>
    <n v="4109"/>
    <n v="0"/>
    <n v="0"/>
    <n v="0"/>
    <n v="0"/>
    <n v="30"/>
    <n v="0"/>
    <n v="0"/>
    <n v="0"/>
    <n v="0"/>
    <n v="0"/>
    <n v="30"/>
    <s v="2"/>
  </r>
  <r>
    <x v="0"/>
    <x v="14"/>
    <s v="1"/>
    <s v="01"/>
    <s v="15041RESIN146362023"/>
    <s v="23BL000F"/>
    <n v="4108"/>
    <n v="4108"/>
    <n v="4108"/>
    <n v="4108"/>
    <n v="0"/>
    <n v="0"/>
    <n v="0"/>
    <n v="0"/>
    <n v="1067.92"/>
    <n v="0"/>
    <n v="0"/>
    <n v="0"/>
    <n v="0"/>
    <n v="0"/>
    <n v="1067.92"/>
    <s v="2"/>
  </r>
  <r>
    <x v="0"/>
    <x v="14"/>
    <s v="1"/>
    <s v="01"/>
    <s v="15041RESIN146362023"/>
    <s v="23BL000F"/>
    <n v="4107"/>
    <n v="4107"/>
    <n v="4107"/>
    <n v="4107"/>
    <n v="0"/>
    <n v="0"/>
    <n v="0"/>
    <n v="0"/>
    <n v="99.66"/>
    <n v="0"/>
    <n v="0"/>
    <n v="0"/>
    <n v="0"/>
    <n v="0"/>
    <n v="99.66"/>
    <s v="2"/>
  </r>
  <r>
    <x v="0"/>
    <x v="14"/>
    <s v="1"/>
    <s v="01"/>
    <s v="15041RESIN146362023"/>
    <s v="23BL000F"/>
    <n v="4106"/>
    <n v="4106"/>
    <n v="4106"/>
    <n v="4106"/>
    <n v="0"/>
    <n v="0"/>
    <n v="0"/>
    <n v="0"/>
    <n v="4.5"/>
    <n v="0"/>
    <n v="0"/>
    <n v="0"/>
    <n v="0"/>
    <n v="0"/>
    <n v="4.5"/>
    <s v="2"/>
  </r>
  <r>
    <x v="0"/>
    <x v="14"/>
    <s v="1"/>
    <s v="01"/>
    <s v="15041RESIN146362023"/>
    <s v="23BL000F"/>
    <n v="4105"/>
    <n v="4105"/>
    <n v="4105"/>
    <n v="4105"/>
    <n v="0"/>
    <n v="0"/>
    <n v="0"/>
    <n v="0"/>
    <n v="277.7"/>
    <n v="0"/>
    <n v="0"/>
    <n v="0"/>
    <n v="0"/>
    <n v="0"/>
    <n v="277.7"/>
    <s v="2"/>
  </r>
  <r>
    <x v="0"/>
    <x v="14"/>
    <s v="1"/>
    <s v="01"/>
    <s v="15041RESIN146362023"/>
    <s v="23BL000F"/>
    <n v="4104"/>
    <n v="4104"/>
    <n v="4104"/>
    <n v="4104"/>
    <n v="0"/>
    <n v="0"/>
    <n v="0"/>
    <n v="0"/>
    <n v="158"/>
    <n v="0"/>
    <n v="0"/>
    <n v="0"/>
    <n v="0"/>
    <n v="0"/>
    <n v="158"/>
    <s v="2"/>
  </r>
  <r>
    <x v="0"/>
    <x v="14"/>
    <s v="1"/>
    <s v="01"/>
    <s v="15041RESIN146362023"/>
    <s v="23BL000F"/>
    <n v="4103"/>
    <n v="4103"/>
    <n v="4103"/>
    <n v="4103"/>
    <n v="0"/>
    <n v="0"/>
    <n v="0"/>
    <n v="0"/>
    <n v="102.57"/>
    <n v="0"/>
    <n v="0"/>
    <n v="0"/>
    <n v="0"/>
    <n v="0"/>
    <n v="102.57"/>
    <s v="2"/>
  </r>
  <r>
    <x v="0"/>
    <x v="14"/>
    <s v="1"/>
    <s v="01"/>
    <s v="15041RESIN146362023"/>
    <s v="23BL000F"/>
    <n v="4102"/>
    <n v="4102"/>
    <n v="4102"/>
    <n v="4102"/>
    <n v="0"/>
    <n v="0"/>
    <n v="0"/>
    <n v="0"/>
    <n v="317.39999999999998"/>
    <n v="0"/>
    <n v="0"/>
    <n v="0"/>
    <n v="0"/>
    <n v="0"/>
    <n v="317.39999999999998"/>
    <s v="2"/>
  </r>
  <r>
    <x v="0"/>
    <x v="14"/>
    <s v="1"/>
    <s v="01"/>
    <s v="15041RESIN146362023"/>
    <s v="23BL000F"/>
    <n v="4101"/>
    <n v="4101"/>
    <n v="4101"/>
    <n v="4101"/>
    <n v="0"/>
    <n v="0"/>
    <n v="0"/>
    <n v="0"/>
    <n v="256.68"/>
    <n v="0"/>
    <n v="0"/>
    <n v="0"/>
    <n v="0"/>
    <n v="0"/>
    <n v="256.68"/>
    <s v="2"/>
  </r>
  <r>
    <x v="0"/>
    <x v="14"/>
    <s v="1"/>
    <s v="01"/>
    <s v="15041RESIN146362023"/>
    <s v="23BL000F"/>
    <n v="4100"/>
    <n v="4100"/>
    <n v="4100"/>
    <n v="4100"/>
    <n v="0"/>
    <n v="0"/>
    <n v="0"/>
    <n v="0"/>
    <n v="54"/>
    <n v="0"/>
    <n v="0"/>
    <n v="0"/>
    <n v="0"/>
    <n v="0"/>
    <n v="54"/>
    <s v="2"/>
  </r>
  <r>
    <x v="0"/>
    <x v="14"/>
    <s v="1"/>
    <s v="01"/>
    <s v="15041RESIN146362023"/>
    <s v="23BL000F"/>
    <n v="4099"/>
    <n v="4099"/>
    <n v="4099"/>
    <n v="4099"/>
    <n v="0"/>
    <n v="0"/>
    <n v="0"/>
    <n v="0"/>
    <n v="75"/>
    <n v="0"/>
    <n v="0"/>
    <n v="0"/>
    <n v="0"/>
    <n v="0"/>
    <n v="75"/>
    <s v="2"/>
  </r>
  <r>
    <x v="0"/>
    <x v="15"/>
    <s v="1"/>
    <s v="01"/>
    <s v="15041RESIN146362023"/>
    <s v="23BL000F"/>
    <n v="4098"/>
    <n v="4098"/>
    <n v="4098"/>
    <n v="4098"/>
    <n v="0"/>
    <n v="0"/>
    <n v="0"/>
    <n v="0"/>
    <n v="260"/>
    <n v="0"/>
    <n v="0"/>
    <n v="0"/>
    <n v="0"/>
    <n v="0"/>
    <n v="260"/>
    <s v="2"/>
  </r>
  <r>
    <x v="0"/>
    <x v="15"/>
    <s v="1"/>
    <s v="01"/>
    <s v="15041RESIN146362023"/>
    <s v="23BL000F"/>
    <n v="4097"/>
    <n v="4097"/>
    <n v="4097"/>
    <n v="4097"/>
    <n v="0"/>
    <n v="0"/>
    <n v="0"/>
    <n v="0"/>
    <n v="25.2"/>
    <n v="0"/>
    <n v="0"/>
    <n v="0"/>
    <n v="0"/>
    <n v="0"/>
    <n v="25.2"/>
    <s v="2"/>
  </r>
  <r>
    <x v="0"/>
    <x v="15"/>
    <s v="1"/>
    <s v="01"/>
    <s v="15041RESIN146362023"/>
    <s v="23BL000F"/>
    <n v="4096"/>
    <n v="4096"/>
    <n v="4096"/>
    <n v="4096"/>
    <n v="0"/>
    <n v="0"/>
    <n v="0"/>
    <n v="0"/>
    <n v="5"/>
    <n v="0"/>
    <n v="0"/>
    <n v="0"/>
    <n v="0"/>
    <n v="0"/>
    <n v="5"/>
    <s v="2"/>
  </r>
  <r>
    <x v="0"/>
    <x v="15"/>
    <s v="1"/>
    <s v="01"/>
    <s v="15041RESIN146362023"/>
    <s v="23BL000F"/>
    <n v="4095"/>
    <n v="4095"/>
    <n v="4095"/>
    <n v="4095"/>
    <n v="0"/>
    <n v="0"/>
    <n v="0"/>
    <n v="0"/>
    <n v="110"/>
    <n v="0"/>
    <n v="0"/>
    <n v="0"/>
    <n v="0"/>
    <n v="0"/>
    <n v="110"/>
    <s v="2"/>
  </r>
  <r>
    <x v="0"/>
    <x v="15"/>
    <s v="1"/>
    <s v="01"/>
    <s v="15041RESIN146362023"/>
    <s v="23BL000F"/>
    <n v="4094"/>
    <n v="4094"/>
    <n v="4094"/>
    <n v="4094"/>
    <n v="0"/>
    <n v="0"/>
    <n v="0"/>
    <n v="0"/>
    <n v="49.5"/>
    <n v="0"/>
    <n v="0"/>
    <n v="0"/>
    <n v="0"/>
    <n v="0"/>
    <n v="49.5"/>
    <s v="2"/>
  </r>
  <r>
    <x v="0"/>
    <x v="15"/>
    <s v="1"/>
    <s v="01"/>
    <s v="15041RESIN146362023"/>
    <s v="23BL000F"/>
    <n v="4093"/>
    <n v="4093"/>
    <n v="4093"/>
    <n v="4093"/>
    <n v="0"/>
    <n v="0"/>
    <n v="0"/>
    <n v="0"/>
    <n v="108.46"/>
    <n v="0"/>
    <n v="0"/>
    <n v="0"/>
    <n v="0"/>
    <n v="0"/>
    <n v="108.46"/>
    <s v="2"/>
  </r>
  <r>
    <x v="0"/>
    <x v="15"/>
    <s v="1"/>
    <s v="01"/>
    <s v="15041RESIN146362023"/>
    <s v="23BL000F"/>
    <n v="4092"/>
    <n v="4092"/>
    <n v="4092"/>
    <n v="4092"/>
    <n v="0"/>
    <n v="0"/>
    <n v="0"/>
    <n v="0"/>
    <n v="456"/>
    <n v="0"/>
    <n v="0"/>
    <n v="0"/>
    <n v="0"/>
    <n v="0"/>
    <n v="456"/>
    <s v="2"/>
  </r>
  <r>
    <x v="0"/>
    <x v="15"/>
    <s v="1"/>
    <s v="01"/>
    <s v="15041RESIN146362023"/>
    <s v="23BL000F"/>
    <n v="4091"/>
    <n v="4091"/>
    <n v="4091"/>
    <n v="4091"/>
    <n v="0"/>
    <n v="0"/>
    <n v="0"/>
    <n v="0"/>
    <n v="41.5"/>
    <n v="0"/>
    <n v="0"/>
    <n v="0"/>
    <n v="0"/>
    <n v="0"/>
    <n v="41.5"/>
    <s v="2"/>
  </r>
  <r>
    <x v="0"/>
    <x v="15"/>
    <s v="1"/>
    <s v="01"/>
    <s v="15041RESIN146362023"/>
    <s v="23BL000F"/>
    <n v="4090"/>
    <n v="4090"/>
    <n v="4090"/>
    <n v="4090"/>
    <n v="0"/>
    <n v="0"/>
    <n v="0"/>
    <n v="0"/>
    <n v="29"/>
    <n v="0"/>
    <n v="0"/>
    <n v="0"/>
    <n v="0"/>
    <n v="0"/>
    <n v="29"/>
    <s v="2"/>
  </r>
  <r>
    <x v="0"/>
    <x v="15"/>
    <s v="1"/>
    <s v="01"/>
    <s v="15041RESIN146362023"/>
    <s v="23BL000F"/>
    <n v="4089"/>
    <n v="4089"/>
    <n v="4089"/>
    <n v="4089"/>
    <n v="0"/>
    <n v="0"/>
    <n v="0"/>
    <n v="0"/>
    <n v="126.6"/>
    <n v="0"/>
    <n v="0"/>
    <n v="0"/>
    <n v="0"/>
    <n v="0"/>
    <n v="126.6"/>
    <s v="2"/>
  </r>
  <r>
    <x v="0"/>
    <x v="15"/>
    <s v="1"/>
    <s v="01"/>
    <s v="15041RESIN146362023"/>
    <s v="23BL000F"/>
    <n v="4088"/>
    <n v="4088"/>
    <n v="4088"/>
    <n v="4088"/>
    <n v="0"/>
    <n v="0"/>
    <n v="0"/>
    <n v="0"/>
    <n v="447.5"/>
    <n v="0"/>
    <n v="0"/>
    <n v="0"/>
    <n v="0"/>
    <n v="0"/>
    <n v="447.5"/>
    <s v="2"/>
  </r>
  <r>
    <x v="0"/>
    <x v="15"/>
    <s v="1"/>
    <s v="01"/>
    <s v="15041RESIN146362023"/>
    <s v="23BL000F"/>
    <n v="4087"/>
    <n v="4087"/>
    <n v="4087"/>
    <n v="4087"/>
    <n v="0"/>
    <n v="0"/>
    <n v="0"/>
    <n v="0"/>
    <n v="70.599999999999994"/>
    <n v="0"/>
    <n v="0"/>
    <n v="0"/>
    <n v="0"/>
    <n v="0"/>
    <n v="70.599999999999994"/>
    <s v="2"/>
  </r>
  <r>
    <x v="0"/>
    <x v="15"/>
    <s v="1"/>
    <s v="01"/>
    <s v="15041RESIN146362023"/>
    <s v="23BL000F"/>
    <n v="4086"/>
    <n v="4086"/>
    <n v="4086"/>
    <n v="4086"/>
    <n v="0"/>
    <n v="0"/>
    <n v="0"/>
    <n v="0"/>
    <n v="656.3"/>
    <n v="0"/>
    <n v="0"/>
    <n v="0"/>
    <n v="0"/>
    <n v="0"/>
    <n v="656.3"/>
    <s v="2"/>
  </r>
  <r>
    <x v="0"/>
    <x v="16"/>
    <s v="1"/>
    <s v="01"/>
    <s v="15041RESIN146362023"/>
    <s v="23BL000F"/>
    <n v="4085"/>
    <n v="4085"/>
    <n v="4085"/>
    <n v="4085"/>
    <n v="0"/>
    <n v="0"/>
    <n v="0"/>
    <n v="0"/>
    <n v="95.1"/>
    <n v="0"/>
    <n v="0"/>
    <n v="0"/>
    <n v="0"/>
    <n v="0"/>
    <n v="95.1"/>
    <s v="2"/>
  </r>
  <r>
    <x v="0"/>
    <x v="16"/>
    <s v="1"/>
    <s v="01"/>
    <s v="15041RESIN146362023"/>
    <s v="23BL000F"/>
    <n v="4084"/>
    <n v="4084"/>
    <n v="4084"/>
    <n v="4084"/>
    <n v="0"/>
    <n v="0"/>
    <n v="0"/>
    <n v="0"/>
    <n v="22.8"/>
    <n v="0"/>
    <n v="0"/>
    <n v="0"/>
    <n v="0"/>
    <n v="0"/>
    <n v="22.8"/>
    <s v="2"/>
  </r>
  <r>
    <x v="0"/>
    <x v="16"/>
    <s v="1"/>
    <s v="01"/>
    <s v="15041RESIN146362023"/>
    <s v="23BL000F"/>
    <n v="4083"/>
    <n v="4083"/>
    <n v="4083"/>
    <n v="4083"/>
    <n v="0"/>
    <n v="0"/>
    <n v="0"/>
    <n v="0"/>
    <n v="2456.4"/>
    <n v="0"/>
    <n v="0"/>
    <n v="0"/>
    <n v="0"/>
    <n v="0"/>
    <n v="2456.4"/>
    <s v="2"/>
  </r>
  <r>
    <x v="0"/>
    <x v="16"/>
    <s v="1"/>
    <s v="01"/>
    <s v="15041RESIN146362023"/>
    <s v="23BL000F"/>
    <n v="4082"/>
    <n v="4082"/>
    <n v="4082"/>
    <n v="4082"/>
    <n v="0"/>
    <n v="0"/>
    <n v="0"/>
    <n v="0"/>
    <n v="321.5"/>
    <n v="0"/>
    <n v="0"/>
    <n v="0"/>
    <n v="0"/>
    <n v="0"/>
    <n v="321.5"/>
    <s v="2"/>
  </r>
  <r>
    <x v="0"/>
    <x v="16"/>
    <s v="1"/>
    <s v="01"/>
    <s v="15041RESIN146362023"/>
    <s v="23BL000F"/>
    <n v="4081"/>
    <n v="4081"/>
    <n v="4081"/>
    <n v="4081"/>
    <n v="0"/>
    <n v="0"/>
    <n v="0"/>
    <n v="0"/>
    <n v="98.8"/>
    <n v="0"/>
    <n v="0"/>
    <n v="0"/>
    <n v="0"/>
    <n v="0"/>
    <n v="98.8"/>
    <s v="2"/>
  </r>
  <r>
    <x v="0"/>
    <x v="16"/>
    <s v="1"/>
    <s v="01"/>
    <s v="15041RESIN146362023"/>
    <s v="23BL000F"/>
    <n v="4080"/>
    <n v="4080"/>
    <n v="4080"/>
    <n v="4080"/>
    <n v="0"/>
    <n v="0"/>
    <n v="0"/>
    <n v="0"/>
    <n v="80"/>
    <n v="0"/>
    <n v="0"/>
    <n v="0"/>
    <n v="0"/>
    <n v="0"/>
    <n v="80"/>
    <s v="2"/>
  </r>
  <r>
    <x v="0"/>
    <x v="16"/>
    <s v="1"/>
    <s v="01"/>
    <s v="15041RESIN146362023"/>
    <s v="23BL000F"/>
    <n v="4079"/>
    <n v="4079"/>
    <n v="4079"/>
    <n v="4079"/>
    <n v="0"/>
    <n v="0"/>
    <n v="0"/>
    <n v="0"/>
    <n v="495.38"/>
    <n v="0"/>
    <n v="0"/>
    <n v="0"/>
    <n v="0"/>
    <n v="0"/>
    <n v="495.38"/>
    <s v="2"/>
  </r>
  <r>
    <x v="0"/>
    <x v="16"/>
    <s v="1"/>
    <s v="01"/>
    <s v="15041RESIN146362023"/>
    <s v="23BL000F"/>
    <n v="4078"/>
    <n v="4078"/>
    <n v="4078"/>
    <n v="4078"/>
    <n v="0"/>
    <n v="0"/>
    <n v="0"/>
    <n v="0"/>
    <n v="42"/>
    <n v="0"/>
    <n v="0"/>
    <n v="0"/>
    <n v="0"/>
    <n v="0"/>
    <n v="42"/>
    <s v="2"/>
  </r>
  <r>
    <x v="0"/>
    <x v="16"/>
    <s v="1"/>
    <s v="01"/>
    <s v="15041RESIN146362023"/>
    <s v="23BL000F"/>
    <n v="4077"/>
    <n v="4077"/>
    <n v="4077"/>
    <n v="4077"/>
    <n v="0"/>
    <n v="0"/>
    <n v="0"/>
    <n v="0"/>
    <n v="150"/>
    <n v="0"/>
    <n v="0"/>
    <n v="0"/>
    <n v="0"/>
    <n v="0"/>
    <n v="150"/>
    <s v="2"/>
  </r>
  <r>
    <x v="0"/>
    <x v="16"/>
    <s v="1"/>
    <s v="01"/>
    <s v="15041RESIN146362023"/>
    <s v="23BL000F"/>
    <n v="4076"/>
    <n v="4076"/>
    <n v="4076"/>
    <n v="4076"/>
    <n v="0"/>
    <n v="0"/>
    <n v="0"/>
    <n v="0"/>
    <n v="62.45"/>
    <n v="0"/>
    <n v="0"/>
    <n v="0"/>
    <n v="0"/>
    <n v="0"/>
    <n v="62.45"/>
    <s v="2"/>
  </r>
  <r>
    <x v="0"/>
    <x v="16"/>
    <s v="1"/>
    <s v="01"/>
    <s v="15041RESIN146362023"/>
    <s v="23BL000F"/>
    <n v="4075"/>
    <n v="4075"/>
    <n v="4075"/>
    <n v="4075"/>
    <n v="0"/>
    <n v="0"/>
    <n v="0"/>
    <n v="0"/>
    <n v="3.1"/>
    <n v="0"/>
    <n v="0"/>
    <n v="0"/>
    <n v="0"/>
    <n v="0"/>
    <n v="3.1"/>
    <s v="2"/>
  </r>
  <r>
    <x v="0"/>
    <x v="16"/>
    <s v="1"/>
    <s v="01"/>
    <s v="15041RESIN146362023"/>
    <s v="23BL000F"/>
    <n v="4074"/>
    <n v="4074"/>
    <n v="4074"/>
    <n v="4074"/>
    <n v="0"/>
    <n v="0"/>
    <n v="0"/>
    <n v="0"/>
    <n v="25.86"/>
    <n v="0"/>
    <n v="0"/>
    <n v="0"/>
    <n v="0"/>
    <n v="0"/>
    <n v="25.86"/>
    <s v="2"/>
  </r>
  <r>
    <x v="0"/>
    <x v="16"/>
    <s v="1"/>
    <s v="01"/>
    <s v="15041RESIN146362023"/>
    <s v="23BL000F"/>
    <n v="4073"/>
    <n v="4073"/>
    <n v="4073"/>
    <n v="4073"/>
    <n v="0"/>
    <n v="0"/>
    <n v="0"/>
    <n v="0"/>
    <n v="143.31"/>
    <n v="0"/>
    <n v="0"/>
    <n v="0"/>
    <n v="0"/>
    <n v="0"/>
    <n v="143.31"/>
    <s v="2"/>
  </r>
  <r>
    <x v="0"/>
    <x v="16"/>
    <s v="1"/>
    <s v="01"/>
    <s v="15041RESIN146362023"/>
    <s v="23BL000F"/>
    <n v="4072"/>
    <n v="4072"/>
    <n v="4072"/>
    <n v="4072"/>
    <n v="0"/>
    <n v="0"/>
    <n v="0"/>
    <n v="0"/>
    <n v="600.5"/>
    <n v="0"/>
    <n v="0"/>
    <n v="0"/>
    <n v="0"/>
    <n v="0"/>
    <n v="600.5"/>
    <s v="2"/>
  </r>
  <r>
    <x v="0"/>
    <x v="16"/>
    <s v="1"/>
    <s v="01"/>
    <s v="15041RESIN146362023"/>
    <s v="23BL000F"/>
    <n v="4071"/>
    <n v="4071"/>
    <n v="4071"/>
    <n v="4071"/>
    <n v="0"/>
    <n v="0"/>
    <n v="0"/>
    <n v="0"/>
    <n v="199.8"/>
    <n v="0"/>
    <n v="0"/>
    <n v="0"/>
    <n v="0"/>
    <n v="0"/>
    <n v="199.8"/>
    <s v="2"/>
  </r>
  <r>
    <x v="0"/>
    <x v="16"/>
    <s v="1"/>
    <s v="01"/>
    <s v="15041RESIN146362023"/>
    <s v="23BL000F"/>
    <n v="4070"/>
    <n v="4070"/>
    <n v="4070"/>
    <n v="4070"/>
    <n v="0"/>
    <n v="0"/>
    <n v="0"/>
    <n v="0"/>
    <n v="29.7"/>
    <n v="0"/>
    <n v="0"/>
    <n v="0"/>
    <n v="0"/>
    <n v="0"/>
    <n v="29.7"/>
    <s v="2"/>
  </r>
  <r>
    <x v="0"/>
    <x v="16"/>
    <s v="1"/>
    <s v="01"/>
    <s v="15041RESIN146362023"/>
    <s v="23BL000F"/>
    <n v="4069"/>
    <n v="4069"/>
    <n v="4069"/>
    <n v="4069"/>
    <n v="0"/>
    <n v="0"/>
    <n v="0"/>
    <n v="0"/>
    <n v="115.9"/>
    <n v="0"/>
    <n v="0"/>
    <n v="0"/>
    <n v="0"/>
    <n v="0"/>
    <n v="115.9"/>
    <s v="2"/>
  </r>
  <r>
    <x v="0"/>
    <x v="16"/>
    <s v="1"/>
    <s v="01"/>
    <s v="15041RESIN146362023"/>
    <s v="23BL000F"/>
    <n v="4068"/>
    <n v="4068"/>
    <n v="4068"/>
    <n v="4068"/>
    <n v="0"/>
    <n v="0"/>
    <n v="0"/>
    <n v="0"/>
    <n v="30"/>
    <n v="0"/>
    <n v="0"/>
    <n v="0"/>
    <n v="0"/>
    <n v="0"/>
    <n v="30"/>
    <s v="2"/>
  </r>
  <r>
    <x v="0"/>
    <x v="16"/>
    <s v="1"/>
    <s v="01"/>
    <s v="15041RESIN146362023"/>
    <s v="23BL000F"/>
    <n v="4067"/>
    <n v="4067"/>
    <n v="4067"/>
    <n v="4067"/>
    <n v="0"/>
    <n v="0"/>
    <n v="0"/>
    <n v="0"/>
    <n v="260.05"/>
    <n v="0"/>
    <n v="0"/>
    <n v="0"/>
    <n v="0"/>
    <n v="0"/>
    <n v="260.05"/>
    <s v="2"/>
  </r>
  <r>
    <x v="0"/>
    <x v="17"/>
    <s v="1"/>
    <s v="01"/>
    <s v="15041RESIN146362023"/>
    <s v="23BL000F"/>
    <n v="4066"/>
    <n v="4066"/>
    <n v="4066"/>
    <n v="4066"/>
    <n v="0"/>
    <n v="0"/>
    <n v="0"/>
    <n v="0"/>
    <n v="426"/>
    <n v="0"/>
    <n v="0"/>
    <n v="0"/>
    <n v="0"/>
    <n v="0"/>
    <n v="426"/>
    <s v="2"/>
  </r>
  <r>
    <x v="0"/>
    <x v="17"/>
    <s v="1"/>
    <s v="01"/>
    <s v="15041RESIN146362023"/>
    <s v="23BL000F"/>
    <n v="4064"/>
    <n v="4064"/>
    <n v="4064"/>
    <n v="4064"/>
    <n v="0"/>
    <n v="0"/>
    <n v="0"/>
    <n v="0"/>
    <n v="30"/>
    <n v="0"/>
    <n v="0"/>
    <n v="0"/>
    <n v="0"/>
    <n v="0"/>
    <n v="30"/>
    <s v="2"/>
  </r>
  <r>
    <x v="0"/>
    <x v="17"/>
    <s v="1"/>
    <s v="01"/>
    <s v="15041RESIN146362023"/>
    <s v="23BL000F"/>
    <n v="4063"/>
    <n v="4063"/>
    <n v="4063"/>
    <n v="4063"/>
    <n v="0"/>
    <n v="0"/>
    <n v="0"/>
    <n v="0"/>
    <n v="46.5"/>
    <n v="0"/>
    <n v="0"/>
    <n v="0"/>
    <n v="0"/>
    <n v="0"/>
    <n v="46.5"/>
    <s v="2"/>
  </r>
  <r>
    <x v="0"/>
    <x v="17"/>
    <s v="1"/>
    <s v="01"/>
    <s v="15041RESIN146362023"/>
    <s v="23BL000F"/>
    <n v="4062"/>
    <n v="4062"/>
    <n v="4062"/>
    <n v="4062"/>
    <n v="0"/>
    <n v="0"/>
    <n v="0"/>
    <n v="0"/>
    <n v="135.30000000000001"/>
    <n v="0"/>
    <n v="0"/>
    <n v="0"/>
    <n v="0"/>
    <n v="0"/>
    <n v="135.30000000000001"/>
    <s v="2"/>
  </r>
  <r>
    <x v="0"/>
    <x v="17"/>
    <s v="1"/>
    <s v="01"/>
    <s v="15041RESIN146362023"/>
    <s v="23BL000F"/>
    <n v="4061"/>
    <n v="4061"/>
    <n v="4061"/>
    <n v="4061"/>
    <n v="0"/>
    <n v="0"/>
    <n v="0"/>
    <n v="0"/>
    <n v="464.04"/>
    <n v="0"/>
    <n v="0"/>
    <n v="0"/>
    <n v="0"/>
    <n v="0"/>
    <n v="464.04"/>
    <s v="2"/>
  </r>
  <r>
    <x v="0"/>
    <x v="17"/>
    <s v="1"/>
    <s v="01"/>
    <s v="15041RESIN146362023"/>
    <s v="23BL000F"/>
    <n v="4060"/>
    <n v="4060"/>
    <n v="4060"/>
    <n v="4060"/>
    <n v="0"/>
    <n v="0"/>
    <n v="0"/>
    <n v="0"/>
    <n v="79.400000000000006"/>
    <n v="0"/>
    <n v="0"/>
    <n v="0"/>
    <n v="0"/>
    <n v="0"/>
    <n v="79.400000000000006"/>
    <s v="2"/>
  </r>
  <r>
    <x v="0"/>
    <x v="17"/>
    <s v="1"/>
    <s v="01"/>
    <s v="15041RESIN146362023"/>
    <s v="23BL000F"/>
    <n v="4059"/>
    <n v="4059"/>
    <n v="4059"/>
    <n v="4059"/>
    <n v="0"/>
    <n v="0"/>
    <n v="0"/>
    <n v="0"/>
    <n v="74.25"/>
    <n v="0"/>
    <n v="0"/>
    <n v="0"/>
    <n v="0"/>
    <n v="0"/>
    <n v="74.25"/>
    <s v="2"/>
  </r>
  <r>
    <x v="0"/>
    <x v="17"/>
    <s v="1"/>
    <s v="01"/>
    <s v="15041RESIN146362023"/>
    <s v="23BL000F"/>
    <n v="4058"/>
    <n v="4058"/>
    <n v="4058"/>
    <n v="4058"/>
    <n v="0"/>
    <n v="0"/>
    <n v="0"/>
    <n v="0"/>
    <n v="61.14"/>
    <n v="0"/>
    <n v="0"/>
    <n v="0"/>
    <n v="0"/>
    <n v="0"/>
    <n v="61.14"/>
    <s v="2"/>
  </r>
  <r>
    <x v="0"/>
    <x v="17"/>
    <s v="1"/>
    <s v="01"/>
    <s v="15041RESIN146362023"/>
    <s v="23BL000F"/>
    <n v="4057"/>
    <n v="4057"/>
    <n v="4057"/>
    <n v="4057"/>
    <n v="0"/>
    <n v="0"/>
    <n v="0"/>
    <n v="0"/>
    <n v="52.5"/>
    <n v="0"/>
    <n v="0"/>
    <n v="0"/>
    <n v="0"/>
    <n v="0"/>
    <n v="52.5"/>
    <s v="2"/>
  </r>
  <r>
    <x v="0"/>
    <x v="17"/>
    <s v="1"/>
    <s v="01"/>
    <s v="15041RESIN146362023"/>
    <s v="23BL000F"/>
    <n v="4056"/>
    <n v="4056"/>
    <n v="4056"/>
    <n v="4056"/>
    <n v="0"/>
    <n v="0"/>
    <n v="0"/>
    <n v="0"/>
    <n v="561.5"/>
    <n v="0"/>
    <n v="0"/>
    <n v="0"/>
    <n v="0"/>
    <n v="0"/>
    <n v="561.5"/>
    <s v="2"/>
  </r>
  <r>
    <x v="0"/>
    <x v="17"/>
    <s v="1"/>
    <s v="01"/>
    <s v="15041RESIN146362023"/>
    <s v="23BL000F"/>
    <n v="4055"/>
    <n v="4055"/>
    <n v="4055"/>
    <n v="4055"/>
    <n v="0"/>
    <n v="0"/>
    <n v="0"/>
    <n v="0"/>
    <n v="115"/>
    <n v="0"/>
    <n v="0"/>
    <n v="0"/>
    <n v="0"/>
    <n v="0"/>
    <n v="115"/>
    <s v="2"/>
  </r>
  <r>
    <x v="0"/>
    <x v="17"/>
    <s v="1"/>
    <s v="01"/>
    <s v="15041RESIN146362023"/>
    <s v="23BL000F"/>
    <n v="4054"/>
    <n v="4054"/>
    <n v="4054"/>
    <n v="4054"/>
    <n v="0"/>
    <n v="0"/>
    <n v="0"/>
    <n v="0"/>
    <n v="439"/>
    <n v="0"/>
    <n v="0"/>
    <n v="0"/>
    <n v="0"/>
    <n v="0"/>
    <n v="439"/>
    <s v="2"/>
  </r>
  <r>
    <x v="0"/>
    <x v="17"/>
    <s v="1"/>
    <s v="01"/>
    <s v="15041RESIN146362023"/>
    <s v="23BL000F"/>
    <n v="4053"/>
    <n v="4053"/>
    <n v="4053"/>
    <n v="4053"/>
    <n v="0"/>
    <n v="0"/>
    <n v="0"/>
    <n v="0"/>
    <n v="5.4"/>
    <n v="0"/>
    <n v="0"/>
    <n v="0"/>
    <n v="0"/>
    <n v="0"/>
    <n v="5.4"/>
    <s v="2"/>
  </r>
  <r>
    <x v="0"/>
    <x v="17"/>
    <s v="1"/>
    <s v="01"/>
    <s v="15041RESIN146362023"/>
    <s v="23BL000F"/>
    <n v="4052"/>
    <n v="4052"/>
    <n v="4052"/>
    <n v="4052"/>
    <n v="0"/>
    <n v="0"/>
    <n v="0"/>
    <n v="0"/>
    <n v="37.700000000000003"/>
    <n v="0"/>
    <n v="0"/>
    <n v="0"/>
    <n v="0"/>
    <n v="0"/>
    <n v="37.700000000000003"/>
    <s v="2"/>
  </r>
  <r>
    <x v="0"/>
    <x v="17"/>
    <s v="1"/>
    <s v="01"/>
    <s v="15041RESIN146362023"/>
    <s v="23BL000F"/>
    <n v="4051"/>
    <n v="4051"/>
    <n v="4051"/>
    <n v="4051"/>
    <n v="0"/>
    <n v="0"/>
    <n v="0"/>
    <n v="0"/>
    <n v="380.5"/>
    <n v="0"/>
    <n v="0"/>
    <n v="0"/>
    <n v="0"/>
    <n v="0"/>
    <n v="380.5"/>
    <s v="2"/>
  </r>
  <r>
    <x v="0"/>
    <x v="18"/>
    <s v="1"/>
    <s v="01"/>
    <s v="15041RESIN146362023"/>
    <s v="23BL000F"/>
    <n v="4050"/>
    <n v="4050"/>
    <n v="4050"/>
    <n v="4050"/>
    <n v="0"/>
    <n v="0"/>
    <n v="0"/>
    <n v="0"/>
    <n v="50.05"/>
    <n v="0"/>
    <n v="0"/>
    <n v="0"/>
    <n v="0"/>
    <n v="0"/>
    <n v="50.05"/>
    <s v="2"/>
  </r>
  <r>
    <x v="0"/>
    <x v="18"/>
    <s v="1"/>
    <s v="01"/>
    <s v="15041RESIN146362023"/>
    <s v="23BL000F"/>
    <n v="4049"/>
    <n v="4049"/>
    <n v="4049"/>
    <n v="4049"/>
    <n v="0"/>
    <n v="0"/>
    <n v="0"/>
    <n v="0"/>
    <n v="450"/>
    <n v="0"/>
    <n v="0"/>
    <n v="0"/>
    <n v="0"/>
    <n v="0"/>
    <n v="450"/>
    <s v="2"/>
  </r>
  <r>
    <x v="0"/>
    <x v="18"/>
    <s v="1"/>
    <s v="01"/>
    <s v="15041RESIN146362023"/>
    <s v="23BL000F"/>
    <n v="4048"/>
    <n v="4048"/>
    <n v="4048"/>
    <n v="4048"/>
    <n v="0"/>
    <n v="0"/>
    <n v="0"/>
    <n v="0"/>
    <n v="418.5"/>
    <n v="0"/>
    <n v="0"/>
    <n v="0"/>
    <n v="0"/>
    <n v="0"/>
    <n v="418.5"/>
    <s v="2"/>
  </r>
  <r>
    <x v="0"/>
    <x v="18"/>
    <s v="1"/>
    <s v="01"/>
    <s v="15041RESIN146362023"/>
    <s v="23BL000F"/>
    <n v="4047"/>
    <n v="4047"/>
    <n v="4047"/>
    <n v="4047"/>
    <n v="0"/>
    <n v="0"/>
    <n v="0"/>
    <n v="0"/>
    <n v="297.89999999999998"/>
    <n v="0"/>
    <n v="0"/>
    <n v="0"/>
    <n v="0"/>
    <n v="0"/>
    <n v="297.89999999999998"/>
    <s v="2"/>
  </r>
  <r>
    <x v="0"/>
    <x v="18"/>
    <s v="1"/>
    <s v="01"/>
    <s v="15041RESIN146362023"/>
    <s v="23BL000F"/>
    <n v="4046"/>
    <n v="4046"/>
    <n v="4046"/>
    <n v="4046"/>
    <n v="0"/>
    <n v="0"/>
    <n v="0"/>
    <n v="0"/>
    <n v="60.72"/>
    <n v="0"/>
    <n v="0"/>
    <n v="0"/>
    <n v="0"/>
    <n v="0"/>
    <n v="60.72"/>
    <s v="2"/>
  </r>
  <r>
    <x v="0"/>
    <x v="18"/>
    <s v="1"/>
    <s v="01"/>
    <s v="15041RESIN146362023"/>
    <s v="23BL000F"/>
    <n v="4045"/>
    <n v="4045"/>
    <n v="4045"/>
    <n v="4045"/>
    <n v="0"/>
    <n v="0"/>
    <n v="0"/>
    <n v="0"/>
    <n v="100"/>
    <n v="0"/>
    <n v="0"/>
    <n v="0"/>
    <n v="0"/>
    <n v="0"/>
    <n v="100"/>
    <s v="2"/>
  </r>
  <r>
    <x v="0"/>
    <x v="18"/>
    <s v="1"/>
    <s v="01"/>
    <s v="15041RESIN146362023"/>
    <s v="23BL000F"/>
    <n v="4044"/>
    <n v="4044"/>
    <n v="4044"/>
    <n v="4044"/>
    <n v="0"/>
    <n v="0"/>
    <n v="0"/>
    <n v="0"/>
    <n v="376"/>
    <n v="0"/>
    <n v="0"/>
    <n v="0"/>
    <n v="0"/>
    <n v="0"/>
    <n v="376"/>
    <s v="2"/>
  </r>
  <r>
    <x v="0"/>
    <x v="18"/>
    <s v="1"/>
    <s v="01"/>
    <s v="15041RESIN146362023"/>
    <s v="23BL000F"/>
    <n v="4043"/>
    <n v="4043"/>
    <n v="4043"/>
    <n v="4043"/>
    <n v="0"/>
    <n v="0"/>
    <n v="0"/>
    <n v="0"/>
    <n v="135"/>
    <n v="0"/>
    <n v="0"/>
    <n v="0"/>
    <n v="0"/>
    <n v="0"/>
    <n v="135"/>
    <s v="2"/>
  </r>
  <r>
    <x v="0"/>
    <x v="18"/>
    <s v="1"/>
    <s v="01"/>
    <s v="15041RESIN146362023"/>
    <s v="23BL000F"/>
    <n v="4042"/>
    <n v="4042"/>
    <n v="4042"/>
    <n v="4042"/>
    <n v="0"/>
    <n v="0"/>
    <n v="0"/>
    <n v="0"/>
    <n v="36"/>
    <n v="0"/>
    <n v="0"/>
    <n v="0"/>
    <n v="0"/>
    <n v="0"/>
    <n v="36"/>
    <s v="2"/>
  </r>
  <r>
    <x v="0"/>
    <x v="18"/>
    <s v="1"/>
    <s v="01"/>
    <s v="15041RESIN146362023"/>
    <s v="23BL000F"/>
    <n v="4041"/>
    <n v="4041"/>
    <n v="4041"/>
    <n v="4041"/>
    <n v="0"/>
    <n v="0"/>
    <n v="0"/>
    <n v="0"/>
    <n v="24"/>
    <n v="0"/>
    <n v="0"/>
    <n v="0"/>
    <n v="0"/>
    <n v="0"/>
    <n v="24"/>
    <s v="2"/>
  </r>
  <r>
    <x v="0"/>
    <x v="18"/>
    <s v="1"/>
    <s v="01"/>
    <s v="15041RESIN146362023"/>
    <s v="23BL000F"/>
    <n v="4040"/>
    <n v="4040"/>
    <n v="4040"/>
    <n v="4040"/>
    <n v="0"/>
    <n v="0"/>
    <n v="0"/>
    <n v="0"/>
    <n v="168"/>
    <n v="0"/>
    <n v="0"/>
    <n v="0"/>
    <n v="0"/>
    <n v="0"/>
    <n v="168"/>
    <s v="2"/>
  </r>
  <r>
    <x v="0"/>
    <x v="18"/>
    <s v="1"/>
    <s v="01"/>
    <s v="15041RESIN146362023"/>
    <s v="23BL000F"/>
    <n v="4039"/>
    <n v="4039"/>
    <n v="4039"/>
    <n v="4039"/>
    <n v="0"/>
    <n v="0"/>
    <n v="0"/>
    <n v="0"/>
    <n v="17.55"/>
    <n v="0"/>
    <n v="0"/>
    <n v="0"/>
    <n v="0"/>
    <n v="0"/>
    <n v="17.55"/>
    <s v="2"/>
  </r>
  <r>
    <x v="0"/>
    <x v="18"/>
    <s v="1"/>
    <s v="01"/>
    <s v="15041RESIN146362023"/>
    <s v="23BL000F"/>
    <n v="4038"/>
    <n v="4038"/>
    <n v="4038"/>
    <n v="4038"/>
    <n v="0"/>
    <n v="0"/>
    <n v="0"/>
    <n v="0"/>
    <n v="90"/>
    <n v="0"/>
    <n v="0"/>
    <n v="0"/>
    <n v="0"/>
    <n v="0"/>
    <n v="90"/>
    <s v="2"/>
  </r>
  <r>
    <x v="0"/>
    <x v="18"/>
    <s v="1"/>
    <s v="01"/>
    <s v="15041RESIN146362023"/>
    <s v="23BL000F"/>
    <n v="4037"/>
    <n v="4037"/>
    <n v="4037"/>
    <n v="4037"/>
    <n v="0"/>
    <n v="0"/>
    <n v="0"/>
    <n v="0"/>
    <n v="180"/>
    <n v="0"/>
    <n v="0"/>
    <n v="0"/>
    <n v="0"/>
    <n v="0"/>
    <n v="180"/>
    <s v="2"/>
  </r>
  <r>
    <x v="0"/>
    <x v="18"/>
    <s v="1"/>
    <s v="01"/>
    <s v="15041RESIN146362023"/>
    <s v="23BL000F"/>
    <n v="4036"/>
    <n v="4036"/>
    <n v="4036"/>
    <n v="4036"/>
    <n v="0"/>
    <n v="0"/>
    <n v="0"/>
    <n v="0"/>
    <n v="180.8"/>
    <n v="0"/>
    <n v="0"/>
    <n v="0"/>
    <n v="0"/>
    <n v="0"/>
    <n v="180.8"/>
    <s v="2"/>
  </r>
  <r>
    <x v="0"/>
    <x v="18"/>
    <s v="1"/>
    <s v="01"/>
    <s v="15041RESIN146362023"/>
    <s v="23BL000F"/>
    <n v="4035"/>
    <n v="4035"/>
    <n v="4035"/>
    <n v="4035"/>
    <n v="0"/>
    <n v="0"/>
    <n v="0"/>
    <n v="0"/>
    <n v="50"/>
    <n v="0"/>
    <n v="0"/>
    <n v="0"/>
    <n v="0"/>
    <n v="0"/>
    <n v="50"/>
    <s v="2"/>
  </r>
  <r>
    <x v="0"/>
    <x v="18"/>
    <s v="1"/>
    <s v="01"/>
    <s v="15041RESIN146362023"/>
    <s v="23BL000F"/>
    <n v="4034"/>
    <n v="4034"/>
    <n v="4034"/>
    <n v="4034"/>
    <n v="0"/>
    <n v="0"/>
    <n v="0"/>
    <n v="0"/>
    <n v="432.8"/>
    <n v="0"/>
    <n v="0"/>
    <n v="0"/>
    <n v="0"/>
    <n v="0"/>
    <n v="432.8"/>
    <s v="2"/>
  </r>
  <r>
    <x v="0"/>
    <x v="18"/>
    <s v="1"/>
    <s v="01"/>
    <s v="15041RESIN146362023"/>
    <s v="23BL000F"/>
    <n v="4033"/>
    <n v="4033"/>
    <n v="4033"/>
    <n v="4033"/>
    <n v="0"/>
    <n v="0"/>
    <n v="0"/>
    <n v="0"/>
    <n v="534"/>
    <n v="0"/>
    <n v="0"/>
    <n v="0"/>
    <n v="0"/>
    <n v="0"/>
    <n v="534"/>
    <s v="2"/>
  </r>
  <r>
    <x v="0"/>
    <x v="18"/>
    <s v="1"/>
    <s v="01"/>
    <s v="15041RESIN146362023"/>
    <s v="23BL000F"/>
    <n v="4032"/>
    <n v="4032"/>
    <n v="4032"/>
    <n v="4032"/>
    <n v="0"/>
    <n v="0"/>
    <n v="0"/>
    <n v="0"/>
    <n v="13.71"/>
    <n v="0"/>
    <n v="0"/>
    <n v="0"/>
    <n v="0"/>
    <n v="0"/>
    <n v="13.71"/>
    <s v="2"/>
  </r>
  <r>
    <x v="0"/>
    <x v="18"/>
    <s v="1"/>
    <s v="01"/>
    <s v="15041RESIN146362023"/>
    <s v="23BL000F"/>
    <n v="4031"/>
    <n v="4031"/>
    <n v="4031"/>
    <n v="4031"/>
    <n v="0"/>
    <n v="0"/>
    <n v="0"/>
    <n v="0"/>
    <n v="365"/>
    <n v="0"/>
    <n v="0"/>
    <n v="0"/>
    <n v="0"/>
    <n v="0"/>
    <n v="365"/>
    <s v="2"/>
  </r>
  <r>
    <x v="0"/>
    <x v="18"/>
    <s v="1"/>
    <s v="01"/>
    <s v="15041RESIN146362023"/>
    <s v="23BL000F"/>
    <n v="4030"/>
    <n v="4030"/>
    <n v="4030"/>
    <n v="4030"/>
    <n v="0"/>
    <n v="0"/>
    <n v="0"/>
    <n v="0"/>
    <n v="569.79999999999995"/>
    <n v="0"/>
    <n v="0"/>
    <n v="0"/>
    <n v="0"/>
    <n v="0"/>
    <n v="569.79999999999995"/>
    <s v="2"/>
  </r>
  <r>
    <x v="0"/>
    <x v="18"/>
    <s v="1"/>
    <s v="01"/>
    <s v="15041RESIN146362023"/>
    <s v="23BL000F"/>
    <n v="4029"/>
    <n v="4029"/>
    <n v="4029"/>
    <n v="4029"/>
    <n v="0"/>
    <n v="0"/>
    <n v="0"/>
    <n v="0"/>
    <n v="390"/>
    <n v="0"/>
    <n v="0"/>
    <n v="0"/>
    <n v="0"/>
    <n v="0"/>
    <n v="390"/>
    <s v="2"/>
  </r>
  <r>
    <x v="0"/>
    <x v="18"/>
    <s v="1"/>
    <s v="01"/>
    <s v="15041RESIN146362023"/>
    <s v="23BL000F"/>
    <n v="4028"/>
    <n v="4028"/>
    <n v="4028"/>
    <n v="4028"/>
    <n v="0"/>
    <n v="0"/>
    <n v="0"/>
    <n v="0"/>
    <n v="82.5"/>
    <n v="0"/>
    <n v="0"/>
    <n v="0"/>
    <n v="0"/>
    <n v="0"/>
    <n v="82.5"/>
    <s v="2"/>
  </r>
  <r>
    <x v="0"/>
    <x v="18"/>
    <s v="1"/>
    <s v="01"/>
    <s v="15041RESIN146362023"/>
    <s v="23BL000F"/>
    <n v="4027"/>
    <n v="4027"/>
    <n v="4027"/>
    <n v="4027"/>
    <n v="0"/>
    <n v="0"/>
    <n v="0"/>
    <n v="0"/>
    <n v="67.5"/>
    <n v="0"/>
    <n v="0"/>
    <n v="0"/>
    <n v="0"/>
    <n v="0"/>
    <n v="67.5"/>
    <s v="2"/>
  </r>
  <r>
    <x v="0"/>
    <x v="18"/>
    <s v="1"/>
    <s v="01"/>
    <s v="15041RESIN146362023"/>
    <s v="23BL000F"/>
    <n v="4026"/>
    <n v="4026"/>
    <n v="4026"/>
    <n v="4026"/>
    <n v="0"/>
    <n v="0"/>
    <n v="0"/>
    <n v="0"/>
    <n v="461.97"/>
    <n v="0"/>
    <n v="0"/>
    <n v="0"/>
    <n v="0"/>
    <n v="0"/>
    <n v="461.97"/>
    <s v="2"/>
  </r>
  <r>
    <x v="0"/>
    <x v="19"/>
    <s v="1"/>
    <s v="01"/>
    <s v="15041RESIN146362023"/>
    <s v="23BL000F"/>
    <n v="4025"/>
    <n v="4025"/>
    <n v="4025"/>
    <n v="4025"/>
    <n v="0"/>
    <n v="0"/>
    <n v="0"/>
    <n v="0"/>
    <n v="435"/>
    <n v="0"/>
    <n v="0"/>
    <n v="0"/>
    <n v="0"/>
    <n v="0"/>
    <n v="435"/>
    <s v="2"/>
  </r>
  <r>
    <x v="0"/>
    <x v="19"/>
    <s v="1"/>
    <s v="01"/>
    <s v="15041RESIN146362023"/>
    <s v="23BL000F"/>
    <n v="4024"/>
    <n v="4024"/>
    <n v="4024"/>
    <n v="4024"/>
    <n v="0"/>
    <n v="0"/>
    <n v="0"/>
    <n v="0"/>
    <n v="73"/>
    <n v="0"/>
    <n v="0"/>
    <n v="0"/>
    <n v="0"/>
    <n v="0"/>
    <n v="73"/>
    <s v="2"/>
  </r>
  <r>
    <x v="0"/>
    <x v="19"/>
    <s v="1"/>
    <s v="01"/>
    <s v="15041RESIN146362023"/>
    <s v="23BL000F"/>
    <n v="4023"/>
    <n v="4023"/>
    <n v="4023"/>
    <n v="4023"/>
    <n v="0"/>
    <n v="0"/>
    <n v="0"/>
    <n v="0"/>
    <n v="588.70000000000005"/>
    <n v="0"/>
    <n v="0"/>
    <n v="0"/>
    <n v="0"/>
    <n v="0"/>
    <n v="588.70000000000005"/>
    <s v="2"/>
  </r>
  <r>
    <x v="0"/>
    <x v="19"/>
    <s v="1"/>
    <s v="01"/>
    <s v="15041RESIN146362023"/>
    <s v="23BL000F"/>
    <n v="4022"/>
    <n v="4022"/>
    <n v="4022"/>
    <n v="4022"/>
    <n v="0"/>
    <n v="0"/>
    <n v="0"/>
    <n v="0"/>
    <n v="55"/>
    <n v="0"/>
    <n v="0"/>
    <n v="0"/>
    <n v="0"/>
    <n v="0"/>
    <n v="55"/>
    <s v="2"/>
  </r>
  <r>
    <x v="0"/>
    <x v="19"/>
    <s v="1"/>
    <s v="01"/>
    <s v="15041RESIN146362023"/>
    <s v="23BL000F"/>
    <n v="4021"/>
    <n v="4021"/>
    <n v="4021"/>
    <n v="4021"/>
    <n v="0"/>
    <n v="0"/>
    <n v="0"/>
    <n v="0"/>
    <n v="96"/>
    <n v="0"/>
    <n v="0"/>
    <n v="0"/>
    <n v="0"/>
    <n v="0"/>
    <n v="96"/>
    <s v="2"/>
  </r>
  <r>
    <x v="0"/>
    <x v="19"/>
    <s v="1"/>
    <s v="01"/>
    <s v="15041RESIN146362023"/>
    <s v="23BL000F"/>
    <n v="4020"/>
    <n v="4020"/>
    <n v="4020"/>
    <n v="4020"/>
    <n v="0"/>
    <n v="0"/>
    <n v="0"/>
    <n v="0"/>
    <n v="450"/>
    <n v="0"/>
    <n v="0"/>
    <n v="0"/>
    <n v="0"/>
    <n v="0"/>
    <n v="450"/>
    <s v="2"/>
  </r>
  <r>
    <x v="0"/>
    <x v="19"/>
    <s v="1"/>
    <s v="01"/>
    <s v="15041RESIN146362023"/>
    <s v="23BL000F"/>
    <n v="4019"/>
    <n v="4019"/>
    <n v="4019"/>
    <n v="4019"/>
    <n v="0"/>
    <n v="0"/>
    <n v="0"/>
    <n v="0"/>
    <n v="188.6"/>
    <n v="0"/>
    <n v="0"/>
    <n v="0"/>
    <n v="0"/>
    <n v="0"/>
    <n v="188.6"/>
    <s v="2"/>
  </r>
  <r>
    <x v="0"/>
    <x v="19"/>
    <s v="1"/>
    <s v="01"/>
    <s v="15041RESIN146362023"/>
    <s v="23BL000F"/>
    <n v="4018"/>
    <n v="4018"/>
    <n v="4018"/>
    <n v="4018"/>
    <n v="0"/>
    <n v="0"/>
    <n v="0"/>
    <n v="0"/>
    <n v="186"/>
    <n v="0"/>
    <n v="0"/>
    <n v="0"/>
    <n v="0"/>
    <n v="0"/>
    <n v="186"/>
    <s v="2"/>
  </r>
  <r>
    <x v="0"/>
    <x v="19"/>
    <s v="1"/>
    <s v="01"/>
    <s v="15041RESIN146362023"/>
    <s v="23BL000F"/>
    <n v="4017"/>
    <n v="4017"/>
    <n v="4017"/>
    <n v="4017"/>
    <n v="0"/>
    <n v="0"/>
    <n v="0"/>
    <n v="0"/>
    <n v="72"/>
    <n v="0"/>
    <n v="0"/>
    <n v="0"/>
    <n v="0"/>
    <n v="0"/>
    <n v="72"/>
    <s v="2"/>
  </r>
  <r>
    <x v="0"/>
    <x v="19"/>
    <s v="1"/>
    <s v="01"/>
    <s v="15041RESIN146362023"/>
    <s v="23BL000F"/>
    <n v="4016"/>
    <n v="4016"/>
    <n v="4016"/>
    <n v="4016"/>
    <n v="0"/>
    <n v="0"/>
    <n v="0"/>
    <n v="0"/>
    <n v="68.75"/>
    <n v="0"/>
    <n v="0"/>
    <n v="0"/>
    <n v="0"/>
    <n v="0"/>
    <n v="68.75"/>
    <s v="2"/>
  </r>
  <r>
    <x v="0"/>
    <x v="19"/>
    <s v="1"/>
    <s v="01"/>
    <s v="15041RESIN146362023"/>
    <s v="23BL000F"/>
    <n v="4015"/>
    <n v="4015"/>
    <n v="4015"/>
    <n v="4015"/>
    <n v="0"/>
    <n v="0"/>
    <n v="0"/>
    <n v="0"/>
    <n v="15"/>
    <n v="0"/>
    <n v="0"/>
    <n v="0"/>
    <n v="0"/>
    <n v="0"/>
    <n v="15"/>
    <s v="2"/>
  </r>
  <r>
    <x v="0"/>
    <x v="19"/>
    <s v="1"/>
    <s v="01"/>
    <s v="15041RESIN146362023"/>
    <s v="23BL000F"/>
    <n v="4014"/>
    <n v="4014"/>
    <n v="4014"/>
    <n v="4014"/>
    <n v="0"/>
    <n v="0"/>
    <n v="0"/>
    <n v="0"/>
    <n v="1029.6500000000001"/>
    <n v="0"/>
    <n v="0"/>
    <n v="0"/>
    <n v="0"/>
    <n v="0"/>
    <n v="1029.6500000000001"/>
    <s v="2"/>
  </r>
  <r>
    <x v="0"/>
    <x v="19"/>
    <s v="1"/>
    <s v="01"/>
    <s v="15041RESIN146362023"/>
    <s v="23BL000F"/>
    <n v="4013"/>
    <n v="4013"/>
    <n v="4013"/>
    <n v="4013"/>
    <n v="0"/>
    <n v="0"/>
    <n v="0"/>
    <n v="0"/>
    <n v="55.28"/>
    <n v="0"/>
    <n v="0"/>
    <n v="0"/>
    <n v="0"/>
    <n v="0"/>
    <n v="55.28"/>
    <s v="2"/>
  </r>
  <r>
    <x v="0"/>
    <x v="19"/>
    <s v="1"/>
    <s v="01"/>
    <s v="15041RESIN146362023"/>
    <s v="23BL000F"/>
    <n v="4012"/>
    <n v="4012"/>
    <n v="4012"/>
    <n v="4012"/>
    <n v="0"/>
    <n v="0"/>
    <n v="0"/>
    <n v="0"/>
    <n v="90"/>
    <n v="0"/>
    <n v="0"/>
    <n v="0"/>
    <n v="0"/>
    <n v="0"/>
    <n v="90"/>
    <s v="2"/>
  </r>
  <r>
    <x v="0"/>
    <x v="19"/>
    <s v="1"/>
    <s v="01"/>
    <s v="15041RESIN146362023"/>
    <s v="23BL000F"/>
    <n v="4011"/>
    <n v="4011"/>
    <n v="4011"/>
    <n v="4011"/>
    <n v="0"/>
    <n v="0"/>
    <n v="0"/>
    <n v="0"/>
    <n v="8"/>
    <n v="0"/>
    <n v="0"/>
    <n v="0"/>
    <n v="0"/>
    <n v="0"/>
    <n v="8"/>
    <s v="2"/>
  </r>
  <r>
    <x v="0"/>
    <x v="19"/>
    <s v="1"/>
    <s v="01"/>
    <s v="15041RESIN146362023"/>
    <s v="23BL000F"/>
    <n v="4010"/>
    <n v="4010"/>
    <n v="4010"/>
    <n v="4010"/>
    <n v="0"/>
    <n v="0"/>
    <n v="0"/>
    <n v="0"/>
    <n v="44.52"/>
    <n v="0"/>
    <n v="0"/>
    <n v="0"/>
    <n v="0"/>
    <n v="0"/>
    <n v="44.52"/>
    <s v="2"/>
  </r>
  <r>
    <x v="0"/>
    <x v="19"/>
    <s v="1"/>
    <s v="01"/>
    <s v="15041RESIN146362023"/>
    <s v="23BL000F"/>
    <n v="4009"/>
    <n v="4009"/>
    <n v="4009"/>
    <n v="4009"/>
    <n v="0"/>
    <n v="0"/>
    <n v="0"/>
    <n v="0"/>
    <n v="196"/>
    <n v="0"/>
    <n v="0"/>
    <n v="0"/>
    <n v="0"/>
    <n v="0"/>
    <n v="196"/>
    <s v="2"/>
  </r>
  <r>
    <x v="0"/>
    <x v="19"/>
    <s v="1"/>
    <s v="01"/>
    <s v="15041RESIN146362023"/>
    <s v="23BL000F"/>
    <n v="4008"/>
    <n v="4008"/>
    <n v="4008"/>
    <n v="4008"/>
    <n v="0"/>
    <n v="0"/>
    <n v="0"/>
    <n v="0"/>
    <n v="795.42"/>
    <n v="0"/>
    <n v="0"/>
    <n v="0"/>
    <n v="0"/>
    <n v="0"/>
    <n v="795.42"/>
    <s v="2"/>
  </r>
  <r>
    <x v="0"/>
    <x v="19"/>
    <s v="1"/>
    <s v="01"/>
    <s v="15041RESIN146362023"/>
    <s v="23BL000F"/>
    <n v="4007"/>
    <n v="4007"/>
    <n v="4007"/>
    <n v="4007"/>
    <n v="0"/>
    <n v="0"/>
    <n v="0"/>
    <n v="0"/>
    <n v="413.5"/>
    <n v="0"/>
    <n v="0"/>
    <n v="0"/>
    <n v="0"/>
    <n v="0"/>
    <n v="413.5"/>
    <s v="2"/>
  </r>
  <r>
    <x v="0"/>
    <x v="20"/>
    <s v="1"/>
    <s v="01"/>
    <s v="15041RESIN146362023"/>
    <s v="23BL000F"/>
    <n v="4006"/>
    <n v="4006"/>
    <n v="4006"/>
    <n v="4006"/>
    <n v="0"/>
    <n v="0"/>
    <n v="0"/>
    <n v="0"/>
    <n v="7.75"/>
    <n v="0"/>
    <n v="0"/>
    <n v="0"/>
    <n v="0"/>
    <n v="0"/>
    <n v="7.75"/>
    <s v="2"/>
  </r>
  <r>
    <x v="0"/>
    <x v="20"/>
    <s v="1"/>
    <s v="01"/>
    <s v="15041RESIN146362023"/>
    <s v="23BL000F"/>
    <n v="4005"/>
    <n v="4005"/>
    <n v="4005"/>
    <n v="4005"/>
    <n v="0"/>
    <n v="0"/>
    <n v="0"/>
    <n v="0"/>
    <n v="137.5"/>
    <n v="0"/>
    <n v="0"/>
    <n v="0"/>
    <n v="0"/>
    <n v="0"/>
    <n v="137.5"/>
    <s v="2"/>
  </r>
  <r>
    <x v="0"/>
    <x v="20"/>
    <s v="1"/>
    <s v="01"/>
    <s v="15041RESIN146362023"/>
    <s v="23BL000F"/>
    <n v="4004"/>
    <n v="4004"/>
    <n v="4004"/>
    <n v="4004"/>
    <n v="0"/>
    <n v="0"/>
    <n v="0"/>
    <n v="0"/>
    <n v="30"/>
    <n v="0"/>
    <n v="0"/>
    <n v="0"/>
    <n v="0"/>
    <n v="0"/>
    <n v="30"/>
    <s v="2"/>
  </r>
  <r>
    <x v="0"/>
    <x v="20"/>
    <s v="1"/>
    <s v="01"/>
    <s v="15041RESIN146362023"/>
    <s v="23BL000F"/>
    <n v="4003"/>
    <n v="4003"/>
    <n v="4003"/>
    <n v="4003"/>
    <n v="0"/>
    <n v="0"/>
    <n v="0"/>
    <n v="0"/>
    <n v="400"/>
    <n v="0"/>
    <n v="0"/>
    <n v="0"/>
    <n v="0"/>
    <n v="0"/>
    <n v="400"/>
    <s v="2"/>
  </r>
  <r>
    <x v="0"/>
    <x v="20"/>
    <s v="1"/>
    <s v="01"/>
    <s v="15041RESIN146362023"/>
    <s v="23BL000F"/>
    <n v="4002"/>
    <n v="4002"/>
    <n v="4002"/>
    <n v="4002"/>
    <n v="0"/>
    <n v="0"/>
    <n v="0"/>
    <n v="0"/>
    <n v="116.25"/>
    <n v="0"/>
    <n v="0"/>
    <n v="0"/>
    <n v="0"/>
    <n v="0"/>
    <n v="116.25"/>
    <s v="2"/>
  </r>
  <r>
    <x v="0"/>
    <x v="20"/>
    <s v="1"/>
    <s v="01"/>
    <s v="15041RESIN146362023"/>
    <s v="23BL000F"/>
    <n v="4001"/>
    <n v="4001"/>
    <n v="4001"/>
    <n v="4001"/>
    <n v="0"/>
    <n v="0"/>
    <n v="0"/>
    <n v="0"/>
    <n v="505"/>
    <n v="0"/>
    <n v="0"/>
    <n v="0"/>
    <n v="0"/>
    <n v="0"/>
    <n v="505"/>
    <s v="2"/>
  </r>
  <r>
    <x v="0"/>
    <x v="20"/>
    <s v="1"/>
    <s v="01"/>
    <s v="15041RESIN146362023"/>
    <s v="23BL000F"/>
    <n v="4000"/>
    <n v="4000"/>
    <n v="4000"/>
    <n v="4000"/>
    <n v="0"/>
    <n v="0"/>
    <n v="0"/>
    <n v="0"/>
    <n v="108"/>
    <n v="0"/>
    <n v="0"/>
    <n v="0"/>
    <n v="0"/>
    <n v="0"/>
    <n v="108"/>
    <s v="2"/>
  </r>
  <r>
    <x v="0"/>
    <x v="20"/>
    <s v="1"/>
    <s v="01"/>
    <s v="15041RESIN146362023"/>
    <s v="23BL000F"/>
    <n v="3999"/>
    <n v="3999"/>
    <n v="3999"/>
    <n v="3999"/>
    <n v="0"/>
    <n v="0"/>
    <n v="0"/>
    <n v="0"/>
    <n v="193.45"/>
    <n v="0"/>
    <n v="0"/>
    <n v="0"/>
    <n v="0"/>
    <n v="0"/>
    <n v="193.45"/>
    <s v="2"/>
  </r>
  <r>
    <x v="0"/>
    <x v="20"/>
    <s v="1"/>
    <s v="01"/>
    <s v="15041RESIN146362023"/>
    <s v="23BL000F"/>
    <n v="3998"/>
    <n v="3998"/>
    <n v="3998"/>
    <n v="3998"/>
    <n v="0"/>
    <n v="0"/>
    <n v="0"/>
    <n v="0"/>
    <n v="53"/>
    <n v="0"/>
    <n v="0"/>
    <n v="0"/>
    <n v="0"/>
    <n v="0"/>
    <n v="53"/>
    <s v="2"/>
  </r>
  <r>
    <x v="0"/>
    <x v="20"/>
    <s v="1"/>
    <s v="01"/>
    <s v="15041RESIN146362023"/>
    <s v="23BL000F"/>
    <n v="3997"/>
    <n v="3997"/>
    <n v="3997"/>
    <n v="3997"/>
    <n v="0"/>
    <n v="0"/>
    <n v="0"/>
    <n v="0"/>
    <n v="113.85"/>
    <n v="0"/>
    <n v="0"/>
    <n v="0"/>
    <n v="0"/>
    <n v="0"/>
    <n v="113.85"/>
    <s v="2"/>
  </r>
  <r>
    <x v="0"/>
    <x v="20"/>
    <s v="1"/>
    <s v="01"/>
    <s v="15041RESIN146362023"/>
    <s v="23BL000F"/>
    <n v="3996"/>
    <n v="3996"/>
    <n v="3996"/>
    <n v="3996"/>
    <n v="0"/>
    <n v="0"/>
    <n v="0"/>
    <n v="0"/>
    <n v="45"/>
    <n v="0"/>
    <n v="0"/>
    <n v="0"/>
    <n v="0"/>
    <n v="0"/>
    <n v="45"/>
    <s v="2"/>
  </r>
  <r>
    <x v="0"/>
    <x v="20"/>
    <s v="1"/>
    <s v="01"/>
    <s v="15041RESIN146362023"/>
    <s v="23BL000F"/>
    <n v="3995"/>
    <n v="3995"/>
    <n v="3995"/>
    <n v="3995"/>
    <n v="0"/>
    <n v="0"/>
    <n v="0"/>
    <n v="0"/>
    <n v="254.6"/>
    <n v="0"/>
    <n v="0"/>
    <n v="0"/>
    <n v="0"/>
    <n v="0"/>
    <n v="254.6"/>
    <s v="2"/>
  </r>
  <r>
    <x v="0"/>
    <x v="20"/>
    <s v="1"/>
    <s v="01"/>
    <s v="15041RESIN146362023"/>
    <s v="23BL000F"/>
    <n v="3994"/>
    <n v="3994"/>
    <n v="3994"/>
    <n v="3994"/>
    <n v="0"/>
    <n v="0"/>
    <n v="0"/>
    <n v="0"/>
    <n v="432"/>
    <n v="0"/>
    <n v="0"/>
    <n v="0"/>
    <n v="0"/>
    <n v="0"/>
    <n v="432"/>
    <s v="2"/>
  </r>
  <r>
    <x v="0"/>
    <x v="20"/>
    <s v="1"/>
    <s v="01"/>
    <s v="15041RESIN146362023"/>
    <s v="23BL000F"/>
    <n v="3993"/>
    <n v="3993"/>
    <n v="3993"/>
    <n v="3993"/>
    <n v="0"/>
    <n v="0"/>
    <n v="0"/>
    <n v="0"/>
    <n v="186.5"/>
    <n v="0"/>
    <n v="0"/>
    <n v="0"/>
    <n v="0"/>
    <n v="0"/>
    <n v="186.5"/>
    <s v="2"/>
  </r>
  <r>
    <x v="0"/>
    <x v="20"/>
    <s v="1"/>
    <s v="01"/>
    <s v="15041RESIN146362023"/>
    <s v="23BL000F"/>
    <n v="3992"/>
    <n v="3992"/>
    <n v="3992"/>
    <n v="3992"/>
    <n v="0"/>
    <n v="0"/>
    <n v="0"/>
    <n v="0"/>
    <n v="262.5"/>
    <n v="0"/>
    <n v="0"/>
    <n v="0"/>
    <n v="0"/>
    <n v="0"/>
    <n v="262.5"/>
    <s v="2"/>
  </r>
  <r>
    <x v="0"/>
    <x v="20"/>
    <s v="1"/>
    <s v="01"/>
    <s v="15041RESIN146362023"/>
    <s v="23BL000F"/>
    <n v="3991"/>
    <n v="3991"/>
    <n v="3991"/>
    <n v="3991"/>
    <n v="0"/>
    <n v="0"/>
    <n v="0"/>
    <n v="0"/>
    <n v="100"/>
    <n v="0"/>
    <n v="0"/>
    <n v="0"/>
    <n v="0"/>
    <n v="0"/>
    <n v="100"/>
    <s v="2"/>
  </r>
  <r>
    <x v="0"/>
    <x v="20"/>
    <s v="1"/>
    <s v="01"/>
    <s v="15041RESIN146362023"/>
    <s v="23BL000F"/>
    <n v="3990"/>
    <n v="3990"/>
    <n v="3990"/>
    <n v="3990"/>
    <n v="0"/>
    <n v="0"/>
    <n v="0"/>
    <n v="0"/>
    <n v="227.4"/>
    <n v="0"/>
    <n v="0"/>
    <n v="0"/>
    <n v="0"/>
    <n v="0"/>
    <n v="227.4"/>
    <s v="2"/>
  </r>
  <r>
    <x v="0"/>
    <x v="20"/>
    <s v="1"/>
    <s v="01"/>
    <s v="15041RESIN146362023"/>
    <s v="23BL000F"/>
    <n v="3989"/>
    <n v="3989"/>
    <n v="3989"/>
    <n v="3989"/>
    <n v="0"/>
    <n v="0"/>
    <n v="0"/>
    <n v="0"/>
    <n v="217.75"/>
    <n v="0"/>
    <n v="0"/>
    <n v="0"/>
    <n v="0"/>
    <n v="0"/>
    <n v="217.75"/>
    <s v="2"/>
  </r>
  <r>
    <x v="0"/>
    <x v="20"/>
    <s v="1"/>
    <s v="01"/>
    <s v="15041RESIN146362023"/>
    <s v="23BL000F"/>
    <n v="3988"/>
    <n v="3988"/>
    <n v="3988"/>
    <n v="3988"/>
    <n v="0"/>
    <n v="0"/>
    <n v="0"/>
    <n v="0"/>
    <n v="14.05"/>
    <n v="0"/>
    <n v="0"/>
    <n v="0"/>
    <n v="0"/>
    <n v="0"/>
    <n v="14.05"/>
    <s v="2"/>
  </r>
  <r>
    <x v="0"/>
    <x v="20"/>
    <s v="1"/>
    <s v="01"/>
    <s v="15041RESIN146362023"/>
    <s v="23BL000F"/>
    <n v="3987"/>
    <n v="3987"/>
    <n v="3987"/>
    <n v="3987"/>
    <n v="0"/>
    <n v="0"/>
    <n v="0"/>
    <n v="0"/>
    <n v="469"/>
    <n v="0"/>
    <n v="0"/>
    <n v="0"/>
    <n v="0"/>
    <n v="0"/>
    <n v="469"/>
    <s v="2"/>
  </r>
  <r>
    <x v="0"/>
    <x v="20"/>
    <s v="1"/>
    <s v="01"/>
    <s v="15041RESIN146362023"/>
    <s v="23BL000F"/>
    <n v="3986"/>
    <n v="3986"/>
    <n v="3986"/>
    <n v="3986"/>
    <n v="0"/>
    <n v="0"/>
    <n v="0"/>
    <n v="0"/>
    <n v="358.8"/>
    <n v="0"/>
    <n v="0"/>
    <n v="0"/>
    <n v="0"/>
    <n v="0"/>
    <n v="358.8"/>
    <s v="2"/>
  </r>
  <r>
    <x v="0"/>
    <x v="20"/>
    <s v="1"/>
    <s v="01"/>
    <s v="15041RESIN146362023"/>
    <s v="23BL000F"/>
    <n v="3985"/>
    <n v="3985"/>
    <n v="3985"/>
    <n v="3985"/>
    <n v="0"/>
    <n v="0"/>
    <n v="0"/>
    <n v="0"/>
    <n v="281.14"/>
    <n v="0"/>
    <n v="0"/>
    <n v="0"/>
    <n v="0"/>
    <n v="0"/>
    <n v="281.14"/>
    <s v="2"/>
  </r>
  <r>
    <x v="0"/>
    <x v="20"/>
    <s v="1"/>
    <s v="01"/>
    <s v="15041RESIN146362023"/>
    <s v="23BL000F"/>
    <n v="3984"/>
    <n v="3984"/>
    <n v="3984"/>
    <n v="3984"/>
    <n v="0"/>
    <n v="0"/>
    <n v="0"/>
    <n v="0"/>
    <n v="4286.25"/>
    <n v="0"/>
    <n v="0"/>
    <n v="0"/>
    <n v="0"/>
    <n v="0"/>
    <n v="4286.25"/>
    <s v="2"/>
  </r>
  <r>
    <x v="0"/>
    <x v="20"/>
    <s v="1"/>
    <s v="01"/>
    <s v="15041RESIN146362023"/>
    <s v="23BL000F"/>
    <n v="3983"/>
    <n v="3983"/>
    <n v="3983"/>
    <n v="3983"/>
    <n v="0"/>
    <n v="0"/>
    <n v="0"/>
    <n v="0"/>
    <n v="482"/>
    <n v="0"/>
    <n v="0"/>
    <n v="0"/>
    <n v="0"/>
    <n v="0"/>
    <n v="482"/>
    <s v="2"/>
  </r>
  <r>
    <x v="0"/>
    <x v="21"/>
    <s v="1"/>
    <s v="01"/>
    <s v="15041RESIN146362023"/>
    <s v="23BL000F"/>
    <n v="3982"/>
    <n v="3982"/>
    <n v="3982"/>
    <n v="3982"/>
    <n v="0"/>
    <n v="0"/>
    <n v="0"/>
    <n v="0"/>
    <n v="94"/>
    <n v="0"/>
    <n v="0"/>
    <n v="0"/>
    <n v="0"/>
    <n v="0"/>
    <n v="94"/>
    <s v="2"/>
  </r>
  <r>
    <x v="0"/>
    <x v="21"/>
    <s v="1"/>
    <s v="01"/>
    <s v="15041RESIN146362023"/>
    <s v="23BL000F"/>
    <n v="3981"/>
    <n v="3981"/>
    <n v="3981"/>
    <n v="3981"/>
    <n v="0"/>
    <n v="0"/>
    <n v="0"/>
    <n v="0"/>
    <n v="22.5"/>
    <n v="0"/>
    <n v="0"/>
    <n v="0"/>
    <n v="0"/>
    <n v="0"/>
    <n v="22.5"/>
    <s v="2"/>
  </r>
  <r>
    <x v="0"/>
    <x v="21"/>
    <s v="1"/>
    <s v="01"/>
    <s v="15041RESIN146362023"/>
    <s v="23BL000F"/>
    <n v="3980"/>
    <n v="3980"/>
    <n v="3980"/>
    <n v="3980"/>
    <n v="0"/>
    <n v="0"/>
    <n v="0"/>
    <n v="0"/>
    <n v="100"/>
    <n v="0"/>
    <n v="0"/>
    <n v="0"/>
    <n v="0"/>
    <n v="0"/>
    <n v="100"/>
    <s v="2"/>
  </r>
  <r>
    <x v="0"/>
    <x v="21"/>
    <s v="1"/>
    <s v="01"/>
    <s v="15041RESIN146362023"/>
    <s v="23BL000F"/>
    <n v="3979"/>
    <n v="3979"/>
    <n v="3979"/>
    <n v="3979"/>
    <n v="0"/>
    <n v="0"/>
    <n v="0"/>
    <n v="0"/>
    <n v="182.5"/>
    <n v="0"/>
    <n v="0"/>
    <n v="0"/>
    <n v="0"/>
    <n v="0"/>
    <n v="182.5"/>
    <s v="2"/>
  </r>
  <r>
    <x v="0"/>
    <x v="21"/>
    <s v="1"/>
    <s v="01"/>
    <s v="15041RESIN146362023"/>
    <s v="23BL000F"/>
    <n v="3978"/>
    <n v="3978"/>
    <n v="3978"/>
    <n v="3978"/>
    <n v="0"/>
    <n v="0"/>
    <n v="0"/>
    <n v="0"/>
    <n v="13.8"/>
    <n v="0"/>
    <n v="0"/>
    <n v="0"/>
    <n v="0"/>
    <n v="0"/>
    <n v="13.8"/>
    <s v="2"/>
  </r>
  <r>
    <x v="0"/>
    <x v="21"/>
    <s v="1"/>
    <s v="01"/>
    <s v="15041RESIN146362023"/>
    <s v="23BL000F"/>
    <n v="3977"/>
    <n v="3977"/>
    <n v="3977"/>
    <n v="3977"/>
    <n v="0"/>
    <n v="0"/>
    <n v="0"/>
    <n v="0"/>
    <n v="107.5"/>
    <n v="0"/>
    <n v="0"/>
    <n v="0"/>
    <n v="0"/>
    <n v="0"/>
    <n v="107.5"/>
    <s v="2"/>
  </r>
  <r>
    <x v="0"/>
    <x v="22"/>
    <s v="1"/>
    <s v="01"/>
    <s v="15041RESIN146362023"/>
    <s v="23BL000F"/>
    <n v="3976"/>
    <n v="3976"/>
    <n v="3976"/>
    <n v="3976"/>
    <n v="0"/>
    <n v="0"/>
    <n v="0"/>
    <n v="0"/>
    <n v="100"/>
    <n v="0"/>
    <n v="0"/>
    <n v="0"/>
    <n v="0"/>
    <n v="0"/>
    <n v="100"/>
    <s v="2"/>
  </r>
  <r>
    <x v="0"/>
    <x v="22"/>
    <s v="1"/>
    <s v="01"/>
    <s v="15041RESIN146362023"/>
    <s v="23BL000F"/>
    <n v="3975"/>
    <n v="3975"/>
    <n v="3975"/>
    <n v="3975"/>
    <n v="0"/>
    <n v="0"/>
    <n v="0"/>
    <n v="0"/>
    <n v="19.8"/>
    <n v="0"/>
    <n v="0"/>
    <n v="0"/>
    <n v="0"/>
    <n v="0"/>
    <n v="19.8"/>
    <s v="2"/>
  </r>
  <r>
    <x v="0"/>
    <x v="22"/>
    <s v="1"/>
    <s v="01"/>
    <s v="15041RESIN146362023"/>
    <s v="23BL000F"/>
    <n v="3974"/>
    <n v="3974"/>
    <n v="3974"/>
    <n v="3974"/>
    <n v="0"/>
    <n v="0"/>
    <n v="0"/>
    <n v="0"/>
    <n v="230"/>
    <n v="0"/>
    <n v="0"/>
    <n v="0"/>
    <n v="0"/>
    <n v="0"/>
    <n v="230"/>
    <s v="2"/>
  </r>
  <r>
    <x v="0"/>
    <x v="22"/>
    <s v="1"/>
    <s v="01"/>
    <s v="15041RESIN146362023"/>
    <s v="23BL000F"/>
    <n v="3973"/>
    <n v="3973"/>
    <n v="3973"/>
    <n v="3973"/>
    <n v="0"/>
    <n v="0"/>
    <n v="0"/>
    <n v="0"/>
    <n v="417.5"/>
    <n v="0"/>
    <n v="0"/>
    <n v="0"/>
    <n v="0"/>
    <n v="0"/>
    <n v="417.5"/>
    <s v="2"/>
  </r>
  <r>
    <x v="0"/>
    <x v="22"/>
    <s v="1"/>
    <s v="01"/>
    <s v="15041RESIN146362023"/>
    <s v="23BL000F"/>
    <n v="3972"/>
    <n v="3972"/>
    <n v="3972"/>
    <n v="3972"/>
    <n v="0"/>
    <n v="0"/>
    <n v="0"/>
    <n v="0"/>
    <n v="395"/>
    <n v="0"/>
    <n v="0"/>
    <n v="0"/>
    <n v="0"/>
    <n v="0"/>
    <n v="395"/>
    <s v="2"/>
  </r>
  <r>
    <x v="0"/>
    <x v="22"/>
    <s v="1"/>
    <s v="01"/>
    <s v="15041RESIN146362023"/>
    <s v="23BL000F"/>
    <n v="3971"/>
    <n v="3971"/>
    <n v="3971"/>
    <n v="3971"/>
    <n v="0"/>
    <n v="0"/>
    <n v="0"/>
    <n v="0"/>
    <n v="56.32"/>
    <n v="0"/>
    <n v="0"/>
    <n v="0"/>
    <n v="0"/>
    <n v="0"/>
    <n v="56.32"/>
    <s v="2"/>
  </r>
  <r>
    <x v="0"/>
    <x v="22"/>
    <s v="1"/>
    <s v="01"/>
    <s v="15041RESIN146362023"/>
    <s v="23BL000F"/>
    <n v="3970"/>
    <n v="3970"/>
    <n v="3970"/>
    <n v="3970"/>
    <n v="0"/>
    <n v="0"/>
    <n v="0"/>
    <n v="0"/>
    <n v="75"/>
    <n v="0"/>
    <n v="0"/>
    <n v="0"/>
    <n v="0"/>
    <n v="0"/>
    <n v="75"/>
    <s v="2"/>
  </r>
  <r>
    <x v="0"/>
    <x v="22"/>
    <s v="1"/>
    <s v="01"/>
    <s v="15041RESIN146362023"/>
    <s v="23BL000F"/>
    <n v="3969"/>
    <n v="3969"/>
    <n v="3969"/>
    <n v="3969"/>
    <n v="0"/>
    <n v="0"/>
    <n v="0"/>
    <n v="0"/>
    <n v="100"/>
    <n v="0"/>
    <n v="0"/>
    <n v="0"/>
    <n v="0"/>
    <n v="0"/>
    <n v="100"/>
    <s v="2"/>
  </r>
  <r>
    <x v="0"/>
    <x v="22"/>
    <s v="1"/>
    <s v="01"/>
    <s v="15041RESIN146362023"/>
    <s v="23BL000F"/>
    <n v="3968"/>
    <n v="3968"/>
    <n v="3968"/>
    <n v="3968"/>
    <n v="0"/>
    <n v="0"/>
    <n v="0"/>
    <n v="0"/>
    <n v="214.2"/>
    <n v="0"/>
    <n v="0"/>
    <n v="0"/>
    <n v="0"/>
    <n v="0"/>
    <n v="214.2"/>
    <s v="2"/>
  </r>
  <r>
    <x v="0"/>
    <x v="22"/>
    <s v="1"/>
    <s v="01"/>
    <s v="15041RESIN146362023"/>
    <s v="23BL000F"/>
    <n v="3967"/>
    <n v="3967"/>
    <n v="3967"/>
    <n v="3967"/>
    <n v="0"/>
    <n v="0"/>
    <n v="0"/>
    <n v="0"/>
    <n v="109.6"/>
    <n v="0"/>
    <n v="0"/>
    <n v="0"/>
    <n v="0"/>
    <n v="0"/>
    <n v="109.6"/>
    <s v="2"/>
  </r>
  <r>
    <x v="0"/>
    <x v="22"/>
    <s v="1"/>
    <s v="01"/>
    <s v="15041RESIN146362023"/>
    <s v="23BL000F"/>
    <n v="3966"/>
    <n v="3966"/>
    <n v="3966"/>
    <n v="3966"/>
    <n v="0"/>
    <n v="0"/>
    <n v="0"/>
    <n v="0"/>
    <n v="16.5"/>
    <n v="0"/>
    <n v="0"/>
    <n v="0"/>
    <n v="0"/>
    <n v="0"/>
    <n v="16.5"/>
    <s v="2"/>
  </r>
  <r>
    <x v="0"/>
    <x v="22"/>
    <s v="1"/>
    <s v="01"/>
    <s v="15041RESIN146362023"/>
    <s v="23BL000F"/>
    <n v="3965"/>
    <n v="3965"/>
    <n v="3965"/>
    <n v="3965"/>
    <n v="0"/>
    <n v="0"/>
    <n v="0"/>
    <n v="0"/>
    <n v="154.88"/>
    <n v="0"/>
    <n v="0"/>
    <n v="0"/>
    <n v="0"/>
    <n v="0"/>
    <n v="154.88"/>
    <s v="2"/>
  </r>
  <r>
    <x v="0"/>
    <x v="22"/>
    <s v="1"/>
    <s v="01"/>
    <s v="15041RESIN146362023"/>
    <s v="23BL000F"/>
    <n v="3964"/>
    <n v="3964"/>
    <n v="3964"/>
    <n v="3964"/>
    <n v="0"/>
    <n v="0"/>
    <n v="0"/>
    <n v="0"/>
    <n v="112.6"/>
    <n v="0"/>
    <n v="0"/>
    <n v="0"/>
    <n v="0"/>
    <n v="0"/>
    <n v="112.6"/>
    <s v="2"/>
  </r>
  <r>
    <x v="0"/>
    <x v="22"/>
    <s v="1"/>
    <s v="01"/>
    <s v="15041RESIN146362023"/>
    <s v="23BL000F"/>
    <n v="3963"/>
    <n v="3963"/>
    <n v="3963"/>
    <n v="3963"/>
    <n v="0"/>
    <n v="0"/>
    <n v="0"/>
    <n v="0"/>
    <n v="48.88"/>
    <n v="0"/>
    <n v="0"/>
    <n v="0"/>
    <n v="0"/>
    <n v="0"/>
    <n v="48.88"/>
    <s v="2"/>
  </r>
  <r>
    <x v="0"/>
    <x v="22"/>
    <s v="1"/>
    <s v="01"/>
    <s v="15041RESIN146362023"/>
    <s v="23BL000F"/>
    <n v="3962"/>
    <n v="3962"/>
    <n v="3962"/>
    <n v="3962"/>
    <n v="0"/>
    <n v="0"/>
    <n v="0"/>
    <n v="0"/>
    <n v="75"/>
    <n v="0"/>
    <n v="0"/>
    <n v="0"/>
    <n v="0"/>
    <n v="0"/>
    <n v="75"/>
    <s v="2"/>
  </r>
  <r>
    <x v="0"/>
    <x v="22"/>
    <s v="1"/>
    <s v="01"/>
    <s v="15041RESIN146362023"/>
    <s v="23BL000F"/>
    <n v="3961"/>
    <n v="3961"/>
    <n v="3961"/>
    <n v="3961"/>
    <n v="0"/>
    <n v="0"/>
    <n v="0"/>
    <n v="0"/>
    <n v="107.8"/>
    <n v="0"/>
    <n v="0"/>
    <n v="0"/>
    <n v="0"/>
    <n v="0"/>
    <n v="107.8"/>
    <s v="2"/>
  </r>
  <r>
    <x v="0"/>
    <x v="22"/>
    <s v="1"/>
    <s v="01"/>
    <s v="15041RESIN146362023"/>
    <s v="23BL000F"/>
    <n v="3960"/>
    <n v="3960"/>
    <n v="3960"/>
    <n v="3960"/>
    <n v="0"/>
    <n v="0"/>
    <n v="0"/>
    <n v="0"/>
    <n v="134.19999999999999"/>
    <n v="0"/>
    <n v="0"/>
    <n v="0"/>
    <n v="0"/>
    <n v="0"/>
    <n v="134.19999999999999"/>
    <s v="2"/>
  </r>
  <r>
    <x v="0"/>
    <x v="22"/>
    <s v="1"/>
    <s v="01"/>
    <s v="15041RESIN146362023"/>
    <s v="23BL000F"/>
    <n v="3959"/>
    <n v="3959"/>
    <n v="3959"/>
    <n v="3959"/>
    <n v="0"/>
    <n v="0"/>
    <n v="0"/>
    <n v="0"/>
    <n v="23.3"/>
    <n v="0"/>
    <n v="0"/>
    <n v="0"/>
    <n v="0"/>
    <n v="0"/>
    <n v="23.3"/>
    <s v="2"/>
  </r>
  <r>
    <x v="0"/>
    <x v="22"/>
    <s v="1"/>
    <s v="01"/>
    <s v="15041RESIN146362023"/>
    <s v="23BL000F"/>
    <n v="3958"/>
    <n v="3958"/>
    <n v="3958"/>
    <n v="3958"/>
    <n v="0"/>
    <n v="0"/>
    <n v="0"/>
    <n v="0"/>
    <n v="85.16"/>
    <n v="0"/>
    <n v="0"/>
    <n v="0"/>
    <n v="0"/>
    <n v="0"/>
    <n v="85.16"/>
    <s v="2"/>
  </r>
  <r>
    <x v="0"/>
    <x v="22"/>
    <s v="1"/>
    <s v="01"/>
    <s v="15041RESIN146362023"/>
    <s v="23BL000F"/>
    <n v="3957"/>
    <n v="3957"/>
    <n v="3957"/>
    <n v="3957"/>
    <n v="0"/>
    <n v="0"/>
    <n v="0"/>
    <n v="0"/>
    <n v="14.6"/>
    <n v="0"/>
    <n v="0"/>
    <n v="0"/>
    <n v="0"/>
    <n v="0"/>
    <n v="14.6"/>
    <s v="2"/>
  </r>
  <r>
    <x v="0"/>
    <x v="22"/>
    <s v="1"/>
    <s v="01"/>
    <s v="15041RESIN146362023"/>
    <s v="23BL000F"/>
    <n v="3956"/>
    <n v="3956"/>
    <n v="3956"/>
    <n v="3956"/>
    <n v="0"/>
    <n v="0"/>
    <n v="0"/>
    <n v="0"/>
    <n v="93.5"/>
    <n v="0"/>
    <n v="0"/>
    <n v="0"/>
    <n v="0"/>
    <n v="0"/>
    <n v="93.5"/>
    <s v="2"/>
  </r>
  <r>
    <x v="0"/>
    <x v="22"/>
    <s v="1"/>
    <s v="01"/>
    <s v="15041RESIN146362023"/>
    <s v="23BL000F"/>
    <n v="3955"/>
    <n v="3955"/>
    <n v="3955"/>
    <n v="3955"/>
    <n v="0"/>
    <n v="0"/>
    <n v="0"/>
    <n v="0"/>
    <n v="157.85"/>
    <n v="0"/>
    <n v="0"/>
    <n v="0"/>
    <n v="0"/>
    <n v="0"/>
    <n v="157.85"/>
    <s v="2"/>
  </r>
  <r>
    <x v="0"/>
    <x v="22"/>
    <s v="1"/>
    <s v="01"/>
    <s v="15041RESIN146362023"/>
    <s v="23BL000F"/>
    <n v="3954"/>
    <n v="3954"/>
    <n v="3954"/>
    <n v="3954"/>
    <n v="0"/>
    <n v="0"/>
    <n v="0"/>
    <n v="0"/>
    <n v="455.75"/>
    <n v="0"/>
    <n v="0"/>
    <n v="0"/>
    <n v="0"/>
    <n v="0"/>
    <n v="455.75"/>
    <s v="2"/>
  </r>
  <r>
    <x v="0"/>
    <x v="22"/>
    <s v="1"/>
    <s v="01"/>
    <s v="15041RESIN146362023"/>
    <s v="23BL000F"/>
    <n v="3953"/>
    <n v="3953"/>
    <n v="3953"/>
    <n v="3953"/>
    <n v="0"/>
    <n v="0"/>
    <n v="0"/>
    <n v="0"/>
    <n v="68"/>
    <n v="0"/>
    <n v="0"/>
    <n v="0"/>
    <n v="0"/>
    <n v="0"/>
    <n v="68"/>
    <s v="2"/>
  </r>
  <r>
    <x v="0"/>
    <x v="22"/>
    <s v="1"/>
    <s v="01"/>
    <s v="15041RESIN146362023"/>
    <s v="23BL000F"/>
    <n v="3952"/>
    <n v="3952"/>
    <n v="3952"/>
    <n v="3952"/>
    <n v="0"/>
    <n v="0"/>
    <n v="0"/>
    <n v="0"/>
    <n v="393.8"/>
    <n v="0"/>
    <n v="0"/>
    <n v="0"/>
    <n v="0"/>
    <n v="0"/>
    <n v="393.8"/>
    <s v="2"/>
  </r>
  <r>
    <x v="0"/>
    <x v="22"/>
    <s v="1"/>
    <s v="01"/>
    <s v="15041RESIN146362023"/>
    <s v="23BL000F"/>
    <n v="3951"/>
    <n v="3951"/>
    <n v="3951"/>
    <n v="3951"/>
    <n v="0"/>
    <n v="0"/>
    <n v="0"/>
    <n v="0"/>
    <n v="532.29999999999995"/>
    <n v="0"/>
    <n v="0"/>
    <n v="0"/>
    <n v="0"/>
    <n v="0"/>
    <n v="532.29999999999995"/>
    <s v="2"/>
  </r>
  <r>
    <x v="0"/>
    <x v="22"/>
    <s v="1"/>
    <s v="01"/>
    <s v="15041RESIN146362023"/>
    <s v="23BL000F"/>
    <n v="3950"/>
    <n v="3950"/>
    <n v="3950"/>
    <n v="3950"/>
    <n v="0"/>
    <n v="0"/>
    <n v="0"/>
    <n v="0"/>
    <n v="38.200000000000003"/>
    <n v="0"/>
    <n v="0"/>
    <n v="0"/>
    <n v="0"/>
    <n v="0"/>
    <n v="38.200000000000003"/>
    <s v="2"/>
  </r>
  <r>
    <x v="0"/>
    <x v="22"/>
    <s v="1"/>
    <s v="01"/>
    <s v="15041RESIN146362023"/>
    <s v="23BL000F"/>
    <n v="3949"/>
    <n v="3949"/>
    <n v="3949"/>
    <n v="3949"/>
    <n v="0"/>
    <n v="0"/>
    <n v="0"/>
    <n v="0"/>
    <n v="139.5"/>
    <n v="0"/>
    <n v="0"/>
    <n v="0"/>
    <n v="0"/>
    <n v="0"/>
    <n v="139.5"/>
    <s v="2"/>
  </r>
  <r>
    <x v="0"/>
    <x v="22"/>
    <s v="1"/>
    <s v="01"/>
    <s v="15041RESIN146362023"/>
    <s v="23BL000F"/>
    <n v="3948"/>
    <n v="3948"/>
    <n v="3948"/>
    <n v="3948"/>
    <n v="0"/>
    <n v="0"/>
    <n v="0"/>
    <n v="0"/>
    <n v="60"/>
    <n v="0"/>
    <n v="0"/>
    <n v="0"/>
    <n v="0"/>
    <n v="0"/>
    <n v="60"/>
    <s v="2"/>
  </r>
  <r>
    <x v="0"/>
    <x v="22"/>
    <s v="1"/>
    <s v="01"/>
    <s v="15041RESIN146362023"/>
    <s v="23BL000F"/>
    <n v="3947"/>
    <n v="3947"/>
    <n v="3947"/>
    <n v="3947"/>
    <n v="0"/>
    <n v="0"/>
    <n v="0"/>
    <n v="0"/>
    <n v="55"/>
    <n v="0"/>
    <n v="0"/>
    <n v="0"/>
    <n v="0"/>
    <n v="0"/>
    <n v="55"/>
    <s v="2"/>
  </r>
  <r>
    <x v="0"/>
    <x v="22"/>
    <s v="1"/>
    <s v="01"/>
    <s v="15041RESIN146362023"/>
    <s v="23BL000F"/>
    <n v="3946"/>
    <n v="3946"/>
    <n v="3946"/>
    <n v="3946"/>
    <n v="0"/>
    <n v="0"/>
    <n v="0"/>
    <n v="0"/>
    <n v="395"/>
    <n v="0"/>
    <n v="0"/>
    <n v="0"/>
    <n v="0"/>
    <n v="0"/>
    <n v="395"/>
    <s v="2"/>
  </r>
  <r>
    <x v="0"/>
    <x v="22"/>
    <s v="1"/>
    <s v="01"/>
    <s v="15041RESIN146362023"/>
    <s v="23BL000F"/>
    <n v="3945"/>
    <n v="3945"/>
    <n v="3945"/>
    <n v="3945"/>
    <n v="0"/>
    <n v="0"/>
    <n v="0"/>
    <n v="0"/>
    <n v="199.98"/>
    <n v="0"/>
    <n v="0"/>
    <n v="0"/>
    <n v="0"/>
    <n v="0"/>
    <n v="199.98"/>
    <s v="2"/>
  </r>
  <r>
    <x v="0"/>
    <x v="23"/>
    <s v="1"/>
    <s v="01"/>
    <s v="15041RESIN146362023"/>
    <s v="23BL000F"/>
    <n v="3944"/>
    <n v="3944"/>
    <n v="3944"/>
    <n v="3944"/>
    <n v="0"/>
    <n v="0"/>
    <n v="0"/>
    <n v="0"/>
    <n v="91.88"/>
    <n v="0"/>
    <n v="0"/>
    <n v="0"/>
    <n v="0"/>
    <n v="0"/>
    <n v="91.88"/>
    <s v="2"/>
  </r>
  <r>
    <x v="0"/>
    <x v="23"/>
    <s v="1"/>
    <s v="01"/>
    <s v="15041RESIN146362023"/>
    <s v="23BL000F"/>
    <n v="3943"/>
    <n v="3943"/>
    <n v="3943"/>
    <n v="3943"/>
    <n v="0"/>
    <n v="0"/>
    <n v="0"/>
    <n v="0"/>
    <n v="318"/>
    <n v="0"/>
    <n v="0"/>
    <n v="0"/>
    <n v="0"/>
    <n v="0"/>
    <n v="318"/>
    <s v="2"/>
  </r>
  <r>
    <x v="0"/>
    <x v="23"/>
    <s v="1"/>
    <s v="01"/>
    <s v="15041RESIN146362023"/>
    <s v="23BL000F"/>
    <n v="3942"/>
    <n v="3942"/>
    <n v="3942"/>
    <n v="3942"/>
    <n v="0"/>
    <n v="0"/>
    <n v="0"/>
    <n v="0"/>
    <n v="8.75"/>
    <n v="0"/>
    <n v="0"/>
    <n v="0"/>
    <n v="0"/>
    <n v="0"/>
    <n v="8.75"/>
    <s v="2"/>
  </r>
  <r>
    <x v="0"/>
    <x v="23"/>
    <s v="1"/>
    <s v="01"/>
    <s v="15041RESIN146362023"/>
    <s v="23BL000F"/>
    <n v="3941"/>
    <n v="3941"/>
    <n v="3941"/>
    <n v="3941"/>
    <n v="0"/>
    <n v="0"/>
    <n v="0"/>
    <n v="0"/>
    <n v="461.4"/>
    <n v="0"/>
    <n v="0"/>
    <n v="0"/>
    <n v="0"/>
    <n v="0"/>
    <n v="461.4"/>
    <s v="2"/>
  </r>
  <r>
    <x v="0"/>
    <x v="23"/>
    <s v="1"/>
    <s v="01"/>
    <s v="15041RESIN146362023"/>
    <s v="23BL000F"/>
    <n v="3940"/>
    <n v="3940"/>
    <n v="3940"/>
    <n v="3940"/>
    <n v="0"/>
    <n v="0"/>
    <n v="0"/>
    <n v="0"/>
    <n v="268"/>
    <n v="0"/>
    <n v="0"/>
    <n v="0"/>
    <n v="0"/>
    <n v="0"/>
    <n v="268"/>
    <s v="2"/>
  </r>
  <r>
    <x v="0"/>
    <x v="23"/>
    <s v="1"/>
    <s v="01"/>
    <s v="15041RESIN146362023"/>
    <s v="23BL000F"/>
    <n v="3939"/>
    <n v="3939"/>
    <n v="3939"/>
    <n v="3939"/>
    <n v="0"/>
    <n v="0"/>
    <n v="0"/>
    <n v="0"/>
    <n v="50"/>
    <n v="0"/>
    <n v="0"/>
    <n v="0"/>
    <n v="0"/>
    <n v="0"/>
    <n v="50"/>
    <s v="2"/>
  </r>
  <r>
    <x v="0"/>
    <x v="23"/>
    <s v="1"/>
    <s v="01"/>
    <s v="15041RESIN146362023"/>
    <s v="23BL000F"/>
    <n v="3938"/>
    <n v="3938"/>
    <n v="3938"/>
    <n v="3938"/>
    <n v="0"/>
    <n v="0"/>
    <n v="0"/>
    <n v="0"/>
    <n v="544"/>
    <n v="0"/>
    <n v="0"/>
    <n v="0"/>
    <n v="0"/>
    <n v="0"/>
    <n v="544"/>
    <s v="2"/>
  </r>
  <r>
    <x v="0"/>
    <x v="23"/>
    <s v="1"/>
    <s v="01"/>
    <s v="15041RESIN146362023"/>
    <s v="23BL000F"/>
    <n v="3937"/>
    <n v="3937"/>
    <n v="3937"/>
    <n v="3937"/>
    <n v="0"/>
    <n v="0"/>
    <n v="0"/>
    <n v="0"/>
    <n v="22.5"/>
    <n v="0"/>
    <n v="0"/>
    <n v="0"/>
    <n v="0"/>
    <n v="0"/>
    <n v="22.5"/>
    <s v="2"/>
  </r>
  <r>
    <x v="0"/>
    <x v="23"/>
    <s v="1"/>
    <s v="01"/>
    <s v="15041RESIN146362023"/>
    <s v="23BL000F"/>
    <n v="3936"/>
    <n v="3936"/>
    <n v="3936"/>
    <n v="3936"/>
    <n v="0"/>
    <n v="0"/>
    <n v="0"/>
    <n v="0"/>
    <n v="0"/>
    <n v="0"/>
    <n v="0"/>
    <n v="0"/>
    <n v="0"/>
    <n v="0"/>
    <n v="0"/>
    <s v="2"/>
  </r>
  <r>
    <x v="0"/>
    <x v="23"/>
    <s v="1"/>
    <s v="01"/>
    <s v="15041RESIN146362023"/>
    <s v="23BL000F"/>
    <n v="3935"/>
    <n v="3935"/>
    <n v="3935"/>
    <n v="3935"/>
    <n v="0"/>
    <n v="0"/>
    <n v="0"/>
    <n v="0"/>
    <n v="42.13"/>
    <n v="0"/>
    <n v="0"/>
    <n v="0"/>
    <n v="0"/>
    <n v="0"/>
    <n v="42.13"/>
    <s v="2"/>
  </r>
  <r>
    <x v="0"/>
    <x v="23"/>
    <s v="1"/>
    <s v="01"/>
    <s v="15041RESIN146362023"/>
    <s v="23BL000F"/>
    <n v="3934"/>
    <n v="3934"/>
    <n v="3934"/>
    <n v="3934"/>
    <n v="0"/>
    <n v="0"/>
    <n v="0"/>
    <n v="0"/>
    <n v="100"/>
    <n v="0"/>
    <n v="0"/>
    <n v="0"/>
    <n v="0"/>
    <n v="0"/>
    <n v="100"/>
    <s v="2"/>
  </r>
  <r>
    <x v="0"/>
    <x v="23"/>
    <s v="1"/>
    <s v="01"/>
    <s v="15041RESIN146362023"/>
    <s v="23BL000F"/>
    <n v="3933"/>
    <n v="3933"/>
    <n v="3933"/>
    <n v="3933"/>
    <n v="0"/>
    <n v="0"/>
    <n v="0"/>
    <n v="0"/>
    <n v="148"/>
    <n v="0"/>
    <n v="0"/>
    <n v="0"/>
    <n v="0"/>
    <n v="0"/>
    <n v="148"/>
    <s v="2"/>
  </r>
  <r>
    <x v="0"/>
    <x v="23"/>
    <s v="1"/>
    <s v="01"/>
    <s v="15041RESIN146362023"/>
    <s v="23BL000F"/>
    <n v="3932"/>
    <n v="3932"/>
    <n v="3932"/>
    <n v="3932"/>
    <n v="0"/>
    <n v="0"/>
    <n v="0"/>
    <n v="0"/>
    <n v="18.22"/>
    <n v="0"/>
    <n v="0"/>
    <n v="0"/>
    <n v="0"/>
    <n v="0"/>
    <n v="18.22"/>
    <s v="2"/>
  </r>
  <r>
    <x v="0"/>
    <x v="23"/>
    <s v="1"/>
    <s v="01"/>
    <s v="15041RESIN146362023"/>
    <s v="23BL000F"/>
    <n v="3931"/>
    <n v="3931"/>
    <n v="3931"/>
    <n v="3931"/>
    <n v="0"/>
    <n v="0"/>
    <n v="0"/>
    <n v="0"/>
    <n v="40.200000000000003"/>
    <n v="0"/>
    <n v="0"/>
    <n v="0"/>
    <n v="0"/>
    <n v="0"/>
    <n v="40.200000000000003"/>
    <s v="2"/>
  </r>
  <r>
    <x v="0"/>
    <x v="23"/>
    <s v="1"/>
    <s v="01"/>
    <s v="15041RESIN146362023"/>
    <s v="23BL000F"/>
    <n v="3930"/>
    <n v="3930"/>
    <n v="3930"/>
    <n v="3930"/>
    <n v="0"/>
    <n v="0"/>
    <n v="0"/>
    <n v="0"/>
    <n v="320.35000000000002"/>
    <n v="0"/>
    <n v="0"/>
    <n v="0"/>
    <n v="0"/>
    <n v="0"/>
    <n v="320.35000000000002"/>
    <s v="2"/>
  </r>
  <r>
    <x v="0"/>
    <x v="23"/>
    <s v="1"/>
    <s v="01"/>
    <s v="15041RESIN146362023"/>
    <s v="23BL000F"/>
    <n v="3929"/>
    <n v="3929"/>
    <n v="3929"/>
    <n v="3929"/>
    <n v="0"/>
    <n v="0"/>
    <n v="0"/>
    <n v="0"/>
    <n v="225"/>
    <n v="0"/>
    <n v="0"/>
    <n v="0"/>
    <n v="0"/>
    <n v="0"/>
    <n v="225"/>
    <s v="2"/>
  </r>
  <r>
    <x v="0"/>
    <x v="23"/>
    <s v="1"/>
    <s v="01"/>
    <s v="15041RESIN146362023"/>
    <s v="23BL000F"/>
    <n v="3928"/>
    <n v="3928"/>
    <n v="3928"/>
    <n v="3928"/>
    <n v="0"/>
    <n v="0"/>
    <n v="0"/>
    <n v="0"/>
    <n v="265.5"/>
    <n v="0"/>
    <n v="0"/>
    <n v="0"/>
    <n v="0"/>
    <n v="0"/>
    <n v="265.5"/>
    <s v="2"/>
  </r>
  <r>
    <x v="0"/>
    <x v="23"/>
    <s v="1"/>
    <s v="01"/>
    <s v="15041RESIN146362023"/>
    <s v="23BL000F"/>
    <n v="3927"/>
    <n v="3927"/>
    <n v="3927"/>
    <n v="3927"/>
    <n v="0"/>
    <n v="0"/>
    <n v="0"/>
    <n v="0"/>
    <n v="77.5"/>
    <n v="0"/>
    <n v="0"/>
    <n v="0"/>
    <n v="0"/>
    <n v="0"/>
    <n v="77.5"/>
    <s v="2"/>
  </r>
  <r>
    <x v="0"/>
    <x v="23"/>
    <s v="1"/>
    <s v="01"/>
    <s v="15041RESIN146362023"/>
    <s v="23BL000F"/>
    <n v="3926"/>
    <n v="3926"/>
    <n v="3926"/>
    <n v="3926"/>
    <n v="0"/>
    <n v="0"/>
    <n v="0"/>
    <n v="0"/>
    <n v="270"/>
    <n v="0"/>
    <n v="0"/>
    <n v="0"/>
    <n v="0"/>
    <n v="0"/>
    <n v="270"/>
    <s v="2"/>
  </r>
  <r>
    <x v="0"/>
    <x v="23"/>
    <s v="1"/>
    <s v="01"/>
    <s v="15041RESIN146362023"/>
    <s v="23BL000F"/>
    <n v="3925"/>
    <n v="3925"/>
    <n v="3925"/>
    <n v="3925"/>
    <n v="0"/>
    <n v="0"/>
    <n v="0"/>
    <n v="0"/>
    <n v="60"/>
    <n v="0"/>
    <n v="0"/>
    <n v="0"/>
    <n v="0"/>
    <n v="0"/>
    <n v="60"/>
    <s v="2"/>
  </r>
  <r>
    <x v="0"/>
    <x v="23"/>
    <s v="1"/>
    <s v="01"/>
    <s v="15041RESIN146362023"/>
    <s v="23BL000F"/>
    <n v="3924"/>
    <n v="3924"/>
    <n v="3924"/>
    <n v="3924"/>
    <n v="0"/>
    <n v="0"/>
    <n v="0"/>
    <n v="0"/>
    <n v="177.5"/>
    <n v="0"/>
    <n v="0"/>
    <n v="0"/>
    <n v="0"/>
    <n v="0"/>
    <n v="177.5"/>
    <s v="2"/>
  </r>
  <r>
    <x v="1"/>
    <x v="24"/>
    <s v="1"/>
    <s v="01"/>
    <s v="15041RESIN146362023"/>
    <s v="23BL000F"/>
    <n v="3923"/>
    <n v="3923"/>
    <n v="3923"/>
    <n v="3923"/>
    <n v="0"/>
    <n v="0"/>
    <n v="0"/>
    <n v="0"/>
    <n v="621.9"/>
    <n v="0"/>
    <n v="0"/>
    <n v="0"/>
    <n v="0"/>
    <n v="0"/>
    <n v="621.9"/>
    <s v="2"/>
  </r>
  <r>
    <x v="1"/>
    <x v="24"/>
    <s v="1"/>
    <s v="01"/>
    <s v="15041RESIN146362023"/>
    <s v="23BL000F"/>
    <n v="3922"/>
    <n v="3922"/>
    <n v="3922"/>
    <n v="3922"/>
    <n v="0"/>
    <n v="0"/>
    <n v="0"/>
    <n v="0"/>
    <n v="71.25"/>
    <n v="0"/>
    <n v="0"/>
    <n v="0"/>
    <n v="0"/>
    <n v="0"/>
    <n v="71.25"/>
    <s v="2"/>
  </r>
  <r>
    <x v="1"/>
    <x v="24"/>
    <s v="1"/>
    <s v="01"/>
    <s v="15041RESIN146362023"/>
    <s v="23BL000F"/>
    <n v="3921"/>
    <n v="3921"/>
    <n v="3921"/>
    <n v="3921"/>
    <n v="0"/>
    <n v="0"/>
    <n v="0"/>
    <n v="0"/>
    <n v="120"/>
    <n v="0"/>
    <n v="0"/>
    <n v="0"/>
    <n v="0"/>
    <n v="0"/>
    <n v="120"/>
    <s v="2"/>
  </r>
  <r>
    <x v="1"/>
    <x v="24"/>
    <s v="1"/>
    <s v="01"/>
    <s v="15041RESIN146362023"/>
    <s v="23BL000F"/>
    <n v="3920"/>
    <n v="3920"/>
    <n v="3920"/>
    <n v="3920"/>
    <n v="0"/>
    <n v="0"/>
    <n v="0"/>
    <n v="0"/>
    <n v="93.39"/>
    <n v="0"/>
    <n v="0"/>
    <n v="0"/>
    <n v="0"/>
    <n v="0"/>
    <n v="93.39"/>
    <s v="2"/>
  </r>
  <r>
    <x v="1"/>
    <x v="25"/>
    <s v="1"/>
    <s v="01"/>
    <s v="15041RESIN146362023"/>
    <s v="23BL000F"/>
    <n v="3919"/>
    <n v="3919"/>
    <n v="3919"/>
    <n v="3919"/>
    <n v="0"/>
    <n v="0"/>
    <n v="0"/>
    <n v="0"/>
    <n v="30.96"/>
    <n v="0"/>
    <n v="0"/>
    <n v="0"/>
    <n v="0"/>
    <n v="0"/>
    <n v="30.96"/>
    <s v="2"/>
  </r>
  <r>
    <x v="1"/>
    <x v="25"/>
    <s v="1"/>
    <s v="01"/>
    <s v="15041RESIN146362023"/>
    <s v="23BL000F"/>
    <n v="3918"/>
    <n v="3918"/>
    <n v="3918"/>
    <n v="3918"/>
    <n v="0"/>
    <n v="0"/>
    <n v="0"/>
    <n v="0"/>
    <n v="7.75"/>
    <n v="0"/>
    <n v="0"/>
    <n v="0"/>
    <n v="0"/>
    <n v="0"/>
    <n v="7.75"/>
    <s v="2"/>
  </r>
  <r>
    <x v="1"/>
    <x v="25"/>
    <s v="1"/>
    <s v="01"/>
    <s v="15041RESIN146362023"/>
    <s v="23BL000F"/>
    <n v="3917"/>
    <n v="3917"/>
    <n v="3917"/>
    <n v="3917"/>
    <n v="0"/>
    <n v="0"/>
    <n v="0"/>
    <n v="0"/>
    <n v="204.6"/>
    <n v="0"/>
    <n v="0"/>
    <n v="0"/>
    <n v="0"/>
    <n v="0"/>
    <n v="204.6"/>
    <s v="2"/>
  </r>
  <r>
    <x v="1"/>
    <x v="25"/>
    <s v="1"/>
    <s v="01"/>
    <s v="15041RESIN146362023"/>
    <s v="23BL000F"/>
    <n v="3916"/>
    <n v="3916"/>
    <n v="3916"/>
    <n v="3916"/>
    <n v="0"/>
    <n v="0"/>
    <n v="0"/>
    <n v="0"/>
    <n v="518.65"/>
    <n v="0"/>
    <n v="0"/>
    <n v="0"/>
    <n v="0"/>
    <n v="0"/>
    <n v="518.65"/>
    <s v="2"/>
  </r>
  <r>
    <x v="1"/>
    <x v="25"/>
    <s v="1"/>
    <s v="01"/>
    <s v="15041RESIN146362023"/>
    <s v="23BL000F"/>
    <n v="3915"/>
    <n v="3915"/>
    <n v="3915"/>
    <n v="3915"/>
    <n v="0"/>
    <n v="0"/>
    <n v="0"/>
    <n v="0"/>
    <n v="130"/>
    <n v="0"/>
    <n v="0"/>
    <n v="0"/>
    <n v="0"/>
    <n v="0"/>
    <n v="130"/>
    <s v="2"/>
  </r>
  <r>
    <x v="1"/>
    <x v="25"/>
    <s v="1"/>
    <s v="01"/>
    <s v="15041RESIN146362023"/>
    <s v="23BL000F"/>
    <n v="3914"/>
    <n v="3914"/>
    <n v="3914"/>
    <n v="3914"/>
    <n v="0"/>
    <n v="0"/>
    <n v="0"/>
    <n v="0"/>
    <n v="76.55"/>
    <n v="0"/>
    <n v="0"/>
    <n v="0"/>
    <n v="0"/>
    <n v="0"/>
    <n v="76.55"/>
    <s v="2"/>
  </r>
  <r>
    <x v="1"/>
    <x v="25"/>
    <s v="1"/>
    <s v="01"/>
    <s v="15041RESIN146362023"/>
    <s v="23BL000F"/>
    <n v="3913"/>
    <n v="3913"/>
    <n v="3913"/>
    <n v="3913"/>
    <n v="0"/>
    <n v="0"/>
    <n v="0"/>
    <n v="0"/>
    <n v="130.25"/>
    <n v="0"/>
    <n v="0"/>
    <n v="0"/>
    <n v="0"/>
    <n v="0"/>
    <n v="130.25"/>
    <s v="2"/>
  </r>
  <r>
    <x v="1"/>
    <x v="25"/>
    <s v="1"/>
    <s v="01"/>
    <s v="15041RESIN146362023"/>
    <s v="23BL000F"/>
    <n v="3912"/>
    <n v="3912"/>
    <n v="3912"/>
    <n v="3912"/>
    <n v="0"/>
    <n v="0"/>
    <n v="0"/>
    <n v="0"/>
    <n v="54.6"/>
    <n v="0"/>
    <n v="0"/>
    <n v="0"/>
    <n v="0"/>
    <n v="0"/>
    <n v="54.6"/>
    <s v="2"/>
  </r>
  <r>
    <x v="1"/>
    <x v="25"/>
    <s v="1"/>
    <s v="01"/>
    <s v="15041RESIN146362023"/>
    <s v="23BL000F"/>
    <n v="3911"/>
    <n v="3911"/>
    <n v="3911"/>
    <n v="3911"/>
    <n v="0"/>
    <n v="0"/>
    <n v="0"/>
    <n v="0"/>
    <n v="762.3"/>
    <n v="0"/>
    <n v="0"/>
    <n v="0"/>
    <n v="0"/>
    <n v="0"/>
    <n v="762.3"/>
    <s v="2"/>
  </r>
  <r>
    <x v="1"/>
    <x v="25"/>
    <s v="1"/>
    <s v="01"/>
    <s v="15041RESIN146362023"/>
    <s v="23BL000F"/>
    <n v="3910"/>
    <n v="3910"/>
    <n v="3910"/>
    <n v="3910"/>
    <n v="0"/>
    <n v="0"/>
    <n v="0"/>
    <n v="0"/>
    <n v="420"/>
    <n v="0"/>
    <n v="0"/>
    <n v="0"/>
    <n v="0"/>
    <n v="0"/>
    <n v="420"/>
    <s v="2"/>
  </r>
  <r>
    <x v="1"/>
    <x v="25"/>
    <s v="1"/>
    <s v="01"/>
    <s v="15041RESIN146362023"/>
    <s v="23BL000F"/>
    <n v="3909"/>
    <n v="3909"/>
    <n v="3909"/>
    <n v="3909"/>
    <n v="0"/>
    <n v="0"/>
    <n v="0"/>
    <n v="0"/>
    <n v="41.8"/>
    <n v="0"/>
    <n v="0"/>
    <n v="0"/>
    <n v="0"/>
    <n v="0"/>
    <n v="41.8"/>
    <s v="2"/>
  </r>
  <r>
    <x v="1"/>
    <x v="25"/>
    <s v="1"/>
    <s v="01"/>
    <s v="15041RESIN146362023"/>
    <s v="23BL000F"/>
    <n v="3908"/>
    <n v="3908"/>
    <n v="3908"/>
    <n v="3908"/>
    <n v="0"/>
    <n v="0"/>
    <n v="0"/>
    <n v="0"/>
    <n v="245.55"/>
    <n v="0"/>
    <n v="0"/>
    <n v="0"/>
    <n v="0"/>
    <n v="0"/>
    <n v="245.55"/>
    <s v="2"/>
  </r>
  <r>
    <x v="1"/>
    <x v="25"/>
    <s v="1"/>
    <s v="01"/>
    <s v="15041RESIN146362023"/>
    <s v="23BL000F"/>
    <n v="3907"/>
    <n v="3907"/>
    <n v="3907"/>
    <n v="3907"/>
    <n v="0"/>
    <n v="0"/>
    <n v="0"/>
    <n v="0"/>
    <n v="66.7"/>
    <n v="0"/>
    <n v="0"/>
    <n v="0"/>
    <n v="0"/>
    <n v="0"/>
    <n v="66.7"/>
    <s v="2"/>
  </r>
  <r>
    <x v="1"/>
    <x v="25"/>
    <s v="1"/>
    <s v="01"/>
    <s v="15041RESIN146362023"/>
    <s v="23BL000F"/>
    <n v="3906"/>
    <n v="3906"/>
    <n v="3906"/>
    <n v="3906"/>
    <n v="0"/>
    <n v="0"/>
    <n v="0"/>
    <n v="0"/>
    <n v="45"/>
    <n v="0"/>
    <n v="0"/>
    <n v="0"/>
    <n v="0"/>
    <n v="0"/>
    <n v="45"/>
    <s v="2"/>
  </r>
  <r>
    <x v="1"/>
    <x v="25"/>
    <s v="1"/>
    <s v="01"/>
    <s v="15041RESIN146362023"/>
    <s v="23BL000F"/>
    <n v="3905"/>
    <n v="3905"/>
    <n v="3905"/>
    <n v="3905"/>
    <n v="0"/>
    <n v="0"/>
    <n v="0"/>
    <n v="0"/>
    <n v="12.5"/>
    <n v="0"/>
    <n v="0"/>
    <n v="0"/>
    <n v="0"/>
    <n v="0"/>
    <n v="12.5"/>
    <s v="2"/>
  </r>
  <r>
    <x v="1"/>
    <x v="25"/>
    <s v="1"/>
    <s v="01"/>
    <s v="15041RESIN146362023"/>
    <s v="23BL000F"/>
    <n v="3904"/>
    <n v="3904"/>
    <n v="3904"/>
    <n v="3904"/>
    <n v="0"/>
    <n v="0"/>
    <n v="0"/>
    <n v="0"/>
    <n v="156"/>
    <n v="0"/>
    <n v="0"/>
    <n v="0"/>
    <n v="0"/>
    <n v="0"/>
    <n v="156"/>
    <s v="2"/>
  </r>
  <r>
    <x v="1"/>
    <x v="25"/>
    <s v="1"/>
    <s v="01"/>
    <s v="15041RESIN146362023"/>
    <s v="23BL000F"/>
    <n v="3903"/>
    <n v="3903"/>
    <n v="3903"/>
    <n v="3903"/>
    <n v="0"/>
    <n v="0"/>
    <n v="0"/>
    <n v="0"/>
    <n v="45"/>
    <n v="0"/>
    <n v="0"/>
    <n v="0"/>
    <n v="0"/>
    <n v="0"/>
    <n v="45"/>
    <s v="2"/>
  </r>
  <r>
    <x v="1"/>
    <x v="25"/>
    <s v="1"/>
    <s v="01"/>
    <s v="15041RESIN146362023"/>
    <s v="23BL000F"/>
    <n v="3902"/>
    <n v="3902"/>
    <n v="3902"/>
    <n v="3902"/>
    <n v="0"/>
    <n v="0"/>
    <n v="0"/>
    <n v="0"/>
    <n v="121"/>
    <n v="0"/>
    <n v="0"/>
    <n v="0"/>
    <n v="0"/>
    <n v="0"/>
    <n v="121"/>
    <s v="2"/>
  </r>
  <r>
    <x v="1"/>
    <x v="25"/>
    <s v="1"/>
    <s v="01"/>
    <s v="15041RESIN146362023"/>
    <s v="23BL000F"/>
    <n v="3901"/>
    <n v="3901"/>
    <n v="3901"/>
    <n v="3901"/>
    <n v="0"/>
    <n v="0"/>
    <n v="0"/>
    <n v="0"/>
    <n v="7.7"/>
    <n v="0"/>
    <n v="0"/>
    <n v="0"/>
    <n v="0"/>
    <n v="0"/>
    <n v="7.7"/>
    <s v="2"/>
  </r>
  <r>
    <x v="1"/>
    <x v="26"/>
    <s v="1"/>
    <s v="01"/>
    <s v="15041RESIN146362023"/>
    <s v="23BL000F"/>
    <n v="3900"/>
    <n v="3900"/>
    <n v="3900"/>
    <n v="3900"/>
    <n v="0"/>
    <n v="0"/>
    <n v="0"/>
    <n v="0"/>
    <n v="186"/>
    <n v="0"/>
    <n v="0"/>
    <n v="0"/>
    <n v="0"/>
    <n v="0"/>
    <n v="186"/>
    <s v="2"/>
  </r>
  <r>
    <x v="1"/>
    <x v="26"/>
    <s v="1"/>
    <s v="01"/>
    <s v="15041RESIN146362023"/>
    <s v="23BL000F"/>
    <n v="3899"/>
    <n v="3899"/>
    <n v="3899"/>
    <n v="3899"/>
    <n v="0"/>
    <n v="0"/>
    <n v="0"/>
    <n v="0"/>
    <n v="82.5"/>
    <n v="0"/>
    <n v="0"/>
    <n v="0"/>
    <n v="0"/>
    <n v="0"/>
    <n v="82.5"/>
    <s v="2"/>
  </r>
  <r>
    <x v="1"/>
    <x v="26"/>
    <s v="1"/>
    <s v="01"/>
    <s v="15041RESIN146362023"/>
    <s v="23BL000F"/>
    <n v="3898"/>
    <n v="3898"/>
    <n v="3898"/>
    <n v="3898"/>
    <n v="0"/>
    <n v="0"/>
    <n v="0"/>
    <n v="0"/>
    <n v="47.25"/>
    <n v="0"/>
    <n v="0"/>
    <n v="0"/>
    <n v="0"/>
    <n v="0"/>
    <n v="47.25"/>
    <s v="2"/>
  </r>
  <r>
    <x v="1"/>
    <x v="26"/>
    <s v="1"/>
    <s v="01"/>
    <s v="15041RESIN146362023"/>
    <s v="23BL000F"/>
    <n v="3897"/>
    <n v="3897"/>
    <n v="3897"/>
    <n v="3897"/>
    <n v="0"/>
    <n v="0"/>
    <n v="0"/>
    <n v="0"/>
    <n v="52.8"/>
    <n v="0"/>
    <n v="0"/>
    <n v="0"/>
    <n v="0"/>
    <n v="0"/>
    <n v="52.8"/>
    <s v="2"/>
  </r>
  <r>
    <x v="1"/>
    <x v="26"/>
    <s v="1"/>
    <s v="01"/>
    <s v="15041RESIN146362023"/>
    <s v="23BL000F"/>
    <n v="3896"/>
    <n v="3896"/>
    <n v="3896"/>
    <n v="3896"/>
    <n v="0"/>
    <n v="0"/>
    <n v="0"/>
    <n v="0"/>
    <n v="384"/>
    <n v="0"/>
    <n v="0"/>
    <n v="0"/>
    <n v="0"/>
    <n v="0"/>
    <n v="384"/>
    <s v="2"/>
  </r>
  <r>
    <x v="1"/>
    <x v="26"/>
    <s v="1"/>
    <s v="01"/>
    <s v="15041RESIN146362023"/>
    <s v="23BL000F"/>
    <n v="3895"/>
    <n v="3895"/>
    <n v="3895"/>
    <n v="3895"/>
    <n v="0"/>
    <n v="0"/>
    <n v="0"/>
    <n v="0"/>
    <n v="55"/>
    <n v="0"/>
    <n v="0"/>
    <n v="0"/>
    <n v="0"/>
    <n v="0"/>
    <n v="55"/>
    <s v="2"/>
  </r>
  <r>
    <x v="1"/>
    <x v="26"/>
    <s v="1"/>
    <s v="01"/>
    <s v="15041RESIN146362023"/>
    <s v="23BL000F"/>
    <n v="3894"/>
    <n v="3894"/>
    <n v="3894"/>
    <n v="3894"/>
    <n v="0"/>
    <n v="0"/>
    <n v="0"/>
    <n v="0"/>
    <n v="108.9"/>
    <n v="0"/>
    <n v="0"/>
    <n v="0"/>
    <n v="0"/>
    <n v="0"/>
    <n v="108.9"/>
    <s v="2"/>
  </r>
  <r>
    <x v="1"/>
    <x v="26"/>
    <s v="1"/>
    <s v="01"/>
    <s v="15041RESIN146362023"/>
    <s v="23BL000F"/>
    <n v="3893"/>
    <n v="3893"/>
    <n v="3893"/>
    <n v="3893"/>
    <n v="0"/>
    <n v="0"/>
    <n v="0"/>
    <n v="0"/>
    <n v="45"/>
    <n v="0"/>
    <n v="0"/>
    <n v="0"/>
    <n v="0"/>
    <n v="0"/>
    <n v="45"/>
    <s v="2"/>
  </r>
  <r>
    <x v="1"/>
    <x v="26"/>
    <s v="1"/>
    <s v="01"/>
    <s v="15041RESIN146362023"/>
    <s v="23BL000F"/>
    <n v="3892"/>
    <n v="3892"/>
    <n v="3892"/>
    <n v="3892"/>
    <n v="0"/>
    <n v="0"/>
    <n v="0"/>
    <n v="0"/>
    <n v="395"/>
    <n v="0"/>
    <n v="0"/>
    <n v="0"/>
    <n v="0"/>
    <n v="0"/>
    <n v="395"/>
    <s v="2"/>
  </r>
  <r>
    <x v="1"/>
    <x v="26"/>
    <s v="1"/>
    <s v="01"/>
    <s v="15041RESIN146362023"/>
    <s v="23BL000F"/>
    <n v="3891"/>
    <n v="3891"/>
    <n v="3891"/>
    <n v="3891"/>
    <n v="0"/>
    <n v="0"/>
    <n v="0"/>
    <n v="0"/>
    <n v="83.6"/>
    <n v="0"/>
    <n v="0"/>
    <n v="0"/>
    <n v="0"/>
    <n v="0"/>
    <n v="83.6"/>
    <s v="2"/>
  </r>
  <r>
    <x v="1"/>
    <x v="26"/>
    <s v="1"/>
    <s v="01"/>
    <s v="15041RESIN146362023"/>
    <s v="23BL000F"/>
    <n v="3890"/>
    <n v="3890"/>
    <n v="3890"/>
    <n v="3890"/>
    <n v="0"/>
    <n v="0"/>
    <n v="0"/>
    <n v="0"/>
    <n v="170.2"/>
    <n v="0"/>
    <n v="0"/>
    <n v="0"/>
    <n v="0"/>
    <n v="0"/>
    <n v="170.2"/>
    <s v="2"/>
  </r>
  <r>
    <x v="1"/>
    <x v="26"/>
    <s v="1"/>
    <s v="01"/>
    <s v="15041RESIN146362023"/>
    <s v="23BL000F"/>
    <n v="3889"/>
    <n v="3889"/>
    <n v="3889"/>
    <n v="3889"/>
    <n v="0"/>
    <n v="0"/>
    <n v="0"/>
    <n v="0"/>
    <n v="69.599999999999994"/>
    <n v="0"/>
    <n v="0"/>
    <n v="0"/>
    <n v="0"/>
    <n v="0"/>
    <n v="69.599999999999994"/>
    <s v="2"/>
  </r>
  <r>
    <x v="1"/>
    <x v="26"/>
    <s v="1"/>
    <s v="01"/>
    <s v="15041RESIN146362023"/>
    <s v="23BL000F"/>
    <n v="3888"/>
    <n v="3888"/>
    <n v="3888"/>
    <n v="3888"/>
    <n v="0"/>
    <n v="0"/>
    <n v="0"/>
    <n v="0"/>
    <n v="215.5"/>
    <n v="0"/>
    <n v="0"/>
    <n v="0"/>
    <n v="0"/>
    <n v="0"/>
    <n v="215.5"/>
    <s v="2"/>
  </r>
  <r>
    <x v="1"/>
    <x v="26"/>
    <s v="1"/>
    <s v="01"/>
    <s v="15041RESIN146362023"/>
    <s v="23BL000F"/>
    <n v="3887"/>
    <n v="3887"/>
    <n v="3887"/>
    <n v="3887"/>
    <n v="0"/>
    <n v="0"/>
    <n v="0"/>
    <n v="0"/>
    <n v="197.3"/>
    <n v="0"/>
    <n v="0"/>
    <n v="0"/>
    <n v="0"/>
    <n v="0"/>
    <n v="197.3"/>
    <s v="2"/>
  </r>
  <r>
    <x v="1"/>
    <x v="26"/>
    <s v="1"/>
    <s v="01"/>
    <s v="15041RESIN146362023"/>
    <s v="23BL000F"/>
    <n v="3886"/>
    <n v="3886"/>
    <n v="3886"/>
    <n v="3886"/>
    <n v="0"/>
    <n v="0"/>
    <n v="0"/>
    <n v="0"/>
    <n v="557"/>
    <n v="0"/>
    <n v="0"/>
    <n v="0"/>
    <n v="0"/>
    <n v="0"/>
    <n v="557"/>
    <s v="2"/>
  </r>
  <r>
    <x v="1"/>
    <x v="27"/>
    <s v="1"/>
    <s v="01"/>
    <s v="15041RESIN146362023"/>
    <s v="23BL000F"/>
    <n v="3885"/>
    <n v="3885"/>
    <n v="3885"/>
    <n v="3885"/>
    <n v="0"/>
    <n v="0"/>
    <n v="0"/>
    <n v="0"/>
    <n v="74.8"/>
    <n v="0"/>
    <n v="0"/>
    <n v="0"/>
    <n v="0"/>
    <n v="0"/>
    <n v="74.8"/>
    <s v="2"/>
  </r>
  <r>
    <x v="1"/>
    <x v="27"/>
    <s v="1"/>
    <s v="01"/>
    <s v="15041RESIN146362023"/>
    <s v="23BL000F"/>
    <n v="3884"/>
    <n v="3884"/>
    <n v="3884"/>
    <n v="3884"/>
    <n v="0"/>
    <n v="0"/>
    <n v="0"/>
    <n v="0"/>
    <n v="0"/>
    <n v="0"/>
    <n v="0"/>
    <n v="0"/>
    <n v="0"/>
    <n v="0"/>
    <n v="0"/>
    <s v="2"/>
  </r>
  <r>
    <x v="1"/>
    <x v="27"/>
    <s v="1"/>
    <s v="01"/>
    <s v="15041RESIN146362023"/>
    <s v="23BL000F"/>
    <n v="3883"/>
    <n v="3883"/>
    <n v="3883"/>
    <n v="3883"/>
    <n v="0"/>
    <n v="0"/>
    <n v="0"/>
    <n v="0"/>
    <n v="137.5"/>
    <n v="0"/>
    <n v="0"/>
    <n v="0"/>
    <n v="0"/>
    <n v="0"/>
    <n v="137.5"/>
    <s v="2"/>
  </r>
  <r>
    <x v="1"/>
    <x v="27"/>
    <s v="1"/>
    <s v="01"/>
    <s v="15041RESIN146362023"/>
    <s v="23BL000F"/>
    <n v="3882"/>
    <n v="3882"/>
    <n v="3882"/>
    <n v="3882"/>
    <n v="0"/>
    <n v="0"/>
    <n v="0"/>
    <n v="0"/>
    <n v="862.5"/>
    <n v="0"/>
    <n v="0"/>
    <n v="0"/>
    <n v="0"/>
    <n v="0"/>
    <n v="862.5"/>
    <s v="2"/>
  </r>
  <r>
    <x v="1"/>
    <x v="27"/>
    <s v="1"/>
    <s v="01"/>
    <s v="15041RESIN146362023"/>
    <s v="23BL000F"/>
    <n v="3881"/>
    <n v="3881"/>
    <n v="3881"/>
    <n v="3881"/>
    <n v="0"/>
    <n v="0"/>
    <n v="0"/>
    <n v="0"/>
    <n v="16.2"/>
    <n v="0"/>
    <n v="0"/>
    <n v="0"/>
    <n v="0"/>
    <n v="0"/>
    <n v="16.2"/>
    <s v="2"/>
  </r>
  <r>
    <x v="1"/>
    <x v="27"/>
    <s v="1"/>
    <s v="01"/>
    <s v="15041RESIN146362023"/>
    <s v="23BL000F"/>
    <n v="3880"/>
    <n v="3880"/>
    <n v="3880"/>
    <n v="3880"/>
    <n v="0"/>
    <n v="0"/>
    <n v="0"/>
    <n v="0"/>
    <n v="13.5"/>
    <n v="0"/>
    <n v="0"/>
    <n v="0"/>
    <n v="0"/>
    <n v="0"/>
    <n v="13.5"/>
    <s v="2"/>
  </r>
  <r>
    <x v="1"/>
    <x v="27"/>
    <s v="1"/>
    <s v="01"/>
    <s v="15041RESIN146362023"/>
    <s v="23BL000F"/>
    <n v="3879"/>
    <n v="3879"/>
    <n v="3879"/>
    <n v="3879"/>
    <n v="0"/>
    <n v="0"/>
    <n v="0"/>
    <n v="0"/>
    <n v="138"/>
    <n v="0"/>
    <n v="0"/>
    <n v="0"/>
    <n v="0"/>
    <n v="0"/>
    <n v="138"/>
    <s v="2"/>
  </r>
  <r>
    <x v="1"/>
    <x v="27"/>
    <s v="1"/>
    <s v="01"/>
    <s v="15041RESIN146362023"/>
    <s v="23BL000F"/>
    <n v="3878"/>
    <n v="3878"/>
    <n v="3878"/>
    <n v="3878"/>
    <n v="0"/>
    <n v="0"/>
    <n v="0"/>
    <n v="0"/>
    <n v="42.85"/>
    <n v="0"/>
    <n v="0"/>
    <n v="0"/>
    <n v="0"/>
    <n v="0"/>
    <n v="42.85"/>
    <s v="2"/>
  </r>
  <r>
    <x v="1"/>
    <x v="27"/>
    <s v="1"/>
    <s v="01"/>
    <s v="15041RESIN146362023"/>
    <s v="23BL000F"/>
    <n v="3877"/>
    <n v="3877"/>
    <n v="3877"/>
    <n v="3877"/>
    <n v="0"/>
    <n v="0"/>
    <n v="0"/>
    <n v="0"/>
    <n v="22.5"/>
    <n v="0"/>
    <n v="0"/>
    <n v="0"/>
    <n v="0"/>
    <n v="0"/>
    <n v="22.5"/>
    <s v="2"/>
  </r>
  <r>
    <x v="1"/>
    <x v="27"/>
    <s v="1"/>
    <s v="01"/>
    <s v="15041RESIN146362023"/>
    <s v="23BL000F"/>
    <n v="3876"/>
    <n v="3876"/>
    <n v="3876"/>
    <n v="3876"/>
    <n v="0"/>
    <n v="0"/>
    <n v="0"/>
    <n v="0"/>
    <n v="15"/>
    <n v="0"/>
    <n v="0"/>
    <n v="0"/>
    <n v="0"/>
    <n v="0"/>
    <n v="15"/>
    <s v="2"/>
  </r>
  <r>
    <x v="1"/>
    <x v="27"/>
    <s v="1"/>
    <s v="01"/>
    <s v="15041RESIN146362023"/>
    <s v="23BL000F"/>
    <n v="3875"/>
    <n v="3875"/>
    <n v="3875"/>
    <n v="3875"/>
    <n v="0"/>
    <n v="0"/>
    <n v="0"/>
    <n v="0"/>
    <n v="58.43"/>
    <n v="0"/>
    <n v="0"/>
    <n v="0"/>
    <n v="0"/>
    <n v="0"/>
    <n v="58.43"/>
    <s v="2"/>
  </r>
  <r>
    <x v="1"/>
    <x v="28"/>
    <s v="1"/>
    <s v="01"/>
    <s v="15041RESIN146362023"/>
    <s v="23BL000F"/>
    <n v="3874"/>
    <n v="3874"/>
    <n v="3874"/>
    <n v="3874"/>
    <n v="0"/>
    <n v="0"/>
    <n v="0"/>
    <n v="0"/>
    <n v="37.5"/>
    <n v="0"/>
    <n v="0"/>
    <n v="0"/>
    <n v="0"/>
    <n v="0"/>
    <n v="37.5"/>
    <s v="2"/>
  </r>
  <r>
    <x v="1"/>
    <x v="28"/>
    <s v="1"/>
    <s v="01"/>
    <s v="15041RESIN146362023"/>
    <s v="23BL000F"/>
    <n v="3873"/>
    <n v="3873"/>
    <n v="3873"/>
    <n v="3873"/>
    <n v="0"/>
    <n v="0"/>
    <n v="0"/>
    <n v="0"/>
    <n v="82"/>
    <n v="0"/>
    <n v="0"/>
    <n v="0"/>
    <n v="0"/>
    <n v="0"/>
    <n v="82"/>
    <s v="2"/>
  </r>
  <r>
    <x v="1"/>
    <x v="28"/>
    <s v="1"/>
    <s v="01"/>
    <s v="15041RESIN146362023"/>
    <s v="23BL000F"/>
    <n v="3872"/>
    <n v="3872"/>
    <n v="3872"/>
    <n v="3872"/>
    <n v="0"/>
    <n v="0"/>
    <n v="0"/>
    <n v="0"/>
    <n v="50.6"/>
    <n v="0"/>
    <n v="0"/>
    <n v="0"/>
    <n v="0"/>
    <n v="0"/>
    <n v="50.6"/>
    <s v="2"/>
  </r>
  <r>
    <x v="1"/>
    <x v="28"/>
    <s v="1"/>
    <s v="01"/>
    <s v="15041RESIN146362023"/>
    <s v="23BL000F"/>
    <n v="3871"/>
    <n v="3871"/>
    <n v="3871"/>
    <n v="3871"/>
    <n v="0"/>
    <n v="0"/>
    <n v="0"/>
    <n v="0"/>
    <n v="95.2"/>
    <n v="0"/>
    <n v="0"/>
    <n v="0"/>
    <n v="0"/>
    <n v="0"/>
    <n v="95.2"/>
    <s v="2"/>
  </r>
  <r>
    <x v="1"/>
    <x v="28"/>
    <s v="1"/>
    <s v="01"/>
    <s v="15041RESIN146362023"/>
    <s v="23BL000F"/>
    <n v="3870"/>
    <n v="3870"/>
    <n v="3870"/>
    <n v="3870"/>
    <n v="0"/>
    <n v="0"/>
    <n v="0"/>
    <n v="0"/>
    <n v="63.5"/>
    <n v="0"/>
    <n v="0"/>
    <n v="0"/>
    <n v="0"/>
    <n v="0"/>
    <n v="63.5"/>
    <s v="2"/>
  </r>
  <r>
    <x v="1"/>
    <x v="28"/>
    <s v="1"/>
    <s v="01"/>
    <s v="15041RESIN146362023"/>
    <s v="23BL000F"/>
    <n v="3869"/>
    <n v="3869"/>
    <n v="3869"/>
    <n v="3869"/>
    <n v="0"/>
    <n v="0"/>
    <n v="0"/>
    <n v="0"/>
    <n v="907.3"/>
    <n v="0"/>
    <n v="0"/>
    <n v="0"/>
    <n v="0"/>
    <n v="0"/>
    <n v="907.3"/>
    <s v="2"/>
  </r>
  <r>
    <x v="1"/>
    <x v="28"/>
    <s v="1"/>
    <s v="01"/>
    <s v="15041RESIN146362023"/>
    <s v="23BL000F"/>
    <n v="3868"/>
    <n v="3868"/>
    <n v="3868"/>
    <n v="3868"/>
    <n v="0"/>
    <n v="0"/>
    <n v="0"/>
    <n v="0"/>
    <n v="93.75"/>
    <n v="0"/>
    <n v="0"/>
    <n v="0"/>
    <n v="0"/>
    <n v="0"/>
    <n v="93.75"/>
    <s v="2"/>
  </r>
  <r>
    <x v="1"/>
    <x v="28"/>
    <s v="1"/>
    <s v="01"/>
    <s v="15041RESIN146362023"/>
    <s v="23BL000F"/>
    <n v="3867"/>
    <n v="3867"/>
    <n v="3867"/>
    <n v="3867"/>
    <n v="0"/>
    <n v="0"/>
    <n v="0"/>
    <n v="0"/>
    <n v="246.5"/>
    <n v="0"/>
    <n v="0"/>
    <n v="0"/>
    <n v="0"/>
    <n v="0"/>
    <n v="246.5"/>
    <s v="2"/>
  </r>
  <r>
    <x v="1"/>
    <x v="28"/>
    <s v="1"/>
    <s v="01"/>
    <s v="15041RESIN146362023"/>
    <s v="23BL000F"/>
    <n v="3866"/>
    <n v="3866"/>
    <n v="3866"/>
    <n v="3866"/>
    <n v="0"/>
    <n v="0"/>
    <n v="0"/>
    <n v="0"/>
    <n v="18.48"/>
    <n v="0"/>
    <n v="0"/>
    <n v="0"/>
    <n v="0"/>
    <n v="0"/>
    <n v="18.48"/>
    <s v="2"/>
  </r>
  <r>
    <x v="1"/>
    <x v="28"/>
    <s v="1"/>
    <s v="01"/>
    <s v="15041RESIN146362023"/>
    <s v="23BL000F"/>
    <n v="3865"/>
    <n v="3865"/>
    <n v="3865"/>
    <n v="3865"/>
    <n v="0"/>
    <n v="0"/>
    <n v="0"/>
    <n v="0"/>
    <n v="30"/>
    <n v="0"/>
    <n v="0"/>
    <n v="0"/>
    <n v="0"/>
    <n v="0"/>
    <n v="30"/>
    <s v="2"/>
  </r>
  <r>
    <x v="1"/>
    <x v="28"/>
    <s v="1"/>
    <s v="01"/>
    <s v="15041RESIN146362023"/>
    <s v="23BL000F"/>
    <n v="3864"/>
    <n v="3864"/>
    <n v="3864"/>
    <n v="3864"/>
    <n v="0"/>
    <n v="0"/>
    <n v="0"/>
    <n v="0"/>
    <n v="75"/>
    <n v="0"/>
    <n v="0"/>
    <n v="0"/>
    <n v="0"/>
    <n v="0"/>
    <n v="75"/>
    <s v="2"/>
  </r>
  <r>
    <x v="1"/>
    <x v="28"/>
    <s v="1"/>
    <s v="01"/>
    <s v="15041RESIN146362023"/>
    <s v="23BL000F"/>
    <n v="3863"/>
    <n v="3863"/>
    <n v="3863"/>
    <n v="3863"/>
    <n v="0"/>
    <n v="0"/>
    <n v="0"/>
    <n v="0"/>
    <n v="132"/>
    <n v="0"/>
    <n v="0"/>
    <n v="0"/>
    <n v="0"/>
    <n v="0"/>
    <n v="132"/>
    <s v="2"/>
  </r>
  <r>
    <x v="1"/>
    <x v="28"/>
    <s v="1"/>
    <s v="01"/>
    <s v="15041RESIN146362023"/>
    <s v="23BL000F"/>
    <n v="3862"/>
    <n v="3862"/>
    <n v="3862"/>
    <n v="3862"/>
    <n v="0"/>
    <n v="0"/>
    <n v="0"/>
    <n v="0"/>
    <n v="1680"/>
    <n v="0"/>
    <n v="0"/>
    <n v="0"/>
    <n v="0"/>
    <n v="0"/>
    <n v="1680"/>
    <s v="2"/>
  </r>
  <r>
    <x v="1"/>
    <x v="28"/>
    <s v="1"/>
    <s v="01"/>
    <s v="15041RESIN146362023"/>
    <s v="23BL000F"/>
    <n v="3861"/>
    <n v="3861"/>
    <n v="3861"/>
    <n v="3861"/>
    <n v="0"/>
    <n v="0"/>
    <n v="0"/>
    <n v="0"/>
    <n v="612.5"/>
    <n v="0"/>
    <n v="0"/>
    <n v="0"/>
    <n v="0"/>
    <n v="0"/>
    <n v="612.5"/>
    <s v="2"/>
  </r>
  <r>
    <x v="1"/>
    <x v="28"/>
    <s v="1"/>
    <s v="01"/>
    <s v="15041RESIN146362023"/>
    <s v="23BL000F"/>
    <n v="3860"/>
    <n v="3860"/>
    <n v="3860"/>
    <n v="3860"/>
    <n v="0"/>
    <n v="0"/>
    <n v="0"/>
    <n v="0"/>
    <n v="72.52"/>
    <n v="0"/>
    <n v="0"/>
    <n v="0"/>
    <n v="0"/>
    <n v="0"/>
    <n v="72.52"/>
    <s v="2"/>
  </r>
  <r>
    <x v="1"/>
    <x v="28"/>
    <s v="1"/>
    <s v="01"/>
    <s v="15041RESIN146362023"/>
    <s v="23BL000F"/>
    <n v="3859"/>
    <n v="3859"/>
    <n v="3859"/>
    <n v="3859"/>
    <n v="0"/>
    <n v="0"/>
    <n v="0"/>
    <n v="0"/>
    <n v="70.5"/>
    <n v="0"/>
    <n v="0"/>
    <n v="0"/>
    <n v="0"/>
    <n v="0"/>
    <n v="70.5"/>
    <s v="2"/>
  </r>
  <r>
    <x v="1"/>
    <x v="28"/>
    <s v="1"/>
    <s v="01"/>
    <s v="15041RESIN146362023"/>
    <s v="23BL000F"/>
    <n v="3858"/>
    <n v="3858"/>
    <n v="3858"/>
    <n v="3858"/>
    <n v="0"/>
    <n v="0"/>
    <n v="0"/>
    <n v="0"/>
    <n v="102.45"/>
    <n v="0"/>
    <n v="0"/>
    <n v="0"/>
    <n v="0"/>
    <n v="0"/>
    <n v="102.45"/>
    <s v="2"/>
  </r>
  <r>
    <x v="1"/>
    <x v="28"/>
    <s v="1"/>
    <s v="01"/>
    <s v="15041RESIN146362023"/>
    <s v="23BL000F"/>
    <n v="3857"/>
    <n v="3857"/>
    <n v="3857"/>
    <n v="3857"/>
    <n v="0"/>
    <n v="0"/>
    <n v="0"/>
    <n v="0"/>
    <n v="13.2"/>
    <n v="0"/>
    <n v="0"/>
    <n v="0"/>
    <n v="0"/>
    <n v="0"/>
    <n v="13.2"/>
    <s v="2"/>
  </r>
  <r>
    <x v="1"/>
    <x v="29"/>
    <s v="1"/>
    <s v="01"/>
    <s v="15041RESIN146362023"/>
    <s v="23BL000F"/>
    <n v="3856"/>
    <n v="3856"/>
    <n v="3856"/>
    <n v="3856"/>
    <n v="0"/>
    <n v="0"/>
    <n v="0"/>
    <n v="0"/>
    <n v="238.88"/>
    <n v="0"/>
    <n v="0"/>
    <n v="0"/>
    <n v="0"/>
    <n v="0"/>
    <n v="238.88"/>
    <s v="2"/>
  </r>
  <r>
    <x v="1"/>
    <x v="29"/>
    <s v="1"/>
    <s v="01"/>
    <s v="15041RESIN146362023"/>
    <s v="23BL000F"/>
    <n v="3855"/>
    <n v="3855"/>
    <n v="3855"/>
    <n v="3855"/>
    <n v="0"/>
    <n v="0"/>
    <n v="0"/>
    <n v="0"/>
    <n v="432.5"/>
    <n v="0"/>
    <n v="0"/>
    <n v="0"/>
    <n v="0"/>
    <n v="0"/>
    <n v="432.5"/>
    <s v="2"/>
  </r>
  <r>
    <x v="1"/>
    <x v="29"/>
    <s v="1"/>
    <s v="01"/>
    <s v="15041RESIN146362023"/>
    <s v="23BL000F"/>
    <n v="3854"/>
    <n v="3854"/>
    <n v="3854"/>
    <n v="3854"/>
    <n v="0"/>
    <n v="0"/>
    <n v="0"/>
    <n v="0"/>
    <n v="113.2"/>
    <n v="0"/>
    <n v="0"/>
    <n v="0"/>
    <n v="0"/>
    <n v="0"/>
    <n v="113.2"/>
    <s v="2"/>
  </r>
  <r>
    <x v="1"/>
    <x v="29"/>
    <s v="1"/>
    <s v="01"/>
    <s v="15041RESIN146362023"/>
    <s v="23BL000F"/>
    <n v="3853"/>
    <n v="3853"/>
    <n v="3853"/>
    <n v="3853"/>
    <n v="0"/>
    <n v="0"/>
    <n v="0"/>
    <n v="0"/>
    <n v="39.9"/>
    <n v="0"/>
    <n v="0"/>
    <n v="0"/>
    <n v="0"/>
    <n v="0"/>
    <n v="39.9"/>
    <s v="2"/>
  </r>
  <r>
    <x v="1"/>
    <x v="29"/>
    <s v="1"/>
    <s v="01"/>
    <s v="15041RESIN146362023"/>
    <s v="23BL000F"/>
    <n v="3852"/>
    <n v="3852"/>
    <n v="3852"/>
    <n v="3852"/>
    <n v="0"/>
    <n v="0"/>
    <n v="0"/>
    <n v="0"/>
    <n v="18"/>
    <n v="0"/>
    <n v="0"/>
    <n v="0"/>
    <n v="0"/>
    <n v="0"/>
    <n v="18"/>
    <s v="2"/>
  </r>
  <r>
    <x v="1"/>
    <x v="29"/>
    <s v="1"/>
    <s v="01"/>
    <s v="15041RESIN146362023"/>
    <s v="23BL000F"/>
    <n v="3851"/>
    <n v="3851"/>
    <n v="3851"/>
    <n v="3851"/>
    <n v="0"/>
    <n v="0"/>
    <n v="0"/>
    <n v="0"/>
    <n v="440"/>
    <n v="0"/>
    <n v="0"/>
    <n v="0"/>
    <n v="0"/>
    <n v="0"/>
    <n v="440"/>
    <s v="2"/>
  </r>
  <r>
    <x v="1"/>
    <x v="29"/>
    <s v="1"/>
    <s v="01"/>
    <s v="15041RESIN146362023"/>
    <s v="23BL000F"/>
    <n v="3850"/>
    <n v="3850"/>
    <n v="3850"/>
    <n v="3850"/>
    <n v="0"/>
    <n v="0"/>
    <n v="0"/>
    <n v="0"/>
    <n v="17.5"/>
    <n v="0"/>
    <n v="0"/>
    <n v="0"/>
    <n v="0"/>
    <n v="0"/>
    <n v="17.5"/>
    <s v="2"/>
  </r>
  <r>
    <x v="1"/>
    <x v="29"/>
    <s v="1"/>
    <s v="01"/>
    <s v="15041RESIN146362023"/>
    <s v="23BL000F"/>
    <n v="3849"/>
    <n v="3849"/>
    <n v="3849"/>
    <n v="3849"/>
    <n v="0"/>
    <n v="0"/>
    <n v="0"/>
    <n v="0"/>
    <n v="450"/>
    <n v="0"/>
    <n v="0"/>
    <n v="0"/>
    <n v="0"/>
    <n v="0"/>
    <n v="450"/>
    <s v="2"/>
  </r>
  <r>
    <x v="1"/>
    <x v="29"/>
    <s v="1"/>
    <s v="01"/>
    <s v="15041RESIN146362023"/>
    <s v="23BL000F"/>
    <n v="3848"/>
    <n v="3848"/>
    <n v="3848"/>
    <n v="3848"/>
    <n v="0"/>
    <n v="0"/>
    <n v="0"/>
    <n v="0"/>
    <n v="148"/>
    <n v="0"/>
    <n v="0"/>
    <n v="0"/>
    <n v="0"/>
    <n v="0"/>
    <n v="148"/>
    <s v="2"/>
  </r>
  <r>
    <x v="1"/>
    <x v="29"/>
    <s v="1"/>
    <s v="01"/>
    <s v="15041RESIN146362023"/>
    <s v="23BL000F"/>
    <n v="3847"/>
    <n v="3847"/>
    <n v="3847"/>
    <n v="3847"/>
    <n v="0"/>
    <n v="0"/>
    <n v="0"/>
    <n v="0"/>
    <n v="45"/>
    <n v="0"/>
    <n v="0"/>
    <n v="0"/>
    <n v="0"/>
    <n v="0"/>
    <n v="45"/>
    <s v="2"/>
  </r>
  <r>
    <x v="1"/>
    <x v="29"/>
    <s v="1"/>
    <s v="01"/>
    <s v="15041RESIN146362023"/>
    <s v="23BL000F"/>
    <n v="3846"/>
    <n v="3846"/>
    <n v="3846"/>
    <n v="3846"/>
    <n v="0"/>
    <n v="0"/>
    <n v="0"/>
    <n v="0"/>
    <n v="13.9"/>
    <n v="0"/>
    <n v="0"/>
    <n v="0"/>
    <n v="0"/>
    <n v="0"/>
    <n v="13.9"/>
    <s v="2"/>
  </r>
  <r>
    <x v="1"/>
    <x v="29"/>
    <s v="1"/>
    <s v="01"/>
    <s v="15041RESIN146362023"/>
    <s v="23BL000F"/>
    <n v="3845"/>
    <n v="3845"/>
    <n v="3845"/>
    <n v="3845"/>
    <n v="0"/>
    <n v="0"/>
    <n v="0"/>
    <n v="0"/>
    <n v="424.7"/>
    <n v="0"/>
    <n v="0"/>
    <n v="0"/>
    <n v="0"/>
    <n v="0"/>
    <n v="424.7"/>
    <s v="2"/>
  </r>
  <r>
    <x v="1"/>
    <x v="29"/>
    <s v="1"/>
    <s v="01"/>
    <s v="15041RESIN146362023"/>
    <s v="23BL000F"/>
    <n v="3844"/>
    <n v="3844"/>
    <n v="3844"/>
    <n v="3844"/>
    <n v="0"/>
    <n v="0"/>
    <n v="0"/>
    <n v="0"/>
    <n v="122.9"/>
    <n v="0"/>
    <n v="0"/>
    <n v="0"/>
    <n v="0"/>
    <n v="0"/>
    <n v="122.9"/>
    <s v="2"/>
  </r>
  <r>
    <x v="1"/>
    <x v="29"/>
    <s v="1"/>
    <s v="01"/>
    <s v="15041RESIN146362023"/>
    <s v="23BL000F"/>
    <n v="3843"/>
    <n v="3843"/>
    <n v="3843"/>
    <n v="3843"/>
    <n v="0"/>
    <n v="0"/>
    <n v="0"/>
    <n v="0"/>
    <n v="374.9"/>
    <n v="0"/>
    <n v="0"/>
    <n v="0"/>
    <n v="0"/>
    <n v="0"/>
    <n v="374.9"/>
    <s v="2"/>
  </r>
  <r>
    <x v="1"/>
    <x v="29"/>
    <s v="1"/>
    <s v="01"/>
    <s v="15041RESIN146362023"/>
    <s v="23BL000F"/>
    <n v="3842"/>
    <n v="3842"/>
    <n v="3842"/>
    <n v="3842"/>
    <n v="0"/>
    <n v="0"/>
    <n v="0"/>
    <n v="0"/>
    <n v="285.75"/>
    <n v="0"/>
    <n v="0"/>
    <n v="0"/>
    <n v="0"/>
    <n v="0"/>
    <n v="285.75"/>
    <s v="2"/>
  </r>
  <r>
    <x v="1"/>
    <x v="29"/>
    <s v="1"/>
    <s v="01"/>
    <s v="15041RESIN146362023"/>
    <s v="23BL000F"/>
    <n v="3841"/>
    <n v="3841"/>
    <n v="3841"/>
    <n v="3841"/>
    <n v="0"/>
    <n v="0"/>
    <n v="0"/>
    <n v="0"/>
    <n v="55"/>
    <n v="0"/>
    <n v="0"/>
    <n v="0"/>
    <n v="0"/>
    <n v="0"/>
    <n v="55"/>
    <s v="2"/>
  </r>
  <r>
    <x v="1"/>
    <x v="29"/>
    <s v="1"/>
    <s v="01"/>
    <s v="15041RESIN146362023"/>
    <s v="23BL000F"/>
    <n v="3840"/>
    <n v="3840"/>
    <n v="3840"/>
    <n v="3840"/>
    <n v="0"/>
    <n v="0"/>
    <n v="0"/>
    <n v="0"/>
    <n v="31.6"/>
    <n v="0"/>
    <n v="0"/>
    <n v="0"/>
    <n v="0"/>
    <n v="0"/>
    <n v="31.6"/>
    <s v="2"/>
  </r>
  <r>
    <x v="1"/>
    <x v="29"/>
    <s v="1"/>
    <s v="01"/>
    <s v="15041RESIN146362023"/>
    <s v="23BL000F"/>
    <n v="3839"/>
    <n v="3839"/>
    <n v="3839"/>
    <n v="3839"/>
    <n v="0"/>
    <n v="0"/>
    <n v="0"/>
    <n v="0"/>
    <n v="362.5"/>
    <n v="0"/>
    <n v="0"/>
    <n v="0"/>
    <n v="0"/>
    <n v="0"/>
    <n v="362.5"/>
    <s v="2"/>
  </r>
  <r>
    <x v="1"/>
    <x v="29"/>
    <s v="1"/>
    <s v="01"/>
    <s v="15041RESIN146362023"/>
    <s v="23BL000F"/>
    <n v="3838"/>
    <n v="3838"/>
    <n v="3838"/>
    <n v="3838"/>
    <n v="0"/>
    <n v="0"/>
    <n v="0"/>
    <n v="0"/>
    <n v="45"/>
    <n v="0"/>
    <n v="0"/>
    <n v="0"/>
    <n v="0"/>
    <n v="0"/>
    <n v="45"/>
    <s v="2"/>
  </r>
  <r>
    <x v="1"/>
    <x v="30"/>
    <s v="1"/>
    <s v="01"/>
    <s v="15041RESIN146362023"/>
    <s v="23BL000F"/>
    <n v="3837"/>
    <n v="3837"/>
    <n v="3837"/>
    <n v="3837"/>
    <n v="0"/>
    <n v="0"/>
    <n v="0"/>
    <n v="0"/>
    <n v="34.979999999999997"/>
    <n v="0"/>
    <n v="0"/>
    <n v="0"/>
    <n v="0"/>
    <n v="0"/>
    <n v="34.979999999999997"/>
    <s v="2"/>
  </r>
  <r>
    <x v="1"/>
    <x v="30"/>
    <s v="1"/>
    <s v="01"/>
    <s v="15041RESIN146362023"/>
    <s v="23BL000F"/>
    <n v="3836"/>
    <n v="3836"/>
    <n v="3836"/>
    <n v="3836"/>
    <n v="0"/>
    <n v="0"/>
    <n v="0"/>
    <n v="0"/>
    <n v="3.6"/>
    <n v="0"/>
    <n v="0"/>
    <n v="0"/>
    <n v="0"/>
    <n v="0"/>
    <n v="3.6"/>
    <s v="2"/>
  </r>
  <r>
    <x v="1"/>
    <x v="30"/>
    <s v="1"/>
    <s v="01"/>
    <s v="15041RESIN146362023"/>
    <s v="23BL000F"/>
    <n v="3835"/>
    <n v="3835"/>
    <n v="3835"/>
    <n v="3835"/>
    <n v="0"/>
    <n v="0"/>
    <n v="0"/>
    <n v="0"/>
    <n v="15"/>
    <n v="0"/>
    <n v="0"/>
    <n v="0"/>
    <n v="0"/>
    <n v="0"/>
    <n v="15"/>
    <s v="2"/>
  </r>
  <r>
    <x v="1"/>
    <x v="30"/>
    <s v="1"/>
    <s v="01"/>
    <s v="15041RESIN146362023"/>
    <s v="23BL000F"/>
    <n v="3834"/>
    <n v="3834"/>
    <n v="3834"/>
    <n v="3834"/>
    <n v="0"/>
    <n v="0"/>
    <n v="0"/>
    <n v="0"/>
    <n v="80"/>
    <n v="0"/>
    <n v="0"/>
    <n v="0"/>
    <n v="0"/>
    <n v="0"/>
    <n v="80"/>
    <s v="2"/>
  </r>
  <r>
    <x v="1"/>
    <x v="30"/>
    <s v="1"/>
    <s v="01"/>
    <s v="15041RESIN146362023"/>
    <s v="23BL000F"/>
    <n v="3834"/>
    <n v="3834"/>
    <n v="3834"/>
    <n v="3834"/>
    <n v="0"/>
    <n v="0"/>
    <n v="0"/>
    <n v="0"/>
    <n v="80"/>
    <n v="0"/>
    <n v="0"/>
    <n v="0"/>
    <n v="0"/>
    <n v="0"/>
    <n v="80"/>
    <s v="2"/>
  </r>
  <r>
    <x v="1"/>
    <x v="30"/>
    <s v="1"/>
    <s v="01"/>
    <s v="15041RESIN146362023"/>
    <s v="23BL000F"/>
    <n v="3833"/>
    <n v="3833"/>
    <n v="3833"/>
    <n v="3833"/>
    <n v="0"/>
    <n v="0"/>
    <n v="0"/>
    <n v="0"/>
    <n v="392.5"/>
    <n v="0"/>
    <n v="0"/>
    <n v="0"/>
    <n v="0"/>
    <n v="0"/>
    <n v="392.5"/>
    <s v="2"/>
  </r>
  <r>
    <x v="1"/>
    <x v="30"/>
    <s v="1"/>
    <s v="01"/>
    <s v="15041RESIN146362023"/>
    <s v="23BL000F"/>
    <n v="3832"/>
    <n v="3832"/>
    <n v="3832"/>
    <n v="3832"/>
    <n v="0"/>
    <n v="0"/>
    <n v="0"/>
    <n v="0"/>
    <n v="424.28"/>
    <n v="0"/>
    <n v="0"/>
    <n v="0"/>
    <n v="0"/>
    <n v="0"/>
    <n v="424.28"/>
    <s v="2"/>
  </r>
  <r>
    <x v="1"/>
    <x v="30"/>
    <s v="1"/>
    <s v="01"/>
    <s v="15041RESIN146362023"/>
    <s v="23BL000F"/>
    <n v="3831"/>
    <n v="3831"/>
    <n v="3831"/>
    <n v="3831"/>
    <n v="0"/>
    <n v="0"/>
    <n v="0"/>
    <n v="0"/>
    <n v="60.78"/>
    <n v="0"/>
    <n v="0"/>
    <n v="0"/>
    <n v="0"/>
    <n v="0"/>
    <n v="60.78"/>
    <s v="2"/>
  </r>
  <r>
    <x v="1"/>
    <x v="30"/>
    <s v="1"/>
    <s v="01"/>
    <s v="15041RESIN146362023"/>
    <s v="23BL000F"/>
    <n v="3830"/>
    <n v="3830"/>
    <n v="3830"/>
    <n v="3830"/>
    <n v="0"/>
    <n v="0"/>
    <n v="0"/>
    <n v="0"/>
    <n v="64"/>
    <n v="0"/>
    <n v="0"/>
    <n v="0"/>
    <n v="0"/>
    <n v="0"/>
    <n v="64"/>
    <s v="2"/>
  </r>
  <r>
    <x v="1"/>
    <x v="30"/>
    <s v="1"/>
    <s v="01"/>
    <s v="15041RESIN146362023"/>
    <s v="23BL000F"/>
    <n v="3829"/>
    <n v="3829"/>
    <n v="3829"/>
    <n v="3829"/>
    <n v="0"/>
    <n v="0"/>
    <n v="0"/>
    <n v="0"/>
    <n v="47.54"/>
    <n v="0"/>
    <n v="0"/>
    <n v="0"/>
    <n v="0"/>
    <n v="0"/>
    <n v="47.54"/>
    <s v="2"/>
  </r>
  <r>
    <x v="1"/>
    <x v="30"/>
    <s v="1"/>
    <s v="01"/>
    <s v="15041RESIN146362023"/>
    <s v="23BL000F"/>
    <n v="3828"/>
    <n v="3828"/>
    <n v="3828"/>
    <n v="3828"/>
    <n v="0"/>
    <n v="0"/>
    <n v="0"/>
    <n v="0"/>
    <n v="417.2"/>
    <n v="0"/>
    <n v="0"/>
    <n v="0"/>
    <n v="0"/>
    <n v="0"/>
    <n v="417.2"/>
    <s v="2"/>
  </r>
  <r>
    <x v="1"/>
    <x v="30"/>
    <s v="1"/>
    <s v="01"/>
    <s v="15041RESIN146362023"/>
    <s v="23BL000F"/>
    <n v="3827"/>
    <n v="3827"/>
    <n v="3827"/>
    <n v="3827"/>
    <n v="0"/>
    <n v="0"/>
    <n v="0"/>
    <n v="0"/>
    <n v="20"/>
    <n v="0"/>
    <n v="0"/>
    <n v="0"/>
    <n v="0"/>
    <n v="0"/>
    <n v="20"/>
    <s v="2"/>
  </r>
  <r>
    <x v="1"/>
    <x v="30"/>
    <s v="1"/>
    <s v="01"/>
    <s v="15041RESIN146362023"/>
    <s v="23BL000F"/>
    <n v="3826"/>
    <n v="3826"/>
    <n v="3826"/>
    <n v="3826"/>
    <n v="0"/>
    <n v="0"/>
    <n v="0"/>
    <n v="0"/>
    <n v="24.35"/>
    <n v="0"/>
    <n v="0"/>
    <n v="0"/>
    <n v="0"/>
    <n v="0"/>
    <n v="24.35"/>
    <s v="2"/>
  </r>
  <r>
    <x v="1"/>
    <x v="30"/>
    <s v="1"/>
    <s v="01"/>
    <s v="15041RESIN146362023"/>
    <s v="23BL000F"/>
    <n v="3825"/>
    <n v="3825"/>
    <n v="3825"/>
    <n v="3825"/>
    <n v="0"/>
    <n v="0"/>
    <n v="0"/>
    <n v="0"/>
    <n v="323"/>
    <n v="0"/>
    <n v="0"/>
    <n v="0"/>
    <n v="0"/>
    <n v="0"/>
    <n v="323"/>
    <s v="2"/>
  </r>
  <r>
    <x v="1"/>
    <x v="30"/>
    <s v="1"/>
    <s v="01"/>
    <s v="15041RESIN146362023"/>
    <s v="23BL000F"/>
    <n v="3824"/>
    <n v="3824"/>
    <n v="3824"/>
    <n v="3824"/>
    <n v="0"/>
    <n v="0"/>
    <n v="0"/>
    <n v="0"/>
    <n v="193.2"/>
    <n v="0"/>
    <n v="0"/>
    <n v="0"/>
    <n v="0"/>
    <n v="0"/>
    <n v="193.2"/>
    <s v="2"/>
  </r>
  <r>
    <x v="1"/>
    <x v="30"/>
    <s v="1"/>
    <s v="01"/>
    <s v="15041RESIN146362023"/>
    <s v="23BL000F"/>
    <n v="3823"/>
    <n v="3823"/>
    <n v="3823"/>
    <n v="3823"/>
    <n v="0"/>
    <n v="0"/>
    <n v="0"/>
    <n v="0"/>
    <n v="298.58"/>
    <n v="0"/>
    <n v="0"/>
    <n v="0"/>
    <n v="0"/>
    <n v="0"/>
    <n v="298.58"/>
    <s v="2"/>
  </r>
  <r>
    <x v="1"/>
    <x v="30"/>
    <s v="1"/>
    <s v="01"/>
    <s v="15041RESIN146362023"/>
    <s v="23BL000F"/>
    <n v="3822"/>
    <n v="3822"/>
    <n v="3822"/>
    <n v="3822"/>
    <n v="0"/>
    <n v="0"/>
    <n v="0"/>
    <n v="0"/>
    <n v="48"/>
    <n v="0"/>
    <n v="0"/>
    <n v="0"/>
    <n v="0"/>
    <n v="0"/>
    <n v="48"/>
    <s v="2"/>
  </r>
  <r>
    <x v="1"/>
    <x v="31"/>
    <s v="1"/>
    <s v="01"/>
    <s v="15041RESIN146362023"/>
    <s v="23BL000F"/>
    <n v="3821"/>
    <n v="3821"/>
    <n v="3821"/>
    <n v="3821"/>
    <n v="0"/>
    <n v="0"/>
    <n v="0"/>
    <n v="0"/>
    <n v="661.5"/>
    <n v="0"/>
    <n v="0"/>
    <n v="0"/>
    <n v="0"/>
    <n v="0"/>
    <n v="661.5"/>
    <s v="2"/>
  </r>
  <r>
    <x v="1"/>
    <x v="31"/>
    <s v="1"/>
    <s v="01"/>
    <s v="15041RESIN146362023"/>
    <s v="23BL000F"/>
    <n v="3820"/>
    <n v="3820"/>
    <n v="3820"/>
    <n v="3820"/>
    <n v="0"/>
    <n v="0"/>
    <n v="0"/>
    <n v="0"/>
    <n v="184"/>
    <n v="0"/>
    <n v="0"/>
    <n v="0"/>
    <n v="0"/>
    <n v="0"/>
    <n v="184"/>
    <s v="2"/>
  </r>
  <r>
    <x v="1"/>
    <x v="31"/>
    <s v="1"/>
    <s v="01"/>
    <s v="15041RESIN146362023"/>
    <s v="23BL000F"/>
    <n v="3819"/>
    <n v="3819"/>
    <n v="3819"/>
    <n v="3819"/>
    <n v="0"/>
    <n v="0"/>
    <n v="0"/>
    <n v="0"/>
    <n v="364.72"/>
    <n v="0"/>
    <n v="0"/>
    <n v="0"/>
    <n v="0"/>
    <n v="0"/>
    <n v="364.72"/>
    <s v="2"/>
  </r>
  <r>
    <x v="1"/>
    <x v="31"/>
    <s v="1"/>
    <s v="01"/>
    <s v="15041RESIN146362023"/>
    <s v="23BL000F"/>
    <n v="3818"/>
    <n v="3818"/>
    <n v="3818"/>
    <n v="3818"/>
    <n v="0"/>
    <n v="0"/>
    <n v="0"/>
    <n v="0"/>
    <n v="35"/>
    <n v="0"/>
    <n v="0"/>
    <n v="0"/>
    <n v="0"/>
    <n v="0"/>
    <n v="35"/>
    <s v="2"/>
  </r>
  <r>
    <x v="1"/>
    <x v="31"/>
    <s v="1"/>
    <s v="01"/>
    <s v="15041RESIN146362023"/>
    <s v="23BL000F"/>
    <n v="3817"/>
    <n v="3817"/>
    <n v="3817"/>
    <n v="3817"/>
    <n v="0"/>
    <n v="0"/>
    <n v="0"/>
    <n v="0"/>
    <n v="75"/>
    <n v="0"/>
    <n v="0"/>
    <n v="0"/>
    <n v="0"/>
    <n v="0"/>
    <n v="75"/>
    <s v="2"/>
  </r>
  <r>
    <x v="1"/>
    <x v="31"/>
    <s v="1"/>
    <s v="01"/>
    <s v="15041RESIN146362023"/>
    <s v="23BL000F"/>
    <n v="3816"/>
    <n v="3816"/>
    <n v="3816"/>
    <n v="3816"/>
    <n v="0"/>
    <n v="0"/>
    <n v="0"/>
    <n v="0"/>
    <n v="401.5"/>
    <n v="0"/>
    <n v="0"/>
    <n v="0"/>
    <n v="0"/>
    <n v="0"/>
    <n v="401.5"/>
    <s v="2"/>
  </r>
  <r>
    <x v="1"/>
    <x v="31"/>
    <s v="1"/>
    <s v="01"/>
    <s v="15041RESIN146362023"/>
    <s v="23BL000F"/>
    <n v="3815"/>
    <n v="3815"/>
    <n v="3815"/>
    <n v="3815"/>
    <n v="0"/>
    <n v="0"/>
    <n v="0"/>
    <n v="0"/>
    <n v="60"/>
    <n v="0"/>
    <n v="0"/>
    <n v="0"/>
    <n v="0"/>
    <n v="0"/>
    <n v="60"/>
    <s v="2"/>
  </r>
  <r>
    <x v="1"/>
    <x v="31"/>
    <s v="1"/>
    <s v="01"/>
    <s v="15041RESIN146362023"/>
    <s v="23BL000F"/>
    <n v="3814"/>
    <n v="3814"/>
    <n v="3814"/>
    <n v="3814"/>
    <n v="0"/>
    <n v="0"/>
    <n v="0"/>
    <n v="0"/>
    <n v="1070.55"/>
    <n v="0"/>
    <n v="0"/>
    <n v="0"/>
    <n v="0"/>
    <n v="0"/>
    <n v="1070.55"/>
    <s v="2"/>
  </r>
  <r>
    <x v="1"/>
    <x v="31"/>
    <s v="1"/>
    <s v="01"/>
    <s v="15041RESIN146362023"/>
    <s v="23BL000F"/>
    <n v="3813"/>
    <n v="3813"/>
    <n v="3813"/>
    <n v="3813"/>
    <n v="0"/>
    <n v="0"/>
    <n v="0"/>
    <n v="0"/>
    <n v="62.3"/>
    <n v="0"/>
    <n v="0"/>
    <n v="0"/>
    <n v="0"/>
    <n v="0"/>
    <n v="62.3"/>
    <s v="2"/>
  </r>
  <r>
    <x v="1"/>
    <x v="31"/>
    <s v="1"/>
    <s v="01"/>
    <s v="15041RESIN146362023"/>
    <s v="23BL000F"/>
    <n v="3812"/>
    <n v="3812"/>
    <n v="3812"/>
    <n v="3812"/>
    <n v="0"/>
    <n v="0"/>
    <n v="0"/>
    <n v="0"/>
    <n v="22.5"/>
    <n v="0"/>
    <n v="0"/>
    <n v="0"/>
    <n v="0"/>
    <n v="0"/>
    <n v="22.5"/>
    <s v="2"/>
  </r>
  <r>
    <x v="1"/>
    <x v="31"/>
    <s v="1"/>
    <s v="01"/>
    <s v="15041RESIN146362023"/>
    <s v="23BL000F"/>
    <n v="3811"/>
    <n v="3811"/>
    <n v="3811"/>
    <n v="3811"/>
    <n v="0"/>
    <n v="0"/>
    <n v="0"/>
    <n v="0"/>
    <n v="189.32"/>
    <n v="0"/>
    <n v="0"/>
    <n v="0"/>
    <n v="0"/>
    <n v="0"/>
    <n v="189.32"/>
    <s v="2"/>
  </r>
  <r>
    <x v="1"/>
    <x v="31"/>
    <s v="1"/>
    <s v="01"/>
    <s v="15041RESIN146362023"/>
    <s v="23BL000F"/>
    <n v="3810"/>
    <n v="3810"/>
    <n v="3810"/>
    <n v="3810"/>
    <n v="0"/>
    <n v="0"/>
    <n v="0"/>
    <n v="0"/>
    <n v="19"/>
    <n v="0"/>
    <n v="0"/>
    <n v="0"/>
    <n v="0"/>
    <n v="0"/>
    <n v="19"/>
    <s v="2"/>
  </r>
  <r>
    <x v="1"/>
    <x v="31"/>
    <s v="1"/>
    <s v="01"/>
    <s v="15041RESIN146362023"/>
    <s v="23BL000F"/>
    <n v="3809"/>
    <n v="3809"/>
    <n v="3809"/>
    <n v="3809"/>
    <n v="0"/>
    <n v="0"/>
    <n v="0"/>
    <n v="0"/>
    <n v="151"/>
    <n v="0"/>
    <n v="0"/>
    <n v="0"/>
    <n v="0"/>
    <n v="0"/>
    <n v="151"/>
    <s v="2"/>
  </r>
  <r>
    <x v="1"/>
    <x v="31"/>
    <s v="1"/>
    <s v="01"/>
    <s v="15041RESIN146362023"/>
    <s v="23BL000F"/>
    <n v="3808"/>
    <n v="3808"/>
    <n v="3808"/>
    <n v="3808"/>
    <n v="0"/>
    <n v="0"/>
    <n v="0"/>
    <n v="0"/>
    <n v="18.899999999999999"/>
    <n v="0"/>
    <n v="0"/>
    <n v="0"/>
    <n v="0"/>
    <n v="0"/>
    <n v="18.899999999999999"/>
    <s v="2"/>
  </r>
  <r>
    <x v="1"/>
    <x v="31"/>
    <s v="1"/>
    <s v="01"/>
    <s v="15041RESIN146362023"/>
    <s v="23BL000F"/>
    <n v="3807"/>
    <n v="3807"/>
    <n v="3807"/>
    <n v="3807"/>
    <n v="0"/>
    <n v="0"/>
    <n v="0"/>
    <n v="0"/>
    <n v="78"/>
    <n v="0"/>
    <n v="0"/>
    <n v="0"/>
    <n v="0"/>
    <n v="0"/>
    <n v="78"/>
    <s v="2"/>
  </r>
  <r>
    <x v="1"/>
    <x v="31"/>
    <s v="1"/>
    <s v="01"/>
    <s v="15041RESIN146362023"/>
    <s v="23BL000F"/>
    <n v="3805"/>
    <n v="3805"/>
    <n v="3805"/>
    <n v="3805"/>
    <n v="0"/>
    <n v="0"/>
    <n v="0"/>
    <n v="0"/>
    <n v="115.25"/>
    <n v="0"/>
    <n v="0"/>
    <n v="0"/>
    <n v="0"/>
    <n v="0"/>
    <n v="115.25"/>
    <s v="2"/>
  </r>
  <r>
    <x v="1"/>
    <x v="31"/>
    <s v="1"/>
    <s v="01"/>
    <s v="15041RESIN146362023"/>
    <s v="23BL000F"/>
    <n v="3804"/>
    <n v="3804"/>
    <n v="3804"/>
    <n v="3804"/>
    <n v="0"/>
    <n v="0"/>
    <n v="0"/>
    <n v="0"/>
    <n v="48.9"/>
    <n v="0"/>
    <n v="0"/>
    <n v="0"/>
    <n v="0"/>
    <n v="0"/>
    <n v="48.9"/>
    <s v="2"/>
  </r>
  <r>
    <x v="1"/>
    <x v="31"/>
    <s v="1"/>
    <s v="01"/>
    <s v="15041RESIN146362023"/>
    <s v="23BL000F"/>
    <n v="3803"/>
    <n v="3803"/>
    <n v="3803"/>
    <n v="3803"/>
    <n v="0"/>
    <n v="0"/>
    <n v="0"/>
    <n v="0"/>
    <n v="25"/>
    <n v="0"/>
    <n v="0"/>
    <n v="0"/>
    <n v="0"/>
    <n v="0"/>
    <n v="25"/>
    <s v="2"/>
  </r>
  <r>
    <x v="1"/>
    <x v="31"/>
    <s v="1"/>
    <s v="01"/>
    <s v="15041RESIN146362023"/>
    <s v="23BL000F"/>
    <n v="3802"/>
    <n v="3802"/>
    <n v="3802"/>
    <n v="3802"/>
    <n v="0"/>
    <n v="0"/>
    <n v="0"/>
    <n v="0"/>
    <n v="34.04"/>
    <n v="0"/>
    <n v="0"/>
    <n v="0"/>
    <n v="0"/>
    <n v="0"/>
    <n v="34.04"/>
    <s v="2"/>
  </r>
  <r>
    <x v="1"/>
    <x v="31"/>
    <s v="1"/>
    <s v="01"/>
    <s v="15041RESIN146362023"/>
    <s v="23BL000F"/>
    <n v="3801"/>
    <n v="3801"/>
    <n v="3801"/>
    <n v="3801"/>
    <n v="0"/>
    <n v="0"/>
    <n v="0"/>
    <n v="0"/>
    <n v="241.5"/>
    <n v="0"/>
    <n v="0"/>
    <n v="0"/>
    <n v="0"/>
    <n v="0"/>
    <n v="241.5"/>
    <s v="2"/>
  </r>
  <r>
    <x v="1"/>
    <x v="31"/>
    <s v="1"/>
    <s v="01"/>
    <s v="15041RESIN146362023"/>
    <s v="23BL000F"/>
    <n v="3800"/>
    <n v="3800"/>
    <n v="3800"/>
    <n v="3800"/>
    <n v="0"/>
    <n v="0"/>
    <n v="0"/>
    <n v="0"/>
    <n v="51"/>
    <n v="0"/>
    <n v="0"/>
    <n v="0"/>
    <n v="0"/>
    <n v="0"/>
    <n v="51"/>
    <s v="2"/>
  </r>
  <r>
    <x v="1"/>
    <x v="31"/>
    <s v="1"/>
    <s v="01"/>
    <s v="15041RESIN146362023"/>
    <s v="23BL000F"/>
    <n v="3799"/>
    <n v="3799"/>
    <n v="3799"/>
    <n v="3799"/>
    <n v="0"/>
    <n v="0"/>
    <n v="0"/>
    <n v="0"/>
    <n v="55"/>
    <n v="0"/>
    <n v="0"/>
    <n v="0"/>
    <n v="0"/>
    <n v="0"/>
    <n v="55"/>
    <s v="2"/>
  </r>
  <r>
    <x v="1"/>
    <x v="32"/>
    <s v="1"/>
    <s v="01"/>
    <s v="15041RESIN146362023"/>
    <s v="23BL000F"/>
    <n v="3798"/>
    <n v="3798"/>
    <n v="3798"/>
    <n v="3798"/>
    <n v="0"/>
    <n v="0"/>
    <n v="0"/>
    <n v="0"/>
    <n v="9"/>
    <n v="0"/>
    <n v="0"/>
    <n v="0"/>
    <n v="0"/>
    <n v="0"/>
    <n v="9"/>
    <s v="2"/>
  </r>
  <r>
    <x v="1"/>
    <x v="32"/>
    <s v="1"/>
    <s v="01"/>
    <s v="15041RESIN146362023"/>
    <s v="23BL000F"/>
    <n v="3797"/>
    <n v="3797"/>
    <n v="3797"/>
    <n v="3797"/>
    <n v="0"/>
    <n v="0"/>
    <n v="0"/>
    <n v="0"/>
    <n v="22.5"/>
    <n v="0"/>
    <n v="0"/>
    <n v="0"/>
    <n v="0"/>
    <n v="0"/>
    <n v="22.5"/>
    <s v="2"/>
  </r>
  <r>
    <x v="1"/>
    <x v="32"/>
    <s v="1"/>
    <s v="01"/>
    <s v="15041RESIN146362023"/>
    <s v="23BL000F"/>
    <n v="3796"/>
    <n v="3796"/>
    <n v="3796"/>
    <n v="3796"/>
    <n v="0"/>
    <n v="0"/>
    <n v="0"/>
    <n v="0"/>
    <n v="68.75"/>
    <n v="0"/>
    <n v="0"/>
    <n v="0"/>
    <n v="0"/>
    <n v="0"/>
    <n v="68.75"/>
    <s v="2"/>
  </r>
  <r>
    <x v="1"/>
    <x v="32"/>
    <s v="1"/>
    <s v="01"/>
    <s v="15041RESIN146362023"/>
    <s v="23BL000F"/>
    <n v="3795"/>
    <n v="3795"/>
    <n v="3795"/>
    <n v="3795"/>
    <n v="0"/>
    <n v="0"/>
    <n v="0"/>
    <n v="0"/>
    <n v="222.5"/>
    <n v="0"/>
    <n v="0"/>
    <n v="0"/>
    <n v="0"/>
    <n v="0"/>
    <n v="222.5"/>
    <s v="2"/>
  </r>
  <r>
    <x v="1"/>
    <x v="32"/>
    <s v="1"/>
    <s v="01"/>
    <s v="15041RESIN146362023"/>
    <s v="23BL000F"/>
    <n v="3794"/>
    <n v="3794"/>
    <n v="3794"/>
    <n v="3794"/>
    <n v="0"/>
    <n v="0"/>
    <n v="0"/>
    <n v="0"/>
    <n v="31.25"/>
    <n v="0"/>
    <n v="0"/>
    <n v="0"/>
    <n v="0"/>
    <n v="0"/>
    <n v="31.25"/>
    <s v="2"/>
  </r>
  <r>
    <x v="1"/>
    <x v="32"/>
    <s v="1"/>
    <s v="01"/>
    <s v="15041RESIN146362023"/>
    <s v="23BL000F"/>
    <n v="3793"/>
    <n v="3793"/>
    <n v="3793"/>
    <n v="3793"/>
    <n v="0"/>
    <n v="0"/>
    <n v="0"/>
    <n v="0"/>
    <n v="190"/>
    <n v="0"/>
    <n v="0"/>
    <n v="0"/>
    <n v="0"/>
    <n v="0"/>
    <n v="190"/>
    <s v="2"/>
  </r>
  <r>
    <x v="1"/>
    <x v="32"/>
    <s v="1"/>
    <s v="01"/>
    <s v="15041RESIN146362023"/>
    <s v="23BL000F"/>
    <n v="3792"/>
    <n v="3792"/>
    <n v="3792"/>
    <n v="3792"/>
    <n v="0"/>
    <n v="0"/>
    <n v="0"/>
    <n v="0"/>
    <n v="270.5"/>
    <n v="0"/>
    <n v="0"/>
    <n v="0"/>
    <n v="0"/>
    <n v="0"/>
    <n v="270.5"/>
    <s v="2"/>
  </r>
  <r>
    <x v="1"/>
    <x v="32"/>
    <s v="1"/>
    <s v="01"/>
    <s v="15041RESIN146362023"/>
    <s v="23BL000F"/>
    <n v="3791"/>
    <n v="3791"/>
    <n v="3791"/>
    <n v="3791"/>
    <n v="0"/>
    <n v="0"/>
    <n v="0"/>
    <n v="0"/>
    <n v="85.75"/>
    <n v="0"/>
    <n v="0"/>
    <n v="0"/>
    <n v="0"/>
    <n v="0"/>
    <n v="85.75"/>
    <s v="2"/>
  </r>
  <r>
    <x v="1"/>
    <x v="32"/>
    <s v="1"/>
    <s v="01"/>
    <s v="15041RESIN146362023"/>
    <s v="23BL000F"/>
    <n v="3790"/>
    <n v="3790"/>
    <n v="3790"/>
    <n v="3790"/>
    <n v="0"/>
    <n v="0"/>
    <n v="0"/>
    <n v="0"/>
    <n v="118"/>
    <n v="0"/>
    <n v="0"/>
    <n v="0"/>
    <n v="0"/>
    <n v="0"/>
    <n v="118"/>
    <s v="2"/>
  </r>
  <r>
    <x v="1"/>
    <x v="32"/>
    <s v="1"/>
    <s v="01"/>
    <s v="15041RESIN146362023"/>
    <s v="23BL000F"/>
    <n v="3789"/>
    <n v="3789"/>
    <n v="3789"/>
    <n v="3789"/>
    <n v="0"/>
    <n v="0"/>
    <n v="0"/>
    <n v="0"/>
    <n v="92"/>
    <n v="0"/>
    <n v="0"/>
    <n v="0"/>
    <n v="0"/>
    <n v="0"/>
    <n v="92"/>
    <s v="2"/>
  </r>
  <r>
    <x v="1"/>
    <x v="32"/>
    <s v="1"/>
    <s v="01"/>
    <s v="15041RESIN146362023"/>
    <s v="23BL000F"/>
    <n v="3788"/>
    <n v="3788"/>
    <n v="3788"/>
    <n v="3788"/>
    <n v="0"/>
    <n v="0"/>
    <n v="0"/>
    <n v="0"/>
    <n v="52.5"/>
    <n v="0"/>
    <n v="0"/>
    <n v="0"/>
    <n v="0"/>
    <n v="0"/>
    <n v="52.5"/>
    <s v="2"/>
  </r>
  <r>
    <x v="1"/>
    <x v="32"/>
    <s v="1"/>
    <s v="01"/>
    <s v="15041RESIN146362023"/>
    <s v="23BL000F"/>
    <n v="3787"/>
    <n v="3787"/>
    <n v="3787"/>
    <n v="3787"/>
    <n v="0"/>
    <n v="0"/>
    <n v="0"/>
    <n v="0"/>
    <n v="19.5"/>
    <n v="0"/>
    <n v="0"/>
    <n v="0"/>
    <n v="0"/>
    <n v="0"/>
    <n v="19.5"/>
    <s v="2"/>
  </r>
  <r>
    <x v="1"/>
    <x v="32"/>
    <s v="1"/>
    <s v="01"/>
    <s v="15041RESIN146362023"/>
    <s v="23BL000F"/>
    <n v="3786"/>
    <n v="3786"/>
    <n v="3786"/>
    <n v="3786"/>
    <n v="0"/>
    <n v="0"/>
    <n v="0"/>
    <n v="0"/>
    <n v="322.39999999999998"/>
    <n v="0"/>
    <n v="0"/>
    <n v="0"/>
    <n v="0"/>
    <n v="0"/>
    <n v="322.39999999999998"/>
    <s v="2"/>
  </r>
  <r>
    <x v="1"/>
    <x v="32"/>
    <s v="1"/>
    <s v="01"/>
    <s v="15041RESIN146362023"/>
    <s v="23BL000F"/>
    <n v="3785"/>
    <n v="3785"/>
    <n v="3785"/>
    <n v="3785"/>
    <n v="0"/>
    <n v="0"/>
    <n v="0"/>
    <n v="0"/>
    <n v="128"/>
    <n v="0"/>
    <n v="0"/>
    <n v="0"/>
    <n v="0"/>
    <n v="0"/>
    <n v="128"/>
    <s v="2"/>
  </r>
  <r>
    <x v="1"/>
    <x v="32"/>
    <s v="1"/>
    <s v="01"/>
    <s v="15041RESIN146362023"/>
    <s v="23BL000F"/>
    <n v="3784"/>
    <n v="3784"/>
    <n v="3784"/>
    <n v="3784"/>
    <n v="0"/>
    <n v="0"/>
    <n v="0"/>
    <n v="0"/>
    <n v="48.61"/>
    <n v="0"/>
    <n v="0"/>
    <n v="0"/>
    <n v="0"/>
    <n v="0"/>
    <n v="48.61"/>
    <s v="2"/>
  </r>
  <r>
    <x v="1"/>
    <x v="32"/>
    <s v="1"/>
    <s v="01"/>
    <s v="15041RESIN146362023"/>
    <s v="23BL000F"/>
    <n v="3783"/>
    <n v="3783"/>
    <n v="3783"/>
    <n v="3783"/>
    <n v="0"/>
    <n v="0"/>
    <n v="0"/>
    <n v="0"/>
    <n v="9"/>
    <n v="0"/>
    <n v="0"/>
    <n v="0"/>
    <n v="0"/>
    <n v="0"/>
    <n v="9"/>
    <s v="2"/>
  </r>
  <r>
    <x v="1"/>
    <x v="32"/>
    <s v="1"/>
    <s v="01"/>
    <s v="15041RESIN146362023"/>
    <s v="23BL000F"/>
    <n v="3782"/>
    <n v="3782"/>
    <n v="3782"/>
    <n v="3782"/>
    <n v="0"/>
    <n v="0"/>
    <n v="0"/>
    <n v="0"/>
    <n v="92.3"/>
    <n v="0"/>
    <n v="0"/>
    <n v="0"/>
    <n v="0"/>
    <n v="0"/>
    <n v="92.3"/>
    <s v="2"/>
  </r>
  <r>
    <x v="1"/>
    <x v="32"/>
    <s v="1"/>
    <s v="01"/>
    <s v="15041RESIN146362023"/>
    <s v="23BL000F"/>
    <n v="3781"/>
    <n v="3781"/>
    <n v="3781"/>
    <n v="3781"/>
    <n v="0"/>
    <n v="0"/>
    <n v="0"/>
    <n v="0"/>
    <n v="440"/>
    <n v="0"/>
    <n v="0"/>
    <n v="0"/>
    <n v="0"/>
    <n v="0"/>
    <n v="440"/>
    <s v="2"/>
  </r>
  <r>
    <x v="1"/>
    <x v="32"/>
    <s v="1"/>
    <s v="01"/>
    <s v="15041RESIN146362023"/>
    <s v="23BL000F"/>
    <n v="3780"/>
    <n v="3780"/>
    <n v="3780"/>
    <n v="3780"/>
    <n v="0"/>
    <n v="0"/>
    <n v="0"/>
    <n v="0"/>
    <n v="45"/>
    <n v="0"/>
    <n v="0"/>
    <n v="0"/>
    <n v="0"/>
    <n v="0"/>
    <n v="45"/>
    <s v="2"/>
  </r>
  <r>
    <x v="1"/>
    <x v="32"/>
    <s v="1"/>
    <s v="01"/>
    <s v="15041RESIN146362023"/>
    <s v="23BL000F"/>
    <n v="3779"/>
    <n v="3779"/>
    <n v="3779"/>
    <n v="3779"/>
    <n v="0"/>
    <n v="0"/>
    <n v="0"/>
    <n v="0"/>
    <n v="90"/>
    <n v="0"/>
    <n v="0"/>
    <n v="0"/>
    <n v="0"/>
    <n v="0"/>
    <n v="90"/>
    <s v="2"/>
  </r>
  <r>
    <x v="1"/>
    <x v="33"/>
    <s v="1"/>
    <s v="01"/>
    <s v="15041RESIN146362023"/>
    <s v="23BL000F"/>
    <n v="3778"/>
    <n v="3778"/>
    <n v="3778"/>
    <n v="3778"/>
    <n v="0"/>
    <n v="0"/>
    <n v="0"/>
    <n v="0"/>
    <n v="445"/>
    <n v="0"/>
    <n v="0"/>
    <n v="0"/>
    <n v="0"/>
    <n v="0"/>
    <n v="445"/>
    <s v="2"/>
  </r>
  <r>
    <x v="1"/>
    <x v="33"/>
    <s v="1"/>
    <s v="01"/>
    <s v="15041RESIN146362023"/>
    <s v="23BL000F"/>
    <n v="3777"/>
    <n v="3777"/>
    <n v="3777"/>
    <n v="3777"/>
    <n v="0"/>
    <n v="0"/>
    <n v="0"/>
    <n v="0"/>
    <n v="8.25"/>
    <n v="0"/>
    <n v="0"/>
    <n v="0"/>
    <n v="0"/>
    <n v="0"/>
    <n v="8.25"/>
    <s v="2"/>
  </r>
  <r>
    <x v="1"/>
    <x v="33"/>
    <s v="1"/>
    <s v="01"/>
    <s v="15041RESIN146362023"/>
    <s v="23BL000F"/>
    <n v="3776"/>
    <n v="3776"/>
    <n v="3776"/>
    <n v="3776"/>
    <n v="0"/>
    <n v="0"/>
    <n v="0"/>
    <n v="0"/>
    <n v="130.25"/>
    <n v="0"/>
    <n v="0"/>
    <n v="0"/>
    <n v="0"/>
    <n v="0"/>
    <n v="130.25"/>
    <s v="2"/>
  </r>
  <r>
    <x v="1"/>
    <x v="33"/>
    <s v="1"/>
    <s v="01"/>
    <s v="15041RESIN146362023"/>
    <s v="23BL000F"/>
    <n v="3775"/>
    <n v="3775"/>
    <n v="3775"/>
    <n v="3775"/>
    <n v="0"/>
    <n v="0"/>
    <n v="0"/>
    <n v="0"/>
    <n v="36.4"/>
    <n v="0"/>
    <n v="0"/>
    <n v="0"/>
    <n v="0"/>
    <n v="0"/>
    <n v="36.4"/>
    <s v="2"/>
  </r>
  <r>
    <x v="1"/>
    <x v="33"/>
    <s v="1"/>
    <s v="01"/>
    <s v="15041RESIN146362023"/>
    <s v="23BL000F"/>
    <n v="3774"/>
    <n v="3774"/>
    <n v="3774"/>
    <n v="3774"/>
    <n v="0"/>
    <n v="0"/>
    <n v="0"/>
    <n v="0"/>
    <n v="93.45"/>
    <n v="0"/>
    <n v="0"/>
    <n v="0"/>
    <n v="0"/>
    <n v="0"/>
    <n v="93.45"/>
    <s v="2"/>
  </r>
  <r>
    <x v="1"/>
    <x v="33"/>
    <s v="1"/>
    <s v="01"/>
    <s v="15041RESIN146362023"/>
    <s v="23BL000F"/>
    <n v="3773"/>
    <n v="3773"/>
    <n v="3773"/>
    <n v="3773"/>
    <n v="0"/>
    <n v="0"/>
    <n v="0"/>
    <n v="0"/>
    <n v="11.13"/>
    <n v="0"/>
    <n v="0"/>
    <n v="0"/>
    <n v="0"/>
    <n v="0"/>
    <n v="11.13"/>
    <s v="2"/>
  </r>
  <r>
    <x v="1"/>
    <x v="33"/>
    <s v="1"/>
    <s v="01"/>
    <s v="15041RESIN146362023"/>
    <s v="23BL000F"/>
    <n v="3772"/>
    <n v="3772"/>
    <n v="3772"/>
    <n v="3772"/>
    <n v="0"/>
    <n v="0"/>
    <n v="0"/>
    <n v="0"/>
    <n v="80"/>
    <n v="0"/>
    <n v="0"/>
    <n v="0"/>
    <n v="0"/>
    <n v="0"/>
    <n v="80"/>
    <s v="2"/>
  </r>
  <r>
    <x v="1"/>
    <x v="34"/>
    <s v="1"/>
    <s v="01"/>
    <s v="15041RESIN146362023"/>
    <s v="23BL000F"/>
    <n v="3771"/>
    <n v="3771"/>
    <n v="3771"/>
    <n v="3771"/>
    <n v="0"/>
    <n v="0"/>
    <n v="0"/>
    <n v="0"/>
    <n v="138"/>
    <n v="0"/>
    <n v="0"/>
    <n v="0"/>
    <n v="0"/>
    <n v="0"/>
    <n v="138"/>
    <s v="2"/>
  </r>
  <r>
    <x v="1"/>
    <x v="34"/>
    <s v="1"/>
    <s v="01"/>
    <s v="15041RESIN146362023"/>
    <s v="23BL000F"/>
    <n v="3770"/>
    <n v="3770"/>
    <n v="3770"/>
    <n v="3770"/>
    <n v="0"/>
    <n v="0"/>
    <n v="0"/>
    <n v="0"/>
    <n v="48.48"/>
    <n v="0"/>
    <n v="0"/>
    <n v="0"/>
    <n v="0"/>
    <n v="0"/>
    <n v="48.48"/>
    <s v="2"/>
  </r>
  <r>
    <x v="1"/>
    <x v="34"/>
    <s v="1"/>
    <s v="01"/>
    <s v="15041RESIN146362023"/>
    <s v="23BL000F"/>
    <n v="3769"/>
    <n v="3769"/>
    <n v="3769"/>
    <n v="3769"/>
    <n v="0"/>
    <n v="0"/>
    <n v="0"/>
    <n v="0"/>
    <n v="45"/>
    <n v="0"/>
    <n v="0"/>
    <n v="0"/>
    <n v="0"/>
    <n v="0"/>
    <n v="45"/>
    <s v="2"/>
  </r>
  <r>
    <x v="1"/>
    <x v="34"/>
    <s v="1"/>
    <s v="01"/>
    <s v="15041RESIN146362023"/>
    <s v="23BL000F"/>
    <n v="3768"/>
    <n v="3768"/>
    <n v="3768"/>
    <n v="3768"/>
    <n v="0"/>
    <n v="0"/>
    <n v="0"/>
    <n v="0"/>
    <n v="30"/>
    <n v="0"/>
    <n v="0"/>
    <n v="0"/>
    <n v="0"/>
    <n v="0"/>
    <n v="30"/>
    <s v="2"/>
  </r>
  <r>
    <x v="1"/>
    <x v="34"/>
    <s v="1"/>
    <s v="01"/>
    <s v="15041RESIN146362023"/>
    <s v="23BL000F"/>
    <n v="3767"/>
    <n v="3767"/>
    <n v="3767"/>
    <n v="3767"/>
    <n v="0"/>
    <n v="0"/>
    <n v="0"/>
    <n v="0"/>
    <n v="62.15"/>
    <n v="0"/>
    <n v="0"/>
    <n v="0"/>
    <n v="0"/>
    <n v="0"/>
    <n v="62.15"/>
    <s v="2"/>
  </r>
  <r>
    <x v="1"/>
    <x v="34"/>
    <s v="1"/>
    <s v="01"/>
    <s v="15041RESIN146362023"/>
    <s v="23BL000F"/>
    <n v="3766"/>
    <n v="3766"/>
    <n v="3766"/>
    <n v="3766"/>
    <n v="0"/>
    <n v="0"/>
    <n v="0"/>
    <n v="0"/>
    <n v="25"/>
    <n v="0"/>
    <n v="0"/>
    <n v="0"/>
    <n v="0"/>
    <n v="0"/>
    <n v="25"/>
    <s v="2"/>
  </r>
  <r>
    <x v="1"/>
    <x v="34"/>
    <s v="1"/>
    <s v="01"/>
    <s v="15041RESIN146362023"/>
    <s v="23BL000F"/>
    <n v="3765"/>
    <n v="3765"/>
    <n v="3765"/>
    <n v="3765"/>
    <n v="0"/>
    <n v="0"/>
    <n v="0"/>
    <n v="0"/>
    <n v="87.22"/>
    <n v="0"/>
    <n v="0"/>
    <n v="0"/>
    <n v="0"/>
    <n v="0"/>
    <n v="87.22"/>
    <s v="2"/>
  </r>
  <r>
    <x v="1"/>
    <x v="34"/>
    <s v="1"/>
    <s v="01"/>
    <s v="15041RESIN146362023"/>
    <s v="23BL000F"/>
    <n v="3764"/>
    <n v="3764"/>
    <n v="3764"/>
    <n v="3764"/>
    <n v="0"/>
    <n v="0"/>
    <n v="0"/>
    <n v="0"/>
    <n v="91.5"/>
    <n v="0"/>
    <n v="0"/>
    <n v="0"/>
    <n v="0"/>
    <n v="0"/>
    <n v="91.5"/>
    <s v="2"/>
  </r>
  <r>
    <x v="1"/>
    <x v="34"/>
    <s v="1"/>
    <s v="01"/>
    <s v="15041RESIN146362023"/>
    <s v="23BL000F"/>
    <n v="3763"/>
    <n v="3763"/>
    <n v="3763"/>
    <n v="3763"/>
    <n v="0"/>
    <n v="0"/>
    <n v="0"/>
    <n v="0"/>
    <n v="95"/>
    <n v="0"/>
    <n v="0"/>
    <n v="0"/>
    <n v="0"/>
    <n v="0"/>
    <n v="95"/>
    <s v="2"/>
  </r>
  <r>
    <x v="1"/>
    <x v="34"/>
    <s v="1"/>
    <s v="01"/>
    <s v="15041RESIN146362023"/>
    <s v="23BL000F"/>
    <n v="3762"/>
    <n v="3762"/>
    <n v="3762"/>
    <n v="3762"/>
    <n v="0"/>
    <n v="0"/>
    <n v="0"/>
    <n v="0"/>
    <n v="76.5"/>
    <n v="0"/>
    <n v="0"/>
    <n v="0"/>
    <n v="0"/>
    <n v="0"/>
    <n v="76.5"/>
    <s v="2"/>
  </r>
  <r>
    <x v="1"/>
    <x v="34"/>
    <s v="1"/>
    <s v="01"/>
    <s v="15041RESIN146362023"/>
    <s v="23BL000F"/>
    <n v="3761"/>
    <n v="3761"/>
    <n v="3761"/>
    <n v="3761"/>
    <n v="0"/>
    <n v="0"/>
    <n v="0"/>
    <n v="0"/>
    <n v="282.60000000000002"/>
    <n v="0"/>
    <n v="0"/>
    <n v="0"/>
    <n v="0"/>
    <n v="0"/>
    <n v="282.60000000000002"/>
    <s v="2"/>
  </r>
  <r>
    <x v="1"/>
    <x v="34"/>
    <s v="1"/>
    <s v="01"/>
    <s v="15041RESIN146362023"/>
    <s v="23BL000F"/>
    <n v="3760"/>
    <n v="3760"/>
    <n v="3760"/>
    <n v="3760"/>
    <n v="0"/>
    <n v="0"/>
    <n v="0"/>
    <n v="0"/>
    <n v="54.55"/>
    <n v="0"/>
    <n v="0"/>
    <n v="0"/>
    <n v="0"/>
    <n v="0"/>
    <n v="54.55"/>
    <s v="2"/>
  </r>
  <r>
    <x v="1"/>
    <x v="34"/>
    <s v="1"/>
    <s v="01"/>
    <s v="15041RESIN146362023"/>
    <s v="23BL000F"/>
    <n v="3759"/>
    <n v="3759"/>
    <n v="3759"/>
    <n v="3759"/>
    <n v="0"/>
    <n v="0"/>
    <n v="0"/>
    <n v="0"/>
    <n v="797.5"/>
    <n v="0"/>
    <n v="0"/>
    <n v="0"/>
    <n v="0"/>
    <n v="0"/>
    <n v="797.5"/>
    <s v="2"/>
  </r>
  <r>
    <x v="1"/>
    <x v="34"/>
    <s v="1"/>
    <s v="01"/>
    <s v="15041RESIN146362023"/>
    <s v="23BL000F"/>
    <n v="3758"/>
    <n v="3758"/>
    <n v="3758"/>
    <n v="3758"/>
    <n v="0"/>
    <n v="0"/>
    <n v="0"/>
    <n v="0"/>
    <n v="191.4"/>
    <n v="0"/>
    <n v="0"/>
    <n v="0"/>
    <n v="0"/>
    <n v="0"/>
    <n v="191.4"/>
    <s v="2"/>
  </r>
  <r>
    <x v="1"/>
    <x v="34"/>
    <s v="1"/>
    <s v="01"/>
    <s v="15041RESIN146362023"/>
    <s v="23BL000F"/>
    <n v="3757"/>
    <n v="3757"/>
    <n v="3757"/>
    <n v="3757"/>
    <n v="0"/>
    <n v="0"/>
    <n v="0"/>
    <n v="0"/>
    <n v="299"/>
    <n v="0"/>
    <n v="0"/>
    <n v="0"/>
    <n v="0"/>
    <n v="0"/>
    <n v="299"/>
    <s v="2"/>
  </r>
  <r>
    <x v="1"/>
    <x v="34"/>
    <s v="1"/>
    <s v="01"/>
    <s v="15041RESIN146362023"/>
    <s v="23BL000F"/>
    <n v="3756"/>
    <n v="3756"/>
    <n v="3756"/>
    <n v="3756"/>
    <n v="0"/>
    <n v="0"/>
    <n v="0"/>
    <n v="0"/>
    <n v="384"/>
    <n v="0"/>
    <n v="0"/>
    <n v="0"/>
    <n v="0"/>
    <n v="0"/>
    <n v="384"/>
    <s v="2"/>
  </r>
  <r>
    <x v="1"/>
    <x v="34"/>
    <s v="1"/>
    <s v="01"/>
    <s v="15041RESIN146362023"/>
    <s v="23BL000F"/>
    <n v="3755"/>
    <n v="3755"/>
    <n v="3755"/>
    <n v="3755"/>
    <n v="0"/>
    <n v="0"/>
    <n v="0"/>
    <n v="0"/>
    <n v="260"/>
    <n v="0"/>
    <n v="0"/>
    <n v="0"/>
    <n v="0"/>
    <n v="0"/>
    <n v="260"/>
    <s v="2"/>
  </r>
  <r>
    <x v="1"/>
    <x v="34"/>
    <s v="1"/>
    <s v="01"/>
    <s v="15041RESIN146362023"/>
    <s v="23BL000F"/>
    <n v="3754"/>
    <n v="3754"/>
    <n v="3754"/>
    <n v="3754"/>
    <n v="0"/>
    <n v="0"/>
    <n v="0"/>
    <n v="0"/>
    <n v="591"/>
    <n v="0"/>
    <n v="0"/>
    <n v="0"/>
    <n v="0"/>
    <n v="0"/>
    <n v="591"/>
    <s v="2"/>
  </r>
  <r>
    <x v="1"/>
    <x v="34"/>
    <s v="1"/>
    <s v="01"/>
    <s v="15041RESIN146362023"/>
    <s v="23BL000F"/>
    <n v="3753"/>
    <n v="3753"/>
    <n v="3753"/>
    <n v="3753"/>
    <n v="0"/>
    <n v="0"/>
    <n v="0"/>
    <n v="0"/>
    <n v="265.95999999999998"/>
    <n v="0"/>
    <n v="0"/>
    <n v="0"/>
    <n v="0"/>
    <n v="0"/>
    <n v="265.95999999999998"/>
    <s v="2"/>
  </r>
  <r>
    <x v="1"/>
    <x v="34"/>
    <s v="1"/>
    <s v="01"/>
    <s v="15041RESIN146362023"/>
    <s v="23BL000F"/>
    <n v="3752"/>
    <n v="3752"/>
    <n v="3752"/>
    <n v="3752"/>
    <n v="0"/>
    <n v="0"/>
    <n v="0"/>
    <n v="0"/>
    <n v="917.25"/>
    <n v="0"/>
    <n v="0"/>
    <n v="0"/>
    <n v="0"/>
    <n v="0"/>
    <n v="917.25"/>
    <s v="2"/>
  </r>
  <r>
    <x v="1"/>
    <x v="34"/>
    <s v="1"/>
    <s v="01"/>
    <s v="15041RESIN146362023"/>
    <s v="23BL000F"/>
    <n v="3751"/>
    <n v="3751"/>
    <n v="3751"/>
    <n v="3751"/>
    <n v="0"/>
    <n v="0"/>
    <n v="0"/>
    <n v="0"/>
    <n v="106.5"/>
    <n v="0"/>
    <n v="0"/>
    <n v="0"/>
    <n v="0"/>
    <n v="0"/>
    <n v="106.5"/>
    <s v="2"/>
  </r>
  <r>
    <x v="1"/>
    <x v="34"/>
    <s v="1"/>
    <s v="01"/>
    <s v="15041RESIN146362023"/>
    <s v="23BL000F"/>
    <n v="3750"/>
    <n v="3750"/>
    <n v="3750"/>
    <n v="3750"/>
    <n v="0"/>
    <n v="0"/>
    <n v="0"/>
    <n v="0"/>
    <n v="1001.55"/>
    <n v="0"/>
    <n v="0"/>
    <n v="0"/>
    <n v="0"/>
    <n v="0"/>
    <n v="1001.55"/>
    <s v="2"/>
  </r>
  <r>
    <x v="1"/>
    <x v="34"/>
    <s v="1"/>
    <s v="01"/>
    <s v="15041RESIN146362023"/>
    <s v="23BL000F"/>
    <n v="3749"/>
    <n v="3749"/>
    <n v="3749"/>
    <n v="3749"/>
    <n v="0"/>
    <n v="0"/>
    <n v="0"/>
    <n v="0"/>
    <n v="521.5"/>
    <n v="0"/>
    <n v="0"/>
    <n v="0"/>
    <n v="0"/>
    <n v="0"/>
    <n v="521.5"/>
    <s v="2"/>
  </r>
  <r>
    <x v="1"/>
    <x v="34"/>
    <s v="1"/>
    <s v="01"/>
    <s v="15041RESIN146362023"/>
    <s v="23BL000F"/>
    <n v="3748"/>
    <n v="3748"/>
    <n v="3748"/>
    <n v="3748"/>
    <n v="0"/>
    <n v="0"/>
    <n v="0"/>
    <n v="0"/>
    <n v="250.54"/>
    <n v="0"/>
    <n v="0"/>
    <n v="0"/>
    <n v="0"/>
    <n v="0"/>
    <n v="250.54"/>
    <s v="2"/>
  </r>
  <r>
    <x v="1"/>
    <x v="34"/>
    <s v="1"/>
    <s v="01"/>
    <s v="15041RESIN146362023"/>
    <s v="23BL000F"/>
    <n v="3747"/>
    <n v="3747"/>
    <n v="3747"/>
    <n v="3747"/>
    <n v="0"/>
    <n v="0"/>
    <n v="0"/>
    <n v="0"/>
    <n v="20.25"/>
    <n v="0"/>
    <n v="0"/>
    <n v="0"/>
    <n v="0"/>
    <n v="0"/>
    <n v="20.25"/>
    <s v="2"/>
  </r>
  <r>
    <x v="1"/>
    <x v="34"/>
    <s v="1"/>
    <s v="01"/>
    <s v="15041RESIN146362023"/>
    <s v="23BL000F"/>
    <n v="3746"/>
    <n v="3746"/>
    <n v="3746"/>
    <n v="3746"/>
    <n v="0"/>
    <n v="0"/>
    <n v="0"/>
    <n v="0"/>
    <n v="465.5"/>
    <n v="0"/>
    <n v="0"/>
    <n v="0"/>
    <n v="0"/>
    <n v="0"/>
    <n v="465.5"/>
    <s v="2"/>
  </r>
  <r>
    <x v="1"/>
    <x v="34"/>
    <s v="1"/>
    <s v="01"/>
    <s v="15041RESIN146362023"/>
    <s v="23BL000F"/>
    <n v="3745"/>
    <n v="3745"/>
    <n v="3745"/>
    <n v="3745"/>
    <n v="0"/>
    <n v="0"/>
    <n v="0"/>
    <n v="0"/>
    <n v="310.5"/>
    <n v="0"/>
    <n v="0"/>
    <n v="0"/>
    <n v="0"/>
    <n v="0"/>
    <n v="310.5"/>
    <s v="2"/>
  </r>
  <r>
    <x v="1"/>
    <x v="34"/>
    <s v="1"/>
    <s v="01"/>
    <s v="15041RESIN146362023"/>
    <s v="23BL000F"/>
    <n v="3744"/>
    <n v="3744"/>
    <n v="3744"/>
    <n v="3744"/>
    <n v="0"/>
    <n v="0"/>
    <n v="0"/>
    <n v="0"/>
    <n v="241.5"/>
    <n v="0"/>
    <n v="0"/>
    <n v="0"/>
    <n v="0"/>
    <n v="0"/>
    <n v="241.5"/>
    <s v="2"/>
  </r>
  <r>
    <x v="1"/>
    <x v="34"/>
    <s v="1"/>
    <s v="01"/>
    <s v="15041RESIN146362023"/>
    <s v="23BL000F"/>
    <n v="3743"/>
    <n v="3743"/>
    <n v="3743"/>
    <n v="3743"/>
    <n v="0"/>
    <n v="0"/>
    <n v="0"/>
    <n v="0"/>
    <n v="100"/>
    <n v="0"/>
    <n v="0"/>
    <n v="0"/>
    <n v="0"/>
    <n v="0"/>
    <n v="100"/>
    <s v="2"/>
  </r>
  <r>
    <x v="1"/>
    <x v="34"/>
    <s v="1"/>
    <s v="01"/>
    <s v="15041RESIN146362023"/>
    <s v="23BL000F"/>
    <n v="3742"/>
    <n v="3742"/>
    <n v="3742"/>
    <n v="3742"/>
    <n v="0"/>
    <n v="0"/>
    <n v="0"/>
    <n v="0"/>
    <n v="474.5"/>
    <n v="0"/>
    <n v="0"/>
    <n v="0"/>
    <n v="0"/>
    <n v="0"/>
    <n v="474.5"/>
    <s v="2"/>
  </r>
  <r>
    <x v="1"/>
    <x v="34"/>
    <s v="1"/>
    <s v="01"/>
    <s v="15041RESIN146362023"/>
    <s v="23BL000F"/>
    <n v="3741"/>
    <n v="3741"/>
    <n v="3741"/>
    <n v="3741"/>
    <n v="0"/>
    <n v="0"/>
    <n v="0"/>
    <n v="0"/>
    <n v="45"/>
    <n v="0"/>
    <n v="0"/>
    <n v="0"/>
    <n v="0"/>
    <n v="0"/>
    <n v="45"/>
    <s v="2"/>
  </r>
  <r>
    <x v="1"/>
    <x v="34"/>
    <s v="1"/>
    <s v="01"/>
    <s v="15041RESIN146362023"/>
    <s v="23BL000F"/>
    <n v="3740"/>
    <n v="3740"/>
    <n v="3740"/>
    <n v="3740"/>
    <n v="0"/>
    <n v="0"/>
    <n v="0"/>
    <n v="0"/>
    <n v="6"/>
    <n v="0"/>
    <n v="0"/>
    <n v="0"/>
    <n v="0"/>
    <n v="0"/>
    <n v="6"/>
    <s v="2"/>
  </r>
  <r>
    <x v="1"/>
    <x v="34"/>
    <s v="1"/>
    <s v="01"/>
    <s v="15041RESIN146362023"/>
    <s v="23BL000F"/>
    <n v="3739"/>
    <n v="3739"/>
    <n v="3739"/>
    <n v="3739"/>
    <n v="0"/>
    <n v="0"/>
    <n v="0"/>
    <n v="0"/>
    <n v="81"/>
    <n v="0"/>
    <n v="0"/>
    <n v="0"/>
    <n v="0"/>
    <n v="0"/>
    <n v="81"/>
    <s v="2"/>
  </r>
  <r>
    <x v="1"/>
    <x v="34"/>
    <s v="1"/>
    <s v="01"/>
    <s v="15041RESIN146362023"/>
    <s v="23BL000F"/>
    <n v="3738"/>
    <n v="3738"/>
    <n v="3738"/>
    <n v="3738"/>
    <n v="0"/>
    <n v="0"/>
    <n v="0"/>
    <n v="0"/>
    <n v="20"/>
    <n v="0"/>
    <n v="0"/>
    <n v="0"/>
    <n v="0"/>
    <n v="0"/>
    <n v="20"/>
    <s v="2"/>
  </r>
  <r>
    <x v="1"/>
    <x v="35"/>
    <s v="1"/>
    <s v="01"/>
    <s v="15041RESIN146362023"/>
    <s v="23BL000F"/>
    <n v="3737"/>
    <n v="3737"/>
    <n v="3737"/>
    <n v="3737"/>
    <n v="0"/>
    <n v="0"/>
    <n v="0"/>
    <n v="0"/>
    <n v="284.85000000000002"/>
    <n v="0"/>
    <n v="0"/>
    <n v="0"/>
    <n v="0"/>
    <n v="0"/>
    <n v="284.85000000000002"/>
    <s v="2"/>
  </r>
  <r>
    <x v="1"/>
    <x v="35"/>
    <s v="1"/>
    <s v="01"/>
    <s v="15041RESIN146362023"/>
    <s v="23BL000F"/>
    <n v="3736"/>
    <n v="3736"/>
    <n v="3736"/>
    <n v="3736"/>
    <n v="0"/>
    <n v="0"/>
    <n v="0"/>
    <n v="0"/>
    <n v="330.75"/>
    <n v="0"/>
    <n v="0"/>
    <n v="0"/>
    <n v="0"/>
    <n v="0"/>
    <n v="330.75"/>
    <s v="2"/>
  </r>
  <r>
    <x v="1"/>
    <x v="35"/>
    <s v="1"/>
    <s v="01"/>
    <s v="15041RESIN146362023"/>
    <s v="23BL000F"/>
    <n v="3735"/>
    <n v="3735"/>
    <n v="3735"/>
    <n v="3735"/>
    <n v="0"/>
    <n v="0"/>
    <n v="0"/>
    <n v="0"/>
    <n v="205.72"/>
    <n v="0"/>
    <n v="0"/>
    <n v="0"/>
    <n v="0"/>
    <n v="0"/>
    <n v="205.72"/>
    <s v="2"/>
  </r>
  <r>
    <x v="1"/>
    <x v="35"/>
    <s v="1"/>
    <s v="01"/>
    <s v="15041RESIN146362023"/>
    <s v="23BL000F"/>
    <n v="3734"/>
    <n v="3734"/>
    <n v="3734"/>
    <n v="3734"/>
    <n v="0"/>
    <n v="0"/>
    <n v="0"/>
    <n v="0"/>
    <n v="498.5"/>
    <n v="0"/>
    <n v="0"/>
    <n v="0"/>
    <n v="0"/>
    <n v="0"/>
    <n v="498.5"/>
    <s v="2"/>
  </r>
  <r>
    <x v="1"/>
    <x v="35"/>
    <s v="1"/>
    <s v="01"/>
    <s v="15041RESIN146362023"/>
    <s v="23BL000F"/>
    <n v="3733"/>
    <n v="3733"/>
    <n v="3733"/>
    <n v="3733"/>
    <n v="0"/>
    <n v="0"/>
    <n v="0"/>
    <n v="0"/>
    <n v="45"/>
    <n v="0"/>
    <n v="0"/>
    <n v="0"/>
    <n v="0"/>
    <n v="0"/>
    <n v="45"/>
    <s v="2"/>
  </r>
  <r>
    <x v="1"/>
    <x v="35"/>
    <s v="1"/>
    <s v="01"/>
    <s v="15041RESIN146362023"/>
    <s v="23BL000F"/>
    <n v="3732"/>
    <n v="3732"/>
    <n v="3732"/>
    <n v="3732"/>
    <n v="0"/>
    <n v="0"/>
    <n v="0"/>
    <n v="0"/>
    <n v="184"/>
    <n v="0"/>
    <n v="0"/>
    <n v="0"/>
    <n v="0"/>
    <n v="0"/>
    <n v="184"/>
    <s v="2"/>
  </r>
  <r>
    <x v="1"/>
    <x v="35"/>
    <s v="1"/>
    <s v="01"/>
    <s v="15041RESIN146362023"/>
    <s v="23BL000F"/>
    <n v="3731"/>
    <n v="3731"/>
    <n v="3731"/>
    <n v="3731"/>
    <n v="0"/>
    <n v="0"/>
    <n v="0"/>
    <n v="0"/>
    <n v="192.5"/>
    <n v="0"/>
    <n v="0"/>
    <n v="0"/>
    <n v="0"/>
    <n v="0"/>
    <n v="192.5"/>
    <s v="2"/>
  </r>
  <r>
    <x v="1"/>
    <x v="35"/>
    <s v="1"/>
    <s v="01"/>
    <s v="15041RESIN146362023"/>
    <s v="23BL000F"/>
    <n v="3730"/>
    <n v="3730"/>
    <n v="3730"/>
    <n v="3730"/>
    <n v="0"/>
    <n v="0"/>
    <n v="0"/>
    <n v="0"/>
    <n v="85"/>
    <n v="0"/>
    <n v="0"/>
    <n v="0"/>
    <n v="0"/>
    <n v="0"/>
    <n v="85"/>
    <s v="2"/>
  </r>
  <r>
    <x v="1"/>
    <x v="35"/>
    <s v="1"/>
    <s v="01"/>
    <s v="15041RESIN146362023"/>
    <s v="23BL000F"/>
    <n v="3729"/>
    <n v="3729"/>
    <n v="3729"/>
    <n v="3729"/>
    <n v="0"/>
    <n v="0"/>
    <n v="0"/>
    <n v="0"/>
    <n v="1524.55"/>
    <n v="0"/>
    <n v="0"/>
    <n v="0"/>
    <n v="0"/>
    <n v="0"/>
    <n v="1524.55"/>
    <s v="2"/>
  </r>
  <r>
    <x v="1"/>
    <x v="36"/>
    <s v="1"/>
    <s v="01"/>
    <s v="15041RESIN146362023"/>
    <s v="23BL000F"/>
    <n v="3728"/>
    <n v="3728"/>
    <n v="3728"/>
    <n v="3728"/>
    <n v="0"/>
    <n v="0"/>
    <n v="0"/>
    <n v="0"/>
    <n v="13.8"/>
    <n v="0"/>
    <n v="0"/>
    <n v="0"/>
    <n v="0"/>
    <n v="0"/>
    <n v="13.8"/>
    <s v="2"/>
  </r>
  <r>
    <x v="1"/>
    <x v="36"/>
    <s v="1"/>
    <s v="01"/>
    <s v="15041RESIN146362023"/>
    <s v="23BL000F"/>
    <n v="3727"/>
    <n v="3727"/>
    <n v="3727"/>
    <n v="3727"/>
    <n v="0"/>
    <n v="0"/>
    <n v="0"/>
    <n v="0"/>
    <n v="341"/>
    <n v="0"/>
    <n v="0"/>
    <n v="0"/>
    <n v="0"/>
    <n v="0"/>
    <n v="341"/>
    <s v="2"/>
  </r>
  <r>
    <x v="1"/>
    <x v="36"/>
    <s v="1"/>
    <s v="01"/>
    <s v="15041RESIN146362023"/>
    <s v="23BL000F"/>
    <n v="3726"/>
    <n v="3726"/>
    <n v="3726"/>
    <n v="3726"/>
    <n v="0"/>
    <n v="0"/>
    <n v="0"/>
    <n v="0"/>
    <n v="174"/>
    <n v="0"/>
    <n v="0"/>
    <n v="0"/>
    <n v="0"/>
    <n v="0"/>
    <n v="174"/>
    <s v="2"/>
  </r>
  <r>
    <x v="1"/>
    <x v="36"/>
    <s v="1"/>
    <s v="01"/>
    <s v="15041RESIN146362023"/>
    <s v="23BL000F"/>
    <n v="3725"/>
    <n v="3725"/>
    <n v="3725"/>
    <n v="3725"/>
    <n v="0"/>
    <n v="0"/>
    <n v="0"/>
    <n v="0"/>
    <n v="135"/>
    <n v="0"/>
    <n v="0"/>
    <n v="0"/>
    <n v="0"/>
    <n v="0"/>
    <n v="135"/>
    <s v="2"/>
  </r>
  <r>
    <x v="1"/>
    <x v="36"/>
    <s v="1"/>
    <s v="01"/>
    <s v="15041RESIN146362023"/>
    <s v="23BL000F"/>
    <n v="3724"/>
    <n v="3724"/>
    <n v="3724"/>
    <n v="3724"/>
    <n v="0"/>
    <n v="0"/>
    <n v="0"/>
    <n v="0"/>
    <n v="385.8"/>
    <n v="0"/>
    <n v="0"/>
    <n v="0"/>
    <n v="0"/>
    <n v="0"/>
    <n v="385.8"/>
    <s v="2"/>
  </r>
  <r>
    <x v="1"/>
    <x v="36"/>
    <s v="1"/>
    <s v="01"/>
    <s v="15041RESIN146362023"/>
    <s v="23BL000F"/>
    <n v="3723"/>
    <n v="3723"/>
    <n v="3723"/>
    <n v="3723"/>
    <n v="0"/>
    <n v="0"/>
    <n v="0"/>
    <n v="0"/>
    <n v="275"/>
    <n v="0"/>
    <n v="0"/>
    <n v="0"/>
    <n v="0"/>
    <n v="0"/>
    <n v="275"/>
    <s v="2"/>
  </r>
  <r>
    <x v="1"/>
    <x v="36"/>
    <s v="1"/>
    <s v="01"/>
    <s v="15041RESIN146362023"/>
    <s v="23BL000F"/>
    <n v="3722"/>
    <n v="3722"/>
    <n v="3722"/>
    <n v="3722"/>
    <n v="0"/>
    <n v="0"/>
    <n v="0"/>
    <n v="0"/>
    <n v="77.5"/>
    <n v="0"/>
    <n v="0"/>
    <n v="0"/>
    <n v="0"/>
    <n v="0"/>
    <n v="77.5"/>
    <s v="2"/>
  </r>
  <r>
    <x v="1"/>
    <x v="36"/>
    <s v="1"/>
    <s v="01"/>
    <s v="15041RESIN146362023"/>
    <s v="23BL000F"/>
    <n v="3721"/>
    <n v="3721"/>
    <n v="3721"/>
    <n v="3721"/>
    <n v="0"/>
    <n v="0"/>
    <n v="0"/>
    <n v="0"/>
    <n v="316.85000000000002"/>
    <n v="0"/>
    <n v="0"/>
    <n v="0"/>
    <n v="0"/>
    <n v="0"/>
    <n v="316.85000000000002"/>
    <s v="2"/>
  </r>
  <r>
    <x v="1"/>
    <x v="36"/>
    <s v="1"/>
    <s v="01"/>
    <s v="15041RESIN146362023"/>
    <s v="23BL000F"/>
    <n v="3720"/>
    <n v="3720"/>
    <n v="3720"/>
    <n v="3720"/>
    <n v="0"/>
    <n v="0"/>
    <n v="0"/>
    <n v="0"/>
    <n v="51.75"/>
    <n v="0"/>
    <n v="0"/>
    <n v="0"/>
    <n v="0"/>
    <n v="0"/>
    <n v="51.75"/>
    <s v="2"/>
  </r>
  <r>
    <x v="1"/>
    <x v="36"/>
    <s v="1"/>
    <s v="01"/>
    <s v="15041RESIN146362023"/>
    <s v="23BL000F"/>
    <n v="3719"/>
    <n v="3719"/>
    <n v="3719"/>
    <n v="3719"/>
    <n v="0"/>
    <n v="0"/>
    <n v="0"/>
    <n v="0"/>
    <n v="132.4"/>
    <n v="0"/>
    <n v="0"/>
    <n v="0"/>
    <n v="0"/>
    <n v="0"/>
    <n v="132.4"/>
    <s v="2"/>
  </r>
  <r>
    <x v="1"/>
    <x v="36"/>
    <s v="1"/>
    <s v="01"/>
    <s v="15041RESIN146362023"/>
    <s v="23BL000F"/>
    <n v="3718"/>
    <n v="3718"/>
    <n v="3718"/>
    <n v="3718"/>
    <n v="0"/>
    <n v="0"/>
    <n v="0"/>
    <n v="0"/>
    <n v="124.41"/>
    <n v="0"/>
    <n v="0"/>
    <n v="0"/>
    <n v="0"/>
    <n v="0"/>
    <n v="124.41"/>
    <s v="2"/>
  </r>
  <r>
    <x v="1"/>
    <x v="36"/>
    <s v="1"/>
    <s v="01"/>
    <s v="15041RESIN146362023"/>
    <s v="23BL000F"/>
    <n v="3717"/>
    <n v="3717"/>
    <n v="3717"/>
    <n v="3717"/>
    <n v="0"/>
    <n v="0"/>
    <n v="0"/>
    <n v="0"/>
    <n v="210"/>
    <n v="0"/>
    <n v="0"/>
    <n v="0"/>
    <n v="0"/>
    <n v="0"/>
    <n v="210"/>
    <s v="2"/>
  </r>
  <r>
    <x v="1"/>
    <x v="36"/>
    <s v="1"/>
    <s v="01"/>
    <s v="15041RESIN146362023"/>
    <s v="23BL000F"/>
    <n v="3716"/>
    <n v="3716"/>
    <n v="3716"/>
    <n v="3716"/>
    <n v="0"/>
    <n v="0"/>
    <n v="0"/>
    <n v="0"/>
    <n v="199"/>
    <n v="0"/>
    <n v="0"/>
    <n v="0"/>
    <n v="0"/>
    <n v="0"/>
    <n v="199"/>
    <s v="2"/>
  </r>
  <r>
    <x v="1"/>
    <x v="36"/>
    <s v="1"/>
    <s v="01"/>
    <s v="15041RESIN146362023"/>
    <s v="23BL000F"/>
    <n v="3715"/>
    <n v="3715"/>
    <n v="3715"/>
    <n v="3715"/>
    <n v="0"/>
    <n v="0"/>
    <n v="0"/>
    <n v="0"/>
    <n v="60"/>
    <n v="0"/>
    <n v="0"/>
    <n v="0"/>
    <n v="0"/>
    <n v="0"/>
    <n v="60"/>
    <s v="2"/>
  </r>
  <r>
    <x v="1"/>
    <x v="36"/>
    <s v="1"/>
    <s v="01"/>
    <s v="15041RESIN146362023"/>
    <s v="23BL000F"/>
    <n v="3714"/>
    <n v="3714"/>
    <n v="3714"/>
    <n v="3714"/>
    <n v="0"/>
    <n v="0"/>
    <n v="0"/>
    <n v="0"/>
    <n v="689.25"/>
    <n v="0"/>
    <n v="0"/>
    <n v="0"/>
    <n v="0"/>
    <n v="0"/>
    <n v="689.25"/>
    <s v="2"/>
  </r>
  <r>
    <x v="1"/>
    <x v="36"/>
    <s v="1"/>
    <s v="01"/>
    <s v="15041RESIN146362023"/>
    <s v="23BL000F"/>
    <n v="3713"/>
    <n v="3713"/>
    <n v="3713"/>
    <n v="3713"/>
    <n v="0"/>
    <n v="0"/>
    <n v="0"/>
    <n v="0"/>
    <n v="0"/>
    <n v="0"/>
    <n v="0"/>
    <n v="0"/>
    <n v="0"/>
    <n v="0"/>
    <n v="0"/>
    <s v="2"/>
  </r>
  <r>
    <x v="1"/>
    <x v="36"/>
    <s v="1"/>
    <s v="01"/>
    <s v="15041RESIN146362023"/>
    <s v="23BL000F"/>
    <n v="3712"/>
    <n v="3712"/>
    <n v="3712"/>
    <n v="3712"/>
    <n v="0"/>
    <n v="0"/>
    <n v="0"/>
    <n v="0"/>
    <n v="50.05"/>
    <n v="0"/>
    <n v="0"/>
    <n v="0"/>
    <n v="0"/>
    <n v="0"/>
    <n v="50.05"/>
    <s v="2"/>
  </r>
  <r>
    <x v="1"/>
    <x v="36"/>
    <s v="1"/>
    <s v="01"/>
    <s v="15041RESIN146362023"/>
    <s v="23BL000F"/>
    <n v="3711"/>
    <n v="3711"/>
    <n v="3711"/>
    <n v="3711"/>
    <n v="0"/>
    <n v="0"/>
    <n v="0"/>
    <n v="0"/>
    <n v="72"/>
    <n v="0"/>
    <n v="0"/>
    <n v="0"/>
    <n v="0"/>
    <n v="0"/>
    <n v="72"/>
    <s v="2"/>
  </r>
  <r>
    <x v="1"/>
    <x v="36"/>
    <s v="1"/>
    <s v="01"/>
    <s v="15041RESIN146362023"/>
    <s v="23BL000F"/>
    <n v="3710"/>
    <n v="3710"/>
    <n v="3710"/>
    <n v="3710"/>
    <n v="0"/>
    <n v="0"/>
    <n v="0"/>
    <n v="0"/>
    <n v="143"/>
    <n v="0"/>
    <n v="0"/>
    <n v="0"/>
    <n v="0"/>
    <n v="0"/>
    <n v="143"/>
    <s v="2"/>
  </r>
  <r>
    <x v="1"/>
    <x v="36"/>
    <s v="1"/>
    <s v="01"/>
    <s v="15041RESIN146362023"/>
    <s v="23BL000F"/>
    <n v="3709"/>
    <n v="3709"/>
    <n v="3709"/>
    <n v="3709"/>
    <n v="0"/>
    <n v="0"/>
    <n v="0"/>
    <n v="0"/>
    <n v="8.4"/>
    <n v="0"/>
    <n v="0"/>
    <n v="0"/>
    <n v="0"/>
    <n v="0"/>
    <n v="8.4"/>
    <s v="2"/>
  </r>
  <r>
    <x v="1"/>
    <x v="36"/>
    <s v="1"/>
    <s v="01"/>
    <s v="15041RESIN146362023"/>
    <s v="23BL000F"/>
    <n v="3708"/>
    <n v="3708"/>
    <n v="3708"/>
    <n v="3708"/>
    <n v="0"/>
    <n v="0"/>
    <n v="0"/>
    <n v="0"/>
    <n v="104.9"/>
    <n v="0"/>
    <n v="0"/>
    <n v="0"/>
    <n v="0"/>
    <n v="0"/>
    <n v="104.9"/>
    <s v="2"/>
  </r>
  <r>
    <x v="1"/>
    <x v="36"/>
    <s v="1"/>
    <s v="01"/>
    <s v="15041RESIN146362023"/>
    <s v="23BL000F"/>
    <n v="3707"/>
    <n v="3707"/>
    <n v="3707"/>
    <n v="3707"/>
    <n v="0"/>
    <n v="0"/>
    <n v="0"/>
    <n v="0"/>
    <n v="417"/>
    <n v="0"/>
    <n v="0"/>
    <n v="0"/>
    <n v="0"/>
    <n v="0"/>
    <n v="417"/>
    <s v="2"/>
  </r>
  <r>
    <x v="1"/>
    <x v="36"/>
    <s v="1"/>
    <s v="01"/>
    <s v="15041RESIN146362023"/>
    <s v="23BL000F"/>
    <n v="3706"/>
    <n v="3706"/>
    <n v="3706"/>
    <n v="3706"/>
    <n v="0"/>
    <n v="0"/>
    <n v="0"/>
    <n v="0"/>
    <n v="221"/>
    <n v="0"/>
    <n v="0"/>
    <n v="0"/>
    <n v="0"/>
    <n v="0"/>
    <n v="221"/>
    <s v="2"/>
  </r>
  <r>
    <x v="1"/>
    <x v="36"/>
    <s v="1"/>
    <s v="01"/>
    <s v="15041RESIN146362023"/>
    <s v="23BL000F"/>
    <n v="3705"/>
    <n v="3705"/>
    <n v="3705"/>
    <n v="3705"/>
    <n v="0"/>
    <n v="0"/>
    <n v="0"/>
    <n v="0"/>
    <n v="45"/>
    <n v="0"/>
    <n v="0"/>
    <n v="0"/>
    <n v="0"/>
    <n v="0"/>
    <n v="45"/>
    <s v="2"/>
  </r>
  <r>
    <x v="1"/>
    <x v="36"/>
    <s v="1"/>
    <s v="01"/>
    <s v="15041RESIN146362023"/>
    <s v="23BL000F"/>
    <n v="3704"/>
    <n v="3704"/>
    <n v="3704"/>
    <n v="3704"/>
    <n v="0"/>
    <n v="0"/>
    <n v="0"/>
    <n v="0"/>
    <n v="428.06"/>
    <n v="0"/>
    <n v="0"/>
    <n v="0"/>
    <n v="0"/>
    <n v="0"/>
    <n v="428.06"/>
    <s v="2"/>
  </r>
  <r>
    <x v="1"/>
    <x v="36"/>
    <s v="1"/>
    <s v="01"/>
    <s v="15041RESIN146362023"/>
    <s v="23BL000F"/>
    <n v="3703"/>
    <n v="3703"/>
    <n v="3703"/>
    <n v="3703"/>
    <n v="0"/>
    <n v="0"/>
    <n v="0"/>
    <n v="0"/>
    <n v="477"/>
    <n v="0"/>
    <n v="0"/>
    <n v="0"/>
    <n v="0"/>
    <n v="0"/>
    <n v="477"/>
    <s v="2"/>
  </r>
  <r>
    <x v="1"/>
    <x v="37"/>
    <s v="1"/>
    <s v="01"/>
    <s v="15041RESIN146362023"/>
    <s v="23BL000F"/>
    <n v="3702"/>
    <n v="3702"/>
    <n v="3702"/>
    <n v="3702"/>
    <n v="0"/>
    <n v="0"/>
    <n v="0"/>
    <n v="0"/>
    <n v="45"/>
    <n v="0"/>
    <n v="0"/>
    <n v="0"/>
    <n v="0"/>
    <n v="0"/>
    <n v="45"/>
    <s v="2"/>
  </r>
  <r>
    <x v="1"/>
    <x v="37"/>
    <s v="1"/>
    <s v="01"/>
    <s v="15041RESIN146362023"/>
    <s v="23BL000F"/>
    <n v="3701"/>
    <n v="3701"/>
    <n v="3701"/>
    <n v="3701"/>
    <n v="0"/>
    <n v="0"/>
    <n v="0"/>
    <n v="0"/>
    <n v="91.5"/>
    <n v="0"/>
    <n v="0"/>
    <n v="0"/>
    <n v="0"/>
    <n v="0"/>
    <n v="91.5"/>
    <s v="2"/>
  </r>
  <r>
    <x v="1"/>
    <x v="37"/>
    <s v="1"/>
    <s v="01"/>
    <s v="15041RESIN146362023"/>
    <s v="23BL000F"/>
    <n v="3700"/>
    <n v="3700"/>
    <n v="3700"/>
    <n v="3700"/>
    <n v="0"/>
    <n v="0"/>
    <n v="0"/>
    <n v="0"/>
    <n v="17.37"/>
    <n v="0"/>
    <n v="0"/>
    <n v="0"/>
    <n v="0"/>
    <n v="0"/>
    <n v="17.37"/>
    <s v="2"/>
  </r>
  <r>
    <x v="1"/>
    <x v="37"/>
    <s v="1"/>
    <s v="01"/>
    <s v="15041RESIN146362023"/>
    <s v="23BL000F"/>
    <n v="3699"/>
    <n v="3699"/>
    <n v="3699"/>
    <n v="3699"/>
    <n v="0"/>
    <n v="0"/>
    <n v="0"/>
    <n v="0"/>
    <n v="12"/>
    <n v="0"/>
    <n v="0"/>
    <n v="0"/>
    <n v="0"/>
    <n v="0"/>
    <n v="12"/>
    <s v="2"/>
  </r>
  <r>
    <x v="1"/>
    <x v="37"/>
    <s v="1"/>
    <s v="01"/>
    <s v="15041RESIN146362023"/>
    <s v="23BL000F"/>
    <n v="3698"/>
    <n v="3698"/>
    <n v="3698"/>
    <n v="3698"/>
    <n v="0"/>
    <n v="0"/>
    <n v="0"/>
    <n v="0"/>
    <n v="78"/>
    <n v="0"/>
    <n v="0"/>
    <n v="0"/>
    <n v="0"/>
    <n v="0"/>
    <n v="78"/>
    <s v="2"/>
  </r>
  <r>
    <x v="1"/>
    <x v="37"/>
    <s v="1"/>
    <s v="01"/>
    <s v="15041RESIN146362023"/>
    <s v="23BL000F"/>
    <n v="3697"/>
    <n v="3697"/>
    <n v="3697"/>
    <n v="3697"/>
    <n v="0"/>
    <n v="0"/>
    <n v="0"/>
    <n v="0"/>
    <n v="124"/>
    <n v="0"/>
    <n v="0"/>
    <n v="0"/>
    <n v="0"/>
    <n v="0"/>
    <n v="124"/>
    <s v="2"/>
  </r>
  <r>
    <x v="1"/>
    <x v="37"/>
    <s v="1"/>
    <s v="01"/>
    <s v="15041RESIN146362023"/>
    <s v="23BL000F"/>
    <n v="3696"/>
    <n v="3696"/>
    <n v="3696"/>
    <n v="3696"/>
    <n v="0"/>
    <n v="0"/>
    <n v="0"/>
    <n v="0"/>
    <n v="29.7"/>
    <n v="0"/>
    <n v="0"/>
    <n v="0"/>
    <n v="0"/>
    <n v="0"/>
    <n v="29.7"/>
    <s v="2"/>
  </r>
  <r>
    <x v="1"/>
    <x v="37"/>
    <s v="1"/>
    <s v="01"/>
    <s v="15041RESIN146362023"/>
    <s v="23BL000F"/>
    <n v="3695"/>
    <n v="3695"/>
    <n v="3695"/>
    <n v="3695"/>
    <n v="0"/>
    <n v="0"/>
    <n v="0"/>
    <n v="0"/>
    <n v="5.5"/>
    <n v="0"/>
    <n v="0"/>
    <n v="0"/>
    <n v="0"/>
    <n v="0"/>
    <n v="5.5"/>
    <s v="2"/>
  </r>
  <r>
    <x v="1"/>
    <x v="37"/>
    <s v="1"/>
    <s v="01"/>
    <s v="15041RESIN146362023"/>
    <s v="23BL000F"/>
    <n v="3694"/>
    <n v="3694"/>
    <n v="3694"/>
    <n v="3694"/>
    <n v="0"/>
    <n v="0"/>
    <n v="0"/>
    <n v="0"/>
    <n v="60"/>
    <n v="0"/>
    <n v="0"/>
    <n v="0"/>
    <n v="0"/>
    <n v="0"/>
    <n v="60"/>
    <s v="2"/>
  </r>
  <r>
    <x v="1"/>
    <x v="37"/>
    <s v="1"/>
    <s v="01"/>
    <s v="15041RESIN146362023"/>
    <s v="23BL000F"/>
    <n v="3693"/>
    <n v="3693"/>
    <n v="3693"/>
    <n v="3693"/>
    <n v="0"/>
    <n v="0"/>
    <n v="0"/>
    <n v="0"/>
    <n v="173.75"/>
    <n v="0"/>
    <n v="0"/>
    <n v="0"/>
    <n v="0"/>
    <n v="0"/>
    <n v="173.75"/>
    <s v="2"/>
  </r>
  <r>
    <x v="1"/>
    <x v="37"/>
    <s v="1"/>
    <s v="01"/>
    <s v="15041RESIN146362023"/>
    <s v="23BL000F"/>
    <n v="3692"/>
    <n v="3692"/>
    <n v="3692"/>
    <n v="3692"/>
    <n v="0"/>
    <n v="0"/>
    <n v="0"/>
    <n v="0"/>
    <n v="68.2"/>
    <n v="0"/>
    <n v="0"/>
    <n v="0"/>
    <n v="0"/>
    <n v="0"/>
    <n v="68.2"/>
    <s v="2"/>
  </r>
  <r>
    <x v="1"/>
    <x v="37"/>
    <s v="1"/>
    <s v="01"/>
    <s v="15041RESIN146362023"/>
    <s v="23BL000F"/>
    <n v="3691"/>
    <n v="3691"/>
    <n v="3691"/>
    <n v="3691"/>
    <n v="0"/>
    <n v="0"/>
    <n v="0"/>
    <n v="0"/>
    <n v="46.35"/>
    <n v="0"/>
    <n v="0"/>
    <n v="0"/>
    <n v="0"/>
    <n v="0"/>
    <n v="46.35"/>
    <s v="2"/>
  </r>
  <r>
    <x v="1"/>
    <x v="37"/>
    <s v="1"/>
    <s v="01"/>
    <s v="15041RESIN146362023"/>
    <s v="23BL000F"/>
    <n v="3690"/>
    <n v="3690"/>
    <n v="3690"/>
    <n v="3690"/>
    <n v="0"/>
    <n v="0"/>
    <n v="0"/>
    <n v="0"/>
    <n v="115"/>
    <n v="0"/>
    <n v="0"/>
    <n v="0"/>
    <n v="0"/>
    <n v="0"/>
    <n v="115"/>
    <s v="2"/>
  </r>
  <r>
    <x v="1"/>
    <x v="37"/>
    <s v="1"/>
    <s v="01"/>
    <s v="15041RESIN146362023"/>
    <s v="23BL000F"/>
    <n v="3689"/>
    <n v="3689"/>
    <n v="3689"/>
    <n v="3689"/>
    <n v="0"/>
    <n v="0"/>
    <n v="0"/>
    <n v="0"/>
    <n v="24.3"/>
    <n v="0"/>
    <n v="0"/>
    <n v="0"/>
    <n v="0"/>
    <n v="0"/>
    <n v="24.3"/>
    <s v="2"/>
  </r>
  <r>
    <x v="1"/>
    <x v="38"/>
    <s v="1"/>
    <s v="01"/>
    <s v="15041RESIN146362023"/>
    <s v="23BL000F"/>
    <n v="3688"/>
    <n v="3688"/>
    <n v="3688"/>
    <n v="3688"/>
    <n v="0"/>
    <n v="0"/>
    <n v="0"/>
    <n v="0"/>
    <n v="465"/>
    <n v="0"/>
    <n v="0"/>
    <n v="0"/>
    <n v="0"/>
    <n v="0"/>
    <n v="465"/>
    <s v="2"/>
  </r>
  <r>
    <x v="1"/>
    <x v="38"/>
    <s v="1"/>
    <s v="01"/>
    <s v="15041RESIN146362023"/>
    <s v="23BL000F"/>
    <n v="3687"/>
    <n v="3687"/>
    <n v="3687"/>
    <n v="3687"/>
    <n v="0"/>
    <n v="0"/>
    <n v="0"/>
    <n v="0"/>
    <n v="247.5"/>
    <n v="0"/>
    <n v="0"/>
    <n v="0"/>
    <n v="0"/>
    <n v="0"/>
    <n v="247.5"/>
    <s v="2"/>
  </r>
  <r>
    <x v="1"/>
    <x v="38"/>
    <s v="1"/>
    <s v="01"/>
    <s v="15041RESIN146362023"/>
    <s v="23BL000F"/>
    <n v="3686"/>
    <n v="3686"/>
    <n v="3686"/>
    <n v="3686"/>
    <n v="0"/>
    <n v="0"/>
    <n v="0"/>
    <n v="0"/>
    <n v="15.75"/>
    <n v="0"/>
    <n v="0"/>
    <n v="0"/>
    <n v="0"/>
    <n v="0"/>
    <n v="15.75"/>
    <s v="2"/>
  </r>
  <r>
    <x v="1"/>
    <x v="38"/>
    <s v="1"/>
    <s v="01"/>
    <s v="15041RESIN146362023"/>
    <s v="23BL000F"/>
    <n v="3685"/>
    <n v="3685"/>
    <n v="3685"/>
    <n v="3685"/>
    <n v="0"/>
    <n v="0"/>
    <n v="0"/>
    <n v="0"/>
    <n v="124.5"/>
    <n v="0"/>
    <n v="0"/>
    <n v="0"/>
    <n v="0"/>
    <n v="0"/>
    <n v="124.5"/>
    <s v="2"/>
  </r>
  <r>
    <x v="1"/>
    <x v="38"/>
    <s v="1"/>
    <s v="01"/>
    <s v="15041RESIN146362023"/>
    <s v="23BL000F"/>
    <n v="3684"/>
    <n v="3684"/>
    <n v="3684"/>
    <n v="3684"/>
    <n v="0"/>
    <n v="0"/>
    <n v="0"/>
    <n v="0"/>
    <n v="22.5"/>
    <n v="0"/>
    <n v="0"/>
    <n v="0"/>
    <n v="0"/>
    <n v="0"/>
    <n v="22.5"/>
    <s v="2"/>
  </r>
  <r>
    <x v="1"/>
    <x v="38"/>
    <s v="1"/>
    <s v="01"/>
    <s v="15041RESIN146362023"/>
    <s v="23BL000F"/>
    <n v="3683"/>
    <n v="3683"/>
    <n v="3683"/>
    <n v="3683"/>
    <n v="0"/>
    <n v="0"/>
    <n v="0"/>
    <n v="0"/>
    <n v="6"/>
    <n v="0"/>
    <n v="0"/>
    <n v="0"/>
    <n v="0"/>
    <n v="0"/>
    <n v="6"/>
    <s v="2"/>
  </r>
  <r>
    <x v="1"/>
    <x v="38"/>
    <s v="1"/>
    <s v="01"/>
    <s v="15041RESIN146362023"/>
    <s v="23BL000F"/>
    <n v="3682"/>
    <n v="3682"/>
    <n v="3682"/>
    <n v="3682"/>
    <n v="0"/>
    <n v="0"/>
    <n v="0"/>
    <n v="0"/>
    <n v="51.59"/>
    <n v="0"/>
    <n v="0"/>
    <n v="0"/>
    <n v="0"/>
    <n v="0"/>
    <n v="51.59"/>
    <s v="2"/>
  </r>
  <r>
    <x v="1"/>
    <x v="38"/>
    <s v="1"/>
    <s v="01"/>
    <s v="15041RESIN146362023"/>
    <s v="23BL000F"/>
    <n v="3681"/>
    <n v="3681"/>
    <n v="3681"/>
    <n v="3681"/>
    <n v="0"/>
    <n v="0"/>
    <n v="0"/>
    <n v="0"/>
    <n v="49.5"/>
    <n v="0"/>
    <n v="0"/>
    <n v="0"/>
    <n v="0"/>
    <n v="0"/>
    <n v="49.5"/>
    <s v="2"/>
  </r>
  <r>
    <x v="1"/>
    <x v="38"/>
    <s v="1"/>
    <s v="01"/>
    <s v="15041RESIN146362023"/>
    <s v="23BL000F"/>
    <n v="3680"/>
    <n v="3680"/>
    <n v="3680"/>
    <n v="3680"/>
    <n v="0"/>
    <n v="0"/>
    <n v="0"/>
    <n v="0"/>
    <n v="45"/>
    <n v="0"/>
    <n v="0"/>
    <n v="0"/>
    <n v="0"/>
    <n v="0"/>
    <n v="45"/>
    <s v="2"/>
  </r>
  <r>
    <x v="1"/>
    <x v="38"/>
    <s v="1"/>
    <s v="01"/>
    <s v="15041RESIN146362023"/>
    <s v="23BL000F"/>
    <n v="3679"/>
    <n v="3679"/>
    <n v="3679"/>
    <n v="3679"/>
    <n v="0"/>
    <n v="0"/>
    <n v="0"/>
    <n v="0"/>
    <n v="51.44"/>
    <n v="0"/>
    <n v="0"/>
    <n v="0"/>
    <n v="0"/>
    <n v="0"/>
    <n v="51.44"/>
    <s v="2"/>
  </r>
  <r>
    <x v="1"/>
    <x v="38"/>
    <s v="1"/>
    <s v="01"/>
    <s v="15041RESIN146362023"/>
    <s v="23BL000F"/>
    <n v="3678"/>
    <n v="3678"/>
    <n v="3678"/>
    <n v="3678"/>
    <n v="0"/>
    <n v="0"/>
    <n v="0"/>
    <n v="0"/>
    <n v="18.25"/>
    <n v="0"/>
    <n v="0"/>
    <n v="0"/>
    <n v="0"/>
    <n v="0"/>
    <n v="18.25"/>
    <s v="2"/>
  </r>
  <r>
    <x v="1"/>
    <x v="38"/>
    <s v="1"/>
    <s v="01"/>
    <s v="15041RESIN146362023"/>
    <s v="23BL000F"/>
    <n v="3677"/>
    <n v="3677"/>
    <n v="3677"/>
    <n v="3677"/>
    <n v="0"/>
    <n v="0"/>
    <n v="0"/>
    <n v="0"/>
    <n v="35"/>
    <n v="0"/>
    <n v="0"/>
    <n v="0"/>
    <n v="0"/>
    <n v="0"/>
    <n v="35"/>
    <s v="2"/>
  </r>
  <r>
    <x v="1"/>
    <x v="38"/>
    <s v="1"/>
    <s v="01"/>
    <s v="15041RESIN146362023"/>
    <s v="23BL000F"/>
    <n v="3676"/>
    <n v="3676"/>
    <n v="3676"/>
    <n v="3676"/>
    <n v="0"/>
    <n v="0"/>
    <n v="0"/>
    <n v="0"/>
    <n v="43.5"/>
    <n v="0"/>
    <n v="0"/>
    <n v="0"/>
    <n v="0"/>
    <n v="0"/>
    <n v="43.5"/>
    <s v="2"/>
  </r>
  <r>
    <x v="1"/>
    <x v="38"/>
    <s v="1"/>
    <s v="01"/>
    <s v="15041RESIN146362023"/>
    <s v="23BL000F"/>
    <n v="3675"/>
    <n v="3675"/>
    <n v="3675"/>
    <n v="3675"/>
    <n v="0"/>
    <n v="0"/>
    <n v="0"/>
    <n v="0"/>
    <n v="4.5"/>
    <n v="0"/>
    <n v="0"/>
    <n v="0"/>
    <n v="0"/>
    <n v="0"/>
    <n v="4.5"/>
    <s v="2"/>
  </r>
  <r>
    <x v="1"/>
    <x v="38"/>
    <s v="1"/>
    <s v="01"/>
    <s v="15041RESIN146362023"/>
    <s v="23BL000F"/>
    <n v="3674"/>
    <n v="3674"/>
    <n v="3674"/>
    <n v="3674"/>
    <n v="0"/>
    <n v="0"/>
    <n v="0"/>
    <n v="0"/>
    <n v="107.5"/>
    <n v="0"/>
    <n v="0"/>
    <n v="0"/>
    <n v="0"/>
    <n v="0"/>
    <n v="107.5"/>
    <s v="2"/>
  </r>
  <r>
    <x v="1"/>
    <x v="38"/>
    <s v="1"/>
    <s v="01"/>
    <s v="15041RESIN146362023"/>
    <s v="23BL000F"/>
    <n v="3673"/>
    <n v="3673"/>
    <n v="3673"/>
    <n v="3673"/>
    <n v="0"/>
    <n v="0"/>
    <n v="0"/>
    <n v="0"/>
    <n v="90"/>
    <n v="0"/>
    <n v="0"/>
    <n v="0"/>
    <n v="0"/>
    <n v="0"/>
    <n v="90"/>
    <s v="2"/>
  </r>
  <r>
    <x v="1"/>
    <x v="38"/>
    <s v="1"/>
    <s v="01"/>
    <s v="15041RESIN146362023"/>
    <s v="23BL000F"/>
    <n v="3672"/>
    <n v="3672"/>
    <n v="3672"/>
    <n v="3672"/>
    <n v="0"/>
    <n v="0"/>
    <n v="0"/>
    <n v="0"/>
    <n v="91.5"/>
    <n v="0"/>
    <n v="0"/>
    <n v="0"/>
    <n v="0"/>
    <n v="0"/>
    <n v="91.5"/>
    <s v="2"/>
  </r>
  <r>
    <x v="1"/>
    <x v="38"/>
    <s v="1"/>
    <s v="01"/>
    <s v="15041RESIN146362023"/>
    <s v="23BL000F"/>
    <n v="3671"/>
    <n v="3671"/>
    <n v="3671"/>
    <n v="3671"/>
    <n v="0"/>
    <n v="0"/>
    <n v="0"/>
    <n v="0"/>
    <n v="23.65"/>
    <n v="0"/>
    <n v="0"/>
    <n v="0"/>
    <n v="0"/>
    <n v="0"/>
    <n v="23.65"/>
    <s v="2"/>
  </r>
  <r>
    <x v="1"/>
    <x v="38"/>
    <s v="1"/>
    <s v="01"/>
    <s v="15041RESIN146362023"/>
    <s v="23BL000F"/>
    <n v="3670"/>
    <n v="3670"/>
    <n v="3670"/>
    <n v="3670"/>
    <n v="0"/>
    <n v="0"/>
    <n v="0"/>
    <n v="0"/>
    <n v="10.3"/>
    <n v="0"/>
    <n v="0"/>
    <n v="0"/>
    <n v="0"/>
    <n v="0"/>
    <n v="10.3"/>
    <s v="2"/>
  </r>
  <r>
    <x v="1"/>
    <x v="38"/>
    <s v="1"/>
    <s v="01"/>
    <s v="15041RESIN146362023"/>
    <s v="23BL000F"/>
    <n v="3669"/>
    <n v="3669"/>
    <n v="3669"/>
    <n v="3669"/>
    <n v="0"/>
    <n v="0"/>
    <n v="0"/>
    <n v="0"/>
    <n v="0"/>
    <n v="0"/>
    <n v="0"/>
    <n v="0"/>
    <n v="0"/>
    <n v="0"/>
    <n v="0"/>
    <s v="2"/>
  </r>
  <r>
    <x v="1"/>
    <x v="38"/>
    <s v="1"/>
    <s v="01"/>
    <s v="15041RESIN146362023"/>
    <s v="23BL000F"/>
    <n v="3668"/>
    <n v="3668"/>
    <n v="3668"/>
    <n v="3668"/>
    <n v="0"/>
    <n v="0"/>
    <n v="0"/>
    <n v="0"/>
    <n v="442.8"/>
    <n v="0"/>
    <n v="0"/>
    <n v="0"/>
    <n v="0"/>
    <n v="0"/>
    <n v="442.8"/>
    <s v="2"/>
  </r>
  <r>
    <x v="1"/>
    <x v="38"/>
    <s v="1"/>
    <s v="01"/>
    <s v="15041RESIN146362023"/>
    <s v="23BL000F"/>
    <n v="3667"/>
    <n v="3667"/>
    <n v="3667"/>
    <n v="3667"/>
    <n v="0"/>
    <n v="0"/>
    <n v="0"/>
    <n v="0"/>
    <n v="93.4"/>
    <n v="0"/>
    <n v="0"/>
    <n v="0"/>
    <n v="0"/>
    <n v="0"/>
    <n v="93.4"/>
    <s v="2"/>
  </r>
  <r>
    <x v="1"/>
    <x v="39"/>
    <s v="1"/>
    <s v="01"/>
    <s v="15041RESIN146362023"/>
    <s v="23BL000F"/>
    <n v="3666"/>
    <n v="3666"/>
    <n v="3666"/>
    <n v="3666"/>
    <n v="0"/>
    <n v="0"/>
    <n v="0"/>
    <n v="0"/>
    <n v="333"/>
    <n v="0"/>
    <n v="0"/>
    <n v="0"/>
    <n v="0"/>
    <n v="0"/>
    <n v="333"/>
    <s v="2"/>
  </r>
  <r>
    <x v="1"/>
    <x v="39"/>
    <s v="1"/>
    <s v="01"/>
    <s v="15041RESIN146362023"/>
    <s v="23BL000F"/>
    <n v="3665"/>
    <n v="3665"/>
    <n v="3665"/>
    <n v="3665"/>
    <n v="0"/>
    <n v="0"/>
    <n v="0"/>
    <n v="0"/>
    <n v="45.58"/>
    <n v="0"/>
    <n v="0"/>
    <n v="0"/>
    <n v="0"/>
    <n v="0"/>
    <n v="45.58"/>
    <s v="2"/>
  </r>
  <r>
    <x v="1"/>
    <x v="39"/>
    <s v="1"/>
    <s v="01"/>
    <s v="15041RESIN146362023"/>
    <s v="23BL000F"/>
    <n v="3664"/>
    <n v="3664"/>
    <n v="3664"/>
    <n v="3664"/>
    <n v="0"/>
    <n v="0"/>
    <n v="0"/>
    <n v="0"/>
    <n v="20"/>
    <n v="0"/>
    <n v="0"/>
    <n v="0"/>
    <n v="0"/>
    <n v="0"/>
    <n v="20"/>
    <s v="2"/>
  </r>
  <r>
    <x v="1"/>
    <x v="39"/>
    <s v="1"/>
    <s v="01"/>
    <s v="15041RESIN146362023"/>
    <s v="23BL000F"/>
    <n v="3663"/>
    <n v="3663"/>
    <n v="3663"/>
    <n v="3663"/>
    <n v="0"/>
    <n v="0"/>
    <n v="0"/>
    <n v="0"/>
    <n v="263.39999999999998"/>
    <n v="0"/>
    <n v="0"/>
    <n v="0"/>
    <n v="0"/>
    <n v="0"/>
    <n v="263.39999999999998"/>
    <s v="2"/>
  </r>
  <r>
    <x v="1"/>
    <x v="39"/>
    <s v="1"/>
    <s v="01"/>
    <s v="15041RESIN146362023"/>
    <s v="23BL000F"/>
    <n v="3662"/>
    <n v="3662"/>
    <n v="3662"/>
    <n v="3662"/>
    <n v="0"/>
    <n v="0"/>
    <n v="0"/>
    <n v="0"/>
    <n v="175"/>
    <n v="0"/>
    <n v="0"/>
    <n v="0"/>
    <n v="0"/>
    <n v="0"/>
    <n v="175"/>
    <s v="2"/>
  </r>
  <r>
    <x v="1"/>
    <x v="39"/>
    <s v="1"/>
    <s v="01"/>
    <s v="15041RESIN146362023"/>
    <s v="23BL000F"/>
    <n v="3661"/>
    <n v="3661"/>
    <n v="3661"/>
    <n v="3661"/>
    <n v="0"/>
    <n v="0"/>
    <n v="0"/>
    <n v="0"/>
    <n v="92"/>
    <n v="0"/>
    <n v="0"/>
    <n v="0"/>
    <n v="0"/>
    <n v="0"/>
    <n v="92"/>
    <s v="2"/>
  </r>
  <r>
    <x v="1"/>
    <x v="39"/>
    <s v="1"/>
    <s v="01"/>
    <s v="15041RESIN146362023"/>
    <s v="23BL000F"/>
    <n v="3660"/>
    <n v="3660"/>
    <n v="3660"/>
    <n v="3660"/>
    <n v="0"/>
    <n v="0"/>
    <n v="0"/>
    <n v="0"/>
    <n v="15.95"/>
    <n v="0"/>
    <n v="0"/>
    <n v="0"/>
    <n v="0"/>
    <n v="0"/>
    <n v="15.95"/>
    <s v="2"/>
  </r>
  <r>
    <x v="1"/>
    <x v="39"/>
    <s v="1"/>
    <s v="01"/>
    <s v="15041RESIN146362023"/>
    <s v="23BL000F"/>
    <n v="3659"/>
    <n v="3659"/>
    <n v="3659"/>
    <n v="3659"/>
    <n v="0"/>
    <n v="0"/>
    <n v="0"/>
    <n v="0"/>
    <n v="179"/>
    <n v="0"/>
    <n v="0"/>
    <n v="0"/>
    <n v="0"/>
    <n v="0"/>
    <n v="179"/>
    <s v="2"/>
  </r>
  <r>
    <x v="1"/>
    <x v="39"/>
    <s v="1"/>
    <s v="01"/>
    <s v="15041RESIN146362023"/>
    <s v="23BL000F"/>
    <n v="3658"/>
    <n v="3658"/>
    <n v="3658"/>
    <n v="3658"/>
    <n v="0"/>
    <n v="0"/>
    <n v="0"/>
    <n v="0"/>
    <n v="36.9"/>
    <n v="0"/>
    <n v="0"/>
    <n v="0"/>
    <n v="0"/>
    <n v="0"/>
    <n v="36.9"/>
    <s v="2"/>
  </r>
  <r>
    <x v="1"/>
    <x v="39"/>
    <s v="1"/>
    <s v="01"/>
    <s v="15041RESIN146362023"/>
    <s v="23BL000F"/>
    <n v="3657"/>
    <n v="3657"/>
    <n v="3657"/>
    <n v="3657"/>
    <n v="0"/>
    <n v="0"/>
    <n v="0"/>
    <n v="0"/>
    <n v="360.5"/>
    <n v="0"/>
    <n v="0"/>
    <n v="0"/>
    <n v="0"/>
    <n v="0"/>
    <n v="360.5"/>
    <s v="2"/>
  </r>
  <r>
    <x v="1"/>
    <x v="39"/>
    <s v="1"/>
    <s v="01"/>
    <s v="15041RESIN146362023"/>
    <s v="23BL000F"/>
    <n v="3656"/>
    <n v="3656"/>
    <n v="3656"/>
    <n v="3656"/>
    <n v="0"/>
    <n v="0"/>
    <n v="0"/>
    <n v="0"/>
    <n v="108"/>
    <n v="0"/>
    <n v="0"/>
    <n v="0"/>
    <n v="0"/>
    <n v="0"/>
    <n v="108"/>
    <s v="2"/>
  </r>
  <r>
    <x v="1"/>
    <x v="39"/>
    <s v="1"/>
    <s v="01"/>
    <s v="15041RESIN146362023"/>
    <s v="23BL000F"/>
    <n v="3655"/>
    <n v="3655"/>
    <n v="3655"/>
    <n v="3655"/>
    <n v="0"/>
    <n v="0"/>
    <n v="0"/>
    <n v="0"/>
    <n v="69.3"/>
    <n v="0"/>
    <n v="0"/>
    <n v="0"/>
    <n v="0"/>
    <n v="0"/>
    <n v="69.3"/>
    <s v="2"/>
  </r>
  <r>
    <x v="1"/>
    <x v="39"/>
    <s v="1"/>
    <s v="01"/>
    <s v="15041RESIN146362023"/>
    <s v="23BL000F"/>
    <n v="3654"/>
    <n v="3654"/>
    <n v="3654"/>
    <n v="3654"/>
    <n v="0"/>
    <n v="0"/>
    <n v="0"/>
    <n v="0"/>
    <n v="63"/>
    <n v="0"/>
    <n v="0"/>
    <n v="0"/>
    <n v="0"/>
    <n v="0"/>
    <n v="63"/>
    <s v="2"/>
  </r>
  <r>
    <x v="1"/>
    <x v="39"/>
    <s v="1"/>
    <s v="01"/>
    <s v="15041RESIN146362023"/>
    <s v="23BL000F"/>
    <n v="3653"/>
    <n v="3653"/>
    <n v="3653"/>
    <n v="3653"/>
    <n v="0"/>
    <n v="0"/>
    <n v="0"/>
    <n v="0"/>
    <n v="118"/>
    <n v="0"/>
    <n v="0"/>
    <n v="0"/>
    <n v="0"/>
    <n v="0"/>
    <n v="118"/>
    <s v="2"/>
  </r>
  <r>
    <x v="1"/>
    <x v="39"/>
    <s v="1"/>
    <s v="01"/>
    <s v="15041RESIN146362023"/>
    <s v="23BL000F"/>
    <n v="3652"/>
    <n v="3652"/>
    <n v="3652"/>
    <n v="3652"/>
    <n v="0"/>
    <n v="0"/>
    <n v="0"/>
    <n v="0"/>
    <n v="88.6"/>
    <n v="0"/>
    <n v="0"/>
    <n v="0"/>
    <n v="0"/>
    <n v="0"/>
    <n v="88.6"/>
    <s v="2"/>
  </r>
  <r>
    <x v="1"/>
    <x v="39"/>
    <s v="1"/>
    <s v="01"/>
    <s v="15041RESIN146362023"/>
    <s v="23BL000F"/>
    <n v="3651"/>
    <n v="3651"/>
    <n v="3651"/>
    <n v="3651"/>
    <n v="0"/>
    <n v="0"/>
    <n v="0"/>
    <n v="0"/>
    <n v="46.96"/>
    <n v="0"/>
    <n v="0"/>
    <n v="0"/>
    <n v="0"/>
    <n v="0"/>
    <n v="46.96"/>
    <s v="2"/>
  </r>
  <r>
    <x v="1"/>
    <x v="39"/>
    <s v="1"/>
    <s v="01"/>
    <s v="15041RESIN146362023"/>
    <s v="23BL000F"/>
    <n v="3650"/>
    <n v="3650"/>
    <n v="3650"/>
    <n v="3650"/>
    <n v="0"/>
    <n v="0"/>
    <n v="0"/>
    <n v="0"/>
    <n v="156.81"/>
    <n v="0"/>
    <n v="0"/>
    <n v="0"/>
    <n v="0"/>
    <n v="0"/>
    <n v="156.81"/>
    <s v="2"/>
  </r>
  <r>
    <x v="1"/>
    <x v="39"/>
    <s v="1"/>
    <s v="01"/>
    <s v="15041RESIN146362023"/>
    <s v="23BL000F"/>
    <n v="3649"/>
    <n v="3649"/>
    <n v="3649"/>
    <n v="3649"/>
    <n v="0"/>
    <n v="0"/>
    <n v="0"/>
    <n v="0"/>
    <n v="193.28"/>
    <n v="0"/>
    <n v="0"/>
    <n v="0"/>
    <n v="0"/>
    <n v="0"/>
    <n v="193.28"/>
    <s v="2"/>
  </r>
  <r>
    <x v="1"/>
    <x v="40"/>
    <s v="1"/>
    <s v="01"/>
    <s v="15041RESIN146362023"/>
    <s v="23BL000F"/>
    <n v="3648"/>
    <n v="3648"/>
    <n v="3648"/>
    <n v="3648"/>
    <n v="0"/>
    <n v="0"/>
    <n v="0"/>
    <n v="0"/>
    <n v="160.1"/>
    <n v="0"/>
    <n v="0"/>
    <n v="0"/>
    <n v="0"/>
    <n v="0"/>
    <n v="160.1"/>
    <s v="2"/>
  </r>
  <r>
    <x v="1"/>
    <x v="40"/>
    <s v="1"/>
    <s v="01"/>
    <s v="15041RESIN146362023"/>
    <s v="23BL000F"/>
    <n v="3647"/>
    <n v="3647"/>
    <n v="3647"/>
    <n v="3647"/>
    <n v="0"/>
    <n v="0"/>
    <n v="0"/>
    <n v="0"/>
    <n v="138"/>
    <n v="0"/>
    <n v="0"/>
    <n v="0"/>
    <n v="0"/>
    <n v="0"/>
    <n v="138"/>
    <s v="2"/>
  </r>
  <r>
    <x v="1"/>
    <x v="40"/>
    <s v="1"/>
    <s v="01"/>
    <s v="15041RESIN146362023"/>
    <s v="23BL000F"/>
    <n v="3646"/>
    <n v="3646"/>
    <n v="3646"/>
    <n v="3646"/>
    <n v="0"/>
    <n v="0"/>
    <n v="0"/>
    <n v="0"/>
    <n v="105"/>
    <n v="0"/>
    <n v="0"/>
    <n v="0"/>
    <n v="0"/>
    <n v="0"/>
    <n v="105"/>
    <s v="2"/>
  </r>
  <r>
    <x v="1"/>
    <x v="40"/>
    <s v="1"/>
    <s v="01"/>
    <s v="15041RESIN146362023"/>
    <s v="23BL000F"/>
    <n v="3645"/>
    <n v="3645"/>
    <n v="3645"/>
    <n v="3645"/>
    <n v="0"/>
    <n v="0"/>
    <n v="0"/>
    <n v="0"/>
    <n v="50"/>
    <n v="0"/>
    <n v="0"/>
    <n v="0"/>
    <n v="0"/>
    <n v="0"/>
    <n v="50"/>
    <s v="2"/>
  </r>
  <r>
    <x v="1"/>
    <x v="40"/>
    <s v="1"/>
    <s v="01"/>
    <s v="15041RESIN146362023"/>
    <s v="23BL000F"/>
    <n v="3644"/>
    <n v="3644"/>
    <n v="3644"/>
    <n v="3644"/>
    <n v="0"/>
    <n v="0"/>
    <n v="0"/>
    <n v="0"/>
    <n v="43.55"/>
    <n v="0"/>
    <n v="0"/>
    <n v="0"/>
    <n v="0"/>
    <n v="0"/>
    <n v="43.55"/>
    <s v="2"/>
  </r>
  <r>
    <x v="1"/>
    <x v="40"/>
    <s v="1"/>
    <s v="01"/>
    <s v="15041RESIN146362023"/>
    <s v="23BL000F"/>
    <n v="3643"/>
    <n v="3643"/>
    <n v="3643"/>
    <n v="3643"/>
    <n v="0"/>
    <n v="0"/>
    <n v="0"/>
    <n v="0"/>
    <n v="80.23"/>
    <n v="0"/>
    <n v="0"/>
    <n v="0"/>
    <n v="0"/>
    <n v="0"/>
    <n v="80.23"/>
    <s v="2"/>
  </r>
  <r>
    <x v="1"/>
    <x v="40"/>
    <s v="1"/>
    <s v="01"/>
    <s v="15041RESIN146362023"/>
    <s v="23BL000F"/>
    <n v="3642"/>
    <n v="3642"/>
    <n v="3642"/>
    <n v="3642"/>
    <n v="0"/>
    <n v="0"/>
    <n v="0"/>
    <n v="0"/>
    <n v="839"/>
    <n v="0"/>
    <n v="0"/>
    <n v="0"/>
    <n v="0"/>
    <n v="0"/>
    <n v="839"/>
    <s v="2"/>
  </r>
  <r>
    <x v="1"/>
    <x v="40"/>
    <s v="1"/>
    <s v="01"/>
    <s v="15041RESIN146362023"/>
    <s v="23BL000F"/>
    <n v="3641"/>
    <n v="3641"/>
    <n v="3641"/>
    <n v="3641"/>
    <n v="0"/>
    <n v="0"/>
    <n v="0"/>
    <n v="0"/>
    <n v="323.5"/>
    <n v="0"/>
    <n v="0"/>
    <n v="0"/>
    <n v="0"/>
    <n v="0"/>
    <n v="323.5"/>
    <s v="2"/>
  </r>
  <r>
    <x v="1"/>
    <x v="41"/>
    <s v="1"/>
    <s v="01"/>
    <s v="15041RESIN146362023"/>
    <s v="23BL000F"/>
    <n v="3640"/>
    <n v="3640"/>
    <n v="3640"/>
    <n v="3640"/>
    <n v="0"/>
    <n v="0"/>
    <n v="0"/>
    <n v="0"/>
    <n v="12.9"/>
    <n v="0"/>
    <n v="0"/>
    <n v="0"/>
    <n v="0"/>
    <n v="0"/>
    <n v="12.9"/>
    <s v="2"/>
  </r>
  <r>
    <x v="1"/>
    <x v="41"/>
    <s v="1"/>
    <s v="01"/>
    <s v="15041RESIN146362023"/>
    <s v="23BL000F"/>
    <n v="3639"/>
    <n v="3639"/>
    <n v="3639"/>
    <n v="3639"/>
    <n v="0"/>
    <n v="0"/>
    <n v="0"/>
    <n v="0"/>
    <n v="20"/>
    <n v="0"/>
    <n v="0"/>
    <n v="0"/>
    <n v="0"/>
    <n v="0"/>
    <n v="20"/>
    <s v="2"/>
  </r>
  <r>
    <x v="1"/>
    <x v="41"/>
    <s v="1"/>
    <s v="01"/>
    <s v="15041RESIN146362023"/>
    <s v="23BL000F"/>
    <n v="3638"/>
    <n v="3638"/>
    <n v="3638"/>
    <n v="3638"/>
    <n v="0"/>
    <n v="0"/>
    <n v="0"/>
    <n v="0"/>
    <n v="180"/>
    <n v="0"/>
    <n v="0"/>
    <n v="0"/>
    <n v="0"/>
    <n v="0"/>
    <n v="180"/>
    <s v="2"/>
  </r>
  <r>
    <x v="1"/>
    <x v="41"/>
    <s v="1"/>
    <s v="01"/>
    <s v="15041RESIN146362023"/>
    <s v="23BL000F"/>
    <n v="3637"/>
    <n v="3637"/>
    <n v="3637"/>
    <n v="3637"/>
    <n v="0"/>
    <n v="0"/>
    <n v="0"/>
    <n v="0"/>
    <n v="502"/>
    <n v="0"/>
    <n v="0"/>
    <n v="0"/>
    <n v="0"/>
    <n v="0"/>
    <n v="502"/>
    <s v="2"/>
  </r>
  <r>
    <x v="1"/>
    <x v="41"/>
    <s v="1"/>
    <s v="01"/>
    <s v="15041RESIN146362023"/>
    <s v="23BL000F"/>
    <n v="3636"/>
    <n v="3636"/>
    <n v="3636"/>
    <n v="3636"/>
    <n v="0"/>
    <n v="0"/>
    <n v="0"/>
    <n v="0"/>
    <n v="85"/>
    <n v="0"/>
    <n v="0"/>
    <n v="0"/>
    <n v="0"/>
    <n v="0"/>
    <n v="85"/>
    <s v="2"/>
  </r>
  <r>
    <x v="1"/>
    <x v="41"/>
    <s v="1"/>
    <s v="01"/>
    <s v="15041RESIN146362023"/>
    <s v="23BL000F"/>
    <n v="3635"/>
    <n v="3635"/>
    <n v="3635"/>
    <n v="3635"/>
    <n v="0"/>
    <n v="0"/>
    <n v="0"/>
    <n v="0"/>
    <n v="71.2"/>
    <n v="0"/>
    <n v="0"/>
    <n v="0"/>
    <n v="0"/>
    <n v="0"/>
    <n v="71.2"/>
    <s v="2"/>
  </r>
  <r>
    <x v="1"/>
    <x v="41"/>
    <s v="1"/>
    <s v="01"/>
    <s v="15041RESIN146362023"/>
    <s v="23BL000F"/>
    <n v="3634"/>
    <n v="3634"/>
    <n v="3634"/>
    <n v="3634"/>
    <n v="0"/>
    <n v="0"/>
    <n v="0"/>
    <n v="0"/>
    <n v="4.95"/>
    <n v="0"/>
    <n v="0"/>
    <n v="0"/>
    <n v="0"/>
    <n v="0"/>
    <n v="4.95"/>
    <s v="2"/>
  </r>
  <r>
    <x v="1"/>
    <x v="41"/>
    <s v="1"/>
    <s v="01"/>
    <s v="15041RESIN146362023"/>
    <s v="23BL000F"/>
    <n v="3633"/>
    <n v="3633"/>
    <n v="3633"/>
    <n v="3633"/>
    <n v="0"/>
    <n v="0"/>
    <n v="0"/>
    <n v="0"/>
    <n v="44"/>
    <n v="0"/>
    <n v="0"/>
    <n v="0"/>
    <n v="0"/>
    <n v="0"/>
    <n v="44"/>
    <s v="2"/>
  </r>
  <r>
    <x v="1"/>
    <x v="41"/>
    <s v="1"/>
    <s v="01"/>
    <s v="15041RESIN146362023"/>
    <s v="23BL000F"/>
    <n v="3632"/>
    <n v="3632"/>
    <n v="3632"/>
    <n v="3632"/>
    <n v="0"/>
    <n v="0"/>
    <n v="0"/>
    <n v="0"/>
    <n v="45"/>
    <n v="0"/>
    <n v="0"/>
    <n v="0"/>
    <n v="0"/>
    <n v="0"/>
    <n v="45"/>
    <s v="2"/>
  </r>
  <r>
    <x v="1"/>
    <x v="41"/>
    <s v="1"/>
    <s v="01"/>
    <s v="15041RESIN146362023"/>
    <s v="23BL000F"/>
    <n v="3631"/>
    <n v="3631"/>
    <n v="3631"/>
    <n v="3631"/>
    <n v="0"/>
    <n v="0"/>
    <n v="0"/>
    <n v="0"/>
    <n v="102.95"/>
    <n v="0"/>
    <n v="0"/>
    <n v="0"/>
    <n v="0"/>
    <n v="0"/>
    <n v="102.95"/>
    <s v="2"/>
  </r>
  <r>
    <x v="1"/>
    <x v="41"/>
    <s v="1"/>
    <s v="01"/>
    <s v="15041RESIN146362023"/>
    <s v="23BL000F"/>
    <n v="3630"/>
    <n v="3630"/>
    <n v="3630"/>
    <n v="3630"/>
    <n v="0"/>
    <n v="0"/>
    <n v="0"/>
    <n v="0"/>
    <n v="573"/>
    <n v="0"/>
    <n v="0"/>
    <n v="0"/>
    <n v="0"/>
    <n v="0"/>
    <n v="573"/>
    <s v="2"/>
  </r>
  <r>
    <x v="1"/>
    <x v="41"/>
    <s v="1"/>
    <s v="01"/>
    <s v="15041RESIN146362023"/>
    <s v="23BL000F"/>
    <n v="3629"/>
    <n v="3629"/>
    <n v="3629"/>
    <n v="3629"/>
    <n v="0"/>
    <n v="0"/>
    <n v="0"/>
    <n v="0"/>
    <n v="457"/>
    <n v="0"/>
    <n v="0"/>
    <n v="0"/>
    <n v="0"/>
    <n v="0"/>
    <n v="457"/>
    <s v="2"/>
  </r>
  <r>
    <x v="1"/>
    <x v="41"/>
    <s v="1"/>
    <s v="01"/>
    <s v="15041RESIN146362023"/>
    <s v="23BL000F"/>
    <n v="3628"/>
    <n v="3628"/>
    <n v="3628"/>
    <n v="3628"/>
    <n v="0"/>
    <n v="0"/>
    <n v="0"/>
    <n v="0"/>
    <n v="22.5"/>
    <n v="0"/>
    <n v="0"/>
    <n v="0"/>
    <n v="0"/>
    <n v="0"/>
    <n v="22.5"/>
    <s v="2"/>
  </r>
  <r>
    <x v="1"/>
    <x v="41"/>
    <s v="1"/>
    <s v="01"/>
    <s v="15041RESIN146362023"/>
    <s v="23BL000F"/>
    <n v="3627"/>
    <n v="3627"/>
    <n v="3627"/>
    <n v="3627"/>
    <n v="0"/>
    <n v="0"/>
    <n v="0"/>
    <n v="0"/>
    <n v="93"/>
    <n v="0"/>
    <n v="0"/>
    <n v="0"/>
    <n v="0"/>
    <n v="0"/>
    <n v="93"/>
    <s v="2"/>
  </r>
  <r>
    <x v="1"/>
    <x v="41"/>
    <s v="1"/>
    <s v="01"/>
    <s v="15041RESIN146362023"/>
    <s v="23BL000F"/>
    <n v="3626"/>
    <n v="3626"/>
    <n v="3626"/>
    <n v="3626"/>
    <n v="0"/>
    <n v="0"/>
    <n v="0"/>
    <n v="0"/>
    <n v="20.5"/>
    <n v="0"/>
    <n v="0"/>
    <n v="0"/>
    <n v="0"/>
    <n v="0"/>
    <n v="20.5"/>
    <s v="2"/>
  </r>
  <r>
    <x v="1"/>
    <x v="41"/>
    <s v="1"/>
    <s v="01"/>
    <s v="15041RESIN146362023"/>
    <s v="23BL000F"/>
    <n v="3625"/>
    <n v="3625"/>
    <n v="3625"/>
    <n v="3625"/>
    <n v="0"/>
    <n v="0"/>
    <n v="0"/>
    <n v="0"/>
    <n v="184.5"/>
    <n v="0"/>
    <n v="0"/>
    <n v="0"/>
    <n v="0"/>
    <n v="0"/>
    <n v="184.5"/>
    <s v="2"/>
  </r>
  <r>
    <x v="1"/>
    <x v="42"/>
    <s v="1"/>
    <s v="01"/>
    <s v="15041RESIN146362023"/>
    <s v="23BL000F"/>
    <n v="3624"/>
    <n v="3624"/>
    <n v="3624"/>
    <n v="3624"/>
    <n v="0"/>
    <n v="0"/>
    <n v="0"/>
    <n v="0"/>
    <n v="291.58"/>
    <n v="0"/>
    <n v="0"/>
    <n v="0"/>
    <n v="0"/>
    <n v="0"/>
    <n v="291.58"/>
    <s v="2"/>
  </r>
  <r>
    <x v="1"/>
    <x v="42"/>
    <s v="1"/>
    <s v="01"/>
    <s v="15041RESIN146362023"/>
    <s v="23BL000F"/>
    <n v="3623"/>
    <n v="3623"/>
    <n v="3623"/>
    <n v="3623"/>
    <n v="0"/>
    <n v="0"/>
    <n v="0"/>
    <n v="0"/>
    <n v="24.2"/>
    <n v="0"/>
    <n v="0"/>
    <n v="0"/>
    <n v="0"/>
    <n v="0"/>
    <n v="24.2"/>
    <s v="2"/>
  </r>
  <r>
    <x v="1"/>
    <x v="42"/>
    <s v="1"/>
    <s v="01"/>
    <s v="15041RESIN146362023"/>
    <s v="23BL000F"/>
    <n v="3622"/>
    <n v="3622"/>
    <n v="3622"/>
    <n v="3622"/>
    <n v="0"/>
    <n v="0"/>
    <n v="0"/>
    <n v="0"/>
    <n v="184.5"/>
    <n v="0"/>
    <n v="0"/>
    <n v="0"/>
    <n v="0"/>
    <n v="0"/>
    <n v="184.5"/>
    <s v="2"/>
  </r>
  <r>
    <x v="1"/>
    <x v="42"/>
    <s v="1"/>
    <s v="01"/>
    <s v="15041RESIN146362023"/>
    <s v="23BL000F"/>
    <n v="3621"/>
    <n v="3621"/>
    <n v="3621"/>
    <n v="3621"/>
    <n v="0"/>
    <n v="0"/>
    <n v="0"/>
    <n v="0"/>
    <n v="994"/>
    <n v="0"/>
    <n v="0"/>
    <n v="0"/>
    <n v="0"/>
    <n v="0"/>
    <n v="994"/>
    <s v="2"/>
  </r>
  <r>
    <x v="1"/>
    <x v="42"/>
    <s v="1"/>
    <s v="01"/>
    <s v="15041RESIN146362023"/>
    <s v="23BL000F"/>
    <n v="3620"/>
    <n v="3620"/>
    <n v="3620"/>
    <n v="3620"/>
    <n v="0"/>
    <n v="0"/>
    <n v="0"/>
    <n v="0"/>
    <n v="63.4"/>
    <n v="0"/>
    <n v="0"/>
    <n v="0"/>
    <n v="0"/>
    <n v="0"/>
    <n v="63.4"/>
    <s v="2"/>
  </r>
  <r>
    <x v="1"/>
    <x v="42"/>
    <s v="1"/>
    <s v="01"/>
    <s v="15041RESIN146362023"/>
    <s v="23BL000F"/>
    <n v="3619"/>
    <n v="3619"/>
    <n v="3619"/>
    <n v="3619"/>
    <n v="0"/>
    <n v="0"/>
    <n v="0"/>
    <n v="0"/>
    <n v="30"/>
    <n v="0"/>
    <n v="0"/>
    <n v="0"/>
    <n v="0"/>
    <n v="0"/>
    <n v="30"/>
    <s v="2"/>
  </r>
  <r>
    <x v="1"/>
    <x v="42"/>
    <s v="1"/>
    <s v="01"/>
    <s v="15041RESIN146362023"/>
    <s v="23BL000F"/>
    <n v="3618"/>
    <n v="3618"/>
    <n v="3618"/>
    <n v="3618"/>
    <n v="0"/>
    <n v="0"/>
    <n v="0"/>
    <n v="0"/>
    <n v="62.65"/>
    <n v="0"/>
    <n v="0"/>
    <n v="0"/>
    <n v="0"/>
    <n v="0"/>
    <n v="62.65"/>
    <s v="2"/>
  </r>
  <r>
    <x v="1"/>
    <x v="42"/>
    <s v="1"/>
    <s v="01"/>
    <s v="15041RESIN146362023"/>
    <s v="23BL000F"/>
    <n v="3617"/>
    <n v="3617"/>
    <n v="3617"/>
    <n v="3617"/>
    <n v="0"/>
    <n v="0"/>
    <n v="0"/>
    <n v="0"/>
    <n v="20"/>
    <n v="0"/>
    <n v="0"/>
    <n v="0"/>
    <n v="0"/>
    <n v="0"/>
    <n v="20"/>
    <s v="2"/>
  </r>
  <r>
    <x v="1"/>
    <x v="42"/>
    <s v="1"/>
    <s v="01"/>
    <s v="15041RESIN146362023"/>
    <s v="23BL000F"/>
    <n v="3616"/>
    <n v="3616"/>
    <n v="3616"/>
    <n v="3616"/>
    <n v="0"/>
    <n v="0"/>
    <n v="0"/>
    <n v="0"/>
    <n v="198"/>
    <n v="0"/>
    <n v="0"/>
    <n v="0"/>
    <n v="0"/>
    <n v="0"/>
    <n v="198"/>
    <s v="2"/>
  </r>
  <r>
    <x v="1"/>
    <x v="42"/>
    <s v="1"/>
    <s v="01"/>
    <s v="15041RESIN146362023"/>
    <s v="23BL000F"/>
    <n v="3615"/>
    <n v="3615"/>
    <n v="3615"/>
    <n v="3615"/>
    <n v="0"/>
    <n v="0"/>
    <n v="0"/>
    <n v="0"/>
    <n v="492"/>
    <n v="0"/>
    <n v="0"/>
    <n v="0"/>
    <n v="0"/>
    <n v="0"/>
    <n v="492"/>
    <s v="2"/>
  </r>
  <r>
    <x v="1"/>
    <x v="42"/>
    <s v="1"/>
    <s v="01"/>
    <s v="15041RESIN146362023"/>
    <s v="23BL000F"/>
    <n v="3614"/>
    <n v="3614"/>
    <n v="3614"/>
    <n v="3614"/>
    <n v="0"/>
    <n v="0"/>
    <n v="0"/>
    <n v="0"/>
    <n v="44"/>
    <n v="0"/>
    <n v="0"/>
    <n v="0"/>
    <n v="0"/>
    <n v="0"/>
    <n v="44"/>
    <s v="2"/>
  </r>
  <r>
    <x v="1"/>
    <x v="42"/>
    <s v="1"/>
    <s v="01"/>
    <s v="15041RESIN146362023"/>
    <s v="23BL000F"/>
    <n v="3613"/>
    <n v="3613"/>
    <n v="3613"/>
    <n v="3613"/>
    <n v="0"/>
    <n v="0"/>
    <n v="0"/>
    <n v="0"/>
    <n v="447.2"/>
    <n v="0"/>
    <n v="0"/>
    <n v="0"/>
    <n v="0"/>
    <n v="0"/>
    <n v="447.2"/>
    <s v="2"/>
  </r>
  <r>
    <x v="1"/>
    <x v="42"/>
    <s v="1"/>
    <s v="01"/>
    <s v="15041RESIN146362023"/>
    <s v="23BL000F"/>
    <n v="3612"/>
    <n v="3612"/>
    <n v="3612"/>
    <n v="3612"/>
    <n v="0"/>
    <n v="0"/>
    <n v="0"/>
    <n v="0"/>
    <n v="52.8"/>
    <n v="0"/>
    <n v="0"/>
    <n v="0"/>
    <n v="0"/>
    <n v="0"/>
    <n v="52.8"/>
    <s v="2"/>
  </r>
  <r>
    <x v="1"/>
    <x v="42"/>
    <s v="1"/>
    <s v="01"/>
    <s v="15041RESIN146362023"/>
    <s v="23BL000F"/>
    <n v="3611"/>
    <n v="3611"/>
    <n v="3611"/>
    <n v="3611"/>
    <n v="0"/>
    <n v="0"/>
    <n v="0"/>
    <n v="0"/>
    <n v="20"/>
    <n v="0"/>
    <n v="0"/>
    <n v="0"/>
    <n v="0"/>
    <n v="0"/>
    <n v="20"/>
    <s v="2"/>
  </r>
  <r>
    <x v="1"/>
    <x v="42"/>
    <s v="1"/>
    <s v="01"/>
    <s v="15041RESIN146362023"/>
    <s v="23BL000F"/>
    <n v="3610"/>
    <n v="3610"/>
    <n v="3610"/>
    <n v="3610"/>
    <n v="0"/>
    <n v="0"/>
    <n v="0"/>
    <n v="0"/>
    <n v="104.9"/>
    <n v="0"/>
    <n v="0"/>
    <n v="0"/>
    <n v="0"/>
    <n v="0"/>
    <n v="104.9"/>
    <s v="2"/>
  </r>
  <r>
    <x v="1"/>
    <x v="42"/>
    <s v="1"/>
    <s v="01"/>
    <s v="15041RESIN146362023"/>
    <s v="23BL000F"/>
    <n v="3609"/>
    <n v="3609"/>
    <n v="3609"/>
    <n v="3609"/>
    <n v="0"/>
    <n v="0"/>
    <n v="0"/>
    <n v="0"/>
    <n v="120"/>
    <n v="0"/>
    <n v="0"/>
    <n v="0"/>
    <n v="0"/>
    <n v="0"/>
    <n v="120"/>
    <s v="2"/>
  </r>
  <r>
    <x v="1"/>
    <x v="42"/>
    <s v="1"/>
    <s v="01"/>
    <s v="15041RESIN146362023"/>
    <s v="23BL000F"/>
    <n v="3608"/>
    <n v="3608"/>
    <n v="3608"/>
    <n v="3608"/>
    <n v="0"/>
    <n v="0"/>
    <n v="0"/>
    <n v="0"/>
    <n v="19"/>
    <n v="0"/>
    <n v="0"/>
    <n v="0"/>
    <n v="0"/>
    <n v="0"/>
    <n v="19"/>
    <s v="2"/>
  </r>
  <r>
    <x v="1"/>
    <x v="42"/>
    <s v="1"/>
    <s v="01"/>
    <s v="15041RESIN146362023"/>
    <s v="23BL000F"/>
    <n v="3607"/>
    <n v="3607"/>
    <n v="3607"/>
    <n v="3607"/>
    <n v="0"/>
    <n v="0"/>
    <n v="0"/>
    <n v="0"/>
    <n v="225"/>
    <n v="0"/>
    <n v="0"/>
    <n v="0"/>
    <n v="0"/>
    <n v="0"/>
    <n v="225"/>
    <s v="2"/>
  </r>
  <r>
    <x v="1"/>
    <x v="42"/>
    <s v="1"/>
    <s v="01"/>
    <s v="15041RESIN146362023"/>
    <s v="23BL000F"/>
    <n v="3606"/>
    <n v="3606"/>
    <n v="3606"/>
    <n v="3606"/>
    <n v="0"/>
    <n v="0"/>
    <n v="0"/>
    <n v="0"/>
    <n v="100"/>
    <n v="0"/>
    <n v="0"/>
    <n v="0"/>
    <n v="0"/>
    <n v="0"/>
    <n v="100"/>
    <s v="2"/>
  </r>
  <r>
    <x v="1"/>
    <x v="42"/>
    <s v="1"/>
    <s v="01"/>
    <s v="15041RESIN146362023"/>
    <s v="23BL000F"/>
    <n v="3605"/>
    <n v="3605"/>
    <n v="3605"/>
    <n v="3605"/>
    <n v="0"/>
    <n v="0"/>
    <n v="0"/>
    <n v="0"/>
    <n v="82.5"/>
    <n v="0"/>
    <n v="0"/>
    <n v="0"/>
    <n v="0"/>
    <n v="0"/>
    <n v="82.5"/>
    <s v="2"/>
  </r>
  <r>
    <x v="1"/>
    <x v="42"/>
    <s v="1"/>
    <s v="01"/>
    <s v="15041RESIN146362023"/>
    <s v="23BL000F"/>
    <n v="3604"/>
    <n v="3604"/>
    <n v="3604"/>
    <n v="3604"/>
    <n v="0"/>
    <n v="0"/>
    <n v="0"/>
    <n v="0"/>
    <n v="82.5"/>
    <n v="0"/>
    <n v="0"/>
    <n v="0"/>
    <n v="0"/>
    <n v="0"/>
    <n v="82.5"/>
    <s v="2"/>
  </r>
  <r>
    <x v="1"/>
    <x v="42"/>
    <s v="1"/>
    <s v="01"/>
    <s v="15041RESIN146362023"/>
    <s v="23BL000F"/>
    <n v="3603"/>
    <n v="3603"/>
    <n v="3603"/>
    <n v="3603"/>
    <n v="0"/>
    <n v="0"/>
    <n v="0"/>
    <n v="0"/>
    <n v="289.2"/>
    <n v="0"/>
    <n v="0"/>
    <n v="0"/>
    <n v="0"/>
    <n v="0"/>
    <n v="289.2"/>
    <s v="2"/>
  </r>
  <r>
    <x v="1"/>
    <x v="43"/>
    <s v="1"/>
    <s v="01"/>
    <s v="15041RESIN146362023"/>
    <s v="23BL000F"/>
    <n v="3602"/>
    <n v="3602"/>
    <n v="3602"/>
    <n v="3602"/>
    <n v="0"/>
    <n v="0"/>
    <n v="0"/>
    <n v="0"/>
    <n v="456.7"/>
    <n v="0"/>
    <n v="0"/>
    <n v="0"/>
    <n v="0"/>
    <n v="0"/>
    <n v="456.7"/>
    <s v="2"/>
  </r>
  <r>
    <x v="1"/>
    <x v="43"/>
    <s v="1"/>
    <s v="01"/>
    <s v="15041RESIN146362023"/>
    <s v="23BL000F"/>
    <n v="3601"/>
    <n v="3601"/>
    <n v="3601"/>
    <n v="3601"/>
    <n v="0"/>
    <n v="0"/>
    <n v="0"/>
    <n v="0"/>
    <n v="203"/>
    <n v="0"/>
    <n v="0"/>
    <n v="0"/>
    <n v="0"/>
    <n v="0"/>
    <n v="203"/>
    <s v="2"/>
  </r>
  <r>
    <x v="1"/>
    <x v="43"/>
    <s v="1"/>
    <s v="01"/>
    <s v="15041RESIN146362023"/>
    <s v="23BL000F"/>
    <n v="3600"/>
    <n v="3600"/>
    <n v="3600"/>
    <n v="3600"/>
    <n v="0"/>
    <n v="0"/>
    <n v="0"/>
    <n v="0"/>
    <n v="71"/>
    <n v="0"/>
    <n v="0"/>
    <n v="0"/>
    <n v="0"/>
    <n v="0"/>
    <n v="71"/>
    <s v="2"/>
  </r>
  <r>
    <x v="1"/>
    <x v="43"/>
    <s v="1"/>
    <s v="01"/>
    <s v="15041RESIN146362023"/>
    <s v="23BL000F"/>
    <n v="3599"/>
    <n v="3599"/>
    <n v="3599"/>
    <n v="3599"/>
    <n v="0"/>
    <n v="0"/>
    <n v="0"/>
    <n v="0"/>
    <n v="49.5"/>
    <n v="0"/>
    <n v="0"/>
    <n v="0"/>
    <n v="0"/>
    <n v="0"/>
    <n v="49.5"/>
    <s v="2"/>
  </r>
  <r>
    <x v="1"/>
    <x v="43"/>
    <s v="1"/>
    <s v="01"/>
    <s v="15041RESIN146362023"/>
    <s v="23BL000F"/>
    <n v="3598"/>
    <n v="3598"/>
    <n v="3598"/>
    <n v="3598"/>
    <n v="0"/>
    <n v="0"/>
    <n v="0"/>
    <n v="0"/>
    <n v="5.5"/>
    <n v="0"/>
    <n v="0"/>
    <n v="0"/>
    <n v="0"/>
    <n v="0"/>
    <n v="5.5"/>
    <s v="2"/>
  </r>
  <r>
    <x v="1"/>
    <x v="43"/>
    <s v="1"/>
    <s v="01"/>
    <s v="15041RESIN146362023"/>
    <s v="23BL000F"/>
    <n v="3597"/>
    <n v="3597"/>
    <n v="3597"/>
    <n v="3597"/>
    <n v="0"/>
    <n v="0"/>
    <n v="0"/>
    <n v="0"/>
    <n v="135.30000000000001"/>
    <n v="0"/>
    <n v="0"/>
    <n v="0"/>
    <n v="0"/>
    <n v="0"/>
    <n v="135.30000000000001"/>
    <s v="2"/>
  </r>
  <r>
    <x v="1"/>
    <x v="43"/>
    <s v="1"/>
    <s v="01"/>
    <s v="15041RESIN146362023"/>
    <s v="23BL000F"/>
    <n v="3596"/>
    <n v="3596"/>
    <n v="3596"/>
    <n v="3596"/>
    <n v="0"/>
    <n v="0"/>
    <n v="0"/>
    <n v="0"/>
    <n v="231.5"/>
    <n v="0"/>
    <n v="0"/>
    <n v="0"/>
    <n v="0"/>
    <n v="0"/>
    <n v="231.5"/>
    <s v="2"/>
  </r>
  <r>
    <x v="1"/>
    <x v="43"/>
    <s v="1"/>
    <s v="01"/>
    <s v="15041RESIN146362023"/>
    <s v="23BL000F"/>
    <n v="3595"/>
    <n v="3595"/>
    <n v="3595"/>
    <n v="3595"/>
    <n v="0"/>
    <n v="0"/>
    <n v="0"/>
    <n v="0"/>
    <n v="294.8"/>
    <n v="0"/>
    <n v="0"/>
    <n v="0"/>
    <n v="0"/>
    <n v="0"/>
    <n v="294.8"/>
    <s v="2"/>
  </r>
  <r>
    <x v="1"/>
    <x v="43"/>
    <s v="1"/>
    <s v="01"/>
    <s v="15041RESIN146362023"/>
    <s v="23BL000F"/>
    <n v="3594"/>
    <n v="3594"/>
    <n v="3594"/>
    <n v="3594"/>
    <n v="0"/>
    <n v="0"/>
    <n v="0"/>
    <n v="0"/>
    <n v="132.24"/>
    <n v="0"/>
    <n v="0"/>
    <n v="0"/>
    <n v="0"/>
    <n v="0"/>
    <n v="132.24"/>
    <s v="2"/>
  </r>
  <r>
    <x v="1"/>
    <x v="43"/>
    <s v="1"/>
    <s v="01"/>
    <s v="15041RESIN146362023"/>
    <s v="23BL000F"/>
    <n v="3593"/>
    <n v="3593"/>
    <n v="3593"/>
    <n v="3593"/>
    <n v="0"/>
    <n v="0"/>
    <n v="0"/>
    <n v="0"/>
    <n v="309"/>
    <n v="0"/>
    <n v="0"/>
    <n v="0"/>
    <n v="0"/>
    <n v="0"/>
    <n v="309"/>
    <s v="2"/>
  </r>
  <r>
    <x v="1"/>
    <x v="44"/>
    <s v="1"/>
    <s v="01"/>
    <s v="15041RESIN146362023"/>
    <s v="23BL000F"/>
    <n v="3592"/>
    <n v="3592"/>
    <n v="3592"/>
    <n v="3592"/>
    <n v="0"/>
    <n v="0"/>
    <n v="0"/>
    <n v="0"/>
    <n v="631.54999999999995"/>
    <n v="0"/>
    <n v="0"/>
    <n v="0"/>
    <n v="0"/>
    <n v="0"/>
    <n v="631.54999999999995"/>
    <s v="2"/>
  </r>
  <r>
    <x v="1"/>
    <x v="44"/>
    <s v="1"/>
    <s v="01"/>
    <s v="15041RESIN146362023"/>
    <s v="23BL000F"/>
    <n v="3591"/>
    <n v="3591"/>
    <n v="3591"/>
    <n v="3591"/>
    <n v="0"/>
    <n v="0"/>
    <n v="0"/>
    <n v="0"/>
    <n v="113.4"/>
    <n v="0"/>
    <n v="0"/>
    <n v="0"/>
    <n v="0"/>
    <n v="0"/>
    <n v="113.4"/>
    <s v="2"/>
  </r>
  <r>
    <x v="1"/>
    <x v="44"/>
    <s v="1"/>
    <s v="01"/>
    <s v="15041RESIN146362023"/>
    <s v="23BL000F"/>
    <n v="3590"/>
    <n v="3590"/>
    <n v="3590"/>
    <n v="3590"/>
    <n v="0"/>
    <n v="0"/>
    <n v="0"/>
    <n v="0"/>
    <n v="21.15"/>
    <n v="0"/>
    <n v="0"/>
    <n v="0"/>
    <n v="0"/>
    <n v="0"/>
    <n v="21.15"/>
    <s v="2"/>
  </r>
  <r>
    <x v="1"/>
    <x v="44"/>
    <s v="1"/>
    <s v="01"/>
    <s v="15041RESIN146362023"/>
    <s v="23BL000F"/>
    <n v="3589"/>
    <n v="3589"/>
    <n v="3589"/>
    <n v="3589"/>
    <n v="0"/>
    <n v="0"/>
    <n v="0"/>
    <n v="0"/>
    <n v="90"/>
    <n v="0"/>
    <n v="0"/>
    <n v="0"/>
    <n v="0"/>
    <n v="0"/>
    <n v="90"/>
    <s v="2"/>
  </r>
  <r>
    <x v="1"/>
    <x v="44"/>
    <s v="1"/>
    <s v="01"/>
    <s v="15041RESIN146362023"/>
    <s v="23BL000F"/>
    <n v="3588"/>
    <n v="3588"/>
    <n v="3588"/>
    <n v="3588"/>
    <n v="0"/>
    <n v="0"/>
    <n v="0"/>
    <n v="0"/>
    <n v="12"/>
    <n v="0"/>
    <n v="0"/>
    <n v="0"/>
    <n v="0"/>
    <n v="0"/>
    <n v="12"/>
    <s v="2"/>
  </r>
  <r>
    <x v="1"/>
    <x v="44"/>
    <s v="1"/>
    <s v="01"/>
    <s v="15041RESIN146362023"/>
    <s v="23BL000F"/>
    <n v="3587"/>
    <n v="3587"/>
    <n v="3587"/>
    <n v="3587"/>
    <n v="0"/>
    <n v="0"/>
    <n v="0"/>
    <n v="0"/>
    <n v="430"/>
    <n v="0"/>
    <n v="0"/>
    <n v="0"/>
    <n v="0"/>
    <n v="0"/>
    <n v="430"/>
    <s v="2"/>
  </r>
  <r>
    <x v="1"/>
    <x v="44"/>
    <s v="1"/>
    <s v="01"/>
    <s v="15041RESIN146362023"/>
    <s v="23BL000F"/>
    <n v="3586"/>
    <n v="3586"/>
    <n v="3586"/>
    <n v="3586"/>
    <n v="0"/>
    <n v="0"/>
    <n v="0"/>
    <n v="0"/>
    <n v="99.5"/>
    <n v="0"/>
    <n v="0"/>
    <n v="0"/>
    <n v="0"/>
    <n v="0"/>
    <n v="99.5"/>
    <s v="2"/>
  </r>
  <r>
    <x v="1"/>
    <x v="44"/>
    <s v="1"/>
    <s v="01"/>
    <s v="15041RESIN146362023"/>
    <s v="23BL000F"/>
    <n v="3585"/>
    <n v="3585"/>
    <n v="3585"/>
    <n v="3585"/>
    <n v="0"/>
    <n v="0"/>
    <n v="0"/>
    <n v="0"/>
    <n v="55"/>
    <n v="0"/>
    <n v="0"/>
    <n v="0"/>
    <n v="0"/>
    <n v="0"/>
    <n v="55"/>
    <s v="2"/>
  </r>
  <r>
    <x v="1"/>
    <x v="44"/>
    <s v="1"/>
    <s v="01"/>
    <s v="15041RESIN146362023"/>
    <s v="23BL000F"/>
    <n v="3584"/>
    <n v="3584"/>
    <n v="3584"/>
    <n v="3584"/>
    <n v="0"/>
    <n v="0"/>
    <n v="0"/>
    <n v="0"/>
    <n v="19.8"/>
    <n v="0"/>
    <n v="0"/>
    <n v="0"/>
    <n v="0"/>
    <n v="0"/>
    <n v="19.8"/>
    <s v="2"/>
  </r>
  <r>
    <x v="1"/>
    <x v="44"/>
    <s v="1"/>
    <s v="01"/>
    <s v="15041RESIN146362023"/>
    <s v="23BL000F"/>
    <n v="3583"/>
    <n v="3583"/>
    <n v="3583"/>
    <n v="3583"/>
    <n v="0"/>
    <n v="0"/>
    <n v="0"/>
    <n v="0"/>
    <n v="30"/>
    <n v="0"/>
    <n v="0"/>
    <n v="0"/>
    <n v="0"/>
    <n v="0"/>
    <n v="30"/>
    <s v="2"/>
  </r>
  <r>
    <x v="1"/>
    <x v="44"/>
    <s v="1"/>
    <s v="01"/>
    <s v="15041RESIN146362023"/>
    <s v="23BL000F"/>
    <n v="3582"/>
    <n v="3582"/>
    <n v="3582"/>
    <n v="3582"/>
    <n v="0"/>
    <n v="0"/>
    <n v="0"/>
    <n v="0"/>
    <n v="75"/>
    <n v="0"/>
    <n v="0"/>
    <n v="0"/>
    <n v="0"/>
    <n v="0"/>
    <n v="75"/>
    <s v="2"/>
  </r>
  <r>
    <x v="1"/>
    <x v="44"/>
    <s v="1"/>
    <s v="01"/>
    <s v="15041RESIN146362023"/>
    <s v="23BL000F"/>
    <n v="3581"/>
    <n v="3581"/>
    <n v="3581"/>
    <n v="3581"/>
    <n v="0"/>
    <n v="0"/>
    <n v="0"/>
    <n v="0"/>
    <n v="125.96"/>
    <n v="0"/>
    <n v="0"/>
    <n v="0"/>
    <n v="0"/>
    <n v="0"/>
    <n v="125.96"/>
    <s v="2"/>
  </r>
  <r>
    <x v="1"/>
    <x v="44"/>
    <s v="1"/>
    <s v="01"/>
    <s v="15041RESIN146362023"/>
    <s v="23BL000F"/>
    <n v="3580"/>
    <n v="3580"/>
    <n v="3580"/>
    <n v="3580"/>
    <n v="0"/>
    <n v="0"/>
    <n v="0"/>
    <n v="0"/>
    <n v="237.55"/>
    <n v="0"/>
    <n v="0"/>
    <n v="0"/>
    <n v="0"/>
    <n v="0"/>
    <n v="237.55"/>
    <s v="2"/>
  </r>
  <r>
    <x v="1"/>
    <x v="44"/>
    <s v="1"/>
    <s v="01"/>
    <s v="15041RESIN146362023"/>
    <s v="23BL000F"/>
    <n v="3579"/>
    <n v="3579"/>
    <n v="3579"/>
    <n v="3579"/>
    <n v="0"/>
    <n v="0"/>
    <n v="0"/>
    <n v="0"/>
    <n v="506"/>
    <n v="0"/>
    <n v="0"/>
    <n v="0"/>
    <n v="0"/>
    <n v="0"/>
    <n v="506"/>
    <s v="2"/>
  </r>
  <r>
    <x v="1"/>
    <x v="44"/>
    <s v="1"/>
    <s v="01"/>
    <s v="15041RESIN146362023"/>
    <s v="23BL000F"/>
    <n v="3578"/>
    <n v="3578"/>
    <n v="3578"/>
    <n v="3578"/>
    <n v="0"/>
    <n v="0"/>
    <n v="0"/>
    <n v="0"/>
    <n v="14.89"/>
    <n v="0"/>
    <n v="0"/>
    <n v="0"/>
    <n v="0"/>
    <n v="0"/>
    <n v="14.89"/>
    <s v="2"/>
  </r>
  <r>
    <x v="1"/>
    <x v="44"/>
    <s v="1"/>
    <s v="01"/>
    <s v="15041RESIN146362023"/>
    <s v="23BL000F"/>
    <n v="3577"/>
    <n v="3577"/>
    <n v="3577"/>
    <n v="3577"/>
    <n v="0"/>
    <n v="0"/>
    <n v="0"/>
    <n v="0"/>
    <n v="54"/>
    <n v="0"/>
    <n v="0"/>
    <n v="0"/>
    <n v="0"/>
    <n v="0"/>
    <n v="54"/>
    <s v="2"/>
  </r>
  <r>
    <x v="1"/>
    <x v="44"/>
    <s v="1"/>
    <s v="01"/>
    <s v="15041RESIN146362023"/>
    <s v="23BL000F"/>
    <n v="3576"/>
    <n v="3576"/>
    <n v="3576"/>
    <n v="3576"/>
    <n v="0"/>
    <n v="0"/>
    <n v="0"/>
    <n v="0"/>
    <n v="381.8"/>
    <n v="0"/>
    <n v="0"/>
    <n v="0"/>
    <n v="0"/>
    <n v="0"/>
    <n v="381.8"/>
    <s v="2"/>
  </r>
  <r>
    <x v="1"/>
    <x v="44"/>
    <s v="1"/>
    <s v="01"/>
    <s v="15041RESIN146362023"/>
    <s v="23BL000F"/>
    <n v="3575"/>
    <n v="3575"/>
    <n v="3575"/>
    <n v="3575"/>
    <n v="0"/>
    <n v="0"/>
    <n v="0"/>
    <n v="0"/>
    <n v="7"/>
    <n v="0"/>
    <n v="0"/>
    <n v="0"/>
    <n v="0"/>
    <n v="0"/>
    <n v="7"/>
    <s v="2"/>
  </r>
  <r>
    <x v="1"/>
    <x v="44"/>
    <s v="1"/>
    <s v="01"/>
    <s v="15041RESIN146362023"/>
    <s v="23BL000F"/>
    <n v="3574"/>
    <n v="3574"/>
    <n v="3574"/>
    <n v="3574"/>
    <n v="0"/>
    <n v="0"/>
    <n v="0"/>
    <n v="0"/>
    <n v="725"/>
    <n v="0"/>
    <n v="0"/>
    <n v="0"/>
    <n v="0"/>
    <n v="0"/>
    <n v="725"/>
    <s v="2"/>
  </r>
  <r>
    <x v="1"/>
    <x v="44"/>
    <s v="1"/>
    <s v="01"/>
    <s v="15041RESIN146362023"/>
    <s v="23BL000F"/>
    <n v="3573"/>
    <n v="3573"/>
    <n v="3573"/>
    <n v="3573"/>
    <n v="0"/>
    <n v="0"/>
    <n v="0"/>
    <n v="0"/>
    <n v="59.45"/>
    <n v="0"/>
    <n v="0"/>
    <n v="0"/>
    <n v="0"/>
    <n v="0"/>
    <n v="59.45"/>
    <s v="2"/>
  </r>
  <r>
    <x v="1"/>
    <x v="44"/>
    <s v="1"/>
    <s v="01"/>
    <s v="15041RESIN146362023"/>
    <s v="23BL000F"/>
    <n v="3572"/>
    <n v="3572"/>
    <n v="3572"/>
    <n v="3572"/>
    <n v="0"/>
    <n v="0"/>
    <n v="0"/>
    <n v="0"/>
    <n v="45"/>
    <n v="0"/>
    <n v="0"/>
    <n v="0"/>
    <n v="0"/>
    <n v="0"/>
    <n v="45"/>
    <s v="2"/>
  </r>
  <r>
    <x v="1"/>
    <x v="45"/>
    <s v="1"/>
    <s v="01"/>
    <s v="15041RESIN146362023"/>
    <s v="23BL000F"/>
    <n v="3571"/>
    <n v="3571"/>
    <n v="3571"/>
    <n v="3571"/>
    <n v="0"/>
    <n v="0"/>
    <n v="0"/>
    <n v="0"/>
    <n v="11.2"/>
    <n v="0"/>
    <n v="0"/>
    <n v="0"/>
    <n v="0"/>
    <n v="0"/>
    <n v="11.2"/>
    <s v="2"/>
  </r>
  <r>
    <x v="1"/>
    <x v="45"/>
    <s v="1"/>
    <s v="01"/>
    <s v="15041RESIN146362023"/>
    <s v="23BL000F"/>
    <n v="3570"/>
    <n v="3570"/>
    <n v="3570"/>
    <n v="3570"/>
    <n v="0"/>
    <n v="0"/>
    <n v="0"/>
    <n v="0"/>
    <n v="115.2"/>
    <n v="0"/>
    <n v="0"/>
    <n v="0"/>
    <n v="0"/>
    <n v="0"/>
    <n v="115.2"/>
    <s v="2"/>
  </r>
  <r>
    <x v="1"/>
    <x v="45"/>
    <s v="1"/>
    <s v="01"/>
    <s v="15041RESIN146362023"/>
    <s v="23BL000F"/>
    <n v="3569"/>
    <n v="3569"/>
    <n v="3569"/>
    <n v="3569"/>
    <n v="0"/>
    <n v="0"/>
    <n v="0"/>
    <n v="0"/>
    <n v="183.5"/>
    <n v="0"/>
    <n v="0"/>
    <n v="0"/>
    <n v="0"/>
    <n v="0"/>
    <n v="183.5"/>
    <s v="2"/>
  </r>
  <r>
    <x v="1"/>
    <x v="45"/>
    <s v="1"/>
    <s v="01"/>
    <s v="15041RESIN146362023"/>
    <s v="23BL000F"/>
    <n v="3568"/>
    <n v="3568"/>
    <n v="3568"/>
    <n v="3568"/>
    <n v="0"/>
    <n v="0"/>
    <n v="0"/>
    <n v="0"/>
    <n v="216.2"/>
    <n v="0"/>
    <n v="0"/>
    <n v="0"/>
    <n v="0"/>
    <n v="0"/>
    <n v="216.2"/>
    <s v="2"/>
  </r>
  <r>
    <x v="1"/>
    <x v="45"/>
    <s v="1"/>
    <s v="01"/>
    <s v="15041RESIN146362023"/>
    <s v="23BL000F"/>
    <n v="3567"/>
    <n v="3567"/>
    <n v="3567"/>
    <n v="3567"/>
    <n v="0"/>
    <n v="0"/>
    <n v="0"/>
    <n v="0"/>
    <n v="10"/>
    <n v="0"/>
    <n v="0"/>
    <n v="0"/>
    <n v="0"/>
    <n v="0"/>
    <n v="10"/>
    <s v="2"/>
  </r>
  <r>
    <x v="1"/>
    <x v="45"/>
    <s v="1"/>
    <s v="01"/>
    <s v="15041RESIN146362023"/>
    <s v="23BL000F"/>
    <n v="3566"/>
    <n v="3566"/>
    <n v="3566"/>
    <n v="3566"/>
    <n v="0"/>
    <n v="0"/>
    <n v="0"/>
    <n v="0"/>
    <n v="15.6"/>
    <n v="0"/>
    <n v="0"/>
    <n v="0"/>
    <n v="0"/>
    <n v="0"/>
    <n v="15.6"/>
    <s v="2"/>
  </r>
  <r>
    <x v="1"/>
    <x v="45"/>
    <s v="1"/>
    <s v="01"/>
    <s v="15041RESIN146362023"/>
    <s v="23BL000F"/>
    <n v="3565"/>
    <n v="3565"/>
    <n v="3565"/>
    <n v="3565"/>
    <n v="0"/>
    <n v="0"/>
    <n v="0"/>
    <n v="0"/>
    <n v="168.44"/>
    <n v="0"/>
    <n v="0"/>
    <n v="0"/>
    <n v="0"/>
    <n v="0"/>
    <n v="168.44"/>
    <s v="2"/>
  </r>
  <r>
    <x v="1"/>
    <x v="45"/>
    <s v="1"/>
    <s v="01"/>
    <s v="15041RESIN146362023"/>
    <s v="23BL000F"/>
    <n v="3564"/>
    <n v="3564"/>
    <n v="3564"/>
    <n v="3564"/>
    <n v="0"/>
    <n v="0"/>
    <n v="0"/>
    <n v="0"/>
    <n v="33"/>
    <n v="0"/>
    <n v="0"/>
    <n v="0"/>
    <n v="0"/>
    <n v="0"/>
    <n v="33"/>
    <s v="2"/>
  </r>
  <r>
    <x v="1"/>
    <x v="45"/>
    <s v="1"/>
    <s v="01"/>
    <s v="15041RESIN146362023"/>
    <s v="23BL000F"/>
    <n v="3563"/>
    <n v="3563"/>
    <n v="3563"/>
    <n v="3563"/>
    <n v="0"/>
    <n v="0"/>
    <n v="0"/>
    <n v="0"/>
    <n v="30"/>
    <n v="0"/>
    <n v="0"/>
    <n v="0"/>
    <n v="0"/>
    <n v="0"/>
    <n v="30"/>
    <s v="2"/>
  </r>
  <r>
    <x v="1"/>
    <x v="45"/>
    <s v="1"/>
    <s v="01"/>
    <s v="15041RESIN146362023"/>
    <s v="23BL000F"/>
    <n v="3562"/>
    <n v="3562"/>
    <n v="3562"/>
    <n v="3562"/>
    <n v="0"/>
    <n v="0"/>
    <n v="0"/>
    <n v="0"/>
    <n v="89.4"/>
    <n v="0"/>
    <n v="0"/>
    <n v="0"/>
    <n v="0"/>
    <n v="0"/>
    <n v="89.4"/>
    <s v="2"/>
  </r>
  <r>
    <x v="1"/>
    <x v="45"/>
    <s v="1"/>
    <s v="01"/>
    <s v="15041RESIN146362023"/>
    <s v="23BL000F"/>
    <n v="3561"/>
    <n v="3561"/>
    <n v="3561"/>
    <n v="3561"/>
    <n v="0"/>
    <n v="0"/>
    <n v="0"/>
    <n v="0"/>
    <n v="33"/>
    <n v="0"/>
    <n v="0"/>
    <n v="0"/>
    <n v="0"/>
    <n v="0"/>
    <n v="33"/>
    <s v="2"/>
  </r>
  <r>
    <x v="1"/>
    <x v="45"/>
    <s v="1"/>
    <s v="01"/>
    <s v="15041RESIN146362023"/>
    <s v="23BL000F"/>
    <n v="3560"/>
    <n v="3560"/>
    <n v="3560"/>
    <n v="3560"/>
    <n v="0"/>
    <n v="0"/>
    <n v="0"/>
    <n v="0"/>
    <n v="245.5"/>
    <n v="0"/>
    <n v="0"/>
    <n v="0"/>
    <n v="0"/>
    <n v="0"/>
    <n v="245.5"/>
    <s v="2"/>
  </r>
  <r>
    <x v="1"/>
    <x v="46"/>
    <s v="1"/>
    <s v="01"/>
    <s v="15041RESIN146362023"/>
    <s v="23BL000F"/>
    <n v="3559"/>
    <n v="3559"/>
    <n v="3559"/>
    <n v="3559"/>
    <n v="0"/>
    <n v="0"/>
    <n v="0"/>
    <n v="0"/>
    <n v="377.25"/>
    <n v="0"/>
    <n v="0"/>
    <n v="0"/>
    <n v="0"/>
    <n v="0"/>
    <n v="377.25"/>
    <s v="2"/>
  </r>
  <r>
    <x v="1"/>
    <x v="46"/>
    <s v="1"/>
    <s v="01"/>
    <s v="15041RESIN146362023"/>
    <s v="23BL000F"/>
    <n v="3558"/>
    <n v="3558"/>
    <n v="3558"/>
    <n v="3558"/>
    <n v="0"/>
    <n v="0"/>
    <n v="0"/>
    <n v="0"/>
    <n v="233.6"/>
    <n v="0"/>
    <n v="0"/>
    <n v="0"/>
    <n v="0"/>
    <n v="0"/>
    <n v="233.6"/>
    <s v="2"/>
  </r>
  <r>
    <x v="1"/>
    <x v="46"/>
    <s v="1"/>
    <s v="01"/>
    <s v="15041RESIN146362023"/>
    <s v="23BL000F"/>
    <n v="3557"/>
    <n v="3557"/>
    <n v="3557"/>
    <n v="3557"/>
    <n v="0"/>
    <n v="0"/>
    <n v="0"/>
    <n v="0"/>
    <n v="77.55"/>
    <n v="0"/>
    <n v="0"/>
    <n v="0"/>
    <n v="0"/>
    <n v="0"/>
    <n v="77.55"/>
    <s v="2"/>
  </r>
  <r>
    <x v="1"/>
    <x v="46"/>
    <s v="1"/>
    <s v="01"/>
    <s v="15041RESIN146362023"/>
    <s v="23BL000F"/>
    <n v="3556"/>
    <n v="3556"/>
    <n v="3556"/>
    <n v="3556"/>
    <n v="0"/>
    <n v="0"/>
    <n v="0"/>
    <n v="0"/>
    <n v="45"/>
    <n v="0"/>
    <n v="0"/>
    <n v="0"/>
    <n v="0"/>
    <n v="0"/>
    <n v="45"/>
    <s v="2"/>
  </r>
  <r>
    <x v="1"/>
    <x v="46"/>
    <s v="1"/>
    <s v="01"/>
    <s v="15041RESIN146362023"/>
    <s v="23BL000F"/>
    <n v="3555"/>
    <n v="3555"/>
    <n v="3555"/>
    <n v="3555"/>
    <n v="0"/>
    <n v="0"/>
    <n v="0"/>
    <n v="0"/>
    <n v="55"/>
    <n v="0"/>
    <n v="0"/>
    <n v="0"/>
    <n v="0"/>
    <n v="0"/>
    <n v="55"/>
    <s v="2"/>
  </r>
  <r>
    <x v="1"/>
    <x v="46"/>
    <s v="1"/>
    <s v="01"/>
    <s v="15041RESIN146362023"/>
    <s v="23BL000F"/>
    <n v="3554"/>
    <n v="3554"/>
    <n v="3554"/>
    <n v="3554"/>
    <n v="0"/>
    <n v="0"/>
    <n v="0"/>
    <n v="0"/>
    <n v="30.36"/>
    <n v="0"/>
    <n v="0"/>
    <n v="0"/>
    <n v="0"/>
    <n v="0"/>
    <n v="30.36"/>
    <s v="2"/>
  </r>
  <r>
    <x v="1"/>
    <x v="46"/>
    <s v="1"/>
    <s v="01"/>
    <s v="15041RESIN146362023"/>
    <s v="23BL000F"/>
    <n v="3553"/>
    <n v="3553"/>
    <n v="3553"/>
    <n v="3553"/>
    <n v="0"/>
    <n v="0"/>
    <n v="0"/>
    <n v="0"/>
    <n v="74.25"/>
    <n v="0"/>
    <n v="0"/>
    <n v="0"/>
    <n v="0"/>
    <n v="0"/>
    <n v="74.25"/>
    <s v="2"/>
  </r>
  <r>
    <x v="1"/>
    <x v="46"/>
    <s v="1"/>
    <s v="01"/>
    <s v="15041RESIN146362023"/>
    <s v="23BL000F"/>
    <n v="3552"/>
    <n v="3552"/>
    <n v="3552"/>
    <n v="3552"/>
    <n v="0"/>
    <n v="0"/>
    <n v="0"/>
    <n v="0"/>
    <n v="30.1"/>
    <n v="0"/>
    <n v="0"/>
    <n v="0"/>
    <n v="0"/>
    <n v="0"/>
    <n v="30.1"/>
    <s v="2"/>
  </r>
  <r>
    <x v="1"/>
    <x v="46"/>
    <s v="1"/>
    <s v="01"/>
    <s v="15041RESIN146362023"/>
    <s v="23BL000F"/>
    <n v="3551"/>
    <n v="3551"/>
    <n v="3551"/>
    <n v="3551"/>
    <n v="0"/>
    <n v="0"/>
    <n v="0"/>
    <n v="0"/>
    <n v="320.95"/>
    <n v="0"/>
    <n v="0"/>
    <n v="0"/>
    <n v="0"/>
    <n v="0"/>
    <n v="320.95"/>
    <s v="2"/>
  </r>
  <r>
    <x v="1"/>
    <x v="46"/>
    <s v="1"/>
    <s v="01"/>
    <s v="15041RESIN146362023"/>
    <s v="23BL000F"/>
    <n v="3550"/>
    <n v="3550"/>
    <n v="3550"/>
    <n v="3550"/>
    <n v="0"/>
    <n v="0"/>
    <n v="0"/>
    <n v="0"/>
    <n v="176.41"/>
    <n v="0"/>
    <n v="0"/>
    <n v="0"/>
    <n v="0"/>
    <n v="0"/>
    <n v="176.41"/>
    <s v="2"/>
  </r>
  <r>
    <x v="1"/>
    <x v="46"/>
    <s v="1"/>
    <s v="01"/>
    <s v="15041RESIN146362023"/>
    <s v="23BL000F"/>
    <n v="3549"/>
    <n v="3549"/>
    <n v="3549"/>
    <n v="3549"/>
    <n v="0"/>
    <n v="0"/>
    <n v="0"/>
    <n v="0"/>
    <n v="90"/>
    <n v="0"/>
    <n v="0"/>
    <n v="0"/>
    <n v="0"/>
    <n v="0"/>
    <n v="90"/>
    <s v="2"/>
  </r>
  <r>
    <x v="1"/>
    <x v="46"/>
    <s v="1"/>
    <s v="01"/>
    <s v="15041RESIN146362023"/>
    <s v="23BL000F"/>
    <n v="3548"/>
    <n v="3548"/>
    <n v="3548"/>
    <n v="3548"/>
    <n v="0"/>
    <n v="0"/>
    <n v="0"/>
    <n v="0"/>
    <n v="37.25"/>
    <n v="0"/>
    <n v="0"/>
    <n v="0"/>
    <n v="0"/>
    <n v="0"/>
    <n v="37.25"/>
    <s v="2"/>
  </r>
  <r>
    <x v="1"/>
    <x v="46"/>
    <s v="1"/>
    <s v="01"/>
    <s v="15041RESIN146362023"/>
    <s v="23BL000F"/>
    <n v="3547"/>
    <n v="3547"/>
    <n v="3547"/>
    <n v="3547"/>
    <n v="0"/>
    <n v="0"/>
    <n v="0"/>
    <n v="0"/>
    <n v="500"/>
    <n v="0"/>
    <n v="0"/>
    <n v="0"/>
    <n v="0"/>
    <n v="0"/>
    <n v="500"/>
    <s v="2"/>
  </r>
  <r>
    <x v="1"/>
    <x v="46"/>
    <s v="1"/>
    <s v="01"/>
    <s v="15041RESIN146362023"/>
    <s v="23BL000F"/>
    <n v="3546"/>
    <n v="3546"/>
    <n v="3546"/>
    <n v="3546"/>
    <n v="0"/>
    <n v="0"/>
    <n v="0"/>
    <n v="0"/>
    <n v="499"/>
    <n v="0"/>
    <n v="0"/>
    <n v="0"/>
    <n v="0"/>
    <n v="0"/>
    <n v="499"/>
    <s v="2"/>
  </r>
  <r>
    <x v="1"/>
    <x v="46"/>
    <s v="1"/>
    <s v="01"/>
    <s v="15041RESIN146362023"/>
    <s v="23BL000F"/>
    <n v="3545"/>
    <n v="3545"/>
    <n v="3545"/>
    <n v="3545"/>
    <n v="0"/>
    <n v="0"/>
    <n v="0"/>
    <n v="0"/>
    <n v="171.9"/>
    <n v="0"/>
    <n v="0"/>
    <n v="0"/>
    <n v="0"/>
    <n v="0"/>
    <n v="171.9"/>
    <s v="2"/>
  </r>
  <r>
    <x v="1"/>
    <x v="47"/>
    <s v="1"/>
    <s v="01"/>
    <s v="15041RESIN146362023"/>
    <s v="23BL000F"/>
    <n v="3544"/>
    <n v="3544"/>
    <n v="3544"/>
    <n v="3544"/>
    <n v="0"/>
    <n v="0"/>
    <n v="0"/>
    <n v="0"/>
    <n v="322.8"/>
    <n v="0"/>
    <n v="0"/>
    <n v="0"/>
    <n v="0"/>
    <n v="0"/>
    <n v="322.8"/>
    <s v="2"/>
  </r>
  <r>
    <x v="1"/>
    <x v="47"/>
    <s v="1"/>
    <s v="01"/>
    <s v="15041RESIN146362023"/>
    <s v="23BL000F"/>
    <n v="3543"/>
    <n v="3543"/>
    <n v="3543"/>
    <n v="3543"/>
    <n v="0"/>
    <n v="0"/>
    <n v="0"/>
    <n v="0"/>
    <n v="74.25"/>
    <n v="0"/>
    <n v="0"/>
    <n v="0"/>
    <n v="0"/>
    <n v="0"/>
    <n v="74.25"/>
    <s v="2"/>
  </r>
  <r>
    <x v="1"/>
    <x v="47"/>
    <s v="1"/>
    <s v="01"/>
    <s v="15041RESIN146362023"/>
    <s v="23BL000F"/>
    <n v="3542"/>
    <n v="3542"/>
    <n v="3542"/>
    <n v="3542"/>
    <n v="0"/>
    <n v="0"/>
    <n v="0"/>
    <n v="0"/>
    <n v="583"/>
    <n v="0"/>
    <n v="0"/>
    <n v="0"/>
    <n v="0"/>
    <n v="0"/>
    <n v="583"/>
    <s v="2"/>
  </r>
  <r>
    <x v="1"/>
    <x v="47"/>
    <s v="1"/>
    <s v="01"/>
    <s v="15041RESIN146362023"/>
    <s v="23BL000F"/>
    <n v="3541"/>
    <n v="3541"/>
    <n v="3541"/>
    <n v="3541"/>
    <n v="0"/>
    <n v="0"/>
    <n v="0"/>
    <n v="0"/>
    <n v="11.89"/>
    <n v="0"/>
    <n v="0"/>
    <n v="0"/>
    <n v="0"/>
    <n v="0"/>
    <n v="11.89"/>
    <s v="2"/>
  </r>
  <r>
    <x v="1"/>
    <x v="47"/>
    <s v="1"/>
    <s v="01"/>
    <s v="15041RESIN146362023"/>
    <s v="23BL000F"/>
    <n v="3540"/>
    <n v="3540"/>
    <n v="3540"/>
    <n v="3540"/>
    <n v="0"/>
    <n v="0"/>
    <n v="0"/>
    <n v="0"/>
    <n v="363.75"/>
    <n v="0"/>
    <n v="0"/>
    <n v="0"/>
    <n v="0"/>
    <n v="0"/>
    <n v="363.75"/>
    <s v="2"/>
  </r>
  <r>
    <x v="1"/>
    <x v="47"/>
    <s v="1"/>
    <s v="01"/>
    <s v="15041RESIN146362023"/>
    <s v="23BL000F"/>
    <n v="3539"/>
    <n v="3539"/>
    <n v="3539"/>
    <n v="3539"/>
    <n v="0"/>
    <n v="0"/>
    <n v="0"/>
    <n v="0"/>
    <n v="74.25"/>
    <n v="0"/>
    <n v="0"/>
    <n v="0"/>
    <n v="0"/>
    <n v="0"/>
    <n v="74.25"/>
    <s v="2"/>
  </r>
  <r>
    <x v="1"/>
    <x v="47"/>
    <s v="1"/>
    <s v="01"/>
    <s v="15041RESIN146362023"/>
    <s v="23BL000F"/>
    <n v="3538"/>
    <n v="3538"/>
    <n v="3538"/>
    <n v="3538"/>
    <n v="0"/>
    <n v="0"/>
    <n v="0"/>
    <n v="0"/>
    <n v="198"/>
    <n v="0"/>
    <n v="0"/>
    <n v="0"/>
    <n v="0"/>
    <n v="0"/>
    <n v="198"/>
    <s v="2"/>
  </r>
  <r>
    <x v="1"/>
    <x v="47"/>
    <s v="1"/>
    <s v="01"/>
    <s v="15041RESIN146362023"/>
    <s v="23BL000F"/>
    <n v="3537"/>
    <n v="3537"/>
    <n v="3537"/>
    <n v="3537"/>
    <n v="0"/>
    <n v="0"/>
    <n v="0"/>
    <n v="0"/>
    <n v="938.5"/>
    <n v="0"/>
    <n v="0"/>
    <n v="0"/>
    <n v="0"/>
    <n v="0"/>
    <n v="938.5"/>
    <s v="2"/>
  </r>
  <r>
    <x v="1"/>
    <x v="47"/>
    <s v="1"/>
    <s v="01"/>
    <s v="15041RESIN146362023"/>
    <s v="23BL000F"/>
    <n v="3536"/>
    <n v="3536"/>
    <n v="3536"/>
    <n v="3536"/>
    <n v="0"/>
    <n v="0"/>
    <n v="0"/>
    <n v="0"/>
    <n v="3.1"/>
    <n v="0"/>
    <n v="0"/>
    <n v="0"/>
    <n v="0"/>
    <n v="0"/>
    <n v="3.1"/>
    <s v="2"/>
  </r>
  <r>
    <x v="1"/>
    <x v="47"/>
    <s v="1"/>
    <s v="01"/>
    <s v="15041RESIN146362023"/>
    <s v="23BL000F"/>
    <n v="3535"/>
    <n v="3535"/>
    <n v="3535"/>
    <n v="3535"/>
    <n v="0"/>
    <n v="0"/>
    <n v="0"/>
    <n v="0"/>
    <n v="82.75"/>
    <n v="0"/>
    <n v="0"/>
    <n v="0"/>
    <n v="0"/>
    <n v="0"/>
    <n v="82.75"/>
    <s v="2"/>
  </r>
  <r>
    <x v="1"/>
    <x v="47"/>
    <s v="1"/>
    <s v="01"/>
    <s v="15041RESIN146362023"/>
    <s v="23BL000F"/>
    <n v="3534"/>
    <n v="3534"/>
    <n v="3534"/>
    <n v="3534"/>
    <n v="0"/>
    <n v="0"/>
    <n v="0"/>
    <n v="0"/>
    <n v="50"/>
    <n v="0"/>
    <n v="0"/>
    <n v="0"/>
    <n v="0"/>
    <n v="0"/>
    <n v="50"/>
    <s v="2"/>
  </r>
  <r>
    <x v="1"/>
    <x v="47"/>
    <s v="1"/>
    <s v="01"/>
    <s v="15041RESIN146362023"/>
    <s v="23BL000F"/>
    <n v="3533"/>
    <n v="3533"/>
    <n v="3533"/>
    <n v="3533"/>
    <n v="0"/>
    <n v="0"/>
    <n v="0"/>
    <n v="0"/>
    <n v="282.5"/>
    <n v="0"/>
    <n v="0"/>
    <n v="0"/>
    <n v="0"/>
    <n v="0"/>
    <n v="282.5"/>
    <s v="2"/>
  </r>
  <r>
    <x v="1"/>
    <x v="47"/>
    <s v="1"/>
    <s v="01"/>
    <s v="15041RESIN146362023"/>
    <s v="23BL000F"/>
    <n v="3532"/>
    <n v="3532"/>
    <n v="3532"/>
    <n v="3532"/>
    <n v="0"/>
    <n v="0"/>
    <n v="0"/>
    <n v="0"/>
    <n v="82.5"/>
    <n v="0"/>
    <n v="0"/>
    <n v="0"/>
    <n v="0"/>
    <n v="0"/>
    <n v="82.5"/>
    <s v="2"/>
  </r>
  <r>
    <x v="1"/>
    <x v="47"/>
    <s v="1"/>
    <s v="01"/>
    <s v="15041RESIN146362023"/>
    <s v="23BL000F"/>
    <n v="3531"/>
    <n v="3531"/>
    <n v="3531"/>
    <n v="3531"/>
    <n v="0"/>
    <n v="0"/>
    <n v="0"/>
    <n v="0"/>
    <n v="491.5"/>
    <n v="0"/>
    <n v="0"/>
    <n v="0"/>
    <n v="0"/>
    <n v="0"/>
    <n v="491.5"/>
    <s v="2"/>
  </r>
  <r>
    <x v="1"/>
    <x v="47"/>
    <s v="1"/>
    <s v="01"/>
    <s v="15041RESIN146362023"/>
    <s v="23BL000F"/>
    <n v="3530"/>
    <n v="3530"/>
    <n v="3530"/>
    <n v="3530"/>
    <n v="0"/>
    <n v="0"/>
    <n v="0"/>
    <n v="0"/>
    <n v="44.55"/>
    <n v="0"/>
    <n v="0"/>
    <n v="0"/>
    <n v="0"/>
    <n v="0"/>
    <n v="44.55"/>
    <s v="2"/>
  </r>
  <r>
    <x v="1"/>
    <x v="47"/>
    <s v="1"/>
    <s v="01"/>
    <s v="15041RESIN146362023"/>
    <s v="23BL000F"/>
    <n v="3529"/>
    <n v="3529"/>
    <n v="3529"/>
    <n v="3529"/>
    <n v="0"/>
    <n v="0"/>
    <n v="0"/>
    <n v="0"/>
    <n v="405"/>
    <n v="0"/>
    <n v="0"/>
    <n v="0"/>
    <n v="0"/>
    <n v="0"/>
    <n v="405"/>
    <s v="2"/>
  </r>
  <r>
    <x v="1"/>
    <x v="47"/>
    <s v="1"/>
    <s v="01"/>
    <s v="15041RESIN146362023"/>
    <s v="23BL000F"/>
    <n v="3528"/>
    <n v="3528"/>
    <n v="3528"/>
    <n v="3528"/>
    <n v="0"/>
    <n v="0"/>
    <n v="0"/>
    <n v="0"/>
    <n v="292"/>
    <n v="0"/>
    <n v="0"/>
    <n v="0"/>
    <n v="0"/>
    <n v="0"/>
    <n v="292"/>
    <s v="2"/>
  </r>
  <r>
    <x v="1"/>
    <x v="48"/>
    <s v="1"/>
    <s v="01"/>
    <s v="15041RESIN146362023"/>
    <s v="23BL000F"/>
    <n v="3527"/>
    <n v="3527"/>
    <n v="3527"/>
    <n v="3527"/>
    <n v="0"/>
    <n v="0"/>
    <n v="0"/>
    <n v="0"/>
    <n v="4.6500000000000004"/>
    <n v="0"/>
    <n v="0"/>
    <n v="0"/>
    <n v="0"/>
    <n v="0"/>
    <n v="4.6500000000000004"/>
    <s v="2"/>
  </r>
  <r>
    <x v="1"/>
    <x v="48"/>
    <s v="1"/>
    <s v="01"/>
    <s v="15041RESIN146362023"/>
    <s v="23BL000F"/>
    <n v="3526"/>
    <n v="3526"/>
    <n v="3526"/>
    <n v="3526"/>
    <n v="0"/>
    <n v="0"/>
    <n v="0"/>
    <n v="0"/>
    <n v="30"/>
    <n v="0"/>
    <n v="0"/>
    <n v="0"/>
    <n v="0"/>
    <n v="0"/>
    <n v="30"/>
    <s v="2"/>
  </r>
  <r>
    <x v="1"/>
    <x v="48"/>
    <s v="1"/>
    <s v="01"/>
    <s v="15041RESIN146362023"/>
    <s v="23BL000F"/>
    <n v="3525"/>
    <n v="3525"/>
    <n v="3525"/>
    <n v="3525"/>
    <n v="0"/>
    <n v="0"/>
    <n v="0"/>
    <n v="0"/>
    <n v="42"/>
    <n v="0"/>
    <n v="0"/>
    <n v="0"/>
    <n v="0"/>
    <n v="0"/>
    <n v="42"/>
    <s v="2"/>
  </r>
  <r>
    <x v="1"/>
    <x v="48"/>
    <s v="1"/>
    <s v="01"/>
    <s v="15041RESIN146362023"/>
    <s v="23BL000F"/>
    <n v="3524"/>
    <n v="3524"/>
    <n v="3524"/>
    <n v="3524"/>
    <n v="0"/>
    <n v="0"/>
    <n v="0"/>
    <n v="0"/>
    <n v="10.199999999999999"/>
    <n v="0"/>
    <n v="0"/>
    <n v="0"/>
    <n v="0"/>
    <n v="0"/>
    <n v="10.199999999999999"/>
    <s v="2"/>
  </r>
  <r>
    <x v="1"/>
    <x v="48"/>
    <s v="1"/>
    <s v="01"/>
    <s v="15041RESIN146362023"/>
    <s v="23BL000F"/>
    <n v="3523"/>
    <n v="3523"/>
    <n v="3523"/>
    <n v="3523"/>
    <n v="0"/>
    <n v="0"/>
    <n v="0"/>
    <n v="0"/>
    <n v="465.75"/>
    <n v="0"/>
    <n v="0"/>
    <n v="0"/>
    <n v="0"/>
    <n v="0"/>
    <n v="465.75"/>
    <s v="2"/>
  </r>
  <r>
    <x v="1"/>
    <x v="48"/>
    <s v="1"/>
    <s v="01"/>
    <s v="15041RESIN146362023"/>
    <s v="23BL000F"/>
    <n v="3522"/>
    <n v="3522"/>
    <n v="3522"/>
    <n v="3522"/>
    <n v="0"/>
    <n v="0"/>
    <n v="0"/>
    <n v="0"/>
    <n v="34.65"/>
    <n v="0"/>
    <n v="0"/>
    <n v="0"/>
    <n v="0"/>
    <n v="0"/>
    <n v="34.65"/>
    <s v="2"/>
  </r>
  <r>
    <x v="1"/>
    <x v="48"/>
    <s v="1"/>
    <s v="01"/>
    <s v="15041RESIN146362023"/>
    <s v="23BL000F"/>
    <n v="3521"/>
    <n v="3521"/>
    <n v="3521"/>
    <n v="3521"/>
    <n v="0"/>
    <n v="0"/>
    <n v="0"/>
    <n v="0"/>
    <n v="40"/>
    <n v="0"/>
    <n v="0"/>
    <n v="0"/>
    <n v="0"/>
    <n v="0"/>
    <n v="40"/>
    <s v="2"/>
  </r>
  <r>
    <x v="1"/>
    <x v="48"/>
    <s v="1"/>
    <s v="01"/>
    <s v="15041RESIN146362023"/>
    <s v="23BL000F"/>
    <n v="3520"/>
    <n v="3520"/>
    <n v="3520"/>
    <n v="3520"/>
    <n v="0"/>
    <n v="0"/>
    <n v="0"/>
    <n v="0"/>
    <n v="226"/>
    <n v="0"/>
    <n v="0"/>
    <n v="0"/>
    <n v="0"/>
    <n v="0"/>
    <n v="226"/>
    <s v="2"/>
  </r>
  <r>
    <x v="1"/>
    <x v="48"/>
    <s v="1"/>
    <s v="01"/>
    <s v="15041RESIN146362023"/>
    <s v="23BL000F"/>
    <n v="3519"/>
    <n v="3519"/>
    <n v="3519"/>
    <n v="3519"/>
    <n v="0"/>
    <n v="0"/>
    <n v="0"/>
    <n v="0"/>
    <n v="367.5"/>
    <n v="0"/>
    <n v="0"/>
    <n v="0"/>
    <n v="0"/>
    <n v="0"/>
    <n v="367.5"/>
    <s v="2"/>
  </r>
  <r>
    <x v="1"/>
    <x v="48"/>
    <s v="1"/>
    <s v="01"/>
    <s v="15041RESIN146362023"/>
    <s v="23BL000F"/>
    <n v="3518"/>
    <n v="3518"/>
    <n v="3518"/>
    <n v="3518"/>
    <n v="0"/>
    <n v="0"/>
    <n v="0"/>
    <n v="0"/>
    <n v="35.99"/>
    <n v="0"/>
    <n v="0"/>
    <n v="0"/>
    <n v="0"/>
    <n v="0"/>
    <n v="35.99"/>
    <s v="2"/>
  </r>
  <r>
    <x v="1"/>
    <x v="48"/>
    <s v="1"/>
    <s v="01"/>
    <s v="15041RESIN146362023"/>
    <s v="23BL000F"/>
    <n v="3517"/>
    <n v="3517"/>
    <n v="3517"/>
    <n v="3517"/>
    <n v="0"/>
    <n v="0"/>
    <n v="0"/>
    <n v="0"/>
    <n v="322"/>
    <n v="0"/>
    <n v="0"/>
    <n v="0"/>
    <n v="0"/>
    <n v="0"/>
    <n v="322"/>
    <s v="2"/>
  </r>
  <r>
    <x v="1"/>
    <x v="48"/>
    <s v="1"/>
    <s v="01"/>
    <s v="15041RESIN146362023"/>
    <s v="23BL000F"/>
    <n v="3516"/>
    <n v="3516"/>
    <n v="3516"/>
    <n v="3516"/>
    <n v="0"/>
    <n v="0"/>
    <n v="0"/>
    <n v="0"/>
    <n v="86.6"/>
    <n v="0"/>
    <n v="0"/>
    <n v="0"/>
    <n v="0"/>
    <n v="0"/>
    <n v="86.6"/>
    <s v="2"/>
  </r>
  <r>
    <x v="1"/>
    <x v="48"/>
    <s v="1"/>
    <s v="01"/>
    <s v="15041RESIN146362023"/>
    <s v="23BL000F"/>
    <n v="3515"/>
    <n v="3515"/>
    <n v="3515"/>
    <n v="3515"/>
    <n v="0"/>
    <n v="0"/>
    <n v="0"/>
    <n v="0"/>
    <n v="20"/>
    <n v="0"/>
    <n v="0"/>
    <n v="0"/>
    <n v="0"/>
    <n v="0"/>
    <n v="20"/>
    <s v="2"/>
  </r>
  <r>
    <x v="1"/>
    <x v="48"/>
    <s v="1"/>
    <s v="01"/>
    <s v="15041RESIN146362023"/>
    <s v="23BL000F"/>
    <n v="3514"/>
    <n v="3514"/>
    <n v="3514"/>
    <n v="3514"/>
    <n v="0"/>
    <n v="0"/>
    <n v="0"/>
    <n v="0"/>
    <n v="69.849999999999994"/>
    <n v="0"/>
    <n v="0"/>
    <n v="0"/>
    <n v="0"/>
    <n v="0"/>
    <n v="69.849999999999994"/>
    <s v="2"/>
  </r>
  <r>
    <x v="1"/>
    <x v="48"/>
    <s v="1"/>
    <s v="01"/>
    <s v="15041RESIN146362023"/>
    <s v="23BL000F"/>
    <n v="3513"/>
    <n v="3513"/>
    <n v="3513"/>
    <n v="3513"/>
    <n v="0"/>
    <n v="0"/>
    <n v="0"/>
    <n v="0"/>
    <n v="315"/>
    <n v="0"/>
    <n v="0"/>
    <n v="0"/>
    <n v="0"/>
    <n v="0"/>
    <n v="315"/>
    <s v="2"/>
  </r>
  <r>
    <x v="1"/>
    <x v="48"/>
    <s v="1"/>
    <s v="01"/>
    <s v="15041RESIN146362023"/>
    <s v="23BL000F"/>
    <n v="3512"/>
    <n v="3512"/>
    <n v="3512"/>
    <n v="3512"/>
    <n v="0"/>
    <n v="0"/>
    <n v="0"/>
    <n v="0"/>
    <n v="309.3"/>
    <n v="0"/>
    <n v="0"/>
    <n v="0"/>
    <n v="0"/>
    <n v="0"/>
    <n v="309.3"/>
    <s v="2"/>
  </r>
  <r>
    <x v="1"/>
    <x v="48"/>
    <s v="1"/>
    <s v="01"/>
    <s v="15041RESIN146362023"/>
    <s v="23BL000F"/>
    <n v="3511"/>
    <n v="3511"/>
    <n v="3511"/>
    <n v="3511"/>
    <n v="0"/>
    <n v="0"/>
    <n v="0"/>
    <n v="0"/>
    <n v="186.1"/>
    <n v="0"/>
    <n v="0"/>
    <n v="0"/>
    <n v="0"/>
    <n v="0"/>
    <n v="186.1"/>
    <s v="2"/>
  </r>
  <r>
    <x v="1"/>
    <x v="48"/>
    <s v="1"/>
    <s v="01"/>
    <s v="15041RESIN146362023"/>
    <s v="23BL000F"/>
    <n v="3510"/>
    <n v="3510"/>
    <n v="3510"/>
    <n v="3510"/>
    <n v="0"/>
    <n v="0"/>
    <n v="0"/>
    <n v="0"/>
    <n v="30"/>
    <n v="0"/>
    <n v="0"/>
    <n v="0"/>
    <n v="0"/>
    <n v="0"/>
    <n v="30"/>
    <s v="2"/>
  </r>
  <r>
    <x v="1"/>
    <x v="49"/>
    <s v="1"/>
    <s v="01"/>
    <s v="15041RESIN146362023"/>
    <s v="23BL000F"/>
    <n v="3509"/>
    <n v="3509"/>
    <n v="3509"/>
    <n v="3509"/>
    <n v="0"/>
    <n v="0"/>
    <n v="0"/>
    <n v="0"/>
    <n v="45.2"/>
    <n v="0"/>
    <n v="0"/>
    <n v="0"/>
    <n v="0"/>
    <n v="0"/>
    <n v="45.2"/>
    <s v="2"/>
  </r>
  <r>
    <x v="1"/>
    <x v="49"/>
    <s v="1"/>
    <s v="01"/>
    <s v="15041RESIN146362023"/>
    <s v="23BL000F"/>
    <n v="3508"/>
    <n v="3508"/>
    <n v="3508"/>
    <n v="3508"/>
    <n v="0"/>
    <n v="0"/>
    <n v="0"/>
    <n v="0"/>
    <n v="2"/>
    <n v="0"/>
    <n v="0"/>
    <n v="0"/>
    <n v="0"/>
    <n v="0"/>
    <n v="2"/>
    <s v="2"/>
  </r>
  <r>
    <x v="1"/>
    <x v="49"/>
    <s v="1"/>
    <s v="01"/>
    <s v="15041RESIN146362023"/>
    <s v="23BL000F"/>
    <n v="3507"/>
    <n v="3507"/>
    <n v="3507"/>
    <n v="3507"/>
    <n v="0"/>
    <n v="0"/>
    <n v="0"/>
    <n v="0"/>
    <n v="102.7"/>
    <n v="0"/>
    <n v="0"/>
    <n v="0"/>
    <n v="0"/>
    <n v="0"/>
    <n v="102.7"/>
    <s v="2"/>
  </r>
  <r>
    <x v="1"/>
    <x v="49"/>
    <s v="1"/>
    <s v="01"/>
    <s v="15041RESIN146362023"/>
    <s v="23BL000F"/>
    <n v="3506"/>
    <n v="3506"/>
    <n v="3506"/>
    <n v="3506"/>
    <n v="0"/>
    <n v="0"/>
    <n v="0"/>
    <n v="0"/>
    <n v="152.75"/>
    <n v="0"/>
    <n v="0"/>
    <n v="0"/>
    <n v="0"/>
    <n v="0"/>
    <n v="152.75"/>
    <s v="2"/>
  </r>
  <r>
    <x v="1"/>
    <x v="49"/>
    <s v="1"/>
    <s v="01"/>
    <s v="15041RESIN146362023"/>
    <s v="23BL000F"/>
    <n v="3505"/>
    <n v="3505"/>
    <n v="3505"/>
    <n v="3505"/>
    <n v="0"/>
    <n v="0"/>
    <n v="0"/>
    <n v="0"/>
    <n v="11"/>
    <n v="0"/>
    <n v="0"/>
    <n v="0"/>
    <n v="0"/>
    <n v="0"/>
    <n v="11"/>
    <s v="2"/>
  </r>
  <r>
    <x v="1"/>
    <x v="49"/>
    <s v="1"/>
    <s v="01"/>
    <s v="15041RESIN146362023"/>
    <s v="23BL000F"/>
    <n v="3504"/>
    <n v="3504"/>
    <n v="3504"/>
    <n v="3504"/>
    <n v="0"/>
    <n v="0"/>
    <n v="0"/>
    <n v="0"/>
    <n v="438"/>
    <n v="0"/>
    <n v="0"/>
    <n v="0"/>
    <n v="0"/>
    <n v="0"/>
    <n v="438"/>
    <s v="2"/>
  </r>
  <r>
    <x v="1"/>
    <x v="49"/>
    <s v="1"/>
    <s v="01"/>
    <s v="15041RESIN146362023"/>
    <s v="23BL000F"/>
    <n v="3503"/>
    <n v="3503"/>
    <n v="3503"/>
    <n v="3503"/>
    <n v="0"/>
    <n v="0"/>
    <n v="0"/>
    <n v="0"/>
    <n v="0"/>
    <n v="0"/>
    <n v="0"/>
    <n v="0"/>
    <n v="0"/>
    <n v="0"/>
    <n v="0"/>
    <s v="2"/>
  </r>
  <r>
    <x v="1"/>
    <x v="49"/>
    <s v="1"/>
    <s v="01"/>
    <s v="15041RESIN146362023"/>
    <s v="23BL000F"/>
    <n v="3502"/>
    <n v="3502"/>
    <n v="3502"/>
    <n v="3502"/>
    <n v="0"/>
    <n v="0"/>
    <n v="0"/>
    <n v="0"/>
    <n v="76.599999999999994"/>
    <n v="0"/>
    <n v="0"/>
    <n v="0"/>
    <n v="0"/>
    <n v="0"/>
    <n v="76.599999999999994"/>
    <s v="2"/>
  </r>
  <r>
    <x v="1"/>
    <x v="49"/>
    <s v="1"/>
    <s v="01"/>
    <s v="15041RESIN146362023"/>
    <s v="23BL000F"/>
    <n v="3501"/>
    <n v="3501"/>
    <n v="3501"/>
    <n v="3501"/>
    <n v="0"/>
    <n v="0"/>
    <n v="0"/>
    <n v="0"/>
    <n v="546.5"/>
    <n v="0"/>
    <n v="0"/>
    <n v="0"/>
    <n v="0"/>
    <n v="0"/>
    <n v="546.5"/>
    <s v="2"/>
  </r>
  <r>
    <x v="1"/>
    <x v="49"/>
    <s v="1"/>
    <s v="01"/>
    <s v="15041RESIN146362023"/>
    <s v="23BL000F"/>
    <n v="3500"/>
    <n v="3500"/>
    <n v="3500"/>
    <n v="3500"/>
    <n v="0"/>
    <n v="0"/>
    <n v="0"/>
    <n v="0"/>
    <n v="414"/>
    <n v="0"/>
    <n v="0"/>
    <n v="0"/>
    <n v="0"/>
    <n v="0"/>
    <n v="414"/>
    <s v="2"/>
  </r>
  <r>
    <x v="1"/>
    <x v="49"/>
    <s v="1"/>
    <s v="01"/>
    <s v="15041RESIN146362023"/>
    <s v="23BL000F"/>
    <n v="3499"/>
    <n v="3499"/>
    <n v="3499"/>
    <n v="3499"/>
    <n v="0"/>
    <n v="0"/>
    <n v="0"/>
    <n v="0"/>
    <n v="60.75"/>
    <n v="0"/>
    <n v="0"/>
    <n v="0"/>
    <n v="0"/>
    <n v="0"/>
    <n v="60.75"/>
    <s v="2"/>
  </r>
  <r>
    <x v="1"/>
    <x v="49"/>
    <s v="1"/>
    <s v="01"/>
    <s v="15041RESIN146362023"/>
    <s v="23BL000F"/>
    <n v="3498"/>
    <n v="3498"/>
    <n v="3498"/>
    <n v="3498"/>
    <n v="0"/>
    <n v="0"/>
    <n v="0"/>
    <n v="0"/>
    <n v="52.8"/>
    <n v="0"/>
    <n v="0"/>
    <n v="0"/>
    <n v="0"/>
    <n v="0"/>
    <n v="52.8"/>
    <s v="2"/>
  </r>
  <r>
    <x v="1"/>
    <x v="49"/>
    <s v="1"/>
    <s v="01"/>
    <s v="15041RESIN146362023"/>
    <s v="23BL000F"/>
    <n v="3497"/>
    <n v="3497"/>
    <n v="3497"/>
    <n v="3497"/>
    <n v="0"/>
    <n v="0"/>
    <n v="0"/>
    <n v="0"/>
    <n v="550"/>
    <n v="0"/>
    <n v="0"/>
    <n v="0"/>
    <n v="0"/>
    <n v="0"/>
    <n v="550"/>
    <s v="2"/>
  </r>
  <r>
    <x v="1"/>
    <x v="49"/>
    <s v="1"/>
    <s v="01"/>
    <s v="15041RESIN146362023"/>
    <s v="23BL000F"/>
    <n v="3496"/>
    <n v="3496"/>
    <n v="3496"/>
    <n v="3496"/>
    <n v="0"/>
    <n v="0"/>
    <n v="0"/>
    <n v="0"/>
    <n v="70.900000000000006"/>
    <n v="0"/>
    <n v="0"/>
    <n v="0"/>
    <n v="0"/>
    <n v="0"/>
    <n v="70.900000000000006"/>
    <s v="2"/>
  </r>
  <r>
    <x v="1"/>
    <x v="49"/>
    <s v="1"/>
    <s v="01"/>
    <s v="15041RESIN146362023"/>
    <s v="23BL000F"/>
    <n v="3495"/>
    <n v="3495"/>
    <n v="3495"/>
    <n v="3495"/>
    <n v="0"/>
    <n v="0"/>
    <n v="0"/>
    <n v="0"/>
    <n v="110"/>
    <n v="0"/>
    <n v="0"/>
    <n v="0"/>
    <n v="0"/>
    <n v="0"/>
    <n v="110"/>
    <s v="2"/>
  </r>
  <r>
    <x v="1"/>
    <x v="49"/>
    <s v="1"/>
    <s v="01"/>
    <s v="15041RESIN146362023"/>
    <s v="23BL000F"/>
    <n v="3494"/>
    <n v="3494"/>
    <n v="3494"/>
    <n v="3494"/>
    <n v="0"/>
    <n v="0"/>
    <n v="0"/>
    <n v="0"/>
    <n v="116.65"/>
    <n v="0"/>
    <n v="0"/>
    <n v="0"/>
    <n v="0"/>
    <n v="0"/>
    <n v="116.65"/>
    <s v="2"/>
  </r>
  <r>
    <x v="1"/>
    <x v="49"/>
    <s v="1"/>
    <s v="01"/>
    <s v="15041RESIN146362023"/>
    <s v="23BL000F"/>
    <n v="3493"/>
    <n v="3493"/>
    <n v="3493"/>
    <n v="3493"/>
    <n v="0"/>
    <n v="0"/>
    <n v="0"/>
    <n v="0"/>
    <n v="51.25"/>
    <n v="0"/>
    <n v="0"/>
    <n v="0"/>
    <n v="0"/>
    <n v="0"/>
    <n v="51.25"/>
    <s v="2"/>
  </r>
  <r>
    <x v="1"/>
    <x v="49"/>
    <s v="1"/>
    <s v="01"/>
    <s v="15041RESIN146362023"/>
    <s v="23BL000F"/>
    <n v="3492"/>
    <n v="3492"/>
    <n v="3492"/>
    <n v="3492"/>
    <n v="0"/>
    <n v="0"/>
    <n v="0"/>
    <n v="0"/>
    <n v="108.7"/>
    <n v="0"/>
    <n v="0"/>
    <n v="0"/>
    <n v="0"/>
    <n v="0"/>
    <n v="108.7"/>
    <s v="2"/>
  </r>
  <r>
    <x v="1"/>
    <x v="49"/>
    <s v="1"/>
    <s v="01"/>
    <s v="15041RESIN146362023"/>
    <s v="23BL000F"/>
    <n v="3491"/>
    <n v="3491"/>
    <n v="3491"/>
    <n v="3491"/>
    <n v="0"/>
    <n v="0"/>
    <n v="0"/>
    <n v="0"/>
    <n v="58.75"/>
    <n v="0"/>
    <n v="0"/>
    <n v="0"/>
    <n v="0"/>
    <n v="0"/>
    <n v="58.75"/>
    <s v="2"/>
  </r>
  <r>
    <x v="1"/>
    <x v="49"/>
    <s v="1"/>
    <s v="01"/>
    <s v="15041RESIN146362023"/>
    <s v="23BL000F"/>
    <n v="3490"/>
    <n v="3490"/>
    <n v="3490"/>
    <n v="3490"/>
    <n v="0"/>
    <n v="0"/>
    <n v="0"/>
    <n v="0"/>
    <n v="72"/>
    <n v="0"/>
    <n v="0"/>
    <n v="0"/>
    <n v="0"/>
    <n v="0"/>
    <n v="72"/>
    <s v="2"/>
  </r>
  <r>
    <x v="1"/>
    <x v="49"/>
    <s v="1"/>
    <s v="01"/>
    <s v="15041RESIN146362023"/>
    <s v="23BL000F"/>
    <n v="3489"/>
    <n v="3489"/>
    <n v="3489"/>
    <n v="3489"/>
    <n v="0"/>
    <n v="0"/>
    <n v="0"/>
    <n v="0"/>
    <n v="7.75"/>
    <n v="0"/>
    <n v="0"/>
    <n v="0"/>
    <n v="0"/>
    <n v="0"/>
    <n v="7.75"/>
    <s v="2"/>
  </r>
  <r>
    <x v="1"/>
    <x v="49"/>
    <s v="1"/>
    <s v="01"/>
    <s v="15041RESIN146362023"/>
    <s v="23BL000F"/>
    <n v="3488"/>
    <n v="3488"/>
    <n v="3488"/>
    <n v="3488"/>
    <n v="0"/>
    <n v="0"/>
    <n v="0"/>
    <n v="0"/>
    <n v="225"/>
    <n v="0"/>
    <n v="0"/>
    <n v="0"/>
    <n v="0"/>
    <n v="0"/>
    <n v="225"/>
    <s v="2"/>
  </r>
  <r>
    <x v="1"/>
    <x v="49"/>
    <s v="1"/>
    <s v="01"/>
    <s v="15041RESIN146362023"/>
    <s v="23BL000F"/>
    <n v="3487"/>
    <n v="3487"/>
    <n v="3487"/>
    <n v="3487"/>
    <n v="0"/>
    <n v="0"/>
    <n v="0"/>
    <n v="0"/>
    <n v="20.7"/>
    <n v="0"/>
    <n v="0"/>
    <n v="0"/>
    <n v="0"/>
    <n v="0"/>
    <n v="20.7"/>
    <s v="2"/>
  </r>
  <r>
    <x v="1"/>
    <x v="49"/>
    <s v="1"/>
    <s v="01"/>
    <s v="15041RESIN146362023"/>
    <s v="23BL000F"/>
    <n v="3486"/>
    <n v="3486"/>
    <n v="3486"/>
    <n v="3486"/>
    <n v="0"/>
    <n v="0"/>
    <n v="0"/>
    <n v="0"/>
    <n v="44"/>
    <n v="0"/>
    <n v="0"/>
    <n v="0"/>
    <n v="0"/>
    <n v="0"/>
    <n v="44"/>
    <s v="2"/>
  </r>
  <r>
    <x v="1"/>
    <x v="49"/>
    <s v="1"/>
    <s v="01"/>
    <s v="15041RESIN146362023"/>
    <s v="23BL000F"/>
    <n v="3485"/>
    <n v="3485"/>
    <n v="3485"/>
    <n v="3485"/>
    <n v="0"/>
    <n v="0"/>
    <n v="0"/>
    <n v="0"/>
    <n v="531"/>
    <n v="0"/>
    <n v="0"/>
    <n v="0"/>
    <n v="0"/>
    <n v="0"/>
    <n v="531"/>
    <s v="2"/>
  </r>
  <r>
    <x v="1"/>
    <x v="49"/>
    <s v="1"/>
    <s v="01"/>
    <s v="15041RESIN146362023"/>
    <s v="23BL000F"/>
    <n v="3484"/>
    <n v="3484"/>
    <n v="3484"/>
    <n v="3484"/>
    <n v="0"/>
    <n v="0"/>
    <n v="0"/>
    <n v="0"/>
    <n v="11.7"/>
    <n v="0"/>
    <n v="0"/>
    <n v="0"/>
    <n v="0"/>
    <n v="0"/>
    <n v="11.7"/>
    <s v="2"/>
  </r>
  <r>
    <x v="1"/>
    <x v="49"/>
    <s v="1"/>
    <s v="01"/>
    <s v="15041RESIN146362023"/>
    <s v="23BL000F"/>
    <n v="3483"/>
    <n v="3483"/>
    <n v="3483"/>
    <n v="3483"/>
    <n v="0"/>
    <n v="0"/>
    <n v="0"/>
    <n v="0"/>
    <n v="180"/>
    <n v="0"/>
    <n v="0"/>
    <n v="0"/>
    <n v="0"/>
    <n v="0"/>
    <n v="180"/>
    <s v="2"/>
  </r>
  <r>
    <x v="1"/>
    <x v="49"/>
    <s v="1"/>
    <s v="01"/>
    <s v="15041RESIN146362023"/>
    <s v="23BL000F"/>
    <n v="3482"/>
    <n v="3482"/>
    <n v="3482"/>
    <n v="3482"/>
    <n v="0"/>
    <n v="0"/>
    <n v="0"/>
    <n v="0"/>
    <n v="441"/>
    <n v="0"/>
    <n v="0"/>
    <n v="0"/>
    <n v="0"/>
    <n v="0"/>
    <n v="441"/>
    <s v="2"/>
  </r>
  <r>
    <x v="1"/>
    <x v="49"/>
    <s v="1"/>
    <s v="01"/>
    <s v="15041RESIN146362023"/>
    <s v="23BL000F"/>
    <n v="3481"/>
    <n v="3481"/>
    <n v="3481"/>
    <n v="3481"/>
    <n v="0"/>
    <n v="0"/>
    <n v="0"/>
    <n v="0"/>
    <n v="101.2"/>
    <n v="0"/>
    <n v="0"/>
    <n v="0"/>
    <n v="0"/>
    <n v="0"/>
    <n v="101.2"/>
    <s v="2"/>
  </r>
  <r>
    <x v="2"/>
    <x v="50"/>
    <s v="1"/>
    <s v="01"/>
    <s v="15041RESIN146362023"/>
    <s v="23BL000F"/>
    <n v="3480"/>
    <n v="3480"/>
    <n v="3480"/>
    <n v="3480"/>
    <n v="0"/>
    <n v="0"/>
    <n v="0"/>
    <n v="0"/>
    <n v="103.9"/>
    <n v="0"/>
    <n v="0"/>
    <n v="0"/>
    <n v="0"/>
    <n v="0"/>
    <n v="103.9"/>
    <s v="2"/>
  </r>
  <r>
    <x v="2"/>
    <x v="50"/>
    <s v="1"/>
    <s v="01"/>
    <s v="15041RESIN146362023"/>
    <s v="23BL000F"/>
    <n v="3479"/>
    <n v="3479"/>
    <n v="3479"/>
    <n v="3479"/>
    <n v="0"/>
    <n v="0"/>
    <n v="0"/>
    <n v="0"/>
    <n v="629.6"/>
    <n v="0"/>
    <n v="0"/>
    <n v="0"/>
    <n v="0"/>
    <n v="0"/>
    <n v="629.6"/>
    <s v="2"/>
  </r>
  <r>
    <x v="2"/>
    <x v="50"/>
    <s v="1"/>
    <s v="01"/>
    <s v="15041RESIN146362023"/>
    <s v="23BL000F"/>
    <n v="3478"/>
    <n v="3478"/>
    <n v="3478"/>
    <n v="3478"/>
    <n v="0"/>
    <n v="0"/>
    <n v="0"/>
    <n v="0"/>
    <n v="169.5"/>
    <n v="0"/>
    <n v="0"/>
    <n v="0"/>
    <n v="0"/>
    <n v="0"/>
    <n v="169.5"/>
    <s v="2"/>
  </r>
  <r>
    <x v="2"/>
    <x v="50"/>
    <s v="1"/>
    <s v="01"/>
    <s v="15041RESIN146362023"/>
    <s v="23BL000F"/>
    <n v="3477"/>
    <n v="3477"/>
    <n v="3477"/>
    <n v="3477"/>
    <n v="0"/>
    <n v="0"/>
    <n v="0"/>
    <n v="0"/>
    <n v="42.5"/>
    <n v="0"/>
    <n v="0"/>
    <n v="0"/>
    <n v="0"/>
    <n v="0"/>
    <n v="42.5"/>
    <s v="2"/>
  </r>
  <r>
    <x v="2"/>
    <x v="50"/>
    <s v="1"/>
    <s v="01"/>
    <s v="15041RESIN146362023"/>
    <s v="23BL000F"/>
    <n v="3476"/>
    <n v="3476"/>
    <n v="3476"/>
    <n v="3476"/>
    <n v="0"/>
    <n v="0"/>
    <n v="0"/>
    <n v="0"/>
    <n v="49.83"/>
    <n v="0"/>
    <n v="0"/>
    <n v="0"/>
    <n v="0"/>
    <n v="0"/>
    <n v="49.83"/>
    <s v="2"/>
  </r>
  <r>
    <x v="2"/>
    <x v="50"/>
    <s v="1"/>
    <s v="01"/>
    <s v="15041RESIN146362023"/>
    <s v="23BL000F"/>
    <n v="3475"/>
    <n v="3475"/>
    <n v="3475"/>
    <n v="3475"/>
    <n v="0"/>
    <n v="0"/>
    <n v="0"/>
    <n v="0"/>
    <n v="93.66"/>
    <n v="0"/>
    <n v="0"/>
    <n v="0"/>
    <n v="0"/>
    <n v="0"/>
    <n v="93.66"/>
    <s v="2"/>
  </r>
  <r>
    <x v="2"/>
    <x v="50"/>
    <s v="1"/>
    <s v="01"/>
    <s v="15041RESIN146362023"/>
    <s v="23BL000F"/>
    <n v="3474"/>
    <n v="3474"/>
    <n v="3474"/>
    <n v="3474"/>
    <n v="0"/>
    <n v="0"/>
    <n v="0"/>
    <n v="0"/>
    <n v="877.8"/>
    <n v="0"/>
    <n v="0"/>
    <n v="0"/>
    <n v="0"/>
    <n v="0"/>
    <n v="877.8"/>
    <s v="2"/>
  </r>
  <r>
    <x v="2"/>
    <x v="50"/>
    <s v="1"/>
    <s v="01"/>
    <s v="15041RESIN146362023"/>
    <s v="23BL000F"/>
    <n v="3473"/>
    <n v="3473"/>
    <n v="3473"/>
    <n v="3473"/>
    <n v="0"/>
    <n v="0"/>
    <n v="0"/>
    <n v="0"/>
    <n v="376.5"/>
    <n v="0"/>
    <n v="0"/>
    <n v="0"/>
    <n v="0"/>
    <n v="0"/>
    <n v="376.5"/>
    <s v="2"/>
  </r>
  <r>
    <x v="2"/>
    <x v="51"/>
    <s v="1"/>
    <s v="01"/>
    <s v="15041RESIN146362023"/>
    <s v="23BL000F"/>
    <n v="3472"/>
    <n v="3472"/>
    <n v="3472"/>
    <n v="3472"/>
    <n v="0"/>
    <n v="0"/>
    <n v="0"/>
    <n v="0"/>
    <n v="494.8"/>
    <n v="0"/>
    <n v="0"/>
    <n v="0"/>
    <n v="0"/>
    <n v="0"/>
    <n v="494.8"/>
    <s v="2"/>
  </r>
  <r>
    <x v="2"/>
    <x v="51"/>
    <s v="1"/>
    <s v="01"/>
    <s v="15041RESIN146362023"/>
    <s v="23BL000F"/>
    <n v="3471"/>
    <n v="3471"/>
    <n v="3471"/>
    <n v="3471"/>
    <n v="0"/>
    <n v="0"/>
    <n v="0"/>
    <n v="0"/>
    <n v="17.52"/>
    <n v="0"/>
    <n v="0"/>
    <n v="0"/>
    <n v="0"/>
    <n v="0"/>
    <n v="17.52"/>
    <s v="2"/>
  </r>
  <r>
    <x v="2"/>
    <x v="51"/>
    <s v="1"/>
    <s v="01"/>
    <s v="15041RESIN146362023"/>
    <s v="23BL000F"/>
    <n v="3470"/>
    <n v="3470"/>
    <n v="3470"/>
    <n v="3470"/>
    <n v="0"/>
    <n v="0"/>
    <n v="0"/>
    <n v="0"/>
    <n v="13.5"/>
    <n v="0"/>
    <n v="0"/>
    <n v="0"/>
    <n v="0"/>
    <n v="0"/>
    <n v="13.5"/>
    <s v="2"/>
  </r>
  <r>
    <x v="2"/>
    <x v="51"/>
    <s v="1"/>
    <s v="01"/>
    <s v="15041RESIN146362023"/>
    <s v="23BL000F"/>
    <n v="3469"/>
    <n v="3469"/>
    <n v="3469"/>
    <n v="3469"/>
    <n v="0"/>
    <n v="0"/>
    <n v="0"/>
    <n v="0"/>
    <n v="18"/>
    <n v="0"/>
    <n v="0"/>
    <n v="0"/>
    <n v="0"/>
    <n v="0"/>
    <n v="18"/>
    <s v="2"/>
  </r>
  <r>
    <x v="2"/>
    <x v="51"/>
    <s v="1"/>
    <s v="01"/>
    <s v="15041RESIN146362023"/>
    <s v="23BL000F"/>
    <n v="3468"/>
    <n v="3468"/>
    <n v="3468"/>
    <n v="3468"/>
    <n v="0"/>
    <n v="0"/>
    <n v="0"/>
    <n v="0"/>
    <n v="267.5"/>
    <n v="0"/>
    <n v="0"/>
    <n v="0"/>
    <n v="0"/>
    <n v="0"/>
    <n v="267.5"/>
    <s v="2"/>
  </r>
  <r>
    <x v="2"/>
    <x v="51"/>
    <s v="1"/>
    <s v="01"/>
    <s v="15041RESIN146362023"/>
    <s v="23BL000F"/>
    <n v="3467"/>
    <n v="3467"/>
    <n v="3467"/>
    <n v="3467"/>
    <n v="0"/>
    <n v="0"/>
    <n v="0"/>
    <n v="0"/>
    <n v="372.25"/>
    <n v="0"/>
    <n v="0"/>
    <n v="0"/>
    <n v="0"/>
    <n v="0"/>
    <n v="372.25"/>
    <s v="2"/>
  </r>
  <r>
    <x v="2"/>
    <x v="51"/>
    <s v="1"/>
    <s v="01"/>
    <s v="15041RESIN146362023"/>
    <s v="23BL000F"/>
    <n v="3466"/>
    <n v="3466"/>
    <n v="3466"/>
    <n v="3466"/>
    <n v="0"/>
    <n v="0"/>
    <n v="0"/>
    <n v="0"/>
    <n v="147"/>
    <n v="0"/>
    <n v="0"/>
    <n v="0"/>
    <n v="0"/>
    <n v="0"/>
    <n v="147"/>
    <s v="2"/>
  </r>
  <r>
    <x v="2"/>
    <x v="51"/>
    <s v="1"/>
    <s v="01"/>
    <s v="15041RESIN146362023"/>
    <s v="23BL000F"/>
    <n v="3465"/>
    <n v="3465"/>
    <n v="3465"/>
    <n v="3465"/>
    <n v="0"/>
    <n v="0"/>
    <n v="0"/>
    <n v="0"/>
    <n v="450"/>
    <n v="0"/>
    <n v="0"/>
    <n v="0"/>
    <n v="0"/>
    <n v="0"/>
    <n v="450"/>
    <s v="2"/>
  </r>
  <r>
    <x v="2"/>
    <x v="51"/>
    <s v="1"/>
    <s v="01"/>
    <s v="15041RESIN146362023"/>
    <s v="23BL000F"/>
    <n v="3464"/>
    <n v="3464"/>
    <n v="3464"/>
    <n v="3464"/>
    <n v="0"/>
    <n v="0"/>
    <n v="0"/>
    <n v="0"/>
    <n v="47.5"/>
    <n v="0"/>
    <n v="0"/>
    <n v="0"/>
    <n v="0"/>
    <n v="0"/>
    <n v="47.5"/>
    <s v="2"/>
  </r>
  <r>
    <x v="2"/>
    <x v="51"/>
    <s v="1"/>
    <s v="01"/>
    <s v="15041RESIN146362023"/>
    <s v="23BL000F"/>
    <n v="3463"/>
    <n v="3463"/>
    <n v="3463"/>
    <n v="3463"/>
    <n v="0"/>
    <n v="0"/>
    <n v="0"/>
    <n v="0"/>
    <n v="110.9"/>
    <n v="0"/>
    <n v="0"/>
    <n v="0"/>
    <n v="0"/>
    <n v="0"/>
    <n v="110.9"/>
    <s v="2"/>
  </r>
  <r>
    <x v="2"/>
    <x v="51"/>
    <s v="1"/>
    <s v="01"/>
    <s v="15041RESIN146362023"/>
    <s v="23BL000F"/>
    <n v="3462"/>
    <n v="3462"/>
    <n v="3462"/>
    <n v="3462"/>
    <n v="0"/>
    <n v="0"/>
    <n v="0"/>
    <n v="0"/>
    <n v="30"/>
    <n v="0"/>
    <n v="0"/>
    <n v="0"/>
    <n v="0"/>
    <n v="0"/>
    <n v="30"/>
    <s v="2"/>
  </r>
  <r>
    <x v="2"/>
    <x v="51"/>
    <s v="1"/>
    <s v="01"/>
    <s v="15041RESIN146362023"/>
    <s v="23BL000F"/>
    <n v="3461"/>
    <n v="3461"/>
    <n v="3461"/>
    <n v="3461"/>
    <n v="0"/>
    <n v="0"/>
    <n v="0"/>
    <n v="0"/>
    <n v="7.36"/>
    <n v="0"/>
    <n v="0"/>
    <n v="0"/>
    <n v="0"/>
    <n v="0"/>
    <n v="7.36"/>
    <s v="2"/>
  </r>
  <r>
    <x v="2"/>
    <x v="51"/>
    <s v="1"/>
    <s v="01"/>
    <s v="15041RESIN146362023"/>
    <s v="23BL000F"/>
    <n v="3460"/>
    <n v="3460"/>
    <n v="3460"/>
    <n v="3460"/>
    <n v="0"/>
    <n v="0"/>
    <n v="0"/>
    <n v="0"/>
    <n v="437.5"/>
    <n v="0"/>
    <n v="0"/>
    <n v="0"/>
    <n v="0"/>
    <n v="0"/>
    <n v="437.5"/>
    <s v="2"/>
  </r>
  <r>
    <x v="2"/>
    <x v="51"/>
    <s v="1"/>
    <s v="01"/>
    <s v="15041RESIN146362023"/>
    <s v="23BL000F"/>
    <n v="3459"/>
    <n v="3459"/>
    <n v="3459"/>
    <n v="3459"/>
    <n v="0"/>
    <n v="0"/>
    <n v="0"/>
    <n v="0"/>
    <n v="279.5"/>
    <n v="0"/>
    <n v="0"/>
    <n v="0"/>
    <n v="0"/>
    <n v="0"/>
    <n v="279.5"/>
    <s v="2"/>
  </r>
  <r>
    <x v="2"/>
    <x v="51"/>
    <s v="1"/>
    <s v="01"/>
    <s v="15041RESIN146362023"/>
    <s v="23BL000F"/>
    <n v="3458"/>
    <n v="3458"/>
    <n v="3458"/>
    <n v="3458"/>
    <n v="0"/>
    <n v="0"/>
    <n v="0"/>
    <n v="0"/>
    <n v="30.25"/>
    <n v="0"/>
    <n v="0"/>
    <n v="0"/>
    <n v="0"/>
    <n v="0"/>
    <n v="30.25"/>
    <s v="2"/>
  </r>
  <r>
    <x v="2"/>
    <x v="51"/>
    <s v="1"/>
    <s v="01"/>
    <s v="15041RESIN146362023"/>
    <s v="23BL000F"/>
    <n v="3457"/>
    <n v="3457"/>
    <n v="3457"/>
    <n v="3457"/>
    <n v="0"/>
    <n v="0"/>
    <n v="0"/>
    <n v="0"/>
    <n v="92"/>
    <n v="0"/>
    <n v="0"/>
    <n v="0"/>
    <n v="0"/>
    <n v="0"/>
    <n v="92"/>
    <s v="2"/>
  </r>
  <r>
    <x v="2"/>
    <x v="51"/>
    <s v="1"/>
    <s v="01"/>
    <s v="15041RESIN146362023"/>
    <s v="23BL000F"/>
    <n v="3456"/>
    <n v="3456"/>
    <n v="3456"/>
    <n v="3456"/>
    <n v="0"/>
    <n v="0"/>
    <n v="0"/>
    <n v="0"/>
    <n v="30"/>
    <n v="0"/>
    <n v="0"/>
    <n v="0"/>
    <n v="0"/>
    <n v="0"/>
    <n v="30"/>
    <s v="2"/>
  </r>
  <r>
    <x v="2"/>
    <x v="52"/>
    <s v="1"/>
    <s v="01"/>
    <s v="15041RESIN146362023"/>
    <s v="23BL000F"/>
    <n v="3455"/>
    <n v="3455"/>
    <n v="3455"/>
    <n v="3455"/>
    <n v="0"/>
    <n v="0"/>
    <n v="0"/>
    <n v="0"/>
    <n v="3"/>
    <n v="0"/>
    <n v="0"/>
    <n v="0"/>
    <n v="0"/>
    <n v="0"/>
    <n v="3"/>
    <s v="2"/>
  </r>
  <r>
    <x v="2"/>
    <x v="52"/>
    <s v="1"/>
    <s v="01"/>
    <s v="15041RESIN146362023"/>
    <s v="23BL000F"/>
    <n v="3454"/>
    <n v="3454"/>
    <n v="3454"/>
    <n v="3454"/>
    <n v="0"/>
    <n v="0"/>
    <n v="0"/>
    <n v="0"/>
    <n v="254.1"/>
    <n v="0"/>
    <n v="0"/>
    <n v="0"/>
    <n v="0"/>
    <n v="0"/>
    <n v="254.1"/>
    <s v="2"/>
  </r>
  <r>
    <x v="2"/>
    <x v="52"/>
    <s v="1"/>
    <s v="01"/>
    <s v="15041RESIN146362023"/>
    <s v="23BL000F"/>
    <n v="3453"/>
    <n v="3453"/>
    <n v="3453"/>
    <n v="3453"/>
    <n v="0"/>
    <n v="0"/>
    <n v="0"/>
    <n v="0"/>
    <n v="12.15"/>
    <n v="0"/>
    <n v="0"/>
    <n v="0"/>
    <n v="0"/>
    <n v="0"/>
    <n v="12.15"/>
    <s v="2"/>
  </r>
  <r>
    <x v="2"/>
    <x v="52"/>
    <s v="1"/>
    <s v="01"/>
    <s v="15041RESIN146362023"/>
    <s v="23BL000F"/>
    <n v="3452"/>
    <n v="3452"/>
    <n v="3452"/>
    <n v="3452"/>
    <n v="0"/>
    <n v="0"/>
    <n v="0"/>
    <n v="0"/>
    <n v="455.5"/>
    <n v="0"/>
    <n v="0"/>
    <n v="0"/>
    <n v="0"/>
    <n v="0"/>
    <n v="455.5"/>
    <s v="2"/>
  </r>
  <r>
    <x v="2"/>
    <x v="52"/>
    <s v="1"/>
    <s v="01"/>
    <s v="15041RESIN146362023"/>
    <s v="23BL000F"/>
    <n v="3451"/>
    <n v="3451"/>
    <n v="3451"/>
    <n v="3451"/>
    <n v="0"/>
    <n v="0"/>
    <n v="0"/>
    <n v="0"/>
    <n v="455"/>
    <n v="0"/>
    <n v="0"/>
    <n v="0"/>
    <n v="0"/>
    <n v="0"/>
    <n v="455"/>
    <s v="2"/>
  </r>
  <r>
    <x v="2"/>
    <x v="52"/>
    <s v="1"/>
    <s v="01"/>
    <s v="15041RESIN146362023"/>
    <s v="23BL000F"/>
    <n v="3450"/>
    <n v="3450"/>
    <n v="3450"/>
    <n v="3450"/>
    <n v="0"/>
    <n v="0"/>
    <n v="0"/>
    <n v="0"/>
    <n v="57.6"/>
    <n v="0"/>
    <n v="0"/>
    <n v="0"/>
    <n v="0"/>
    <n v="0"/>
    <n v="57.6"/>
    <s v="2"/>
  </r>
  <r>
    <x v="2"/>
    <x v="52"/>
    <s v="1"/>
    <s v="01"/>
    <s v="15041RESIN146362023"/>
    <s v="23BL000F"/>
    <n v="3449"/>
    <n v="3449"/>
    <n v="3449"/>
    <n v="3449"/>
    <n v="0"/>
    <n v="0"/>
    <n v="0"/>
    <n v="0"/>
    <n v="84.25"/>
    <n v="0"/>
    <n v="0"/>
    <n v="0"/>
    <n v="0"/>
    <n v="0"/>
    <n v="84.25"/>
    <s v="2"/>
  </r>
  <r>
    <x v="2"/>
    <x v="52"/>
    <s v="1"/>
    <s v="01"/>
    <s v="15041RESIN146362023"/>
    <s v="23BL000F"/>
    <n v="3448"/>
    <n v="3448"/>
    <n v="3448"/>
    <n v="3448"/>
    <n v="0"/>
    <n v="0"/>
    <n v="0"/>
    <n v="0"/>
    <n v="262"/>
    <n v="0"/>
    <n v="0"/>
    <n v="0"/>
    <n v="0"/>
    <n v="0"/>
    <n v="262"/>
    <s v="2"/>
  </r>
  <r>
    <x v="2"/>
    <x v="52"/>
    <s v="1"/>
    <s v="01"/>
    <s v="15041RESIN146362023"/>
    <s v="23BL000F"/>
    <n v="3447"/>
    <n v="3447"/>
    <n v="3447"/>
    <n v="3447"/>
    <n v="0"/>
    <n v="0"/>
    <n v="0"/>
    <n v="0"/>
    <n v="5"/>
    <n v="0"/>
    <n v="0"/>
    <n v="0"/>
    <n v="0"/>
    <n v="0"/>
    <n v="5"/>
    <s v="2"/>
  </r>
  <r>
    <x v="2"/>
    <x v="52"/>
    <s v="1"/>
    <s v="01"/>
    <s v="15041RESIN146362023"/>
    <s v="23BL000F"/>
    <n v="3446"/>
    <n v="3446"/>
    <n v="3446"/>
    <n v="3446"/>
    <n v="0"/>
    <n v="0"/>
    <n v="0"/>
    <n v="0"/>
    <n v="184"/>
    <n v="0"/>
    <n v="0"/>
    <n v="0"/>
    <n v="0"/>
    <n v="0"/>
    <n v="184"/>
    <s v="2"/>
  </r>
  <r>
    <x v="2"/>
    <x v="52"/>
    <s v="1"/>
    <s v="01"/>
    <s v="15041RESIN146362023"/>
    <s v="23BL000F"/>
    <n v="3445"/>
    <n v="3445"/>
    <n v="3445"/>
    <n v="3445"/>
    <n v="0"/>
    <n v="0"/>
    <n v="0"/>
    <n v="0"/>
    <n v="241.08"/>
    <n v="0"/>
    <n v="0"/>
    <n v="0"/>
    <n v="0"/>
    <n v="0"/>
    <n v="241.08"/>
    <s v="2"/>
  </r>
  <r>
    <x v="2"/>
    <x v="52"/>
    <s v="1"/>
    <s v="01"/>
    <s v="15041RESIN146362023"/>
    <s v="23BL000F"/>
    <n v="3444"/>
    <n v="3444"/>
    <n v="3444"/>
    <n v="3444"/>
    <n v="0"/>
    <n v="0"/>
    <n v="0"/>
    <n v="0"/>
    <n v="52.8"/>
    <n v="0"/>
    <n v="0"/>
    <n v="0"/>
    <n v="0"/>
    <n v="0"/>
    <n v="52.8"/>
    <s v="2"/>
  </r>
  <r>
    <x v="2"/>
    <x v="53"/>
    <s v="1"/>
    <s v="01"/>
    <s v="15041RESIN146362023"/>
    <s v="23BL000F"/>
    <n v="3443"/>
    <n v="3443"/>
    <n v="3443"/>
    <n v="3443"/>
    <n v="0"/>
    <n v="0"/>
    <n v="0"/>
    <n v="0"/>
    <n v="259.89"/>
    <n v="0"/>
    <n v="0"/>
    <n v="0"/>
    <n v="0"/>
    <n v="0"/>
    <n v="259.89"/>
    <s v="2"/>
  </r>
  <r>
    <x v="2"/>
    <x v="53"/>
    <s v="1"/>
    <s v="01"/>
    <s v="15041RESIN146362023"/>
    <s v="23BL000F"/>
    <n v="3442"/>
    <n v="3442"/>
    <n v="3442"/>
    <n v="3442"/>
    <n v="0"/>
    <n v="0"/>
    <n v="0"/>
    <n v="0"/>
    <n v="329"/>
    <n v="0"/>
    <n v="0"/>
    <n v="0"/>
    <n v="0"/>
    <n v="0"/>
    <n v="329"/>
    <s v="2"/>
  </r>
  <r>
    <x v="2"/>
    <x v="53"/>
    <s v="1"/>
    <s v="01"/>
    <s v="15041RESIN146362023"/>
    <s v="23BL000F"/>
    <n v="3441"/>
    <n v="3441"/>
    <n v="3441"/>
    <n v="3441"/>
    <n v="0"/>
    <n v="0"/>
    <n v="0"/>
    <n v="0"/>
    <n v="742.8"/>
    <n v="0"/>
    <n v="0"/>
    <n v="0"/>
    <n v="0"/>
    <n v="0"/>
    <n v="742.8"/>
    <s v="2"/>
  </r>
  <r>
    <x v="2"/>
    <x v="53"/>
    <s v="1"/>
    <s v="01"/>
    <s v="15041RESIN146362023"/>
    <s v="23BL000F"/>
    <n v="3440"/>
    <n v="3440"/>
    <n v="3440"/>
    <n v="3440"/>
    <n v="0"/>
    <n v="0"/>
    <n v="0"/>
    <n v="0"/>
    <n v="63.75"/>
    <n v="0"/>
    <n v="0"/>
    <n v="0"/>
    <n v="0"/>
    <n v="0"/>
    <n v="63.75"/>
    <s v="2"/>
  </r>
  <r>
    <x v="2"/>
    <x v="53"/>
    <s v="1"/>
    <s v="01"/>
    <s v="15041RESIN146362023"/>
    <s v="23BL000F"/>
    <n v="3439"/>
    <n v="3439"/>
    <n v="3439"/>
    <n v="3439"/>
    <n v="0"/>
    <n v="0"/>
    <n v="0"/>
    <n v="0"/>
    <n v="249.6"/>
    <n v="0"/>
    <n v="0"/>
    <n v="0"/>
    <n v="0"/>
    <n v="0"/>
    <n v="249.6"/>
    <s v="2"/>
  </r>
  <r>
    <x v="2"/>
    <x v="53"/>
    <s v="1"/>
    <s v="01"/>
    <s v="15041RESIN146362023"/>
    <s v="23BL000F"/>
    <n v="3438"/>
    <n v="3438"/>
    <n v="3438"/>
    <n v="3438"/>
    <n v="0"/>
    <n v="0"/>
    <n v="0"/>
    <n v="0"/>
    <n v="110"/>
    <n v="0"/>
    <n v="0"/>
    <n v="0"/>
    <n v="0"/>
    <n v="0"/>
    <n v="110"/>
    <s v="2"/>
  </r>
  <r>
    <x v="2"/>
    <x v="53"/>
    <s v="1"/>
    <s v="01"/>
    <s v="15041RESIN146362023"/>
    <s v="23BL000F"/>
    <n v="3437"/>
    <n v="3437"/>
    <n v="3437"/>
    <n v="3437"/>
    <n v="0"/>
    <n v="0"/>
    <n v="0"/>
    <n v="0"/>
    <n v="13.86"/>
    <n v="0"/>
    <n v="0"/>
    <n v="0"/>
    <n v="0"/>
    <n v="0"/>
    <n v="13.86"/>
    <s v="2"/>
  </r>
  <r>
    <x v="2"/>
    <x v="53"/>
    <s v="1"/>
    <s v="01"/>
    <s v="15041RESIN146362023"/>
    <s v="23BL000F"/>
    <n v="3436"/>
    <n v="3436"/>
    <n v="3436"/>
    <n v="3436"/>
    <n v="0"/>
    <n v="0"/>
    <n v="0"/>
    <n v="0"/>
    <n v="69.959999999999994"/>
    <n v="0"/>
    <n v="0"/>
    <n v="0"/>
    <n v="0"/>
    <n v="0"/>
    <n v="69.959999999999994"/>
    <s v="2"/>
  </r>
  <r>
    <x v="2"/>
    <x v="53"/>
    <s v="1"/>
    <s v="01"/>
    <s v="15041RESIN146362023"/>
    <s v="23BL000F"/>
    <n v="3435"/>
    <n v="3435"/>
    <n v="3435"/>
    <n v="3435"/>
    <n v="0"/>
    <n v="0"/>
    <n v="0"/>
    <n v="0"/>
    <n v="262.86"/>
    <n v="0"/>
    <n v="0"/>
    <n v="0"/>
    <n v="0"/>
    <n v="0"/>
    <n v="262.86"/>
    <s v="2"/>
  </r>
  <r>
    <x v="2"/>
    <x v="53"/>
    <s v="1"/>
    <s v="01"/>
    <s v="15041RESIN146362023"/>
    <s v="23BL000F"/>
    <n v="3434"/>
    <n v="3434"/>
    <n v="3434"/>
    <n v="3434"/>
    <n v="0"/>
    <n v="0"/>
    <n v="0"/>
    <n v="0"/>
    <n v="55.6"/>
    <n v="0"/>
    <n v="0"/>
    <n v="0"/>
    <n v="0"/>
    <n v="0"/>
    <n v="55.6"/>
    <s v="2"/>
  </r>
  <r>
    <x v="2"/>
    <x v="53"/>
    <s v="1"/>
    <s v="01"/>
    <s v="15041RESIN146362023"/>
    <s v="23BL000F"/>
    <n v="3433"/>
    <n v="3433"/>
    <n v="3433"/>
    <n v="3433"/>
    <n v="0"/>
    <n v="0"/>
    <n v="0"/>
    <n v="0"/>
    <n v="86.2"/>
    <n v="0"/>
    <n v="0"/>
    <n v="0"/>
    <n v="0"/>
    <n v="0"/>
    <n v="86.2"/>
    <s v="2"/>
  </r>
  <r>
    <x v="2"/>
    <x v="53"/>
    <s v="1"/>
    <s v="01"/>
    <s v="15041RESIN146362023"/>
    <s v="23BL000F"/>
    <n v="3432"/>
    <n v="3432"/>
    <n v="3432"/>
    <n v="3432"/>
    <n v="0"/>
    <n v="0"/>
    <n v="0"/>
    <n v="0"/>
    <n v="698.75"/>
    <n v="0"/>
    <n v="0"/>
    <n v="0"/>
    <n v="0"/>
    <n v="0"/>
    <n v="698.75"/>
    <s v="2"/>
  </r>
  <r>
    <x v="2"/>
    <x v="53"/>
    <s v="1"/>
    <s v="01"/>
    <s v="15041RESIN146362023"/>
    <s v="23BL000F"/>
    <n v="3431"/>
    <n v="3431"/>
    <n v="3431"/>
    <n v="3431"/>
    <n v="0"/>
    <n v="0"/>
    <n v="0"/>
    <n v="0"/>
    <n v="40"/>
    <n v="0"/>
    <n v="0"/>
    <n v="0"/>
    <n v="0"/>
    <n v="0"/>
    <n v="40"/>
    <s v="2"/>
  </r>
  <r>
    <x v="2"/>
    <x v="53"/>
    <s v="1"/>
    <s v="01"/>
    <s v="15041RESIN146362023"/>
    <s v="23BL000F"/>
    <n v="3430"/>
    <n v="3430"/>
    <n v="3430"/>
    <n v="3430"/>
    <n v="0"/>
    <n v="0"/>
    <n v="0"/>
    <n v="0"/>
    <n v="12.5"/>
    <n v="0"/>
    <n v="0"/>
    <n v="0"/>
    <n v="0"/>
    <n v="0"/>
    <n v="12.5"/>
    <s v="2"/>
  </r>
  <r>
    <x v="2"/>
    <x v="53"/>
    <s v="1"/>
    <s v="01"/>
    <s v="15041RESIN146362023"/>
    <s v="23BL000F"/>
    <n v="3429"/>
    <n v="3429"/>
    <n v="3429"/>
    <n v="3429"/>
    <n v="0"/>
    <n v="0"/>
    <n v="0"/>
    <n v="0"/>
    <n v="88.75"/>
    <n v="0"/>
    <n v="0"/>
    <n v="0"/>
    <n v="0"/>
    <n v="0"/>
    <n v="88.75"/>
    <s v="2"/>
  </r>
  <r>
    <x v="2"/>
    <x v="53"/>
    <s v="1"/>
    <s v="01"/>
    <s v="15041RESIN146362023"/>
    <s v="23BL000F"/>
    <n v="3428"/>
    <n v="3428"/>
    <n v="3428"/>
    <n v="3428"/>
    <n v="0"/>
    <n v="0"/>
    <n v="0"/>
    <n v="0"/>
    <n v="198"/>
    <n v="0"/>
    <n v="0"/>
    <n v="0"/>
    <n v="0"/>
    <n v="0"/>
    <n v="198"/>
    <s v="2"/>
  </r>
  <r>
    <x v="2"/>
    <x v="53"/>
    <s v="1"/>
    <s v="01"/>
    <s v="15041RESIN146362023"/>
    <s v="23BL000F"/>
    <n v="3427"/>
    <n v="3427"/>
    <n v="3427"/>
    <n v="3427"/>
    <n v="0"/>
    <n v="0"/>
    <n v="0"/>
    <n v="0"/>
    <n v="513"/>
    <n v="0"/>
    <n v="0"/>
    <n v="0"/>
    <n v="0"/>
    <n v="0"/>
    <n v="513"/>
    <s v="2"/>
  </r>
  <r>
    <x v="2"/>
    <x v="53"/>
    <s v="1"/>
    <s v="01"/>
    <s v="15041RESIN146362023"/>
    <s v="23BL000F"/>
    <n v="3426"/>
    <n v="3426"/>
    <n v="3426"/>
    <n v="3426"/>
    <n v="0"/>
    <n v="0"/>
    <n v="0"/>
    <n v="0"/>
    <n v="90.75"/>
    <n v="0"/>
    <n v="0"/>
    <n v="0"/>
    <n v="0"/>
    <n v="0"/>
    <n v="90.75"/>
    <s v="2"/>
  </r>
  <r>
    <x v="2"/>
    <x v="53"/>
    <s v="1"/>
    <s v="01"/>
    <s v="15041RESIN146362023"/>
    <s v="23BL000F"/>
    <n v="3425"/>
    <n v="3425"/>
    <n v="3425"/>
    <n v="3425"/>
    <n v="0"/>
    <n v="0"/>
    <n v="0"/>
    <n v="0"/>
    <n v="94"/>
    <n v="0"/>
    <n v="0"/>
    <n v="0"/>
    <n v="0"/>
    <n v="0"/>
    <n v="94"/>
    <s v="2"/>
  </r>
  <r>
    <x v="2"/>
    <x v="54"/>
    <s v="1"/>
    <s v="01"/>
    <s v="15041RESIN146362023"/>
    <s v="23BL000F"/>
    <n v="3424"/>
    <n v="3424"/>
    <n v="3424"/>
    <n v="3424"/>
    <n v="0"/>
    <n v="0"/>
    <n v="0"/>
    <n v="0"/>
    <n v="373.5"/>
    <n v="0"/>
    <n v="0"/>
    <n v="0"/>
    <n v="0"/>
    <n v="0"/>
    <n v="373.5"/>
    <s v="2"/>
  </r>
  <r>
    <x v="2"/>
    <x v="54"/>
    <s v="1"/>
    <s v="01"/>
    <s v="15041RESIN146362023"/>
    <s v="23BL000F"/>
    <n v="3423"/>
    <n v="3423"/>
    <n v="3423"/>
    <n v="3423"/>
    <n v="0"/>
    <n v="0"/>
    <n v="0"/>
    <n v="0"/>
    <n v="63"/>
    <n v="0"/>
    <n v="0"/>
    <n v="0"/>
    <n v="0"/>
    <n v="0"/>
    <n v="63"/>
    <s v="2"/>
  </r>
  <r>
    <x v="2"/>
    <x v="54"/>
    <s v="1"/>
    <s v="01"/>
    <s v="15041RESIN146362023"/>
    <s v="23BL000F"/>
    <n v="3422"/>
    <n v="3422"/>
    <n v="3422"/>
    <n v="3422"/>
    <n v="0"/>
    <n v="0"/>
    <n v="0"/>
    <n v="0"/>
    <n v="696.95"/>
    <n v="0"/>
    <n v="0"/>
    <n v="0"/>
    <n v="0"/>
    <n v="0"/>
    <n v="696.95"/>
    <s v="2"/>
  </r>
  <r>
    <x v="2"/>
    <x v="54"/>
    <s v="1"/>
    <s v="01"/>
    <s v="15041RESIN146362023"/>
    <s v="23BL000F"/>
    <n v="3421"/>
    <n v="3421"/>
    <n v="3421"/>
    <n v="3421"/>
    <n v="0"/>
    <n v="0"/>
    <n v="0"/>
    <n v="0"/>
    <n v="147"/>
    <n v="0"/>
    <n v="0"/>
    <n v="0"/>
    <n v="0"/>
    <n v="0"/>
    <n v="147"/>
    <s v="2"/>
  </r>
  <r>
    <x v="2"/>
    <x v="54"/>
    <s v="1"/>
    <s v="01"/>
    <s v="15041RESIN146362023"/>
    <s v="23BL000F"/>
    <n v="3420"/>
    <n v="3420"/>
    <n v="3420"/>
    <n v="3420"/>
    <n v="0"/>
    <n v="0"/>
    <n v="0"/>
    <n v="0"/>
    <n v="149"/>
    <n v="0"/>
    <n v="0"/>
    <n v="0"/>
    <n v="0"/>
    <n v="0"/>
    <n v="149"/>
    <s v="2"/>
  </r>
  <r>
    <x v="2"/>
    <x v="54"/>
    <s v="1"/>
    <s v="01"/>
    <s v="15041RESIN146362023"/>
    <s v="23BL000F"/>
    <n v="3419"/>
    <n v="3419"/>
    <n v="3419"/>
    <n v="3419"/>
    <n v="0"/>
    <n v="0"/>
    <n v="0"/>
    <n v="0"/>
    <n v="70"/>
    <n v="0"/>
    <n v="0"/>
    <n v="0"/>
    <n v="0"/>
    <n v="0"/>
    <n v="70"/>
    <s v="2"/>
  </r>
  <r>
    <x v="2"/>
    <x v="54"/>
    <s v="1"/>
    <s v="01"/>
    <s v="15041RESIN146362023"/>
    <s v="23BL000F"/>
    <n v="3418"/>
    <n v="3418"/>
    <n v="3418"/>
    <n v="3418"/>
    <n v="0"/>
    <n v="0"/>
    <n v="0"/>
    <n v="0"/>
    <n v="43.5"/>
    <n v="0"/>
    <n v="0"/>
    <n v="0"/>
    <n v="0"/>
    <n v="0"/>
    <n v="43.5"/>
    <s v="2"/>
  </r>
  <r>
    <x v="2"/>
    <x v="54"/>
    <s v="1"/>
    <s v="01"/>
    <s v="15041RESIN146362023"/>
    <s v="23BL000F"/>
    <n v="3417"/>
    <n v="3417"/>
    <n v="3417"/>
    <n v="3417"/>
    <n v="0"/>
    <n v="0"/>
    <n v="0"/>
    <n v="0"/>
    <n v="530"/>
    <n v="0"/>
    <n v="0"/>
    <n v="0"/>
    <n v="0"/>
    <n v="0"/>
    <n v="530"/>
    <s v="2"/>
  </r>
  <r>
    <x v="2"/>
    <x v="54"/>
    <s v="1"/>
    <s v="01"/>
    <s v="15041RESIN146362023"/>
    <s v="23BL000F"/>
    <n v="3416"/>
    <n v="3416"/>
    <n v="3416"/>
    <n v="3416"/>
    <n v="0"/>
    <n v="0"/>
    <n v="0"/>
    <n v="0"/>
    <n v="393"/>
    <n v="0"/>
    <n v="0"/>
    <n v="0"/>
    <n v="0"/>
    <n v="0"/>
    <n v="393"/>
    <s v="2"/>
  </r>
  <r>
    <x v="2"/>
    <x v="54"/>
    <s v="1"/>
    <s v="01"/>
    <s v="15041RESIN146362023"/>
    <s v="23BL000F"/>
    <n v="3415"/>
    <n v="3415"/>
    <n v="3415"/>
    <n v="3415"/>
    <n v="0"/>
    <n v="0"/>
    <n v="0"/>
    <n v="0"/>
    <n v="206.9"/>
    <n v="0"/>
    <n v="0"/>
    <n v="0"/>
    <n v="0"/>
    <n v="0"/>
    <n v="206.9"/>
    <s v="2"/>
  </r>
  <r>
    <x v="2"/>
    <x v="54"/>
    <s v="1"/>
    <s v="01"/>
    <s v="15041RESIN146362023"/>
    <s v="23BL000F"/>
    <n v="3414"/>
    <n v="3414"/>
    <n v="3414"/>
    <n v="3414"/>
    <n v="0"/>
    <n v="0"/>
    <n v="0"/>
    <n v="0"/>
    <n v="10.5"/>
    <n v="0"/>
    <n v="0"/>
    <n v="0"/>
    <n v="0"/>
    <n v="0"/>
    <n v="10.5"/>
    <s v="2"/>
  </r>
  <r>
    <x v="2"/>
    <x v="54"/>
    <s v="1"/>
    <s v="01"/>
    <s v="15041RESIN146362023"/>
    <s v="23BL000F"/>
    <n v="3413"/>
    <n v="3413"/>
    <n v="3413"/>
    <n v="3413"/>
    <n v="0"/>
    <n v="0"/>
    <n v="0"/>
    <n v="0"/>
    <n v="208.4"/>
    <n v="0"/>
    <n v="0"/>
    <n v="0"/>
    <n v="0"/>
    <n v="0"/>
    <n v="208.4"/>
    <s v="2"/>
  </r>
  <r>
    <x v="2"/>
    <x v="54"/>
    <s v="1"/>
    <s v="01"/>
    <s v="15041RESIN146362023"/>
    <s v="23BL000F"/>
    <n v="3412"/>
    <n v="3412"/>
    <n v="3412"/>
    <n v="3412"/>
    <n v="0"/>
    <n v="0"/>
    <n v="0"/>
    <n v="0"/>
    <n v="21"/>
    <n v="0"/>
    <n v="0"/>
    <n v="0"/>
    <n v="0"/>
    <n v="0"/>
    <n v="21"/>
    <s v="2"/>
  </r>
  <r>
    <x v="2"/>
    <x v="54"/>
    <s v="1"/>
    <s v="01"/>
    <s v="15041RESIN146362023"/>
    <s v="23BL000F"/>
    <n v="3411"/>
    <n v="3411"/>
    <n v="3411"/>
    <n v="3411"/>
    <n v="0"/>
    <n v="0"/>
    <n v="0"/>
    <n v="0"/>
    <n v="10.5"/>
    <n v="0"/>
    <n v="0"/>
    <n v="0"/>
    <n v="0"/>
    <n v="0"/>
    <n v="10.5"/>
    <s v="2"/>
  </r>
  <r>
    <x v="2"/>
    <x v="54"/>
    <s v="1"/>
    <s v="01"/>
    <s v="15041RESIN146362023"/>
    <s v="23BL000F"/>
    <n v="3410"/>
    <n v="3410"/>
    <n v="3410"/>
    <n v="3410"/>
    <n v="0"/>
    <n v="0"/>
    <n v="0"/>
    <n v="0"/>
    <n v="172.1"/>
    <n v="0"/>
    <n v="0"/>
    <n v="0"/>
    <n v="0"/>
    <n v="0"/>
    <n v="172.1"/>
    <s v="2"/>
  </r>
  <r>
    <x v="2"/>
    <x v="54"/>
    <s v="1"/>
    <s v="01"/>
    <s v="15041RESIN146362023"/>
    <s v="23BL000F"/>
    <n v="3409"/>
    <n v="3409"/>
    <n v="3409"/>
    <n v="3409"/>
    <n v="0"/>
    <n v="0"/>
    <n v="0"/>
    <n v="0"/>
    <n v="416.1"/>
    <n v="0"/>
    <n v="0"/>
    <n v="0"/>
    <n v="0"/>
    <n v="0"/>
    <n v="416.1"/>
    <s v="2"/>
  </r>
  <r>
    <x v="2"/>
    <x v="54"/>
    <s v="1"/>
    <s v="01"/>
    <s v="15041RESIN146362023"/>
    <s v="23BL000F"/>
    <n v="3408"/>
    <n v="3408"/>
    <n v="3408"/>
    <n v="3408"/>
    <n v="0"/>
    <n v="0"/>
    <n v="0"/>
    <n v="0"/>
    <n v="67.5"/>
    <n v="0"/>
    <n v="0"/>
    <n v="0"/>
    <n v="0"/>
    <n v="0"/>
    <n v="67.5"/>
    <s v="2"/>
  </r>
  <r>
    <x v="2"/>
    <x v="54"/>
    <s v="1"/>
    <s v="01"/>
    <s v="15041RESIN146362023"/>
    <s v="23BL000F"/>
    <n v="3407"/>
    <n v="3407"/>
    <n v="3407"/>
    <n v="3407"/>
    <n v="0"/>
    <n v="0"/>
    <n v="0"/>
    <n v="0"/>
    <n v="46.2"/>
    <n v="0"/>
    <n v="0"/>
    <n v="0"/>
    <n v="0"/>
    <n v="0"/>
    <n v="46.2"/>
    <s v="2"/>
  </r>
  <r>
    <x v="2"/>
    <x v="54"/>
    <s v="1"/>
    <s v="01"/>
    <s v="15041RESIN146362023"/>
    <s v="23BL000F"/>
    <n v="3406"/>
    <n v="3406"/>
    <n v="3406"/>
    <n v="3406"/>
    <n v="0"/>
    <n v="0"/>
    <n v="0"/>
    <n v="0"/>
    <n v="197.1"/>
    <n v="0"/>
    <n v="0"/>
    <n v="0"/>
    <n v="0"/>
    <n v="0"/>
    <n v="197.1"/>
    <s v="2"/>
  </r>
  <r>
    <x v="2"/>
    <x v="54"/>
    <s v="1"/>
    <s v="01"/>
    <s v="15041RESIN146362023"/>
    <s v="23BL000F"/>
    <n v="3405"/>
    <n v="3405"/>
    <n v="3405"/>
    <n v="3405"/>
    <n v="0"/>
    <n v="0"/>
    <n v="0"/>
    <n v="0"/>
    <n v="131"/>
    <n v="0"/>
    <n v="0"/>
    <n v="0"/>
    <n v="0"/>
    <n v="0"/>
    <n v="131"/>
    <s v="2"/>
  </r>
  <r>
    <x v="2"/>
    <x v="54"/>
    <s v="1"/>
    <s v="01"/>
    <s v="15041RESIN146362023"/>
    <s v="23BL000F"/>
    <n v="3404"/>
    <n v="3404"/>
    <n v="3404"/>
    <n v="3404"/>
    <n v="0"/>
    <n v="0"/>
    <n v="0"/>
    <n v="0"/>
    <n v="428.55"/>
    <n v="0"/>
    <n v="0"/>
    <n v="0"/>
    <n v="0"/>
    <n v="0"/>
    <n v="428.55"/>
    <s v="2"/>
  </r>
  <r>
    <x v="2"/>
    <x v="54"/>
    <s v="1"/>
    <s v="01"/>
    <s v="15041RESIN146362023"/>
    <s v="23BL000F"/>
    <n v="3403"/>
    <n v="3403"/>
    <n v="3403"/>
    <n v="3403"/>
    <n v="0"/>
    <n v="0"/>
    <n v="0"/>
    <n v="0"/>
    <n v="472.5"/>
    <n v="0"/>
    <n v="0"/>
    <n v="0"/>
    <n v="0"/>
    <n v="0"/>
    <n v="472.5"/>
    <s v="2"/>
  </r>
  <r>
    <x v="2"/>
    <x v="54"/>
    <s v="1"/>
    <s v="01"/>
    <s v="15041RESIN146362023"/>
    <s v="23BL000F"/>
    <n v="3402"/>
    <n v="3402"/>
    <n v="3402"/>
    <n v="3402"/>
    <n v="0"/>
    <n v="0"/>
    <n v="0"/>
    <n v="0"/>
    <n v="80.16"/>
    <n v="0"/>
    <n v="0"/>
    <n v="0"/>
    <n v="0"/>
    <n v="0"/>
    <n v="80.16"/>
    <s v="2"/>
  </r>
  <r>
    <x v="2"/>
    <x v="55"/>
    <s v="1"/>
    <s v="01"/>
    <s v="15041RESIN146362023"/>
    <s v="23BL000F"/>
    <n v="3401"/>
    <n v="3401"/>
    <n v="3401"/>
    <n v="3401"/>
    <n v="0"/>
    <n v="0"/>
    <n v="0"/>
    <n v="0"/>
    <n v="275"/>
    <n v="0"/>
    <n v="0"/>
    <n v="0"/>
    <n v="0"/>
    <n v="0"/>
    <n v="275"/>
    <s v="2"/>
  </r>
  <r>
    <x v="2"/>
    <x v="55"/>
    <s v="1"/>
    <s v="01"/>
    <s v="15041RESIN146362023"/>
    <s v="23BL000F"/>
    <n v="3400"/>
    <n v="3400"/>
    <n v="3400"/>
    <n v="3400"/>
    <n v="0"/>
    <n v="0"/>
    <n v="0"/>
    <n v="0"/>
    <n v="52.5"/>
    <n v="0"/>
    <n v="0"/>
    <n v="0"/>
    <n v="0"/>
    <n v="0"/>
    <n v="52.5"/>
    <s v="2"/>
  </r>
  <r>
    <x v="2"/>
    <x v="55"/>
    <s v="1"/>
    <s v="01"/>
    <s v="15041RESIN146362023"/>
    <s v="23BL000F"/>
    <n v="3399"/>
    <n v="3399"/>
    <n v="3399"/>
    <n v="3399"/>
    <n v="0"/>
    <n v="0"/>
    <n v="0"/>
    <n v="0"/>
    <n v="30"/>
    <n v="0"/>
    <n v="0"/>
    <n v="0"/>
    <n v="0"/>
    <n v="0"/>
    <n v="30"/>
    <s v="2"/>
  </r>
  <r>
    <x v="2"/>
    <x v="55"/>
    <s v="1"/>
    <s v="01"/>
    <s v="15041RESIN146362023"/>
    <s v="23BL000F"/>
    <n v="3398"/>
    <n v="3398"/>
    <n v="3398"/>
    <n v="3398"/>
    <n v="0"/>
    <n v="0"/>
    <n v="0"/>
    <n v="0"/>
    <n v="164"/>
    <n v="0"/>
    <n v="0"/>
    <n v="0"/>
    <n v="0"/>
    <n v="0"/>
    <n v="164"/>
    <s v="2"/>
  </r>
  <r>
    <x v="2"/>
    <x v="55"/>
    <s v="1"/>
    <s v="01"/>
    <s v="15041RESIN146362023"/>
    <s v="23BL000F"/>
    <n v="3397"/>
    <n v="3397"/>
    <n v="3397"/>
    <n v="3397"/>
    <n v="0"/>
    <n v="0"/>
    <n v="0"/>
    <n v="0"/>
    <n v="110"/>
    <n v="0"/>
    <n v="0"/>
    <n v="0"/>
    <n v="0"/>
    <n v="0"/>
    <n v="110"/>
    <s v="2"/>
  </r>
  <r>
    <x v="2"/>
    <x v="55"/>
    <s v="1"/>
    <s v="01"/>
    <s v="15041RESIN146362023"/>
    <s v="23BL000F"/>
    <n v="3396"/>
    <n v="3396"/>
    <n v="3396"/>
    <n v="3396"/>
    <n v="0"/>
    <n v="0"/>
    <n v="0"/>
    <n v="0"/>
    <n v="70"/>
    <n v="0"/>
    <n v="0"/>
    <n v="0"/>
    <n v="0"/>
    <n v="0"/>
    <n v="70"/>
    <s v="2"/>
  </r>
  <r>
    <x v="2"/>
    <x v="55"/>
    <s v="1"/>
    <s v="01"/>
    <s v="15041RESIN146362023"/>
    <s v="23BL000F"/>
    <n v="3395"/>
    <n v="3395"/>
    <n v="3395"/>
    <n v="3395"/>
    <n v="0"/>
    <n v="0"/>
    <n v="0"/>
    <n v="0"/>
    <n v="275"/>
    <n v="0"/>
    <n v="0"/>
    <n v="0"/>
    <n v="0"/>
    <n v="0"/>
    <n v="275"/>
    <s v="2"/>
  </r>
  <r>
    <x v="2"/>
    <x v="55"/>
    <s v="1"/>
    <s v="01"/>
    <s v="15041RESIN146362023"/>
    <s v="23BL000F"/>
    <n v="3394"/>
    <n v="3394"/>
    <n v="3394"/>
    <n v="3394"/>
    <n v="0"/>
    <n v="0"/>
    <n v="0"/>
    <n v="0"/>
    <n v="137.80000000000001"/>
    <n v="0"/>
    <n v="0"/>
    <n v="0"/>
    <n v="0"/>
    <n v="0"/>
    <n v="137.80000000000001"/>
    <s v="2"/>
  </r>
  <r>
    <x v="2"/>
    <x v="55"/>
    <s v="1"/>
    <s v="01"/>
    <s v="15041RESIN146362023"/>
    <s v="23BL000F"/>
    <n v="3393"/>
    <n v="3393"/>
    <n v="3393"/>
    <n v="3393"/>
    <n v="0"/>
    <n v="0"/>
    <n v="0"/>
    <n v="0"/>
    <n v="395.5"/>
    <n v="0"/>
    <n v="0"/>
    <n v="0"/>
    <n v="0"/>
    <n v="0"/>
    <n v="395.5"/>
    <s v="2"/>
  </r>
  <r>
    <x v="2"/>
    <x v="55"/>
    <s v="1"/>
    <s v="01"/>
    <s v="15041RESIN146362023"/>
    <s v="23BL000F"/>
    <n v="3392"/>
    <n v="3392"/>
    <n v="3392"/>
    <n v="3392"/>
    <n v="0"/>
    <n v="0"/>
    <n v="0"/>
    <n v="0"/>
    <n v="179.2"/>
    <n v="0"/>
    <n v="0"/>
    <n v="0"/>
    <n v="0"/>
    <n v="0"/>
    <n v="179.2"/>
    <s v="2"/>
  </r>
  <r>
    <x v="2"/>
    <x v="55"/>
    <s v="1"/>
    <s v="01"/>
    <s v="15041RESIN146362023"/>
    <s v="23BL000F"/>
    <n v="3391"/>
    <n v="3391"/>
    <n v="3391"/>
    <n v="3391"/>
    <n v="0"/>
    <n v="0"/>
    <n v="0"/>
    <n v="0"/>
    <n v="425"/>
    <n v="0"/>
    <n v="0"/>
    <n v="0"/>
    <n v="0"/>
    <n v="0"/>
    <n v="425"/>
    <s v="2"/>
  </r>
  <r>
    <x v="2"/>
    <x v="55"/>
    <s v="1"/>
    <s v="01"/>
    <s v="15041RESIN146362023"/>
    <s v="23BL000F"/>
    <n v="3390"/>
    <n v="3390"/>
    <n v="3390"/>
    <n v="3390"/>
    <n v="0"/>
    <n v="0"/>
    <n v="0"/>
    <n v="0"/>
    <n v="110"/>
    <n v="0"/>
    <n v="0"/>
    <n v="0"/>
    <n v="0"/>
    <n v="0"/>
    <n v="110"/>
    <s v="2"/>
  </r>
  <r>
    <x v="2"/>
    <x v="55"/>
    <s v="1"/>
    <s v="01"/>
    <s v="15041RESIN146362023"/>
    <s v="23BL000F"/>
    <n v="3389"/>
    <n v="3389"/>
    <n v="3389"/>
    <n v="3389"/>
    <n v="0"/>
    <n v="0"/>
    <n v="0"/>
    <n v="0"/>
    <n v="171.2"/>
    <n v="0"/>
    <n v="0"/>
    <n v="0"/>
    <n v="0"/>
    <n v="0"/>
    <n v="171.2"/>
    <s v="2"/>
  </r>
  <r>
    <x v="2"/>
    <x v="55"/>
    <s v="1"/>
    <s v="01"/>
    <s v="15041RESIN146362023"/>
    <s v="23BL000F"/>
    <n v="3388"/>
    <n v="3388"/>
    <n v="3388"/>
    <n v="3388"/>
    <n v="0"/>
    <n v="0"/>
    <n v="0"/>
    <n v="0"/>
    <n v="49.06"/>
    <n v="0"/>
    <n v="0"/>
    <n v="0"/>
    <n v="0"/>
    <n v="0"/>
    <n v="49.06"/>
    <s v="2"/>
  </r>
  <r>
    <x v="2"/>
    <x v="55"/>
    <s v="1"/>
    <s v="01"/>
    <s v="15041RESIN146362023"/>
    <s v="23BL000F"/>
    <n v="3387"/>
    <n v="3387"/>
    <n v="3387"/>
    <n v="3387"/>
    <n v="0"/>
    <n v="0"/>
    <n v="0"/>
    <n v="0"/>
    <n v="958.96"/>
    <n v="0"/>
    <n v="0"/>
    <n v="0"/>
    <n v="0"/>
    <n v="0"/>
    <n v="958.96"/>
    <s v="2"/>
  </r>
  <r>
    <x v="2"/>
    <x v="55"/>
    <s v="1"/>
    <s v="01"/>
    <s v="15041RESIN146362023"/>
    <s v="23BL000F"/>
    <n v="3386"/>
    <n v="3386"/>
    <n v="3386"/>
    <n v="3386"/>
    <n v="0"/>
    <n v="0"/>
    <n v="0"/>
    <n v="0"/>
    <n v="131.94999999999999"/>
    <n v="0"/>
    <n v="0"/>
    <n v="0"/>
    <n v="0"/>
    <n v="0"/>
    <n v="131.94999999999999"/>
    <s v="2"/>
  </r>
  <r>
    <x v="2"/>
    <x v="55"/>
    <s v="1"/>
    <s v="01"/>
    <s v="15041RESIN146362023"/>
    <s v="23BL000F"/>
    <n v="3385"/>
    <n v="3385"/>
    <n v="3385"/>
    <n v="3385"/>
    <n v="0"/>
    <n v="0"/>
    <n v="0"/>
    <n v="0"/>
    <n v="281.60000000000002"/>
    <n v="0"/>
    <n v="0"/>
    <n v="0"/>
    <n v="0"/>
    <n v="0"/>
    <n v="281.60000000000002"/>
    <s v="2"/>
  </r>
  <r>
    <x v="2"/>
    <x v="55"/>
    <s v="1"/>
    <s v="01"/>
    <s v="15041RESIN146362023"/>
    <s v="23BL000F"/>
    <n v="3384"/>
    <n v="3384"/>
    <n v="3384"/>
    <n v="3384"/>
    <n v="0"/>
    <n v="0"/>
    <n v="0"/>
    <n v="0"/>
    <n v="192"/>
    <n v="0"/>
    <n v="0"/>
    <n v="0"/>
    <n v="0"/>
    <n v="0"/>
    <n v="192"/>
    <s v="2"/>
  </r>
  <r>
    <x v="2"/>
    <x v="55"/>
    <s v="1"/>
    <s v="01"/>
    <s v="15041RESIN146362023"/>
    <s v="23BL000F"/>
    <n v="3383"/>
    <n v="3383"/>
    <n v="3383"/>
    <n v="3383"/>
    <n v="0"/>
    <n v="0"/>
    <n v="0"/>
    <n v="0"/>
    <n v="71.25"/>
    <n v="0"/>
    <n v="0"/>
    <n v="0"/>
    <n v="0"/>
    <n v="0"/>
    <n v="71.25"/>
    <s v="2"/>
  </r>
  <r>
    <x v="2"/>
    <x v="55"/>
    <s v="1"/>
    <s v="01"/>
    <s v="15041RESIN146362023"/>
    <s v="23BL000F"/>
    <n v="3382"/>
    <n v="3382"/>
    <n v="3382"/>
    <n v="3382"/>
    <n v="0"/>
    <n v="0"/>
    <n v="0"/>
    <n v="0"/>
    <n v="75"/>
    <n v="0"/>
    <n v="0"/>
    <n v="0"/>
    <n v="0"/>
    <n v="0"/>
    <n v="75"/>
    <s v="2"/>
  </r>
  <r>
    <x v="2"/>
    <x v="55"/>
    <s v="1"/>
    <s v="01"/>
    <s v="15041RESIN146362023"/>
    <s v="23BL000F"/>
    <n v="3381"/>
    <n v="3381"/>
    <n v="3381"/>
    <n v="3381"/>
    <n v="0"/>
    <n v="0"/>
    <n v="0"/>
    <n v="0"/>
    <n v="450"/>
    <n v="0"/>
    <n v="0"/>
    <n v="0"/>
    <n v="0"/>
    <n v="0"/>
    <n v="450"/>
    <s v="2"/>
  </r>
  <r>
    <x v="2"/>
    <x v="55"/>
    <s v="1"/>
    <s v="01"/>
    <s v="15041RESIN146362023"/>
    <s v="23BL000F"/>
    <n v="3380"/>
    <n v="3380"/>
    <n v="3380"/>
    <n v="3380"/>
    <n v="0"/>
    <n v="0"/>
    <n v="0"/>
    <n v="0"/>
    <n v="82.5"/>
    <n v="0"/>
    <n v="0"/>
    <n v="0"/>
    <n v="0"/>
    <n v="0"/>
    <n v="82.5"/>
    <s v="2"/>
  </r>
  <r>
    <x v="2"/>
    <x v="56"/>
    <s v="1"/>
    <s v="01"/>
    <s v="15041RESIN146362023"/>
    <s v="23BL000F"/>
    <n v="3379"/>
    <n v="3379"/>
    <n v="3379"/>
    <n v="3379"/>
    <n v="0"/>
    <n v="0"/>
    <n v="0"/>
    <n v="0"/>
    <n v="0"/>
    <n v="0"/>
    <n v="0"/>
    <n v="0"/>
    <n v="0"/>
    <n v="0"/>
    <n v="0"/>
    <s v="2"/>
  </r>
  <r>
    <x v="2"/>
    <x v="56"/>
    <s v="1"/>
    <s v="01"/>
    <s v="15041RESIN146362023"/>
    <s v="23BL000F"/>
    <n v="3378"/>
    <n v="3378"/>
    <n v="3378"/>
    <n v="3378"/>
    <n v="0"/>
    <n v="0"/>
    <n v="0"/>
    <n v="0"/>
    <n v="152.5"/>
    <n v="0"/>
    <n v="0"/>
    <n v="0"/>
    <n v="0"/>
    <n v="0"/>
    <n v="152.5"/>
    <s v="2"/>
  </r>
  <r>
    <x v="2"/>
    <x v="56"/>
    <s v="1"/>
    <s v="01"/>
    <s v="15041RESIN146362023"/>
    <s v="23BL000F"/>
    <n v="3377"/>
    <n v="3377"/>
    <n v="3377"/>
    <n v="3377"/>
    <n v="0"/>
    <n v="0"/>
    <n v="0"/>
    <n v="0"/>
    <n v="7.62"/>
    <n v="0"/>
    <n v="0"/>
    <n v="0"/>
    <n v="0"/>
    <n v="0"/>
    <n v="7.62"/>
    <s v="2"/>
  </r>
  <r>
    <x v="2"/>
    <x v="56"/>
    <s v="1"/>
    <s v="01"/>
    <s v="15041RESIN146362023"/>
    <s v="23BL000F"/>
    <n v="3376"/>
    <n v="3376"/>
    <n v="3376"/>
    <n v="3376"/>
    <n v="0"/>
    <n v="0"/>
    <n v="0"/>
    <n v="0"/>
    <n v="100.45"/>
    <n v="0"/>
    <n v="0"/>
    <n v="0"/>
    <n v="0"/>
    <n v="0"/>
    <n v="100.45"/>
    <s v="2"/>
  </r>
  <r>
    <x v="2"/>
    <x v="56"/>
    <s v="1"/>
    <s v="01"/>
    <s v="15041RESIN146362023"/>
    <s v="23BL000F"/>
    <n v="3375"/>
    <n v="3375"/>
    <n v="3375"/>
    <n v="3375"/>
    <n v="0"/>
    <n v="0"/>
    <n v="0"/>
    <n v="0"/>
    <n v="308.85000000000002"/>
    <n v="0"/>
    <n v="0"/>
    <n v="0"/>
    <n v="0"/>
    <n v="0"/>
    <n v="308.85000000000002"/>
    <s v="2"/>
  </r>
  <r>
    <x v="2"/>
    <x v="56"/>
    <s v="1"/>
    <s v="01"/>
    <s v="15041RESIN146362023"/>
    <s v="23BL000F"/>
    <n v="3374"/>
    <n v="3374"/>
    <n v="3374"/>
    <n v="3374"/>
    <n v="0"/>
    <n v="0"/>
    <n v="0"/>
    <n v="0"/>
    <n v="55.7"/>
    <n v="0"/>
    <n v="0"/>
    <n v="0"/>
    <n v="0"/>
    <n v="0"/>
    <n v="55.7"/>
    <s v="2"/>
  </r>
  <r>
    <x v="2"/>
    <x v="56"/>
    <s v="1"/>
    <s v="01"/>
    <s v="15041RESIN146362023"/>
    <s v="23BL000F"/>
    <n v="3373"/>
    <n v="3373"/>
    <n v="3373"/>
    <n v="3373"/>
    <n v="0"/>
    <n v="0"/>
    <n v="0"/>
    <n v="0"/>
    <n v="17.05"/>
    <n v="0"/>
    <n v="0"/>
    <n v="0"/>
    <n v="0"/>
    <n v="0"/>
    <n v="17.05"/>
    <s v="2"/>
  </r>
  <r>
    <x v="2"/>
    <x v="56"/>
    <s v="1"/>
    <s v="01"/>
    <s v="15041RESIN146362023"/>
    <s v="23BL000F"/>
    <n v="3372"/>
    <n v="3372"/>
    <n v="3372"/>
    <n v="3372"/>
    <n v="0"/>
    <n v="0"/>
    <n v="0"/>
    <n v="0"/>
    <n v="221.54"/>
    <n v="0"/>
    <n v="0"/>
    <n v="0"/>
    <n v="0"/>
    <n v="0"/>
    <n v="221.54"/>
    <s v="2"/>
  </r>
  <r>
    <x v="2"/>
    <x v="56"/>
    <s v="1"/>
    <s v="01"/>
    <s v="15041RESIN146362023"/>
    <s v="23BL000F"/>
    <n v="3371"/>
    <n v="3371"/>
    <n v="3371"/>
    <n v="3371"/>
    <n v="0"/>
    <n v="0"/>
    <n v="0"/>
    <n v="0"/>
    <n v="708.7"/>
    <n v="0"/>
    <n v="0"/>
    <n v="0"/>
    <n v="0"/>
    <n v="0"/>
    <n v="708.7"/>
    <s v="2"/>
  </r>
  <r>
    <x v="2"/>
    <x v="56"/>
    <s v="1"/>
    <s v="01"/>
    <s v="15041RESIN146362023"/>
    <s v="23BL000F"/>
    <n v="3370"/>
    <n v="3370"/>
    <n v="3370"/>
    <n v="3370"/>
    <n v="0"/>
    <n v="0"/>
    <n v="0"/>
    <n v="0"/>
    <n v="228"/>
    <n v="0"/>
    <n v="0"/>
    <n v="0"/>
    <n v="0"/>
    <n v="0"/>
    <n v="228"/>
    <s v="2"/>
  </r>
  <r>
    <x v="2"/>
    <x v="56"/>
    <s v="1"/>
    <s v="01"/>
    <s v="15041RESIN146362023"/>
    <s v="23BL000F"/>
    <n v="3369"/>
    <n v="3369"/>
    <n v="3369"/>
    <n v="3369"/>
    <n v="0"/>
    <n v="0"/>
    <n v="0"/>
    <n v="0"/>
    <n v="105"/>
    <n v="0"/>
    <n v="0"/>
    <n v="0"/>
    <n v="0"/>
    <n v="0"/>
    <n v="105"/>
    <s v="2"/>
  </r>
  <r>
    <x v="2"/>
    <x v="56"/>
    <s v="1"/>
    <s v="01"/>
    <s v="15041RESIN146362023"/>
    <s v="23BL000F"/>
    <n v="3368"/>
    <n v="3368"/>
    <n v="3368"/>
    <n v="3368"/>
    <n v="0"/>
    <n v="0"/>
    <n v="0"/>
    <n v="0"/>
    <n v="376.9"/>
    <n v="0"/>
    <n v="0"/>
    <n v="0"/>
    <n v="0"/>
    <n v="0"/>
    <n v="376.9"/>
    <s v="2"/>
  </r>
  <r>
    <x v="2"/>
    <x v="56"/>
    <s v="1"/>
    <s v="01"/>
    <s v="15041RESIN146362023"/>
    <s v="23BL000F"/>
    <n v="3367"/>
    <n v="3367"/>
    <n v="3367"/>
    <n v="3367"/>
    <n v="0"/>
    <n v="0"/>
    <n v="0"/>
    <n v="0"/>
    <n v="25"/>
    <n v="0"/>
    <n v="0"/>
    <n v="0"/>
    <n v="0"/>
    <n v="0"/>
    <n v="25"/>
    <s v="2"/>
  </r>
  <r>
    <x v="2"/>
    <x v="56"/>
    <s v="1"/>
    <s v="01"/>
    <s v="15041RESIN146362023"/>
    <s v="23BL000F"/>
    <n v="3366"/>
    <n v="3366"/>
    <n v="3366"/>
    <n v="3366"/>
    <n v="0"/>
    <n v="0"/>
    <n v="0"/>
    <n v="0"/>
    <n v="168.75"/>
    <n v="0"/>
    <n v="0"/>
    <n v="0"/>
    <n v="0"/>
    <n v="0"/>
    <n v="168.75"/>
    <s v="2"/>
  </r>
  <r>
    <x v="2"/>
    <x v="57"/>
    <s v="1"/>
    <s v="01"/>
    <s v="15041RESIN146362023"/>
    <s v="23BL000F"/>
    <n v="3365"/>
    <n v="3365"/>
    <n v="3365"/>
    <n v="3365"/>
    <n v="0"/>
    <n v="0"/>
    <n v="0"/>
    <n v="0"/>
    <n v="186.08"/>
    <n v="0"/>
    <n v="0"/>
    <n v="0"/>
    <n v="0"/>
    <n v="0"/>
    <n v="186.08"/>
    <s v="2"/>
  </r>
  <r>
    <x v="2"/>
    <x v="57"/>
    <s v="1"/>
    <s v="01"/>
    <s v="15041RESIN146362023"/>
    <s v="23BL000F"/>
    <n v="3364"/>
    <n v="3364"/>
    <n v="3364"/>
    <n v="3364"/>
    <n v="0"/>
    <n v="0"/>
    <n v="0"/>
    <n v="0"/>
    <n v="175.5"/>
    <n v="0"/>
    <n v="0"/>
    <n v="0"/>
    <n v="0"/>
    <n v="0"/>
    <n v="175.5"/>
    <s v="2"/>
  </r>
  <r>
    <x v="2"/>
    <x v="57"/>
    <s v="1"/>
    <s v="01"/>
    <s v="15041RESIN146362023"/>
    <s v="23BL000F"/>
    <n v="3363"/>
    <n v="3363"/>
    <n v="3363"/>
    <n v="3363"/>
    <n v="0"/>
    <n v="0"/>
    <n v="0"/>
    <n v="0"/>
    <n v="452.5"/>
    <n v="0"/>
    <n v="0"/>
    <n v="0"/>
    <n v="0"/>
    <n v="0"/>
    <n v="452.5"/>
    <s v="2"/>
  </r>
  <r>
    <x v="2"/>
    <x v="57"/>
    <s v="1"/>
    <s v="01"/>
    <s v="15041RESIN146362023"/>
    <s v="23BL000F"/>
    <n v="3362"/>
    <n v="3362"/>
    <n v="3362"/>
    <n v="3362"/>
    <n v="0"/>
    <n v="0"/>
    <n v="0"/>
    <n v="0"/>
    <n v="162.85"/>
    <n v="0"/>
    <n v="0"/>
    <n v="0"/>
    <n v="0"/>
    <n v="0"/>
    <n v="162.85"/>
    <s v="2"/>
  </r>
  <r>
    <x v="2"/>
    <x v="57"/>
    <s v="1"/>
    <s v="01"/>
    <s v="15041RESIN146362023"/>
    <s v="23BL000F"/>
    <n v="3361"/>
    <n v="3361"/>
    <n v="3361"/>
    <n v="3361"/>
    <n v="0"/>
    <n v="0"/>
    <n v="0"/>
    <n v="0"/>
    <n v="123.2"/>
    <n v="0"/>
    <n v="0"/>
    <n v="0"/>
    <n v="0"/>
    <n v="0"/>
    <n v="123.2"/>
    <s v="2"/>
  </r>
  <r>
    <x v="2"/>
    <x v="57"/>
    <s v="1"/>
    <s v="01"/>
    <s v="15041RESIN146362023"/>
    <s v="23BL000F"/>
    <n v="3360"/>
    <n v="3360"/>
    <n v="3360"/>
    <n v="3360"/>
    <n v="0"/>
    <n v="0"/>
    <n v="0"/>
    <n v="0"/>
    <n v="15"/>
    <n v="0"/>
    <n v="0"/>
    <n v="0"/>
    <n v="0"/>
    <n v="0"/>
    <n v="15"/>
    <s v="2"/>
  </r>
  <r>
    <x v="2"/>
    <x v="57"/>
    <s v="1"/>
    <s v="01"/>
    <s v="15041RESIN146362023"/>
    <s v="23BL000F"/>
    <n v="3359"/>
    <n v="3359"/>
    <n v="3359"/>
    <n v="3359"/>
    <n v="0"/>
    <n v="0"/>
    <n v="0"/>
    <n v="0"/>
    <n v="37.5"/>
    <n v="0"/>
    <n v="0"/>
    <n v="0"/>
    <n v="0"/>
    <n v="0"/>
    <n v="37.5"/>
    <s v="2"/>
  </r>
  <r>
    <x v="2"/>
    <x v="57"/>
    <s v="1"/>
    <s v="01"/>
    <s v="15041RESIN146362023"/>
    <s v="23BL000F"/>
    <n v="3358"/>
    <n v="3358"/>
    <n v="3358"/>
    <n v="3358"/>
    <n v="0"/>
    <n v="0"/>
    <n v="0"/>
    <n v="0"/>
    <n v="55.8"/>
    <n v="0"/>
    <n v="0"/>
    <n v="0"/>
    <n v="0"/>
    <n v="0"/>
    <n v="55.8"/>
    <s v="2"/>
  </r>
  <r>
    <x v="2"/>
    <x v="57"/>
    <s v="1"/>
    <s v="01"/>
    <s v="15041RESIN146362023"/>
    <s v="23BL000F"/>
    <n v="3357"/>
    <n v="3357"/>
    <n v="3357"/>
    <n v="3357"/>
    <n v="0"/>
    <n v="0"/>
    <n v="0"/>
    <n v="0"/>
    <n v="136.19999999999999"/>
    <n v="0"/>
    <n v="0"/>
    <n v="0"/>
    <n v="0"/>
    <n v="0"/>
    <n v="136.19999999999999"/>
    <s v="2"/>
  </r>
  <r>
    <x v="2"/>
    <x v="57"/>
    <s v="1"/>
    <s v="01"/>
    <s v="15041RESIN146362023"/>
    <s v="23BL000F"/>
    <n v="3356"/>
    <n v="3356"/>
    <n v="3356"/>
    <n v="3356"/>
    <n v="0"/>
    <n v="0"/>
    <n v="0"/>
    <n v="0"/>
    <n v="90"/>
    <n v="0"/>
    <n v="0"/>
    <n v="0"/>
    <n v="0"/>
    <n v="0"/>
    <n v="90"/>
    <s v="2"/>
  </r>
  <r>
    <x v="2"/>
    <x v="57"/>
    <s v="1"/>
    <s v="01"/>
    <s v="15041RESIN146362023"/>
    <s v="23BL000F"/>
    <n v="3355"/>
    <n v="3355"/>
    <n v="3355"/>
    <n v="3355"/>
    <n v="0"/>
    <n v="0"/>
    <n v="0"/>
    <n v="0"/>
    <n v="60"/>
    <n v="0"/>
    <n v="0"/>
    <n v="0"/>
    <n v="0"/>
    <n v="0"/>
    <n v="60"/>
    <s v="2"/>
  </r>
  <r>
    <x v="2"/>
    <x v="57"/>
    <s v="1"/>
    <s v="01"/>
    <s v="15041RESIN146362023"/>
    <s v="23BL000F"/>
    <n v="3354"/>
    <n v="3354"/>
    <n v="3354"/>
    <n v="3354"/>
    <n v="0"/>
    <n v="0"/>
    <n v="0"/>
    <n v="0"/>
    <n v="694"/>
    <n v="0"/>
    <n v="0"/>
    <n v="0"/>
    <n v="0"/>
    <n v="0"/>
    <n v="694"/>
    <s v="2"/>
  </r>
  <r>
    <x v="2"/>
    <x v="57"/>
    <s v="1"/>
    <s v="01"/>
    <s v="15041RESIN146362023"/>
    <s v="23BL000F"/>
    <n v="3353"/>
    <n v="3353"/>
    <n v="3353"/>
    <n v="3353"/>
    <n v="0"/>
    <n v="0"/>
    <n v="0"/>
    <n v="0"/>
    <n v="266.7"/>
    <n v="0"/>
    <n v="0"/>
    <n v="0"/>
    <n v="0"/>
    <n v="0"/>
    <n v="266.7"/>
    <s v="2"/>
  </r>
  <r>
    <x v="2"/>
    <x v="57"/>
    <s v="1"/>
    <s v="01"/>
    <s v="15041RESIN146362023"/>
    <s v="23BL000F"/>
    <n v="3352"/>
    <n v="3352"/>
    <n v="3352"/>
    <n v="3352"/>
    <n v="0"/>
    <n v="0"/>
    <n v="0"/>
    <n v="0"/>
    <n v="100.25"/>
    <n v="0"/>
    <n v="0"/>
    <n v="0"/>
    <n v="0"/>
    <n v="0"/>
    <n v="100.25"/>
    <s v="2"/>
  </r>
  <r>
    <x v="2"/>
    <x v="57"/>
    <s v="1"/>
    <s v="01"/>
    <s v="15041RESIN146362023"/>
    <s v="23BL000F"/>
    <n v="3351"/>
    <n v="3351"/>
    <n v="3351"/>
    <n v="3351"/>
    <n v="0"/>
    <n v="0"/>
    <n v="0"/>
    <n v="0"/>
    <n v="15"/>
    <n v="0"/>
    <n v="0"/>
    <n v="0"/>
    <n v="0"/>
    <n v="0"/>
    <n v="15"/>
    <s v="2"/>
  </r>
  <r>
    <x v="2"/>
    <x v="58"/>
    <s v="1"/>
    <s v="01"/>
    <s v="15041RESIN146362023"/>
    <s v="23BL000F"/>
    <n v="3350"/>
    <n v="3350"/>
    <n v="3350"/>
    <n v="3350"/>
    <n v="0"/>
    <n v="0"/>
    <n v="0"/>
    <n v="0"/>
    <n v="779.1"/>
    <n v="0"/>
    <n v="0"/>
    <n v="0"/>
    <n v="0"/>
    <n v="0"/>
    <n v="779.1"/>
    <s v="2"/>
  </r>
  <r>
    <x v="2"/>
    <x v="58"/>
    <s v="1"/>
    <s v="01"/>
    <s v="15041RESIN146362023"/>
    <s v="23BL000F"/>
    <n v="3349"/>
    <n v="3349"/>
    <n v="3349"/>
    <n v="3349"/>
    <n v="0"/>
    <n v="0"/>
    <n v="0"/>
    <n v="0"/>
    <n v="110"/>
    <n v="0"/>
    <n v="0"/>
    <n v="0"/>
    <n v="0"/>
    <n v="0"/>
    <n v="110"/>
    <s v="2"/>
  </r>
  <r>
    <x v="2"/>
    <x v="58"/>
    <s v="1"/>
    <s v="01"/>
    <s v="15041RESIN146362023"/>
    <s v="23BL000F"/>
    <n v="3348"/>
    <n v="3348"/>
    <n v="3348"/>
    <n v="3348"/>
    <n v="0"/>
    <n v="0"/>
    <n v="0"/>
    <n v="0"/>
    <n v="147"/>
    <n v="0"/>
    <n v="0"/>
    <n v="0"/>
    <n v="0"/>
    <n v="0"/>
    <n v="147"/>
    <s v="2"/>
  </r>
  <r>
    <x v="2"/>
    <x v="58"/>
    <s v="1"/>
    <s v="01"/>
    <s v="15041RESIN146362023"/>
    <s v="23BL000F"/>
    <n v="3347"/>
    <n v="3347"/>
    <n v="3347"/>
    <n v="3347"/>
    <n v="0"/>
    <n v="0"/>
    <n v="0"/>
    <n v="0"/>
    <n v="97.1"/>
    <n v="0"/>
    <n v="0"/>
    <n v="0"/>
    <n v="0"/>
    <n v="0"/>
    <n v="97.1"/>
    <s v="2"/>
  </r>
  <r>
    <x v="2"/>
    <x v="58"/>
    <s v="1"/>
    <s v="01"/>
    <s v="15041RESIN146362023"/>
    <s v="23BL000F"/>
    <n v="3346"/>
    <n v="3346"/>
    <n v="3346"/>
    <n v="3346"/>
    <n v="0"/>
    <n v="0"/>
    <n v="0"/>
    <n v="0"/>
    <n v="82.15"/>
    <n v="0"/>
    <n v="0"/>
    <n v="0"/>
    <n v="0"/>
    <n v="0"/>
    <n v="82.15"/>
    <s v="2"/>
  </r>
  <r>
    <x v="2"/>
    <x v="58"/>
    <s v="1"/>
    <s v="01"/>
    <s v="15041RESIN146362023"/>
    <s v="23BL000F"/>
    <n v="3345"/>
    <n v="3345"/>
    <n v="3345"/>
    <n v="3345"/>
    <n v="0"/>
    <n v="0"/>
    <n v="0"/>
    <n v="0"/>
    <n v="20"/>
    <n v="0"/>
    <n v="0"/>
    <n v="0"/>
    <n v="0"/>
    <n v="0"/>
    <n v="20"/>
    <s v="2"/>
  </r>
  <r>
    <x v="2"/>
    <x v="58"/>
    <s v="1"/>
    <s v="01"/>
    <s v="15041RESIN146362023"/>
    <s v="23BL000F"/>
    <n v="3344"/>
    <n v="3344"/>
    <n v="3344"/>
    <n v="3344"/>
    <n v="0"/>
    <n v="0"/>
    <n v="0"/>
    <n v="0"/>
    <n v="214"/>
    <n v="0"/>
    <n v="0"/>
    <n v="0"/>
    <n v="0"/>
    <n v="0"/>
    <n v="214"/>
    <s v="2"/>
  </r>
  <r>
    <x v="2"/>
    <x v="58"/>
    <s v="1"/>
    <s v="01"/>
    <s v="15041RESIN146362023"/>
    <s v="23BL000F"/>
    <n v="3343"/>
    <n v="3343"/>
    <n v="3343"/>
    <n v="3343"/>
    <n v="0"/>
    <n v="0"/>
    <n v="0"/>
    <n v="0"/>
    <n v="132.6"/>
    <n v="0"/>
    <n v="0"/>
    <n v="0"/>
    <n v="0"/>
    <n v="0"/>
    <n v="132.6"/>
    <s v="2"/>
  </r>
  <r>
    <x v="2"/>
    <x v="58"/>
    <s v="1"/>
    <s v="01"/>
    <s v="15041RESIN146362023"/>
    <s v="23BL000F"/>
    <n v="3342"/>
    <n v="3342"/>
    <n v="3342"/>
    <n v="3342"/>
    <n v="0"/>
    <n v="0"/>
    <n v="0"/>
    <n v="0"/>
    <n v="54.9"/>
    <n v="0"/>
    <n v="0"/>
    <n v="0"/>
    <n v="0"/>
    <n v="0"/>
    <n v="54.9"/>
    <s v="2"/>
  </r>
  <r>
    <x v="2"/>
    <x v="58"/>
    <s v="1"/>
    <s v="01"/>
    <s v="15041RESIN146362023"/>
    <s v="23BL000F"/>
    <n v="3341"/>
    <n v="3341"/>
    <n v="3341"/>
    <n v="3341"/>
    <n v="0"/>
    <n v="0"/>
    <n v="0"/>
    <n v="0"/>
    <n v="32.56"/>
    <n v="0"/>
    <n v="0"/>
    <n v="0"/>
    <n v="0"/>
    <n v="0"/>
    <n v="32.56"/>
    <s v="2"/>
  </r>
  <r>
    <x v="2"/>
    <x v="58"/>
    <s v="1"/>
    <s v="01"/>
    <s v="15041RESIN146362023"/>
    <s v="23BL000F"/>
    <n v="3340"/>
    <n v="3340"/>
    <n v="3340"/>
    <n v="3340"/>
    <n v="0"/>
    <n v="0"/>
    <n v="0"/>
    <n v="0"/>
    <n v="74.900000000000006"/>
    <n v="0"/>
    <n v="0"/>
    <n v="0"/>
    <n v="0"/>
    <n v="0"/>
    <n v="74.900000000000006"/>
    <s v="2"/>
  </r>
  <r>
    <x v="2"/>
    <x v="58"/>
    <s v="1"/>
    <s v="01"/>
    <s v="15041RESIN146362023"/>
    <s v="23BL000F"/>
    <n v="3339"/>
    <n v="3339"/>
    <n v="3339"/>
    <n v="3339"/>
    <n v="0"/>
    <n v="0"/>
    <n v="0"/>
    <n v="0"/>
    <n v="48.22"/>
    <n v="0"/>
    <n v="0"/>
    <n v="0"/>
    <n v="0"/>
    <n v="0"/>
    <n v="48.22"/>
    <s v="2"/>
  </r>
  <r>
    <x v="2"/>
    <x v="58"/>
    <s v="1"/>
    <s v="01"/>
    <s v="15041RESIN146362023"/>
    <s v="23BL000F"/>
    <n v="3338"/>
    <n v="3338"/>
    <n v="3338"/>
    <n v="3338"/>
    <n v="0"/>
    <n v="0"/>
    <n v="0"/>
    <n v="0"/>
    <n v="27"/>
    <n v="0"/>
    <n v="0"/>
    <n v="0"/>
    <n v="0"/>
    <n v="0"/>
    <n v="27"/>
    <s v="2"/>
  </r>
  <r>
    <x v="2"/>
    <x v="58"/>
    <s v="1"/>
    <s v="01"/>
    <s v="15041RESIN146362023"/>
    <s v="23BL000F"/>
    <n v="3337"/>
    <n v="3337"/>
    <n v="3337"/>
    <n v="3337"/>
    <n v="0"/>
    <n v="0"/>
    <n v="0"/>
    <n v="0"/>
    <n v="93"/>
    <n v="0"/>
    <n v="0"/>
    <n v="0"/>
    <n v="0"/>
    <n v="0"/>
    <n v="93"/>
    <s v="2"/>
  </r>
  <r>
    <x v="2"/>
    <x v="59"/>
    <s v="1"/>
    <s v="01"/>
    <s v="15041RESIN146362023"/>
    <s v="23BL000F"/>
    <n v="3336"/>
    <n v="3336"/>
    <n v="3336"/>
    <n v="3336"/>
    <n v="0"/>
    <n v="0"/>
    <n v="0"/>
    <n v="0"/>
    <n v="350"/>
    <n v="0"/>
    <n v="0"/>
    <n v="0"/>
    <n v="0"/>
    <n v="0"/>
    <n v="350"/>
    <s v="2"/>
  </r>
  <r>
    <x v="2"/>
    <x v="59"/>
    <s v="1"/>
    <s v="01"/>
    <s v="15041RESIN146362023"/>
    <s v="23BL000F"/>
    <n v="3335"/>
    <n v="3335"/>
    <n v="3335"/>
    <n v="3335"/>
    <n v="0"/>
    <n v="0"/>
    <n v="0"/>
    <n v="0"/>
    <n v="19.5"/>
    <n v="0"/>
    <n v="0"/>
    <n v="0"/>
    <n v="0"/>
    <n v="0"/>
    <n v="19.5"/>
    <s v="2"/>
  </r>
  <r>
    <x v="2"/>
    <x v="59"/>
    <s v="1"/>
    <s v="01"/>
    <s v="15041RESIN146362023"/>
    <s v="23BL000F"/>
    <n v="3334"/>
    <n v="3334"/>
    <n v="3334"/>
    <n v="3334"/>
    <n v="0"/>
    <n v="0"/>
    <n v="0"/>
    <n v="0"/>
    <n v="22.5"/>
    <n v="0"/>
    <n v="0"/>
    <n v="0"/>
    <n v="0"/>
    <n v="0"/>
    <n v="22.5"/>
    <s v="2"/>
  </r>
  <r>
    <x v="2"/>
    <x v="59"/>
    <s v="1"/>
    <s v="01"/>
    <s v="15041RESIN146362023"/>
    <s v="23BL000F"/>
    <n v="3333"/>
    <n v="3333"/>
    <n v="3333"/>
    <n v="3333"/>
    <n v="0"/>
    <n v="0"/>
    <n v="0"/>
    <n v="0"/>
    <n v="23"/>
    <n v="0"/>
    <n v="0"/>
    <n v="0"/>
    <n v="0"/>
    <n v="0"/>
    <n v="23"/>
    <s v="2"/>
  </r>
  <r>
    <x v="2"/>
    <x v="59"/>
    <s v="1"/>
    <s v="01"/>
    <s v="15041RESIN146362023"/>
    <s v="23BL000F"/>
    <n v="3332"/>
    <n v="3332"/>
    <n v="3332"/>
    <n v="3332"/>
    <n v="0"/>
    <n v="0"/>
    <n v="0"/>
    <n v="0"/>
    <n v="105"/>
    <n v="0"/>
    <n v="0"/>
    <n v="0"/>
    <n v="0"/>
    <n v="0"/>
    <n v="105"/>
    <s v="2"/>
  </r>
  <r>
    <x v="2"/>
    <x v="59"/>
    <s v="1"/>
    <s v="01"/>
    <s v="15041RESIN146362023"/>
    <s v="23BL000F"/>
    <n v="3330"/>
    <n v="3330"/>
    <n v="3330"/>
    <n v="3330"/>
    <n v="0"/>
    <n v="0"/>
    <n v="0"/>
    <n v="0"/>
    <n v="162.5"/>
    <n v="0"/>
    <n v="0"/>
    <n v="0"/>
    <n v="0"/>
    <n v="0"/>
    <n v="162.5"/>
    <s v="2"/>
  </r>
  <r>
    <x v="2"/>
    <x v="60"/>
    <s v="1"/>
    <s v="01"/>
    <s v="15041RESIN146362023"/>
    <s v="23BL000F"/>
    <n v="3329"/>
    <n v="3329"/>
    <n v="3329"/>
    <n v="3329"/>
    <n v="0"/>
    <n v="0"/>
    <n v="0"/>
    <n v="0"/>
    <n v="21"/>
    <n v="0"/>
    <n v="0"/>
    <n v="0"/>
    <n v="0"/>
    <n v="0"/>
    <n v="21"/>
    <s v="2"/>
  </r>
  <r>
    <x v="2"/>
    <x v="60"/>
    <s v="1"/>
    <s v="01"/>
    <s v="15041RESIN146362023"/>
    <s v="23BL000F"/>
    <n v="3328"/>
    <n v="3328"/>
    <n v="3328"/>
    <n v="3328"/>
    <n v="0"/>
    <n v="0"/>
    <n v="0"/>
    <n v="0"/>
    <n v="110"/>
    <n v="0"/>
    <n v="0"/>
    <n v="0"/>
    <n v="0"/>
    <n v="0"/>
    <n v="110"/>
    <s v="2"/>
  </r>
  <r>
    <x v="2"/>
    <x v="60"/>
    <s v="1"/>
    <s v="01"/>
    <s v="15041RESIN146362023"/>
    <s v="23BL000F"/>
    <n v="3327"/>
    <n v="3327"/>
    <n v="3327"/>
    <n v="3327"/>
    <n v="0"/>
    <n v="0"/>
    <n v="0"/>
    <n v="0"/>
    <n v="4"/>
    <n v="0"/>
    <n v="0"/>
    <n v="0"/>
    <n v="0"/>
    <n v="0"/>
    <n v="4"/>
    <s v="2"/>
  </r>
  <r>
    <x v="2"/>
    <x v="60"/>
    <s v="1"/>
    <s v="01"/>
    <s v="15041RESIN146362023"/>
    <s v="23BL000F"/>
    <n v="3326"/>
    <n v="3326"/>
    <n v="3326"/>
    <n v="3326"/>
    <n v="0"/>
    <n v="0"/>
    <n v="0"/>
    <n v="0"/>
    <n v="81.25"/>
    <n v="0"/>
    <n v="0"/>
    <n v="0"/>
    <n v="0"/>
    <n v="0"/>
    <n v="81.25"/>
    <s v="2"/>
  </r>
  <r>
    <x v="2"/>
    <x v="60"/>
    <s v="1"/>
    <s v="01"/>
    <s v="15041RESIN146362023"/>
    <s v="23BL000F"/>
    <n v="3325"/>
    <n v="3325"/>
    <n v="3325"/>
    <n v="3325"/>
    <n v="0"/>
    <n v="0"/>
    <n v="0"/>
    <n v="0"/>
    <n v="100.5"/>
    <n v="0"/>
    <n v="0"/>
    <n v="0"/>
    <n v="0"/>
    <n v="0"/>
    <n v="100.5"/>
    <s v="2"/>
  </r>
  <r>
    <x v="2"/>
    <x v="60"/>
    <s v="1"/>
    <s v="01"/>
    <s v="15041RESIN146362023"/>
    <s v="23BL000F"/>
    <n v="3324"/>
    <n v="3324"/>
    <n v="3324"/>
    <n v="3324"/>
    <n v="0"/>
    <n v="0"/>
    <n v="0"/>
    <n v="0"/>
    <n v="30"/>
    <n v="0"/>
    <n v="0"/>
    <n v="0"/>
    <n v="0"/>
    <n v="0"/>
    <n v="30"/>
    <s v="2"/>
  </r>
  <r>
    <x v="2"/>
    <x v="60"/>
    <s v="1"/>
    <s v="01"/>
    <s v="15041RESIN146362023"/>
    <s v="23BL000F"/>
    <n v="3323"/>
    <n v="3323"/>
    <n v="3323"/>
    <n v="3323"/>
    <n v="0"/>
    <n v="0"/>
    <n v="0"/>
    <n v="0"/>
    <n v="115"/>
    <n v="0"/>
    <n v="0"/>
    <n v="0"/>
    <n v="0"/>
    <n v="0"/>
    <n v="115"/>
    <s v="2"/>
  </r>
  <r>
    <x v="2"/>
    <x v="60"/>
    <s v="1"/>
    <s v="01"/>
    <s v="15041RESIN146362023"/>
    <s v="23BL000F"/>
    <n v="3322"/>
    <n v="3322"/>
    <n v="3322"/>
    <n v="3322"/>
    <n v="0"/>
    <n v="0"/>
    <n v="0"/>
    <n v="0"/>
    <n v="100.85"/>
    <n v="0"/>
    <n v="0"/>
    <n v="0"/>
    <n v="0"/>
    <n v="0"/>
    <n v="100.85"/>
    <s v="2"/>
  </r>
  <r>
    <x v="2"/>
    <x v="60"/>
    <s v="1"/>
    <s v="01"/>
    <s v="15041RESIN146362023"/>
    <s v="23BL000F"/>
    <n v="3321"/>
    <n v="3321"/>
    <n v="3321"/>
    <n v="3321"/>
    <n v="0"/>
    <n v="0"/>
    <n v="0"/>
    <n v="0"/>
    <n v="168"/>
    <n v="0"/>
    <n v="0"/>
    <n v="0"/>
    <n v="0"/>
    <n v="0"/>
    <n v="168"/>
    <s v="2"/>
  </r>
  <r>
    <x v="2"/>
    <x v="60"/>
    <s v="1"/>
    <s v="01"/>
    <s v="15041RESIN146362023"/>
    <s v="23BL000F"/>
    <n v="3320"/>
    <n v="3320"/>
    <n v="3320"/>
    <n v="3320"/>
    <n v="0"/>
    <n v="0"/>
    <n v="0"/>
    <n v="0"/>
    <n v="200"/>
    <n v="0"/>
    <n v="0"/>
    <n v="0"/>
    <n v="0"/>
    <n v="0"/>
    <n v="200"/>
    <s v="2"/>
  </r>
  <r>
    <x v="2"/>
    <x v="60"/>
    <s v="1"/>
    <s v="01"/>
    <s v="15041RESIN146362023"/>
    <s v="23BL000F"/>
    <n v="3319"/>
    <n v="3319"/>
    <n v="3319"/>
    <n v="3319"/>
    <n v="0"/>
    <n v="0"/>
    <n v="0"/>
    <n v="0"/>
    <n v="37.700000000000003"/>
    <n v="0"/>
    <n v="0"/>
    <n v="0"/>
    <n v="0"/>
    <n v="0"/>
    <n v="37.700000000000003"/>
    <s v="2"/>
  </r>
  <r>
    <x v="2"/>
    <x v="60"/>
    <s v="1"/>
    <s v="01"/>
    <s v="15041RESIN146362023"/>
    <s v="23BL000F"/>
    <n v="3318"/>
    <n v="3318"/>
    <n v="3318"/>
    <n v="3318"/>
    <n v="0"/>
    <n v="0"/>
    <n v="0"/>
    <n v="0"/>
    <n v="119.9"/>
    <n v="0"/>
    <n v="0"/>
    <n v="0"/>
    <n v="0"/>
    <n v="0"/>
    <n v="119.9"/>
    <s v="2"/>
  </r>
  <r>
    <x v="2"/>
    <x v="60"/>
    <s v="1"/>
    <s v="01"/>
    <s v="15041RESIN146362023"/>
    <s v="23BL000F"/>
    <n v="3317"/>
    <n v="3317"/>
    <n v="3317"/>
    <n v="3317"/>
    <n v="0"/>
    <n v="0"/>
    <n v="0"/>
    <n v="0"/>
    <n v="143.69999999999999"/>
    <n v="0"/>
    <n v="0"/>
    <n v="0"/>
    <n v="0"/>
    <n v="0"/>
    <n v="143.69999999999999"/>
    <s v="2"/>
  </r>
  <r>
    <x v="2"/>
    <x v="60"/>
    <s v="1"/>
    <s v="01"/>
    <s v="15041RESIN146362023"/>
    <s v="23BL000F"/>
    <n v="3316"/>
    <n v="3316"/>
    <n v="3316"/>
    <n v="3316"/>
    <n v="0"/>
    <n v="0"/>
    <n v="0"/>
    <n v="0"/>
    <n v="348.3"/>
    <n v="0"/>
    <n v="0"/>
    <n v="0"/>
    <n v="0"/>
    <n v="0"/>
    <n v="348.3"/>
    <s v="2"/>
  </r>
  <r>
    <x v="2"/>
    <x v="60"/>
    <s v="1"/>
    <s v="01"/>
    <s v="15041RESIN146362023"/>
    <s v="23BL000F"/>
    <n v="3315"/>
    <n v="3315"/>
    <n v="3315"/>
    <n v="3315"/>
    <n v="0"/>
    <n v="0"/>
    <n v="0"/>
    <n v="0"/>
    <n v="47.05"/>
    <n v="0"/>
    <n v="0"/>
    <n v="0"/>
    <n v="0"/>
    <n v="0"/>
    <n v="47.05"/>
    <s v="2"/>
  </r>
  <r>
    <x v="2"/>
    <x v="60"/>
    <s v="1"/>
    <s v="01"/>
    <s v="15041RESIN146362023"/>
    <s v="23BL000F"/>
    <n v="3314"/>
    <n v="3314"/>
    <n v="3314"/>
    <n v="3314"/>
    <n v="0"/>
    <n v="0"/>
    <n v="0"/>
    <n v="0"/>
    <n v="84.9"/>
    <n v="0"/>
    <n v="0"/>
    <n v="0"/>
    <n v="0"/>
    <n v="0"/>
    <n v="84.9"/>
    <s v="2"/>
  </r>
  <r>
    <x v="2"/>
    <x v="60"/>
    <s v="1"/>
    <s v="01"/>
    <s v="15041RESIN146362023"/>
    <s v="23BL000F"/>
    <n v="3313"/>
    <n v="3313"/>
    <n v="3313"/>
    <n v="3313"/>
    <n v="0"/>
    <n v="0"/>
    <n v="0"/>
    <n v="0"/>
    <n v="0"/>
    <n v="0"/>
    <n v="0"/>
    <n v="0"/>
    <n v="0"/>
    <n v="0"/>
    <n v="0"/>
    <s v="2"/>
  </r>
  <r>
    <x v="2"/>
    <x v="60"/>
    <s v="1"/>
    <s v="01"/>
    <s v="15041RESIN146362023"/>
    <s v="23BL000F"/>
    <n v="3312"/>
    <n v="3312"/>
    <n v="3312"/>
    <n v="3312"/>
    <n v="0"/>
    <n v="0"/>
    <n v="0"/>
    <n v="0"/>
    <n v="65.42"/>
    <n v="0"/>
    <n v="0"/>
    <n v="0"/>
    <n v="0"/>
    <n v="0"/>
    <n v="65.42"/>
    <s v="2"/>
  </r>
  <r>
    <x v="2"/>
    <x v="60"/>
    <s v="1"/>
    <s v="01"/>
    <s v="15041RESIN146362023"/>
    <s v="23BL000F"/>
    <n v="3311"/>
    <n v="3311"/>
    <n v="3311"/>
    <n v="3311"/>
    <n v="0"/>
    <n v="0"/>
    <n v="0"/>
    <n v="0"/>
    <n v="5"/>
    <n v="0"/>
    <n v="0"/>
    <n v="0"/>
    <n v="0"/>
    <n v="0"/>
    <n v="5"/>
    <s v="2"/>
  </r>
  <r>
    <x v="2"/>
    <x v="60"/>
    <s v="1"/>
    <s v="01"/>
    <s v="15041RESIN146362023"/>
    <s v="23BL000F"/>
    <n v="3310"/>
    <n v="3310"/>
    <n v="3310"/>
    <n v="3310"/>
    <n v="0"/>
    <n v="0"/>
    <n v="0"/>
    <n v="0"/>
    <n v="50"/>
    <n v="0"/>
    <n v="0"/>
    <n v="0"/>
    <n v="0"/>
    <n v="0"/>
    <n v="50"/>
    <s v="2"/>
  </r>
  <r>
    <x v="2"/>
    <x v="60"/>
    <s v="1"/>
    <s v="01"/>
    <s v="15041RESIN146362023"/>
    <s v="23BL000F"/>
    <n v="3309"/>
    <n v="3309"/>
    <n v="3309"/>
    <n v="3309"/>
    <n v="0"/>
    <n v="0"/>
    <n v="0"/>
    <n v="0"/>
    <n v="85.19"/>
    <n v="0"/>
    <n v="0"/>
    <n v="0"/>
    <n v="0"/>
    <n v="0"/>
    <n v="85.19"/>
    <s v="2"/>
  </r>
  <r>
    <x v="2"/>
    <x v="60"/>
    <s v="1"/>
    <s v="01"/>
    <s v="15041RESIN146362023"/>
    <s v="23BL000F"/>
    <n v="3308"/>
    <n v="3308"/>
    <n v="3308"/>
    <n v="3308"/>
    <n v="0"/>
    <n v="0"/>
    <n v="0"/>
    <n v="0"/>
    <n v="1578.4"/>
    <n v="0"/>
    <n v="0"/>
    <n v="0"/>
    <n v="0"/>
    <n v="0"/>
    <n v="1578.4"/>
    <s v="2"/>
  </r>
  <r>
    <x v="2"/>
    <x v="60"/>
    <s v="1"/>
    <s v="01"/>
    <s v="15041RESIN146362023"/>
    <s v="23BL000F"/>
    <n v="3307"/>
    <n v="3307"/>
    <n v="3307"/>
    <n v="3307"/>
    <n v="0"/>
    <n v="0"/>
    <n v="0"/>
    <n v="0"/>
    <n v="450.9"/>
    <n v="0"/>
    <n v="0"/>
    <n v="0"/>
    <n v="0"/>
    <n v="0"/>
    <n v="450.9"/>
    <s v="2"/>
  </r>
  <r>
    <x v="2"/>
    <x v="61"/>
    <s v="1"/>
    <s v="01"/>
    <s v="15041RESIN146362023"/>
    <s v="23BL000F"/>
    <n v="3306"/>
    <n v="3306"/>
    <n v="3306"/>
    <n v="3306"/>
    <n v="0"/>
    <n v="0"/>
    <n v="0"/>
    <n v="0"/>
    <n v="240.6"/>
    <n v="0"/>
    <n v="0"/>
    <n v="0"/>
    <n v="0"/>
    <n v="0"/>
    <n v="240.6"/>
    <s v="2"/>
  </r>
  <r>
    <x v="2"/>
    <x v="61"/>
    <s v="1"/>
    <s v="01"/>
    <s v="15041RESIN146362023"/>
    <s v="23BL000F"/>
    <n v="3305"/>
    <n v="3305"/>
    <n v="3305"/>
    <n v="3305"/>
    <n v="0"/>
    <n v="0"/>
    <n v="0"/>
    <n v="0"/>
    <n v="30.6"/>
    <n v="0"/>
    <n v="0"/>
    <n v="0"/>
    <n v="0"/>
    <n v="0"/>
    <n v="30.6"/>
    <s v="2"/>
  </r>
  <r>
    <x v="2"/>
    <x v="61"/>
    <s v="1"/>
    <s v="01"/>
    <s v="15041RESIN146362023"/>
    <s v="23BL000F"/>
    <n v="3304"/>
    <n v="3304"/>
    <n v="3304"/>
    <n v="3304"/>
    <n v="0"/>
    <n v="0"/>
    <n v="0"/>
    <n v="0"/>
    <n v="117.85"/>
    <n v="0"/>
    <n v="0"/>
    <n v="0"/>
    <n v="0"/>
    <n v="0"/>
    <n v="117.85"/>
    <s v="2"/>
  </r>
  <r>
    <x v="2"/>
    <x v="61"/>
    <s v="1"/>
    <s v="01"/>
    <s v="15041RESIN146362023"/>
    <s v="23BL000F"/>
    <n v="3303"/>
    <n v="3303"/>
    <n v="3303"/>
    <n v="3303"/>
    <n v="0"/>
    <n v="0"/>
    <n v="0"/>
    <n v="0"/>
    <n v="55"/>
    <n v="0"/>
    <n v="0"/>
    <n v="0"/>
    <n v="0"/>
    <n v="0"/>
    <n v="55"/>
    <s v="2"/>
  </r>
  <r>
    <x v="2"/>
    <x v="61"/>
    <s v="1"/>
    <s v="01"/>
    <s v="15041RESIN146362023"/>
    <s v="23BL000F"/>
    <n v="3302"/>
    <n v="3302"/>
    <n v="3302"/>
    <n v="3302"/>
    <n v="0"/>
    <n v="0"/>
    <n v="0"/>
    <n v="0"/>
    <n v="79.5"/>
    <n v="0"/>
    <n v="0"/>
    <n v="0"/>
    <n v="0"/>
    <n v="0"/>
    <n v="79.5"/>
    <s v="2"/>
  </r>
  <r>
    <x v="2"/>
    <x v="61"/>
    <s v="1"/>
    <s v="01"/>
    <s v="15041RESIN146362023"/>
    <s v="23BL000F"/>
    <n v="3301"/>
    <n v="3301"/>
    <n v="3301"/>
    <n v="3301"/>
    <n v="0"/>
    <n v="0"/>
    <n v="0"/>
    <n v="0"/>
    <n v="29.7"/>
    <n v="0"/>
    <n v="0"/>
    <n v="0"/>
    <n v="0"/>
    <n v="0"/>
    <n v="29.7"/>
    <s v="2"/>
  </r>
  <r>
    <x v="2"/>
    <x v="61"/>
    <s v="1"/>
    <s v="01"/>
    <s v="15041RESIN146362023"/>
    <s v="23BL000F"/>
    <n v="3300"/>
    <n v="3300"/>
    <n v="3300"/>
    <n v="3300"/>
    <n v="0"/>
    <n v="0"/>
    <n v="0"/>
    <n v="0"/>
    <n v="46"/>
    <n v="0"/>
    <n v="0"/>
    <n v="0"/>
    <n v="0"/>
    <n v="0"/>
    <n v="46"/>
    <s v="2"/>
  </r>
  <r>
    <x v="2"/>
    <x v="61"/>
    <s v="1"/>
    <s v="01"/>
    <s v="15041RESIN146362023"/>
    <s v="23BL000F"/>
    <n v="3299"/>
    <n v="3299"/>
    <n v="3299"/>
    <n v="3299"/>
    <n v="0"/>
    <n v="0"/>
    <n v="0"/>
    <n v="0"/>
    <n v="75.349999999999994"/>
    <n v="0"/>
    <n v="0"/>
    <n v="0"/>
    <n v="0"/>
    <n v="0"/>
    <n v="75.349999999999994"/>
    <s v="2"/>
  </r>
  <r>
    <x v="2"/>
    <x v="61"/>
    <s v="1"/>
    <s v="01"/>
    <s v="15041RESIN146362023"/>
    <s v="23BL000F"/>
    <n v="3298"/>
    <n v="3298"/>
    <n v="3298"/>
    <n v="3298"/>
    <n v="0"/>
    <n v="0"/>
    <n v="0"/>
    <n v="0"/>
    <n v="122.31"/>
    <n v="0"/>
    <n v="0"/>
    <n v="0"/>
    <n v="0"/>
    <n v="0"/>
    <n v="122.31"/>
    <s v="2"/>
  </r>
  <r>
    <x v="2"/>
    <x v="61"/>
    <s v="1"/>
    <s v="01"/>
    <s v="15041RESIN146362023"/>
    <s v="23BL000F"/>
    <n v="3297"/>
    <n v="3297"/>
    <n v="3297"/>
    <n v="3297"/>
    <n v="0"/>
    <n v="0"/>
    <n v="0"/>
    <n v="0"/>
    <n v="54"/>
    <n v="0"/>
    <n v="0"/>
    <n v="0"/>
    <n v="0"/>
    <n v="0"/>
    <n v="54"/>
    <s v="2"/>
  </r>
  <r>
    <x v="2"/>
    <x v="61"/>
    <s v="1"/>
    <s v="01"/>
    <s v="15041RESIN146362023"/>
    <s v="23BL000F"/>
    <n v="3296"/>
    <n v="3296"/>
    <n v="3296"/>
    <n v="3296"/>
    <n v="0"/>
    <n v="0"/>
    <n v="0"/>
    <n v="0"/>
    <n v="133.82"/>
    <n v="0"/>
    <n v="0"/>
    <n v="0"/>
    <n v="0"/>
    <n v="0"/>
    <n v="133.82"/>
    <s v="2"/>
  </r>
  <r>
    <x v="2"/>
    <x v="61"/>
    <s v="1"/>
    <s v="01"/>
    <s v="15041RESIN146362023"/>
    <s v="23BL000F"/>
    <n v="3295"/>
    <n v="3295"/>
    <n v="3295"/>
    <n v="3295"/>
    <n v="0"/>
    <n v="0"/>
    <n v="0"/>
    <n v="0"/>
    <n v="25"/>
    <n v="0"/>
    <n v="0"/>
    <n v="0"/>
    <n v="0"/>
    <n v="0"/>
    <n v="25"/>
    <s v="2"/>
  </r>
  <r>
    <x v="2"/>
    <x v="61"/>
    <s v="1"/>
    <s v="01"/>
    <s v="15041RESIN146362023"/>
    <s v="23BL000F"/>
    <n v="3294"/>
    <n v="3294"/>
    <n v="3294"/>
    <n v="3294"/>
    <n v="0"/>
    <n v="0"/>
    <n v="0"/>
    <n v="0"/>
    <n v="452.5"/>
    <n v="0"/>
    <n v="0"/>
    <n v="0"/>
    <n v="0"/>
    <n v="0"/>
    <n v="452.5"/>
    <s v="2"/>
  </r>
  <r>
    <x v="2"/>
    <x v="61"/>
    <s v="1"/>
    <s v="01"/>
    <s v="15041RESIN146362023"/>
    <s v="23BL000F"/>
    <n v="3293"/>
    <n v="3293"/>
    <n v="3293"/>
    <n v="3293"/>
    <n v="0"/>
    <n v="0"/>
    <n v="0"/>
    <n v="0"/>
    <n v="112.25"/>
    <n v="0"/>
    <n v="0"/>
    <n v="0"/>
    <n v="0"/>
    <n v="0"/>
    <n v="112.25"/>
    <s v="2"/>
  </r>
  <r>
    <x v="2"/>
    <x v="61"/>
    <s v="1"/>
    <s v="01"/>
    <s v="15041RESIN146362023"/>
    <s v="23BL000F"/>
    <n v="3292"/>
    <n v="3292"/>
    <n v="3292"/>
    <n v="3292"/>
    <n v="0"/>
    <n v="0"/>
    <n v="0"/>
    <n v="0"/>
    <n v="414.92"/>
    <n v="0"/>
    <n v="0"/>
    <n v="0"/>
    <n v="0"/>
    <n v="0"/>
    <n v="414.92"/>
    <s v="2"/>
  </r>
  <r>
    <x v="2"/>
    <x v="61"/>
    <s v="1"/>
    <s v="01"/>
    <s v="15041RESIN146362023"/>
    <s v="23BL000F"/>
    <n v="3291"/>
    <n v="3291"/>
    <n v="3291"/>
    <n v="3291"/>
    <n v="0"/>
    <n v="0"/>
    <n v="0"/>
    <n v="0"/>
    <n v="469.7"/>
    <n v="0"/>
    <n v="0"/>
    <n v="0"/>
    <n v="0"/>
    <n v="0"/>
    <n v="469.7"/>
    <s v="2"/>
  </r>
  <r>
    <x v="2"/>
    <x v="61"/>
    <s v="1"/>
    <s v="01"/>
    <s v="15041RESIN146362023"/>
    <s v="23BL000F"/>
    <n v="3290"/>
    <n v="3290"/>
    <n v="3290"/>
    <n v="3290"/>
    <n v="0"/>
    <n v="0"/>
    <n v="0"/>
    <n v="0"/>
    <n v="85"/>
    <n v="0"/>
    <n v="0"/>
    <n v="0"/>
    <n v="0"/>
    <n v="0"/>
    <n v="85"/>
    <s v="2"/>
  </r>
  <r>
    <x v="2"/>
    <x v="61"/>
    <s v="1"/>
    <s v="01"/>
    <s v="15041RESIN146362023"/>
    <s v="23BL000F"/>
    <n v="3289"/>
    <n v="3289"/>
    <n v="3289"/>
    <n v="3289"/>
    <n v="0"/>
    <n v="0"/>
    <n v="0"/>
    <n v="0"/>
    <n v="153.6"/>
    <n v="0"/>
    <n v="0"/>
    <n v="0"/>
    <n v="0"/>
    <n v="0"/>
    <n v="153.6"/>
    <s v="2"/>
  </r>
  <r>
    <x v="2"/>
    <x v="61"/>
    <s v="1"/>
    <s v="01"/>
    <s v="15041RESIN146362023"/>
    <s v="23BL000F"/>
    <n v="3288"/>
    <n v="3288"/>
    <n v="3288"/>
    <n v="3288"/>
    <n v="0"/>
    <n v="0"/>
    <n v="0"/>
    <n v="0"/>
    <n v="139"/>
    <n v="0"/>
    <n v="0"/>
    <n v="0"/>
    <n v="0"/>
    <n v="0"/>
    <n v="139"/>
    <s v="2"/>
  </r>
  <r>
    <x v="2"/>
    <x v="61"/>
    <s v="1"/>
    <s v="01"/>
    <s v="15041RESIN146362023"/>
    <s v="23BL000F"/>
    <n v="3287"/>
    <n v="3287"/>
    <n v="3287"/>
    <n v="3287"/>
    <n v="0"/>
    <n v="0"/>
    <n v="0"/>
    <n v="0"/>
    <n v="50.6"/>
    <n v="0"/>
    <n v="0"/>
    <n v="0"/>
    <n v="0"/>
    <n v="0"/>
    <n v="50.6"/>
    <s v="2"/>
  </r>
  <r>
    <x v="2"/>
    <x v="61"/>
    <s v="1"/>
    <s v="01"/>
    <s v="15041RESIN146362023"/>
    <s v="23BL000F"/>
    <n v="3286"/>
    <n v="3286"/>
    <n v="3286"/>
    <n v="3286"/>
    <n v="0"/>
    <n v="0"/>
    <n v="0"/>
    <n v="0"/>
    <n v="1082.8"/>
    <n v="0"/>
    <n v="0"/>
    <n v="0"/>
    <n v="0"/>
    <n v="0"/>
    <n v="1082.8"/>
    <s v="2"/>
  </r>
  <r>
    <x v="2"/>
    <x v="61"/>
    <s v="1"/>
    <s v="01"/>
    <s v="15041RESIN146362023"/>
    <s v="23BL000F"/>
    <n v="3285"/>
    <n v="3285"/>
    <n v="3285"/>
    <n v="3285"/>
    <n v="0"/>
    <n v="0"/>
    <n v="0"/>
    <n v="0"/>
    <n v="461"/>
    <n v="0"/>
    <n v="0"/>
    <n v="0"/>
    <n v="0"/>
    <n v="0"/>
    <n v="461"/>
    <s v="2"/>
  </r>
  <r>
    <x v="2"/>
    <x v="61"/>
    <s v="1"/>
    <s v="01"/>
    <s v="15041RESIN146362023"/>
    <s v="23BL000F"/>
    <n v="3284"/>
    <n v="3284"/>
    <n v="3284"/>
    <n v="3284"/>
    <n v="0"/>
    <n v="0"/>
    <n v="0"/>
    <n v="0"/>
    <n v="96"/>
    <n v="0"/>
    <n v="0"/>
    <n v="0"/>
    <n v="0"/>
    <n v="0"/>
    <n v="96"/>
    <s v="2"/>
  </r>
  <r>
    <x v="2"/>
    <x v="61"/>
    <s v="1"/>
    <s v="01"/>
    <s v="15041RESIN146362023"/>
    <s v="23BL000F"/>
    <n v="3283"/>
    <n v="3283"/>
    <n v="3283"/>
    <n v="3283"/>
    <n v="0"/>
    <n v="0"/>
    <n v="0"/>
    <n v="0"/>
    <n v="147.30000000000001"/>
    <n v="0"/>
    <n v="0"/>
    <n v="0"/>
    <n v="0"/>
    <n v="0"/>
    <n v="147.30000000000001"/>
    <s v="2"/>
  </r>
  <r>
    <x v="2"/>
    <x v="61"/>
    <s v="1"/>
    <s v="01"/>
    <s v="15041RESIN146362023"/>
    <s v="23BL000F"/>
    <n v="3282"/>
    <n v="3282"/>
    <n v="3282"/>
    <n v="3282"/>
    <n v="0"/>
    <n v="0"/>
    <n v="0"/>
    <n v="0"/>
    <n v="67.5"/>
    <n v="0"/>
    <n v="0"/>
    <n v="0"/>
    <n v="0"/>
    <n v="0"/>
    <n v="67.5"/>
    <s v="2"/>
  </r>
  <r>
    <x v="2"/>
    <x v="61"/>
    <s v="1"/>
    <s v="01"/>
    <s v="15041RESIN146362023"/>
    <s v="23BL000F"/>
    <n v="3281"/>
    <n v="3281"/>
    <n v="3281"/>
    <n v="3281"/>
    <n v="0"/>
    <n v="0"/>
    <n v="0"/>
    <n v="0"/>
    <n v="17"/>
    <n v="0"/>
    <n v="0"/>
    <n v="0"/>
    <n v="0"/>
    <n v="0"/>
    <n v="17"/>
    <m/>
  </r>
  <r>
    <x v="2"/>
    <x v="61"/>
    <s v="1"/>
    <s v="01"/>
    <s v="15041RESIN146362023"/>
    <s v="23BL000F"/>
    <n v="3280"/>
    <n v="3280"/>
    <n v="3280"/>
    <n v="3280"/>
    <n v="0"/>
    <n v="0"/>
    <n v="0"/>
    <n v="0"/>
    <n v="198.55"/>
    <n v="0"/>
    <n v="0"/>
    <n v="0"/>
    <n v="0"/>
    <n v="0"/>
    <n v="198.55"/>
    <s v="2"/>
  </r>
  <r>
    <x v="2"/>
    <x v="61"/>
    <s v="1"/>
    <s v="01"/>
    <s v="15041RESIN146362023"/>
    <s v="23BL000F"/>
    <n v="3279"/>
    <n v="3279"/>
    <n v="3279"/>
    <n v="3279"/>
    <n v="0"/>
    <n v="0"/>
    <n v="0"/>
    <n v="0"/>
    <n v="135"/>
    <n v="0"/>
    <n v="0"/>
    <n v="0"/>
    <n v="0"/>
    <n v="0"/>
    <n v="135"/>
    <s v="2"/>
  </r>
  <r>
    <x v="2"/>
    <x v="61"/>
    <s v="1"/>
    <s v="01"/>
    <s v="15041RESIN146362023"/>
    <s v="23BL000F"/>
    <n v="3278"/>
    <n v="3278"/>
    <n v="3278"/>
    <n v="3278"/>
    <n v="0"/>
    <n v="0"/>
    <n v="0"/>
    <n v="0"/>
    <n v="1302.7"/>
    <n v="0"/>
    <n v="0"/>
    <n v="0"/>
    <n v="0"/>
    <n v="0"/>
    <n v="1302.7"/>
    <s v="2"/>
  </r>
  <r>
    <x v="2"/>
    <x v="62"/>
    <s v="1"/>
    <s v="01"/>
    <s v="15041RESIN146362023"/>
    <s v="23BL000F"/>
    <n v="3277"/>
    <n v="3277"/>
    <n v="3277"/>
    <n v="3277"/>
    <n v="0"/>
    <n v="0"/>
    <n v="0"/>
    <n v="0"/>
    <n v="84"/>
    <n v="0"/>
    <n v="0"/>
    <n v="0"/>
    <n v="0"/>
    <n v="0"/>
    <n v="84"/>
    <s v="2"/>
  </r>
  <r>
    <x v="2"/>
    <x v="62"/>
    <s v="1"/>
    <s v="01"/>
    <s v="15041RESIN146362023"/>
    <s v="23BL000F"/>
    <n v="3276"/>
    <n v="3276"/>
    <n v="3276"/>
    <n v="3276"/>
    <n v="0"/>
    <n v="0"/>
    <n v="0"/>
    <n v="0"/>
    <n v="84"/>
    <n v="0"/>
    <n v="0"/>
    <n v="0"/>
    <n v="0"/>
    <n v="0"/>
    <n v="84"/>
    <s v="2"/>
  </r>
  <r>
    <x v="2"/>
    <x v="62"/>
    <s v="1"/>
    <s v="01"/>
    <s v="15041RESIN146362023"/>
    <s v="23BL000F"/>
    <n v="3275"/>
    <n v="3275"/>
    <n v="3275"/>
    <n v="3275"/>
    <n v="0"/>
    <n v="0"/>
    <n v="0"/>
    <n v="0"/>
    <n v="849.4"/>
    <n v="0"/>
    <n v="0"/>
    <n v="0"/>
    <n v="0"/>
    <n v="0"/>
    <n v="849.4"/>
    <s v="2"/>
  </r>
  <r>
    <x v="2"/>
    <x v="62"/>
    <s v="1"/>
    <s v="01"/>
    <s v="15041RESIN146362023"/>
    <s v="23BL000F"/>
    <n v="3274"/>
    <n v="3274"/>
    <n v="3274"/>
    <n v="3274"/>
    <n v="0"/>
    <n v="0"/>
    <n v="0"/>
    <n v="0"/>
    <n v="410.4"/>
    <n v="0"/>
    <n v="0"/>
    <n v="0"/>
    <n v="0"/>
    <n v="0"/>
    <n v="410.4"/>
    <s v="2"/>
  </r>
  <r>
    <x v="2"/>
    <x v="62"/>
    <s v="1"/>
    <s v="01"/>
    <s v="15041RESIN146362023"/>
    <s v="23BL000F"/>
    <n v="3273"/>
    <n v="3273"/>
    <n v="3273"/>
    <n v="3273"/>
    <n v="0"/>
    <n v="0"/>
    <n v="0"/>
    <n v="0"/>
    <n v="135"/>
    <n v="0"/>
    <n v="0"/>
    <n v="0"/>
    <n v="0"/>
    <n v="0"/>
    <n v="135"/>
    <s v="2"/>
  </r>
  <r>
    <x v="2"/>
    <x v="62"/>
    <s v="1"/>
    <s v="01"/>
    <s v="15041RESIN146362023"/>
    <s v="23BL000F"/>
    <n v="3272"/>
    <n v="3272"/>
    <n v="3272"/>
    <n v="3272"/>
    <n v="0"/>
    <n v="0"/>
    <n v="0"/>
    <n v="0"/>
    <n v="177.4"/>
    <n v="0"/>
    <n v="0"/>
    <n v="0"/>
    <n v="0"/>
    <n v="0"/>
    <n v="177.4"/>
    <s v="2"/>
  </r>
  <r>
    <x v="2"/>
    <x v="62"/>
    <s v="1"/>
    <s v="01"/>
    <s v="15041RESIN146362023"/>
    <s v="23BL000F"/>
    <n v="3271"/>
    <n v="3271"/>
    <n v="3271"/>
    <n v="3271"/>
    <n v="0"/>
    <n v="0"/>
    <n v="0"/>
    <n v="0"/>
    <n v="6.6"/>
    <n v="0"/>
    <n v="0"/>
    <n v="0"/>
    <n v="0"/>
    <n v="0"/>
    <n v="6.6"/>
    <s v="2"/>
  </r>
  <r>
    <x v="2"/>
    <x v="62"/>
    <s v="1"/>
    <s v="01"/>
    <s v="15041RESIN146362023"/>
    <s v="23BL000F"/>
    <n v="3270"/>
    <n v="3270"/>
    <n v="3270"/>
    <n v="3270"/>
    <n v="0"/>
    <n v="0"/>
    <n v="0"/>
    <n v="0"/>
    <n v="275"/>
    <n v="0"/>
    <n v="0"/>
    <n v="0"/>
    <n v="0"/>
    <n v="0"/>
    <n v="275"/>
    <s v="2"/>
  </r>
  <r>
    <x v="2"/>
    <x v="62"/>
    <s v="1"/>
    <s v="01"/>
    <s v="15041RESIN146362023"/>
    <s v="23BL000F"/>
    <n v="3269"/>
    <n v="3269"/>
    <n v="3269"/>
    <n v="3269"/>
    <n v="0"/>
    <n v="0"/>
    <n v="0"/>
    <n v="0"/>
    <n v="45"/>
    <n v="0"/>
    <n v="0"/>
    <n v="0"/>
    <n v="0"/>
    <n v="0"/>
    <n v="45"/>
    <s v="2"/>
  </r>
  <r>
    <x v="2"/>
    <x v="62"/>
    <s v="1"/>
    <s v="01"/>
    <s v="15041RESIN146362023"/>
    <s v="23BL000F"/>
    <n v="3268"/>
    <n v="3268"/>
    <n v="3268"/>
    <n v="3268"/>
    <n v="0"/>
    <n v="0"/>
    <n v="0"/>
    <n v="0"/>
    <n v="25"/>
    <n v="0"/>
    <n v="0"/>
    <n v="0"/>
    <n v="0"/>
    <n v="0"/>
    <n v="25"/>
    <s v="2"/>
  </r>
  <r>
    <x v="2"/>
    <x v="62"/>
    <s v="1"/>
    <s v="01"/>
    <s v="15041RESIN146362023"/>
    <s v="23BL000F"/>
    <n v="3267"/>
    <n v="3267"/>
    <n v="3267"/>
    <n v="3267"/>
    <n v="0"/>
    <n v="0"/>
    <n v="0"/>
    <n v="0"/>
    <n v="416.16"/>
    <n v="0"/>
    <n v="0"/>
    <n v="0"/>
    <n v="0"/>
    <n v="0"/>
    <n v="416.16"/>
    <s v="2"/>
  </r>
  <r>
    <x v="2"/>
    <x v="62"/>
    <s v="1"/>
    <s v="01"/>
    <s v="15041RESIN146362023"/>
    <s v="23BL000F"/>
    <n v="3266"/>
    <n v="3266"/>
    <n v="3266"/>
    <n v="3266"/>
    <n v="0"/>
    <n v="0"/>
    <n v="0"/>
    <n v="0"/>
    <n v="930"/>
    <n v="0"/>
    <n v="0"/>
    <n v="0"/>
    <n v="0"/>
    <n v="0"/>
    <n v="930"/>
    <s v="2"/>
  </r>
  <r>
    <x v="2"/>
    <x v="62"/>
    <s v="1"/>
    <s v="01"/>
    <s v="15041RESIN146362023"/>
    <s v="23BL000F"/>
    <n v="3265"/>
    <n v="3265"/>
    <n v="3265"/>
    <n v="3265"/>
    <n v="0"/>
    <n v="0"/>
    <n v="0"/>
    <n v="0"/>
    <n v="195"/>
    <n v="0"/>
    <n v="0"/>
    <n v="0"/>
    <n v="0"/>
    <n v="0"/>
    <n v="195"/>
    <s v="2"/>
  </r>
  <r>
    <x v="2"/>
    <x v="62"/>
    <s v="1"/>
    <s v="01"/>
    <s v="15041RESIN146362023"/>
    <s v="23BL000F"/>
    <n v="3264"/>
    <n v="3264"/>
    <n v="3264"/>
    <n v="3264"/>
    <n v="0"/>
    <n v="0"/>
    <n v="0"/>
    <n v="0"/>
    <n v="318"/>
    <n v="0"/>
    <n v="0"/>
    <n v="0"/>
    <n v="0"/>
    <n v="0"/>
    <n v="318"/>
    <s v="2"/>
  </r>
  <r>
    <x v="2"/>
    <x v="63"/>
    <s v="1"/>
    <s v="01"/>
    <s v="15041RESIN146362023"/>
    <s v="23BL000F"/>
    <n v="3263"/>
    <n v="3263"/>
    <n v="3263"/>
    <n v="3263"/>
    <n v="0"/>
    <n v="0"/>
    <n v="0"/>
    <n v="0"/>
    <n v="24.55"/>
    <n v="0"/>
    <n v="0"/>
    <n v="0"/>
    <n v="0"/>
    <n v="0"/>
    <n v="24.55"/>
    <s v="2"/>
  </r>
  <r>
    <x v="2"/>
    <x v="63"/>
    <s v="1"/>
    <s v="01"/>
    <s v="15041RESIN146362023"/>
    <s v="23BL000F"/>
    <n v="3262"/>
    <n v="3262"/>
    <n v="3262"/>
    <n v="3262"/>
    <n v="0"/>
    <n v="0"/>
    <n v="0"/>
    <n v="0"/>
    <n v="124.66"/>
    <n v="0"/>
    <n v="0"/>
    <n v="0"/>
    <n v="0"/>
    <n v="0"/>
    <n v="124.66"/>
    <s v="2"/>
  </r>
  <r>
    <x v="2"/>
    <x v="63"/>
    <s v="1"/>
    <s v="01"/>
    <s v="15041RESIN146362023"/>
    <s v="23BL000F"/>
    <n v="3261"/>
    <n v="3261"/>
    <n v="3261"/>
    <n v="3261"/>
    <n v="0"/>
    <n v="0"/>
    <n v="0"/>
    <n v="0"/>
    <n v="50"/>
    <n v="0"/>
    <n v="0"/>
    <n v="0"/>
    <n v="0"/>
    <n v="0"/>
    <n v="50"/>
    <s v="2"/>
  </r>
  <r>
    <x v="2"/>
    <x v="63"/>
    <s v="1"/>
    <s v="01"/>
    <s v="15041RESIN146362023"/>
    <s v="23BL000F"/>
    <n v="3260"/>
    <n v="3260"/>
    <n v="3260"/>
    <n v="3260"/>
    <n v="0"/>
    <n v="0"/>
    <n v="0"/>
    <n v="0"/>
    <n v="26"/>
    <n v="0"/>
    <n v="0"/>
    <n v="0"/>
    <n v="0"/>
    <n v="0"/>
    <n v="26"/>
    <s v="2"/>
  </r>
  <r>
    <x v="2"/>
    <x v="63"/>
    <s v="1"/>
    <s v="01"/>
    <s v="15041RESIN146362023"/>
    <s v="23BL000F"/>
    <n v="3259"/>
    <n v="3259"/>
    <n v="3259"/>
    <n v="3259"/>
    <n v="0"/>
    <n v="0"/>
    <n v="0"/>
    <n v="0"/>
    <n v="94"/>
    <n v="0"/>
    <n v="0"/>
    <n v="0"/>
    <n v="0"/>
    <n v="0"/>
    <n v="94"/>
    <s v="2"/>
  </r>
  <r>
    <x v="2"/>
    <x v="63"/>
    <s v="1"/>
    <s v="01"/>
    <s v="15041RESIN146362023"/>
    <s v="23BL000F"/>
    <n v="3258"/>
    <n v="3258"/>
    <n v="3258"/>
    <n v="3258"/>
    <n v="0"/>
    <n v="0"/>
    <n v="0"/>
    <n v="0"/>
    <n v="17"/>
    <n v="0"/>
    <n v="0"/>
    <n v="0"/>
    <n v="0"/>
    <n v="0"/>
    <n v="17"/>
    <s v="2"/>
  </r>
  <r>
    <x v="2"/>
    <x v="63"/>
    <s v="1"/>
    <s v="01"/>
    <s v="15041RESIN146362023"/>
    <s v="23BL000F"/>
    <n v="3257"/>
    <n v="3257"/>
    <n v="3257"/>
    <n v="3257"/>
    <n v="0"/>
    <n v="0"/>
    <n v="0"/>
    <n v="0"/>
    <n v="172"/>
    <n v="0"/>
    <n v="0"/>
    <n v="0"/>
    <n v="0"/>
    <n v="0"/>
    <n v="172"/>
    <s v="2"/>
  </r>
  <r>
    <x v="2"/>
    <x v="63"/>
    <s v="1"/>
    <s v="01"/>
    <s v="15041RESIN146362023"/>
    <s v="23BL000F"/>
    <n v="3256"/>
    <n v="3256"/>
    <n v="3256"/>
    <n v="3256"/>
    <n v="0"/>
    <n v="0"/>
    <n v="0"/>
    <n v="0"/>
    <n v="15"/>
    <n v="0"/>
    <n v="0"/>
    <n v="0"/>
    <n v="0"/>
    <n v="0"/>
    <n v="15"/>
    <s v="2"/>
  </r>
  <r>
    <x v="2"/>
    <x v="63"/>
    <s v="1"/>
    <s v="01"/>
    <s v="15041RESIN146362023"/>
    <s v="23BL000F"/>
    <n v="3255"/>
    <n v="3255"/>
    <n v="3255"/>
    <n v="3255"/>
    <n v="0"/>
    <n v="0"/>
    <n v="0"/>
    <n v="0"/>
    <n v="120"/>
    <n v="0"/>
    <n v="0"/>
    <n v="0"/>
    <n v="0"/>
    <n v="0"/>
    <n v="120"/>
    <s v="2"/>
  </r>
  <r>
    <x v="2"/>
    <x v="63"/>
    <s v="1"/>
    <s v="01"/>
    <s v="15041RESIN146362023"/>
    <s v="23BL000F"/>
    <n v="3254"/>
    <n v="3254"/>
    <n v="3254"/>
    <n v="3254"/>
    <n v="0"/>
    <n v="0"/>
    <n v="0"/>
    <n v="0"/>
    <n v="71.400000000000006"/>
    <n v="0"/>
    <n v="0"/>
    <n v="0"/>
    <n v="0"/>
    <n v="0"/>
    <n v="71.400000000000006"/>
    <s v="2"/>
  </r>
  <r>
    <x v="2"/>
    <x v="63"/>
    <s v="1"/>
    <s v="01"/>
    <s v="15041RESIN146362023"/>
    <s v="23BL000F"/>
    <n v="3253"/>
    <n v="3253"/>
    <n v="3253"/>
    <n v="3253"/>
    <n v="0"/>
    <n v="0"/>
    <n v="0"/>
    <n v="0"/>
    <n v="12.5"/>
    <n v="0"/>
    <n v="0"/>
    <n v="0"/>
    <n v="0"/>
    <n v="0"/>
    <n v="12.5"/>
    <s v="2"/>
  </r>
  <r>
    <x v="2"/>
    <x v="63"/>
    <s v="1"/>
    <s v="01"/>
    <s v="15041RESIN146362023"/>
    <s v="23BL000F"/>
    <n v="3252"/>
    <n v="3252"/>
    <n v="3252"/>
    <n v="3252"/>
    <n v="0"/>
    <n v="0"/>
    <n v="0"/>
    <n v="0"/>
    <n v="450"/>
    <n v="0"/>
    <n v="0"/>
    <n v="0"/>
    <n v="0"/>
    <n v="0"/>
    <n v="450"/>
    <s v="2"/>
  </r>
  <r>
    <x v="2"/>
    <x v="63"/>
    <s v="1"/>
    <s v="01"/>
    <s v="15041RESIN146362023"/>
    <s v="23BL000F"/>
    <n v="3251"/>
    <n v="3251"/>
    <n v="3251"/>
    <n v="3251"/>
    <n v="0"/>
    <n v="0"/>
    <n v="0"/>
    <n v="0"/>
    <n v="443.35"/>
    <n v="0"/>
    <n v="0"/>
    <n v="0"/>
    <n v="0"/>
    <n v="0"/>
    <n v="443.35"/>
    <s v="2"/>
  </r>
  <r>
    <x v="2"/>
    <x v="63"/>
    <s v="1"/>
    <s v="01"/>
    <s v="15041RESIN146362023"/>
    <s v="23BL000F"/>
    <n v="3250"/>
    <n v="3250"/>
    <n v="3250"/>
    <n v="3250"/>
    <n v="0"/>
    <n v="0"/>
    <n v="0"/>
    <n v="0"/>
    <n v="93.9"/>
    <n v="0"/>
    <n v="0"/>
    <n v="0"/>
    <n v="0"/>
    <n v="0"/>
    <n v="93.9"/>
    <s v="2"/>
  </r>
  <r>
    <x v="2"/>
    <x v="63"/>
    <s v="1"/>
    <s v="01"/>
    <s v="15041RESIN146362023"/>
    <s v="23BL000F"/>
    <n v="3249"/>
    <n v="3249"/>
    <n v="3249"/>
    <n v="3249"/>
    <n v="0"/>
    <n v="0"/>
    <n v="0"/>
    <n v="0"/>
    <n v="186"/>
    <n v="0"/>
    <n v="0"/>
    <n v="0"/>
    <n v="0"/>
    <n v="0"/>
    <n v="186"/>
    <s v="2"/>
  </r>
  <r>
    <x v="2"/>
    <x v="63"/>
    <s v="1"/>
    <s v="01"/>
    <s v="15041RESIN146362023"/>
    <s v="23BL000F"/>
    <n v="3248"/>
    <n v="3248"/>
    <n v="3248"/>
    <n v="3248"/>
    <n v="0"/>
    <n v="0"/>
    <n v="0"/>
    <n v="0"/>
    <n v="709.84"/>
    <n v="0"/>
    <n v="0"/>
    <n v="0"/>
    <n v="0"/>
    <n v="0"/>
    <n v="709.84"/>
    <s v="2"/>
  </r>
  <r>
    <x v="2"/>
    <x v="63"/>
    <s v="1"/>
    <s v="01"/>
    <s v="15041RESIN146362023"/>
    <s v="23BL000F"/>
    <n v="3247"/>
    <n v="3247"/>
    <n v="3247"/>
    <n v="3247"/>
    <n v="0"/>
    <n v="0"/>
    <n v="0"/>
    <n v="0"/>
    <n v="369.2"/>
    <n v="0"/>
    <n v="0"/>
    <n v="0"/>
    <n v="0"/>
    <n v="0"/>
    <n v="369.2"/>
    <s v="2"/>
  </r>
  <r>
    <x v="2"/>
    <x v="63"/>
    <s v="1"/>
    <s v="01"/>
    <s v="15041RESIN146362023"/>
    <s v="23BL000F"/>
    <n v="3246"/>
    <n v="3246"/>
    <n v="3246"/>
    <n v="3246"/>
    <n v="0"/>
    <n v="0"/>
    <n v="0"/>
    <n v="0"/>
    <n v="138"/>
    <n v="0"/>
    <n v="0"/>
    <n v="0"/>
    <n v="0"/>
    <n v="0"/>
    <n v="138"/>
    <s v="2"/>
  </r>
  <r>
    <x v="2"/>
    <x v="63"/>
    <s v="1"/>
    <s v="01"/>
    <s v="15041RESIN146362023"/>
    <s v="23BL000F"/>
    <n v="3245"/>
    <n v="3245"/>
    <n v="3245"/>
    <n v="3245"/>
    <n v="0"/>
    <n v="0"/>
    <n v="0"/>
    <n v="0"/>
    <n v="34"/>
    <n v="0"/>
    <n v="0"/>
    <n v="0"/>
    <n v="0"/>
    <n v="0"/>
    <n v="34"/>
    <s v="2"/>
  </r>
  <r>
    <x v="2"/>
    <x v="63"/>
    <s v="1"/>
    <s v="01"/>
    <s v="15041RESIN146362023"/>
    <s v="23BL000F"/>
    <n v="3244"/>
    <n v="3244"/>
    <n v="3244"/>
    <n v="3244"/>
    <n v="0"/>
    <n v="0"/>
    <n v="0"/>
    <n v="0"/>
    <n v="170.95"/>
    <n v="0"/>
    <n v="0"/>
    <n v="0"/>
    <n v="0"/>
    <n v="0"/>
    <n v="170.95"/>
    <s v="2"/>
  </r>
  <r>
    <x v="2"/>
    <x v="63"/>
    <s v="1"/>
    <s v="01"/>
    <s v="15041RESIN146362023"/>
    <s v="23BL000F"/>
    <n v="3243"/>
    <n v="3243"/>
    <n v="3243"/>
    <n v="3243"/>
    <n v="0"/>
    <n v="0"/>
    <n v="0"/>
    <n v="0"/>
    <n v="246"/>
    <n v="0"/>
    <n v="0"/>
    <n v="0"/>
    <n v="0"/>
    <n v="0"/>
    <n v="246"/>
    <s v="2"/>
  </r>
  <r>
    <x v="2"/>
    <x v="64"/>
    <s v="1"/>
    <s v="01"/>
    <s v="15041RESIN146362023"/>
    <s v="23BL000F"/>
    <n v="3242"/>
    <n v="3242"/>
    <n v="3242"/>
    <n v="3242"/>
    <n v="0"/>
    <n v="0"/>
    <n v="0"/>
    <n v="0"/>
    <n v="37.979999999999997"/>
    <n v="0"/>
    <n v="0"/>
    <n v="0"/>
    <n v="0"/>
    <n v="0"/>
    <n v="37.979999999999997"/>
    <s v="2"/>
  </r>
  <r>
    <x v="2"/>
    <x v="64"/>
    <s v="1"/>
    <s v="01"/>
    <s v="15041RESIN146362023"/>
    <s v="23BL000F"/>
    <n v="3241"/>
    <n v="3241"/>
    <n v="3241"/>
    <n v="3241"/>
    <n v="0"/>
    <n v="0"/>
    <n v="0"/>
    <n v="0"/>
    <n v="12.5"/>
    <n v="0"/>
    <n v="0"/>
    <n v="0"/>
    <n v="0"/>
    <n v="0"/>
    <n v="12.5"/>
    <s v="2"/>
  </r>
  <r>
    <x v="2"/>
    <x v="64"/>
    <s v="1"/>
    <s v="01"/>
    <s v="15041RESIN146362023"/>
    <s v="23BL000F"/>
    <n v="3240"/>
    <n v="3240"/>
    <n v="3240"/>
    <n v="3240"/>
    <n v="0"/>
    <n v="0"/>
    <n v="0"/>
    <n v="0"/>
    <n v="350.5"/>
    <n v="0"/>
    <n v="0"/>
    <n v="0"/>
    <n v="0"/>
    <n v="0"/>
    <n v="350.5"/>
    <s v="2"/>
  </r>
  <r>
    <x v="2"/>
    <x v="64"/>
    <s v="1"/>
    <s v="01"/>
    <s v="15041RESIN146362023"/>
    <s v="23BL000F"/>
    <n v="3239"/>
    <n v="3239"/>
    <n v="3239"/>
    <n v="3239"/>
    <n v="0"/>
    <n v="0"/>
    <n v="0"/>
    <n v="0"/>
    <n v="62"/>
    <n v="0"/>
    <n v="0"/>
    <n v="0"/>
    <n v="0"/>
    <n v="0"/>
    <n v="62"/>
    <s v="2"/>
  </r>
  <r>
    <x v="2"/>
    <x v="64"/>
    <s v="1"/>
    <s v="01"/>
    <s v="15041RESIN146362023"/>
    <s v="23BL000F"/>
    <n v="3238"/>
    <n v="3238"/>
    <n v="3238"/>
    <n v="3238"/>
    <n v="0"/>
    <n v="0"/>
    <n v="0"/>
    <n v="0"/>
    <n v="63"/>
    <n v="0"/>
    <n v="0"/>
    <n v="0"/>
    <n v="0"/>
    <n v="0"/>
    <n v="63"/>
    <s v="2"/>
  </r>
  <r>
    <x v="2"/>
    <x v="64"/>
    <s v="1"/>
    <s v="01"/>
    <s v="15041RESIN146362023"/>
    <s v="23BL000F"/>
    <n v="3237"/>
    <n v="3237"/>
    <n v="3237"/>
    <n v="3237"/>
    <n v="0"/>
    <n v="0"/>
    <n v="0"/>
    <n v="0"/>
    <n v="57.5"/>
    <n v="0"/>
    <n v="0"/>
    <n v="0"/>
    <n v="0"/>
    <n v="0"/>
    <n v="57.5"/>
    <s v="2"/>
  </r>
  <r>
    <x v="2"/>
    <x v="64"/>
    <s v="1"/>
    <s v="01"/>
    <s v="15041RESIN146362023"/>
    <s v="23BL000F"/>
    <n v="3236"/>
    <n v="3236"/>
    <n v="3236"/>
    <n v="3236"/>
    <n v="0"/>
    <n v="0"/>
    <n v="0"/>
    <n v="0"/>
    <n v="5.17"/>
    <n v="0"/>
    <n v="0"/>
    <n v="0"/>
    <n v="0"/>
    <n v="0"/>
    <n v="5.17"/>
    <s v="2"/>
  </r>
  <r>
    <x v="2"/>
    <x v="64"/>
    <s v="1"/>
    <s v="01"/>
    <s v="15041RESIN146362023"/>
    <s v="23BL000F"/>
    <n v="3235"/>
    <n v="3235"/>
    <n v="3235"/>
    <n v="3235"/>
    <n v="0"/>
    <n v="0"/>
    <n v="0"/>
    <n v="0"/>
    <n v="1056"/>
    <n v="0"/>
    <n v="0"/>
    <n v="0"/>
    <n v="0"/>
    <n v="0"/>
    <n v="1056"/>
    <s v="2"/>
  </r>
  <r>
    <x v="2"/>
    <x v="64"/>
    <s v="1"/>
    <s v="01"/>
    <s v="15041RESIN146362023"/>
    <s v="23BL000F"/>
    <n v="3234"/>
    <n v="3234"/>
    <n v="3234"/>
    <n v="3234"/>
    <n v="0"/>
    <n v="0"/>
    <n v="0"/>
    <n v="0"/>
    <n v="29"/>
    <n v="0"/>
    <n v="0"/>
    <n v="0"/>
    <n v="0"/>
    <n v="0"/>
    <n v="29"/>
    <s v="2"/>
  </r>
  <r>
    <x v="2"/>
    <x v="64"/>
    <s v="1"/>
    <s v="01"/>
    <s v="15041RESIN146362023"/>
    <s v="23BL000F"/>
    <n v="3233"/>
    <n v="3233"/>
    <n v="3233"/>
    <n v="3233"/>
    <n v="0"/>
    <n v="0"/>
    <n v="0"/>
    <n v="0"/>
    <n v="142.30000000000001"/>
    <n v="0"/>
    <n v="0"/>
    <n v="0"/>
    <n v="0"/>
    <n v="0"/>
    <n v="142.30000000000001"/>
    <s v="2"/>
  </r>
  <r>
    <x v="2"/>
    <x v="64"/>
    <s v="1"/>
    <s v="01"/>
    <s v="15041RESIN146362023"/>
    <s v="23BL000F"/>
    <n v="3232"/>
    <n v="3232"/>
    <n v="3232"/>
    <n v="3232"/>
    <n v="0"/>
    <n v="0"/>
    <n v="0"/>
    <n v="0"/>
    <n v="558.5"/>
    <n v="0"/>
    <n v="0"/>
    <n v="0"/>
    <n v="0"/>
    <n v="0"/>
    <n v="558.5"/>
    <s v="2"/>
  </r>
  <r>
    <x v="2"/>
    <x v="64"/>
    <s v="1"/>
    <s v="01"/>
    <s v="15041RESIN146362023"/>
    <s v="23BL000F"/>
    <n v="3231"/>
    <n v="3231"/>
    <n v="3231"/>
    <n v="3231"/>
    <n v="0"/>
    <n v="0"/>
    <n v="0"/>
    <n v="0"/>
    <n v="20.8"/>
    <n v="0"/>
    <n v="0"/>
    <n v="0"/>
    <n v="0"/>
    <n v="0"/>
    <n v="20.8"/>
    <s v="2"/>
  </r>
  <r>
    <x v="2"/>
    <x v="64"/>
    <s v="1"/>
    <s v="01"/>
    <s v="15041RESIN146362023"/>
    <s v="23BL000F"/>
    <n v="3230"/>
    <n v="3230"/>
    <n v="3230"/>
    <n v="3230"/>
    <n v="0"/>
    <n v="0"/>
    <n v="0"/>
    <n v="0"/>
    <n v="45"/>
    <n v="0"/>
    <n v="0"/>
    <n v="0"/>
    <n v="0"/>
    <n v="0"/>
    <n v="45"/>
    <s v="2"/>
  </r>
  <r>
    <x v="2"/>
    <x v="64"/>
    <s v="1"/>
    <s v="01"/>
    <s v="15041RESIN146362023"/>
    <s v="23BL000F"/>
    <n v="3229"/>
    <n v="3229"/>
    <n v="3229"/>
    <n v="3229"/>
    <n v="0"/>
    <n v="0"/>
    <n v="0"/>
    <n v="0"/>
    <n v="90"/>
    <n v="0"/>
    <n v="0"/>
    <n v="0"/>
    <n v="0"/>
    <n v="0"/>
    <n v="90"/>
    <s v="2"/>
  </r>
  <r>
    <x v="2"/>
    <x v="65"/>
    <s v="1"/>
    <s v="01"/>
    <s v="15041RESIN146362023"/>
    <s v="23BL000F"/>
    <n v="3228"/>
    <n v="3228"/>
    <n v="3228"/>
    <n v="3228"/>
    <n v="0"/>
    <n v="0"/>
    <n v="0"/>
    <n v="0"/>
    <n v="154.4"/>
    <n v="0"/>
    <n v="0"/>
    <n v="0"/>
    <n v="0"/>
    <n v="0"/>
    <n v="154.4"/>
    <s v="2"/>
  </r>
  <r>
    <x v="2"/>
    <x v="65"/>
    <s v="1"/>
    <s v="01"/>
    <s v="15041RESIN146362023"/>
    <s v="23BL000F"/>
    <n v="3227"/>
    <n v="3227"/>
    <n v="3227"/>
    <n v="3227"/>
    <n v="0"/>
    <n v="0"/>
    <n v="0"/>
    <n v="0"/>
    <n v="294"/>
    <n v="0"/>
    <n v="0"/>
    <n v="0"/>
    <n v="0"/>
    <n v="0"/>
    <n v="294"/>
    <s v="2"/>
  </r>
  <r>
    <x v="2"/>
    <x v="65"/>
    <s v="1"/>
    <s v="01"/>
    <s v="15041RESIN146362023"/>
    <s v="23BL000F"/>
    <n v="3226"/>
    <n v="3226"/>
    <n v="3226"/>
    <n v="3226"/>
    <n v="0"/>
    <n v="0"/>
    <n v="0"/>
    <n v="0"/>
    <n v="22.5"/>
    <n v="0"/>
    <n v="0"/>
    <n v="0"/>
    <n v="0"/>
    <n v="0"/>
    <n v="22.5"/>
    <s v="2"/>
  </r>
  <r>
    <x v="2"/>
    <x v="65"/>
    <s v="1"/>
    <s v="01"/>
    <s v="15041RESIN146362023"/>
    <s v="23BL000F"/>
    <n v="3225"/>
    <n v="3225"/>
    <n v="3225"/>
    <n v="3225"/>
    <n v="0"/>
    <n v="0"/>
    <n v="0"/>
    <n v="0"/>
    <n v="131.13999999999999"/>
    <n v="0"/>
    <n v="0"/>
    <n v="0"/>
    <n v="0"/>
    <n v="0"/>
    <n v="131.13999999999999"/>
    <s v="2"/>
  </r>
  <r>
    <x v="2"/>
    <x v="65"/>
    <s v="1"/>
    <s v="01"/>
    <s v="15041RESIN146362023"/>
    <s v="23BL000F"/>
    <n v="3224"/>
    <n v="3224"/>
    <n v="3224"/>
    <n v="3224"/>
    <n v="0"/>
    <n v="0"/>
    <n v="0"/>
    <n v="0"/>
    <n v="471"/>
    <n v="0"/>
    <n v="0"/>
    <n v="0"/>
    <n v="0"/>
    <n v="0"/>
    <n v="471"/>
    <s v="2"/>
  </r>
  <r>
    <x v="2"/>
    <x v="65"/>
    <s v="1"/>
    <s v="01"/>
    <s v="15041RESIN146362023"/>
    <s v="23BL000F"/>
    <n v="3223"/>
    <n v="3223"/>
    <n v="3223"/>
    <n v="3223"/>
    <n v="0"/>
    <n v="0"/>
    <n v="0"/>
    <n v="0"/>
    <n v="31"/>
    <n v="0"/>
    <n v="0"/>
    <n v="0"/>
    <n v="0"/>
    <n v="0"/>
    <n v="31"/>
    <s v="2"/>
  </r>
  <r>
    <x v="2"/>
    <x v="65"/>
    <s v="1"/>
    <s v="01"/>
    <s v="15041RESIN146362023"/>
    <s v="23BL000F"/>
    <n v="3222"/>
    <n v="3222"/>
    <n v="3222"/>
    <n v="3222"/>
    <n v="0"/>
    <n v="0"/>
    <n v="0"/>
    <n v="0"/>
    <n v="62.8"/>
    <n v="0"/>
    <n v="0"/>
    <n v="0"/>
    <n v="0"/>
    <n v="0"/>
    <n v="62.8"/>
    <s v="2"/>
  </r>
  <r>
    <x v="2"/>
    <x v="65"/>
    <s v="1"/>
    <s v="01"/>
    <s v="15041RESIN146362023"/>
    <s v="23BL000F"/>
    <n v="3221"/>
    <n v="3221"/>
    <n v="3221"/>
    <n v="3221"/>
    <n v="0"/>
    <n v="0"/>
    <n v="0"/>
    <n v="0"/>
    <n v="38.700000000000003"/>
    <n v="0"/>
    <n v="0"/>
    <n v="0"/>
    <n v="0"/>
    <n v="0"/>
    <n v="38.700000000000003"/>
    <s v="2"/>
  </r>
  <r>
    <x v="2"/>
    <x v="65"/>
    <s v="1"/>
    <s v="01"/>
    <s v="15041RESIN146362023"/>
    <s v="23BL000F"/>
    <n v="3220"/>
    <n v="3220"/>
    <n v="3220"/>
    <n v="3220"/>
    <n v="0"/>
    <n v="0"/>
    <n v="0"/>
    <n v="0"/>
    <n v="28"/>
    <n v="0"/>
    <n v="0"/>
    <n v="0"/>
    <n v="0"/>
    <n v="0"/>
    <n v="28"/>
    <s v="2"/>
  </r>
  <r>
    <x v="2"/>
    <x v="65"/>
    <s v="1"/>
    <s v="01"/>
    <s v="15041RESIN146362023"/>
    <s v="23BL000F"/>
    <n v="3219"/>
    <n v="3219"/>
    <n v="3219"/>
    <n v="3219"/>
    <n v="0"/>
    <n v="0"/>
    <n v="0"/>
    <n v="0"/>
    <n v="122.5"/>
    <n v="0"/>
    <n v="0"/>
    <n v="0"/>
    <n v="0"/>
    <n v="0"/>
    <n v="122.5"/>
    <s v="2"/>
  </r>
  <r>
    <x v="2"/>
    <x v="65"/>
    <s v="1"/>
    <s v="01"/>
    <s v="15041RESIN146362023"/>
    <s v="23BL000F"/>
    <n v="3218"/>
    <n v="3218"/>
    <n v="3218"/>
    <n v="3218"/>
    <n v="0"/>
    <n v="0"/>
    <n v="0"/>
    <n v="0"/>
    <n v="13.75"/>
    <n v="0"/>
    <n v="0"/>
    <n v="0"/>
    <n v="0"/>
    <n v="0"/>
    <n v="13.75"/>
    <s v="2"/>
  </r>
  <r>
    <x v="2"/>
    <x v="65"/>
    <s v="1"/>
    <s v="01"/>
    <s v="15041RESIN146362023"/>
    <s v="23BL000F"/>
    <n v="3217"/>
    <n v="3217"/>
    <n v="3217"/>
    <n v="3217"/>
    <n v="0"/>
    <n v="0"/>
    <n v="0"/>
    <n v="0"/>
    <n v="752.5"/>
    <n v="0"/>
    <n v="0"/>
    <n v="0"/>
    <n v="0"/>
    <n v="0"/>
    <n v="752.5"/>
    <s v="2"/>
  </r>
  <r>
    <x v="2"/>
    <x v="65"/>
    <s v="1"/>
    <s v="01"/>
    <s v="15041RESIN146362023"/>
    <s v="23BL000F"/>
    <n v="3216"/>
    <n v="3216"/>
    <n v="3216"/>
    <n v="3216"/>
    <n v="0"/>
    <n v="0"/>
    <n v="0"/>
    <n v="0"/>
    <n v="165"/>
    <n v="0"/>
    <n v="0"/>
    <n v="0"/>
    <n v="0"/>
    <n v="0"/>
    <n v="165"/>
    <s v="2"/>
  </r>
  <r>
    <x v="2"/>
    <x v="65"/>
    <s v="1"/>
    <s v="01"/>
    <s v="15041RESIN146362023"/>
    <s v="23BL000F"/>
    <n v="3215"/>
    <n v="3215"/>
    <n v="3215"/>
    <n v="3215"/>
    <n v="0"/>
    <n v="0"/>
    <n v="0"/>
    <n v="0"/>
    <n v="70.45"/>
    <n v="0"/>
    <n v="0"/>
    <n v="0"/>
    <n v="0"/>
    <n v="0"/>
    <n v="70.45"/>
    <s v="2"/>
  </r>
  <r>
    <x v="2"/>
    <x v="65"/>
    <s v="1"/>
    <s v="01"/>
    <s v="15041RESIN146362023"/>
    <s v="23BL000F"/>
    <n v="3214"/>
    <n v="3214"/>
    <n v="3214"/>
    <n v="3214"/>
    <n v="0"/>
    <n v="0"/>
    <n v="0"/>
    <n v="0"/>
    <n v="500"/>
    <n v="0"/>
    <n v="0"/>
    <n v="0"/>
    <n v="0"/>
    <n v="0"/>
    <n v="500"/>
    <s v="2"/>
  </r>
  <r>
    <x v="2"/>
    <x v="65"/>
    <s v="1"/>
    <s v="01"/>
    <s v="15041RESIN146362023"/>
    <s v="23BL000F"/>
    <n v="3213"/>
    <n v="3213"/>
    <n v="3213"/>
    <n v="3213"/>
    <n v="0"/>
    <n v="0"/>
    <n v="0"/>
    <n v="0"/>
    <n v="317.81"/>
    <n v="0"/>
    <n v="0"/>
    <n v="0"/>
    <n v="0"/>
    <n v="0"/>
    <n v="317.81"/>
    <s v="2"/>
  </r>
  <r>
    <x v="2"/>
    <x v="65"/>
    <s v="1"/>
    <s v="01"/>
    <s v="15041RESIN146362023"/>
    <s v="23BL000F"/>
    <n v="3212"/>
    <n v="3212"/>
    <n v="3212"/>
    <n v="3212"/>
    <n v="0"/>
    <n v="0"/>
    <n v="0"/>
    <n v="0"/>
    <n v="446.6"/>
    <n v="0"/>
    <n v="0"/>
    <n v="0"/>
    <n v="0"/>
    <n v="0"/>
    <n v="446.6"/>
    <s v="2"/>
  </r>
  <r>
    <x v="2"/>
    <x v="66"/>
    <s v="1"/>
    <s v="01"/>
    <s v="15041RESIN146362023"/>
    <s v="23BL000F"/>
    <n v="3211"/>
    <n v="3211"/>
    <n v="3211"/>
    <n v="3211"/>
    <n v="0"/>
    <n v="0"/>
    <n v="0"/>
    <n v="0"/>
    <n v="607"/>
    <n v="0"/>
    <n v="0"/>
    <n v="0"/>
    <n v="0"/>
    <n v="0"/>
    <n v="607"/>
    <s v="2"/>
  </r>
  <r>
    <x v="2"/>
    <x v="66"/>
    <s v="1"/>
    <s v="01"/>
    <s v="15041RESIN146362023"/>
    <s v="23BL000F"/>
    <n v="3210"/>
    <n v="3210"/>
    <n v="3210"/>
    <n v="3210"/>
    <n v="0"/>
    <n v="0"/>
    <n v="0"/>
    <n v="0"/>
    <n v="375.44"/>
    <n v="0"/>
    <n v="0"/>
    <n v="0"/>
    <n v="0"/>
    <n v="0"/>
    <n v="375.44"/>
    <s v="2"/>
  </r>
  <r>
    <x v="2"/>
    <x v="66"/>
    <s v="1"/>
    <s v="01"/>
    <s v="15041RESIN146362023"/>
    <s v="23BL000F"/>
    <n v="3209"/>
    <n v="3209"/>
    <n v="3209"/>
    <n v="3209"/>
    <n v="0"/>
    <n v="0"/>
    <n v="0"/>
    <n v="0"/>
    <n v="284"/>
    <n v="0"/>
    <n v="0"/>
    <n v="0"/>
    <n v="0"/>
    <n v="0"/>
    <n v="284"/>
    <s v="2"/>
  </r>
  <r>
    <x v="2"/>
    <x v="66"/>
    <s v="1"/>
    <s v="01"/>
    <s v="15041RESIN146362023"/>
    <s v="23BL000F"/>
    <n v="3208"/>
    <n v="3208"/>
    <n v="3208"/>
    <n v="3208"/>
    <n v="0"/>
    <n v="0"/>
    <n v="0"/>
    <n v="0"/>
    <n v="17.940000000000001"/>
    <n v="0"/>
    <n v="0"/>
    <n v="0"/>
    <n v="0"/>
    <n v="0"/>
    <n v="17.940000000000001"/>
    <s v="2"/>
  </r>
  <r>
    <x v="2"/>
    <x v="66"/>
    <s v="1"/>
    <s v="01"/>
    <s v="15041RESIN146362023"/>
    <s v="23BL000F"/>
    <n v="3207"/>
    <n v="3207"/>
    <n v="3207"/>
    <n v="3207"/>
    <n v="0"/>
    <n v="0"/>
    <n v="0"/>
    <n v="0"/>
    <n v="43.74"/>
    <n v="0"/>
    <n v="0"/>
    <n v="0"/>
    <n v="0"/>
    <n v="0"/>
    <n v="43.74"/>
    <s v="2"/>
  </r>
  <r>
    <x v="2"/>
    <x v="66"/>
    <s v="1"/>
    <s v="01"/>
    <s v="15041RESIN146362023"/>
    <s v="23BL000F"/>
    <n v="3206"/>
    <n v="3206"/>
    <n v="3206"/>
    <n v="3206"/>
    <n v="0"/>
    <n v="0"/>
    <n v="0"/>
    <n v="0"/>
    <n v="82.5"/>
    <n v="0"/>
    <n v="0"/>
    <n v="0"/>
    <n v="0"/>
    <n v="0"/>
    <n v="82.5"/>
    <s v="2"/>
  </r>
  <r>
    <x v="2"/>
    <x v="66"/>
    <s v="1"/>
    <s v="01"/>
    <s v="15041RESIN146362023"/>
    <s v="23BL000F"/>
    <n v="3205"/>
    <n v="3205"/>
    <n v="3205"/>
    <n v="3205"/>
    <n v="0"/>
    <n v="0"/>
    <n v="0"/>
    <n v="0"/>
    <n v="137.5"/>
    <n v="0"/>
    <n v="0"/>
    <n v="0"/>
    <n v="0"/>
    <n v="0"/>
    <n v="137.5"/>
    <s v="2"/>
  </r>
  <r>
    <x v="2"/>
    <x v="66"/>
    <s v="1"/>
    <s v="01"/>
    <s v="15041RESIN146362023"/>
    <s v="23BL000F"/>
    <n v="3204"/>
    <n v="3204"/>
    <n v="3204"/>
    <n v="3204"/>
    <n v="0"/>
    <n v="0"/>
    <n v="0"/>
    <n v="0"/>
    <n v="14.25"/>
    <n v="0"/>
    <n v="0"/>
    <n v="0"/>
    <n v="0"/>
    <n v="0"/>
    <n v="14.25"/>
    <s v="2"/>
  </r>
  <r>
    <x v="2"/>
    <x v="66"/>
    <s v="1"/>
    <s v="01"/>
    <s v="15041RESIN146362023"/>
    <s v="23BL000F"/>
    <n v="3203"/>
    <n v="3203"/>
    <n v="3203"/>
    <n v="3203"/>
    <n v="0"/>
    <n v="0"/>
    <n v="0"/>
    <n v="0"/>
    <n v="23.05"/>
    <n v="0"/>
    <n v="0"/>
    <n v="0"/>
    <n v="0"/>
    <n v="0"/>
    <n v="23.05"/>
    <s v="2"/>
  </r>
  <r>
    <x v="2"/>
    <x v="66"/>
    <s v="1"/>
    <s v="01"/>
    <s v="15041RESIN146362023"/>
    <s v="23BL000F"/>
    <n v="3202"/>
    <n v="3202"/>
    <n v="3202"/>
    <n v="3202"/>
    <n v="0"/>
    <n v="0"/>
    <n v="0"/>
    <n v="0"/>
    <n v="12"/>
    <n v="0"/>
    <n v="0"/>
    <n v="0"/>
    <n v="0"/>
    <n v="0"/>
    <n v="12"/>
    <s v="2"/>
  </r>
  <r>
    <x v="2"/>
    <x v="66"/>
    <s v="1"/>
    <s v="01"/>
    <s v="15041RESIN146362023"/>
    <s v="23BL000F"/>
    <n v="3201"/>
    <n v="3201"/>
    <n v="3201"/>
    <n v="3201"/>
    <n v="0"/>
    <n v="0"/>
    <n v="0"/>
    <n v="0"/>
    <n v="5.44"/>
    <n v="0"/>
    <n v="0"/>
    <n v="0"/>
    <n v="0"/>
    <n v="0"/>
    <n v="5.44"/>
    <s v="2"/>
  </r>
  <r>
    <x v="2"/>
    <x v="67"/>
    <s v="1"/>
    <s v="01"/>
    <s v="15041RESIN146362023"/>
    <s v="23BL000F"/>
    <n v="3200"/>
    <n v="3200"/>
    <n v="3200"/>
    <n v="3200"/>
    <n v="0"/>
    <n v="0"/>
    <n v="0"/>
    <n v="0"/>
    <n v="234"/>
    <n v="0"/>
    <n v="0"/>
    <n v="0"/>
    <n v="0"/>
    <n v="0"/>
    <n v="234"/>
    <s v="2"/>
  </r>
  <r>
    <x v="2"/>
    <x v="67"/>
    <s v="1"/>
    <s v="01"/>
    <s v="15041RESIN146362023"/>
    <s v="23BL000F"/>
    <n v="3199"/>
    <n v="3199"/>
    <n v="3199"/>
    <n v="3199"/>
    <n v="0"/>
    <n v="0"/>
    <n v="0"/>
    <n v="0"/>
    <n v="16"/>
    <n v="0"/>
    <n v="0"/>
    <n v="0"/>
    <n v="0"/>
    <n v="0"/>
    <n v="16"/>
    <s v="2"/>
  </r>
  <r>
    <x v="2"/>
    <x v="67"/>
    <s v="1"/>
    <s v="01"/>
    <s v="15041RESIN146362023"/>
    <s v="23BL000F"/>
    <n v="3198"/>
    <n v="3198"/>
    <n v="3198"/>
    <n v="3198"/>
    <n v="0"/>
    <n v="0"/>
    <n v="0"/>
    <n v="0"/>
    <n v="31.5"/>
    <n v="0"/>
    <n v="0"/>
    <n v="0"/>
    <n v="0"/>
    <n v="0"/>
    <n v="31.5"/>
    <s v="2"/>
  </r>
  <r>
    <x v="2"/>
    <x v="67"/>
    <s v="1"/>
    <s v="01"/>
    <s v="15041RESIN146362023"/>
    <s v="23BL000F"/>
    <n v="3197"/>
    <n v="3197"/>
    <n v="3197"/>
    <n v="3197"/>
    <n v="0"/>
    <n v="0"/>
    <n v="0"/>
    <n v="0"/>
    <n v="57.5"/>
    <n v="0"/>
    <n v="0"/>
    <n v="0"/>
    <n v="0"/>
    <n v="0"/>
    <n v="57.5"/>
    <s v="2"/>
  </r>
  <r>
    <x v="2"/>
    <x v="67"/>
    <s v="1"/>
    <s v="01"/>
    <s v="15041RESIN146362023"/>
    <s v="23BL000F"/>
    <n v="3196"/>
    <n v="3196"/>
    <n v="3196"/>
    <n v="3196"/>
    <n v="0"/>
    <n v="0"/>
    <n v="0"/>
    <n v="0"/>
    <n v="137.55000000000001"/>
    <n v="0"/>
    <n v="0"/>
    <n v="0"/>
    <n v="0"/>
    <n v="0"/>
    <n v="137.55000000000001"/>
    <s v="2"/>
  </r>
  <r>
    <x v="2"/>
    <x v="67"/>
    <s v="1"/>
    <s v="01"/>
    <s v="15041RESIN146362023"/>
    <s v="23BL000F"/>
    <n v="3195"/>
    <n v="3195"/>
    <n v="3195"/>
    <n v="3195"/>
    <n v="0"/>
    <n v="0"/>
    <n v="0"/>
    <n v="0"/>
    <n v="29.5"/>
    <n v="0"/>
    <n v="0"/>
    <n v="0"/>
    <n v="0"/>
    <n v="0"/>
    <n v="29.5"/>
    <s v="2"/>
  </r>
  <r>
    <x v="2"/>
    <x v="67"/>
    <s v="1"/>
    <s v="01"/>
    <s v="15041RESIN146362023"/>
    <s v="23BL000F"/>
    <n v="3194"/>
    <n v="3194"/>
    <n v="3194"/>
    <n v="3194"/>
    <n v="0"/>
    <n v="0"/>
    <n v="0"/>
    <n v="0"/>
    <n v="45.5"/>
    <n v="0"/>
    <n v="0"/>
    <n v="0"/>
    <n v="0"/>
    <n v="0"/>
    <n v="45.5"/>
    <s v="2"/>
  </r>
  <r>
    <x v="2"/>
    <x v="67"/>
    <s v="1"/>
    <s v="01"/>
    <s v="15041RESIN146362023"/>
    <s v="23BL000F"/>
    <n v="3193"/>
    <n v="3193"/>
    <n v="3193"/>
    <n v="3193"/>
    <n v="0"/>
    <n v="0"/>
    <n v="0"/>
    <n v="0"/>
    <n v="50"/>
    <n v="0"/>
    <n v="0"/>
    <n v="0"/>
    <n v="0"/>
    <n v="0"/>
    <n v="50"/>
    <s v="2"/>
  </r>
  <r>
    <x v="2"/>
    <x v="67"/>
    <s v="1"/>
    <s v="01"/>
    <s v="15041RESIN146362023"/>
    <s v="23BL000F"/>
    <n v="3192"/>
    <n v="3192"/>
    <n v="3192"/>
    <n v="3192"/>
    <n v="0"/>
    <n v="0"/>
    <n v="0"/>
    <n v="0"/>
    <n v="15"/>
    <n v="0"/>
    <n v="0"/>
    <n v="0"/>
    <n v="0"/>
    <n v="0"/>
    <n v="15"/>
    <s v="2"/>
  </r>
  <r>
    <x v="2"/>
    <x v="67"/>
    <s v="1"/>
    <s v="01"/>
    <s v="15041RESIN146362023"/>
    <s v="23BL000F"/>
    <n v="3191"/>
    <n v="3191"/>
    <n v="3191"/>
    <n v="3191"/>
    <n v="0"/>
    <n v="0"/>
    <n v="0"/>
    <n v="0"/>
    <n v="100"/>
    <n v="0"/>
    <n v="0"/>
    <n v="0"/>
    <n v="0"/>
    <n v="0"/>
    <n v="100"/>
    <s v="2"/>
  </r>
  <r>
    <x v="2"/>
    <x v="67"/>
    <s v="1"/>
    <s v="01"/>
    <s v="15041RESIN146362023"/>
    <s v="23BL000F"/>
    <n v="3190"/>
    <n v="3190"/>
    <n v="3190"/>
    <n v="3190"/>
    <n v="0"/>
    <n v="0"/>
    <n v="0"/>
    <n v="0"/>
    <n v="30"/>
    <n v="0"/>
    <n v="0"/>
    <n v="0"/>
    <n v="0"/>
    <n v="0"/>
    <n v="30"/>
    <s v="2"/>
  </r>
  <r>
    <x v="2"/>
    <x v="67"/>
    <s v="1"/>
    <s v="01"/>
    <s v="15041RESIN146362023"/>
    <s v="23BL000F"/>
    <n v="3189"/>
    <n v="3189"/>
    <n v="3189"/>
    <n v="3189"/>
    <n v="0"/>
    <n v="0"/>
    <n v="0"/>
    <n v="0"/>
    <n v="725"/>
    <n v="0"/>
    <n v="0"/>
    <n v="0"/>
    <n v="0"/>
    <n v="0"/>
    <n v="725"/>
    <s v="2"/>
  </r>
  <r>
    <x v="2"/>
    <x v="67"/>
    <s v="1"/>
    <s v="01"/>
    <s v="15041RESIN146362023"/>
    <s v="23BL000F"/>
    <n v="3188"/>
    <n v="3188"/>
    <n v="3188"/>
    <n v="3188"/>
    <n v="0"/>
    <n v="0"/>
    <n v="0"/>
    <n v="0"/>
    <n v="24"/>
    <n v="0"/>
    <n v="0"/>
    <n v="0"/>
    <n v="0"/>
    <n v="0"/>
    <n v="24"/>
    <s v="2"/>
  </r>
  <r>
    <x v="2"/>
    <x v="67"/>
    <s v="1"/>
    <s v="01"/>
    <s v="15041RESIN146362023"/>
    <s v="23BL000F"/>
    <n v="3187"/>
    <n v="3187"/>
    <n v="3187"/>
    <n v="3187"/>
    <n v="0"/>
    <n v="0"/>
    <n v="0"/>
    <n v="0"/>
    <n v="196"/>
    <n v="0"/>
    <n v="0"/>
    <n v="0"/>
    <n v="0"/>
    <n v="0"/>
    <n v="196"/>
    <s v="2"/>
  </r>
  <r>
    <x v="2"/>
    <x v="67"/>
    <s v="1"/>
    <s v="01"/>
    <s v="15041RESIN146362023"/>
    <s v="23BL000F"/>
    <n v="3186"/>
    <n v="3186"/>
    <n v="3186"/>
    <n v="3186"/>
    <n v="0"/>
    <n v="0"/>
    <n v="0"/>
    <n v="0"/>
    <n v="170.5"/>
    <n v="0"/>
    <n v="0"/>
    <n v="0"/>
    <n v="0"/>
    <n v="0"/>
    <n v="170.5"/>
    <s v="2"/>
  </r>
  <r>
    <x v="2"/>
    <x v="68"/>
    <s v="1"/>
    <s v="01"/>
    <s v="15041RESIN146362023"/>
    <s v="23BL000F"/>
    <n v="3185"/>
    <n v="3185"/>
    <n v="3185"/>
    <n v="3185"/>
    <n v="0"/>
    <n v="0"/>
    <n v="0"/>
    <n v="0"/>
    <n v="34.5"/>
    <n v="0"/>
    <n v="0"/>
    <n v="0"/>
    <n v="0"/>
    <n v="0"/>
    <n v="34.5"/>
    <s v="2"/>
  </r>
  <r>
    <x v="2"/>
    <x v="68"/>
    <s v="1"/>
    <s v="01"/>
    <s v="15041RESIN146362023"/>
    <s v="23BL000F"/>
    <n v="3184"/>
    <n v="3184"/>
    <n v="3184"/>
    <n v="3184"/>
    <n v="0"/>
    <n v="0"/>
    <n v="0"/>
    <n v="0"/>
    <n v="187.5"/>
    <n v="0"/>
    <n v="0"/>
    <n v="0"/>
    <n v="0"/>
    <n v="0"/>
    <n v="187.5"/>
    <s v="2"/>
  </r>
  <r>
    <x v="2"/>
    <x v="68"/>
    <s v="1"/>
    <s v="01"/>
    <s v="15041RESIN146362023"/>
    <s v="23BL000F"/>
    <n v="3183"/>
    <n v="3183"/>
    <n v="3183"/>
    <n v="3183"/>
    <n v="0"/>
    <n v="0"/>
    <n v="0"/>
    <n v="0"/>
    <n v="96"/>
    <n v="0"/>
    <n v="0"/>
    <n v="0"/>
    <n v="0"/>
    <n v="0"/>
    <n v="96"/>
    <s v="2"/>
  </r>
  <r>
    <x v="2"/>
    <x v="68"/>
    <s v="1"/>
    <s v="01"/>
    <s v="15041RESIN146362023"/>
    <s v="23BL000F"/>
    <n v="3182"/>
    <n v="3182"/>
    <n v="3182"/>
    <n v="3182"/>
    <n v="0"/>
    <n v="0"/>
    <n v="0"/>
    <n v="0"/>
    <n v="55.7"/>
    <n v="0"/>
    <n v="0"/>
    <n v="0"/>
    <n v="0"/>
    <n v="0"/>
    <n v="55.7"/>
    <s v="2"/>
  </r>
  <r>
    <x v="2"/>
    <x v="68"/>
    <s v="1"/>
    <s v="01"/>
    <s v="15041RESIN146362023"/>
    <s v="23BL000F"/>
    <n v="3181"/>
    <n v="3181"/>
    <n v="3181"/>
    <n v="3181"/>
    <n v="0"/>
    <n v="0"/>
    <n v="0"/>
    <n v="0"/>
    <n v="219"/>
    <n v="0"/>
    <n v="0"/>
    <n v="0"/>
    <n v="0"/>
    <n v="0"/>
    <n v="219"/>
    <s v="2"/>
  </r>
  <r>
    <x v="2"/>
    <x v="68"/>
    <s v="1"/>
    <s v="01"/>
    <s v="15041RESIN146362023"/>
    <s v="23BL000F"/>
    <n v="3180"/>
    <n v="3180"/>
    <n v="3180"/>
    <n v="3180"/>
    <n v="0"/>
    <n v="0"/>
    <n v="0"/>
    <n v="0"/>
    <n v="55"/>
    <n v="0"/>
    <n v="0"/>
    <n v="0"/>
    <n v="0"/>
    <n v="0"/>
    <n v="55"/>
    <s v="2"/>
  </r>
  <r>
    <x v="2"/>
    <x v="68"/>
    <s v="1"/>
    <s v="01"/>
    <s v="15041RESIN146362023"/>
    <s v="23BL000F"/>
    <n v="3179"/>
    <n v="3179"/>
    <n v="3179"/>
    <n v="3179"/>
    <n v="0"/>
    <n v="0"/>
    <n v="0"/>
    <n v="0"/>
    <n v="48"/>
    <n v="0"/>
    <n v="0"/>
    <n v="0"/>
    <n v="0"/>
    <n v="0"/>
    <n v="48"/>
    <s v="2"/>
  </r>
  <r>
    <x v="2"/>
    <x v="68"/>
    <s v="1"/>
    <s v="01"/>
    <s v="15041RESIN146362023"/>
    <s v="23BL000F"/>
    <n v="3178"/>
    <n v="3178"/>
    <n v="3178"/>
    <n v="3178"/>
    <n v="0"/>
    <n v="0"/>
    <n v="0"/>
    <n v="0"/>
    <n v="53"/>
    <n v="0"/>
    <n v="0"/>
    <n v="0"/>
    <n v="0"/>
    <n v="0"/>
    <n v="53"/>
    <s v="2"/>
  </r>
  <r>
    <x v="2"/>
    <x v="68"/>
    <s v="1"/>
    <s v="01"/>
    <s v="15041RESIN146362023"/>
    <s v="23BL000F"/>
    <n v="3177"/>
    <n v="3177"/>
    <n v="3177"/>
    <n v="3177"/>
    <n v="0"/>
    <n v="0"/>
    <n v="0"/>
    <n v="0"/>
    <n v="229.5"/>
    <n v="0"/>
    <n v="0"/>
    <n v="0"/>
    <n v="0"/>
    <n v="0"/>
    <n v="229.5"/>
    <s v="2"/>
  </r>
  <r>
    <x v="2"/>
    <x v="68"/>
    <s v="1"/>
    <s v="01"/>
    <s v="15041RESIN146362023"/>
    <s v="23BL000F"/>
    <n v="3176"/>
    <n v="3176"/>
    <n v="3176"/>
    <n v="3176"/>
    <n v="0"/>
    <n v="0"/>
    <n v="0"/>
    <n v="0"/>
    <n v="105.5"/>
    <n v="0"/>
    <n v="0"/>
    <n v="0"/>
    <n v="0"/>
    <n v="0"/>
    <n v="105.5"/>
    <s v="2"/>
  </r>
  <r>
    <x v="2"/>
    <x v="68"/>
    <s v="1"/>
    <s v="01"/>
    <s v="15041RESIN146362023"/>
    <s v="23BL000F"/>
    <n v="3175"/>
    <n v="3175"/>
    <n v="3175"/>
    <n v="3175"/>
    <n v="0"/>
    <n v="0"/>
    <n v="0"/>
    <n v="0"/>
    <n v="0"/>
    <n v="0"/>
    <n v="0"/>
    <n v="0"/>
    <n v="0"/>
    <n v="0"/>
    <n v="0"/>
    <s v="2"/>
  </r>
  <r>
    <x v="2"/>
    <x v="68"/>
    <s v="1"/>
    <s v="01"/>
    <s v="15041RESIN146362023"/>
    <s v="23BL000F"/>
    <n v="3174"/>
    <n v="3174"/>
    <n v="3174"/>
    <n v="3174"/>
    <n v="0"/>
    <n v="0"/>
    <n v="0"/>
    <n v="0"/>
    <n v="111.8"/>
    <n v="0"/>
    <n v="0"/>
    <n v="0"/>
    <n v="0"/>
    <n v="0"/>
    <n v="111.8"/>
    <s v="2"/>
  </r>
  <r>
    <x v="2"/>
    <x v="68"/>
    <s v="1"/>
    <s v="01"/>
    <s v="15041RESIN146362023"/>
    <s v="23BL000F"/>
    <n v="3173"/>
    <n v="3173"/>
    <n v="3173"/>
    <n v="3173"/>
    <n v="0"/>
    <n v="0"/>
    <n v="0"/>
    <n v="0"/>
    <n v="82.2"/>
    <n v="0"/>
    <n v="0"/>
    <n v="0"/>
    <n v="0"/>
    <n v="0"/>
    <n v="82.2"/>
    <s v="2"/>
  </r>
  <r>
    <x v="2"/>
    <x v="68"/>
    <s v="1"/>
    <s v="01"/>
    <s v="15041RESIN146362023"/>
    <s v="23BL000F"/>
    <n v="3172"/>
    <n v="3172"/>
    <n v="3172"/>
    <n v="3172"/>
    <n v="0"/>
    <n v="0"/>
    <n v="0"/>
    <n v="0"/>
    <n v="408.5"/>
    <n v="0"/>
    <n v="0"/>
    <n v="0"/>
    <n v="0"/>
    <n v="0"/>
    <n v="408.5"/>
    <s v="2"/>
  </r>
  <r>
    <x v="2"/>
    <x v="68"/>
    <s v="1"/>
    <s v="01"/>
    <s v="15041RESIN146362023"/>
    <s v="23BL000F"/>
    <n v="3171"/>
    <n v="3171"/>
    <n v="3171"/>
    <n v="3171"/>
    <n v="0"/>
    <n v="0"/>
    <n v="0"/>
    <n v="0"/>
    <n v="72"/>
    <n v="0"/>
    <n v="0"/>
    <n v="0"/>
    <n v="0"/>
    <n v="0"/>
    <n v="72"/>
    <s v="2"/>
  </r>
  <r>
    <x v="2"/>
    <x v="68"/>
    <s v="1"/>
    <s v="01"/>
    <s v="15041RESIN146362023"/>
    <s v="23BL000F"/>
    <n v="3170"/>
    <n v="3170"/>
    <n v="3170"/>
    <n v="3170"/>
    <n v="0"/>
    <n v="0"/>
    <n v="0"/>
    <n v="0"/>
    <n v="10.5"/>
    <n v="0"/>
    <n v="0"/>
    <n v="0"/>
    <n v="0"/>
    <n v="0"/>
    <n v="10.5"/>
    <s v="2"/>
  </r>
  <r>
    <x v="2"/>
    <x v="68"/>
    <s v="1"/>
    <s v="01"/>
    <s v="15041RESIN146362023"/>
    <s v="23BL000F"/>
    <n v="3169"/>
    <n v="3169"/>
    <n v="3169"/>
    <n v="3169"/>
    <n v="0"/>
    <n v="0"/>
    <n v="0"/>
    <n v="0"/>
    <n v="103.2"/>
    <n v="0"/>
    <n v="0"/>
    <n v="0"/>
    <n v="0"/>
    <n v="0"/>
    <n v="103.2"/>
    <s v="2"/>
  </r>
  <r>
    <x v="2"/>
    <x v="69"/>
    <s v="1"/>
    <s v="01"/>
    <s v="15041RESIN146362023"/>
    <s v="23BL000F"/>
    <n v="3168"/>
    <n v="3168"/>
    <n v="3168"/>
    <n v="3168"/>
    <n v="0"/>
    <n v="0"/>
    <n v="0"/>
    <n v="0"/>
    <n v="40"/>
    <n v="0"/>
    <n v="0"/>
    <n v="0"/>
    <n v="0"/>
    <n v="0"/>
    <n v="40"/>
    <s v="2"/>
  </r>
  <r>
    <x v="2"/>
    <x v="69"/>
    <s v="1"/>
    <s v="01"/>
    <s v="15041RESIN146362023"/>
    <s v="23BL000F"/>
    <n v="3167"/>
    <n v="3167"/>
    <n v="3167"/>
    <n v="3167"/>
    <n v="0"/>
    <n v="0"/>
    <n v="0"/>
    <n v="0"/>
    <n v="21"/>
    <n v="0"/>
    <n v="0"/>
    <n v="0"/>
    <n v="0"/>
    <n v="0"/>
    <n v="21"/>
    <s v="2"/>
  </r>
  <r>
    <x v="2"/>
    <x v="69"/>
    <s v="1"/>
    <s v="01"/>
    <s v="15041RESIN146362023"/>
    <s v="23BL000F"/>
    <n v="3166"/>
    <n v="3166"/>
    <n v="3166"/>
    <n v="3166"/>
    <n v="0"/>
    <n v="0"/>
    <n v="0"/>
    <n v="0"/>
    <n v="439.16"/>
    <n v="0"/>
    <n v="0"/>
    <n v="0"/>
    <n v="0"/>
    <n v="0"/>
    <n v="439.16"/>
    <s v="2"/>
  </r>
  <r>
    <x v="2"/>
    <x v="69"/>
    <s v="1"/>
    <s v="01"/>
    <s v="15041RESIN146362023"/>
    <s v="23BL000F"/>
    <n v="3165"/>
    <n v="3165"/>
    <n v="3165"/>
    <n v="3165"/>
    <n v="0"/>
    <n v="0"/>
    <n v="0"/>
    <n v="0"/>
    <n v="66.650000000000006"/>
    <n v="0"/>
    <n v="0"/>
    <n v="0"/>
    <n v="0"/>
    <n v="0"/>
    <n v="66.650000000000006"/>
    <s v="2"/>
  </r>
  <r>
    <x v="2"/>
    <x v="69"/>
    <s v="1"/>
    <s v="01"/>
    <s v="15041RESIN146362023"/>
    <s v="23BL000F"/>
    <n v="3164"/>
    <n v="3164"/>
    <n v="3164"/>
    <n v="3164"/>
    <n v="0"/>
    <n v="0"/>
    <n v="0"/>
    <n v="0"/>
    <n v="157.5"/>
    <n v="0"/>
    <n v="0"/>
    <n v="0"/>
    <n v="0"/>
    <n v="0"/>
    <n v="157.5"/>
    <s v="2"/>
  </r>
  <r>
    <x v="2"/>
    <x v="69"/>
    <s v="1"/>
    <s v="01"/>
    <s v="15041RESIN146362023"/>
    <s v="23BL000F"/>
    <n v="3163"/>
    <n v="3163"/>
    <n v="3163"/>
    <n v="3163"/>
    <n v="0"/>
    <n v="0"/>
    <n v="0"/>
    <n v="0"/>
    <n v="51.15"/>
    <n v="0"/>
    <n v="0"/>
    <n v="0"/>
    <n v="0"/>
    <n v="0"/>
    <n v="51.15"/>
    <s v="2"/>
  </r>
  <r>
    <x v="2"/>
    <x v="69"/>
    <s v="1"/>
    <s v="01"/>
    <s v="15041RESIN146362023"/>
    <s v="23BL000F"/>
    <n v="3162"/>
    <n v="3162"/>
    <n v="3162"/>
    <n v="3162"/>
    <n v="0"/>
    <n v="0"/>
    <n v="0"/>
    <n v="0"/>
    <n v="51.85"/>
    <n v="0"/>
    <n v="0"/>
    <n v="0"/>
    <n v="0"/>
    <n v="0"/>
    <n v="51.85"/>
    <s v="2"/>
  </r>
  <r>
    <x v="2"/>
    <x v="69"/>
    <s v="1"/>
    <s v="01"/>
    <s v="15041RESIN146362023"/>
    <s v="23BL000F"/>
    <n v="3161"/>
    <n v="3161"/>
    <n v="3161"/>
    <n v="3161"/>
    <n v="0"/>
    <n v="0"/>
    <n v="0"/>
    <n v="0"/>
    <n v="593"/>
    <n v="0"/>
    <n v="0"/>
    <n v="0"/>
    <n v="0"/>
    <n v="0"/>
    <n v="593"/>
    <s v="2"/>
  </r>
  <r>
    <x v="2"/>
    <x v="69"/>
    <s v="1"/>
    <s v="01"/>
    <s v="15041RESIN146362023"/>
    <s v="23BL000F"/>
    <n v="3160"/>
    <n v="3160"/>
    <n v="3160"/>
    <n v="3160"/>
    <n v="0"/>
    <n v="0"/>
    <n v="0"/>
    <n v="0"/>
    <n v="55"/>
    <n v="0"/>
    <n v="0"/>
    <n v="0"/>
    <n v="0"/>
    <n v="0"/>
    <n v="55"/>
    <s v="2"/>
  </r>
  <r>
    <x v="2"/>
    <x v="70"/>
    <s v="1"/>
    <s v="01"/>
    <s v="15041RESIN146362023"/>
    <s v="23BL000F"/>
    <n v="3159"/>
    <n v="3159"/>
    <n v="3159"/>
    <n v="3159"/>
    <n v="0"/>
    <n v="0"/>
    <n v="0"/>
    <n v="0"/>
    <n v="114"/>
    <n v="0"/>
    <n v="0"/>
    <n v="0"/>
    <n v="0"/>
    <n v="0"/>
    <n v="114"/>
    <s v="2"/>
  </r>
  <r>
    <x v="2"/>
    <x v="70"/>
    <s v="1"/>
    <s v="01"/>
    <s v="15041RESIN146362023"/>
    <s v="23BL000F"/>
    <n v="3158"/>
    <n v="3158"/>
    <n v="3158"/>
    <n v="3158"/>
    <n v="0"/>
    <n v="0"/>
    <n v="0"/>
    <n v="0"/>
    <n v="68"/>
    <n v="0"/>
    <n v="0"/>
    <n v="0"/>
    <n v="0"/>
    <n v="0"/>
    <n v="68"/>
    <s v="2"/>
  </r>
  <r>
    <x v="2"/>
    <x v="70"/>
    <s v="1"/>
    <s v="01"/>
    <s v="15041RESIN146362023"/>
    <s v="23BL000F"/>
    <n v="3157"/>
    <n v="3157"/>
    <n v="3157"/>
    <n v="3157"/>
    <n v="0"/>
    <n v="0"/>
    <n v="0"/>
    <n v="0"/>
    <n v="492.5"/>
    <n v="0"/>
    <n v="0"/>
    <n v="0"/>
    <n v="0"/>
    <n v="0"/>
    <n v="492.5"/>
    <s v="2"/>
  </r>
  <r>
    <x v="2"/>
    <x v="70"/>
    <s v="1"/>
    <s v="01"/>
    <s v="15041RESIN146362023"/>
    <s v="23BL000F"/>
    <n v="3156"/>
    <n v="3156"/>
    <n v="3156"/>
    <n v="3156"/>
    <n v="0"/>
    <n v="0"/>
    <n v="0"/>
    <n v="0"/>
    <n v="55"/>
    <n v="0"/>
    <n v="0"/>
    <n v="0"/>
    <n v="0"/>
    <n v="0"/>
    <n v="55"/>
    <s v="2"/>
  </r>
  <r>
    <x v="2"/>
    <x v="70"/>
    <s v="1"/>
    <s v="01"/>
    <s v="15041RESIN146362023"/>
    <s v="23BL000F"/>
    <n v="3155"/>
    <n v="3155"/>
    <n v="3155"/>
    <n v="3155"/>
    <n v="0"/>
    <n v="0"/>
    <n v="0"/>
    <n v="0"/>
    <n v="40"/>
    <n v="0"/>
    <n v="0"/>
    <n v="0"/>
    <n v="0"/>
    <n v="0"/>
    <n v="40"/>
    <s v="2"/>
  </r>
  <r>
    <x v="2"/>
    <x v="70"/>
    <s v="1"/>
    <s v="01"/>
    <s v="15041RESIN146362023"/>
    <s v="23BL000F"/>
    <n v="3154"/>
    <n v="3154"/>
    <n v="3154"/>
    <n v="3154"/>
    <n v="0"/>
    <n v="0"/>
    <n v="0"/>
    <n v="0"/>
    <n v="165"/>
    <n v="0"/>
    <n v="0"/>
    <n v="0"/>
    <n v="0"/>
    <n v="0"/>
    <n v="165"/>
    <s v="2"/>
  </r>
  <r>
    <x v="2"/>
    <x v="70"/>
    <s v="1"/>
    <s v="01"/>
    <s v="15041RESIN146362023"/>
    <s v="23BL000F"/>
    <n v="3153"/>
    <n v="3153"/>
    <n v="3153"/>
    <n v="3153"/>
    <n v="0"/>
    <n v="0"/>
    <n v="0"/>
    <n v="0"/>
    <n v="142.75"/>
    <n v="0"/>
    <n v="0"/>
    <n v="0"/>
    <n v="0"/>
    <n v="0"/>
    <n v="142.75"/>
    <s v="2"/>
  </r>
  <r>
    <x v="2"/>
    <x v="71"/>
    <s v="1"/>
    <s v="01"/>
    <s v="15041RESIN146362023"/>
    <s v="23BL000F"/>
    <n v="3153"/>
    <n v="3153"/>
    <n v="3153"/>
    <n v="3153"/>
    <n v="0"/>
    <n v="0"/>
    <n v="0"/>
    <n v="0"/>
    <n v="142.75"/>
    <n v="0"/>
    <n v="0"/>
    <n v="0"/>
    <n v="0"/>
    <n v="0"/>
    <n v="142.75"/>
    <s v="2"/>
  </r>
  <r>
    <x v="2"/>
    <x v="71"/>
    <s v="1"/>
    <s v="01"/>
    <s v="15041RESIN146362023"/>
    <s v="23BL000F"/>
    <n v="3152"/>
    <n v="3152"/>
    <n v="3152"/>
    <n v="3152"/>
    <n v="0"/>
    <n v="0"/>
    <n v="0"/>
    <n v="0"/>
    <n v="97.98"/>
    <n v="0"/>
    <n v="0"/>
    <n v="0"/>
    <n v="0"/>
    <n v="0"/>
    <n v="97.98"/>
    <s v="2"/>
  </r>
  <r>
    <x v="2"/>
    <x v="71"/>
    <s v="1"/>
    <s v="01"/>
    <s v="15041RESIN146362023"/>
    <s v="23BL000F"/>
    <n v="3151"/>
    <n v="3151"/>
    <n v="3151"/>
    <n v="3151"/>
    <n v="0"/>
    <n v="0"/>
    <n v="0"/>
    <n v="0"/>
    <n v="420"/>
    <n v="0"/>
    <n v="0"/>
    <n v="0"/>
    <n v="0"/>
    <n v="0"/>
    <n v="420"/>
    <s v="2"/>
  </r>
  <r>
    <x v="2"/>
    <x v="71"/>
    <s v="1"/>
    <s v="01"/>
    <s v="15041RESIN146362023"/>
    <s v="23BL000F"/>
    <n v="3150"/>
    <n v="3150"/>
    <n v="3150"/>
    <n v="3150"/>
    <n v="0"/>
    <n v="0"/>
    <n v="0"/>
    <n v="0"/>
    <n v="350"/>
    <n v="0"/>
    <n v="0"/>
    <n v="0"/>
    <n v="0"/>
    <n v="0"/>
    <n v="350"/>
    <s v="2"/>
  </r>
  <r>
    <x v="2"/>
    <x v="71"/>
    <s v="1"/>
    <s v="01"/>
    <s v="15041RESIN146362023"/>
    <s v="23BL000F"/>
    <n v="3149"/>
    <n v="3149"/>
    <n v="3149"/>
    <n v="3149"/>
    <n v="0"/>
    <n v="0"/>
    <n v="0"/>
    <n v="0"/>
    <n v="103"/>
    <n v="0"/>
    <n v="0"/>
    <n v="0"/>
    <n v="0"/>
    <n v="0"/>
    <n v="103"/>
    <s v="2"/>
  </r>
  <r>
    <x v="2"/>
    <x v="71"/>
    <s v="1"/>
    <s v="01"/>
    <s v="15041RESIN146362023"/>
    <s v="23BL000F"/>
    <n v="3148"/>
    <n v="3148"/>
    <n v="3148"/>
    <n v="3148"/>
    <n v="0"/>
    <n v="0"/>
    <n v="0"/>
    <n v="0"/>
    <n v="124.25"/>
    <n v="0"/>
    <n v="0"/>
    <n v="0"/>
    <n v="0"/>
    <n v="0"/>
    <n v="124.25"/>
    <s v="2"/>
  </r>
  <r>
    <x v="2"/>
    <x v="71"/>
    <s v="1"/>
    <s v="01"/>
    <s v="15041RESIN146362023"/>
    <s v="23BL000F"/>
    <n v="3147"/>
    <n v="3147"/>
    <n v="3147"/>
    <n v="3147"/>
    <n v="0"/>
    <n v="0"/>
    <n v="0"/>
    <n v="0"/>
    <n v="464"/>
    <n v="0"/>
    <n v="0"/>
    <n v="0"/>
    <n v="0"/>
    <n v="0"/>
    <n v="464"/>
    <s v="2"/>
  </r>
  <r>
    <x v="2"/>
    <x v="71"/>
    <s v="1"/>
    <s v="01"/>
    <s v="15041RESIN146362023"/>
    <s v="23BL000F"/>
    <n v="3146"/>
    <n v="3146"/>
    <n v="3146"/>
    <n v="3146"/>
    <n v="0"/>
    <n v="0"/>
    <n v="0"/>
    <n v="0"/>
    <n v="52.41"/>
    <n v="0"/>
    <n v="0"/>
    <n v="0"/>
    <n v="0"/>
    <n v="0"/>
    <n v="52.41"/>
    <s v="2"/>
  </r>
  <r>
    <x v="2"/>
    <x v="71"/>
    <s v="1"/>
    <s v="01"/>
    <s v="15041RESIN146362023"/>
    <s v="23BL000F"/>
    <n v="3145"/>
    <n v="3145"/>
    <n v="3145"/>
    <n v="3145"/>
    <n v="0"/>
    <n v="0"/>
    <n v="0"/>
    <n v="0"/>
    <n v="53.7"/>
    <n v="0"/>
    <n v="0"/>
    <n v="0"/>
    <n v="0"/>
    <n v="0"/>
    <n v="53.7"/>
    <s v="2"/>
  </r>
  <r>
    <x v="2"/>
    <x v="71"/>
    <s v="1"/>
    <s v="01"/>
    <s v="15041RESIN146362023"/>
    <s v="23BL000F"/>
    <n v="3144"/>
    <n v="3144"/>
    <n v="3144"/>
    <n v="3144"/>
    <n v="0"/>
    <n v="0"/>
    <n v="0"/>
    <n v="0"/>
    <n v="52"/>
    <n v="0"/>
    <n v="0"/>
    <n v="0"/>
    <n v="0"/>
    <n v="0"/>
    <n v="52"/>
    <s v="2"/>
  </r>
  <r>
    <x v="2"/>
    <x v="71"/>
    <s v="1"/>
    <s v="01"/>
    <s v="15041RESIN146362023"/>
    <s v="23BL000F"/>
    <n v="3143"/>
    <n v="3143"/>
    <n v="3143"/>
    <n v="3143"/>
    <n v="0"/>
    <n v="0"/>
    <n v="0"/>
    <n v="0"/>
    <n v="121.97"/>
    <n v="0"/>
    <n v="0"/>
    <n v="0"/>
    <n v="0"/>
    <n v="0"/>
    <n v="121.97"/>
    <s v="2"/>
  </r>
  <r>
    <x v="2"/>
    <x v="71"/>
    <s v="1"/>
    <s v="01"/>
    <s v="15041RESIN146362023"/>
    <s v="23BL000F"/>
    <n v="3142"/>
    <n v="3142"/>
    <n v="3142"/>
    <n v="3142"/>
    <n v="0"/>
    <n v="0"/>
    <n v="0"/>
    <n v="0"/>
    <n v="52.5"/>
    <n v="0"/>
    <n v="0"/>
    <n v="0"/>
    <n v="0"/>
    <n v="0"/>
    <n v="52.5"/>
    <s v="2"/>
  </r>
  <r>
    <x v="2"/>
    <x v="71"/>
    <s v="1"/>
    <s v="01"/>
    <s v="15041RESIN146362023"/>
    <s v="23BL000F"/>
    <n v="3141"/>
    <n v="3141"/>
    <n v="3141"/>
    <n v="3141"/>
    <n v="0"/>
    <n v="0"/>
    <n v="0"/>
    <n v="0"/>
    <n v="16"/>
    <n v="0"/>
    <n v="0"/>
    <n v="0"/>
    <n v="0"/>
    <n v="0"/>
    <n v="16"/>
    <s v="2"/>
  </r>
  <r>
    <x v="2"/>
    <x v="71"/>
    <s v="1"/>
    <s v="01"/>
    <s v="15041RESIN146362023"/>
    <s v="23BL000F"/>
    <n v="3140"/>
    <n v="3140"/>
    <n v="3140"/>
    <n v="3140"/>
    <n v="0"/>
    <n v="0"/>
    <n v="0"/>
    <n v="0"/>
    <n v="26"/>
    <n v="0"/>
    <n v="0"/>
    <n v="0"/>
    <n v="0"/>
    <n v="0"/>
    <n v="26"/>
    <s v="2"/>
  </r>
  <r>
    <x v="2"/>
    <x v="71"/>
    <s v="1"/>
    <s v="01"/>
    <s v="15041RESIN146362023"/>
    <s v="23BL000F"/>
    <n v="3139"/>
    <n v="3139"/>
    <n v="3139"/>
    <n v="3139"/>
    <n v="0"/>
    <n v="0"/>
    <n v="0"/>
    <n v="0"/>
    <n v="180"/>
    <n v="0"/>
    <n v="0"/>
    <n v="0"/>
    <n v="0"/>
    <n v="0"/>
    <n v="180"/>
    <s v="2"/>
  </r>
  <r>
    <x v="2"/>
    <x v="71"/>
    <s v="1"/>
    <s v="01"/>
    <s v="15041RESIN146362023"/>
    <s v="23BL000F"/>
    <n v="3138"/>
    <n v="3138"/>
    <n v="3138"/>
    <n v="3138"/>
    <n v="0"/>
    <n v="0"/>
    <n v="0"/>
    <n v="0"/>
    <n v="100"/>
    <n v="0"/>
    <n v="0"/>
    <n v="0"/>
    <n v="0"/>
    <n v="0"/>
    <n v="100"/>
    <s v="2"/>
  </r>
  <r>
    <x v="2"/>
    <x v="71"/>
    <s v="1"/>
    <s v="01"/>
    <s v="15041RESIN146362023"/>
    <s v="23BL000F"/>
    <n v="3137"/>
    <n v="3137"/>
    <n v="3137"/>
    <n v="3137"/>
    <n v="0"/>
    <n v="0"/>
    <n v="0"/>
    <n v="0"/>
    <n v="0"/>
    <n v="0"/>
    <n v="0"/>
    <n v="0"/>
    <n v="0"/>
    <n v="0"/>
    <n v="0"/>
    <s v="2"/>
  </r>
  <r>
    <x v="2"/>
    <x v="72"/>
    <s v="1"/>
    <s v="01"/>
    <s v="15041RESIN146362023"/>
    <s v="23BL000F"/>
    <n v="3136"/>
    <n v="3136"/>
    <n v="3136"/>
    <n v="3136"/>
    <n v="0"/>
    <n v="0"/>
    <n v="0"/>
    <n v="0"/>
    <n v="135"/>
    <n v="0"/>
    <n v="0"/>
    <n v="0"/>
    <n v="0"/>
    <n v="0"/>
    <n v="135"/>
    <s v="2"/>
  </r>
  <r>
    <x v="2"/>
    <x v="72"/>
    <s v="1"/>
    <s v="01"/>
    <s v="15041RESIN146362023"/>
    <s v="23BL000F"/>
    <n v="3135"/>
    <n v="3135"/>
    <n v="3135"/>
    <n v="3135"/>
    <n v="0"/>
    <n v="0"/>
    <n v="0"/>
    <n v="0"/>
    <n v="466.5"/>
    <n v="0"/>
    <n v="0"/>
    <n v="0"/>
    <n v="0"/>
    <n v="0"/>
    <n v="466.5"/>
    <s v="2"/>
  </r>
  <r>
    <x v="2"/>
    <x v="72"/>
    <s v="1"/>
    <s v="01"/>
    <s v="15041RESIN146362023"/>
    <s v="23BL000F"/>
    <n v="3134"/>
    <n v="3134"/>
    <n v="3134"/>
    <n v="3134"/>
    <n v="0"/>
    <n v="0"/>
    <n v="0"/>
    <n v="0"/>
    <n v="203.02"/>
    <n v="0"/>
    <n v="0"/>
    <n v="0"/>
    <n v="0"/>
    <n v="0"/>
    <n v="203.02"/>
    <s v="2"/>
  </r>
  <r>
    <x v="2"/>
    <x v="72"/>
    <s v="1"/>
    <s v="01"/>
    <s v="15041RESIN146362023"/>
    <s v="23BL000F"/>
    <n v="3133"/>
    <n v="3133"/>
    <n v="3133"/>
    <n v="3133"/>
    <n v="0"/>
    <n v="0"/>
    <n v="0"/>
    <n v="0"/>
    <n v="480"/>
    <n v="0"/>
    <n v="0"/>
    <n v="0"/>
    <n v="0"/>
    <n v="0"/>
    <n v="480"/>
    <s v="2"/>
  </r>
  <r>
    <x v="2"/>
    <x v="72"/>
    <s v="1"/>
    <s v="01"/>
    <s v="15041RESIN146362023"/>
    <s v="23BL000F"/>
    <n v="3132"/>
    <n v="3132"/>
    <n v="3132"/>
    <n v="3132"/>
    <n v="0"/>
    <n v="0"/>
    <n v="0"/>
    <n v="0"/>
    <n v="165"/>
    <n v="0"/>
    <n v="0"/>
    <n v="0"/>
    <n v="0"/>
    <n v="0"/>
    <n v="165"/>
    <s v="2"/>
  </r>
  <r>
    <x v="2"/>
    <x v="72"/>
    <s v="1"/>
    <s v="01"/>
    <s v="15041RESIN146362023"/>
    <s v="23BL000F"/>
    <n v="3131"/>
    <n v="3131"/>
    <n v="3131"/>
    <n v="3131"/>
    <n v="0"/>
    <n v="0"/>
    <n v="0"/>
    <n v="0"/>
    <n v="159.97999999999999"/>
    <n v="0"/>
    <n v="0"/>
    <n v="0"/>
    <n v="0"/>
    <n v="0"/>
    <n v="159.97999999999999"/>
    <s v="2"/>
  </r>
  <r>
    <x v="2"/>
    <x v="72"/>
    <s v="1"/>
    <s v="01"/>
    <s v="15041RESIN146362023"/>
    <s v="23BL000F"/>
    <n v="3130"/>
    <n v="3130"/>
    <n v="3130"/>
    <n v="3130"/>
    <n v="0"/>
    <n v="0"/>
    <n v="0"/>
    <n v="0"/>
    <n v="220"/>
    <n v="0"/>
    <n v="0"/>
    <n v="0"/>
    <n v="0"/>
    <n v="0"/>
    <n v="220"/>
    <s v="2"/>
  </r>
  <r>
    <x v="2"/>
    <x v="72"/>
    <s v="1"/>
    <s v="01"/>
    <s v="15041RESIN146362023"/>
    <s v="23BL000F"/>
    <n v="3129"/>
    <n v="3129"/>
    <n v="3129"/>
    <n v="3129"/>
    <n v="0"/>
    <n v="0"/>
    <n v="0"/>
    <n v="0"/>
    <n v="62.5"/>
    <n v="0"/>
    <n v="0"/>
    <n v="0"/>
    <n v="0"/>
    <n v="0"/>
    <n v="62.5"/>
    <s v="2"/>
  </r>
  <r>
    <x v="2"/>
    <x v="72"/>
    <s v="1"/>
    <s v="01"/>
    <s v="15041RESIN146362023"/>
    <s v="23BL000F"/>
    <n v="3128"/>
    <n v="3128"/>
    <n v="3128"/>
    <n v="3128"/>
    <n v="0"/>
    <n v="0"/>
    <n v="0"/>
    <n v="0"/>
    <n v="9"/>
    <n v="0"/>
    <n v="0"/>
    <n v="0"/>
    <n v="0"/>
    <n v="0"/>
    <n v="9"/>
    <s v="2"/>
  </r>
  <r>
    <x v="2"/>
    <x v="72"/>
    <s v="1"/>
    <s v="01"/>
    <s v="15041RESIN146362023"/>
    <s v="23BL000F"/>
    <n v="3127"/>
    <n v="3127"/>
    <n v="3127"/>
    <n v="3127"/>
    <n v="0"/>
    <n v="0"/>
    <n v="0"/>
    <n v="0"/>
    <n v="87.5"/>
    <n v="0"/>
    <n v="0"/>
    <n v="0"/>
    <n v="0"/>
    <n v="0"/>
    <n v="87.5"/>
    <s v="2"/>
  </r>
  <r>
    <x v="2"/>
    <x v="72"/>
    <s v="1"/>
    <s v="01"/>
    <s v="15041RESIN146362023"/>
    <s v="23BL000F"/>
    <n v="3126"/>
    <n v="3126"/>
    <n v="3126"/>
    <n v="3126"/>
    <n v="0"/>
    <n v="0"/>
    <n v="0"/>
    <n v="0"/>
    <n v="518.9"/>
    <n v="0"/>
    <n v="0"/>
    <n v="0"/>
    <n v="0"/>
    <n v="0"/>
    <n v="518.9"/>
    <s v="2"/>
  </r>
  <r>
    <x v="2"/>
    <x v="72"/>
    <s v="1"/>
    <s v="01"/>
    <s v="15041RESIN146362023"/>
    <s v="23BL000F"/>
    <n v="3125"/>
    <n v="3125"/>
    <n v="3125"/>
    <n v="3125"/>
    <n v="0"/>
    <n v="0"/>
    <n v="0"/>
    <n v="0"/>
    <n v="250.7"/>
    <n v="0"/>
    <n v="0"/>
    <n v="0"/>
    <n v="0"/>
    <n v="0"/>
    <n v="250.7"/>
    <s v="2"/>
  </r>
  <r>
    <x v="2"/>
    <x v="73"/>
    <s v="1"/>
    <s v="01"/>
    <s v="15041RESIN146362023"/>
    <s v="23BL000F"/>
    <n v="3124"/>
    <n v="3124"/>
    <n v="3124"/>
    <n v="3124"/>
    <n v="0"/>
    <n v="0"/>
    <n v="0"/>
    <n v="0"/>
    <n v="57.45"/>
    <n v="0"/>
    <n v="0"/>
    <n v="0"/>
    <n v="0"/>
    <n v="0"/>
    <n v="57.45"/>
    <s v="2"/>
  </r>
  <r>
    <x v="2"/>
    <x v="73"/>
    <s v="1"/>
    <s v="01"/>
    <s v="15041RESIN146362023"/>
    <s v="23BL000F"/>
    <n v="3123"/>
    <n v="3123"/>
    <n v="3123"/>
    <n v="3123"/>
    <n v="0"/>
    <n v="0"/>
    <n v="0"/>
    <n v="0"/>
    <n v="195.8"/>
    <n v="0"/>
    <n v="0"/>
    <n v="0"/>
    <n v="0"/>
    <n v="0"/>
    <n v="195.8"/>
    <s v="2"/>
  </r>
  <r>
    <x v="2"/>
    <x v="73"/>
    <s v="1"/>
    <s v="01"/>
    <s v="15041RESIN146362023"/>
    <s v="23BL000F"/>
    <n v="3122"/>
    <n v="3122"/>
    <n v="3122"/>
    <n v="3122"/>
    <n v="0"/>
    <n v="0"/>
    <n v="0"/>
    <n v="0"/>
    <n v="131.6"/>
    <n v="0"/>
    <n v="0"/>
    <n v="0"/>
    <n v="0"/>
    <n v="0"/>
    <n v="131.6"/>
    <s v="2"/>
  </r>
  <r>
    <x v="2"/>
    <x v="73"/>
    <s v="1"/>
    <s v="01"/>
    <s v="15041RESIN146362023"/>
    <s v="23BL000F"/>
    <n v="3121"/>
    <n v="3121"/>
    <n v="3121"/>
    <n v="3121"/>
    <n v="0"/>
    <n v="0"/>
    <n v="0"/>
    <n v="0"/>
    <n v="478"/>
    <n v="0"/>
    <n v="0"/>
    <n v="0"/>
    <n v="0"/>
    <n v="0"/>
    <n v="478"/>
    <s v="2"/>
  </r>
  <r>
    <x v="2"/>
    <x v="73"/>
    <s v="1"/>
    <s v="01"/>
    <s v="15041RESIN146362023"/>
    <s v="23BL000F"/>
    <n v="3120"/>
    <n v="3120"/>
    <n v="3120"/>
    <n v="3120"/>
    <n v="0"/>
    <n v="0"/>
    <n v="0"/>
    <n v="0"/>
    <n v="43.08"/>
    <n v="0"/>
    <n v="0"/>
    <n v="0"/>
    <n v="0"/>
    <n v="0"/>
    <n v="43.08"/>
    <s v="2"/>
  </r>
  <r>
    <x v="2"/>
    <x v="73"/>
    <s v="1"/>
    <s v="01"/>
    <s v="15041RESIN146362023"/>
    <s v="23BL000F"/>
    <n v="3119"/>
    <n v="3119"/>
    <n v="3119"/>
    <n v="3119"/>
    <n v="0"/>
    <n v="0"/>
    <n v="0"/>
    <n v="0"/>
    <n v="309.60000000000002"/>
    <n v="0"/>
    <n v="0"/>
    <n v="0"/>
    <n v="0"/>
    <n v="0"/>
    <n v="309.60000000000002"/>
    <s v="2"/>
  </r>
  <r>
    <x v="2"/>
    <x v="73"/>
    <s v="1"/>
    <s v="01"/>
    <s v="15041RESIN146362023"/>
    <s v="23BL000F"/>
    <n v="3118"/>
    <n v="3118"/>
    <n v="3118"/>
    <n v="3118"/>
    <n v="0"/>
    <n v="0"/>
    <n v="0"/>
    <n v="0"/>
    <n v="398.62"/>
    <n v="0"/>
    <n v="0"/>
    <n v="0"/>
    <n v="0"/>
    <n v="0"/>
    <n v="398.62"/>
    <s v="2"/>
  </r>
  <r>
    <x v="2"/>
    <x v="73"/>
    <s v="1"/>
    <s v="01"/>
    <s v="15041RESIN146362023"/>
    <s v="23BL000F"/>
    <n v="3117"/>
    <n v="3117"/>
    <n v="3117"/>
    <n v="3117"/>
    <n v="0"/>
    <n v="0"/>
    <n v="0"/>
    <n v="0"/>
    <n v="500.14"/>
    <n v="0"/>
    <n v="0"/>
    <n v="0"/>
    <n v="0"/>
    <n v="0"/>
    <n v="500.14"/>
    <s v="2"/>
  </r>
  <r>
    <x v="2"/>
    <x v="73"/>
    <s v="1"/>
    <s v="01"/>
    <s v="15041RESIN146362023"/>
    <s v="23BL000F"/>
    <n v="3116"/>
    <n v="3116"/>
    <n v="3116"/>
    <n v="3116"/>
    <n v="0"/>
    <n v="0"/>
    <n v="0"/>
    <n v="0"/>
    <n v="138"/>
    <n v="0"/>
    <n v="0"/>
    <n v="0"/>
    <n v="0"/>
    <n v="0"/>
    <n v="138"/>
    <s v="2"/>
  </r>
  <r>
    <x v="2"/>
    <x v="73"/>
    <s v="1"/>
    <s v="01"/>
    <s v="15041RESIN146362023"/>
    <s v="23BL000F"/>
    <n v="3115"/>
    <n v="3115"/>
    <n v="3115"/>
    <n v="3115"/>
    <n v="0"/>
    <n v="0"/>
    <n v="0"/>
    <n v="0"/>
    <n v="33"/>
    <n v="0"/>
    <n v="0"/>
    <n v="0"/>
    <n v="0"/>
    <n v="0"/>
    <n v="33"/>
    <s v="2"/>
  </r>
  <r>
    <x v="2"/>
    <x v="73"/>
    <s v="1"/>
    <s v="01"/>
    <s v="15041RESIN146362023"/>
    <s v="23BL000F"/>
    <n v="3114"/>
    <n v="3114"/>
    <n v="3114"/>
    <n v="3114"/>
    <n v="0"/>
    <n v="0"/>
    <n v="0"/>
    <n v="0"/>
    <n v="9"/>
    <n v="0"/>
    <n v="0"/>
    <n v="0"/>
    <n v="0"/>
    <n v="0"/>
    <n v="9"/>
    <s v="2"/>
  </r>
  <r>
    <x v="2"/>
    <x v="73"/>
    <s v="1"/>
    <s v="01"/>
    <s v="15041RESIN146362023"/>
    <s v="23BL000F"/>
    <n v="3113"/>
    <n v="3113"/>
    <n v="3113"/>
    <n v="3113"/>
    <n v="0"/>
    <n v="0"/>
    <n v="0"/>
    <n v="0"/>
    <n v="33.6"/>
    <n v="0"/>
    <n v="0"/>
    <n v="0"/>
    <n v="0"/>
    <n v="0"/>
    <n v="33.6"/>
    <s v="2"/>
  </r>
  <r>
    <x v="2"/>
    <x v="73"/>
    <s v="1"/>
    <s v="01"/>
    <s v="15041RESIN146362023"/>
    <s v="23BL000F"/>
    <n v="3112"/>
    <n v="3112"/>
    <n v="3112"/>
    <n v="3112"/>
    <n v="0"/>
    <n v="0"/>
    <n v="0"/>
    <n v="0"/>
    <n v="171.7"/>
    <n v="0"/>
    <n v="0"/>
    <n v="0"/>
    <n v="0"/>
    <n v="0"/>
    <n v="171.7"/>
    <s v="2"/>
  </r>
  <r>
    <x v="2"/>
    <x v="73"/>
    <s v="1"/>
    <s v="01"/>
    <s v="15041RESIN146362023"/>
    <s v="23BL000F"/>
    <n v="3111"/>
    <n v="3111"/>
    <n v="3111"/>
    <n v="3111"/>
    <n v="0"/>
    <n v="0"/>
    <n v="0"/>
    <n v="0"/>
    <n v="425"/>
    <n v="0"/>
    <n v="0"/>
    <n v="0"/>
    <n v="0"/>
    <n v="0"/>
    <n v="425"/>
    <s v="2"/>
  </r>
  <r>
    <x v="2"/>
    <x v="73"/>
    <s v="1"/>
    <s v="01"/>
    <s v="15041RESIN146362023"/>
    <s v="23BL000F"/>
    <n v="3110"/>
    <n v="3110"/>
    <n v="3110"/>
    <n v="3110"/>
    <n v="0"/>
    <n v="0"/>
    <n v="0"/>
    <n v="0"/>
    <n v="294"/>
    <n v="0"/>
    <n v="0"/>
    <n v="0"/>
    <n v="0"/>
    <n v="0"/>
    <n v="294"/>
    <s v="2"/>
  </r>
  <r>
    <x v="2"/>
    <x v="73"/>
    <s v="1"/>
    <s v="01"/>
    <s v="15041RESIN146362023"/>
    <s v="23BL000F"/>
    <n v="3109"/>
    <n v="3109"/>
    <n v="3109"/>
    <n v="3109"/>
    <n v="0"/>
    <n v="0"/>
    <n v="0"/>
    <n v="0"/>
    <n v="123.4"/>
    <n v="0"/>
    <n v="0"/>
    <n v="0"/>
    <n v="0"/>
    <n v="0"/>
    <n v="123.4"/>
    <s v="2"/>
  </r>
  <r>
    <x v="2"/>
    <x v="73"/>
    <s v="1"/>
    <s v="01"/>
    <s v="15041RESIN146362023"/>
    <s v="23BL000F"/>
    <n v="3108"/>
    <n v="3108"/>
    <n v="3108"/>
    <n v="3108"/>
    <n v="0"/>
    <n v="0"/>
    <n v="0"/>
    <n v="0"/>
    <n v="106.5"/>
    <n v="0"/>
    <n v="0"/>
    <n v="0"/>
    <n v="0"/>
    <n v="0"/>
    <n v="106.5"/>
    <s v="2"/>
  </r>
  <r>
    <x v="2"/>
    <x v="73"/>
    <s v="1"/>
    <s v="01"/>
    <s v="15041RESIN146362023"/>
    <s v="23BL000F"/>
    <n v="3107"/>
    <n v="3107"/>
    <n v="3107"/>
    <n v="3107"/>
    <n v="0"/>
    <n v="0"/>
    <n v="0"/>
    <n v="0"/>
    <n v="533"/>
    <n v="0"/>
    <n v="0"/>
    <n v="0"/>
    <n v="0"/>
    <n v="0"/>
    <n v="533"/>
    <s v="2"/>
  </r>
  <r>
    <x v="2"/>
    <x v="73"/>
    <s v="1"/>
    <s v="01"/>
    <s v="15041RESIN146362023"/>
    <s v="23BL000F"/>
    <n v="3106"/>
    <n v="3106"/>
    <n v="3106"/>
    <n v="3106"/>
    <n v="0"/>
    <n v="0"/>
    <n v="0"/>
    <n v="0"/>
    <n v="304"/>
    <n v="0"/>
    <n v="0"/>
    <n v="0"/>
    <n v="0"/>
    <n v="0"/>
    <n v="304"/>
    <s v="2"/>
  </r>
  <r>
    <x v="3"/>
    <x v="74"/>
    <s v="1"/>
    <s v="01"/>
    <s v="15041RESIN146362023"/>
    <s v="23BL000F"/>
    <n v="3105"/>
    <n v="3105"/>
    <n v="3105"/>
    <n v="3105"/>
    <n v="0"/>
    <n v="0"/>
    <n v="0"/>
    <n v="0"/>
    <n v="12"/>
    <n v="0"/>
    <n v="0"/>
    <n v="0"/>
    <n v="0"/>
    <n v="0"/>
    <n v="12"/>
    <s v="2"/>
  </r>
  <r>
    <x v="3"/>
    <x v="74"/>
    <s v="1"/>
    <s v="01"/>
    <s v="15041RESIN146362023"/>
    <s v="23BL000F"/>
    <n v="3104"/>
    <n v="3104"/>
    <n v="3104"/>
    <n v="3104"/>
    <n v="0"/>
    <n v="0"/>
    <n v="0"/>
    <n v="0"/>
    <n v="6"/>
    <n v="0"/>
    <n v="0"/>
    <n v="0"/>
    <n v="0"/>
    <n v="0"/>
    <n v="6"/>
    <s v="2"/>
  </r>
  <r>
    <x v="3"/>
    <x v="74"/>
    <s v="1"/>
    <s v="01"/>
    <s v="15041RESIN146362023"/>
    <s v="23BL000F"/>
    <n v="3103"/>
    <n v="3103"/>
    <n v="3103"/>
    <n v="3103"/>
    <n v="0"/>
    <n v="0"/>
    <n v="0"/>
    <n v="0"/>
    <n v="12.5"/>
    <n v="0"/>
    <n v="0"/>
    <n v="0"/>
    <n v="0"/>
    <n v="0"/>
    <n v="12.5"/>
    <s v="2"/>
  </r>
  <r>
    <x v="3"/>
    <x v="74"/>
    <s v="1"/>
    <s v="01"/>
    <s v="15041RESIN146362023"/>
    <s v="23BL000F"/>
    <n v="3102"/>
    <n v="3102"/>
    <n v="3102"/>
    <n v="3102"/>
    <n v="0"/>
    <n v="0"/>
    <n v="0"/>
    <n v="0"/>
    <n v="75.75"/>
    <n v="0"/>
    <n v="0"/>
    <n v="0"/>
    <n v="0"/>
    <n v="0"/>
    <n v="75.75"/>
    <s v="2"/>
  </r>
  <r>
    <x v="3"/>
    <x v="74"/>
    <s v="1"/>
    <s v="01"/>
    <s v="15041RESIN146362023"/>
    <s v="23BL000F"/>
    <n v="3101"/>
    <n v="3101"/>
    <n v="3101"/>
    <n v="3101"/>
    <n v="0"/>
    <n v="0"/>
    <n v="0"/>
    <n v="0"/>
    <n v="30.14"/>
    <n v="0"/>
    <n v="0"/>
    <n v="0"/>
    <n v="0"/>
    <n v="0"/>
    <n v="30.14"/>
    <s v="2"/>
  </r>
  <r>
    <x v="3"/>
    <x v="74"/>
    <s v="1"/>
    <s v="01"/>
    <s v="15041RESIN146362023"/>
    <s v="23BL000F"/>
    <n v="3100"/>
    <n v="3100"/>
    <n v="3100"/>
    <n v="3100"/>
    <n v="0"/>
    <n v="0"/>
    <n v="0"/>
    <n v="0"/>
    <n v="170"/>
    <n v="0"/>
    <n v="0"/>
    <n v="0"/>
    <n v="0"/>
    <n v="0"/>
    <n v="170"/>
    <s v="2"/>
  </r>
  <r>
    <x v="3"/>
    <x v="74"/>
    <s v="1"/>
    <s v="01"/>
    <s v="15041RESIN146362023"/>
    <s v="23BL000F"/>
    <n v="3099"/>
    <n v="3099"/>
    <n v="3099"/>
    <n v="3099"/>
    <n v="0"/>
    <n v="0"/>
    <n v="0"/>
    <n v="0"/>
    <n v="134.66"/>
    <n v="0"/>
    <n v="0"/>
    <n v="0"/>
    <n v="0"/>
    <n v="0"/>
    <n v="134.66"/>
    <s v="2"/>
  </r>
  <r>
    <x v="3"/>
    <x v="74"/>
    <s v="1"/>
    <s v="01"/>
    <s v="15041RESIN146362023"/>
    <s v="23BL000F"/>
    <n v="3098"/>
    <n v="3098"/>
    <n v="3098"/>
    <n v="3098"/>
    <n v="0"/>
    <n v="0"/>
    <n v="0"/>
    <n v="0"/>
    <n v="70"/>
    <n v="0"/>
    <n v="0"/>
    <n v="0"/>
    <n v="0"/>
    <n v="0"/>
    <n v="70"/>
    <s v="2"/>
  </r>
  <r>
    <x v="3"/>
    <x v="75"/>
    <s v="1"/>
    <s v="01"/>
    <s v="15041RESIN146362023"/>
    <s v="23BL000F"/>
    <n v="3097"/>
    <n v="3097"/>
    <n v="3097"/>
    <n v="3097"/>
    <n v="0"/>
    <n v="0"/>
    <n v="0"/>
    <n v="0"/>
    <n v="264.60000000000002"/>
    <n v="0"/>
    <n v="0"/>
    <n v="0"/>
    <n v="0"/>
    <n v="0"/>
    <n v="264.60000000000002"/>
    <s v="2"/>
  </r>
  <r>
    <x v="3"/>
    <x v="75"/>
    <s v="1"/>
    <s v="01"/>
    <s v="15041RESIN146362023"/>
    <s v="23BL000F"/>
    <n v="3096"/>
    <n v="3096"/>
    <n v="3096"/>
    <n v="3096"/>
    <n v="0"/>
    <n v="0"/>
    <n v="0"/>
    <n v="0"/>
    <n v="312.5"/>
    <n v="0"/>
    <n v="0"/>
    <n v="0"/>
    <n v="0"/>
    <n v="0"/>
    <n v="312.5"/>
    <s v="2"/>
  </r>
  <r>
    <x v="3"/>
    <x v="75"/>
    <s v="1"/>
    <s v="01"/>
    <s v="15041RESIN146362023"/>
    <s v="23BL000F"/>
    <n v="3095"/>
    <n v="3095"/>
    <n v="3095"/>
    <n v="3095"/>
    <n v="0"/>
    <n v="0"/>
    <n v="0"/>
    <n v="0"/>
    <n v="25"/>
    <n v="0"/>
    <n v="0"/>
    <n v="0"/>
    <n v="0"/>
    <n v="0"/>
    <n v="25"/>
    <s v="2"/>
  </r>
  <r>
    <x v="3"/>
    <x v="75"/>
    <s v="1"/>
    <s v="01"/>
    <s v="15041RESIN146362023"/>
    <s v="23BL000F"/>
    <n v="3094"/>
    <n v="3094"/>
    <n v="3094"/>
    <n v="3094"/>
    <n v="0"/>
    <n v="0"/>
    <n v="0"/>
    <n v="0"/>
    <n v="123.2"/>
    <n v="0"/>
    <n v="0"/>
    <n v="0"/>
    <n v="0"/>
    <n v="0"/>
    <n v="123.2"/>
    <s v="2"/>
  </r>
  <r>
    <x v="3"/>
    <x v="75"/>
    <s v="1"/>
    <s v="01"/>
    <s v="15041RESIN146362023"/>
    <s v="23BL000F"/>
    <n v="3093"/>
    <n v="3093"/>
    <n v="3093"/>
    <n v="3093"/>
    <n v="0"/>
    <n v="0"/>
    <n v="0"/>
    <n v="0"/>
    <n v="246.24"/>
    <n v="0"/>
    <n v="0"/>
    <n v="0"/>
    <n v="0"/>
    <n v="0"/>
    <n v="246.24"/>
    <s v="2"/>
  </r>
  <r>
    <x v="3"/>
    <x v="75"/>
    <s v="1"/>
    <s v="01"/>
    <s v="15041RESIN146362023"/>
    <s v="23BL000F"/>
    <n v="3092"/>
    <n v="3092"/>
    <n v="3092"/>
    <n v="3092"/>
    <n v="0"/>
    <n v="0"/>
    <n v="0"/>
    <n v="0"/>
    <n v="196.56"/>
    <n v="0"/>
    <n v="0"/>
    <n v="0"/>
    <n v="0"/>
    <n v="0"/>
    <n v="196.56"/>
    <s v="2"/>
  </r>
  <r>
    <x v="3"/>
    <x v="75"/>
    <s v="1"/>
    <s v="01"/>
    <s v="15041RESIN146362023"/>
    <s v="23BL000F"/>
    <n v="3091"/>
    <n v="3091"/>
    <n v="3091"/>
    <n v="3091"/>
    <n v="0"/>
    <n v="0"/>
    <n v="0"/>
    <n v="0"/>
    <n v="118.1"/>
    <n v="0"/>
    <n v="0"/>
    <n v="0"/>
    <n v="0"/>
    <n v="0"/>
    <n v="118.1"/>
    <s v="2"/>
  </r>
  <r>
    <x v="3"/>
    <x v="75"/>
    <s v="1"/>
    <s v="01"/>
    <s v="15041RESIN146362023"/>
    <s v="23BL000F"/>
    <n v="3090"/>
    <n v="3090"/>
    <n v="3090"/>
    <n v="3090"/>
    <n v="0"/>
    <n v="0"/>
    <n v="0"/>
    <n v="0"/>
    <n v="0"/>
    <n v="0"/>
    <n v="0"/>
    <n v="0"/>
    <n v="0"/>
    <n v="0"/>
    <n v="0"/>
    <s v="2"/>
  </r>
  <r>
    <x v="3"/>
    <x v="75"/>
    <s v="1"/>
    <s v="01"/>
    <s v="15041RESIN146362023"/>
    <s v="23BL000F"/>
    <n v="3089"/>
    <n v="3089"/>
    <n v="3089"/>
    <n v="3089"/>
    <n v="0"/>
    <n v="0"/>
    <n v="0"/>
    <n v="0"/>
    <n v="33.75"/>
    <n v="0"/>
    <n v="0"/>
    <n v="0"/>
    <n v="0"/>
    <n v="0"/>
    <n v="33.75"/>
    <s v="2"/>
  </r>
  <r>
    <x v="3"/>
    <x v="75"/>
    <s v="1"/>
    <s v="01"/>
    <s v="15041RESIN146362023"/>
    <s v="23BL000F"/>
    <n v="3088"/>
    <n v="3088"/>
    <n v="3088"/>
    <n v="3088"/>
    <n v="0"/>
    <n v="0"/>
    <n v="0"/>
    <n v="0"/>
    <n v="4.8"/>
    <n v="0"/>
    <n v="0"/>
    <n v="0"/>
    <n v="0"/>
    <n v="0"/>
    <n v="4.8"/>
    <s v="2"/>
  </r>
  <r>
    <x v="3"/>
    <x v="75"/>
    <s v="1"/>
    <s v="01"/>
    <s v="15041RESIN146362023"/>
    <s v="23BL000F"/>
    <n v="3087"/>
    <n v="3087"/>
    <n v="3087"/>
    <n v="3087"/>
    <n v="0"/>
    <n v="0"/>
    <n v="0"/>
    <n v="0"/>
    <n v="13.05"/>
    <n v="0"/>
    <n v="0"/>
    <n v="0"/>
    <n v="0"/>
    <n v="0"/>
    <n v="13.05"/>
    <s v="2"/>
  </r>
  <r>
    <x v="3"/>
    <x v="75"/>
    <s v="1"/>
    <s v="01"/>
    <s v="15041RESIN146362023"/>
    <s v="23BL000F"/>
    <n v="3086"/>
    <n v="3086"/>
    <n v="3086"/>
    <n v="3086"/>
    <n v="0"/>
    <n v="0"/>
    <n v="0"/>
    <n v="0"/>
    <n v="64.02"/>
    <n v="0"/>
    <n v="0"/>
    <n v="0"/>
    <n v="0"/>
    <n v="0"/>
    <n v="64.02"/>
    <s v="2"/>
  </r>
  <r>
    <x v="3"/>
    <x v="75"/>
    <s v="1"/>
    <s v="01"/>
    <s v="15041RESIN146362023"/>
    <s v="23BL000F"/>
    <n v="3085"/>
    <n v="3085"/>
    <n v="3085"/>
    <n v="3085"/>
    <n v="0"/>
    <n v="0"/>
    <n v="0"/>
    <n v="0"/>
    <n v="53.4"/>
    <n v="0"/>
    <n v="0"/>
    <n v="0"/>
    <n v="0"/>
    <n v="0"/>
    <n v="53.4"/>
    <s v="2"/>
  </r>
  <r>
    <x v="3"/>
    <x v="75"/>
    <s v="1"/>
    <s v="01"/>
    <s v="15041RESIN146362023"/>
    <s v="23BL000F"/>
    <n v="3084"/>
    <n v="3084"/>
    <n v="3084"/>
    <n v="3084"/>
    <n v="0"/>
    <n v="0"/>
    <n v="0"/>
    <n v="0"/>
    <n v="80.400000000000006"/>
    <n v="0"/>
    <n v="0"/>
    <n v="0"/>
    <n v="0"/>
    <n v="0"/>
    <n v="80.400000000000006"/>
    <s v="2"/>
  </r>
  <r>
    <x v="3"/>
    <x v="75"/>
    <s v="1"/>
    <s v="01"/>
    <s v="15041RESIN146362023"/>
    <s v="23BL000F"/>
    <n v="3083"/>
    <n v="3083"/>
    <n v="3083"/>
    <n v="3083"/>
    <n v="0"/>
    <n v="0"/>
    <n v="0"/>
    <n v="0"/>
    <n v="180"/>
    <n v="0"/>
    <n v="0"/>
    <n v="0"/>
    <n v="0"/>
    <n v="0"/>
    <n v="180"/>
    <s v="2"/>
  </r>
  <r>
    <x v="3"/>
    <x v="75"/>
    <s v="1"/>
    <s v="01"/>
    <s v="15041RESIN146362023"/>
    <s v="23BL000F"/>
    <n v="3082"/>
    <n v="3082"/>
    <n v="3082"/>
    <n v="3082"/>
    <n v="0"/>
    <n v="0"/>
    <n v="0"/>
    <n v="0"/>
    <n v="408"/>
    <n v="0"/>
    <n v="0"/>
    <n v="0"/>
    <n v="0"/>
    <n v="0"/>
    <n v="408"/>
    <s v="2"/>
  </r>
  <r>
    <x v="3"/>
    <x v="75"/>
    <s v="1"/>
    <s v="01"/>
    <s v="15041RESIN146362023"/>
    <s v="23BL000F"/>
    <n v="3081"/>
    <n v="3081"/>
    <n v="3081"/>
    <n v="3081"/>
    <n v="0"/>
    <n v="0"/>
    <n v="0"/>
    <n v="0"/>
    <n v="339"/>
    <n v="0"/>
    <n v="0"/>
    <n v="0"/>
    <n v="0"/>
    <n v="0"/>
    <n v="339"/>
    <s v="2"/>
  </r>
  <r>
    <x v="3"/>
    <x v="76"/>
    <s v="1"/>
    <s v="01"/>
    <s v="15041RESIN146362023"/>
    <s v="23BL000F"/>
    <n v="3080"/>
    <n v="3080"/>
    <n v="3080"/>
    <n v="3080"/>
    <n v="0"/>
    <n v="0"/>
    <n v="0"/>
    <n v="0"/>
    <n v="55.5"/>
    <n v="0"/>
    <n v="0"/>
    <n v="0"/>
    <n v="0"/>
    <n v="0"/>
    <n v="55.5"/>
    <s v="2"/>
  </r>
  <r>
    <x v="3"/>
    <x v="76"/>
    <s v="1"/>
    <s v="01"/>
    <s v="15041RESIN146362023"/>
    <s v="23BL000F"/>
    <n v="3079"/>
    <n v="3079"/>
    <n v="3079"/>
    <n v="3079"/>
    <n v="0"/>
    <n v="0"/>
    <n v="0"/>
    <n v="0"/>
    <n v="185.7"/>
    <n v="0"/>
    <n v="0"/>
    <n v="0"/>
    <n v="0"/>
    <n v="0"/>
    <n v="185.7"/>
    <s v="2"/>
  </r>
  <r>
    <x v="3"/>
    <x v="76"/>
    <s v="1"/>
    <s v="01"/>
    <s v="15041RESIN146362023"/>
    <s v="23BL000F"/>
    <n v="3078"/>
    <n v="3078"/>
    <n v="3078"/>
    <n v="3078"/>
    <n v="0"/>
    <n v="0"/>
    <n v="0"/>
    <n v="0"/>
    <n v="556"/>
    <n v="0"/>
    <n v="0"/>
    <n v="0"/>
    <n v="0"/>
    <n v="0"/>
    <n v="556"/>
    <s v="2"/>
  </r>
  <r>
    <x v="3"/>
    <x v="76"/>
    <s v="1"/>
    <s v="01"/>
    <s v="15041RESIN146362023"/>
    <s v="23BL000F"/>
    <n v="3077"/>
    <n v="3077"/>
    <n v="3077"/>
    <n v="3077"/>
    <n v="0"/>
    <n v="0"/>
    <n v="0"/>
    <n v="0"/>
    <n v="447.75"/>
    <n v="0"/>
    <n v="0"/>
    <n v="0"/>
    <n v="0"/>
    <n v="0"/>
    <n v="447.75"/>
    <s v="2"/>
  </r>
  <r>
    <x v="3"/>
    <x v="76"/>
    <s v="1"/>
    <s v="01"/>
    <s v="15041RESIN146362023"/>
    <s v="23BL000F"/>
    <n v="3076"/>
    <n v="3076"/>
    <n v="3076"/>
    <n v="3076"/>
    <n v="0"/>
    <n v="0"/>
    <n v="0"/>
    <n v="0"/>
    <n v="91.1"/>
    <n v="0"/>
    <n v="0"/>
    <n v="0"/>
    <n v="0"/>
    <n v="0"/>
    <n v="91.1"/>
    <s v="2"/>
  </r>
  <r>
    <x v="3"/>
    <x v="76"/>
    <s v="1"/>
    <s v="01"/>
    <s v="15041RESIN146362023"/>
    <s v="23BL000F"/>
    <n v="3075"/>
    <n v="3075"/>
    <n v="3075"/>
    <n v="3075"/>
    <n v="0"/>
    <n v="0"/>
    <n v="0"/>
    <n v="0"/>
    <n v="117.26"/>
    <n v="0"/>
    <n v="0"/>
    <n v="0"/>
    <n v="0"/>
    <n v="0"/>
    <n v="117.26"/>
    <s v="2"/>
  </r>
  <r>
    <x v="3"/>
    <x v="76"/>
    <s v="1"/>
    <s v="01"/>
    <s v="15041RESIN146362023"/>
    <s v="23BL000F"/>
    <n v="3074"/>
    <n v="3074"/>
    <n v="3074"/>
    <n v="3074"/>
    <n v="0"/>
    <n v="0"/>
    <n v="0"/>
    <n v="0"/>
    <n v="11.25"/>
    <n v="0"/>
    <n v="0"/>
    <n v="0"/>
    <n v="0"/>
    <n v="0"/>
    <n v="11.25"/>
    <s v="2"/>
  </r>
  <r>
    <x v="3"/>
    <x v="76"/>
    <s v="1"/>
    <s v="01"/>
    <s v="15041RESIN146362023"/>
    <s v="23BL000F"/>
    <n v="3073"/>
    <n v="3073"/>
    <n v="3073"/>
    <n v="3073"/>
    <n v="0"/>
    <n v="0"/>
    <n v="0"/>
    <n v="0"/>
    <n v="7"/>
    <n v="0"/>
    <n v="0"/>
    <n v="0"/>
    <n v="0"/>
    <n v="0"/>
    <n v="7"/>
    <s v="2"/>
  </r>
  <r>
    <x v="3"/>
    <x v="76"/>
    <s v="1"/>
    <s v="01"/>
    <s v="15041RESIN146362023"/>
    <s v="23BL000F"/>
    <n v="3072"/>
    <n v="3072"/>
    <n v="3072"/>
    <n v="3072"/>
    <n v="0"/>
    <n v="0"/>
    <n v="0"/>
    <n v="0"/>
    <n v="30"/>
    <n v="0"/>
    <n v="0"/>
    <n v="0"/>
    <n v="0"/>
    <n v="0"/>
    <n v="30"/>
    <s v="2"/>
  </r>
  <r>
    <x v="3"/>
    <x v="76"/>
    <s v="1"/>
    <s v="01"/>
    <s v="15041RESIN146362023"/>
    <s v="23BL000F"/>
    <n v="3071"/>
    <n v="3071"/>
    <n v="3071"/>
    <n v="3071"/>
    <n v="0"/>
    <n v="0"/>
    <n v="0"/>
    <n v="0"/>
    <n v="242.6"/>
    <n v="0"/>
    <n v="0"/>
    <n v="0"/>
    <n v="0"/>
    <n v="0"/>
    <n v="242.6"/>
    <s v="2"/>
  </r>
  <r>
    <x v="3"/>
    <x v="76"/>
    <s v="1"/>
    <s v="01"/>
    <s v="15041RESIN146362023"/>
    <s v="23BL000F"/>
    <n v="3070"/>
    <n v="3070"/>
    <n v="3070"/>
    <n v="3070"/>
    <n v="0"/>
    <n v="0"/>
    <n v="0"/>
    <n v="0"/>
    <n v="9.24"/>
    <n v="0"/>
    <n v="0"/>
    <n v="0"/>
    <n v="0"/>
    <n v="0"/>
    <n v="9.24"/>
    <s v="2"/>
  </r>
  <r>
    <x v="3"/>
    <x v="76"/>
    <s v="1"/>
    <s v="01"/>
    <s v="15041RESIN146362023"/>
    <s v="23BL000F"/>
    <n v="3069"/>
    <n v="3069"/>
    <n v="3069"/>
    <n v="3069"/>
    <n v="0"/>
    <n v="0"/>
    <n v="0"/>
    <n v="0"/>
    <n v="58"/>
    <n v="0"/>
    <n v="0"/>
    <n v="0"/>
    <n v="0"/>
    <n v="0"/>
    <n v="58"/>
    <s v="2"/>
  </r>
  <r>
    <x v="3"/>
    <x v="76"/>
    <s v="1"/>
    <s v="01"/>
    <s v="15041RESIN146362023"/>
    <s v="23BL000F"/>
    <n v="3068"/>
    <n v="3068"/>
    <n v="3068"/>
    <n v="3068"/>
    <n v="0"/>
    <n v="0"/>
    <n v="0"/>
    <n v="0"/>
    <n v="43"/>
    <n v="0"/>
    <n v="0"/>
    <n v="0"/>
    <n v="0"/>
    <n v="0"/>
    <n v="43"/>
    <s v="2"/>
  </r>
  <r>
    <x v="3"/>
    <x v="76"/>
    <s v="1"/>
    <s v="01"/>
    <s v="15041RESIN146362023"/>
    <s v="23BL000F"/>
    <n v="3067"/>
    <n v="3067"/>
    <n v="3067"/>
    <n v="3067"/>
    <n v="0"/>
    <n v="0"/>
    <n v="0"/>
    <n v="0"/>
    <n v="166.7"/>
    <n v="0"/>
    <n v="0"/>
    <n v="0"/>
    <n v="0"/>
    <n v="0"/>
    <n v="166.7"/>
    <s v="2"/>
  </r>
  <r>
    <x v="3"/>
    <x v="76"/>
    <s v="1"/>
    <s v="01"/>
    <s v="15041RESIN146362023"/>
    <s v="23BL000F"/>
    <n v="3066"/>
    <n v="3066"/>
    <n v="3066"/>
    <n v="3066"/>
    <n v="0"/>
    <n v="0"/>
    <n v="0"/>
    <n v="0"/>
    <n v="44"/>
    <n v="0"/>
    <n v="0"/>
    <n v="0"/>
    <n v="0"/>
    <n v="0"/>
    <n v="44"/>
    <s v="2"/>
  </r>
  <r>
    <x v="3"/>
    <x v="76"/>
    <s v="1"/>
    <s v="01"/>
    <s v="15041RESIN146362023"/>
    <s v="23BL000F"/>
    <n v="3065"/>
    <n v="3065"/>
    <n v="3065"/>
    <n v="3065"/>
    <n v="0"/>
    <n v="0"/>
    <n v="0"/>
    <n v="0"/>
    <n v="164.5"/>
    <n v="0"/>
    <n v="0"/>
    <n v="0"/>
    <n v="0"/>
    <n v="0"/>
    <n v="164.5"/>
    <s v="2"/>
  </r>
  <r>
    <x v="3"/>
    <x v="76"/>
    <s v="1"/>
    <s v="01"/>
    <s v="15041RESIN146362023"/>
    <s v="23BL000F"/>
    <n v="3064"/>
    <n v="3064"/>
    <n v="3064"/>
    <n v="3064"/>
    <n v="0"/>
    <n v="0"/>
    <n v="0"/>
    <n v="0"/>
    <n v="1780"/>
    <n v="0"/>
    <n v="0"/>
    <n v="0"/>
    <n v="0"/>
    <n v="0"/>
    <n v="1780"/>
    <s v="2"/>
  </r>
  <r>
    <x v="3"/>
    <x v="76"/>
    <s v="1"/>
    <s v="01"/>
    <s v="15041RESIN146362023"/>
    <s v="23BL000F"/>
    <n v="3063"/>
    <n v="3063"/>
    <n v="3063"/>
    <n v="3063"/>
    <n v="0"/>
    <n v="0"/>
    <n v="0"/>
    <n v="0"/>
    <n v="85"/>
    <n v="0"/>
    <n v="0"/>
    <n v="0"/>
    <n v="0"/>
    <n v="0"/>
    <n v="85"/>
    <s v="2"/>
  </r>
  <r>
    <x v="3"/>
    <x v="76"/>
    <s v="1"/>
    <s v="01"/>
    <s v="15041RESIN146362023"/>
    <s v="23BL000F"/>
    <n v="3062"/>
    <n v="3062"/>
    <n v="3062"/>
    <n v="3062"/>
    <n v="0"/>
    <n v="0"/>
    <n v="0"/>
    <n v="0"/>
    <n v="218"/>
    <n v="0"/>
    <n v="0"/>
    <n v="0"/>
    <n v="0"/>
    <n v="0"/>
    <n v="218"/>
    <s v="2"/>
  </r>
  <r>
    <x v="3"/>
    <x v="76"/>
    <s v="1"/>
    <s v="01"/>
    <s v="15041RESIN146362023"/>
    <s v="23BL000F"/>
    <n v="3061"/>
    <n v="3061"/>
    <n v="3061"/>
    <n v="3061"/>
    <n v="0"/>
    <n v="0"/>
    <n v="0"/>
    <n v="0"/>
    <n v="36"/>
    <n v="0"/>
    <n v="0"/>
    <n v="0"/>
    <n v="0"/>
    <n v="0"/>
    <n v="36"/>
    <s v="2"/>
  </r>
  <r>
    <x v="3"/>
    <x v="76"/>
    <s v="1"/>
    <s v="01"/>
    <s v="15041RESIN146362023"/>
    <s v="23BL000F"/>
    <n v="3060"/>
    <n v="3060"/>
    <n v="3060"/>
    <n v="3060"/>
    <n v="0"/>
    <n v="0"/>
    <n v="0"/>
    <n v="0"/>
    <n v="181.8"/>
    <n v="0"/>
    <n v="0"/>
    <n v="0"/>
    <n v="0"/>
    <n v="0"/>
    <n v="181.8"/>
    <s v="2"/>
  </r>
  <r>
    <x v="3"/>
    <x v="76"/>
    <s v="1"/>
    <s v="01"/>
    <s v="15041RESIN146362023"/>
    <s v="23BL000F"/>
    <n v="3059"/>
    <n v="3059"/>
    <n v="3059"/>
    <n v="3059"/>
    <n v="0"/>
    <n v="0"/>
    <n v="0"/>
    <n v="0"/>
    <n v="40"/>
    <n v="0"/>
    <n v="0"/>
    <n v="0"/>
    <n v="0"/>
    <n v="0"/>
    <n v="40"/>
    <s v="2"/>
  </r>
  <r>
    <x v="3"/>
    <x v="77"/>
    <s v="1"/>
    <s v="01"/>
    <s v="15041RESIN146362023"/>
    <s v="23BL000F"/>
    <n v="3058"/>
    <n v="3058"/>
    <n v="3058"/>
    <n v="3058"/>
    <n v="0"/>
    <n v="0"/>
    <n v="0"/>
    <n v="0"/>
    <n v="428"/>
    <n v="0"/>
    <n v="0"/>
    <n v="0"/>
    <n v="0"/>
    <n v="0"/>
    <n v="428"/>
    <s v="2"/>
  </r>
  <r>
    <x v="3"/>
    <x v="77"/>
    <s v="1"/>
    <s v="01"/>
    <s v="15041RESIN146362023"/>
    <s v="23BL000F"/>
    <n v="3057"/>
    <n v="3057"/>
    <n v="3057"/>
    <n v="3057"/>
    <n v="0"/>
    <n v="0"/>
    <n v="0"/>
    <n v="0"/>
    <n v="164.84"/>
    <n v="0"/>
    <n v="0"/>
    <n v="0"/>
    <n v="0"/>
    <n v="0"/>
    <n v="164.84"/>
    <s v="2"/>
  </r>
  <r>
    <x v="3"/>
    <x v="77"/>
    <s v="1"/>
    <s v="01"/>
    <s v="15041RESIN146362023"/>
    <s v="23BL000F"/>
    <n v="3056"/>
    <n v="3056"/>
    <n v="3056"/>
    <n v="3056"/>
    <n v="0"/>
    <n v="0"/>
    <n v="0"/>
    <n v="0"/>
    <n v="450"/>
    <n v="0"/>
    <n v="0"/>
    <n v="0"/>
    <n v="0"/>
    <n v="0"/>
    <n v="450"/>
    <s v="2"/>
  </r>
  <r>
    <x v="3"/>
    <x v="77"/>
    <s v="1"/>
    <s v="01"/>
    <s v="15041RESIN146362023"/>
    <s v="23BL000F"/>
    <n v="3055"/>
    <n v="3055"/>
    <n v="3055"/>
    <n v="3055"/>
    <n v="0"/>
    <n v="0"/>
    <n v="0"/>
    <n v="0"/>
    <n v="360"/>
    <n v="0"/>
    <n v="0"/>
    <n v="0"/>
    <n v="0"/>
    <n v="0"/>
    <n v="360"/>
    <s v="2"/>
  </r>
  <r>
    <x v="3"/>
    <x v="77"/>
    <s v="1"/>
    <s v="01"/>
    <s v="15041RESIN146362023"/>
    <s v="23BL000F"/>
    <n v="3054"/>
    <n v="3054"/>
    <n v="3054"/>
    <n v="3054"/>
    <n v="0"/>
    <n v="0"/>
    <n v="0"/>
    <n v="0"/>
    <n v="225"/>
    <n v="0"/>
    <n v="0"/>
    <n v="0"/>
    <n v="0"/>
    <n v="0"/>
    <n v="225"/>
    <s v="2"/>
  </r>
  <r>
    <x v="3"/>
    <x v="77"/>
    <s v="1"/>
    <s v="01"/>
    <s v="15041RESIN146362023"/>
    <s v="23BL000F"/>
    <n v="3053"/>
    <n v="3053"/>
    <n v="3053"/>
    <n v="3053"/>
    <n v="0"/>
    <n v="0"/>
    <n v="0"/>
    <n v="0"/>
    <n v="779.1"/>
    <n v="0"/>
    <n v="0"/>
    <n v="0"/>
    <n v="0"/>
    <n v="0"/>
    <n v="779.1"/>
    <s v="2"/>
  </r>
  <r>
    <x v="3"/>
    <x v="77"/>
    <s v="1"/>
    <s v="01"/>
    <s v="15041RESIN146362023"/>
    <s v="23BL000F"/>
    <n v="3052"/>
    <n v="3052"/>
    <n v="3052"/>
    <n v="3052"/>
    <n v="0"/>
    <n v="0"/>
    <n v="0"/>
    <n v="0"/>
    <n v="33"/>
    <n v="0"/>
    <n v="0"/>
    <n v="0"/>
    <n v="0"/>
    <n v="0"/>
    <n v="33"/>
    <s v="2"/>
  </r>
  <r>
    <x v="3"/>
    <x v="77"/>
    <s v="1"/>
    <s v="01"/>
    <s v="15041RESIN146362023"/>
    <s v="23BL000F"/>
    <n v="3051"/>
    <n v="3051"/>
    <n v="3051"/>
    <n v="3051"/>
    <n v="0"/>
    <n v="0"/>
    <n v="0"/>
    <n v="0"/>
    <n v="157"/>
    <n v="0"/>
    <n v="0"/>
    <n v="0"/>
    <n v="0"/>
    <n v="0"/>
    <n v="157"/>
    <s v="2"/>
  </r>
  <r>
    <x v="3"/>
    <x v="77"/>
    <s v="1"/>
    <s v="01"/>
    <s v="15041RESIN146362023"/>
    <s v="23BL000F"/>
    <n v="3050"/>
    <n v="3050"/>
    <n v="3050"/>
    <n v="3050"/>
    <n v="0"/>
    <n v="0"/>
    <n v="0"/>
    <n v="0"/>
    <n v="0"/>
    <n v="0"/>
    <n v="0"/>
    <n v="0"/>
    <n v="0"/>
    <n v="0"/>
    <n v="0"/>
    <s v="2"/>
  </r>
  <r>
    <x v="3"/>
    <x v="77"/>
    <s v="1"/>
    <s v="01"/>
    <s v="15041RESIN146362023"/>
    <s v="23BL000F"/>
    <n v="3049"/>
    <n v="3049"/>
    <n v="3049"/>
    <n v="3049"/>
    <n v="0"/>
    <n v="0"/>
    <n v="0"/>
    <n v="0"/>
    <n v="146"/>
    <n v="0"/>
    <n v="0"/>
    <n v="0"/>
    <n v="0"/>
    <n v="0"/>
    <n v="146"/>
    <s v="2"/>
  </r>
  <r>
    <x v="3"/>
    <x v="77"/>
    <s v="1"/>
    <s v="01"/>
    <s v="15041RESIN146362023"/>
    <s v="23BL000F"/>
    <n v="3048"/>
    <n v="3048"/>
    <n v="3048"/>
    <n v="3048"/>
    <n v="0"/>
    <n v="0"/>
    <n v="0"/>
    <n v="0"/>
    <n v="30"/>
    <n v="0"/>
    <n v="0"/>
    <n v="0"/>
    <n v="0"/>
    <n v="0"/>
    <n v="30"/>
    <s v="2"/>
  </r>
  <r>
    <x v="3"/>
    <x v="77"/>
    <s v="1"/>
    <s v="01"/>
    <s v="15041RESIN146362023"/>
    <s v="23BL000F"/>
    <n v="3047"/>
    <n v="3047"/>
    <n v="3047"/>
    <n v="3047"/>
    <n v="0"/>
    <n v="0"/>
    <n v="0"/>
    <n v="0"/>
    <n v="182.5"/>
    <n v="0"/>
    <n v="0"/>
    <n v="0"/>
    <n v="0"/>
    <n v="0"/>
    <n v="182.5"/>
    <s v="2"/>
  </r>
  <r>
    <x v="3"/>
    <x v="77"/>
    <s v="1"/>
    <s v="01"/>
    <s v="15041RESIN146362023"/>
    <s v="23BL000F"/>
    <n v="3046"/>
    <n v="3046"/>
    <n v="3046"/>
    <n v="3046"/>
    <n v="0"/>
    <n v="0"/>
    <n v="0"/>
    <n v="0"/>
    <n v="55"/>
    <n v="0"/>
    <n v="0"/>
    <n v="0"/>
    <n v="0"/>
    <n v="0"/>
    <n v="55"/>
    <s v="2"/>
  </r>
  <r>
    <x v="3"/>
    <x v="77"/>
    <s v="1"/>
    <s v="01"/>
    <s v="15041RESIN146362023"/>
    <s v="23BL000F"/>
    <n v="3045"/>
    <n v="3045"/>
    <n v="3045"/>
    <n v="3045"/>
    <n v="0"/>
    <n v="0"/>
    <n v="0"/>
    <n v="0"/>
    <n v="110.24"/>
    <n v="0"/>
    <n v="0"/>
    <n v="0"/>
    <n v="0"/>
    <n v="0"/>
    <n v="110.24"/>
    <s v="2"/>
  </r>
  <r>
    <x v="3"/>
    <x v="77"/>
    <s v="1"/>
    <s v="01"/>
    <s v="15041RESIN146362023"/>
    <s v="23BL000F"/>
    <n v="3044"/>
    <n v="3044"/>
    <n v="3044"/>
    <n v="3044"/>
    <n v="0"/>
    <n v="0"/>
    <n v="0"/>
    <n v="0"/>
    <n v="52"/>
    <n v="0"/>
    <n v="0"/>
    <n v="0"/>
    <n v="0"/>
    <n v="0"/>
    <n v="52"/>
    <s v="2"/>
  </r>
  <r>
    <x v="3"/>
    <x v="77"/>
    <s v="1"/>
    <s v="01"/>
    <s v="15041RESIN146362023"/>
    <s v="23BL000F"/>
    <n v="3043"/>
    <n v="3043"/>
    <n v="3043"/>
    <n v="3043"/>
    <n v="0"/>
    <n v="0"/>
    <n v="0"/>
    <n v="0"/>
    <n v="13.5"/>
    <n v="0"/>
    <n v="0"/>
    <n v="0"/>
    <n v="0"/>
    <n v="0"/>
    <n v="13.5"/>
    <s v="2"/>
  </r>
  <r>
    <x v="3"/>
    <x v="77"/>
    <s v="1"/>
    <s v="01"/>
    <s v="15041RESIN146362023"/>
    <s v="23BL000F"/>
    <n v="3042"/>
    <n v="3042"/>
    <n v="3042"/>
    <n v="3042"/>
    <n v="0"/>
    <n v="0"/>
    <n v="0"/>
    <n v="0"/>
    <n v="7"/>
    <n v="0"/>
    <n v="0"/>
    <n v="0"/>
    <n v="0"/>
    <n v="0"/>
    <n v="7"/>
    <s v="2"/>
  </r>
  <r>
    <x v="3"/>
    <x v="77"/>
    <s v="1"/>
    <s v="01"/>
    <s v="15041RESIN146362023"/>
    <s v="23BL000F"/>
    <n v="30341"/>
    <n v="30341"/>
    <n v="30341"/>
    <n v="30341"/>
    <n v="0"/>
    <n v="0"/>
    <n v="0"/>
    <n v="0"/>
    <n v="110"/>
    <n v="0"/>
    <n v="0"/>
    <n v="0"/>
    <n v="0"/>
    <n v="0"/>
    <n v="110"/>
    <s v="2"/>
  </r>
  <r>
    <x v="3"/>
    <x v="77"/>
    <s v="1"/>
    <s v="01"/>
    <s v="15041RESIN146362023"/>
    <s v="23BL000F"/>
    <n v="3040"/>
    <n v="3040"/>
    <n v="3040"/>
    <n v="3040"/>
    <n v="0"/>
    <n v="0"/>
    <n v="0"/>
    <n v="0"/>
    <n v="225"/>
    <n v="0"/>
    <n v="0"/>
    <n v="0"/>
    <n v="0"/>
    <n v="0"/>
    <n v="225"/>
    <s v="2"/>
  </r>
  <r>
    <x v="3"/>
    <x v="77"/>
    <s v="1"/>
    <s v="01"/>
    <s v="15041RESIN146362023"/>
    <s v="23BL000F"/>
    <n v="3039"/>
    <n v="3039"/>
    <n v="3039"/>
    <n v="3039"/>
    <n v="0"/>
    <n v="0"/>
    <n v="0"/>
    <n v="0"/>
    <n v="156"/>
    <n v="0"/>
    <n v="0"/>
    <n v="0"/>
    <n v="0"/>
    <n v="0"/>
    <n v="156"/>
    <s v="2"/>
  </r>
  <r>
    <x v="3"/>
    <x v="77"/>
    <s v="1"/>
    <s v="01"/>
    <s v="15041RESIN146362023"/>
    <s v="23BL000F"/>
    <n v="3038"/>
    <n v="3038"/>
    <n v="3038"/>
    <n v="3038"/>
    <n v="0"/>
    <n v="0"/>
    <n v="0"/>
    <n v="0"/>
    <n v="75.900000000000006"/>
    <n v="0"/>
    <n v="0"/>
    <n v="0"/>
    <n v="0"/>
    <n v="0"/>
    <n v="75.900000000000006"/>
    <s v="2"/>
  </r>
  <r>
    <x v="3"/>
    <x v="77"/>
    <s v="1"/>
    <s v="01"/>
    <s v="15041RESIN146362023"/>
    <s v="23BL000F"/>
    <n v="3037"/>
    <n v="3037"/>
    <n v="3037"/>
    <n v="3037"/>
    <n v="0"/>
    <n v="0"/>
    <n v="0"/>
    <n v="0"/>
    <n v="503"/>
    <n v="0"/>
    <n v="0"/>
    <n v="0"/>
    <n v="0"/>
    <n v="0"/>
    <n v="503"/>
    <s v="2"/>
  </r>
  <r>
    <x v="3"/>
    <x v="77"/>
    <s v="1"/>
    <s v="01"/>
    <s v="15041RESIN146362023"/>
    <s v="23BL000F"/>
    <n v="3036"/>
    <n v="3036"/>
    <n v="3036"/>
    <n v="3036"/>
    <n v="0"/>
    <n v="0"/>
    <n v="0"/>
    <n v="0"/>
    <n v="495.5"/>
    <n v="0"/>
    <n v="0"/>
    <n v="0"/>
    <n v="0"/>
    <n v="0"/>
    <n v="495.5"/>
    <s v="2"/>
  </r>
  <r>
    <x v="3"/>
    <x v="77"/>
    <s v="1"/>
    <s v="01"/>
    <s v="15041RESIN146362023"/>
    <s v="23BL000F"/>
    <n v="3035"/>
    <n v="3035"/>
    <n v="3035"/>
    <n v="3035"/>
    <n v="0"/>
    <n v="0"/>
    <n v="0"/>
    <n v="0"/>
    <n v="517"/>
    <n v="0"/>
    <n v="0"/>
    <n v="0"/>
    <n v="0"/>
    <n v="0"/>
    <n v="517"/>
    <s v="2"/>
  </r>
  <r>
    <x v="3"/>
    <x v="78"/>
    <s v="1"/>
    <s v="01"/>
    <s v="15041RESIN146362023"/>
    <s v="23BL000F"/>
    <n v="3034"/>
    <n v="3034"/>
    <n v="3034"/>
    <n v="3034"/>
    <n v="0"/>
    <n v="0"/>
    <n v="0"/>
    <n v="0"/>
    <n v="0"/>
    <n v="0"/>
    <n v="0"/>
    <n v="0"/>
    <n v="0"/>
    <n v="0"/>
    <n v="0"/>
    <s v="2"/>
  </r>
  <r>
    <x v="3"/>
    <x v="78"/>
    <s v="1"/>
    <s v="01"/>
    <s v="15041RESIN146362023"/>
    <s v="23BL000F"/>
    <n v="3033"/>
    <n v="3033"/>
    <n v="3033"/>
    <n v="3033"/>
    <n v="0"/>
    <n v="0"/>
    <n v="0"/>
    <n v="0"/>
    <n v="39.200000000000003"/>
    <n v="0"/>
    <n v="0"/>
    <n v="0"/>
    <n v="0"/>
    <n v="0"/>
    <n v="39.200000000000003"/>
    <s v="2"/>
  </r>
  <r>
    <x v="3"/>
    <x v="78"/>
    <s v="1"/>
    <s v="01"/>
    <s v="15041RESIN146362023"/>
    <s v="23BL000F"/>
    <n v="3032"/>
    <n v="3032"/>
    <n v="3032"/>
    <n v="3032"/>
    <n v="0"/>
    <n v="0"/>
    <n v="0"/>
    <n v="0"/>
    <n v="92"/>
    <n v="0"/>
    <n v="0"/>
    <n v="0"/>
    <n v="0"/>
    <n v="0"/>
    <n v="92"/>
    <s v="2"/>
  </r>
  <r>
    <x v="3"/>
    <x v="78"/>
    <s v="1"/>
    <s v="01"/>
    <s v="15041RESIN146362023"/>
    <s v="23BL000F"/>
    <n v="3031"/>
    <n v="3031"/>
    <n v="3031"/>
    <n v="3031"/>
    <n v="0"/>
    <n v="0"/>
    <n v="0"/>
    <n v="0"/>
    <n v="89.25"/>
    <n v="0"/>
    <n v="0"/>
    <n v="0"/>
    <n v="0"/>
    <n v="0"/>
    <n v="89.25"/>
    <s v="2"/>
  </r>
  <r>
    <x v="3"/>
    <x v="78"/>
    <s v="1"/>
    <s v="01"/>
    <s v="15041RESIN146362023"/>
    <s v="23BL000F"/>
    <n v="3030"/>
    <n v="3030"/>
    <n v="3030"/>
    <n v="3030"/>
    <n v="0"/>
    <n v="0"/>
    <n v="0"/>
    <n v="0"/>
    <n v="7.15"/>
    <n v="0"/>
    <n v="0"/>
    <n v="0"/>
    <n v="0"/>
    <n v="0"/>
    <n v="7.15"/>
    <s v="2"/>
  </r>
  <r>
    <x v="3"/>
    <x v="78"/>
    <s v="1"/>
    <s v="01"/>
    <s v="15041RESIN146362023"/>
    <s v="23BL000F"/>
    <n v="3029"/>
    <n v="3029"/>
    <n v="3029"/>
    <n v="3029"/>
    <n v="0"/>
    <n v="0"/>
    <n v="0"/>
    <n v="0"/>
    <n v="93.5"/>
    <n v="0"/>
    <n v="0"/>
    <n v="0"/>
    <n v="0"/>
    <n v="0"/>
    <n v="93.5"/>
    <s v="2"/>
  </r>
  <r>
    <x v="3"/>
    <x v="78"/>
    <s v="1"/>
    <s v="01"/>
    <s v="15041RESIN146362023"/>
    <s v="23BL000F"/>
    <n v="3028"/>
    <n v="3028"/>
    <n v="3028"/>
    <n v="3028"/>
    <n v="0"/>
    <n v="0"/>
    <n v="0"/>
    <n v="0"/>
    <n v="18.25"/>
    <n v="0"/>
    <n v="0"/>
    <n v="0"/>
    <n v="0"/>
    <n v="0"/>
    <n v="18.25"/>
    <s v="2"/>
  </r>
  <r>
    <x v="3"/>
    <x v="78"/>
    <s v="1"/>
    <s v="01"/>
    <s v="15041RESIN146362023"/>
    <s v="23BL000F"/>
    <n v="3027"/>
    <n v="3027"/>
    <n v="3027"/>
    <n v="3027"/>
    <n v="0"/>
    <n v="0"/>
    <n v="0"/>
    <n v="0"/>
    <n v="54.25"/>
    <n v="0"/>
    <n v="0"/>
    <n v="0"/>
    <n v="0"/>
    <n v="0"/>
    <n v="54.25"/>
    <s v="2"/>
  </r>
  <r>
    <x v="3"/>
    <x v="79"/>
    <s v="1"/>
    <s v="01"/>
    <s v="15041RESIN146362023"/>
    <s v="23BL000F"/>
    <n v="3026"/>
    <n v="3026"/>
    <n v="3026"/>
    <n v="3026"/>
    <n v="0"/>
    <n v="0"/>
    <n v="0"/>
    <n v="0"/>
    <n v="20"/>
    <n v="0"/>
    <n v="0"/>
    <n v="0"/>
    <n v="0"/>
    <n v="0"/>
    <n v="20"/>
    <s v="2"/>
  </r>
  <r>
    <x v="3"/>
    <x v="79"/>
    <s v="1"/>
    <s v="01"/>
    <s v="15041RESIN146362023"/>
    <s v="23BL000F"/>
    <n v="3025"/>
    <n v="3025"/>
    <n v="3025"/>
    <n v="3025"/>
    <n v="0"/>
    <n v="0"/>
    <n v="0"/>
    <n v="0"/>
    <n v="241.65"/>
    <n v="0"/>
    <n v="0"/>
    <n v="0"/>
    <n v="0"/>
    <n v="0"/>
    <n v="241.65"/>
    <s v="2"/>
  </r>
  <r>
    <x v="3"/>
    <x v="79"/>
    <s v="1"/>
    <s v="01"/>
    <s v="15041RESIN146362023"/>
    <s v="23BL000F"/>
    <n v="3024"/>
    <n v="3024"/>
    <n v="3024"/>
    <n v="3024"/>
    <n v="0"/>
    <n v="0"/>
    <n v="0"/>
    <n v="0"/>
    <n v="102.25"/>
    <n v="0"/>
    <n v="0"/>
    <n v="0"/>
    <n v="0"/>
    <n v="0"/>
    <n v="102.25"/>
    <s v="2"/>
  </r>
  <r>
    <x v="3"/>
    <x v="79"/>
    <s v="1"/>
    <s v="01"/>
    <s v="15041RESIN146362023"/>
    <s v="23BL000F"/>
    <n v="3023"/>
    <n v="3023"/>
    <n v="3023"/>
    <n v="3023"/>
    <n v="0"/>
    <n v="0"/>
    <n v="0"/>
    <n v="0"/>
    <n v="120"/>
    <n v="0"/>
    <n v="0"/>
    <n v="0"/>
    <n v="0"/>
    <n v="0"/>
    <n v="120"/>
    <s v="2"/>
  </r>
  <r>
    <x v="3"/>
    <x v="79"/>
    <s v="1"/>
    <s v="01"/>
    <s v="15041RESIN146362023"/>
    <s v="23BL000F"/>
    <n v="3022"/>
    <n v="3022"/>
    <n v="3022"/>
    <n v="3022"/>
    <n v="0"/>
    <n v="0"/>
    <n v="0"/>
    <n v="0"/>
    <n v="93.52"/>
    <n v="0"/>
    <n v="0"/>
    <n v="0"/>
    <n v="0"/>
    <n v="0"/>
    <n v="93.52"/>
    <s v="2"/>
  </r>
  <r>
    <x v="3"/>
    <x v="79"/>
    <s v="1"/>
    <s v="01"/>
    <s v="15041RESIN146362023"/>
    <s v="23BL000F"/>
    <n v="3021"/>
    <n v="3021"/>
    <n v="3021"/>
    <n v="3021"/>
    <n v="0"/>
    <n v="0"/>
    <n v="0"/>
    <n v="0"/>
    <n v="317.75"/>
    <n v="0"/>
    <n v="0"/>
    <n v="0"/>
    <n v="0"/>
    <n v="0"/>
    <n v="317.75"/>
    <s v="2"/>
  </r>
  <r>
    <x v="3"/>
    <x v="79"/>
    <s v="1"/>
    <s v="01"/>
    <s v="15041RESIN146362023"/>
    <s v="23BL000F"/>
    <n v="3020"/>
    <n v="3020"/>
    <n v="3020"/>
    <n v="3020"/>
    <n v="0"/>
    <n v="0"/>
    <n v="0"/>
    <n v="0"/>
    <n v="12.32"/>
    <n v="0"/>
    <n v="0"/>
    <n v="0"/>
    <n v="0"/>
    <n v="0"/>
    <n v="12.32"/>
    <s v="2"/>
  </r>
  <r>
    <x v="3"/>
    <x v="79"/>
    <s v="1"/>
    <s v="01"/>
    <s v="15041RESIN146362023"/>
    <s v="23BL000F"/>
    <n v="3019"/>
    <n v="3019"/>
    <n v="3019"/>
    <n v="3019"/>
    <n v="0"/>
    <n v="0"/>
    <n v="0"/>
    <n v="0"/>
    <n v="14.1"/>
    <n v="0"/>
    <n v="0"/>
    <n v="0"/>
    <n v="0"/>
    <n v="0"/>
    <n v="14.1"/>
    <s v="2"/>
  </r>
  <r>
    <x v="3"/>
    <x v="79"/>
    <s v="1"/>
    <s v="01"/>
    <s v="15041RESIN146362023"/>
    <s v="23BL000F"/>
    <n v="3018"/>
    <n v="3018"/>
    <n v="3018"/>
    <n v="3018"/>
    <n v="0"/>
    <n v="0"/>
    <n v="0"/>
    <n v="0"/>
    <n v="55"/>
    <n v="0"/>
    <n v="0"/>
    <n v="0"/>
    <n v="0"/>
    <n v="0"/>
    <n v="55"/>
    <s v="2"/>
  </r>
  <r>
    <x v="3"/>
    <x v="79"/>
    <s v="1"/>
    <s v="01"/>
    <s v="15041RESIN146362023"/>
    <s v="23BL000F"/>
    <n v="3017"/>
    <n v="3017"/>
    <n v="3017"/>
    <n v="3017"/>
    <n v="0"/>
    <n v="0"/>
    <n v="0"/>
    <n v="0"/>
    <n v="57.1"/>
    <n v="0"/>
    <n v="0"/>
    <n v="0"/>
    <n v="0"/>
    <n v="0"/>
    <n v="57.1"/>
    <s v="2"/>
  </r>
  <r>
    <x v="3"/>
    <x v="79"/>
    <s v="1"/>
    <s v="01"/>
    <s v="15041RESIN146362023"/>
    <s v="23BL000F"/>
    <n v="3016"/>
    <n v="3016"/>
    <n v="3016"/>
    <n v="3016"/>
    <n v="0"/>
    <n v="0"/>
    <n v="0"/>
    <n v="0"/>
    <n v="319.33999999999997"/>
    <n v="0"/>
    <n v="0"/>
    <n v="0"/>
    <n v="0"/>
    <n v="0"/>
    <n v="319.33999999999997"/>
    <s v="2"/>
  </r>
  <r>
    <x v="3"/>
    <x v="79"/>
    <s v="1"/>
    <s v="01"/>
    <s v="15041RESIN146362023"/>
    <s v="23BL000F"/>
    <n v="3015"/>
    <n v="3015"/>
    <n v="3015"/>
    <n v="3015"/>
    <n v="0"/>
    <n v="0"/>
    <n v="0"/>
    <n v="0"/>
    <n v="29.25"/>
    <n v="0"/>
    <n v="0"/>
    <n v="0"/>
    <n v="0"/>
    <n v="0"/>
    <n v="29.25"/>
    <s v="2"/>
  </r>
  <r>
    <x v="3"/>
    <x v="80"/>
    <s v="1"/>
    <s v="01"/>
    <s v="15041RESIN146362023"/>
    <s v="23BL000F"/>
    <n v="3014"/>
    <n v="3014"/>
    <n v="3014"/>
    <n v="3014"/>
    <n v="0"/>
    <n v="0"/>
    <n v="0"/>
    <n v="0"/>
    <n v="151.77000000000001"/>
    <n v="0"/>
    <n v="0"/>
    <n v="0"/>
    <n v="0"/>
    <n v="0"/>
    <n v="151.77000000000001"/>
    <s v="2"/>
  </r>
  <r>
    <x v="3"/>
    <x v="80"/>
    <s v="1"/>
    <s v="01"/>
    <s v="15041RESIN146362023"/>
    <s v="23BL000F"/>
    <n v="3013"/>
    <n v="3013"/>
    <n v="3013"/>
    <n v="3013"/>
    <n v="0"/>
    <n v="0"/>
    <n v="0"/>
    <n v="0"/>
    <n v="14.95"/>
    <n v="0"/>
    <n v="0"/>
    <n v="0"/>
    <n v="0"/>
    <n v="0"/>
    <n v="14.95"/>
    <s v="2"/>
  </r>
  <r>
    <x v="3"/>
    <x v="80"/>
    <s v="1"/>
    <s v="01"/>
    <s v="15041RESIN146362023"/>
    <s v="23BL000F"/>
    <n v="3012"/>
    <n v="3012"/>
    <n v="3012"/>
    <n v="3012"/>
    <n v="0"/>
    <n v="0"/>
    <n v="0"/>
    <n v="0"/>
    <n v="30"/>
    <n v="0"/>
    <n v="0"/>
    <n v="0"/>
    <n v="0"/>
    <n v="0"/>
    <n v="30"/>
    <s v="2"/>
  </r>
  <r>
    <x v="3"/>
    <x v="80"/>
    <s v="1"/>
    <s v="01"/>
    <s v="15041RESIN146362023"/>
    <s v="23BL000F"/>
    <n v="3011"/>
    <n v="3011"/>
    <n v="3011"/>
    <n v="3011"/>
    <n v="0"/>
    <n v="0"/>
    <n v="0"/>
    <n v="0"/>
    <n v="19"/>
    <n v="0"/>
    <n v="0"/>
    <n v="0"/>
    <n v="0"/>
    <n v="0"/>
    <n v="19"/>
    <s v="2"/>
  </r>
  <r>
    <x v="3"/>
    <x v="80"/>
    <s v="1"/>
    <s v="01"/>
    <s v="15041RESIN146362023"/>
    <s v="23BL000F"/>
    <n v="3010"/>
    <n v="3010"/>
    <n v="3010"/>
    <n v="3010"/>
    <n v="0"/>
    <n v="0"/>
    <n v="0"/>
    <n v="0"/>
    <n v="10"/>
    <n v="0"/>
    <n v="0"/>
    <n v="0"/>
    <n v="0"/>
    <n v="0"/>
    <n v="10"/>
    <s v="2"/>
  </r>
  <r>
    <x v="3"/>
    <x v="80"/>
    <s v="1"/>
    <s v="01"/>
    <s v="15041RESIN146362023"/>
    <s v="23BL000F"/>
    <n v="3009"/>
    <n v="3009"/>
    <n v="3009"/>
    <n v="3009"/>
    <n v="0"/>
    <n v="0"/>
    <n v="0"/>
    <n v="0"/>
    <n v="54"/>
    <n v="0"/>
    <n v="0"/>
    <n v="0"/>
    <n v="0"/>
    <n v="0"/>
    <n v="54"/>
    <s v="2"/>
  </r>
  <r>
    <x v="3"/>
    <x v="80"/>
    <s v="1"/>
    <s v="01"/>
    <s v="15041RESIN146362023"/>
    <s v="23BL000F"/>
    <n v="3008"/>
    <n v="3008"/>
    <n v="3008"/>
    <n v="3008"/>
    <n v="0"/>
    <n v="0"/>
    <n v="0"/>
    <n v="0"/>
    <n v="22.04"/>
    <n v="0"/>
    <n v="0"/>
    <n v="0"/>
    <n v="0"/>
    <n v="0"/>
    <n v="22.04"/>
    <s v="2"/>
  </r>
  <r>
    <x v="3"/>
    <x v="80"/>
    <s v="1"/>
    <s v="01"/>
    <s v="15041RESIN146362023"/>
    <s v="23BL000F"/>
    <n v="3007"/>
    <n v="3007"/>
    <n v="3007"/>
    <n v="3007"/>
    <n v="0"/>
    <n v="0"/>
    <n v="0"/>
    <n v="0"/>
    <n v="115"/>
    <n v="0"/>
    <n v="0"/>
    <n v="0"/>
    <n v="0"/>
    <n v="0"/>
    <n v="115"/>
    <s v="2"/>
  </r>
  <r>
    <x v="3"/>
    <x v="80"/>
    <s v="1"/>
    <s v="01"/>
    <s v="15041RESIN146362023"/>
    <s v="23BL000F"/>
    <n v="3006"/>
    <n v="3006"/>
    <n v="3006"/>
    <n v="3006"/>
    <n v="0"/>
    <n v="0"/>
    <n v="0"/>
    <n v="0"/>
    <n v="60.5"/>
    <n v="0"/>
    <n v="0"/>
    <n v="0"/>
    <n v="0"/>
    <n v="0"/>
    <n v="60.5"/>
    <s v="2"/>
  </r>
  <r>
    <x v="3"/>
    <x v="80"/>
    <s v="1"/>
    <s v="01"/>
    <s v="15041RESIN146362023"/>
    <s v="23BL000F"/>
    <n v="3005"/>
    <n v="3005"/>
    <n v="3005"/>
    <n v="3005"/>
    <n v="0"/>
    <n v="0"/>
    <n v="0"/>
    <n v="0"/>
    <n v="176.4"/>
    <n v="0"/>
    <n v="0"/>
    <n v="0"/>
    <n v="0"/>
    <n v="0"/>
    <n v="176.4"/>
    <s v="2"/>
  </r>
  <r>
    <x v="3"/>
    <x v="80"/>
    <s v="1"/>
    <s v="01"/>
    <s v="15041RESIN146362023"/>
    <s v="23BL000F"/>
    <n v="3004"/>
    <n v="3004"/>
    <n v="3004"/>
    <n v="3004"/>
    <n v="0"/>
    <n v="0"/>
    <n v="0"/>
    <n v="0"/>
    <n v="140"/>
    <n v="0"/>
    <n v="0"/>
    <n v="0"/>
    <n v="0"/>
    <n v="0"/>
    <n v="140"/>
    <s v="2"/>
  </r>
  <r>
    <x v="3"/>
    <x v="80"/>
    <s v="1"/>
    <s v="01"/>
    <s v="15041RESIN146362023"/>
    <s v="23BL000F"/>
    <n v="3003"/>
    <n v="3003"/>
    <n v="3003"/>
    <n v="3003"/>
    <n v="0"/>
    <n v="0"/>
    <n v="0"/>
    <n v="0"/>
    <n v="20"/>
    <n v="0"/>
    <n v="0"/>
    <n v="0"/>
    <n v="0"/>
    <n v="0"/>
    <n v="20"/>
    <s v="2"/>
  </r>
  <r>
    <x v="3"/>
    <x v="80"/>
    <s v="1"/>
    <s v="01"/>
    <s v="15041RESIN146362023"/>
    <s v="23BL000F"/>
    <n v="3002"/>
    <n v="3002"/>
    <n v="3002"/>
    <n v="3002"/>
    <n v="0"/>
    <n v="0"/>
    <n v="0"/>
    <n v="0"/>
    <n v="5.75"/>
    <n v="0"/>
    <n v="0"/>
    <n v="0"/>
    <n v="0"/>
    <n v="0"/>
    <n v="5.75"/>
    <s v="2"/>
  </r>
  <r>
    <x v="3"/>
    <x v="80"/>
    <s v="1"/>
    <s v="01"/>
    <s v="15041RESIN146362023"/>
    <s v="23BL000F"/>
    <n v="3001"/>
    <n v="3001"/>
    <n v="3001"/>
    <n v="3001"/>
    <n v="0"/>
    <n v="0"/>
    <n v="0"/>
    <n v="0"/>
    <n v="73"/>
    <n v="0"/>
    <n v="0"/>
    <n v="0"/>
    <n v="0"/>
    <n v="0"/>
    <n v="73"/>
    <s v="2"/>
  </r>
  <r>
    <x v="3"/>
    <x v="81"/>
    <s v="1"/>
    <s v="01"/>
    <s v="15041RESIN146362023"/>
    <s v="23BL000F"/>
    <n v="3000"/>
    <n v="3000"/>
    <n v="3000"/>
    <n v="3000"/>
    <n v="0"/>
    <n v="0"/>
    <n v="0"/>
    <n v="0"/>
    <n v="27.5"/>
    <n v="0"/>
    <n v="0"/>
    <n v="0"/>
    <n v="0"/>
    <n v="0"/>
    <n v="27.5"/>
    <s v="2"/>
  </r>
  <r>
    <x v="3"/>
    <x v="81"/>
    <s v="1"/>
    <s v="01"/>
    <s v="15041RESIN146362023"/>
    <s v="23BL000F"/>
    <n v="2999"/>
    <n v="2999"/>
    <n v="2999"/>
    <n v="2999"/>
    <n v="0"/>
    <n v="0"/>
    <n v="0"/>
    <n v="0"/>
    <n v="609.96"/>
    <n v="0"/>
    <n v="0"/>
    <n v="0"/>
    <n v="0"/>
    <n v="0"/>
    <n v="609.96"/>
    <s v="2"/>
  </r>
  <r>
    <x v="3"/>
    <x v="81"/>
    <s v="1"/>
    <s v="01"/>
    <s v="15041RESIN146362023"/>
    <s v="23BL000F"/>
    <n v="2998"/>
    <n v="2998"/>
    <n v="2998"/>
    <n v="2998"/>
    <n v="0"/>
    <n v="0"/>
    <n v="0"/>
    <n v="0"/>
    <n v="278"/>
    <n v="0"/>
    <n v="0"/>
    <n v="0"/>
    <n v="0"/>
    <n v="0"/>
    <n v="278"/>
    <s v="2"/>
  </r>
  <r>
    <x v="3"/>
    <x v="81"/>
    <s v="1"/>
    <s v="01"/>
    <s v="15041RESIN146362023"/>
    <s v="23BL000F"/>
    <n v="2997"/>
    <n v="2997"/>
    <n v="2997"/>
    <n v="2997"/>
    <n v="0"/>
    <n v="0"/>
    <n v="0"/>
    <n v="0"/>
    <n v="457"/>
    <n v="0"/>
    <n v="0"/>
    <n v="0"/>
    <n v="0"/>
    <n v="0"/>
    <n v="457"/>
    <s v="2"/>
  </r>
  <r>
    <x v="3"/>
    <x v="81"/>
    <s v="1"/>
    <s v="01"/>
    <s v="15041RESIN146362023"/>
    <s v="23BL000F"/>
    <n v="2996"/>
    <n v="2996"/>
    <n v="2996"/>
    <n v="2996"/>
    <n v="0"/>
    <n v="0"/>
    <n v="0"/>
    <n v="0"/>
    <n v="12.98"/>
    <n v="0"/>
    <n v="0"/>
    <n v="0"/>
    <n v="0"/>
    <n v="0"/>
    <n v="12.98"/>
    <s v="2"/>
  </r>
  <r>
    <x v="3"/>
    <x v="81"/>
    <s v="1"/>
    <s v="01"/>
    <s v="15041RESIN146362023"/>
    <s v="23BL000F"/>
    <n v="2995"/>
    <n v="2995"/>
    <n v="2995"/>
    <n v="2995"/>
    <n v="0"/>
    <n v="0"/>
    <n v="0"/>
    <n v="0"/>
    <n v="90.65"/>
    <n v="0"/>
    <n v="0"/>
    <n v="0"/>
    <n v="0"/>
    <n v="0"/>
    <n v="90.65"/>
    <s v="2"/>
  </r>
  <r>
    <x v="3"/>
    <x v="81"/>
    <s v="1"/>
    <s v="01"/>
    <s v="15041RESIN146362023"/>
    <s v="23BL000F"/>
    <n v="2994"/>
    <n v="2994"/>
    <n v="2994"/>
    <n v="2994"/>
    <n v="0"/>
    <n v="0"/>
    <n v="0"/>
    <n v="0"/>
    <n v="58.3"/>
    <n v="0"/>
    <n v="0"/>
    <n v="0"/>
    <n v="0"/>
    <n v="0"/>
    <n v="58.3"/>
    <s v="2"/>
  </r>
  <r>
    <x v="3"/>
    <x v="81"/>
    <s v="1"/>
    <s v="01"/>
    <s v="15041RESIN146362023"/>
    <s v="23BL000F"/>
    <n v="2993"/>
    <n v="2993"/>
    <n v="2993"/>
    <n v="2993"/>
    <n v="0"/>
    <n v="0"/>
    <n v="0"/>
    <n v="0"/>
    <n v="250"/>
    <n v="0"/>
    <n v="0"/>
    <n v="0"/>
    <n v="0"/>
    <n v="0"/>
    <n v="250"/>
    <s v="2"/>
  </r>
  <r>
    <x v="3"/>
    <x v="81"/>
    <s v="1"/>
    <s v="01"/>
    <s v="15041RESIN146362023"/>
    <s v="23BL000F"/>
    <n v="2992"/>
    <n v="2992"/>
    <n v="2992"/>
    <n v="2992"/>
    <n v="0"/>
    <n v="0"/>
    <n v="0"/>
    <n v="0"/>
    <n v="61.75"/>
    <n v="0"/>
    <n v="0"/>
    <n v="0"/>
    <n v="0"/>
    <n v="0"/>
    <n v="61.75"/>
    <s v="2"/>
  </r>
  <r>
    <x v="3"/>
    <x v="81"/>
    <s v="1"/>
    <s v="01"/>
    <s v="15041RESIN146362023"/>
    <s v="23BL000F"/>
    <n v="2991"/>
    <n v="2991"/>
    <n v="2991"/>
    <n v="2991"/>
    <n v="0"/>
    <n v="0"/>
    <n v="0"/>
    <n v="0"/>
    <n v="1196"/>
    <n v="0"/>
    <n v="0"/>
    <n v="0"/>
    <n v="0"/>
    <n v="0"/>
    <n v="1196"/>
    <s v="2"/>
  </r>
  <r>
    <x v="3"/>
    <x v="81"/>
    <s v="1"/>
    <s v="01"/>
    <s v="15041RESIN146362023"/>
    <s v="23BL000F"/>
    <n v="2990"/>
    <n v="2990"/>
    <n v="2990"/>
    <n v="2990"/>
    <n v="0"/>
    <n v="0"/>
    <n v="0"/>
    <n v="0"/>
    <n v="2.7"/>
    <n v="0"/>
    <n v="0"/>
    <n v="0"/>
    <n v="0"/>
    <n v="0"/>
    <n v="2.7"/>
    <s v="2"/>
  </r>
  <r>
    <x v="3"/>
    <x v="81"/>
    <s v="1"/>
    <s v="01"/>
    <s v="15041RESIN146362023"/>
    <s v="23BL000F"/>
    <n v="2989"/>
    <n v="2989"/>
    <n v="2989"/>
    <n v="2989"/>
    <n v="0"/>
    <n v="0"/>
    <n v="0"/>
    <n v="0"/>
    <n v="44.75"/>
    <n v="0"/>
    <n v="0"/>
    <n v="0"/>
    <n v="0"/>
    <n v="0"/>
    <n v="44.75"/>
    <s v="2"/>
  </r>
  <r>
    <x v="3"/>
    <x v="81"/>
    <s v="1"/>
    <s v="01"/>
    <s v="15041RESIN146362023"/>
    <s v="23BL000F"/>
    <n v="2988"/>
    <n v="2988"/>
    <n v="2988"/>
    <n v="2988"/>
    <n v="0"/>
    <n v="0"/>
    <n v="0"/>
    <n v="0"/>
    <n v="88"/>
    <n v="0"/>
    <n v="0"/>
    <n v="0"/>
    <n v="0"/>
    <n v="0"/>
    <n v="88"/>
    <s v="2"/>
  </r>
  <r>
    <x v="3"/>
    <x v="82"/>
    <s v="1"/>
    <s v="01"/>
    <s v="15041RESIN146362023"/>
    <s v="23BL000F"/>
    <n v="2987"/>
    <n v="2987"/>
    <n v="2987"/>
    <n v="2987"/>
    <n v="0"/>
    <n v="0"/>
    <n v="0"/>
    <n v="0"/>
    <n v="36.5"/>
    <n v="0"/>
    <n v="0"/>
    <n v="0"/>
    <n v="0"/>
    <n v="0"/>
    <n v="36.5"/>
    <s v="2"/>
  </r>
  <r>
    <x v="3"/>
    <x v="82"/>
    <s v="1"/>
    <s v="01"/>
    <s v="15041RESIN146362023"/>
    <s v="23BL000F"/>
    <n v="2986"/>
    <n v="2986"/>
    <n v="2986"/>
    <n v="2986"/>
    <n v="0"/>
    <n v="0"/>
    <n v="0"/>
    <n v="0"/>
    <n v="108"/>
    <n v="0"/>
    <n v="0"/>
    <n v="0"/>
    <n v="0"/>
    <n v="0"/>
    <n v="108"/>
    <s v="2"/>
  </r>
  <r>
    <x v="3"/>
    <x v="82"/>
    <s v="1"/>
    <s v="01"/>
    <s v="15041RESIN146362023"/>
    <s v="23BL000F"/>
    <n v="2985"/>
    <n v="2985"/>
    <n v="2985"/>
    <n v="2985"/>
    <n v="0"/>
    <n v="0"/>
    <n v="0"/>
    <n v="0"/>
    <n v="463"/>
    <n v="0"/>
    <n v="0"/>
    <n v="0"/>
    <n v="0"/>
    <n v="0"/>
    <n v="463"/>
    <s v="2"/>
  </r>
  <r>
    <x v="3"/>
    <x v="82"/>
    <s v="1"/>
    <s v="01"/>
    <s v="15041RESIN146362023"/>
    <s v="23BL000F"/>
    <n v="2984"/>
    <n v="2984"/>
    <n v="2984"/>
    <n v="2984"/>
    <n v="0"/>
    <n v="0"/>
    <n v="0"/>
    <n v="0"/>
    <n v="27.5"/>
    <n v="0"/>
    <n v="0"/>
    <n v="0"/>
    <n v="0"/>
    <n v="0"/>
    <n v="27.5"/>
    <s v="2"/>
  </r>
  <r>
    <x v="3"/>
    <x v="82"/>
    <s v="1"/>
    <s v="01"/>
    <s v="15041RESIN146362023"/>
    <s v="23BL000F"/>
    <n v="2983"/>
    <n v="2983"/>
    <n v="2983"/>
    <n v="2983"/>
    <n v="0"/>
    <n v="0"/>
    <n v="0"/>
    <n v="0"/>
    <n v="45.64"/>
    <n v="0"/>
    <n v="0"/>
    <n v="0"/>
    <n v="0"/>
    <n v="0"/>
    <n v="45.64"/>
    <s v="2"/>
  </r>
  <r>
    <x v="3"/>
    <x v="82"/>
    <s v="1"/>
    <s v="01"/>
    <s v="15041RESIN146362023"/>
    <s v="23BL000F"/>
    <n v="2982"/>
    <n v="2982"/>
    <n v="2982"/>
    <n v="2982"/>
    <n v="0"/>
    <n v="0"/>
    <n v="0"/>
    <n v="0"/>
    <n v="55"/>
    <n v="0"/>
    <n v="0"/>
    <n v="0"/>
    <n v="0"/>
    <n v="0"/>
    <n v="55"/>
    <s v="2"/>
  </r>
  <r>
    <x v="3"/>
    <x v="82"/>
    <s v="1"/>
    <s v="01"/>
    <s v="15041RESIN146362023"/>
    <s v="23BL000F"/>
    <n v="2981"/>
    <n v="2981"/>
    <n v="2981"/>
    <n v="2981"/>
    <n v="0"/>
    <n v="0"/>
    <n v="0"/>
    <n v="0"/>
    <n v="463"/>
    <n v="0"/>
    <n v="0"/>
    <n v="0"/>
    <n v="0"/>
    <n v="0"/>
    <n v="463"/>
    <s v="2"/>
  </r>
  <r>
    <x v="3"/>
    <x v="82"/>
    <s v="1"/>
    <s v="01"/>
    <s v="15041RESIN146362023"/>
    <s v="23BL000F"/>
    <n v="2980"/>
    <n v="2980"/>
    <n v="2980"/>
    <n v="2980"/>
    <n v="0"/>
    <n v="0"/>
    <n v="0"/>
    <n v="0"/>
    <n v="147.15"/>
    <n v="0"/>
    <n v="0"/>
    <n v="0"/>
    <n v="0"/>
    <n v="0"/>
    <n v="147.15"/>
    <s v="2"/>
  </r>
  <r>
    <x v="3"/>
    <x v="82"/>
    <s v="1"/>
    <s v="01"/>
    <s v="15041RESIN146362023"/>
    <s v="23BL000F"/>
    <n v="2979"/>
    <n v="2979"/>
    <n v="2979"/>
    <n v="2979"/>
    <n v="0"/>
    <n v="0"/>
    <n v="0"/>
    <n v="0"/>
    <n v="30"/>
    <n v="0"/>
    <n v="0"/>
    <n v="0"/>
    <n v="0"/>
    <n v="0"/>
    <n v="30"/>
    <s v="2"/>
  </r>
  <r>
    <x v="3"/>
    <x v="82"/>
    <s v="1"/>
    <s v="01"/>
    <s v="15041RESIN146362023"/>
    <s v="23BL000F"/>
    <n v="2978"/>
    <n v="2978"/>
    <n v="2978"/>
    <n v="2978"/>
    <n v="0"/>
    <n v="0"/>
    <n v="0"/>
    <n v="0"/>
    <n v="512.5"/>
    <n v="0"/>
    <n v="0"/>
    <n v="0"/>
    <n v="0"/>
    <n v="0"/>
    <n v="512.5"/>
    <s v="2"/>
  </r>
  <r>
    <x v="3"/>
    <x v="82"/>
    <s v="1"/>
    <s v="01"/>
    <s v="15041RESIN146362023"/>
    <s v="23BL000F"/>
    <n v="2977"/>
    <n v="2977"/>
    <n v="2977"/>
    <n v="2977"/>
    <n v="0"/>
    <n v="0"/>
    <n v="0"/>
    <n v="0"/>
    <n v="105"/>
    <n v="0"/>
    <n v="0"/>
    <n v="0"/>
    <n v="0"/>
    <n v="0"/>
    <n v="105"/>
    <s v="2"/>
  </r>
  <r>
    <x v="3"/>
    <x v="82"/>
    <s v="1"/>
    <s v="01"/>
    <s v="15041RESIN146362023"/>
    <s v="23BL000F"/>
    <n v="2976"/>
    <n v="2976"/>
    <n v="2976"/>
    <n v="2976"/>
    <n v="0"/>
    <n v="0"/>
    <n v="0"/>
    <n v="0"/>
    <n v="33"/>
    <n v="0"/>
    <n v="0"/>
    <n v="0"/>
    <n v="0"/>
    <n v="0"/>
    <n v="33"/>
    <s v="2"/>
  </r>
  <r>
    <x v="3"/>
    <x v="82"/>
    <s v="1"/>
    <s v="01"/>
    <s v="15041RESIN146362023"/>
    <s v="23BL000F"/>
    <n v="2975"/>
    <n v="2975"/>
    <n v="2975"/>
    <n v="2975"/>
    <n v="0"/>
    <n v="0"/>
    <n v="0"/>
    <n v="0"/>
    <n v="12.5"/>
    <n v="0"/>
    <n v="0"/>
    <n v="0"/>
    <n v="0"/>
    <n v="0"/>
    <n v="12.5"/>
    <s v="2"/>
  </r>
  <r>
    <x v="3"/>
    <x v="82"/>
    <s v="1"/>
    <s v="01"/>
    <s v="15041RESIN146362023"/>
    <s v="23BL000F"/>
    <n v="2974"/>
    <n v="2974"/>
    <n v="2974"/>
    <n v="2974"/>
    <n v="0"/>
    <n v="0"/>
    <n v="0"/>
    <n v="0"/>
    <n v="27.2"/>
    <n v="0"/>
    <n v="0"/>
    <n v="0"/>
    <n v="0"/>
    <n v="0"/>
    <n v="27.2"/>
    <s v="2"/>
  </r>
  <r>
    <x v="3"/>
    <x v="82"/>
    <s v="1"/>
    <s v="01"/>
    <s v="15041RESIN146362023"/>
    <s v="23BL000F"/>
    <n v="2973"/>
    <n v="2973"/>
    <n v="2973"/>
    <n v="2973"/>
    <n v="0"/>
    <n v="0"/>
    <n v="0"/>
    <n v="0"/>
    <n v="22.5"/>
    <n v="0"/>
    <n v="0"/>
    <n v="0"/>
    <n v="0"/>
    <n v="0"/>
    <n v="22.5"/>
    <s v="2"/>
  </r>
  <r>
    <x v="3"/>
    <x v="82"/>
    <s v="1"/>
    <s v="01"/>
    <s v="15041RESIN146362023"/>
    <s v="23BL000F"/>
    <n v="2972"/>
    <n v="2972"/>
    <n v="2972"/>
    <n v="2972"/>
    <n v="0"/>
    <n v="0"/>
    <n v="0"/>
    <n v="0"/>
    <n v="33"/>
    <n v="0"/>
    <n v="0"/>
    <n v="0"/>
    <n v="0"/>
    <n v="0"/>
    <n v="33"/>
    <s v="2"/>
  </r>
  <r>
    <x v="3"/>
    <x v="82"/>
    <s v="1"/>
    <s v="01"/>
    <s v="15041RESIN146362023"/>
    <s v="23BL000F"/>
    <n v="2971"/>
    <n v="2971"/>
    <n v="2971"/>
    <n v="2971"/>
    <n v="0"/>
    <n v="0"/>
    <n v="0"/>
    <n v="0"/>
    <n v="42"/>
    <n v="0"/>
    <n v="0"/>
    <n v="0"/>
    <n v="0"/>
    <n v="0"/>
    <n v="42"/>
    <s v="2"/>
  </r>
  <r>
    <x v="3"/>
    <x v="82"/>
    <s v="1"/>
    <s v="01"/>
    <s v="15041RESIN146362023"/>
    <s v="23BL000F"/>
    <n v="2970"/>
    <n v="2970"/>
    <n v="2970"/>
    <n v="2970"/>
    <n v="0"/>
    <n v="0"/>
    <n v="0"/>
    <n v="0"/>
    <n v="128"/>
    <n v="0"/>
    <n v="0"/>
    <n v="0"/>
    <n v="0"/>
    <n v="0"/>
    <n v="128"/>
    <s v="2"/>
  </r>
  <r>
    <x v="3"/>
    <x v="82"/>
    <s v="1"/>
    <s v="01"/>
    <s v="15041RESIN146362023"/>
    <s v="23BL000F"/>
    <n v="2969"/>
    <n v="2969"/>
    <n v="2969"/>
    <n v="2969"/>
    <n v="0"/>
    <n v="0"/>
    <n v="0"/>
    <n v="0"/>
    <n v="6.75"/>
    <n v="0"/>
    <n v="0"/>
    <n v="0"/>
    <n v="0"/>
    <n v="0"/>
    <n v="6.75"/>
    <s v="2"/>
  </r>
  <r>
    <x v="3"/>
    <x v="82"/>
    <s v="1"/>
    <s v="01"/>
    <s v="15041RESIN146362023"/>
    <s v="23BL000F"/>
    <n v="2968"/>
    <n v="2968"/>
    <n v="2968"/>
    <n v="2968"/>
    <n v="0"/>
    <n v="0"/>
    <n v="0"/>
    <n v="0"/>
    <n v="50.5"/>
    <n v="0"/>
    <n v="0"/>
    <n v="0"/>
    <n v="0"/>
    <n v="0"/>
    <n v="50.5"/>
    <s v="2"/>
  </r>
  <r>
    <x v="3"/>
    <x v="82"/>
    <s v="1"/>
    <s v="01"/>
    <s v="15041RESIN146362023"/>
    <s v="23BL000F"/>
    <n v="2967"/>
    <n v="2967"/>
    <n v="2967"/>
    <n v="2967"/>
    <n v="0"/>
    <n v="0"/>
    <n v="0"/>
    <n v="0"/>
    <n v="431.5"/>
    <n v="0"/>
    <n v="0"/>
    <n v="0"/>
    <n v="0"/>
    <n v="0"/>
    <n v="431.5"/>
    <s v="2"/>
  </r>
  <r>
    <x v="3"/>
    <x v="82"/>
    <s v="1"/>
    <s v="01"/>
    <s v="15041RESIN146362023"/>
    <s v="23BL000F"/>
    <n v="2966"/>
    <n v="2966"/>
    <n v="2966"/>
    <n v="2966"/>
    <n v="0"/>
    <n v="0"/>
    <n v="0"/>
    <n v="0"/>
    <n v="27"/>
    <n v="0"/>
    <n v="0"/>
    <n v="0"/>
    <n v="0"/>
    <n v="0"/>
    <n v="27"/>
    <s v="2"/>
  </r>
  <r>
    <x v="3"/>
    <x v="83"/>
    <s v="1"/>
    <s v="01"/>
    <s v="15041RESIN146362023"/>
    <s v="23BL000F"/>
    <n v="2965"/>
    <n v="2965"/>
    <n v="2965"/>
    <n v="2965"/>
    <n v="0"/>
    <n v="0"/>
    <n v="0"/>
    <n v="0"/>
    <n v="18"/>
    <n v="0"/>
    <n v="0"/>
    <n v="0"/>
    <n v="0"/>
    <n v="0"/>
    <n v="18"/>
    <s v="2"/>
  </r>
  <r>
    <x v="3"/>
    <x v="83"/>
    <s v="1"/>
    <s v="01"/>
    <s v="15041RESIN146362023"/>
    <s v="23BL000F"/>
    <n v="2964"/>
    <n v="2964"/>
    <n v="2964"/>
    <n v="2964"/>
    <n v="0"/>
    <n v="0"/>
    <n v="0"/>
    <n v="0"/>
    <n v="180"/>
    <n v="0"/>
    <n v="0"/>
    <n v="0"/>
    <n v="0"/>
    <n v="0"/>
    <n v="180"/>
    <s v="2"/>
  </r>
  <r>
    <x v="3"/>
    <x v="83"/>
    <s v="1"/>
    <s v="01"/>
    <s v="15041RESIN146362023"/>
    <s v="23BL000F"/>
    <n v="2963"/>
    <n v="2963"/>
    <n v="2963"/>
    <n v="2963"/>
    <n v="0"/>
    <n v="0"/>
    <n v="0"/>
    <n v="0"/>
    <n v="141.35"/>
    <n v="0"/>
    <n v="0"/>
    <n v="0"/>
    <n v="0"/>
    <n v="0"/>
    <n v="141.35"/>
    <s v="2"/>
  </r>
  <r>
    <x v="3"/>
    <x v="83"/>
    <s v="1"/>
    <s v="01"/>
    <s v="15041RESIN146362023"/>
    <s v="23BL000F"/>
    <n v="2962"/>
    <n v="2962"/>
    <n v="2962"/>
    <n v="2962"/>
    <n v="0"/>
    <n v="0"/>
    <n v="0"/>
    <n v="0"/>
    <n v="118.5"/>
    <n v="0"/>
    <n v="0"/>
    <n v="0"/>
    <n v="0"/>
    <n v="0"/>
    <n v="118.5"/>
    <s v="2"/>
  </r>
  <r>
    <x v="3"/>
    <x v="83"/>
    <s v="1"/>
    <s v="01"/>
    <s v="15041RESIN146362023"/>
    <s v="23BL000F"/>
    <n v="2961"/>
    <n v="2961"/>
    <n v="2961"/>
    <n v="2961"/>
    <n v="0"/>
    <n v="0"/>
    <n v="0"/>
    <n v="0"/>
    <n v="45"/>
    <n v="0"/>
    <n v="0"/>
    <n v="0"/>
    <n v="0"/>
    <n v="0"/>
    <n v="45"/>
    <s v="2"/>
  </r>
  <r>
    <x v="3"/>
    <x v="83"/>
    <s v="1"/>
    <s v="01"/>
    <s v="15041RESIN146362023"/>
    <s v="23BL000F"/>
    <n v="2960"/>
    <n v="2960"/>
    <n v="2960"/>
    <n v="2960"/>
    <n v="0"/>
    <n v="0"/>
    <n v="0"/>
    <n v="0"/>
    <n v="458.25"/>
    <n v="0"/>
    <n v="0"/>
    <n v="0"/>
    <n v="0"/>
    <n v="0"/>
    <n v="458.25"/>
    <s v="2"/>
  </r>
  <r>
    <x v="3"/>
    <x v="83"/>
    <s v="1"/>
    <s v="01"/>
    <s v="15041RESIN146362023"/>
    <s v="23BL000F"/>
    <n v="2959"/>
    <n v="2959"/>
    <n v="2959"/>
    <n v="2959"/>
    <n v="0"/>
    <n v="0"/>
    <n v="0"/>
    <n v="0"/>
    <n v="40"/>
    <n v="0"/>
    <n v="0"/>
    <n v="0"/>
    <n v="0"/>
    <n v="0"/>
    <n v="40"/>
    <s v="2"/>
  </r>
  <r>
    <x v="3"/>
    <x v="83"/>
    <s v="1"/>
    <s v="01"/>
    <s v="15041RESIN146362023"/>
    <s v="23BL000F"/>
    <n v="2958"/>
    <n v="2958"/>
    <n v="2958"/>
    <n v="2958"/>
    <n v="0"/>
    <n v="0"/>
    <n v="0"/>
    <n v="0"/>
    <n v="80"/>
    <n v="0"/>
    <n v="0"/>
    <n v="0"/>
    <n v="0"/>
    <n v="0"/>
    <n v="80"/>
    <s v="2"/>
  </r>
  <r>
    <x v="3"/>
    <x v="83"/>
    <s v="1"/>
    <s v="01"/>
    <s v="15041RESIN146362023"/>
    <s v="23BL000F"/>
    <n v="2957"/>
    <n v="2957"/>
    <n v="2957"/>
    <n v="2957"/>
    <n v="0"/>
    <n v="0"/>
    <n v="0"/>
    <n v="0"/>
    <n v="439.3"/>
    <n v="0"/>
    <n v="0"/>
    <n v="0"/>
    <n v="0"/>
    <n v="0"/>
    <n v="439.3"/>
    <s v="2"/>
  </r>
  <r>
    <x v="3"/>
    <x v="83"/>
    <s v="1"/>
    <s v="01"/>
    <s v="15041RESIN146362023"/>
    <s v="23BL000F"/>
    <n v="2956"/>
    <n v="2956"/>
    <n v="2956"/>
    <n v="2956"/>
    <n v="0"/>
    <n v="0"/>
    <n v="0"/>
    <n v="0"/>
    <n v="30"/>
    <n v="0"/>
    <n v="0"/>
    <n v="0"/>
    <n v="0"/>
    <n v="0"/>
    <n v="30"/>
    <s v="2"/>
  </r>
  <r>
    <x v="3"/>
    <x v="83"/>
    <s v="1"/>
    <s v="01"/>
    <s v="15041RESIN146362023"/>
    <s v="23BL000F"/>
    <n v="2955"/>
    <n v="2955"/>
    <n v="2955"/>
    <n v="2955"/>
    <n v="0"/>
    <n v="0"/>
    <n v="0"/>
    <n v="0"/>
    <n v="187.5"/>
    <n v="0"/>
    <n v="0"/>
    <n v="0"/>
    <n v="0"/>
    <n v="0"/>
    <n v="187.5"/>
    <s v="2"/>
  </r>
  <r>
    <x v="3"/>
    <x v="83"/>
    <s v="1"/>
    <s v="01"/>
    <s v="15041RESIN146362023"/>
    <s v="23BL000F"/>
    <n v="2954"/>
    <n v="2954"/>
    <n v="2954"/>
    <n v="2954"/>
    <n v="0"/>
    <n v="0"/>
    <n v="0"/>
    <n v="0"/>
    <n v="107.7"/>
    <n v="0"/>
    <n v="0"/>
    <n v="0"/>
    <n v="0"/>
    <n v="0"/>
    <n v="107.7"/>
    <s v="2"/>
  </r>
  <r>
    <x v="3"/>
    <x v="83"/>
    <s v="1"/>
    <s v="01"/>
    <s v="15041RESIN146362023"/>
    <s v="23BL000F"/>
    <n v="2953"/>
    <n v="2953"/>
    <n v="2953"/>
    <n v="2953"/>
    <n v="0"/>
    <n v="0"/>
    <n v="0"/>
    <n v="0"/>
    <n v="28.1"/>
    <n v="0"/>
    <n v="0"/>
    <n v="0"/>
    <n v="0"/>
    <n v="0"/>
    <n v="28.1"/>
    <s v="2"/>
  </r>
  <r>
    <x v="3"/>
    <x v="83"/>
    <s v="1"/>
    <s v="01"/>
    <s v="15041RESIN146362023"/>
    <s v="23BL000F"/>
    <n v="2952"/>
    <n v="2952"/>
    <n v="2952"/>
    <n v="2952"/>
    <n v="0"/>
    <n v="0"/>
    <n v="0"/>
    <n v="0"/>
    <n v="20"/>
    <n v="0"/>
    <n v="0"/>
    <n v="0"/>
    <n v="0"/>
    <n v="0"/>
    <n v="20"/>
    <s v="2"/>
  </r>
  <r>
    <x v="3"/>
    <x v="83"/>
    <s v="1"/>
    <s v="01"/>
    <s v="15041RESIN146362023"/>
    <s v="23BL000F"/>
    <n v="2951"/>
    <n v="2951"/>
    <n v="2951"/>
    <n v="2951"/>
    <n v="0"/>
    <n v="0"/>
    <n v="0"/>
    <n v="0"/>
    <n v="501"/>
    <n v="0"/>
    <n v="0"/>
    <n v="0"/>
    <n v="0"/>
    <n v="0"/>
    <n v="501"/>
    <s v="2"/>
  </r>
  <r>
    <x v="3"/>
    <x v="83"/>
    <s v="1"/>
    <s v="01"/>
    <s v="15041RESIN146362023"/>
    <s v="23BL000F"/>
    <n v="2950"/>
    <n v="2950"/>
    <n v="2950"/>
    <n v="2950"/>
    <n v="0"/>
    <n v="0"/>
    <n v="0"/>
    <n v="0"/>
    <n v="43.75"/>
    <n v="0"/>
    <n v="0"/>
    <n v="0"/>
    <n v="0"/>
    <n v="0"/>
    <n v="43.75"/>
    <s v="2"/>
  </r>
  <r>
    <x v="3"/>
    <x v="83"/>
    <s v="1"/>
    <s v="01"/>
    <s v="15041RESIN146362023"/>
    <s v="23BL000F"/>
    <n v="2949"/>
    <n v="2949"/>
    <n v="2949"/>
    <n v="2949"/>
    <n v="0"/>
    <n v="0"/>
    <n v="0"/>
    <n v="0"/>
    <n v="106.85"/>
    <n v="0"/>
    <n v="0"/>
    <n v="0"/>
    <n v="0"/>
    <n v="0"/>
    <n v="106.85"/>
    <s v="2"/>
  </r>
  <r>
    <x v="3"/>
    <x v="83"/>
    <s v="1"/>
    <s v="01"/>
    <s v="15041RESIN146362023"/>
    <s v="23BL000F"/>
    <n v="2948"/>
    <n v="2948"/>
    <n v="2948"/>
    <n v="2948"/>
    <n v="0"/>
    <n v="0"/>
    <n v="0"/>
    <n v="0"/>
    <n v="225"/>
    <n v="0"/>
    <n v="0"/>
    <n v="0"/>
    <n v="0"/>
    <n v="0"/>
    <n v="225"/>
    <s v="2"/>
  </r>
  <r>
    <x v="3"/>
    <x v="83"/>
    <s v="1"/>
    <s v="01"/>
    <s v="15041RESIN146362023"/>
    <s v="23BL000F"/>
    <n v="2947"/>
    <n v="2947"/>
    <n v="2947"/>
    <n v="2947"/>
    <n v="0"/>
    <n v="0"/>
    <n v="0"/>
    <n v="0"/>
    <n v="467"/>
    <n v="0"/>
    <n v="0"/>
    <n v="0"/>
    <n v="0"/>
    <n v="0"/>
    <n v="467"/>
    <s v="2"/>
  </r>
  <r>
    <x v="3"/>
    <x v="83"/>
    <s v="1"/>
    <s v="01"/>
    <s v="15041RESIN146362023"/>
    <s v="23BL000F"/>
    <n v="2946"/>
    <n v="2946"/>
    <n v="2946"/>
    <n v="2946"/>
    <n v="0"/>
    <n v="0"/>
    <n v="0"/>
    <n v="0"/>
    <n v="455.5"/>
    <n v="0"/>
    <n v="0"/>
    <n v="0"/>
    <n v="0"/>
    <n v="0"/>
    <n v="455.5"/>
    <s v="2"/>
  </r>
  <r>
    <x v="3"/>
    <x v="84"/>
    <s v="1"/>
    <s v="01"/>
    <s v="15041RESIN146362023"/>
    <s v="23BL000F"/>
    <n v="2945"/>
    <n v="2945"/>
    <n v="2945"/>
    <n v="2945"/>
    <n v="0"/>
    <n v="0"/>
    <n v="0"/>
    <n v="0"/>
    <n v="50"/>
    <n v="0"/>
    <n v="0"/>
    <n v="0"/>
    <n v="0"/>
    <n v="0"/>
    <n v="50"/>
    <s v="2"/>
  </r>
  <r>
    <x v="3"/>
    <x v="84"/>
    <s v="1"/>
    <s v="01"/>
    <s v="15041RESIN146362023"/>
    <s v="23BL000F"/>
    <n v="2944"/>
    <n v="2944"/>
    <n v="2944"/>
    <n v="2944"/>
    <n v="0"/>
    <n v="0"/>
    <n v="0"/>
    <n v="0"/>
    <n v="65.819999999999993"/>
    <n v="0"/>
    <n v="0"/>
    <n v="0"/>
    <n v="0"/>
    <n v="0"/>
    <n v="65.819999999999993"/>
    <s v="2"/>
  </r>
  <r>
    <x v="3"/>
    <x v="84"/>
    <s v="1"/>
    <s v="01"/>
    <s v="15041RESIN146362023"/>
    <s v="23BL000F"/>
    <n v="2943"/>
    <n v="2943"/>
    <n v="2943"/>
    <n v="2943"/>
    <n v="0"/>
    <n v="0"/>
    <n v="0"/>
    <n v="0"/>
    <n v="389.1"/>
    <n v="0"/>
    <n v="0"/>
    <n v="0"/>
    <n v="0"/>
    <n v="0"/>
    <n v="389.1"/>
    <s v="2"/>
  </r>
  <r>
    <x v="3"/>
    <x v="84"/>
    <s v="1"/>
    <s v="01"/>
    <s v="15041RESIN146362023"/>
    <s v="23BL000F"/>
    <n v="2942"/>
    <n v="2942"/>
    <n v="2942"/>
    <n v="2942"/>
    <n v="0"/>
    <n v="0"/>
    <n v="0"/>
    <n v="0"/>
    <n v="467.5"/>
    <n v="0"/>
    <n v="0"/>
    <n v="0"/>
    <n v="0"/>
    <n v="0"/>
    <n v="467.5"/>
    <s v="2"/>
  </r>
  <r>
    <x v="3"/>
    <x v="84"/>
    <s v="1"/>
    <s v="01"/>
    <s v="15041RESIN146362023"/>
    <s v="23BL000F"/>
    <n v="2941"/>
    <n v="2941"/>
    <n v="2941"/>
    <n v="2941"/>
    <n v="0"/>
    <n v="0"/>
    <n v="0"/>
    <n v="0"/>
    <n v="90"/>
    <n v="0"/>
    <n v="0"/>
    <n v="0"/>
    <n v="0"/>
    <n v="0"/>
    <n v="90"/>
    <s v="2"/>
  </r>
  <r>
    <x v="3"/>
    <x v="84"/>
    <s v="1"/>
    <s v="01"/>
    <s v="15041RESIN146362023"/>
    <s v="23BL000F"/>
    <n v="2940"/>
    <n v="2940"/>
    <n v="2940"/>
    <n v="2940"/>
    <n v="0"/>
    <n v="0"/>
    <n v="0"/>
    <n v="0"/>
    <n v="100"/>
    <n v="0"/>
    <n v="0"/>
    <n v="0"/>
    <n v="0"/>
    <n v="0"/>
    <n v="100"/>
    <s v="2"/>
  </r>
  <r>
    <x v="3"/>
    <x v="84"/>
    <s v="1"/>
    <s v="01"/>
    <s v="15041RESIN146362023"/>
    <s v="23BL000F"/>
    <n v="2939"/>
    <n v="2939"/>
    <n v="2939"/>
    <n v="2939"/>
    <n v="0"/>
    <n v="0"/>
    <n v="0"/>
    <n v="0"/>
    <n v="13.91"/>
    <n v="0"/>
    <n v="0"/>
    <n v="0"/>
    <n v="0"/>
    <n v="0"/>
    <n v="13.91"/>
    <s v="2"/>
  </r>
  <r>
    <x v="3"/>
    <x v="84"/>
    <s v="1"/>
    <s v="01"/>
    <s v="15041RESIN146362023"/>
    <s v="23BL000F"/>
    <n v="2938"/>
    <n v="2938"/>
    <n v="2938"/>
    <n v="2938"/>
    <n v="0"/>
    <n v="0"/>
    <n v="0"/>
    <n v="0"/>
    <n v="223"/>
    <n v="0"/>
    <n v="0"/>
    <n v="0"/>
    <n v="0"/>
    <n v="0"/>
    <n v="223"/>
    <s v="2"/>
  </r>
  <r>
    <x v="3"/>
    <x v="84"/>
    <s v="1"/>
    <s v="01"/>
    <s v="15041RESIN146362023"/>
    <s v="23BL000F"/>
    <n v="2937"/>
    <n v="2937"/>
    <n v="2937"/>
    <n v="2937"/>
    <n v="0"/>
    <n v="0"/>
    <n v="0"/>
    <n v="0"/>
    <n v="50"/>
    <n v="0"/>
    <n v="0"/>
    <n v="0"/>
    <n v="0"/>
    <n v="0"/>
    <n v="50"/>
    <s v="2"/>
  </r>
  <r>
    <x v="3"/>
    <x v="84"/>
    <s v="1"/>
    <s v="01"/>
    <s v="15041RESIN146362023"/>
    <s v="23BL000F"/>
    <n v="2936"/>
    <n v="2936"/>
    <n v="2936"/>
    <n v="2936"/>
    <n v="0"/>
    <n v="0"/>
    <n v="0"/>
    <n v="0"/>
    <n v="112"/>
    <n v="0"/>
    <n v="0"/>
    <n v="0"/>
    <n v="0"/>
    <n v="0"/>
    <n v="112"/>
    <s v="2"/>
  </r>
  <r>
    <x v="3"/>
    <x v="84"/>
    <s v="1"/>
    <s v="01"/>
    <s v="15041RESIN146362023"/>
    <s v="23BL000F"/>
    <n v="2935"/>
    <n v="2935"/>
    <n v="2935"/>
    <n v="2935"/>
    <n v="0"/>
    <n v="0"/>
    <n v="0"/>
    <n v="0"/>
    <n v="13.2"/>
    <n v="0"/>
    <n v="0"/>
    <n v="0"/>
    <n v="0"/>
    <n v="0"/>
    <n v="13.2"/>
    <s v="2"/>
  </r>
  <r>
    <x v="3"/>
    <x v="85"/>
    <s v="1"/>
    <s v="01"/>
    <s v="15041RESIN146362023"/>
    <s v="23BL000F"/>
    <n v="2934"/>
    <n v="2934"/>
    <n v="2934"/>
    <n v="2934"/>
    <n v="0"/>
    <n v="0"/>
    <n v="0"/>
    <n v="0"/>
    <n v="762.6"/>
    <n v="0"/>
    <n v="0"/>
    <n v="0"/>
    <n v="0"/>
    <n v="0"/>
    <n v="762.6"/>
    <s v="2"/>
  </r>
  <r>
    <x v="3"/>
    <x v="85"/>
    <s v="1"/>
    <s v="01"/>
    <s v="15041RESIN146362023"/>
    <s v="23BL000F"/>
    <n v="2933"/>
    <n v="2933"/>
    <n v="2933"/>
    <n v="2933"/>
    <n v="0"/>
    <n v="0"/>
    <n v="0"/>
    <n v="0"/>
    <n v="4.5"/>
    <n v="0"/>
    <n v="0"/>
    <n v="0"/>
    <n v="0"/>
    <n v="0"/>
    <n v="4.5"/>
    <s v="2"/>
  </r>
  <r>
    <x v="3"/>
    <x v="85"/>
    <s v="1"/>
    <s v="01"/>
    <s v="15041RESIN146362023"/>
    <s v="23BL000F"/>
    <n v="2932"/>
    <n v="2932"/>
    <n v="2932"/>
    <n v="2932"/>
    <n v="0"/>
    <n v="0"/>
    <n v="0"/>
    <n v="0"/>
    <n v="67"/>
    <n v="0"/>
    <n v="0"/>
    <n v="0"/>
    <n v="0"/>
    <n v="0"/>
    <n v="67"/>
    <s v="2"/>
  </r>
  <r>
    <x v="3"/>
    <x v="85"/>
    <s v="1"/>
    <s v="01"/>
    <s v="15041RESIN146362023"/>
    <s v="23BL000F"/>
    <n v="2931"/>
    <n v="2931"/>
    <n v="2931"/>
    <n v="2931"/>
    <n v="0"/>
    <n v="0"/>
    <n v="0"/>
    <n v="0"/>
    <n v="19.95"/>
    <n v="0"/>
    <n v="0"/>
    <n v="0"/>
    <n v="0"/>
    <n v="0"/>
    <n v="19.95"/>
    <s v="2"/>
  </r>
  <r>
    <x v="3"/>
    <x v="85"/>
    <s v="1"/>
    <s v="01"/>
    <s v="15041RESIN146362023"/>
    <s v="23BL000F"/>
    <n v="2930"/>
    <n v="2930"/>
    <n v="2930"/>
    <n v="2930"/>
    <n v="0"/>
    <n v="0"/>
    <n v="0"/>
    <n v="0"/>
    <n v="449.45"/>
    <n v="0"/>
    <n v="0"/>
    <n v="0"/>
    <n v="0"/>
    <n v="0"/>
    <n v="449.45"/>
    <s v="2"/>
  </r>
  <r>
    <x v="3"/>
    <x v="85"/>
    <s v="1"/>
    <s v="01"/>
    <s v="15041RESIN146362023"/>
    <s v="23BL000F"/>
    <n v="2929"/>
    <n v="2929"/>
    <n v="2929"/>
    <n v="2929"/>
    <n v="0"/>
    <n v="0"/>
    <n v="0"/>
    <n v="0"/>
    <n v="149"/>
    <n v="0"/>
    <n v="0"/>
    <n v="0"/>
    <n v="0"/>
    <n v="0"/>
    <n v="149"/>
    <s v="2"/>
  </r>
  <r>
    <x v="3"/>
    <x v="85"/>
    <s v="1"/>
    <s v="01"/>
    <s v="15041RESIN146362023"/>
    <s v="23BL000F"/>
    <n v="2928"/>
    <n v="2928"/>
    <n v="2928"/>
    <n v="2928"/>
    <n v="0"/>
    <n v="0"/>
    <n v="0"/>
    <n v="0"/>
    <n v="57.6"/>
    <n v="0"/>
    <n v="0"/>
    <n v="0"/>
    <n v="0"/>
    <n v="0"/>
    <n v="57.6"/>
    <s v="2"/>
  </r>
  <r>
    <x v="3"/>
    <x v="85"/>
    <s v="1"/>
    <s v="01"/>
    <s v="15041RESIN146362023"/>
    <s v="23BL000F"/>
    <n v="2927"/>
    <n v="2927"/>
    <n v="2927"/>
    <n v="2927"/>
    <n v="0"/>
    <n v="0"/>
    <n v="0"/>
    <n v="0"/>
    <n v="665.9"/>
    <n v="0"/>
    <n v="0"/>
    <n v="0"/>
    <n v="0"/>
    <n v="0"/>
    <n v="665.9"/>
    <s v="2"/>
  </r>
  <r>
    <x v="3"/>
    <x v="85"/>
    <s v="1"/>
    <s v="01"/>
    <s v="15041RESIN146362023"/>
    <s v="23BL000F"/>
    <n v="2926"/>
    <n v="2926"/>
    <n v="2926"/>
    <n v="2926"/>
    <n v="0"/>
    <n v="0"/>
    <n v="0"/>
    <n v="0"/>
    <n v="46"/>
    <n v="0"/>
    <n v="0"/>
    <n v="0"/>
    <n v="0"/>
    <n v="0"/>
    <n v="46"/>
    <s v="2"/>
  </r>
  <r>
    <x v="3"/>
    <x v="85"/>
    <s v="1"/>
    <s v="01"/>
    <s v="15041RESIN146362023"/>
    <s v="23BL000F"/>
    <n v="2925"/>
    <n v="2925"/>
    <n v="2925"/>
    <n v="2925"/>
    <n v="0"/>
    <n v="0"/>
    <n v="0"/>
    <n v="0"/>
    <n v="35"/>
    <n v="0"/>
    <n v="0"/>
    <n v="0"/>
    <n v="0"/>
    <n v="0"/>
    <n v="35"/>
    <s v="2"/>
  </r>
  <r>
    <x v="3"/>
    <x v="85"/>
    <s v="1"/>
    <s v="01"/>
    <s v="15041RESIN146362023"/>
    <s v="23BL000F"/>
    <n v="2924"/>
    <n v="2924"/>
    <n v="2924"/>
    <n v="2924"/>
    <n v="0"/>
    <n v="0"/>
    <n v="0"/>
    <n v="0"/>
    <n v="78.48"/>
    <n v="0"/>
    <n v="0"/>
    <n v="0"/>
    <n v="0"/>
    <n v="0"/>
    <n v="78.48"/>
    <s v="2"/>
  </r>
  <r>
    <x v="3"/>
    <x v="85"/>
    <s v="1"/>
    <s v="01"/>
    <s v="15041RESIN146362023"/>
    <s v="23BL000F"/>
    <n v="2923"/>
    <n v="2923"/>
    <n v="2923"/>
    <n v="2923"/>
    <n v="0"/>
    <n v="0"/>
    <n v="0"/>
    <n v="0"/>
    <n v="164.4"/>
    <n v="0"/>
    <n v="0"/>
    <n v="0"/>
    <n v="0"/>
    <n v="0"/>
    <n v="164.4"/>
    <s v="2"/>
  </r>
  <r>
    <x v="3"/>
    <x v="85"/>
    <s v="1"/>
    <s v="01"/>
    <s v="15041RESIN146362023"/>
    <s v="23BL000F"/>
    <n v="2922"/>
    <n v="2922"/>
    <n v="2922"/>
    <n v="2922"/>
    <n v="0"/>
    <n v="0"/>
    <n v="0"/>
    <n v="0"/>
    <n v="220"/>
    <n v="0"/>
    <n v="0"/>
    <n v="0"/>
    <n v="0"/>
    <n v="0"/>
    <n v="220"/>
    <s v="2"/>
  </r>
  <r>
    <x v="3"/>
    <x v="85"/>
    <s v="1"/>
    <s v="01"/>
    <s v="15041RESIN146362023"/>
    <s v="23BL000F"/>
    <n v="2921"/>
    <n v="2921"/>
    <n v="2921"/>
    <n v="2921"/>
    <n v="0"/>
    <n v="0"/>
    <n v="0"/>
    <n v="0"/>
    <n v="442.3"/>
    <n v="0"/>
    <n v="0"/>
    <n v="0"/>
    <n v="0"/>
    <n v="0"/>
    <n v="442.3"/>
    <s v="2"/>
  </r>
  <r>
    <x v="3"/>
    <x v="85"/>
    <s v="1"/>
    <s v="01"/>
    <s v="15041RESIN146362023"/>
    <s v="23BL000F"/>
    <n v="2920"/>
    <n v="2920"/>
    <n v="2920"/>
    <n v="2920"/>
    <n v="0"/>
    <n v="0"/>
    <n v="0"/>
    <n v="0"/>
    <n v="108"/>
    <n v="0"/>
    <n v="0"/>
    <n v="0"/>
    <n v="0"/>
    <n v="0"/>
    <n v="108"/>
    <s v="2"/>
  </r>
  <r>
    <x v="3"/>
    <x v="85"/>
    <s v="1"/>
    <s v="01"/>
    <s v="15041RESIN146362023"/>
    <s v="23BL000F"/>
    <n v="2919"/>
    <n v="2919"/>
    <n v="2919"/>
    <n v="2919"/>
    <n v="0"/>
    <n v="0"/>
    <n v="0"/>
    <n v="0"/>
    <n v="39.44"/>
    <n v="0"/>
    <n v="0"/>
    <n v="0"/>
    <n v="0"/>
    <n v="0"/>
    <n v="39.44"/>
    <s v="2"/>
  </r>
  <r>
    <x v="3"/>
    <x v="85"/>
    <s v="1"/>
    <s v="01"/>
    <s v="15041RESIN146362023"/>
    <s v="23BL000F"/>
    <n v="2918"/>
    <n v="2918"/>
    <n v="2918"/>
    <n v="2918"/>
    <n v="0"/>
    <n v="0"/>
    <n v="0"/>
    <n v="0"/>
    <n v="23.65"/>
    <n v="0"/>
    <n v="0"/>
    <n v="0"/>
    <n v="0"/>
    <n v="0"/>
    <n v="23.65"/>
    <s v="2"/>
  </r>
  <r>
    <x v="3"/>
    <x v="85"/>
    <s v="1"/>
    <s v="01"/>
    <s v="15041RESIN146362023"/>
    <s v="23BL000F"/>
    <n v="2917"/>
    <n v="2917"/>
    <n v="2917"/>
    <n v="2917"/>
    <n v="0"/>
    <n v="0"/>
    <n v="0"/>
    <n v="0"/>
    <n v="480"/>
    <n v="0"/>
    <n v="0"/>
    <n v="0"/>
    <n v="0"/>
    <n v="0"/>
    <n v="480"/>
    <s v="2"/>
  </r>
  <r>
    <x v="3"/>
    <x v="85"/>
    <s v="1"/>
    <s v="01"/>
    <s v="15041RESIN146362023"/>
    <s v="23BL000F"/>
    <n v="2916"/>
    <n v="2916"/>
    <n v="2916"/>
    <n v="2916"/>
    <n v="0"/>
    <n v="0"/>
    <n v="0"/>
    <n v="0"/>
    <n v="5"/>
    <n v="0"/>
    <n v="0"/>
    <n v="0"/>
    <n v="0"/>
    <n v="0"/>
    <n v="5"/>
    <s v="2"/>
  </r>
  <r>
    <x v="3"/>
    <x v="85"/>
    <s v="1"/>
    <s v="01"/>
    <s v="15041RESIN146362023"/>
    <s v="23BL000F"/>
    <n v="2915"/>
    <n v="2915"/>
    <n v="2915"/>
    <n v="2915"/>
    <n v="0"/>
    <n v="0"/>
    <n v="0"/>
    <n v="0"/>
    <n v="110"/>
    <n v="0"/>
    <n v="0"/>
    <n v="0"/>
    <n v="0"/>
    <n v="0"/>
    <n v="110"/>
    <s v="2"/>
  </r>
  <r>
    <x v="3"/>
    <x v="85"/>
    <s v="1"/>
    <s v="01"/>
    <s v="15041RESIN146362023"/>
    <s v="23BL000F"/>
    <n v="2914"/>
    <n v="2914"/>
    <n v="2914"/>
    <n v="2914"/>
    <n v="0"/>
    <n v="0"/>
    <n v="0"/>
    <n v="0"/>
    <n v="465.8"/>
    <n v="0"/>
    <n v="0"/>
    <n v="0"/>
    <n v="0"/>
    <n v="0"/>
    <n v="465.8"/>
    <s v="2"/>
  </r>
  <r>
    <x v="3"/>
    <x v="85"/>
    <s v="1"/>
    <s v="01"/>
    <s v="15041RESIN146362023"/>
    <s v="23BL000F"/>
    <n v="2913"/>
    <n v="2913"/>
    <n v="2913"/>
    <n v="2913"/>
    <n v="0"/>
    <n v="0"/>
    <n v="0"/>
    <n v="0"/>
    <n v="16.5"/>
    <n v="0"/>
    <n v="0"/>
    <n v="0"/>
    <n v="0"/>
    <n v="0"/>
    <n v="16.5"/>
    <s v="2"/>
  </r>
  <r>
    <x v="3"/>
    <x v="85"/>
    <s v="1"/>
    <s v="01"/>
    <s v="15041RESIN146362023"/>
    <s v="23BL000F"/>
    <n v="2912"/>
    <n v="2912"/>
    <n v="2912"/>
    <n v="2912"/>
    <n v="0"/>
    <n v="0"/>
    <n v="0"/>
    <n v="0"/>
    <n v="557"/>
    <n v="0"/>
    <n v="0"/>
    <n v="0"/>
    <n v="0"/>
    <n v="0"/>
    <n v="557"/>
    <s v="2"/>
  </r>
  <r>
    <x v="3"/>
    <x v="85"/>
    <s v="1"/>
    <s v="01"/>
    <s v="15041RESIN146362023"/>
    <s v="23BL000F"/>
    <n v="2911"/>
    <n v="2911"/>
    <n v="2911"/>
    <n v="2911"/>
    <n v="0"/>
    <n v="0"/>
    <n v="0"/>
    <n v="0"/>
    <n v="372.5"/>
    <n v="0"/>
    <n v="0"/>
    <n v="0"/>
    <n v="0"/>
    <n v="0"/>
    <n v="372.5"/>
    <s v="2"/>
  </r>
  <r>
    <x v="3"/>
    <x v="85"/>
    <s v="1"/>
    <s v="01"/>
    <s v="15041RESIN146362023"/>
    <s v="23BL000F"/>
    <n v="2910"/>
    <n v="2910"/>
    <n v="2910"/>
    <n v="2910"/>
    <n v="0"/>
    <n v="0"/>
    <n v="0"/>
    <n v="0"/>
    <n v="220"/>
    <n v="0"/>
    <n v="0"/>
    <n v="0"/>
    <n v="0"/>
    <n v="0"/>
    <n v="220"/>
    <s v="2"/>
  </r>
  <r>
    <x v="3"/>
    <x v="85"/>
    <s v="1"/>
    <s v="01"/>
    <s v="15041RESIN146362023"/>
    <s v="23BL000F"/>
    <n v="2909"/>
    <n v="2909"/>
    <n v="2909"/>
    <n v="2909"/>
    <n v="0"/>
    <n v="0"/>
    <n v="0"/>
    <n v="0"/>
    <n v="15"/>
    <n v="0"/>
    <n v="0"/>
    <n v="0"/>
    <n v="0"/>
    <n v="0"/>
    <n v="15"/>
    <s v="2"/>
  </r>
  <r>
    <x v="3"/>
    <x v="85"/>
    <s v="1"/>
    <s v="01"/>
    <s v="15041RESIN146362023"/>
    <s v="23BL000F"/>
    <n v="2908"/>
    <n v="2908"/>
    <n v="2908"/>
    <n v="2908"/>
    <n v="0"/>
    <n v="0"/>
    <n v="0"/>
    <n v="0"/>
    <n v="184.4"/>
    <n v="0"/>
    <n v="0"/>
    <n v="0"/>
    <n v="0"/>
    <n v="0"/>
    <n v="184.4"/>
    <s v="2"/>
  </r>
  <r>
    <x v="3"/>
    <x v="85"/>
    <s v="1"/>
    <s v="01"/>
    <s v="15041RESIN146362023"/>
    <s v="23BL000F"/>
    <n v="2907"/>
    <n v="2907"/>
    <n v="2907"/>
    <n v="2907"/>
    <n v="0"/>
    <n v="0"/>
    <n v="0"/>
    <n v="0"/>
    <n v="47.6"/>
    <n v="0"/>
    <n v="0"/>
    <n v="0"/>
    <n v="0"/>
    <n v="0"/>
    <n v="47.6"/>
    <s v="2"/>
  </r>
  <r>
    <x v="3"/>
    <x v="86"/>
    <s v="1"/>
    <s v="01"/>
    <s v="15041RESIN146362023"/>
    <s v="23BL000F"/>
    <n v="2906"/>
    <n v="2906"/>
    <n v="2906"/>
    <n v="2906"/>
    <n v="0"/>
    <n v="0"/>
    <n v="0"/>
    <n v="0"/>
    <n v="245.6"/>
    <n v="0"/>
    <n v="0"/>
    <n v="0"/>
    <n v="0"/>
    <n v="0"/>
    <n v="245.6"/>
    <s v="2"/>
  </r>
  <r>
    <x v="3"/>
    <x v="86"/>
    <s v="1"/>
    <s v="01"/>
    <s v="15041RESIN146362023"/>
    <s v="23BL000F"/>
    <n v="2905"/>
    <n v="2905"/>
    <n v="2905"/>
    <n v="2905"/>
    <n v="0"/>
    <n v="0"/>
    <n v="0"/>
    <n v="0"/>
    <n v="126"/>
    <n v="0"/>
    <n v="0"/>
    <n v="0"/>
    <n v="0"/>
    <n v="0"/>
    <n v="126"/>
    <s v="2"/>
  </r>
  <r>
    <x v="3"/>
    <x v="86"/>
    <s v="1"/>
    <s v="01"/>
    <s v="15041RESIN146362023"/>
    <s v="23BL000F"/>
    <n v="2904"/>
    <n v="2904"/>
    <n v="2904"/>
    <n v="2904"/>
    <n v="0"/>
    <n v="0"/>
    <n v="0"/>
    <n v="0"/>
    <n v="150"/>
    <n v="0"/>
    <n v="0"/>
    <n v="0"/>
    <n v="0"/>
    <n v="0"/>
    <n v="150"/>
    <s v="2"/>
  </r>
  <r>
    <x v="3"/>
    <x v="86"/>
    <s v="1"/>
    <s v="01"/>
    <s v="15041RESIN146362023"/>
    <s v="23BL000F"/>
    <n v="2903"/>
    <n v="2903"/>
    <n v="2903"/>
    <n v="2903"/>
    <n v="0"/>
    <n v="0"/>
    <n v="0"/>
    <n v="0"/>
    <n v="78"/>
    <n v="0"/>
    <n v="0"/>
    <n v="0"/>
    <n v="0"/>
    <n v="0"/>
    <n v="78"/>
    <s v="2"/>
  </r>
  <r>
    <x v="3"/>
    <x v="86"/>
    <s v="1"/>
    <s v="01"/>
    <s v="15041RESIN146362023"/>
    <s v="23BL000F"/>
    <n v="2902"/>
    <n v="2902"/>
    <n v="2902"/>
    <n v="2902"/>
    <n v="0"/>
    <n v="0"/>
    <n v="0"/>
    <n v="0"/>
    <n v="438"/>
    <n v="0"/>
    <n v="0"/>
    <n v="0"/>
    <n v="0"/>
    <n v="0"/>
    <n v="438"/>
    <s v="2"/>
  </r>
  <r>
    <x v="3"/>
    <x v="86"/>
    <s v="1"/>
    <s v="01"/>
    <s v="15041RESIN146362023"/>
    <s v="23BL000F"/>
    <n v="2901"/>
    <n v="2901"/>
    <n v="2901"/>
    <n v="2901"/>
    <n v="0"/>
    <n v="0"/>
    <n v="0"/>
    <n v="0"/>
    <n v="189"/>
    <n v="0"/>
    <n v="0"/>
    <n v="0"/>
    <n v="0"/>
    <n v="0"/>
    <n v="189"/>
    <s v="2"/>
  </r>
  <r>
    <x v="3"/>
    <x v="86"/>
    <s v="1"/>
    <s v="01"/>
    <s v="15041RESIN146362023"/>
    <s v="23BL000F"/>
    <n v="2900"/>
    <n v="2900"/>
    <n v="2900"/>
    <n v="2900"/>
    <n v="0"/>
    <n v="0"/>
    <n v="0"/>
    <n v="0"/>
    <n v="36"/>
    <n v="0"/>
    <n v="0"/>
    <n v="0"/>
    <n v="0"/>
    <n v="0"/>
    <n v="36"/>
    <s v="2"/>
  </r>
  <r>
    <x v="3"/>
    <x v="86"/>
    <s v="1"/>
    <s v="01"/>
    <s v="15041RESIN146362023"/>
    <s v="23BL000F"/>
    <n v="2899"/>
    <n v="2899"/>
    <n v="2899"/>
    <n v="2899"/>
    <n v="0"/>
    <n v="0"/>
    <n v="0"/>
    <n v="0"/>
    <n v="138"/>
    <n v="0"/>
    <n v="0"/>
    <n v="0"/>
    <n v="0"/>
    <n v="0"/>
    <n v="138"/>
    <s v="2"/>
  </r>
  <r>
    <x v="3"/>
    <x v="86"/>
    <s v="1"/>
    <s v="01"/>
    <s v="15041RESIN146362023"/>
    <s v="23BL000F"/>
    <n v="2898"/>
    <n v="2898"/>
    <n v="2898"/>
    <n v="2898"/>
    <n v="0"/>
    <n v="0"/>
    <n v="0"/>
    <n v="0"/>
    <n v="30"/>
    <n v="0"/>
    <n v="0"/>
    <n v="0"/>
    <n v="0"/>
    <n v="0"/>
    <n v="30"/>
    <s v="2"/>
  </r>
  <r>
    <x v="3"/>
    <x v="86"/>
    <s v="1"/>
    <s v="01"/>
    <s v="15041RESIN146362023"/>
    <s v="23BL000F"/>
    <n v="2897"/>
    <n v="2897"/>
    <n v="2897"/>
    <n v="2897"/>
    <n v="0"/>
    <n v="0"/>
    <n v="0"/>
    <n v="0"/>
    <n v="1112.5"/>
    <n v="0"/>
    <n v="0"/>
    <n v="0"/>
    <n v="0"/>
    <n v="0"/>
    <n v="1112.5"/>
    <s v="2"/>
  </r>
  <r>
    <x v="3"/>
    <x v="86"/>
    <s v="1"/>
    <s v="01"/>
    <s v="15041RESIN146362023"/>
    <s v="23BL000F"/>
    <n v="2896"/>
    <n v="2896"/>
    <n v="2896"/>
    <n v="2896"/>
    <n v="0"/>
    <n v="0"/>
    <n v="0"/>
    <n v="0"/>
    <n v="441"/>
    <n v="0"/>
    <n v="0"/>
    <n v="0"/>
    <n v="0"/>
    <n v="0"/>
    <n v="441"/>
    <s v="2"/>
  </r>
  <r>
    <x v="3"/>
    <x v="86"/>
    <s v="1"/>
    <s v="01"/>
    <s v="15041RESIN146362023"/>
    <s v="23BL000F"/>
    <n v="2895"/>
    <n v="2895"/>
    <n v="2895"/>
    <n v="2895"/>
    <n v="0"/>
    <n v="0"/>
    <n v="0"/>
    <n v="0"/>
    <n v="560"/>
    <n v="0"/>
    <n v="0"/>
    <n v="0"/>
    <n v="0"/>
    <n v="0"/>
    <n v="560"/>
    <s v="2"/>
  </r>
  <r>
    <x v="3"/>
    <x v="86"/>
    <s v="1"/>
    <s v="01"/>
    <s v="15041RESIN146362023"/>
    <s v="23BL000F"/>
    <n v="2894"/>
    <n v="2894"/>
    <n v="2894"/>
    <n v="2894"/>
    <n v="0"/>
    <n v="0"/>
    <n v="0"/>
    <n v="0"/>
    <n v="97.4"/>
    <n v="0"/>
    <n v="0"/>
    <n v="0"/>
    <n v="0"/>
    <n v="0"/>
    <n v="97.4"/>
    <s v="2"/>
  </r>
  <r>
    <x v="3"/>
    <x v="86"/>
    <s v="1"/>
    <s v="01"/>
    <s v="15041RESIN146362023"/>
    <s v="23BL000F"/>
    <n v="2893"/>
    <n v="2893"/>
    <n v="2893"/>
    <n v="2893"/>
    <n v="0"/>
    <n v="0"/>
    <n v="0"/>
    <n v="0"/>
    <n v="91"/>
    <n v="0"/>
    <n v="0"/>
    <n v="0"/>
    <n v="0"/>
    <n v="0"/>
    <n v="91"/>
    <s v="2"/>
  </r>
  <r>
    <x v="3"/>
    <x v="86"/>
    <s v="1"/>
    <s v="01"/>
    <s v="15041RESIN146362023"/>
    <s v="23BL000F"/>
    <n v="2892"/>
    <n v="2892"/>
    <n v="2892"/>
    <n v="2892"/>
    <n v="0"/>
    <n v="0"/>
    <n v="0"/>
    <n v="0"/>
    <n v="190"/>
    <n v="0"/>
    <n v="0"/>
    <n v="0"/>
    <n v="0"/>
    <n v="0"/>
    <n v="190"/>
    <s v="2"/>
  </r>
  <r>
    <x v="3"/>
    <x v="86"/>
    <s v="1"/>
    <s v="01"/>
    <s v="15041RESIN146362023"/>
    <s v="23BL000F"/>
    <n v="2891"/>
    <n v="2891"/>
    <n v="2891"/>
    <n v="2891"/>
    <n v="0"/>
    <n v="0"/>
    <n v="0"/>
    <n v="0"/>
    <n v="8.25"/>
    <n v="0"/>
    <n v="0"/>
    <n v="0"/>
    <n v="0"/>
    <n v="0"/>
    <n v="8.25"/>
    <s v="2"/>
  </r>
  <r>
    <x v="3"/>
    <x v="86"/>
    <s v="1"/>
    <s v="01"/>
    <s v="15041RESIN146362023"/>
    <s v="23BL000F"/>
    <n v="2890"/>
    <n v="2890"/>
    <n v="2890"/>
    <n v="2890"/>
    <n v="0"/>
    <n v="0"/>
    <n v="0"/>
    <n v="0"/>
    <n v="533"/>
    <n v="0"/>
    <n v="0"/>
    <n v="0"/>
    <n v="0"/>
    <n v="0"/>
    <n v="533"/>
    <s v="2"/>
  </r>
  <r>
    <x v="3"/>
    <x v="86"/>
    <s v="1"/>
    <s v="01"/>
    <s v="15041RESIN146362023"/>
    <s v="23BL000F"/>
    <n v="2889"/>
    <n v="2889"/>
    <n v="2889"/>
    <n v="2889"/>
    <n v="0"/>
    <n v="0"/>
    <n v="0"/>
    <n v="0"/>
    <n v="520"/>
    <n v="0"/>
    <n v="0"/>
    <n v="0"/>
    <n v="0"/>
    <n v="0"/>
    <n v="520"/>
    <s v="2"/>
  </r>
  <r>
    <x v="3"/>
    <x v="86"/>
    <s v="1"/>
    <s v="01"/>
    <s v="15041RESIN146362023"/>
    <s v="23BL000F"/>
    <n v="2888"/>
    <n v="2888"/>
    <n v="2888"/>
    <n v="2888"/>
    <n v="0"/>
    <n v="0"/>
    <n v="0"/>
    <n v="0"/>
    <n v="15"/>
    <n v="0"/>
    <n v="0"/>
    <n v="0"/>
    <n v="0"/>
    <n v="0"/>
    <n v="15"/>
    <s v="2"/>
  </r>
  <r>
    <x v="3"/>
    <x v="86"/>
    <s v="1"/>
    <s v="01"/>
    <s v="15041RESIN146362023"/>
    <s v="23BL000F"/>
    <n v="2887"/>
    <n v="2887"/>
    <n v="2887"/>
    <n v="2887"/>
    <n v="0"/>
    <n v="0"/>
    <n v="0"/>
    <n v="0"/>
    <n v="220"/>
    <n v="0"/>
    <n v="0"/>
    <n v="0"/>
    <n v="0"/>
    <n v="0"/>
    <n v="220"/>
    <s v="2"/>
  </r>
  <r>
    <x v="3"/>
    <x v="86"/>
    <s v="1"/>
    <s v="01"/>
    <s v="15041RESIN146362023"/>
    <s v="23BL000F"/>
    <n v="2886"/>
    <n v="2886"/>
    <n v="2886"/>
    <n v="2886"/>
    <n v="0"/>
    <n v="0"/>
    <n v="0"/>
    <n v="0"/>
    <n v="40"/>
    <n v="0"/>
    <n v="0"/>
    <n v="0"/>
    <n v="0"/>
    <n v="0"/>
    <n v="40"/>
    <s v="2"/>
  </r>
  <r>
    <x v="3"/>
    <x v="86"/>
    <s v="1"/>
    <s v="01"/>
    <s v="15041RESIN146362023"/>
    <s v="23BL000F"/>
    <n v="2885"/>
    <n v="2885"/>
    <n v="2885"/>
    <n v="2885"/>
    <n v="0"/>
    <n v="0"/>
    <n v="0"/>
    <n v="0"/>
    <n v="21.9"/>
    <n v="0"/>
    <n v="0"/>
    <n v="0"/>
    <n v="0"/>
    <n v="0"/>
    <n v="21.9"/>
    <s v="2"/>
  </r>
  <r>
    <x v="3"/>
    <x v="87"/>
    <s v="1"/>
    <s v="01"/>
    <s v="15041RESIN146362023"/>
    <s v="23BL000F"/>
    <n v="2884"/>
    <n v="2884"/>
    <n v="2884"/>
    <n v="2884"/>
    <n v="0"/>
    <n v="0"/>
    <n v="0"/>
    <n v="0"/>
    <n v="75"/>
    <n v="0"/>
    <n v="0"/>
    <n v="0"/>
    <n v="0"/>
    <n v="0"/>
    <n v="75"/>
    <s v="2"/>
  </r>
  <r>
    <x v="3"/>
    <x v="87"/>
    <s v="1"/>
    <s v="01"/>
    <s v="15041RESIN146362023"/>
    <s v="23BL000F"/>
    <n v="2883"/>
    <n v="2883"/>
    <n v="2883"/>
    <n v="2883"/>
    <n v="0"/>
    <n v="0"/>
    <n v="0"/>
    <n v="0"/>
    <n v="225"/>
    <n v="0"/>
    <n v="0"/>
    <n v="0"/>
    <n v="0"/>
    <n v="0"/>
    <n v="225"/>
    <s v="2"/>
  </r>
  <r>
    <x v="3"/>
    <x v="87"/>
    <s v="1"/>
    <s v="01"/>
    <s v="15041RESIN146362023"/>
    <s v="23BL000F"/>
    <n v="2882"/>
    <n v="2882"/>
    <n v="2882"/>
    <n v="2882"/>
    <n v="0"/>
    <n v="0"/>
    <n v="0"/>
    <n v="0"/>
    <n v="22.5"/>
    <n v="0"/>
    <n v="0"/>
    <n v="0"/>
    <n v="0"/>
    <n v="0"/>
    <n v="22.5"/>
    <s v="2"/>
  </r>
  <r>
    <x v="3"/>
    <x v="87"/>
    <s v="1"/>
    <s v="01"/>
    <s v="15041RESIN146362023"/>
    <s v="23BL000F"/>
    <n v="2881"/>
    <n v="2881"/>
    <n v="2881"/>
    <n v="2881"/>
    <n v="0"/>
    <n v="0"/>
    <n v="0"/>
    <n v="0"/>
    <n v="275.55"/>
    <n v="0"/>
    <n v="0"/>
    <n v="0"/>
    <n v="0"/>
    <n v="0"/>
    <n v="275.55"/>
    <s v="2"/>
  </r>
  <r>
    <x v="3"/>
    <x v="87"/>
    <s v="1"/>
    <s v="01"/>
    <s v="15041RESIN146362023"/>
    <s v="23BL000F"/>
    <n v="2880"/>
    <n v="2880"/>
    <n v="2880"/>
    <n v="2880"/>
    <n v="0"/>
    <n v="0"/>
    <n v="0"/>
    <n v="0"/>
    <n v="310"/>
    <n v="0"/>
    <n v="0"/>
    <n v="0"/>
    <n v="0"/>
    <n v="0"/>
    <n v="310"/>
    <s v="2"/>
  </r>
  <r>
    <x v="3"/>
    <x v="87"/>
    <s v="1"/>
    <s v="01"/>
    <s v="15041RESIN146362023"/>
    <s v="23BL000F"/>
    <n v="2879"/>
    <n v="2879"/>
    <n v="2879"/>
    <n v="2879"/>
    <n v="0"/>
    <n v="0"/>
    <n v="0"/>
    <n v="0"/>
    <n v="262"/>
    <n v="0"/>
    <n v="0"/>
    <n v="0"/>
    <n v="0"/>
    <n v="0"/>
    <n v="262"/>
    <s v="2"/>
  </r>
  <r>
    <x v="3"/>
    <x v="87"/>
    <s v="1"/>
    <s v="01"/>
    <s v="15041RESIN146362023"/>
    <s v="23BL000F"/>
    <n v="2878"/>
    <n v="2878"/>
    <n v="2878"/>
    <n v="2878"/>
    <n v="0"/>
    <n v="0"/>
    <n v="0"/>
    <n v="0"/>
    <n v="547"/>
    <n v="0"/>
    <n v="0"/>
    <n v="0"/>
    <n v="0"/>
    <n v="0"/>
    <n v="547"/>
    <s v="2"/>
  </r>
  <r>
    <x v="3"/>
    <x v="87"/>
    <s v="1"/>
    <s v="01"/>
    <s v="15041RESIN146362023"/>
    <s v="23BL000F"/>
    <n v="2877"/>
    <n v="2877"/>
    <n v="2877"/>
    <n v="2877"/>
    <n v="0"/>
    <n v="0"/>
    <n v="0"/>
    <n v="0"/>
    <n v="41.6"/>
    <n v="0"/>
    <n v="0"/>
    <n v="0"/>
    <n v="0"/>
    <n v="0"/>
    <n v="41.6"/>
    <s v="2"/>
  </r>
  <r>
    <x v="3"/>
    <x v="87"/>
    <s v="1"/>
    <s v="01"/>
    <s v="15041RESIN146362023"/>
    <s v="23BL000F"/>
    <n v="2876"/>
    <n v="2876"/>
    <n v="2876"/>
    <n v="2876"/>
    <n v="0"/>
    <n v="0"/>
    <n v="0"/>
    <n v="0"/>
    <n v="105.66"/>
    <n v="0"/>
    <n v="0"/>
    <n v="0"/>
    <n v="0"/>
    <n v="0"/>
    <n v="105.66"/>
    <s v="2"/>
  </r>
  <r>
    <x v="3"/>
    <x v="87"/>
    <s v="1"/>
    <s v="01"/>
    <s v="15041RESIN146362023"/>
    <s v="23BL000F"/>
    <n v="2875"/>
    <n v="2875"/>
    <n v="2875"/>
    <n v="2875"/>
    <n v="0"/>
    <n v="0"/>
    <n v="0"/>
    <n v="0"/>
    <n v="27"/>
    <n v="0"/>
    <n v="0"/>
    <n v="0"/>
    <n v="0"/>
    <n v="0"/>
    <n v="27"/>
    <s v="2"/>
  </r>
  <r>
    <x v="3"/>
    <x v="87"/>
    <s v="1"/>
    <s v="01"/>
    <s v="15041RESIN146362023"/>
    <s v="23BL000F"/>
    <n v="2874"/>
    <n v="2874"/>
    <n v="2874"/>
    <n v="2874"/>
    <n v="0"/>
    <n v="0"/>
    <n v="0"/>
    <n v="0"/>
    <n v="39.299999999999997"/>
    <n v="0"/>
    <n v="0"/>
    <n v="0"/>
    <n v="0"/>
    <n v="0"/>
    <n v="39.299999999999997"/>
    <s v="2"/>
  </r>
  <r>
    <x v="3"/>
    <x v="87"/>
    <s v="1"/>
    <s v="01"/>
    <s v="15041RESIN146362023"/>
    <s v="23BL000F"/>
    <n v="2873"/>
    <n v="2873"/>
    <n v="2873"/>
    <n v="2873"/>
    <n v="0"/>
    <n v="0"/>
    <n v="0"/>
    <n v="0"/>
    <n v="225"/>
    <n v="0"/>
    <n v="0"/>
    <n v="0"/>
    <n v="0"/>
    <n v="0"/>
    <n v="225"/>
    <s v="2"/>
  </r>
  <r>
    <x v="3"/>
    <x v="87"/>
    <s v="1"/>
    <s v="01"/>
    <s v="15041RESIN146362023"/>
    <s v="23BL000F"/>
    <n v="2872"/>
    <n v="2872"/>
    <n v="2872"/>
    <n v="2872"/>
    <n v="0"/>
    <n v="0"/>
    <n v="0"/>
    <n v="0"/>
    <n v="459.5"/>
    <n v="0"/>
    <n v="0"/>
    <n v="0"/>
    <n v="0"/>
    <n v="0"/>
    <n v="459.5"/>
    <s v="2"/>
  </r>
  <r>
    <x v="3"/>
    <x v="87"/>
    <s v="1"/>
    <s v="01"/>
    <s v="15041RESIN146362023"/>
    <s v="23BL000F"/>
    <n v="2871"/>
    <n v="2871"/>
    <n v="2871"/>
    <n v="2871"/>
    <n v="0"/>
    <n v="0"/>
    <n v="0"/>
    <n v="0"/>
    <n v="414.5"/>
    <n v="0"/>
    <n v="0"/>
    <n v="0"/>
    <n v="0"/>
    <n v="0"/>
    <n v="414.5"/>
    <s v="2"/>
  </r>
  <r>
    <x v="3"/>
    <x v="87"/>
    <s v="1"/>
    <s v="01"/>
    <s v="15041RESIN146362023"/>
    <s v="23BL000F"/>
    <n v="2870"/>
    <n v="2870"/>
    <n v="2870"/>
    <n v="2870"/>
    <n v="0"/>
    <n v="0"/>
    <n v="0"/>
    <n v="0"/>
    <n v="52.21"/>
    <n v="0"/>
    <n v="0"/>
    <n v="0"/>
    <n v="0"/>
    <n v="0"/>
    <n v="52.21"/>
    <s v="2"/>
  </r>
  <r>
    <x v="3"/>
    <x v="87"/>
    <s v="1"/>
    <s v="01"/>
    <s v="15041RESIN146362023"/>
    <s v="23BL000F"/>
    <n v="2869"/>
    <n v="2869"/>
    <n v="2869"/>
    <n v="2869"/>
    <n v="0"/>
    <n v="0"/>
    <n v="0"/>
    <n v="0"/>
    <n v="16.5"/>
    <n v="0"/>
    <n v="0"/>
    <n v="0"/>
    <n v="0"/>
    <n v="0"/>
    <n v="16.5"/>
    <s v="2"/>
  </r>
  <r>
    <x v="3"/>
    <x v="87"/>
    <s v="1"/>
    <s v="01"/>
    <s v="15041RESIN146362023"/>
    <s v="23BL000F"/>
    <n v="2868"/>
    <n v="2868"/>
    <n v="2868"/>
    <n v="2868"/>
    <n v="0"/>
    <n v="0"/>
    <n v="0"/>
    <n v="0"/>
    <n v="739"/>
    <n v="0"/>
    <n v="0"/>
    <n v="0"/>
    <n v="0"/>
    <n v="0"/>
    <n v="739"/>
    <s v="2"/>
  </r>
  <r>
    <x v="3"/>
    <x v="87"/>
    <s v="1"/>
    <s v="01"/>
    <s v="15041RESIN146362023"/>
    <s v="23BL000F"/>
    <n v="2867"/>
    <n v="2867"/>
    <n v="2867"/>
    <n v="2867"/>
    <n v="0"/>
    <n v="0"/>
    <n v="0"/>
    <n v="0"/>
    <n v="22"/>
    <n v="0"/>
    <n v="0"/>
    <n v="0"/>
    <n v="0"/>
    <n v="0"/>
    <n v="22"/>
    <s v="2"/>
  </r>
  <r>
    <x v="3"/>
    <x v="87"/>
    <s v="1"/>
    <s v="01"/>
    <s v="15041RESIN146362023"/>
    <s v="23BL000F"/>
    <n v="2866"/>
    <n v="2866"/>
    <n v="2866"/>
    <n v="2866"/>
    <n v="0"/>
    <n v="0"/>
    <n v="0"/>
    <n v="0"/>
    <n v="160"/>
    <n v="0"/>
    <n v="0"/>
    <n v="0"/>
    <n v="0"/>
    <n v="0"/>
    <n v="160"/>
    <s v="2"/>
  </r>
  <r>
    <x v="3"/>
    <x v="87"/>
    <s v="1"/>
    <s v="01"/>
    <s v="15041RESIN146362023"/>
    <s v="23BL000F"/>
    <n v="2865"/>
    <n v="2865"/>
    <n v="2865"/>
    <n v="2865"/>
    <n v="0"/>
    <n v="0"/>
    <n v="0"/>
    <n v="0"/>
    <n v="453"/>
    <n v="0"/>
    <n v="0"/>
    <n v="0"/>
    <n v="0"/>
    <n v="0"/>
    <n v="453"/>
    <s v="2"/>
  </r>
  <r>
    <x v="3"/>
    <x v="88"/>
    <s v="1"/>
    <s v="01"/>
    <s v="15041RESIN146362023"/>
    <s v="23BL000F"/>
    <n v="2864"/>
    <n v="2864"/>
    <n v="2864"/>
    <n v="2864"/>
    <n v="0"/>
    <n v="0"/>
    <n v="0"/>
    <n v="0"/>
    <n v="61.6"/>
    <n v="0"/>
    <n v="0"/>
    <n v="0"/>
    <n v="0"/>
    <n v="0"/>
    <n v="61.6"/>
    <s v="2"/>
  </r>
  <r>
    <x v="3"/>
    <x v="88"/>
    <s v="1"/>
    <s v="01"/>
    <s v="15041RESIN146362023"/>
    <s v="23BL000F"/>
    <n v="2863"/>
    <n v="2863"/>
    <n v="2863"/>
    <n v="2863"/>
    <n v="0"/>
    <n v="0"/>
    <n v="0"/>
    <n v="0"/>
    <n v="4.95"/>
    <n v="0"/>
    <n v="0"/>
    <n v="0"/>
    <n v="0"/>
    <n v="0"/>
    <n v="4.95"/>
    <s v="2"/>
  </r>
  <r>
    <x v="3"/>
    <x v="88"/>
    <s v="1"/>
    <s v="01"/>
    <s v="15041RESIN146362023"/>
    <s v="23BL000F"/>
    <n v="2862"/>
    <n v="2862"/>
    <n v="2862"/>
    <n v="2862"/>
    <n v="0"/>
    <n v="0"/>
    <n v="0"/>
    <n v="0"/>
    <n v="18"/>
    <n v="0"/>
    <n v="0"/>
    <n v="0"/>
    <n v="0"/>
    <n v="0"/>
    <n v="18"/>
    <s v="2"/>
  </r>
  <r>
    <x v="3"/>
    <x v="88"/>
    <s v="1"/>
    <s v="01"/>
    <s v="15041RESIN146362023"/>
    <s v="23BL000F"/>
    <n v="2861"/>
    <n v="2861"/>
    <n v="2861"/>
    <n v="2861"/>
    <n v="0"/>
    <n v="0"/>
    <n v="0"/>
    <n v="0"/>
    <n v="38"/>
    <n v="0"/>
    <n v="0"/>
    <n v="0"/>
    <n v="0"/>
    <n v="0"/>
    <n v="38"/>
    <s v="2"/>
  </r>
  <r>
    <x v="3"/>
    <x v="88"/>
    <s v="1"/>
    <s v="01"/>
    <s v="15041RESIN146362023"/>
    <s v="23BL000F"/>
    <n v="2860"/>
    <n v="2860"/>
    <n v="2860"/>
    <n v="2860"/>
    <n v="0"/>
    <n v="0"/>
    <n v="0"/>
    <n v="0"/>
    <n v="126.4"/>
    <n v="0"/>
    <n v="0"/>
    <n v="0"/>
    <n v="0"/>
    <n v="0"/>
    <n v="126.4"/>
    <s v="2"/>
  </r>
  <r>
    <x v="3"/>
    <x v="88"/>
    <s v="1"/>
    <s v="01"/>
    <s v="15041RESIN146362023"/>
    <s v="23BL000F"/>
    <n v="2859"/>
    <n v="2859"/>
    <n v="2859"/>
    <n v="2859"/>
    <n v="0"/>
    <n v="0"/>
    <n v="0"/>
    <n v="0"/>
    <n v="54.34"/>
    <n v="0"/>
    <n v="0"/>
    <n v="0"/>
    <n v="0"/>
    <n v="0"/>
    <n v="54.34"/>
    <s v="2"/>
  </r>
  <r>
    <x v="3"/>
    <x v="88"/>
    <s v="1"/>
    <s v="01"/>
    <s v="15041RESIN146362023"/>
    <s v="23BL000F"/>
    <n v="2858"/>
    <n v="2858"/>
    <n v="2858"/>
    <n v="2858"/>
    <n v="0"/>
    <n v="0"/>
    <n v="0"/>
    <n v="0"/>
    <n v="87.9"/>
    <n v="0"/>
    <n v="0"/>
    <n v="0"/>
    <n v="0"/>
    <n v="0"/>
    <n v="87.9"/>
    <s v="2"/>
  </r>
  <r>
    <x v="3"/>
    <x v="88"/>
    <s v="1"/>
    <s v="01"/>
    <s v="15041RESIN146362023"/>
    <s v="23BL000F"/>
    <n v="2857"/>
    <n v="2857"/>
    <n v="2857"/>
    <n v="2857"/>
    <n v="0"/>
    <n v="0"/>
    <n v="0"/>
    <n v="0"/>
    <n v="112.5"/>
    <n v="0"/>
    <n v="0"/>
    <n v="0"/>
    <n v="0"/>
    <n v="0"/>
    <n v="112.5"/>
    <s v="2"/>
  </r>
  <r>
    <x v="3"/>
    <x v="88"/>
    <s v="1"/>
    <s v="01"/>
    <s v="15041RESIN146362023"/>
    <s v="23BL000F"/>
    <n v="2856"/>
    <n v="2856"/>
    <n v="2856"/>
    <n v="2856"/>
    <n v="0"/>
    <n v="0"/>
    <n v="0"/>
    <n v="0"/>
    <n v="136"/>
    <n v="0"/>
    <n v="0"/>
    <n v="0"/>
    <n v="0"/>
    <n v="0"/>
    <n v="136"/>
    <s v="2"/>
  </r>
  <r>
    <x v="3"/>
    <x v="88"/>
    <s v="1"/>
    <s v="01"/>
    <s v="15041RESIN146362023"/>
    <s v="23BL000F"/>
    <n v="2855"/>
    <n v="2855"/>
    <n v="2855"/>
    <n v="2855"/>
    <n v="0"/>
    <n v="0"/>
    <n v="0"/>
    <n v="0"/>
    <n v="550"/>
    <n v="0"/>
    <n v="0"/>
    <n v="0"/>
    <n v="0"/>
    <n v="0"/>
    <n v="550"/>
    <s v="2"/>
  </r>
  <r>
    <x v="3"/>
    <x v="88"/>
    <s v="1"/>
    <s v="01"/>
    <s v="15041RESIN146362023"/>
    <s v="23BL000F"/>
    <n v="2854"/>
    <n v="2854"/>
    <n v="2854"/>
    <n v="2854"/>
    <n v="0"/>
    <n v="0"/>
    <n v="0"/>
    <n v="0"/>
    <n v="24.3"/>
    <n v="0"/>
    <n v="0"/>
    <n v="0"/>
    <n v="0"/>
    <n v="0"/>
    <n v="24.3"/>
    <s v="2"/>
  </r>
  <r>
    <x v="3"/>
    <x v="88"/>
    <s v="1"/>
    <s v="01"/>
    <s v="15041RESIN146362023"/>
    <s v="23BL000F"/>
    <n v="2853"/>
    <n v="2853"/>
    <n v="2853"/>
    <n v="2853"/>
    <n v="0"/>
    <n v="0"/>
    <n v="0"/>
    <n v="0"/>
    <n v="40"/>
    <n v="0"/>
    <n v="0"/>
    <n v="0"/>
    <n v="0"/>
    <n v="0"/>
    <n v="40"/>
    <s v="2"/>
  </r>
  <r>
    <x v="3"/>
    <x v="88"/>
    <s v="1"/>
    <s v="01"/>
    <s v="15041RESIN146362023"/>
    <s v="23BL000F"/>
    <n v="2852"/>
    <n v="2852"/>
    <n v="2852"/>
    <n v="2852"/>
    <n v="0"/>
    <n v="0"/>
    <n v="0"/>
    <n v="0"/>
    <n v="6.4"/>
    <n v="0"/>
    <n v="0"/>
    <n v="0"/>
    <n v="0"/>
    <n v="0"/>
    <n v="6.4"/>
    <s v="2"/>
  </r>
  <r>
    <x v="3"/>
    <x v="88"/>
    <s v="1"/>
    <s v="01"/>
    <s v="15041RESIN146362023"/>
    <s v="23BL000F"/>
    <n v="2851"/>
    <n v="2851"/>
    <n v="2851"/>
    <n v="2851"/>
    <n v="0"/>
    <n v="0"/>
    <n v="0"/>
    <n v="0"/>
    <n v="358.3"/>
    <n v="0"/>
    <n v="0"/>
    <n v="0"/>
    <n v="0"/>
    <n v="0"/>
    <n v="358.3"/>
    <s v="2"/>
  </r>
  <r>
    <x v="3"/>
    <x v="88"/>
    <s v="1"/>
    <s v="01"/>
    <s v="15041RESIN146362023"/>
    <s v="23BL000F"/>
    <n v="2850"/>
    <n v="2850"/>
    <n v="2850"/>
    <n v="2850"/>
    <n v="0"/>
    <n v="0"/>
    <n v="0"/>
    <n v="0"/>
    <n v="527"/>
    <n v="0"/>
    <n v="0"/>
    <n v="0"/>
    <n v="0"/>
    <n v="0"/>
    <n v="527"/>
    <s v="2"/>
  </r>
  <r>
    <x v="3"/>
    <x v="88"/>
    <s v="1"/>
    <s v="01"/>
    <s v="15041RESIN146362023"/>
    <s v="23BL000F"/>
    <n v="2849"/>
    <n v="2849"/>
    <n v="2849"/>
    <n v="2849"/>
    <n v="0"/>
    <n v="0"/>
    <n v="0"/>
    <n v="0"/>
    <n v="603.75"/>
    <n v="0"/>
    <n v="0"/>
    <n v="0"/>
    <n v="0"/>
    <n v="0"/>
    <n v="603.75"/>
    <s v="2"/>
  </r>
  <r>
    <x v="3"/>
    <x v="88"/>
    <s v="1"/>
    <s v="01"/>
    <s v="15041RESIN146362023"/>
    <s v="23BL000F"/>
    <n v="2848"/>
    <n v="2848"/>
    <n v="2848"/>
    <n v="2848"/>
    <n v="0"/>
    <n v="0"/>
    <n v="0"/>
    <n v="0"/>
    <n v="175"/>
    <n v="0"/>
    <n v="0"/>
    <n v="0"/>
    <n v="0"/>
    <n v="0"/>
    <n v="175"/>
    <s v="2"/>
  </r>
  <r>
    <x v="3"/>
    <x v="89"/>
    <s v="1"/>
    <s v="01"/>
    <s v="15041RESIN146362023"/>
    <s v="23BL000F"/>
    <n v="2847"/>
    <n v="2847"/>
    <n v="2847"/>
    <n v="2847"/>
    <n v="0"/>
    <n v="0"/>
    <n v="0"/>
    <n v="0"/>
    <n v="119.9"/>
    <n v="0"/>
    <n v="0"/>
    <n v="0"/>
    <n v="0"/>
    <n v="0"/>
    <n v="119.9"/>
    <s v="2"/>
  </r>
  <r>
    <x v="3"/>
    <x v="89"/>
    <s v="1"/>
    <s v="01"/>
    <s v="15041RESIN146362023"/>
    <s v="23BL000F"/>
    <n v="2846"/>
    <n v="2846"/>
    <n v="2846"/>
    <n v="2846"/>
    <n v="0"/>
    <n v="0"/>
    <n v="0"/>
    <n v="0"/>
    <n v="275.55"/>
    <n v="0"/>
    <n v="0"/>
    <n v="0"/>
    <n v="0"/>
    <n v="0"/>
    <n v="275.55"/>
    <s v="2"/>
  </r>
  <r>
    <x v="3"/>
    <x v="89"/>
    <s v="1"/>
    <s v="01"/>
    <s v="15041RESIN146362023"/>
    <s v="23BL000F"/>
    <n v="2845"/>
    <n v="2845"/>
    <n v="2845"/>
    <n v="2845"/>
    <n v="0"/>
    <n v="0"/>
    <n v="0"/>
    <n v="0"/>
    <n v="136"/>
    <n v="0"/>
    <n v="0"/>
    <n v="0"/>
    <n v="0"/>
    <n v="0"/>
    <n v="136"/>
    <s v="2"/>
  </r>
  <r>
    <x v="3"/>
    <x v="89"/>
    <s v="1"/>
    <s v="01"/>
    <s v="15041RESIN146362023"/>
    <s v="23BL000F"/>
    <n v="2844"/>
    <n v="2844"/>
    <n v="2844"/>
    <n v="2844"/>
    <n v="0"/>
    <n v="0"/>
    <n v="0"/>
    <n v="0"/>
    <n v="199"/>
    <n v="0"/>
    <n v="0"/>
    <n v="0"/>
    <n v="0"/>
    <n v="0"/>
    <n v="199"/>
    <s v="2"/>
  </r>
  <r>
    <x v="3"/>
    <x v="89"/>
    <s v="1"/>
    <s v="01"/>
    <s v="15041RESIN146362023"/>
    <s v="23BL000F"/>
    <n v="2843"/>
    <n v="2843"/>
    <n v="2843"/>
    <n v="2843"/>
    <n v="0"/>
    <n v="0"/>
    <n v="0"/>
    <n v="0"/>
    <n v="140"/>
    <n v="0"/>
    <n v="0"/>
    <n v="0"/>
    <n v="0"/>
    <n v="0"/>
    <n v="140"/>
    <s v="2"/>
  </r>
  <r>
    <x v="3"/>
    <x v="89"/>
    <s v="1"/>
    <s v="01"/>
    <s v="15041RESIN146362023"/>
    <s v="23BL000F"/>
    <n v="2842"/>
    <n v="2842"/>
    <n v="2842"/>
    <n v="2842"/>
    <n v="0"/>
    <n v="0"/>
    <n v="0"/>
    <n v="0"/>
    <n v="447.5"/>
    <n v="0"/>
    <n v="0"/>
    <n v="0"/>
    <n v="0"/>
    <n v="0"/>
    <n v="447.5"/>
    <s v="2"/>
  </r>
  <r>
    <x v="3"/>
    <x v="89"/>
    <s v="1"/>
    <s v="01"/>
    <s v="15041RESIN146362023"/>
    <s v="23BL000F"/>
    <n v="2841"/>
    <n v="2841"/>
    <n v="2841"/>
    <n v="2841"/>
    <n v="0"/>
    <n v="0"/>
    <n v="0"/>
    <n v="0"/>
    <n v="45"/>
    <n v="0"/>
    <n v="0"/>
    <n v="0"/>
    <n v="0"/>
    <n v="0"/>
    <n v="45"/>
    <s v="2"/>
  </r>
  <r>
    <x v="3"/>
    <x v="89"/>
    <s v="1"/>
    <s v="01"/>
    <s v="15041RESIN146362023"/>
    <s v="23BL000F"/>
    <n v="2840"/>
    <n v="2840"/>
    <n v="2840"/>
    <n v="2840"/>
    <n v="0"/>
    <n v="0"/>
    <n v="0"/>
    <n v="0"/>
    <n v="119.6"/>
    <n v="0"/>
    <n v="0"/>
    <n v="0"/>
    <n v="0"/>
    <n v="0"/>
    <n v="119.6"/>
    <s v="2"/>
  </r>
  <r>
    <x v="3"/>
    <x v="89"/>
    <s v="1"/>
    <s v="01"/>
    <s v="15041RESIN146362023"/>
    <s v="23BL000F"/>
    <n v="2839"/>
    <n v="2839"/>
    <n v="2839"/>
    <n v="2839"/>
    <n v="0"/>
    <n v="0"/>
    <n v="0"/>
    <n v="0"/>
    <n v="452.5"/>
    <n v="0"/>
    <n v="0"/>
    <n v="0"/>
    <n v="0"/>
    <n v="0"/>
    <n v="452.5"/>
    <s v="2"/>
  </r>
  <r>
    <x v="3"/>
    <x v="89"/>
    <s v="1"/>
    <s v="01"/>
    <s v="15041RESIN146362023"/>
    <s v="23BL000F"/>
    <n v="2838"/>
    <n v="2838"/>
    <n v="2838"/>
    <n v="2838"/>
    <n v="0"/>
    <n v="0"/>
    <n v="0"/>
    <n v="0"/>
    <n v="109.8"/>
    <n v="0"/>
    <n v="0"/>
    <n v="0"/>
    <n v="0"/>
    <n v="0"/>
    <n v="109.8"/>
    <s v="2"/>
  </r>
  <r>
    <x v="3"/>
    <x v="89"/>
    <s v="1"/>
    <s v="01"/>
    <s v="15041RESIN146362023"/>
    <s v="23BL000F"/>
    <n v="2837"/>
    <n v="2837"/>
    <n v="2837"/>
    <n v="2837"/>
    <n v="0"/>
    <n v="0"/>
    <n v="0"/>
    <n v="0"/>
    <n v="65.599999999999994"/>
    <n v="0"/>
    <n v="0"/>
    <n v="0"/>
    <n v="0"/>
    <n v="0"/>
    <n v="65.599999999999994"/>
    <s v="2"/>
  </r>
  <r>
    <x v="3"/>
    <x v="89"/>
    <s v="1"/>
    <s v="01"/>
    <s v="15041RESIN146362023"/>
    <s v="23BL000F"/>
    <n v="2836"/>
    <n v="2836"/>
    <n v="2836"/>
    <n v="2836"/>
    <n v="0"/>
    <n v="0"/>
    <n v="0"/>
    <n v="0"/>
    <n v="200.75"/>
    <n v="0"/>
    <n v="0"/>
    <n v="0"/>
    <n v="0"/>
    <n v="0"/>
    <n v="200.75"/>
    <s v="2"/>
  </r>
  <r>
    <x v="3"/>
    <x v="89"/>
    <s v="1"/>
    <s v="01"/>
    <s v="15041RESIN146362023"/>
    <s v="23BL000F"/>
    <n v="2835"/>
    <n v="2835"/>
    <n v="2835"/>
    <n v="2835"/>
    <n v="0"/>
    <n v="0"/>
    <n v="0"/>
    <n v="0"/>
    <n v="101.2"/>
    <n v="0"/>
    <n v="0"/>
    <n v="0"/>
    <n v="0"/>
    <n v="0"/>
    <n v="101.2"/>
    <s v="2"/>
  </r>
  <r>
    <x v="3"/>
    <x v="89"/>
    <s v="1"/>
    <s v="01"/>
    <s v="15041RESIN146362023"/>
    <s v="23BL000F"/>
    <n v="2834"/>
    <n v="2834"/>
    <n v="2834"/>
    <n v="2834"/>
    <n v="0"/>
    <n v="0"/>
    <n v="0"/>
    <n v="0"/>
    <n v="293.5"/>
    <n v="0"/>
    <n v="0"/>
    <n v="0"/>
    <n v="0"/>
    <n v="0"/>
    <n v="293.5"/>
    <s v="2"/>
  </r>
  <r>
    <x v="3"/>
    <x v="89"/>
    <s v="1"/>
    <s v="01"/>
    <s v="15041RESIN146362023"/>
    <s v="23BL000F"/>
    <n v="2833"/>
    <n v="2833"/>
    <n v="2833"/>
    <n v="2833"/>
    <n v="0"/>
    <n v="0"/>
    <n v="0"/>
    <n v="0"/>
    <n v="186"/>
    <n v="0"/>
    <n v="0"/>
    <n v="0"/>
    <n v="0"/>
    <n v="0"/>
    <n v="186"/>
    <s v="2"/>
  </r>
  <r>
    <x v="3"/>
    <x v="89"/>
    <s v="1"/>
    <s v="01"/>
    <s v="15041RESIN146362023"/>
    <s v="23BL000F"/>
    <n v="2832"/>
    <n v="2832"/>
    <n v="2832"/>
    <n v="2832"/>
    <n v="0"/>
    <n v="0"/>
    <n v="0"/>
    <n v="0"/>
    <n v="27.56"/>
    <n v="0"/>
    <n v="0"/>
    <n v="0"/>
    <n v="0"/>
    <n v="0"/>
    <n v="27.56"/>
    <s v="2"/>
  </r>
  <r>
    <x v="3"/>
    <x v="89"/>
    <s v="1"/>
    <s v="01"/>
    <s v="15041RESIN146362023"/>
    <s v="23BL000F"/>
    <n v="2831"/>
    <n v="2831"/>
    <n v="2831"/>
    <n v="2831"/>
    <n v="0"/>
    <n v="0"/>
    <n v="0"/>
    <n v="0"/>
    <n v="106"/>
    <n v="0"/>
    <n v="0"/>
    <n v="0"/>
    <n v="0"/>
    <n v="0"/>
    <n v="106"/>
    <s v="2"/>
  </r>
  <r>
    <x v="3"/>
    <x v="89"/>
    <s v="1"/>
    <s v="01"/>
    <s v="15041RESIN146362023"/>
    <s v="23BL000F"/>
    <n v="2830"/>
    <n v="2830"/>
    <n v="2830"/>
    <n v="2830"/>
    <n v="0"/>
    <n v="0"/>
    <n v="0"/>
    <n v="0"/>
    <n v="30"/>
    <n v="0"/>
    <n v="0"/>
    <n v="0"/>
    <n v="0"/>
    <n v="0"/>
    <n v="30"/>
    <s v="2"/>
  </r>
  <r>
    <x v="3"/>
    <x v="90"/>
    <s v="1"/>
    <s v="01"/>
    <s v="15041RESIN146362023"/>
    <s v="23BL000F"/>
    <n v="2829"/>
    <n v="2829"/>
    <n v="2829"/>
    <n v="2829"/>
    <n v="0"/>
    <n v="0"/>
    <n v="0"/>
    <n v="0"/>
    <n v="21.75"/>
    <n v="0"/>
    <n v="0"/>
    <n v="0"/>
    <n v="0"/>
    <n v="0"/>
    <n v="21.75"/>
    <s v="2"/>
  </r>
  <r>
    <x v="3"/>
    <x v="90"/>
    <s v="1"/>
    <s v="01"/>
    <s v="15041RESIN146362023"/>
    <s v="23BL000F"/>
    <n v="2828"/>
    <n v="2828"/>
    <n v="2828"/>
    <n v="2828"/>
    <n v="0"/>
    <n v="0"/>
    <n v="0"/>
    <n v="0"/>
    <n v="41"/>
    <n v="0"/>
    <n v="0"/>
    <n v="0"/>
    <n v="0"/>
    <n v="0"/>
    <n v="41"/>
    <s v="2"/>
  </r>
  <r>
    <x v="3"/>
    <x v="90"/>
    <s v="1"/>
    <s v="01"/>
    <s v="15041RESIN146362023"/>
    <s v="23BL000F"/>
    <n v="2827"/>
    <n v="2827"/>
    <n v="2827"/>
    <n v="2827"/>
    <n v="0"/>
    <n v="0"/>
    <n v="0"/>
    <n v="0"/>
    <n v="465.9"/>
    <n v="0"/>
    <n v="0"/>
    <n v="0"/>
    <n v="0"/>
    <n v="0"/>
    <n v="465.9"/>
    <s v="2"/>
  </r>
  <r>
    <x v="3"/>
    <x v="90"/>
    <s v="1"/>
    <s v="01"/>
    <s v="15041RESIN146362023"/>
    <s v="23BL000F"/>
    <n v="2826"/>
    <n v="2826"/>
    <n v="2826"/>
    <n v="2826"/>
    <n v="0"/>
    <n v="0"/>
    <n v="0"/>
    <n v="0"/>
    <n v="10"/>
    <n v="0"/>
    <n v="0"/>
    <n v="0"/>
    <n v="0"/>
    <n v="0"/>
    <n v="10"/>
    <s v="2"/>
  </r>
  <r>
    <x v="3"/>
    <x v="90"/>
    <s v="1"/>
    <s v="01"/>
    <s v="15041RESIN146362023"/>
    <s v="23BL000F"/>
    <n v="2825"/>
    <n v="2825"/>
    <n v="2825"/>
    <n v="2825"/>
    <n v="0"/>
    <n v="0"/>
    <n v="0"/>
    <n v="0"/>
    <n v="75"/>
    <n v="0"/>
    <n v="0"/>
    <n v="0"/>
    <n v="0"/>
    <n v="0"/>
    <n v="75"/>
    <s v="2"/>
  </r>
  <r>
    <x v="3"/>
    <x v="90"/>
    <s v="1"/>
    <s v="01"/>
    <s v="15041RESIN146362023"/>
    <s v="23BL000F"/>
    <n v="2824"/>
    <n v="2824"/>
    <n v="2824"/>
    <n v="2824"/>
    <n v="0"/>
    <n v="0"/>
    <n v="0"/>
    <n v="0"/>
    <n v="10.6"/>
    <n v="0"/>
    <n v="0"/>
    <n v="0"/>
    <n v="0"/>
    <n v="0"/>
    <n v="10.6"/>
    <s v="2"/>
  </r>
  <r>
    <x v="3"/>
    <x v="90"/>
    <s v="1"/>
    <s v="01"/>
    <s v="15041RESIN146362023"/>
    <s v="23BL000F"/>
    <n v="2823"/>
    <n v="2823"/>
    <n v="2823"/>
    <n v="2823"/>
    <n v="0"/>
    <n v="0"/>
    <n v="0"/>
    <n v="0"/>
    <n v="100"/>
    <n v="0"/>
    <n v="0"/>
    <n v="0"/>
    <n v="0"/>
    <n v="0"/>
    <n v="100"/>
    <s v="2"/>
  </r>
  <r>
    <x v="3"/>
    <x v="90"/>
    <s v="1"/>
    <s v="01"/>
    <s v="15041RESIN146362023"/>
    <s v="23BL000F"/>
    <n v="2822"/>
    <n v="2822"/>
    <n v="2822"/>
    <n v="2822"/>
    <n v="0"/>
    <n v="0"/>
    <n v="0"/>
    <n v="0"/>
    <n v="56.6"/>
    <n v="0"/>
    <n v="0"/>
    <n v="0"/>
    <n v="0"/>
    <n v="0"/>
    <n v="56.6"/>
    <s v="2"/>
  </r>
  <r>
    <x v="3"/>
    <x v="90"/>
    <s v="1"/>
    <s v="01"/>
    <s v="15041RESIN146362023"/>
    <s v="23BL000F"/>
    <n v="2821"/>
    <n v="2821"/>
    <n v="2821"/>
    <n v="2821"/>
    <n v="0"/>
    <n v="0"/>
    <n v="0"/>
    <n v="0"/>
    <n v="72"/>
    <n v="0"/>
    <n v="0"/>
    <n v="0"/>
    <n v="0"/>
    <n v="0"/>
    <n v="72"/>
    <s v="2"/>
  </r>
  <r>
    <x v="3"/>
    <x v="90"/>
    <s v="1"/>
    <s v="01"/>
    <s v="15041RESIN146362023"/>
    <s v="23BL000F"/>
    <n v="2820"/>
    <n v="2820"/>
    <n v="2820"/>
    <n v="2820"/>
    <n v="0"/>
    <n v="0"/>
    <n v="0"/>
    <n v="0"/>
    <n v="55"/>
    <n v="0"/>
    <n v="0"/>
    <n v="0"/>
    <n v="0"/>
    <n v="0"/>
    <n v="55"/>
    <s v="2"/>
  </r>
  <r>
    <x v="3"/>
    <x v="90"/>
    <s v="1"/>
    <s v="01"/>
    <s v="15041RESIN146362023"/>
    <s v="23BL000F"/>
    <n v="2819"/>
    <n v="2819"/>
    <n v="2819"/>
    <n v="2819"/>
    <n v="0"/>
    <n v="0"/>
    <n v="0"/>
    <n v="0"/>
    <n v="67.28"/>
    <n v="0"/>
    <n v="0"/>
    <n v="0"/>
    <n v="0"/>
    <n v="0"/>
    <n v="67.28"/>
    <s v="2"/>
  </r>
  <r>
    <x v="3"/>
    <x v="90"/>
    <s v="1"/>
    <s v="01"/>
    <s v="15041RESIN146362023"/>
    <s v="23BL000F"/>
    <n v="2818"/>
    <n v="2818"/>
    <n v="2818"/>
    <n v="2818"/>
    <n v="0"/>
    <n v="0"/>
    <n v="0"/>
    <n v="0"/>
    <n v="328.8"/>
    <n v="0"/>
    <n v="0"/>
    <n v="0"/>
    <n v="0"/>
    <n v="0"/>
    <n v="328.8"/>
    <s v="2"/>
  </r>
  <r>
    <x v="3"/>
    <x v="90"/>
    <s v="1"/>
    <s v="01"/>
    <s v="15041RESIN146362023"/>
    <s v="23BL000F"/>
    <n v="2817"/>
    <n v="2817"/>
    <n v="2817"/>
    <n v="2817"/>
    <n v="0"/>
    <n v="0"/>
    <n v="0"/>
    <n v="0"/>
    <n v="9.5399999999999991"/>
    <n v="0"/>
    <n v="0"/>
    <n v="0"/>
    <n v="0"/>
    <n v="0"/>
    <n v="9.5399999999999991"/>
    <s v="2"/>
  </r>
  <r>
    <x v="3"/>
    <x v="90"/>
    <s v="1"/>
    <s v="01"/>
    <s v="15041RESIN146362023"/>
    <s v="23BL000F"/>
    <n v="2816"/>
    <n v="2816"/>
    <n v="2816"/>
    <n v="2816"/>
    <n v="0"/>
    <n v="0"/>
    <n v="0"/>
    <n v="0"/>
    <n v="80"/>
    <n v="0"/>
    <n v="0"/>
    <n v="0"/>
    <n v="0"/>
    <n v="0"/>
    <n v="80"/>
    <s v="2"/>
  </r>
  <r>
    <x v="3"/>
    <x v="90"/>
    <s v="1"/>
    <s v="01"/>
    <s v="15041RESIN146362023"/>
    <s v="23BL000F"/>
    <n v="2815"/>
    <n v="2815"/>
    <n v="2815"/>
    <n v="2815"/>
    <n v="0"/>
    <n v="0"/>
    <n v="0"/>
    <n v="0"/>
    <n v="35"/>
    <n v="0"/>
    <n v="0"/>
    <n v="0"/>
    <n v="0"/>
    <n v="0"/>
    <n v="35"/>
    <s v="2"/>
  </r>
  <r>
    <x v="3"/>
    <x v="90"/>
    <s v="1"/>
    <s v="01"/>
    <s v="15041RESIN146362023"/>
    <s v="23BL000F"/>
    <n v="2814"/>
    <n v="2814"/>
    <n v="2814"/>
    <n v="2814"/>
    <n v="0"/>
    <n v="0"/>
    <n v="0"/>
    <n v="0"/>
    <n v="27"/>
    <n v="0"/>
    <n v="0"/>
    <n v="0"/>
    <n v="0"/>
    <n v="0"/>
    <n v="27"/>
    <s v="2"/>
  </r>
  <r>
    <x v="3"/>
    <x v="90"/>
    <s v="1"/>
    <s v="01"/>
    <s v="15041RESIN146362023"/>
    <s v="23BL000F"/>
    <n v="2813"/>
    <n v="2813"/>
    <n v="2813"/>
    <n v="2813"/>
    <n v="0"/>
    <n v="0"/>
    <n v="0"/>
    <n v="0"/>
    <n v="15"/>
    <n v="0"/>
    <n v="0"/>
    <n v="0"/>
    <n v="0"/>
    <n v="0"/>
    <n v="15"/>
    <s v="2"/>
  </r>
  <r>
    <x v="3"/>
    <x v="90"/>
    <s v="1"/>
    <s v="01"/>
    <s v="15041RESIN146362023"/>
    <s v="23BL000F"/>
    <n v="2812"/>
    <n v="2812"/>
    <n v="2812"/>
    <n v="2812"/>
    <n v="0"/>
    <n v="0"/>
    <n v="0"/>
    <n v="0"/>
    <n v="9.6"/>
    <n v="0"/>
    <n v="0"/>
    <n v="0"/>
    <n v="0"/>
    <n v="0"/>
    <n v="9.6"/>
    <s v="2"/>
  </r>
  <r>
    <x v="3"/>
    <x v="90"/>
    <s v="1"/>
    <s v="01"/>
    <s v="15041RESIN146362023"/>
    <s v="23BL000F"/>
    <n v="2811"/>
    <n v="2811"/>
    <n v="2811"/>
    <n v="2811"/>
    <n v="0"/>
    <n v="0"/>
    <n v="0"/>
    <n v="0"/>
    <n v="87.12"/>
    <n v="0"/>
    <n v="0"/>
    <n v="0"/>
    <n v="0"/>
    <n v="0"/>
    <n v="87.12"/>
    <s v="2"/>
  </r>
  <r>
    <x v="3"/>
    <x v="90"/>
    <s v="1"/>
    <s v="01"/>
    <s v="15041RESIN146362023"/>
    <s v="23BL000F"/>
    <n v="2810"/>
    <n v="2810"/>
    <n v="2810"/>
    <n v="2810"/>
    <n v="0"/>
    <n v="0"/>
    <n v="0"/>
    <n v="0"/>
    <n v="153.5"/>
    <n v="0"/>
    <n v="0"/>
    <n v="0"/>
    <n v="0"/>
    <n v="0"/>
    <n v="153.5"/>
    <s v="2"/>
  </r>
  <r>
    <x v="3"/>
    <x v="90"/>
    <s v="1"/>
    <s v="01"/>
    <s v="15041RESIN146362023"/>
    <s v="23BL000F"/>
    <n v="2809"/>
    <n v="2809"/>
    <n v="2809"/>
    <n v="2809"/>
    <n v="0"/>
    <n v="0"/>
    <n v="0"/>
    <n v="0"/>
    <n v="48.25"/>
    <n v="0"/>
    <n v="0"/>
    <n v="0"/>
    <n v="0"/>
    <n v="0"/>
    <n v="48.25"/>
    <s v="2"/>
  </r>
  <r>
    <x v="3"/>
    <x v="90"/>
    <s v="1"/>
    <s v="01"/>
    <s v="15041RESIN146362023"/>
    <s v="23BL000F"/>
    <n v="2808"/>
    <n v="2808"/>
    <n v="2808"/>
    <n v="2808"/>
    <n v="0"/>
    <n v="0"/>
    <n v="0"/>
    <n v="0"/>
    <n v="47.15"/>
    <n v="0"/>
    <n v="0"/>
    <n v="0"/>
    <n v="0"/>
    <n v="0"/>
    <n v="47.15"/>
    <s v="2"/>
  </r>
  <r>
    <x v="3"/>
    <x v="91"/>
    <s v="1"/>
    <s v="01"/>
    <s v="15041RESIN146362023"/>
    <s v="23BL000F"/>
    <n v="2807"/>
    <n v="2807"/>
    <n v="2807"/>
    <n v="2807"/>
    <n v="0"/>
    <n v="0"/>
    <n v="0"/>
    <n v="0"/>
    <n v="362"/>
    <n v="0"/>
    <n v="0"/>
    <n v="0"/>
    <n v="0"/>
    <n v="0"/>
    <n v="362"/>
    <s v="2"/>
  </r>
  <r>
    <x v="3"/>
    <x v="91"/>
    <s v="1"/>
    <s v="01"/>
    <s v="15041RESIN146362023"/>
    <s v="23BL000F"/>
    <n v="2806"/>
    <n v="2806"/>
    <n v="2806"/>
    <n v="2806"/>
    <n v="0"/>
    <n v="0"/>
    <n v="0"/>
    <n v="0"/>
    <n v="120.1"/>
    <n v="0"/>
    <n v="0"/>
    <n v="0"/>
    <n v="0"/>
    <n v="0"/>
    <n v="120.1"/>
    <s v="2"/>
  </r>
  <r>
    <x v="3"/>
    <x v="91"/>
    <s v="1"/>
    <s v="01"/>
    <s v="15041RESIN146362023"/>
    <s v="23BL000F"/>
    <n v="2805"/>
    <n v="2805"/>
    <n v="2805"/>
    <n v="2805"/>
    <n v="0"/>
    <n v="0"/>
    <n v="0"/>
    <n v="0"/>
    <n v="389"/>
    <n v="0"/>
    <n v="0"/>
    <n v="0"/>
    <n v="0"/>
    <n v="0"/>
    <n v="389"/>
    <s v="2"/>
  </r>
  <r>
    <x v="3"/>
    <x v="91"/>
    <s v="1"/>
    <s v="01"/>
    <s v="15041RESIN146362023"/>
    <s v="23BL000F"/>
    <n v="2804"/>
    <n v="2804"/>
    <n v="2804"/>
    <n v="2804"/>
    <n v="0"/>
    <n v="0"/>
    <n v="0"/>
    <n v="0"/>
    <n v="45"/>
    <n v="0"/>
    <n v="0"/>
    <n v="0"/>
    <n v="0"/>
    <n v="0"/>
    <n v="45"/>
    <s v="2"/>
  </r>
  <r>
    <x v="3"/>
    <x v="91"/>
    <s v="1"/>
    <s v="01"/>
    <s v="15041RESIN146362023"/>
    <s v="23BL000F"/>
    <n v="2803"/>
    <n v="2803"/>
    <n v="2803"/>
    <n v="2803"/>
    <n v="0"/>
    <n v="0"/>
    <n v="0"/>
    <n v="0"/>
    <n v="18"/>
    <n v="0"/>
    <n v="0"/>
    <n v="0"/>
    <n v="0"/>
    <n v="0"/>
    <n v="18"/>
    <s v="2"/>
  </r>
  <r>
    <x v="3"/>
    <x v="91"/>
    <s v="1"/>
    <s v="01"/>
    <s v="15041RESIN146362023"/>
    <s v="23BL000F"/>
    <n v="2802"/>
    <n v="2802"/>
    <n v="2802"/>
    <n v="2802"/>
    <n v="0"/>
    <n v="0"/>
    <n v="0"/>
    <n v="0"/>
    <n v="82.5"/>
    <n v="0"/>
    <n v="0"/>
    <n v="0"/>
    <n v="0"/>
    <n v="0"/>
    <n v="82.5"/>
    <s v="2"/>
  </r>
  <r>
    <x v="3"/>
    <x v="91"/>
    <s v="1"/>
    <s v="01"/>
    <s v="15041RESIN146362023"/>
    <s v="23BL000F"/>
    <n v="2801"/>
    <n v="2801"/>
    <n v="2801"/>
    <n v="2801"/>
    <n v="0"/>
    <n v="0"/>
    <n v="0"/>
    <n v="0"/>
    <n v="100"/>
    <n v="0"/>
    <n v="0"/>
    <n v="0"/>
    <n v="0"/>
    <n v="0"/>
    <n v="100"/>
    <s v="2"/>
  </r>
  <r>
    <x v="3"/>
    <x v="91"/>
    <s v="1"/>
    <s v="01"/>
    <s v="15041RESIN146362023"/>
    <s v="23BL000F"/>
    <n v="2800"/>
    <n v="2800"/>
    <n v="2800"/>
    <n v="2800"/>
    <n v="0"/>
    <n v="0"/>
    <n v="0"/>
    <n v="0"/>
    <n v="345.5"/>
    <n v="0"/>
    <n v="0"/>
    <n v="0"/>
    <n v="0"/>
    <n v="0"/>
    <n v="345.5"/>
    <s v="2"/>
  </r>
  <r>
    <x v="3"/>
    <x v="91"/>
    <s v="1"/>
    <s v="01"/>
    <s v="15041RESIN146362023"/>
    <s v="23BL000F"/>
    <n v="2799"/>
    <n v="2799"/>
    <n v="2799"/>
    <n v="2799"/>
    <n v="0"/>
    <n v="0"/>
    <n v="0"/>
    <n v="0"/>
    <n v="55"/>
    <n v="0"/>
    <n v="0"/>
    <n v="0"/>
    <n v="0"/>
    <n v="0"/>
    <n v="55"/>
    <s v="2"/>
  </r>
  <r>
    <x v="3"/>
    <x v="92"/>
    <s v="1"/>
    <s v="01"/>
    <s v="15041RESIN146362023"/>
    <s v="23BL000F"/>
    <n v="2798"/>
    <n v="2798"/>
    <n v="2798"/>
    <n v="2798"/>
    <n v="0"/>
    <n v="0"/>
    <n v="0"/>
    <n v="0"/>
    <n v="114.5"/>
    <n v="0"/>
    <n v="0"/>
    <n v="0"/>
    <n v="0"/>
    <n v="0"/>
    <n v="114.5"/>
    <s v="2"/>
  </r>
  <r>
    <x v="3"/>
    <x v="92"/>
    <s v="1"/>
    <s v="01"/>
    <s v="15041RESIN146362023"/>
    <s v="23BL000F"/>
    <n v="2797"/>
    <n v="2797"/>
    <n v="2797"/>
    <n v="2797"/>
    <n v="0"/>
    <n v="0"/>
    <n v="0"/>
    <n v="0"/>
    <n v="81.48"/>
    <n v="0"/>
    <n v="0"/>
    <n v="0"/>
    <n v="0"/>
    <n v="0"/>
    <n v="81.48"/>
    <s v="2"/>
  </r>
  <r>
    <x v="3"/>
    <x v="92"/>
    <s v="1"/>
    <s v="01"/>
    <s v="15041RESIN146362023"/>
    <s v="23BL000F"/>
    <n v="2796"/>
    <n v="2796"/>
    <n v="2796"/>
    <n v="2796"/>
    <n v="0"/>
    <n v="0"/>
    <n v="0"/>
    <n v="0"/>
    <n v="123.75"/>
    <n v="0"/>
    <n v="0"/>
    <n v="0"/>
    <n v="0"/>
    <n v="0"/>
    <n v="123.75"/>
    <s v="2"/>
  </r>
  <r>
    <x v="3"/>
    <x v="92"/>
    <s v="1"/>
    <s v="01"/>
    <s v="15041RESIN146362023"/>
    <s v="23BL000F"/>
    <n v="2795"/>
    <n v="2795"/>
    <n v="2795"/>
    <n v="2795"/>
    <n v="0"/>
    <n v="0"/>
    <n v="0"/>
    <n v="0"/>
    <n v="123.75"/>
    <n v="0"/>
    <n v="0"/>
    <n v="0"/>
    <n v="0"/>
    <n v="0"/>
    <n v="123.75"/>
    <s v="2"/>
  </r>
  <r>
    <x v="3"/>
    <x v="92"/>
    <s v="1"/>
    <s v="01"/>
    <s v="15041RESIN146362023"/>
    <s v="23BL000F"/>
    <n v="2794"/>
    <n v="2794"/>
    <n v="2794"/>
    <n v="2794"/>
    <n v="0"/>
    <n v="0"/>
    <n v="0"/>
    <n v="0"/>
    <n v="30"/>
    <n v="0"/>
    <n v="0"/>
    <n v="0"/>
    <n v="0"/>
    <n v="0"/>
    <n v="30"/>
    <s v="2"/>
  </r>
  <r>
    <x v="3"/>
    <x v="92"/>
    <s v="1"/>
    <s v="01"/>
    <s v="15041RESIN146362023"/>
    <s v="23BL000F"/>
    <n v="2793"/>
    <n v="2793"/>
    <n v="2793"/>
    <n v="2793"/>
    <n v="0"/>
    <n v="0"/>
    <n v="0"/>
    <n v="0"/>
    <n v="52.9"/>
    <n v="0"/>
    <n v="0"/>
    <n v="0"/>
    <n v="0"/>
    <n v="0"/>
    <n v="52.9"/>
    <s v="2"/>
  </r>
  <r>
    <x v="3"/>
    <x v="92"/>
    <s v="1"/>
    <s v="01"/>
    <s v="15041RESIN146362023"/>
    <s v="23BL000F"/>
    <n v="2792"/>
    <n v="2792"/>
    <n v="2792"/>
    <n v="2792"/>
    <n v="0"/>
    <n v="0"/>
    <n v="0"/>
    <n v="0"/>
    <n v="71"/>
    <n v="0"/>
    <n v="0"/>
    <n v="0"/>
    <n v="0"/>
    <n v="0"/>
    <n v="71"/>
    <s v="2"/>
  </r>
  <r>
    <x v="3"/>
    <x v="92"/>
    <s v="1"/>
    <s v="01"/>
    <s v="15041RESIN146362023"/>
    <s v="23BL000F"/>
    <n v="2791"/>
    <n v="2791"/>
    <n v="2791"/>
    <n v="2791"/>
    <n v="0"/>
    <n v="0"/>
    <n v="0"/>
    <n v="0"/>
    <n v="102.8"/>
    <n v="0"/>
    <n v="0"/>
    <n v="0"/>
    <n v="0"/>
    <n v="0"/>
    <n v="102.8"/>
    <s v="2"/>
  </r>
  <r>
    <x v="3"/>
    <x v="92"/>
    <s v="1"/>
    <s v="01"/>
    <s v="15041RESIN146362023"/>
    <s v="23BL000F"/>
    <n v="2790"/>
    <n v="2790"/>
    <n v="2790"/>
    <n v="2790"/>
    <n v="0"/>
    <n v="0"/>
    <n v="0"/>
    <n v="0"/>
    <n v="62.1"/>
    <n v="0"/>
    <n v="0"/>
    <n v="0"/>
    <n v="0"/>
    <n v="0"/>
    <n v="62.1"/>
    <s v="2"/>
  </r>
  <r>
    <x v="3"/>
    <x v="92"/>
    <s v="1"/>
    <s v="01"/>
    <s v="15041RESIN146362023"/>
    <s v="23BL000F"/>
    <n v="2789"/>
    <n v="2789"/>
    <n v="2789"/>
    <n v="2789"/>
    <n v="0"/>
    <n v="0"/>
    <n v="0"/>
    <n v="0"/>
    <n v="84"/>
    <n v="0"/>
    <n v="0"/>
    <n v="0"/>
    <n v="0"/>
    <n v="0"/>
    <n v="84"/>
    <s v="2"/>
  </r>
  <r>
    <x v="3"/>
    <x v="92"/>
    <s v="1"/>
    <s v="01"/>
    <s v="15041RESIN146362023"/>
    <s v="23BL000F"/>
    <n v="2788"/>
    <n v="2788"/>
    <n v="2788"/>
    <n v="2788"/>
    <n v="0"/>
    <n v="0"/>
    <n v="0"/>
    <n v="0"/>
    <n v="29.25"/>
    <n v="0"/>
    <n v="0"/>
    <n v="0"/>
    <n v="0"/>
    <n v="0"/>
    <n v="29.25"/>
    <s v="2"/>
  </r>
  <r>
    <x v="3"/>
    <x v="92"/>
    <s v="1"/>
    <s v="01"/>
    <s v="15041RESIN146362023"/>
    <s v="23BL000F"/>
    <n v="2787"/>
    <n v="2787"/>
    <n v="2787"/>
    <n v="2787"/>
    <n v="0"/>
    <n v="0"/>
    <n v="0"/>
    <n v="0"/>
    <n v="55.55"/>
    <n v="0"/>
    <n v="0"/>
    <n v="0"/>
    <n v="0"/>
    <n v="0"/>
    <n v="55.55"/>
    <s v="2"/>
  </r>
  <r>
    <x v="3"/>
    <x v="92"/>
    <s v="1"/>
    <s v="01"/>
    <s v="15041RESIN146362023"/>
    <s v="23BL000F"/>
    <n v="2786"/>
    <n v="2786"/>
    <n v="2786"/>
    <n v="2786"/>
    <n v="0"/>
    <n v="0"/>
    <n v="0"/>
    <n v="0"/>
    <n v="414"/>
    <n v="0"/>
    <n v="0"/>
    <n v="0"/>
    <n v="0"/>
    <n v="0"/>
    <n v="414"/>
    <s v="2"/>
  </r>
  <r>
    <x v="3"/>
    <x v="92"/>
    <s v="1"/>
    <s v="01"/>
    <s v="15041RESIN146362023"/>
    <s v="23BL000F"/>
    <n v="2785"/>
    <n v="2785"/>
    <n v="2785"/>
    <n v="2785"/>
    <n v="0"/>
    <n v="0"/>
    <n v="0"/>
    <n v="0"/>
    <n v="17.3"/>
    <n v="0"/>
    <n v="0"/>
    <n v="0"/>
    <n v="0"/>
    <n v="0"/>
    <n v="17.3"/>
    <s v="2"/>
  </r>
  <r>
    <x v="3"/>
    <x v="92"/>
    <s v="1"/>
    <s v="01"/>
    <s v="15041RESIN146362023"/>
    <s v="23BL000F"/>
    <n v="2784"/>
    <n v="2784"/>
    <n v="2784"/>
    <n v="2784"/>
    <n v="0"/>
    <n v="0"/>
    <n v="0"/>
    <n v="0"/>
    <n v="59.64"/>
    <n v="0"/>
    <n v="0"/>
    <n v="0"/>
    <n v="0"/>
    <n v="0"/>
    <n v="59.64"/>
    <s v="2"/>
  </r>
  <r>
    <x v="3"/>
    <x v="92"/>
    <s v="1"/>
    <s v="01"/>
    <s v="15041RESIN146362023"/>
    <s v="23BL000F"/>
    <n v="2783"/>
    <n v="2783"/>
    <n v="2783"/>
    <n v="2783"/>
    <n v="0"/>
    <n v="0"/>
    <n v="0"/>
    <n v="0"/>
    <n v="357.5"/>
    <n v="0"/>
    <n v="0"/>
    <n v="0"/>
    <n v="0"/>
    <n v="0"/>
    <n v="357.5"/>
    <s v="2"/>
  </r>
  <r>
    <x v="3"/>
    <x v="92"/>
    <s v="1"/>
    <s v="01"/>
    <s v="15041RESIN146362023"/>
    <s v="23BL000F"/>
    <n v="2782"/>
    <n v="2782"/>
    <n v="2782"/>
    <n v="2782"/>
    <n v="0"/>
    <n v="0"/>
    <n v="0"/>
    <n v="0"/>
    <n v="50"/>
    <n v="0"/>
    <n v="0"/>
    <n v="0"/>
    <n v="0"/>
    <n v="0"/>
    <n v="50"/>
    <s v="2"/>
  </r>
  <r>
    <x v="3"/>
    <x v="92"/>
    <s v="1"/>
    <s v="01"/>
    <s v="15041RESIN146362023"/>
    <s v="23BL000F"/>
    <n v="2781"/>
    <n v="2781"/>
    <n v="2781"/>
    <n v="2781"/>
    <n v="0"/>
    <n v="0"/>
    <n v="0"/>
    <n v="0"/>
    <n v="235.15"/>
    <n v="0"/>
    <n v="0"/>
    <n v="0"/>
    <n v="0"/>
    <n v="0"/>
    <n v="235.15"/>
    <s v="2"/>
  </r>
  <r>
    <x v="3"/>
    <x v="92"/>
    <s v="1"/>
    <s v="01"/>
    <s v="15041RESIN146362023"/>
    <s v="23BL000F"/>
    <n v="2780"/>
    <n v="2780"/>
    <n v="2780"/>
    <n v="2780"/>
    <n v="0"/>
    <n v="0"/>
    <n v="0"/>
    <n v="0"/>
    <n v="25.85"/>
    <n v="0"/>
    <n v="0"/>
    <n v="0"/>
    <n v="0"/>
    <n v="0"/>
    <n v="25.85"/>
    <s v="2"/>
  </r>
  <r>
    <x v="3"/>
    <x v="92"/>
    <s v="1"/>
    <s v="01"/>
    <s v="15041RESIN146362023"/>
    <s v="23BL000F"/>
    <n v="2779"/>
    <n v="2779"/>
    <n v="2779"/>
    <n v="2779"/>
    <n v="0"/>
    <n v="0"/>
    <n v="0"/>
    <n v="0"/>
    <n v="194.75"/>
    <n v="0"/>
    <n v="0"/>
    <n v="0"/>
    <n v="0"/>
    <n v="0"/>
    <n v="194.75"/>
    <s v="2"/>
  </r>
  <r>
    <x v="3"/>
    <x v="92"/>
    <s v="1"/>
    <s v="01"/>
    <s v="15041RESIN146362023"/>
    <s v="23BL000F"/>
    <n v="2778"/>
    <n v="2778"/>
    <n v="2778"/>
    <n v="2778"/>
    <n v="0"/>
    <n v="0"/>
    <n v="0"/>
    <n v="0"/>
    <n v="1379"/>
    <n v="0"/>
    <n v="0"/>
    <n v="0"/>
    <n v="0"/>
    <n v="0"/>
    <n v="1379"/>
    <s v="2"/>
  </r>
  <r>
    <x v="3"/>
    <x v="92"/>
    <s v="1"/>
    <s v="01"/>
    <s v="15041RESIN146362023"/>
    <s v="23BL000F"/>
    <n v="2777"/>
    <n v="2777"/>
    <n v="2777"/>
    <n v="2777"/>
    <n v="0"/>
    <n v="0"/>
    <n v="0"/>
    <n v="0"/>
    <n v="35"/>
    <n v="0"/>
    <n v="0"/>
    <n v="0"/>
    <n v="0"/>
    <n v="0"/>
    <n v="35"/>
    <s v="2"/>
  </r>
  <r>
    <x v="3"/>
    <x v="92"/>
    <s v="1"/>
    <s v="01"/>
    <s v="15041RESIN146362023"/>
    <s v="23BL000F"/>
    <n v="2776"/>
    <n v="2776"/>
    <n v="2776"/>
    <n v="2776"/>
    <n v="0"/>
    <n v="0"/>
    <n v="0"/>
    <n v="0"/>
    <n v="91"/>
    <n v="0"/>
    <n v="0"/>
    <n v="0"/>
    <n v="0"/>
    <n v="0"/>
    <n v="91"/>
    <s v="2"/>
  </r>
  <r>
    <x v="3"/>
    <x v="92"/>
    <s v="1"/>
    <s v="01"/>
    <s v="15041RESIN146362023"/>
    <s v="23BL000F"/>
    <n v="2775"/>
    <n v="2775"/>
    <n v="2775"/>
    <n v="2775"/>
    <n v="0"/>
    <n v="0"/>
    <n v="0"/>
    <n v="0"/>
    <n v="90"/>
    <n v="0"/>
    <n v="0"/>
    <n v="0"/>
    <n v="0"/>
    <n v="0"/>
    <n v="90"/>
    <s v="2"/>
  </r>
  <r>
    <x v="3"/>
    <x v="92"/>
    <s v="1"/>
    <s v="01"/>
    <s v="15041RESIN146362023"/>
    <s v="23BL000F"/>
    <n v="2774"/>
    <n v="2774"/>
    <n v="2774"/>
    <n v="2774"/>
    <n v="0"/>
    <n v="0"/>
    <n v="0"/>
    <n v="0"/>
    <n v="23.75"/>
    <n v="0"/>
    <n v="0"/>
    <n v="0"/>
    <n v="0"/>
    <n v="0"/>
    <n v="23.75"/>
    <s v="2"/>
  </r>
  <r>
    <x v="3"/>
    <x v="92"/>
    <s v="1"/>
    <s v="01"/>
    <s v="15041RESIN146362023"/>
    <s v="23BL000F"/>
    <n v="2773"/>
    <n v="2773"/>
    <n v="2773"/>
    <n v="2773"/>
    <n v="0"/>
    <n v="0"/>
    <n v="0"/>
    <n v="0"/>
    <n v="101.2"/>
    <n v="0"/>
    <n v="0"/>
    <n v="0"/>
    <n v="0"/>
    <n v="0"/>
    <n v="101.2"/>
    <s v="2"/>
  </r>
  <r>
    <x v="3"/>
    <x v="92"/>
    <s v="1"/>
    <s v="01"/>
    <s v="15041RESIN146362023"/>
    <s v="23BL000F"/>
    <n v="2772"/>
    <n v="2772"/>
    <n v="2772"/>
    <n v="2772"/>
    <n v="0"/>
    <n v="0"/>
    <n v="0"/>
    <n v="0"/>
    <n v="350"/>
    <n v="0"/>
    <n v="0"/>
    <n v="0"/>
    <n v="0"/>
    <n v="0"/>
    <n v="350"/>
    <s v="2"/>
  </r>
  <r>
    <x v="3"/>
    <x v="92"/>
    <s v="1"/>
    <s v="01"/>
    <s v="15041RESIN146362023"/>
    <s v="23BL000F"/>
    <n v="2771"/>
    <n v="2771"/>
    <n v="2771"/>
    <n v="2771"/>
    <n v="0"/>
    <n v="0"/>
    <n v="0"/>
    <n v="0"/>
    <n v="73.150000000000006"/>
    <n v="0"/>
    <n v="0"/>
    <n v="0"/>
    <n v="0"/>
    <n v="0"/>
    <n v="73.150000000000006"/>
    <s v="2"/>
  </r>
  <r>
    <x v="3"/>
    <x v="92"/>
    <s v="1"/>
    <s v="01"/>
    <s v="15041RESIN146362023"/>
    <s v="23BL000F"/>
    <n v="2770"/>
    <n v="2770"/>
    <n v="2770"/>
    <n v="2770"/>
    <n v="0"/>
    <n v="0"/>
    <n v="0"/>
    <n v="0"/>
    <n v="458"/>
    <n v="0"/>
    <n v="0"/>
    <n v="0"/>
    <n v="0"/>
    <n v="0"/>
    <n v="458"/>
    <s v="2"/>
  </r>
  <r>
    <x v="3"/>
    <x v="92"/>
    <s v="1"/>
    <s v="01"/>
    <s v="15041RESIN146362023"/>
    <s v="23BL000F"/>
    <n v="2769"/>
    <n v="2769"/>
    <n v="2769"/>
    <n v="2769"/>
    <n v="0"/>
    <n v="0"/>
    <n v="0"/>
    <n v="0"/>
    <n v="40"/>
    <n v="0"/>
    <n v="0"/>
    <n v="0"/>
    <n v="0"/>
    <n v="0"/>
    <n v="40"/>
    <s v="2"/>
  </r>
  <r>
    <x v="3"/>
    <x v="92"/>
    <s v="1"/>
    <s v="01"/>
    <s v="15041RESIN146362023"/>
    <s v="23BL000F"/>
    <n v="2768"/>
    <n v="2768"/>
    <n v="2768"/>
    <n v="2768"/>
    <n v="0"/>
    <n v="0"/>
    <n v="0"/>
    <n v="0"/>
    <n v="845.5"/>
    <n v="0"/>
    <n v="0"/>
    <n v="0"/>
    <n v="0"/>
    <n v="0"/>
    <n v="845.5"/>
    <s v="2"/>
  </r>
  <r>
    <x v="3"/>
    <x v="93"/>
    <s v="1"/>
    <s v="01"/>
    <s v="15041RESIN146362023"/>
    <s v="23BL000F"/>
    <n v="2767"/>
    <n v="2767"/>
    <n v="2767"/>
    <n v="2767"/>
    <n v="0"/>
    <n v="0"/>
    <n v="0"/>
    <n v="0"/>
    <n v="45"/>
    <n v="0"/>
    <n v="0"/>
    <n v="0"/>
    <n v="0"/>
    <n v="0"/>
    <n v="45"/>
    <s v="2"/>
  </r>
  <r>
    <x v="3"/>
    <x v="93"/>
    <s v="1"/>
    <s v="01"/>
    <s v="15041RESIN146362023"/>
    <s v="23BL000F"/>
    <n v="2766"/>
    <n v="2766"/>
    <n v="2766"/>
    <n v="2766"/>
    <n v="0"/>
    <n v="0"/>
    <n v="0"/>
    <n v="0"/>
    <n v="60"/>
    <n v="0"/>
    <n v="0"/>
    <n v="0"/>
    <n v="0"/>
    <n v="0"/>
    <n v="60"/>
    <s v="2"/>
  </r>
  <r>
    <x v="3"/>
    <x v="93"/>
    <s v="1"/>
    <s v="01"/>
    <s v="15041RESIN146362023"/>
    <s v="23BL000F"/>
    <n v="2765"/>
    <n v="2765"/>
    <n v="2765"/>
    <n v="2765"/>
    <n v="0"/>
    <n v="0"/>
    <n v="0"/>
    <n v="0"/>
    <n v="99.5"/>
    <n v="0"/>
    <n v="0"/>
    <n v="0"/>
    <n v="0"/>
    <n v="0"/>
    <n v="99.5"/>
    <s v="2"/>
  </r>
  <r>
    <x v="3"/>
    <x v="93"/>
    <s v="1"/>
    <s v="01"/>
    <s v="15041RESIN146362023"/>
    <s v="23BL000F"/>
    <n v="2764"/>
    <n v="2764"/>
    <n v="2764"/>
    <n v="2764"/>
    <n v="0"/>
    <n v="0"/>
    <n v="0"/>
    <n v="0"/>
    <n v="36.75"/>
    <n v="0"/>
    <n v="0"/>
    <n v="0"/>
    <n v="0"/>
    <n v="0"/>
    <n v="36.75"/>
    <s v="2"/>
  </r>
  <r>
    <x v="3"/>
    <x v="93"/>
    <s v="1"/>
    <s v="01"/>
    <s v="15041RESIN146362023"/>
    <s v="23BL000F"/>
    <n v="2763"/>
    <n v="2763"/>
    <n v="2763"/>
    <n v="2763"/>
    <n v="0"/>
    <n v="0"/>
    <n v="0"/>
    <n v="0"/>
    <n v="33"/>
    <n v="0"/>
    <n v="0"/>
    <n v="0"/>
    <n v="0"/>
    <n v="0"/>
    <n v="33"/>
    <s v="2"/>
  </r>
  <r>
    <x v="3"/>
    <x v="93"/>
    <s v="1"/>
    <s v="01"/>
    <s v="15041RESIN146362023"/>
    <s v="23BL000F"/>
    <n v="2762"/>
    <n v="2762"/>
    <n v="2762"/>
    <n v="2762"/>
    <n v="0"/>
    <n v="0"/>
    <n v="0"/>
    <n v="0"/>
    <n v="63"/>
    <n v="0"/>
    <n v="0"/>
    <n v="0"/>
    <n v="0"/>
    <n v="0"/>
    <n v="63"/>
    <s v="2"/>
  </r>
  <r>
    <x v="3"/>
    <x v="93"/>
    <s v="1"/>
    <s v="01"/>
    <s v="15041RESIN146362023"/>
    <s v="23BL000F"/>
    <n v="2761"/>
    <n v="2761"/>
    <n v="2761"/>
    <n v="2761"/>
    <n v="0"/>
    <n v="0"/>
    <n v="0"/>
    <n v="0"/>
    <n v="9"/>
    <n v="0"/>
    <n v="0"/>
    <n v="0"/>
    <n v="0"/>
    <n v="0"/>
    <n v="9"/>
    <s v="2"/>
  </r>
  <r>
    <x v="3"/>
    <x v="93"/>
    <s v="1"/>
    <s v="01"/>
    <s v="15041RESIN146362023"/>
    <s v="23BL000F"/>
    <n v="2760"/>
    <n v="2760"/>
    <n v="2760"/>
    <n v="2760"/>
    <n v="0"/>
    <n v="0"/>
    <n v="0"/>
    <n v="0"/>
    <n v="132"/>
    <n v="0"/>
    <n v="0"/>
    <n v="0"/>
    <n v="0"/>
    <n v="0"/>
    <n v="132"/>
    <s v="2"/>
  </r>
  <r>
    <x v="3"/>
    <x v="93"/>
    <s v="1"/>
    <s v="01"/>
    <s v="15041RESIN146362023"/>
    <s v="23BL000F"/>
    <n v="2759"/>
    <n v="2759"/>
    <n v="2759"/>
    <n v="2759"/>
    <n v="0"/>
    <n v="0"/>
    <n v="0"/>
    <n v="0"/>
    <n v="9"/>
    <n v="0"/>
    <n v="0"/>
    <n v="0"/>
    <n v="0"/>
    <n v="0"/>
    <n v="9"/>
    <s v="2"/>
  </r>
  <r>
    <x v="3"/>
    <x v="93"/>
    <s v="1"/>
    <s v="01"/>
    <s v="15041RESIN146362023"/>
    <s v="23BL000F"/>
    <n v="2758"/>
    <n v="2758"/>
    <n v="2758"/>
    <n v="2758"/>
    <n v="0"/>
    <n v="0"/>
    <n v="0"/>
    <n v="0"/>
    <n v="37.5"/>
    <n v="0"/>
    <n v="0"/>
    <n v="0"/>
    <n v="0"/>
    <n v="0"/>
    <n v="37.5"/>
    <s v="2"/>
  </r>
  <r>
    <x v="3"/>
    <x v="93"/>
    <s v="1"/>
    <s v="01"/>
    <s v="15041RESIN146362023"/>
    <s v="23BL000F"/>
    <n v="2757"/>
    <n v="2757"/>
    <n v="2757"/>
    <n v="2757"/>
    <n v="0"/>
    <n v="0"/>
    <n v="0"/>
    <n v="0"/>
    <n v="102.6"/>
    <n v="0"/>
    <n v="0"/>
    <n v="0"/>
    <n v="0"/>
    <n v="0"/>
    <n v="102.6"/>
    <s v="2"/>
  </r>
  <r>
    <x v="3"/>
    <x v="93"/>
    <s v="1"/>
    <s v="01"/>
    <s v="15041RESIN146362023"/>
    <s v="23BL000F"/>
    <n v="2756"/>
    <n v="2756"/>
    <n v="2756"/>
    <n v="2756"/>
    <n v="0"/>
    <n v="0"/>
    <n v="0"/>
    <n v="0"/>
    <n v="39"/>
    <n v="0"/>
    <n v="0"/>
    <n v="0"/>
    <n v="0"/>
    <n v="0"/>
    <n v="39"/>
    <s v="2"/>
  </r>
  <r>
    <x v="3"/>
    <x v="93"/>
    <s v="1"/>
    <s v="01"/>
    <s v="15041RESIN146362023"/>
    <s v="23BL000F"/>
    <n v="2755"/>
    <n v="2755"/>
    <n v="2755"/>
    <n v="2755"/>
    <n v="0"/>
    <n v="0"/>
    <n v="0"/>
    <n v="0"/>
    <n v="867.05"/>
    <n v="0"/>
    <n v="0"/>
    <n v="0"/>
    <n v="0"/>
    <n v="0"/>
    <n v="867.05"/>
    <s v="2"/>
  </r>
  <r>
    <x v="3"/>
    <x v="93"/>
    <s v="1"/>
    <s v="01"/>
    <s v="15041RESIN146362023"/>
    <s v="23BL000F"/>
    <n v="2754"/>
    <n v="2754"/>
    <n v="2754"/>
    <n v="2754"/>
    <n v="0"/>
    <n v="0"/>
    <n v="0"/>
    <n v="0"/>
    <n v="446.5"/>
    <n v="0"/>
    <n v="0"/>
    <n v="0"/>
    <n v="0"/>
    <n v="0"/>
    <n v="446.5"/>
    <s v="2"/>
  </r>
  <r>
    <x v="3"/>
    <x v="93"/>
    <s v="1"/>
    <s v="01"/>
    <s v="15041RESIN146362023"/>
    <s v="23BL000F"/>
    <n v="2753"/>
    <n v="2753"/>
    <n v="2753"/>
    <n v="2753"/>
    <n v="0"/>
    <n v="0"/>
    <n v="0"/>
    <n v="0"/>
    <n v="138"/>
    <n v="0"/>
    <n v="0"/>
    <n v="0"/>
    <n v="0"/>
    <n v="0"/>
    <n v="138"/>
    <s v="2"/>
  </r>
  <r>
    <x v="3"/>
    <x v="93"/>
    <s v="1"/>
    <s v="01"/>
    <s v="15041RESIN146362023"/>
    <s v="23BL000F"/>
    <n v="2752"/>
    <n v="2752"/>
    <n v="2752"/>
    <n v="2752"/>
    <n v="0"/>
    <n v="0"/>
    <n v="0"/>
    <n v="0"/>
    <n v="428"/>
    <n v="0"/>
    <n v="0"/>
    <n v="0"/>
    <n v="0"/>
    <n v="0"/>
    <n v="428"/>
    <s v="2"/>
  </r>
  <r>
    <x v="3"/>
    <x v="93"/>
    <s v="1"/>
    <s v="01"/>
    <s v="15041RESIN146362023"/>
    <s v="23BL000F"/>
    <n v="2751"/>
    <n v="2751"/>
    <n v="2751"/>
    <n v="2751"/>
    <n v="0"/>
    <n v="0"/>
    <n v="0"/>
    <n v="0"/>
    <n v="103.65"/>
    <n v="0"/>
    <n v="0"/>
    <n v="0"/>
    <n v="0"/>
    <n v="0"/>
    <n v="103.65"/>
    <s v="2"/>
  </r>
  <r>
    <x v="3"/>
    <x v="94"/>
    <s v="1"/>
    <s v="01"/>
    <s v="15041RESIN146362023"/>
    <s v="23BL000F"/>
    <n v="2750"/>
    <n v="2750"/>
    <n v="2750"/>
    <n v="2750"/>
    <n v="0"/>
    <n v="0"/>
    <n v="0"/>
    <n v="0"/>
    <n v="90"/>
    <n v="0"/>
    <n v="0"/>
    <n v="0"/>
    <n v="0"/>
    <n v="0"/>
    <n v="90"/>
    <s v="2"/>
  </r>
  <r>
    <x v="3"/>
    <x v="94"/>
    <s v="1"/>
    <s v="01"/>
    <s v="15041RESIN146362023"/>
    <s v="23BL000F"/>
    <n v="2749"/>
    <n v="2749"/>
    <n v="2749"/>
    <n v="2749"/>
    <n v="0"/>
    <n v="0"/>
    <n v="0"/>
    <n v="0"/>
    <n v="574.4"/>
    <n v="0"/>
    <n v="0"/>
    <n v="0"/>
    <n v="0"/>
    <n v="0"/>
    <n v="574.4"/>
    <s v="2"/>
  </r>
  <r>
    <x v="3"/>
    <x v="94"/>
    <s v="1"/>
    <s v="01"/>
    <s v="15041RESIN146362023"/>
    <s v="23BL000F"/>
    <n v="2748"/>
    <n v="2748"/>
    <n v="2748"/>
    <n v="2748"/>
    <n v="0"/>
    <n v="0"/>
    <n v="0"/>
    <n v="0"/>
    <n v="49"/>
    <n v="0"/>
    <n v="0"/>
    <n v="0"/>
    <n v="0"/>
    <n v="0"/>
    <n v="49"/>
    <s v="2"/>
  </r>
  <r>
    <x v="3"/>
    <x v="94"/>
    <s v="1"/>
    <s v="01"/>
    <s v="15041RESIN146362023"/>
    <s v="23BL000F"/>
    <n v="2747"/>
    <n v="2747"/>
    <n v="2747"/>
    <n v="2747"/>
    <n v="0"/>
    <n v="0"/>
    <n v="0"/>
    <n v="0"/>
    <n v="460.5"/>
    <n v="0"/>
    <n v="0"/>
    <n v="0"/>
    <n v="0"/>
    <n v="0"/>
    <n v="460.5"/>
    <s v="2"/>
  </r>
  <r>
    <x v="3"/>
    <x v="94"/>
    <s v="1"/>
    <s v="01"/>
    <s v="15041RESIN146362023"/>
    <s v="23BL000F"/>
    <n v="2746"/>
    <n v="2746"/>
    <n v="2746"/>
    <n v="2746"/>
    <n v="0"/>
    <n v="0"/>
    <n v="0"/>
    <n v="0"/>
    <n v="50"/>
    <n v="0"/>
    <n v="0"/>
    <n v="0"/>
    <n v="0"/>
    <n v="0"/>
    <n v="50"/>
    <s v="2"/>
  </r>
  <r>
    <x v="3"/>
    <x v="94"/>
    <s v="1"/>
    <s v="01"/>
    <s v="15041RESIN146362023"/>
    <s v="23BL000F"/>
    <n v="2745"/>
    <n v="2745"/>
    <n v="2745"/>
    <n v="2745"/>
    <n v="0"/>
    <n v="0"/>
    <n v="0"/>
    <n v="0"/>
    <n v="109.75"/>
    <n v="0"/>
    <n v="0"/>
    <n v="0"/>
    <n v="0"/>
    <n v="0"/>
    <n v="109.75"/>
    <s v="2"/>
  </r>
  <r>
    <x v="3"/>
    <x v="94"/>
    <s v="1"/>
    <s v="01"/>
    <s v="15041RESIN146362023"/>
    <s v="23BL000F"/>
    <n v="2744"/>
    <n v="2744"/>
    <n v="2744"/>
    <n v="2744"/>
    <n v="0"/>
    <n v="0"/>
    <n v="0"/>
    <n v="0"/>
    <n v="193"/>
    <n v="0"/>
    <n v="0"/>
    <n v="0"/>
    <n v="0"/>
    <n v="0"/>
    <n v="193"/>
    <s v="2"/>
  </r>
  <r>
    <x v="3"/>
    <x v="94"/>
    <s v="1"/>
    <s v="01"/>
    <s v="15041RESIN146362023"/>
    <s v="23BL000F"/>
    <n v="2743"/>
    <n v="2743"/>
    <n v="2743"/>
    <n v="2743"/>
    <n v="0"/>
    <n v="0"/>
    <n v="0"/>
    <n v="0"/>
    <n v="64.5"/>
    <n v="0"/>
    <n v="0"/>
    <n v="0"/>
    <n v="0"/>
    <n v="0"/>
    <n v="64.5"/>
    <s v="2"/>
  </r>
  <r>
    <x v="3"/>
    <x v="94"/>
    <s v="1"/>
    <s v="01"/>
    <s v="15041RESIN146362023"/>
    <s v="23BL000F"/>
    <n v="2742"/>
    <n v="2742"/>
    <n v="2742"/>
    <n v="2742"/>
    <n v="0"/>
    <n v="0"/>
    <n v="0"/>
    <n v="0"/>
    <n v="111"/>
    <n v="0"/>
    <n v="0"/>
    <n v="0"/>
    <n v="0"/>
    <n v="0"/>
    <n v="111"/>
    <s v="2"/>
  </r>
  <r>
    <x v="3"/>
    <x v="94"/>
    <s v="1"/>
    <s v="01"/>
    <s v="15041RESIN146362023"/>
    <s v="23BL000F"/>
    <n v="2741"/>
    <n v="2741"/>
    <n v="2741"/>
    <n v="2741"/>
    <n v="0"/>
    <n v="0"/>
    <n v="0"/>
    <n v="0"/>
    <n v="36"/>
    <n v="0"/>
    <n v="0"/>
    <n v="0"/>
    <n v="0"/>
    <n v="0"/>
    <n v="36"/>
    <s v="2"/>
  </r>
  <r>
    <x v="3"/>
    <x v="94"/>
    <s v="1"/>
    <s v="01"/>
    <s v="15041RESIN146362023"/>
    <s v="23BL000F"/>
    <n v="2740"/>
    <n v="2740"/>
    <n v="2740"/>
    <n v="2740"/>
    <n v="0"/>
    <n v="0"/>
    <n v="0"/>
    <n v="0"/>
    <n v="174"/>
    <n v="0"/>
    <n v="0"/>
    <n v="0"/>
    <n v="0"/>
    <n v="0"/>
    <n v="174"/>
    <s v="2"/>
  </r>
  <r>
    <x v="3"/>
    <x v="94"/>
    <s v="1"/>
    <s v="01"/>
    <s v="15041RESIN146362023"/>
    <s v="23BL000F"/>
    <n v="2739"/>
    <n v="2739"/>
    <n v="2739"/>
    <n v="2739"/>
    <n v="0"/>
    <n v="0"/>
    <n v="0"/>
    <n v="0"/>
    <n v="87.15"/>
    <n v="0"/>
    <n v="0"/>
    <n v="0"/>
    <n v="0"/>
    <n v="0"/>
    <n v="87.15"/>
    <s v="2"/>
  </r>
  <r>
    <x v="3"/>
    <x v="94"/>
    <s v="1"/>
    <s v="01"/>
    <s v="15041RESIN146362023"/>
    <s v="23BL000F"/>
    <n v="2738"/>
    <n v="2738"/>
    <n v="2738"/>
    <n v="2738"/>
    <n v="0"/>
    <n v="0"/>
    <n v="0"/>
    <n v="0"/>
    <n v="546.5"/>
    <n v="0"/>
    <n v="0"/>
    <n v="0"/>
    <n v="0"/>
    <n v="0"/>
    <n v="546.5"/>
    <s v="2"/>
  </r>
  <r>
    <x v="3"/>
    <x v="94"/>
    <s v="1"/>
    <s v="01"/>
    <s v="15041RESIN146362023"/>
    <s v="23BL000F"/>
    <n v="2737"/>
    <n v="2737"/>
    <n v="2737"/>
    <n v="2737"/>
    <n v="0"/>
    <n v="0"/>
    <n v="0"/>
    <n v="0"/>
    <n v="68"/>
    <n v="0"/>
    <n v="0"/>
    <n v="0"/>
    <n v="0"/>
    <n v="0"/>
    <n v="68"/>
    <s v="2"/>
  </r>
  <r>
    <x v="3"/>
    <x v="94"/>
    <s v="1"/>
    <s v="01"/>
    <s v="15041RESIN146362023"/>
    <s v="23BL000F"/>
    <n v="2736"/>
    <n v="2736"/>
    <n v="2736"/>
    <n v="2736"/>
    <n v="0"/>
    <n v="0"/>
    <n v="0"/>
    <n v="0"/>
    <n v="468.2"/>
    <n v="0"/>
    <n v="0"/>
    <n v="0"/>
    <n v="0"/>
    <n v="0"/>
    <n v="468.2"/>
    <s v="2"/>
  </r>
  <r>
    <x v="3"/>
    <x v="95"/>
    <s v="1"/>
    <s v="01"/>
    <s v="15041RESIN146362023"/>
    <s v="23BL000F"/>
    <n v="2735"/>
    <n v="2735"/>
    <n v="2735"/>
    <n v="2735"/>
    <n v="0"/>
    <n v="0"/>
    <n v="0"/>
    <n v="0"/>
    <n v="486.3"/>
    <n v="0"/>
    <n v="0"/>
    <n v="0"/>
    <n v="0"/>
    <n v="0"/>
    <n v="486.3"/>
    <s v="2"/>
  </r>
  <r>
    <x v="3"/>
    <x v="95"/>
    <s v="1"/>
    <s v="01"/>
    <s v="15041RESIN146362023"/>
    <s v="23BL000F"/>
    <n v="2734"/>
    <n v="2734"/>
    <n v="2734"/>
    <n v="2734"/>
    <n v="0"/>
    <n v="0"/>
    <n v="0"/>
    <n v="0"/>
    <n v="50.2"/>
    <n v="0"/>
    <n v="0"/>
    <n v="0"/>
    <n v="0"/>
    <n v="0"/>
    <n v="50.2"/>
    <s v="2"/>
  </r>
  <r>
    <x v="3"/>
    <x v="95"/>
    <s v="1"/>
    <s v="01"/>
    <s v="15041RESIN146362023"/>
    <s v="23BL000F"/>
    <n v="2733"/>
    <n v="2733"/>
    <n v="2733"/>
    <n v="2733"/>
    <n v="0"/>
    <n v="0"/>
    <n v="0"/>
    <n v="0"/>
    <n v="75"/>
    <n v="0"/>
    <n v="0"/>
    <n v="0"/>
    <n v="0"/>
    <n v="0"/>
    <n v="75"/>
    <s v="2"/>
  </r>
  <r>
    <x v="3"/>
    <x v="95"/>
    <s v="1"/>
    <s v="01"/>
    <s v="15041RESIN146362023"/>
    <s v="23BL000F"/>
    <n v="2732"/>
    <n v="2732"/>
    <n v="2732"/>
    <n v="2732"/>
    <n v="0"/>
    <n v="0"/>
    <n v="0"/>
    <n v="0"/>
    <n v="329"/>
    <n v="0"/>
    <n v="0"/>
    <n v="0"/>
    <n v="0"/>
    <n v="0"/>
    <n v="329"/>
    <s v="2"/>
  </r>
  <r>
    <x v="3"/>
    <x v="95"/>
    <s v="1"/>
    <s v="01"/>
    <s v="15041RESIN146362023"/>
    <s v="23BL000F"/>
    <n v="2731"/>
    <n v="2731"/>
    <n v="2731"/>
    <n v="2731"/>
    <n v="0"/>
    <n v="0"/>
    <n v="0"/>
    <n v="0"/>
    <n v="384"/>
    <n v="0"/>
    <n v="0"/>
    <n v="0"/>
    <n v="0"/>
    <n v="0"/>
    <n v="384"/>
    <s v="2"/>
  </r>
  <r>
    <x v="3"/>
    <x v="95"/>
    <s v="1"/>
    <s v="01"/>
    <s v="15041RESIN146362023"/>
    <s v="23BL000F"/>
    <n v="2730"/>
    <n v="2730"/>
    <n v="2730"/>
    <n v="2730"/>
    <n v="0"/>
    <n v="0"/>
    <n v="0"/>
    <n v="0"/>
    <n v="141"/>
    <n v="0"/>
    <n v="0"/>
    <n v="0"/>
    <n v="0"/>
    <n v="0"/>
    <n v="141"/>
    <s v="2"/>
  </r>
  <r>
    <x v="3"/>
    <x v="95"/>
    <s v="1"/>
    <s v="01"/>
    <s v="15041RESIN146362023"/>
    <s v="23BL000F"/>
    <n v="2729"/>
    <n v="2729"/>
    <n v="2729"/>
    <n v="2729"/>
    <n v="0"/>
    <n v="0"/>
    <n v="0"/>
    <n v="0"/>
    <n v="36.5"/>
    <n v="0"/>
    <n v="0"/>
    <n v="0"/>
    <n v="0"/>
    <n v="0"/>
    <n v="36.5"/>
    <s v="2"/>
  </r>
  <r>
    <x v="3"/>
    <x v="95"/>
    <s v="1"/>
    <s v="01"/>
    <s v="15041RESIN146362023"/>
    <s v="23BL000F"/>
    <n v="2728"/>
    <n v="2728"/>
    <n v="2728"/>
    <n v="2728"/>
    <n v="0"/>
    <n v="0"/>
    <n v="0"/>
    <n v="0"/>
    <n v="533.79999999999995"/>
    <n v="0"/>
    <n v="0"/>
    <n v="0"/>
    <n v="0"/>
    <n v="0"/>
    <n v="533.79999999999995"/>
    <s v="2"/>
  </r>
  <r>
    <x v="3"/>
    <x v="95"/>
    <s v="1"/>
    <s v="01"/>
    <s v="15041RESIN146362023"/>
    <s v="23BL000F"/>
    <n v="2727"/>
    <n v="2727"/>
    <n v="2727"/>
    <n v="2727"/>
    <n v="0"/>
    <n v="0"/>
    <n v="0"/>
    <n v="0"/>
    <n v="533.35"/>
    <n v="0"/>
    <n v="0"/>
    <n v="0"/>
    <n v="0"/>
    <n v="0"/>
    <n v="533.35"/>
    <s v="2"/>
  </r>
  <r>
    <x v="3"/>
    <x v="95"/>
    <s v="1"/>
    <s v="01"/>
    <s v="15041RESIN146362023"/>
    <s v="23BL000F"/>
    <n v="2726"/>
    <n v="2726"/>
    <n v="2726"/>
    <n v="2726"/>
    <n v="0"/>
    <n v="0"/>
    <n v="0"/>
    <n v="0"/>
    <n v="43"/>
    <n v="0"/>
    <n v="0"/>
    <n v="0"/>
    <n v="0"/>
    <n v="0"/>
    <n v="43"/>
    <s v="2"/>
  </r>
  <r>
    <x v="3"/>
    <x v="95"/>
    <s v="1"/>
    <s v="01"/>
    <s v="15041RESIN146362023"/>
    <s v="23BL000F"/>
    <n v="2725"/>
    <n v="2725"/>
    <n v="2725"/>
    <n v="2725"/>
    <n v="0"/>
    <n v="0"/>
    <n v="0"/>
    <n v="0"/>
    <n v="457.4"/>
    <n v="0"/>
    <n v="0"/>
    <n v="0"/>
    <n v="0"/>
    <n v="0"/>
    <n v="457.4"/>
    <s v="2"/>
  </r>
  <r>
    <x v="3"/>
    <x v="95"/>
    <s v="1"/>
    <s v="01"/>
    <s v="15041RESIN146362023"/>
    <s v="23BL000F"/>
    <n v="2724"/>
    <n v="2724"/>
    <n v="2724"/>
    <n v="2724"/>
    <n v="0"/>
    <n v="0"/>
    <n v="0"/>
    <n v="0"/>
    <n v="134.47999999999999"/>
    <n v="0"/>
    <n v="0"/>
    <n v="0"/>
    <n v="0"/>
    <n v="0"/>
    <n v="134.47999999999999"/>
    <s v="2"/>
  </r>
  <r>
    <x v="3"/>
    <x v="95"/>
    <s v="1"/>
    <s v="01"/>
    <s v="15041RESIN146362023"/>
    <s v="23BL000F"/>
    <n v="2723"/>
    <n v="2723"/>
    <n v="2723"/>
    <n v="2723"/>
    <n v="0"/>
    <n v="0"/>
    <n v="0"/>
    <n v="0"/>
    <n v="225"/>
    <n v="0"/>
    <n v="0"/>
    <n v="0"/>
    <n v="0"/>
    <n v="0"/>
    <n v="225"/>
    <s v="2"/>
  </r>
  <r>
    <x v="3"/>
    <x v="95"/>
    <s v="1"/>
    <s v="01"/>
    <s v="15041RESIN146362023"/>
    <s v="23BL000F"/>
    <n v="2722"/>
    <n v="2722"/>
    <n v="2722"/>
    <n v="2722"/>
    <n v="0"/>
    <n v="0"/>
    <n v="0"/>
    <n v="0"/>
    <n v="750"/>
    <n v="0"/>
    <n v="0"/>
    <n v="0"/>
    <n v="0"/>
    <n v="0"/>
    <n v="750"/>
    <s v="2"/>
  </r>
  <r>
    <x v="3"/>
    <x v="95"/>
    <s v="1"/>
    <s v="01"/>
    <s v="15041RESIN146362023"/>
    <s v="23BL000F"/>
    <n v="2721"/>
    <n v="2721"/>
    <n v="2721"/>
    <n v="2721"/>
    <n v="0"/>
    <n v="0"/>
    <n v="0"/>
    <n v="0"/>
    <n v="128.69999999999999"/>
    <n v="0"/>
    <n v="0"/>
    <n v="0"/>
    <n v="0"/>
    <n v="0"/>
    <n v="128.69999999999999"/>
    <s v="2"/>
  </r>
  <r>
    <x v="3"/>
    <x v="95"/>
    <s v="1"/>
    <s v="01"/>
    <s v="15041RESIN146362023"/>
    <s v="23BL000F"/>
    <n v="2720"/>
    <n v="2720"/>
    <n v="2720"/>
    <n v="2720"/>
    <n v="0"/>
    <n v="0"/>
    <n v="0"/>
    <n v="0"/>
    <n v="255.5"/>
    <n v="0"/>
    <n v="0"/>
    <n v="0"/>
    <n v="0"/>
    <n v="0"/>
    <n v="255.5"/>
    <s v="2"/>
  </r>
  <r>
    <x v="3"/>
    <x v="95"/>
    <s v="1"/>
    <s v="01"/>
    <s v="15041RESIN146362023"/>
    <s v="23BL000F"/>
    <n v="2719"/>
    <n v="2719"/>
    <n v="2719"/>
    <n v="2719"/>
    <n v="0"/>
    <n v="0"/>
    <n v="0"/>
    <n v="0"/>
    <n v="13.95"/>
    <n v="0"/>
    <n v="0"/>
    <n v="0"/>
    <n v="0"/>
    <n v="0"/>
    <n v="13.95"/>
    <s v="2"/>
  </r>
  <r>
    <x v="3"/>
    <x v="95"/>
    <s v="1"/>
    <s v="01"/>
    <s v="15041RESIN146362023"/>
    <s v="23BL000F"/>
    <n v="2718"/>
    <n v="2718"/>
    <n v="2718"/>
    <n v="2718"/>
    <n v="0"/>
    <n v="0"/>
    <n v="0"/>
    <n v="0"/>
    <n v="138"/>
    <n v="0"/>
    <n v="0"/>
    <n v="0"/>
    <n v="0"/>
    <n v="0"/>
    <n v="138"/>
    <s v="2"/>
  </r>
  <r>
    <x v="3"/>
    <x v="95"/>
    <s v="1"/>
    <s v="01"/>
    <s v="15041RESIN146362023"/>
    <s v="23BL000F"/>
    <n v="2717"/>
    <n v="2717"/>
    <n v="2717"/>
    <n v="2717"/>
    <n v="0"/>
    <n v="0"/>
    <n v="0"/>
    <n v="0"/>
    <n v="5.84"/>
    <n v="0"/>
    <n v="0"/>
    <n v="0"/>
    <n v="0"/>
    <n v="0"/>
    <n v="5.84"/>
    <s v="2"/>
  </r>
  <r>
    <x v="3"/>
    <x v="95"/>
    <s v="1"/>
    <s v="01"/>
    <s v="15041RESIN146362023"/>
    <s v="23BL000F"/>
    <n v="2716"/>
    <n v="2716"/>
    <n v="2716"/>
    <n v="2716"/>
    <n v="0"/>
    <n v="0"/>
    <n v="0"/>
    <n v="0"/>
    <n v="145"/>
    <n v="0"/>
    <n v="0"/>
    <n v="0"/>
    <n v="0"/>
    <n v="0"/>
    <n v="145"/>
    <s v="2"/>
  </r>
  <r>
    <x v="3"/>
    <x v="95"/>
    <s v="1"/>
    <s v="01"/>
    <s v="15041RESIN146362023"/>
    <s v="23BL000F"/>
    <n v="2715"/>
    <n v="2715"/>
    <n v="2715"/>
    <n v="2715"/>
    <n v="0"/>
    <n v="0"/>
    <n v="0"/>
    <n v="0"/>
    <n v="15.5"/>
    <n v="0"/>
    <n v="0"/>
    <n v="0"/>
    <n v="0"/>
    <n v="0"/>
    <n v="15.5"/>
    <s v="2"/>
  </r>
  <r>
    <x v="3"/>
    <x v="95"/>
    <s v="1"/>
    <s v="01"/>
    <s v="15041RESIN146362023"/>
    <s v="23BL000F"/>
    <n v="2714"/>
    <n v="2714"/>
    <n v="2714"/>
    <n v="2714"/>
    <n v="0"/>
    <n v="0"/>
    <n v="0"/>
    <n v="0"/>
    <n v="114.3"/>
    <n v="0"/>
    <n v="0"/>
    <n v="0"/>
    <n v="0"/>
    <n v="0"/>
    <n v="114.3"/>
    <s v="2"/>
  </r>
  <r>
    <x v="3"/>
    <x v="95"/>
    <s v="1"/>
    <s v="01"/>
    <s v="15041RESIN146362023"/>
    <s v="23BL000F"/>
    <n v="2713"/>
    <n v="2713"/>
    <n v="2713"/>
    <n v="2713"/>
    <n v="0"/>
    <n v="0"/>
    <n v="0"/>
    <n v="0"/>
    <n v="435"/>
    <n v="0"/>
    <n v="0"/>
    <n v="0"/>
    <n v="0"/>
    <n v="0"/>
    <n v="435"/>
    <s v="2"/>
  </r>
  <r>
    <x v="3"/>
    <x v="95"/>
    <s v="1"/>
    <s v="01"/>
    <s v="15041RESIN146362023"/>
    <s v="23BL000F"/>
    <n v="2712"/>
    <n v="2712"/>
    <n v="2712"/>
    <n v="2712"/>
    <n v="0"/>
    <n v="0"/>
    <n v="0"/>
    <n v="0"/>
    <n v="101.52"/>
    <n v="0"/>
    <n v="0"/>
    <n v="0"/>
    <n v="0"/>
    <n v="0"/>
    <n v="101.52"/>
    <s v="2"/>
  </r>
  <r>
    <x v="3"/>
    <x v="95"/>
    <s v="1"/>
    <s v="01"/>
    <s v="15041RESIN146362023"/>
    <s v="23BL000F"/>
    <n v="2711"/>
    <n v="2711"/>
    <n v="2711"/>
    <n v="2711"/>
    <n v="0"/>
    <n v="0"/>
    <n v="0"/>
    <n v="0"/>
    <n v="174.9"/>
    <n v="0"/>
    <n v="0"/>
    <n v="0"/>
    <n v="0"/>
    <n v="0"/>
    <n v="174.9"/>
    <s v="2"/>
  </r>
  <r>
    <x v="3"/>
    <x v="96"/>
    <s v="1"/>
    <s v="01"/>
    <s v="15041RESIN146362023"/>
    <s v="23BL000F"/>
    <n v="2710"/>
    <n v="2710"/>
    <n v="2710"/>
    <n v="2710"/>
    <n v="0"/>
    <n v="0"/>
    <n v="0"/>
    <n v="0"/>
    <n v="590.9"/>
    <n v="0"/>
    <n v="0"/>
    <n v="0"/>
    <n v="0"/>
    <n v="0"/>
    <n v="590.9"/>
    <s v="2"/>
  </r>
  <r>
    <x v="3"/>
    <x v="96"/>
    <s v="1"/>
    <s v="01"/>
    <s v="15041RESIN146362023"/>
    <s v="23BL000F"/>
    <n v="2709"/>
    <n v="2709"/>
    <n v="2709"/>
    <n v="2709"/>
    <n v="0"/>
    <n v="0"/>
    <n v="0"/>
    <n v="0"/>
    <n v="24.6"/>
    <n v="0"/>
    <n v="0"/>
    <n v="0"/>
    <n v="0"/>
    <n v="0"/>
    <n v="24.6"/>
    <s v="2"/>
  </r>
  <r>
    <x v="3"/>
    <x v="96"/>
    <s v="1"/>
    <s v="01"/>
    <s v="15041RESIN146362023"/>
    <s v="23BL000F"/>
    <n v="2708"/>
    <n v="2708"/>
    <n v="2708"/>
    <n v="2708"/>
    <n v="0"/>
    <n v="0"/>
    <n v="0"/>
    <n v="0"/>
    <n v="230"/>
    <n v="0"/>
    <n v="0"/>
    <n v="0"/>
    <n v="0"/>
    <n v="0"/>
    <n v="230"/>
    <s v="2"/>
  </r>
  <r>
    <x v="3"/>
    <x v="96"/>
    <s v="1"/>
    <s v="01"/>
    <s v="15041RESIN146362023"/>
    <s v="23BL000F"/>
    <n v="2707"/>
    <n v="2707"/>
    <n v="2707"/>
    <n v="2707"/>
    <n v="0"/>
    <n v="0"/>
    <n v="0"/>
    <n v="0"/>
    <n v="75"/>
    <n v="0"/>
    <n v="0"/>
    <n v="0"/>
    <n v="0"/>
    <n v="0"/>
    <n v="75"/>
    <s v="2"/>
  </r>
  <r>
    <x v="3"/>
    <x v="96"/>
    <s v="1"/>
    <s v="01"/>
    <s v="15041RESIN146362023"/>
    <s v="23BL000F"/>
    <n v="2706"/>
    <n v="2706"/>
    <n v="2706"/>
    <n v="2706"/>
    <n v="0"/>
    <n v="0"/>
    <n v="0"/>
    <n v="0"/>
    <n v="90"/>
    <n v="0"/>
    <n v="0"/>
    <n v="0"/>
    <n v="0"/>
    <n v="0"/>
    <n v="90"/>
    <s v="2"/>
  </r>
  <r>
    <x v="3"/>
    <x v="96"/>
    <s v="1"/>
    <s v="01"/>
    <s v="15041RESIN146362023"/>
    <s v="23BL000F"/>
    <n v="2705"/>
    <n v="2705"/>
    <n v="2705"/>
    <n v="2705"/>
    <n v="0"/>
    <n v="0"/>
    <n v="0"/>
    <n v="0"/>
    <n v="108"/>
    <n v="0"/>
    <n v="0"/>
    <n v="0"/>
    <n v="0"/>
    <n v="0"/>
    <n v="108"/>
    <s v="2"/>
  </r>
  <r>
    <x v="3"/>
    <x v="96"/>
    <s v="1"/>
    <s v="01"/>
    <s v="15041RESIN146362023"/>
    <s v="23BL000F"/>
    <n v="2704"/>
    <n v="2704"/>
    <n v="2704"/>
    <n v="2704"/>
    <n v="0"/>
    <n v="0"/>
    <n v="0"/>
    <n v="0"/>
    <n v="66"/>
    <n v="0"/>
    <n v="0"/>
    <n v="0"/>
    <n v="0"/>
    <n v="0"/>
    <n v="66"/>
    <s v="2"/>
  </r>
  <r>
    <x v="3"/>
    <x v="96"/>
    <s v="1"/>
    <s v="01"/>
    <s v="15041RESIN146362023"/>
    <s v="23BL000F"/>
    <n v="2703"/>
    <n v="2703"/>
    <n v="2703"/>
    <n v="2703"/>
    <n v="0"/>
    <n v="0"/>
    <n v="0"/>
    <n v="0"/>
    <n v="136.5"/>
    <n v="0"/>
    <n v="0"/>
    <n v="0"/>
    <n v="0"/>
    <n v="0"/>
    <n v="136.5"/>
    <s v="2"/>
  </r>
  <r>
    <x v="3"/>
    <x v="96"/>
    <s v="1"/>
    <s v="01"/>
    <s v="15041RESIN146362023"/>
    <s v="23BL000F"/>
    <n v="2702"/>
    <n v="2702"/>
    <n v="2702"/>
    <n v="2702"/>
    <n v="0"/>
    <n v="0"/>
    <n v="0"/>
    <n v="0"/>
    <n v="88.9"/>
    <n v="0"/>
    <n v="0"/>
    <n v="0"/>
    <n v="0"/>
    <n v="0"/>
    <n v="88.9"/>
    <s v="2"/>
  </r>
  <r>
    <x v="3"/>
    <x v="96"/>
    <s v="1"/>
    <s v="01"/>
    <s v="15041RESIN146362023"/>
    <s v="23BL000F"/>
    <n v="2701"/>
    <n v="2701"/>
    <n v="2701"/>
    <n v="2701"/>
    <n v="0"/>
    <n v="0"/>
    <n v="0"/>
    <n v="0"/>
    <n v="4.4000000000000004"/>
    <n v="0"/>
    <n v="0"/>
    <n v="0"/>
    <n v="0"/>
    <n v="0"/>
    <n v="4.4000000000000004"/>
    <s v="2"/>
  </r>
  <r>
    <x v="3"/>
    <x v="96"/>
    <s v="1"/>
    <s v="01"/>
    <s v="15041RESIN146362023"/>
    <s v="23BL000F"/>
    <n v="2700"/>
    <n v="2700"/>
    <n v="2700"/>
    <n v="2700"/>
    <n v="0"/>
    <n v="0"/>
    <n v="0"/>
    <n v="0"/>
    <n v="320.5"/>
    <n v="0"/>
    <n v="0"/>
    <n v="0"/>
    <n v="0"/>
    <n v="0"/>
    <n v="320.5"/>
    <s v="2"/>
  </r>
  <r>
    <x v="3"/>
    <x v="96"/>
    <s v="1"/>
    <s v="01"/>
    <s v="15041RESIN146362023"/>
    <s v="23BL000F"/>
    <n v="2699"/>
    <n v="2699"/>
    <n v="2699"/>
    <n v="2699"/>
    <n v="0"/>
    <n v="0"/>
    <n v="0"/>
    <n v="0"/>
    <n v="18.25"/>
    <n v="0"/>
    <n v="0"/>
    <n v="0"/>
    <n v="0"/>
    <n v="0"/>
    <n v="18.25"/>
    <s v="2"/>
  </r>
  <r>
    <x v="3"/>
    <x v="96"/>
    <s v="1"/>
    <s v="01"/>
    <s v="15041RESIN146362023"/>
    <s v="23BL000F"/>
    <n v="2698"/>
    <n v="2698"/>
    <n v="2698"/>
    <n v="2698"/>
    <n v="0"/>
    <n v="0"/>
    <n v="0"/>
    <n v="0"/>
    <n v="66"/>
    <n v="0"/>
    <n v="0"/>
    <n v="0"/>
    <n v="0"/>
    <n v="0"/>
    <n v="66"/>
    <s v="2"/>
  </r>
  <r>
    <x v="3"/>
    <x v="96"/>
    <s v="1"/>
    <s v="01"/>
    <s v="15041RESIN146362023"/>
    <s v="23BL000F"/>
    <n v="2697"/>
    <n v="2697"/>
    <n v="2697"/>
    <n v="2697"/>
    <n v="0"/>
    <n v="0"/>
    <n v="0"/>
    <n v="0"/>
    <n v="81"/>
    <n v="0"/>
    <n v="0"/>
    <n v="0"/>
    <n v="0"/>
    <n v="0"/>
    <n v="81"/>
    <s v="2"/>
  </r>
  <r>
    <x v="3"/>
    <x v="97"/>
    <s v="1"/>
    <s v="01"/>
    <s v="15041RESIN146362023"/>
    <s v="23BL000F"/>
    <n v="2696"/>
    <n v="2696"/>
    <n v="2696"/>
    <n v="2696"/>
    <n v="0"/>
    <n v="0"/>
    <n v="0"/>
    <n v="0"/>
    <n v="51.5"/>
    <n v="0"/>
    <n v="0"/>
    <n v="0"/>
    <n v="0"/>
    <n v="0"/>
    <n v="51.5"/>
    <s v="2"/>
  </r>
  <r>
    <x v="3"/>
    <x v="97"/>
    <s v="1"/>
    <s v="01"/>
    <s v="15041RESIN146362023"/>
    <s v="23BL000F"/>
    <n v="2695"/>
    <n v="2695"/>
    <n v="2695"/>
    <n v="2695"/>
    <n v="0"/>
    <n v="0"/>
    <n v="0"/>
    <n v="0"/>
    <n v="121"/>
    <n v="0"/>
    <n v="0"/>
    <n v="0"/>
    <n v="0"/>
    <n v="0"/>
    <n v="121"/>
    <s v="2"/>
  </r>
  <r>
    <x v="3"/>
    <x v="97"/>
    <s v="1"/>
    <s v="01"/>
    <s v="15041RESIN146362023"/>
    <s v="23BL000F"/>
    <n v="2694"/>
    <n v="2694"/>
    <n v="2694"/>
    <n v="2694"/>
    <n v="0"/>
    <n v="0"/>
    <n v="0"/>
    <n v="0"/>
    <n v="218"/>
    <n v="0"/>
    <n v="0"/>
    <n v="0"/>
    <n v="0"/>
    <n v="0"/>
    <n v="218"/>
    <s v="2"/>
  </r>
  <r>
    <x v="3"/>
    <x v="97"/>
    <s v="1"/>
    <s v="01"/>
    <s v="15041RESIN146362023"/>
    <s v="23BL000F"/>
    <n v="2693"/>
    <n v="2693"/>
    <n v="2693"/>
    <n v="2693"/>
    <n v="0"/>
    <n v="0"/>
    <n v="0"/>
    <n v="0"/>
    <n v="43"/>
    <n v="0"/>
    <n v="0"/>
    <n v="0"/>
    <n v="0"/>
    <n v="0"/>
    <n v="43"/>
    <s v="2"/>
  </r>
  <r>
    <x v="3"/>
    <x v="97"/>
    <s v="1"/>
    <s v="01"/>
    <s v="15041RESIN146362023"/>
    <s v="23BL000F"/>
    <n v="2692"/>
    <n v="2692"/>
    <n v="2692"/>
    <n v="2692"/>
    <n v="0"/>
    <n v="0"/>
    <n v="0"/>
    <n v="0"/>
    <n v="85.6"/>
    <n v="0"/>
    <n v="0"/>
    <n v="0"/>
    <n v="0"/>
    <n v="0"/>
    <n v="85.6"/>
    <s v="2"/>
  </r>
  <r>
    <x v="3"/>
    <x v="97"/>
    <s v="1"/>
    <s v="01"/>
    <s v="15041RESIN146362023"/>
    <s v="23BL000F"/>
    <n v="2691"/>
    <n v="2691"/>
    <n v="2691"/>
    <n v="2691"/>
    <n v="0"/>
    <n v="0"/>
    <n v="0"/>
    <n v="0"/>
    <n v="457"/>
    <n v="0"/>
    <n v="0"/>
    <n v="0"/>
    <n v="0"/>
    <n v="0"/>
    <n v="457"/>
    <s v="2"/>
  </r>
  <r>
    <x v="3"/>
    <x v="97"/>
    <s v="1"/>
    <s v="01"/>
    <s v="15041RESIN146362023"/>
    <s v="23BL000F"/>
    <n v="2690"/>
    <n v="2690"/>
    <n v="2690"/>
    <n v="2690"/>
    <n v="0"/>
    <n v="0"/>
    <n v="0"/>
    <n v="0"/>
    <n v="117.6"/>
    <n v="0"/>
    <n v="0"/>
    <n v="0"/>
    <n v="0"/>
    <n v="0"/>
    <n v="117.6"/>
    <s v="2"/>
  </r>
  <r>
    <x v="3"/>
    <x v="97"/>
    <s v="1"/>
    <s v="01"/>
    <s v="15041RESIN146362023"/>
    <s v="23BL000F"/>
    <n v="2689"/>
    <n v="2689"/>
    <n v="2689"/>
    <n v="2689"/>
    <n v="0"/>
    <n v="0"/>
    <n v="0"/>
    <n v="0"/>
    <n v="496.1"/>
    <n v="0"/>
    <n v="0"/>
    <n v="0"/>
    <n v="0"/>
    <n v="0"/>
    <n v="496.1"/>
    <s v="2"/>
  </r>
  <r>
    <x v="3"/>
    <x v="97"/>
    <s v="1"/>
    <s v="01"/>
    <s v="15041RESIN146362023"/>
    <s v="23BL000F"/>
    <n v="2688"/>
    <n v="2688"/>
    <n v="2688"/>
    <n v="2688"/>
    <n v="0"/>
    <n v="0"/>
    <n v="0"/>
    <n v="0"/>
    <n v="43.8"/>
    <n v="0"/>
    <n v="0"/>
    <n v="0"/>
    <n v="0"/>
    <n v="0"/>
    <n v="43.8"/>
    <s v="2"/>
  </r>
  <r>
    <x v="3"/>
    <x v="97"/>
    <s v="1"/>
    <s v="01"/>
    <s v="15041RESIN146362023"/>
    <s v="23BL000F"/>
    <n v="2687"/>
    <n v="2687"/>
    <n v="2687"/>
    <n v="2687"/>
    <n v="0"/>
    <n v="0"/>
    <n v="0"/>
    <n v="0"/>
    <n v="6"/>
    <n v="0"/>
    <n v="0"/>
    <n v="0"/>
    <n v="0"/>
    <n v="0"/>
    <n v="6"/>
    <s v="2"/>
  </r>
  <r>
    <x v="3"/>
    <x v="97"/>
    <s v="1"/>
    <s v="01"/>
    <s v="15041RESIN146362023"/>
    <s v="23BL000F"/>
    <n v="2686"/>
    <n v="2686"/>
    <n v="2686"/>
    <n v="2686"/>
    <n v="0"/>
    <n v="0"/>
    <n v="0"/>
    <n v="0"/>
    <n v="6"/>
    <n v="0"/>
    <n v="0"/>
    <n v="0"/>
    <n v="0"/>
    <n v="0"/>
    <n v="6"/>
    <s v="2"/>
  </r>
  <r>
    <x v="3"/>
    <x v="97"/>
    <s v="1"/>
    <s v="01"/>
    <s v="15041RESIN146362023"/>
    <s v="23BL000F"/>
    <n v="2685"/>
    <n v="2685"/>
    <n v="2685"/>
    <n v="2685"/>
    <n v="0"/>
    <n v="0"/>
    <n v="0"/>
    <n v="0"/>
    <n v="43.8"/>
    <n v="0"/>
    <n v="0"/>
    <n v="0"/>
    <n v="0"/>
    <n v="0"/>
    <n v="43.8"/>
    <s v="2"/>
  </r>
  <r>
    <x v="3"/>
    <x v="97"/>
    <s v="1"/>
    <s v="01"/>
    <s v="15041RESIN146362023"/>
    <s v="23BL000F"/>
    <n v="2684"/>
    <n v="2684"/>
    <n v="2684"/>
    <n v="2684"/>
    <n v="0"/>
    <n v="0"/>
    <n v="0"/>
    <n v="0"/>
    <n v="100"/>
    <n v="0"/>
    <n v="0"/>
    <n v="0"/>
    <n v="0"/>
    <n v="0"/>
    <n v="100"/>
    <s v="2"/>
  </r>
  <r>
    <x v="3"/>
    <x v="97"/>
    <s v="1"/>
    <s v="01"/>
    <s v="15041RESIN146362023"/>
    <s v="23BL000F"/>
    <n v="2683"/>
    <n v="2683"/>
    <n v="2683"/>
    <n v="2683"/>
    <n v="0"/>
    <n v="0"/>
    <n v="0"/>
    <n v="0"/>
    <n v="0"/>
    <n v="0"/>
    <n v="0"/>
    <n v="0"/>
    <n v="0"/>
    <n v="0"/>
    <n v="0"/>
    <s v="2"/>
  </r>
  <r>
    <x v="3"/>
    <x v="97"/>
    <s v="1"/>
    <s v="01"/>
    <s v="15041RESIN146362023"/>
    <s v="23BL000F"/>
    <n v="2682"/>
    <n v="2682"/>
    <n v="2682"/>
    <n v="2682"/>
    <n v="0"/>
    <n v="0"/>
    <n v="0"/>
    <n v="0"/>
    <n v="194"/>
    <n v="0"/>
    <n v="0"/>
    <n v="0"/>
    <n v="0"/>
    <n v="0"/>
    <n v="194"/>
    <s v="2"/>
  </r>
  <r>
    <x v="3"/>
    <x v="97"/>
    <s v="1"/>
    <s v="01"/>
    <s v="15041RESIN146362023"/>
    <s v="23BL000F"/>
    <n v="2681"/>
    <n v="2681"/>
    <n v="2681"/>
    <n v="2681"/>
    <n v="0"/>
    <n v="0"/>
    <n v="0"/>
    <n v="0"/>
    <n v="534.25"/>
    <n v="0"/>
    <n v="0"/>
    <n v="0"/>
    <n v="0"/>
    <n v="0"/>
    <n v="534.25"/>
    <s v="2"/>
  </r>
  <r>
    <x v="3"/>
    <x v="97"/>
    <s v="1"/>
    <s v="01"/>
    <s v="15041RESIN146362023"/>
    <s v="23BL000F"/>
    <n v="2680"/>
    <n v="2680"/>
    <n v="2680"/>
    <n v="2680"/>
    <n v="0"/>
    <n v="0"/>
    <n v="0"/>
    <n v="0"/>
    <n v="96"/>
    <n v="0"/>
    <n v="0"/>
    <n v="0"/>
    <n v="0"/>
    <n v="0"/>
    <n v="96"/>
    <s v="2"/>
  </r>
  <r>
    <x v="3"/>
    <x v="98"/>
    <s v="1"/>
    <s v="01"/>
    <s v="15041RESIN146362023"/>
    <s v="23BL000F"/>
    <n v="2679"/>
    <n v="2679"/>
    <n v="2679"/>
    <n v="2679"/>
    <n v="0"/>
    <n v="0"/>
    <n v="0"/>
    <n v="0"/>
    <n v="500"/>
    <n v="0"/>
    <n v="0"/>
    <n v="0"/>
    <n v="0"/>
    <n v="0"/>
    <n v="500"/>
    <s v="2"/>
  </r>
  <r>
    <x v="3"/>
    <x v="98"/>
    <s v="1"/>
    <s v="01"/>
    <s v="15041RESIN146362023"/>
    <s v="23BL000F"/>
    <n v="2678"/>
    <n v="2678"/>
    <n v="2678"/>
    <n v="2678"/>
    <n v="0"/>
    <n v="0"/>
    <n v="0"/>
    <n v="0"/>
    <n v="270"/>
    <n v="0"/>
    <n v="0"/>
    <n v="0"/>
    <n v="0"/>
    <n v="0"/>
    <n v="270"/>
    <s v="2"/>
  </r>
  <r>
    <x v="3"/>
    <x v="98"/>
    <s v="1"/>
    <s v="01"/>
    <s v="15041RESIN146362023"/>
    <s v="23BL000F"/>
    <n v="2677"/>
    <n v="2677"/>
    <n v="2677"/>
    <n v="2677"/>
    <n v="0"/>
    <n v="0"/>
    <n v="0"/>
    <n v="0"/>
    <n v="50"/>
    <n v="0"/>
    <n v="0"/>
    <n v="0"/>
    <n v="0"/>
    <n v="0"/>
    <n v="50"/>
    <s v="2"/>
  </r>
  <r>
    <x v="3"/>
    <x v="98"/>
    <s v="1"/>
    <s v="01"/>
    <s v="15041RESIN146362023"/>
    <s v="23BL000F"/>
    <n v="2676"/>
    <n v="2676"/>
    <n v="2676"/>
    <n v="2676"/>
    <n v="0"/>
    <n v="0"/>
    <n v="0"/>
    <n v="0"/>
    <n v="17"/>
    <n v="0"/>
    <n v="0"/>
    <n v="0"/>
    <n v="0"/>
    <n v="0"/>
    <n v="17"/>
    <s v="2"/>
  </r>
  <r>
    <x v="3"/>
    <x v="98"/>
    <s v="1"/>
    <s v="01"/>
    <s v="15041RESIN146362023"/>
    <s v="23BL000F"/>
    <n v="2675"/>
    <n v="2675"/>
    <n v="2675"/>
    <n v="2675"/>
    <n v="0"/>
    <n v="0"/>
    <n v="0"/>
    <n v="0"/>
    <n v="55"/>
    <n v="0"/>
    <n v="0"/>
    <n v="0"/>
    <n v="0"/>
    <n v="0"/>
    <n v="55"/>
    <s v="2"/>
  </r>
  <r>
    <x v="3"/>
    <x v="98"/>
    <s v="1"/>
    <s v="01"/>
    <s v="15041RESIN146362023"/>
    <s v="23BL000F"/>
    <n v="2674"/>
    <n v="2674"/>
    <n v="2674"/>
    <n v="2674"/>
    <n v="0"/>
    <n v="0"/>
    <n v="0"/>
    <n v="0"/>
    <n v="299.39999999999998"/>
    <n v="0"/>
    <n v="0"/>
    <n v="0"/>
    <n v="0"/>
    <n v="0"/>
    <n v="299.39999999999998"/>
    <s v="2"/>
  </r>
  <r>
    <x v="3"/>
    <x v="98"/>
    <s v="1"/>
    <s v="01"/>
    <s v="15041RESIN146362023"/>
    <s v="23BL000F"/>
    <n v="2673"/>
    <n v="2673"/>
    <n v="2673"/>
    <n v="2673"/>
    <n v="0"/>
    <n v="0"/>
    <n v="0"/>
    <n v="0"/>
    <n v="11"/>
    <n v="0"/>
    <n v="0"/>
    <n v="0"/>
    <n v="0"/>
    <n v="0"/>
    <n v="11"/>
    <s v="2"/>
  </r>
  <r>
    <x v="3"/>
    <x v="98"/>
    <s v="1"/>
    <s v="01"/>
    <s v="15041RESIN146362023"/>
    <s v="23BL000F"/>
    <n v="2672"/>
    <n v="2672"/>
    <n v="2672"/>
    <n v="2672"/>
    <n v="0"/>
    <n v="0"/>
    <n v="0"/>
    <n v="0"/>
    <n v="141.1"/>
    <n v="0"/>
    <n v="0"/>
    <n v="0"/>
    <n v="0"/>
    <n v="0"/>
    <n v="141.1"/>
    <s v="2"/>
  </r>
  <r>
    <x v="3"/>
    <x v="98"/>
    <s v="1"/>
    <s v="01"/>
    <s v="15041RESIN146362023"/>
    <s v="23BL000F"/>
    <n v="2671"/>
    <n v="2671"/>
    <n v="2671"/>
    <n v="2671"/>
    <n v="0"/>
    <n v="0"/>
    <n v="0"/>
    <n v="0"/>
    <n v="373"/>
    <n v="0"/>
    <n v="0"/>
    <n v="0"/>
    <n v="0"/>
    <n v="0"/>
    <n v="373"/>
    <s v="2"/>
  </r>
  <r>
    <x v="3"/>
    <x v="98"/>
    <s v="1"/>
    <s v="01"/>
    <s v="15041RESIN146362023"/>
    <s v="23BL000F"/>
    <n v="2670"/>
    <n v="2670"/>
    <n v="2670"/>
    <n v="2670"/>
    <n v="0"/>
    <n v="0"/>
    <n v="0"/>
    <n v="0"/>
    <n v="15"/>
    <n v="0"/>
    <n v="0"/>
    <n v="0"/>
    <n v="0"/>
    <n v="0"/>
    <n v="15"/>
    <s v="2"/>
  </r>
  <r>
    <x v="3"/>
    <x v="98"/>
    <s v="1"/>
    <s v="01"/>
    <s v="15041RESIN146362023"/>
    <s v="23BL000F"/>
    <n v="2669"/>
    <n v="2669"/>
    <n v="2669"/>
    <n v="2669"/>
    <n v="0"/>
    <n v="0"/>
    <n v="0"/>
    <n v="0"/>
    <n v="9"/>
    <n v="0"/>
    <n v="0"/>
    <n v="0"/>
    <n v="0"/>
    <n v="0"/>
    <n v="9"/>
    <s v="2"/>
  </r>
  <r>
    <x v="3"/>
    <x v="98"/>
    <s v="1"/>
    <s v="01"/>
    <s v="15041RESIN146362023"/>
    <s v="23BL000F"/>
    <n v="2668"/>
    <n v="2668"/>
    <n v="2668"/>
    <n v="2668"/>
    <n v="0"/>
    <n v="0"/>
    <n v="0"/>
    <n v="0"/>
    <n v="279.5"/>
    <n v="0"/>
    <n v="0"/>
    <n v="0"/>
    <n v="0"/>
    <n v="0"/>
    <n v="279.5"/>
    <s v="2"/>
  </r>
  <r>
    <x v="3"/>
    <x v="98"/>
    <s v="1"/>
    <s v="01"/>
    <s v="15041RESIN146362023"/>
    <s v="23BL000F"/>
    <n v="2667"/>
    <n v="2667"/>
    <n v="2667"/>
    <n v="2667"/>
    <n v="0"/>
    <n v="0"/>
    <n v="0"/>
    <n v="0"/>
    <n v="4.5"/>
    <n v="0"/>
    <n v="0"/>
    <n v="0"/>
    <n v="0"/>
    <n v="0"/>
    <n v="4.5"/>
    <s v="2"/>
  </r>
  <r>
    <x v="3"/>
    <x v="98"/>
    <s v="1"/>
    <s v="01"/>
    <s v="15041RESIN146362023"/>
    <s v="23BL000F"/>
    <n v="2666"/>
    <n v="2666"/>
    <n v="2666"/>
    <n v="2666"/>
    <n v="0"/>
    <n v="0"/>
    <n v="0"/>
    <n v="0"/>
    <n v="22.5"/>
    <n v="0"/>
    <n v="0"/>
    <n v="0"/>
    <n v="0"/>
    <n v="0"/>
    <n v="22.5"/>
    <s v="2"/>
  </r>
  <r>
    <x v="3"/>
    <x v="98"/>
    <s v="1"/>
    <s v="01"/>
    <s v="15041RESIN146362023"/>
    <s v="23BL000F"/>
    <n v="2665"/>
    <n v="2665"/>
    <n v="2665"/>
    <n v="2665"/>
    <n v="0"/>
    <n v="0"/>
    <n v="0"/>
    <n v="0"/>
    <n v="1013.95"/>
    <n v="0"/>
    <n v="0"/>
    <n v="0"/>
    <n v="0"/>
    <n v="0"/>
    <n v="1013.95"/>
    <s v="2"/>
  </r>
  <r>
    <x v="3"/>
    <x v="98"/>
    <s v="1"/>
    <s v="01"/>
    <s v="15041RESIN146362023"/>
    <s v="23BL000F"/>
    <n v="2664"/>
    <n v="2664"/>
    <n v="2664"/>
    <n v="2664"/>
    <n v="0"/>
    <n v="0"/>
    <n v="0"/>
    <n v="0"/>
    <n v="43.8"/>
    <n v="0"/>
    <n v="0"/>
    <n v="0"/>
    <n v="0"/>
    <n v="0"/>
    <n v="43.8"/>
    <s v="2"/>
  </r>
  <r>
    <x v="3"/>
    <x v="98"/>
    <s v="1"/>
    <s v="01"/>
    <s v="15041RESIN146362023"/>
    <s v="23BL000F"/>
    <n v="2663"/>
    <n v="2663"/>
    <n v="2663"/>
    <n v="2663"/>
    <n v="0"/>
    <n v="0"/>
    <n v="0"/>
    <n v="0"/>
    <n v="78.5"/>
    <n v="0"/>
    <n v="0"/>
    <n v="0"/>
    <n v="0"/>
    <n v="0"/>
    <n v="78.5"/>
    <s v="2"/>
  </r>
  <r>
    <x v="3"/>
    <x v="98"/>
    <s v="1"/>
    <s v="01"/>
    <s v="15041RESIN146362023"/>
    <s v="23BL000F"/>
    <n v="2662"/>
    <n v="2662"/>
    <n v="2662"/>
    <n v="2662"/>
    <n v="0"/>
    <n v="0"/>
    <n v="0"/>
    <n v="0"/>
    <n v="23.1"/>
    <n v="0"/>
    <n v="0"/>
    <n v="0"/>
    <n v="0"/>
    <n v="0"/>
    <n v="23.1"/>
    <s v="2"/>
  </r>
  <r>
    <x v="3"/>
    <x v="98"/>
    <s v="1"/>
    <s v="01"/>
    <s v="15041RESIN146362023"/>
    <s v="23BL000F"/>
    <n v="2661"/>
    <n v="2661"/>
    <n v="2661"/>
    <n v="2661"/>
    <n v="0"/>
    <n v="0"/>
    <n v="0"/>
    <n v="0"/>
    <n v="43.8"/>
    <n v="0"/>
    <n v="0"/>
    <n v="0"/>
    <n v="0"/>
    <n v="0"/>
    <n v="43.8"/>
    <s v="2"/>
  </r>
  <r>
    <x v="3"/>
    <x v="98"/>
    <s v="1"/>
    <s v="01"/>
    <s v="15041RESIN146362023"/>
    <s v="23BL000F"/>
    <n v="2660"/>
    <n v="2660"/>
    <n v="2660"/>
    <n v="2660"/>
    <n v="0"/>
    <n v="0"/>
    <n v="0"/>
    <n v="0"/>
    <n v="70.48"/>
    <n v="0"/>
    <n v="0"/>
    <n v="0"/>
    <n v="0"/>
    <n v="0"/>
    <n v="70.48"/>
    <s v="2"/>
  </r>
  <r>
    <x v="3"/>
    <x v="98"/>
    <s v="1"/>
    <s v="01"/>
    <s v="15041RESIN146362023"/>
    <s v="23BL000F"/>
    <n v="2659"/>
    <n v="2659"/>
    <n v="2659"/>
    <n v="2659"/>
    <n v="0"/>
    <n v="0"/>
    <n v="0"/>
    <n v="0"/>
    <n v="148"/>
    <n v="0"/>
    <n v="0"/>
    <n v="0"/>
    <n v="0"/>
    <n v="0"/>
    <n v="148"/>
    <s v="2"/>
  </r>
  <r>
    <x v="3"/>
    <x v="98"/>
    <s v="1"/>
    <s v="01"/>
    <s v="15041RESIN146362023"/>
    <s v="23BL000F"/>
    <n v="2658"/>
    <n v="2658"/>
    <n v="2658"/>
    <n v="2658"/>
    <n v="0"/>
    <n v="0"/>
    <n v="0"/>
    <n v="0"/>
    <n v="95.48"/>
    <n v="0"/>
    <n v="0"/>
    <n v="0"/>
    <n v="0"/>
    <n v="0"/>
    <n v="95.48"/>
    <s v="2"/>
  </r>
  <r>
    <x v="3"/>
    <x v="98"/>
    <s v="1"/>
    <s v="01"/>
    <s v="15041RESIN146362023"/>
    <s v="23BL000F"/>
    <n v="2657"/>
    <n v="2657"/>
    <n v="2657"/>
    <n v="2657"/>
    <n v="0"/>
    <n v="0"/>
    <n v="0"/>
    <n v="0"/>
    <n v="465"/>
    <n v="0"/>
    <n v="0"/>
    <n v="0"/>
    <n v="0"/>
    <n v="0"/>
    <n v="465"/>
    <s v="2"/>
  </r>
  <r>
    <x v="3"/>
    <x v="98"/>
    <s v="1"/>
    <s v="01"/>
    <s v="15041RESIN146362023"/>
    <s v="23BL000F"/>
    <n v="2656"/>
    <n v="2656"/>
    <n v="2656"/>
    <n v="2656"/>
    <n v="0"/>
    <n v="0"/>
    <n v="0"/>
    <n v="0"/>
    <n v="120"/>
    <n v="0"/>
    <n v="0"/>
    <n v="0"/>
    <n v="0"/>
    <n v="0"/>
    <n v="120"/>
    <s v="2"/>
  </r>
  <r>
    <x v="3"/>
    <x v="99"/>
    <s v="1"/>
    <s v="01"/>
    <s v="15041RESIN146362023"/>
    <s v="23BL000F"/>
    <n v="2655"/>
    <n v="2655"/>
    <n v="2655"/>
    <n v="2655"/>
    <n v="0"/>
    <n v="0"/>
    <n v="0"/>
    <n v="0"/>
    <n v="55"/>
    <n v="0"/>
    <n v="0"/>
    <n v="0"/>
    <n v="0"/>
    <n v="0"/>
    <n v="55"/>
    <s v="2"/>
  </r>
  <r>
    <x v="3"/>
    <x v="99"/>
    <s v="1"/>
    <s v="01"/>
    <s v="15041RESIN146362023"/>
    <s v="23BL000F"/>
    <n v="2654"/>
    <n v="2654"/>
    <n v="2654"/>
    <n v="2654"/>
    <n v="0"/>
    <n v="0"/>
    <n v="0"/>
    <n v="0"/>
    <n v="54"/>
    <n v="0"/>
    <n v="0"/>
    <n v="0"/>
    <n v="0"/>
    <n v="0"/>
    <n v="54"/>
    <s v="2"/>
  </r>
  <r>
    <x v="3"/>
    <x v="99"/>
    <s v="1"/>
    <s v="01"/>
    <s v="15041RESIN146362023"/>
    <s v="23BL000F"/>
    <n v="2653"/>
    <n v="2653"/>
    <n v="2653"/>
    <n v="2653"/>
    <n v="0"/>
    <n v="0"/>
    <n v="0"/>
    <n v="0"/>
    <n v="6.2"/>
    <n v="0"/>
    <n v="0"/>
    <n v="0"/>
    <n v="0"/>
    <n v="0"/>
    <n v="6.2"/>
    <s v="2"/>
  </r>
  <r>
    <x v="3"/>
    <x v="99"/>
    <s v="1"/>
    <s v="01"/>
    <s v="15041RESIN146362023"/>
    <s v="23BL000F"/>
    <n v="2652"/>
    <n v="2652"/>
    <n v="2652"/>
    <n v="2652"/>
    <n v="0"/>
    <n v="0"/>
    <n v="0"/>
    <n v="0"/>
    <n v="680.3"/>
    <n v="0"/>
    <n v="0"/>
    <n v="0"/>
    <n v="0"/>
    <n v="0"/>
    <n v="680.3"/>
    <s v="2"/>
  </r>
  <r>
    <x v="3"/>
    <x v="99"/>
    <s v="1"/>
    <s v="01"/>
    <s v="15041RESIN146362023"/>
    <s v="23BL000F"/>
    <n v="2651"/>
    <n v="2651"/>
    <n v="2651"/>
    <n v="2651"/>
    <n v="0"/>
    <n v="0"/>
    <n v="0"/>
    <n v="0"/>
    <n v="80.92"/>
    <n v="0"/>
    <n v="0"/>
    <n v="0"/>
    <n v="0"/>
    <n v="0"/>
    <n v="80.92"/>
    <s v="2"/>
  </r>
  <r>
    <x v="3"/>
    <x v="99"/>
    <s v="1"/>
    <s v="01"/>
    <s v="15041RESIN146362023"/>
    <s v="23BL000F"/>
    <n v="2650"/>
    <n v="2650"/>
    <n v="2650"/>
    <n v="2650"/>
    <n v="0"/>
    <n v="0"/>
    <n v="0"/>
    <n v="0"/>
    <n v="240"/>
    <n v="0"/>
    <n v="0"/>
    <n v="0"/>
    <n v="0"/>
    <n v="0"/>
    <n v="240"/>
    <s v="2"/>
  </r>
  <r>
    <x v="3"/>
    <x v="99"/>
    <s v="1"/>
    <s v="01"/>
    <s v="15041RESIN146362023"/>
    <s v="23BL000F"/>
    <n v="2649"/>
    <n v="2649"/>
    <n v="2649"/>
    <n v="2649"/>
    <n v="0"/>
    <n v="0"/>
    <n v="0"/>
    <n v="0"/>
    <n v="116.6"/>
    <n v="0"/>
    <n v="0"/>
    <n v="0"/>
    <n v="0"/>
    <n v="0"/>
    <n v="116.6"/>
    <s v="2"/>
  </r>
  <r>
    <x v="3"/>
    <x v="99"/>
    <s v="1"/>
    <s v="01"/>
    <s v="15041RESIN146362023"/>
    <s v="23BL000F"/>
    <n v="2648"/>
    <n v="2648"/>
    <n v="2648"/>
    <n v="2648"/>
    <n v="0"/>
    <n v="0"/>
    <n v="0"/>
    <n v="0"/>
    <n v="87.35"/>
    <n v="0"/>
    <n v="0"/>
    <n v="0"/>
    <n v="0"/>
    <n v="0"/>
    <n v="87.35"/>
    <s v="2"/>
  </r>
  <r>
    <x v="3"/>
    <x v="99"/>
    <s v="1"/>
    <s v="01"/>
    <s v="15041RESIN146362023"/>
    <s v="23BL000F"/>
    <n v="2647"/>
    <n v="2647"/>
    <n v="2647"/>
    <n v="2647"/>
    <n v="0"/>
    <n v="0"/>
    <n v="0"/>
    <n v="0"/>
    <n v="15"/>
    <n v="0"/>
    <n v="0"/>
    <n v="0"/>
    <n v="0"/>
    <n v="0"/>
    <n v="15"/>
    <s v="2"/>
  </r>
  <r>
    <x v="3"/>
    <x v="99"/>
    <s v="1"/>
    <s v="01"/>
    <s v="15041RESIN146362023"/>
    <s v="23BL000F"/>
    <n v="2646"/>
    <n v="2646"/>
    <n v="2646"/>
    <n v="2646"/>
    <n v="0"/>
    <n v="0"/>
    <n v="0"/>
    <n v="0"/>
    <n v="73"/>
    <n v="0"/>
    <n v="0"/>
    <n v="0"/>
    <n v="0"/>
    <n v="0"/>
    <n v="73"/>
    <s v="2"/>
  </r>
  <r>
    <x v="3"/>
    <x v="99"/>
    <s v="1"/>
    <s v="01"/>
    <s v="15041RESIN146362023"/>
    <s v="23BL000F"/>
    <n v="2645"/>
    <n v="2645"/>
    <n v="2645"/>
    <n v="2645"/>
    <n v="0"/>
    <n v="0"/>
    <n v="0"/>
    <n v="0"/>
    <n v="47.95"/>
    <n v="0"/>
    <n v="0"/>
    <n v="0"/>
    <n v="0"/>
    <n v="0"/>
    <n v="47.95"/>
    <s v="2"/>
  </r>
  <r>
    <x v="3"/>
    <x v="99"/>
    <s v="1"/>
    <s v="01"/>
    <s v="15041RESIN146362023"/>
    <s v="23BL000F"/>
    <n v="2644"/>
    <n v="2644"/>
    <n v="2644"/>
    <n v="2644"/>
    <n v="0"/>
    <n v="0"/>
    <n v="0"/>
    <n v="0"/>
    <n v="110"/>
    <n v="0"/>
    <n v="0"/>
    <n v="0"/>
    <n v="0"/>
    <n v="0"/>
    <n v="110"/>
    <s v="2"/>
  </r>
  <r>
    <x v="3"/>
    <x v="99"/>
    <s v="1"/>
    <s v="01"/>
    <s v="15041RESIN146362023"/>
    <s v="23BL000F"/>
    <n v="2643"/>
    <n v="2643"/>
    <n v="2643"/>
    <n v="2643"/>
    <n v="0"/>
    <n v="0"/>
    <n v="0"/>
    <n v="0"/>
    <n v="259"/>
    <n v="0"/>
    <n v="0"/>
    <n v="0"/>
    <n v="0"/>
    <n v="0"/>
    <n v="259"/>
    <s v="2"/>
  </r>
  <r>
    <x v="3"/>
    <x v="99"/>
    <s v="1"/>
    <s v="01"/>
    <s v="15041RESIN146362023"/>
    <s v="23BL000F"/>
    <n v="2642"/>
    <n v="2642"/>
    <n v="2642"/>
    <n v="2642"/>
    <n v="0"/>
    <n v="0"/>
    <n v="0"/>
    <n v="0"/>
    <n v="182.4"/>
    <n v="0"/>
    <n v="0"/>
    <n v="0"/>
    <n v="0"/>
    <n v="0"/>
    <n v="182.4"/>
    <s v="2"/>
  </r>
  <r>
    <x v="3"/>
    <x v="99"/>
    <s v="1"/>
    <s v="01"/>
    <s v="15041RESIN146362023"/>
    <s v="23BL000F"/>
    <n v="2641"/>
    <n v="2641"/>
    <n v="2641"/>
    <n v="2641"/>
    <n v="0"/>
    <n v="0"/>
    <n v="0"/>
    <n v="0"/>
    <n v="4"/>
    <n v="0"/>
    <n v="0"/>
    <n v="0"/>
    <n v="0"/>
    <n v="0"/>
    <n v="4"/>
    <s v="2"/>
  </r>
  <r>
    <x v="3"/>
    <x v="100"/>
    <s v="1"/>
    <s v="01"/>
    <s v="15041RESIN146362023"/>
    <s v="23BL000F"/>
    <n v="2640"/>
    <n v="2640"/>
    <n v="2640"/>
    <n v="2640"/>
    <n v="0"/>
    <n v="0"/>
    <n v="0"/>
    <n v="0"/>
    <n v="512"/>
    <n v="0"/>
    <n v="0"/>
    <n v="0"/>
    <n v="0"/>
    <n v="0"/>
    <n v="512"/>
    <s v="2"/>
  </r>
  <r>
    <x v="3"/>
    <x v="100"/>
    <s v="1"/>
    <s v="01"/>
    <s v="15041RESIN146362023"/>
    <s v="23BL000F"/>
    <n v="2639"/>
    <n v="2639"/>
    <n v="2639"/>
    <n v="2639"/>
    <n v="0"/>
    <n v="0"/>
    <n v="0"/>
    <n v="0"/>
    <n v="25"/>
    <n v="0"/>
    <n v="0"/>
    <n v="0"/>
    <n v="0"/>
    <n v="0"/>
    <n v="25"/>
    <s v="2"/>
  </r>
  <r>
    <x v="3"/>
    <x v="100"/>
    <s v="1"/>
    <s v="01"/>
    <s v="15041RESIN146362023"/>
    <s v="23BL000F"/>
    <n v="2638"/>
    <n v="2638"/>
    <n v="2638"/>
    <n v="2638"/>
    <n v="0"/>
    <n v="0"/>
    <n v="0"/>
    <n v="0"/>
    <n v="152.25"/>
    <n v="0"/>
    <n v="0"/>
    <n v="0"/>
    <n v="0"/>
    <n v="0"/>
    <n v="152.25"/>
    <s v="2"/>
  </r>
  <r>
    <x v="3"/>
    <x v="100"/>
    <s v="1"/>
    <s v="01"/>
    <s v="15041RESIN146362023"/>
    <s v="23BL000F"/>
    <n v="2637"/>
    <n v="2637"/>
    <n v="2637"/>
    <n v="2637"/>
    <n v="0"/>
    <n v="0"/>
    <n v="0"/>
    <n v="0"/>
    <n v="2.7"/>
    <n v="0"/>
    <n v="0"/>
    <n v="0"/>
    <n v="0"/>
    <n v="0"/>
    <n v="2.7"/>
    <s v="2"/>
  </r>
  <r>
    <x v="3"/>
    <x v="100"/>
    <s v="1"/>
    <s v="01"/>
    <s v="15041RESIN146362023"/>
    <s v="23BL000F"/>
    <n v="2636"/>
    <n v="2636"/>
    <n v="2636"/>
    <n v="2636"/>
    <n v="0"/>
    <n v="0"/>
    <n v="0"/>
    <n v="0"/>
    <n v="11.5"/>
    <n v="0"/>
    <n v="0"/>
    <n v="0"/>
    <n v="0"/>
    <n v="0"/>
    <n v="11.5"/>
    <s v="2"/>
  </r>
  <r>
    <x v="3"/>
    <x v="100"/>
    <s v="1"/>
    <s v="01"/>
    <s v="15041RESIN146362023"/>
    <s v="23BL000F"/>
    <n v="2635"/>
    <n v="2635"/>
    <n v="2635"/>
    <n v="2635"/>
    <n v="0"/>
    <n v="0"/>
    <n v="0"/>
    <n v="0"/>
    <n v="55"/>
    <n v="0"/>
    <n v="0"/>
    <n v="0"/>
    <n v="0"/>
    <n v="0"/>
    <n v="55"/>
    <s v="2"/>
  </r>
  <r>
    <x v="3"/>
    <x v="100"/>
    <s v="1"/>
    <s v="01"/>
    <s v="15041RESIN146362023"/>
    <s v="23BL000F"/>
    <n v="2634"/>
    <n v="2634"/>
    <n v="2634"/>
    <n v="2634"/>
    <n v="0"/>
    <n v="0"/>
    <n v="0"/>
    <n v="0"/>
    <n v="260"/>
    <n v="0"/>
    <n v="0"/>
    <n v="0"/>
    <n v="0"/>
    <n v="0"/>
    <n v="260"/>
    <s v="2"/>
  </r>
  <r>
    <x v="3"/>
    <x v="100"/>
    <s v="1"/>
    <s v="01"/>
    <s v="15041RESIN146362023"/>
    <s v="23BL000F"/>
    <n v="2633"/>
    <n v="2633"/>
    <n v="2633"/>
    <n v="2633"/>
    <n v="0"/>
    <n v="0"/>
    <n v="0"/>
    <n v="0"/>
    <n v="22.5"/>
    <n v="0"/>
    <n v="0"/>
    <n v="0"/>
    <n v="0"/>
    <n v="0"/>
    <n v="22.5"/>
    <s v="2"/>
  </r>
  <r>
    <x v="3"/>
    <x v="100"/>
    <s v="1"/>
    <s v="01"/>
    <s v="15041RESIN146362023"/>
    <s v="23BL000F"/>
    <n v="2632"/>
    <n v="2632"/>
    <n v="2632"/>
    <n v="2632"/>
    <n v="0"/>
    <n v="0"/>
    <n v="0"/>
    <n v="0"/>
    <n v="48.83"/>
    <n v="0"/>
    <n v="0"/>
    <n v="0"/>
    <n v="0"/>
    <n v="0"/>
    <n v="48.83"/>
    <s v="2"/>
  </r>
  <r>
    <x v="3"/>
    <x v="100"/>
    <s v="1"/>
    <s v="01"/>
    <s v="15041RESIN146362023"/>
    <s v="23BL000F"/>
    <n v="2631"/>
    <n v="2631"/>
    <n v="2631"/>
    <n v="2631"/>
    <n v="0"/>
    <n v="0"/>
    <n v="0"/>
    <n v="0"/>
    <n v="138"/>
    <n v="0"/>
    <n v="0"/>
    <n v="0"/>
    <n v="0"/>
    <n v="0"/>
    <n v="138"/>
    <s v="2"/>
  </r>
  <r>
    <x v="3"/>
    <x v="100"/>
    <s v="1"/>
    <s v="01"/>
    <s v="15041RESIN146362023"/>
    <s v="23BL000F"/>
    <n v="2630"/>
    <n v="2630"/>
    <n v="2630"/>
    <n v="2630"/>
    <n v="0"/>
    <n v="0"/>
    <n v="0"/>
    <n v="0"/>
    <n v="39"/>
    <n v="0"/>
    <n v="0"/>
    <n v="0"/>
    <n v="0"/>
    <n v="0"/>
    <n v="39"/>
    <s v="2"/>
  </r>
  <r>
    <x v="3"/>
    <x v="100"/>
    <s v="1"/>
    <s v="01"/>
    <s v="15041RESIN146362023"/>
    <s v="23BL000F"/>
    <n v="2629"/>
    <n v="2629"/>
    <n v="2629"/>
    <n v="2629"/>
    <n v="0"/>
    <n v="0"/>
    <n v="0"/>
    <n v="0"/>
    <n v="22"/>
    <n v="0"/>
    <n v="0"/>
    <n v="0"/>
    <n v="0"/>
    <n v="0"/>
    <n v="22"/>
    <s v="2"/>
  </r>
  <r>
    <x v="3"/>
    <x v="100"/>
    <s v="1"/>
    <s v="01"/>
    <s v="15041RESIN146362023"/>
    <s v="23BL000F"/>
    <n v="2628"/>
    <n v="2628"/>
    <n v="2628"/>
    <n v="2628"/>
    <n v="0"/>
    <n v="0"/>
    <n v="0"/>
    <n v="0"/>
    <n v="43"/>
    <n v="0"/>
    <n v="0"/>
    <n v="0"/>
    <n v="0"/>
    <n v="0"/>
    <n v="43"/>
    <s v="2"/>
  </r>
  <r>
    <x v="3"/>
    <x v="100"/>
    <s v="1"/>
    <s v="01"/>
    <s v="15041RESIN146362023"/>
    <s v="23BL000F"/>
    <n v="2627"/>
    <n v="2627"/>
    <n v="2627"/>
    <n v="2627"/>
    <n v="0"/>
    <n v="0"/>
    <n v="0"/>
    <n v="0"/>
    <n v="24"/>
    <n v="0"/>
    <n v="0"/>
    <n v="0"/>
    <n v="0"/>
    <n v="0"/>
    <n v="24"/>
    <s v="2"/>
  </r>
  <r>
    <x v="3"/>
    <x v="100"/>
    <s v="1"/>
    <s v="01"/>
    <s v="15041RESIN146362023"/>
    <s v="23BL000F"/>
    <n v="2626"/>
    <n v="2626"/>
    <n v="2626"/>
    <n v="2626"/>
    <n v="0"/>
    <n v="0"/>
    <n v="0"/>
    <n v="0"/>
    <n v="30"/>
    <n v="0"/>
    <n v="0"/>
    <n v="0"/>
    <n v="0"/>
    <n v="0"/>
    <n v="30"/>
    <s v="2"/>
  </r>
  <r>
    <x v="3"/>
    <x v="100"/>
    <s v="1"/>
    <s v="01"/>
    <s v="15041RESIN146362023"/>
    <s v="23BL000F"/>
    <n v="2625"/>
    <n v="2625"/>
    <n v="2625"/>
    <n v="2625"/>
    <n v="0"/>
    <n v="0"/>
    <n v="0"/>
    <n v="0"/>
    <n v="28.98"/>
    <n v="0"/>
    <n v="0"/>
    <n v="0"/>
    <n v="0"/>
    <n v="0"/>
    <n v="28.98"/>
    <s v="2"/>
  </r>
  <r>
    <x v="3"/>
    <x v="100"/>
    <s v="1"/>
    <s v="01"/>
    <s v="15041RESIN146362023"/>
    <s v="23BL000F"/>
    <n v="2624"/>
    <n v="2624"/>
    <n v="2624"/>
    <n v="2624"/>
    <n v="0"/>
    <n v="0"/>
    <n v="0"/>
    <n v="0"/>
    <n v="36"/>
    <n v="0"/>
    <n v="0"/>
    <n v="0"/>
    <n v="0"/>
    <n v="0"/>
    <n v="36"/>
    <s v="2"/>
  </r>
  <r>
    <x v="3"/>
    <x v="100"/>
    <s v="1"/>
    <s v="01"/>
    <s v="15041RESIN146362023"/>
    <s v="23BL000F"/>
    <n v="2623"/>
    <n v="2623"/>
    <n v="2623"/>
    <n v="2623"/>
    <n v="0"/>
    <n v="0"/>
    <n v="0"/>
    <n v="0"/>
    <n v="392.3"/>
    <n v="0"/>
    <n v="0"/>
    <n v="0"/>
    <n v="0"/>
    <n v="0"/>
    <n v="392.3"/>
    <s v="2"/>
  </r>
  <r>
    <x v="4"/>
    <x v="101"/>
    <s v="1"/>
    <s v="01"/>
    <s v="15041RESIN146362023"/>
    <s v="23BL000F"/>
    <n v="2622"/>
    <n v="2622"/>
    <n v="2622"/>
    <n v="2622"/>
    <n v="0"/>
    <n v="0"/>
    <n v="0"/>
    <n v="0"/>
    <n v="625"/>
    <n v="0"/>
    <n v="0"/>
    <n v="0"/>
    <n v="0"/>
    <n v="0"/>
    <n v="625"/>
    <s v="2"/>
  </r>
  <r>
    <x v="4"/>
    <x v="101"/>
    <s v="1"/>
    <s v="01"/>
    <s v="15041RESIN146362023"/>
    <s v="23BL000F"/>
    <n v="2621"/>
    <n v="2621"/>
    <n v="2621"/>
    <n v="2621"/>
    <n v="0"/>
    <n v="0"/>
    <n v="0"/>
    <n v="0"/>
    <n v="60"/>
    <n v="0"/>
    <n v="0"/>
    <n v="0"/>
    <n v="0"/>
    <n v="0"/>
    <n v="60"/>
    <s v="2"/>
  </r>
  <r>
    <x v="4"/>
    <x v="101"/>
    <s v="1"/>
    <s v="01"/>
    <s v="15041RESIN146362023"/>
    <s v="23BL000F"/>
    <n v="2620"/>
    <n v="2620"/>
    <n v="2620"/>
    <n v="2620"/>
    <n v="0"/>
    <n v="0"/>
    <n v="0"/>
    <n v="0"/>
    <n v="401.5"/>
    <n v="0"/>
    <n v="0"/>
    <n v="0"/>
    <n v="0"/>
    <n v="0"/>
    <n v="401.5"/>
    <s v="2"/>
  </r>
  <r>
    <x v="4"/>
    <x v="101"/>
    <s v="1"/>
    <s v="01"/>
    <s v="15041RESIN146362023"/>
    <s v="23BL000F"/>
    <n v="2619"/>
    <n v="2619"/>
    <n v="2619"/>
    <n v="2619"/>
    <n v="0"/>
    <n v="0"/>
    <n v="0"/>
    <n v="0"/>
    <n v="2.6"/>
    <n v="0"/>
    <n v="0"/>
    <n v="0"/>
    <n v="0"/>
    <n v="0"/>
    <n v="2.6"/>
    <s v="2"/>
  </r>
  <r>
    <x v="4"/>
    <x v="101"/>
    <s v="1"/>
    <s v="01"/>
    <s v="15041RESIN146362023"/>
    <s v="23BL000F"/>
    <n v="2618"/>
    <n v="2618"/>
    <n v="2618"/>
    <n v="2618"/>
    <n v="0"/>
    <n v="0"/>
    <n v="0"/>
    <n v="0"/>
    <n v="171.45"/>
    <n v="0"/>
    <n v="0"/>
    <n v="0"/>
    <n v="0"/>
    <n v="0"/>
    <n v="171.45"/>
    <s v="2"/>
  </r>
  <r>
    <x v="4"/>
    <x v="101"/>
    <s v="1"/>
    <s v="01"/>
    <s v="15041RESIN146362023"/>
    <s v="23BL000F"/>
    <n v="2617"/>
    <n v="2617"/>
    <n v="2617"/>
    <n v="2617"/>
    <n v="0"/>
    <n v="0"/>
    <n v="0"/>
    <n v="0"/>
    <n v="445.5"/>
    <n v="0"/>
    <n v="0"/>
    <n v="0"/>
    <n v="0"/>
    <n v="0"/>
    <n v="445.5"/>
    <s v="2"/>
  </r>
  <r>
    <x v="4"/>
    <x v="101"/>
    <s v="1"/>
    <s v="01"/>
    <s v="15041RESIN146362023"/>
    <s v="23BL000F"/>
    <n v="2616"/>
    <n v="2616"/>
    <n v="2616"/>
    <n v="2616"/>
    <n v="0"/>
    <n v="0"/>
    <n v="0"/>
    <n v="0"/>
    <n v="412.5"/>
    <n v="0"/>
    <n v="0"/>
    <n v="0"/>
    <n v="0"/>
    <n v="0"/>
    <n v="412.5"/>
    <s v="2"/>
  </r>
  <r>
    <x v="4"/>
    <x v="101"/>
    <s v="1"/>
    <s v="01"/>
    <s v="15041RESIN146362023"/>
    <s v="23BL000F"/>
    <n v="2615"/>
    <n v="2615"/>
    <n v="2615"/>
    <n v="2615"/>
    <n v="0"/>
    <n v="0"/>
    <n v="0"/>
    <n v="0"/>
    <n v="580.6"/>
    <n v="0"/>
    <n v="0"/>
    <n v="0"/>
    <n v="0"/>
    <n v="0"/>
    <n v="580.6"/>
    <s v="2"/>
  </r>
  <r>
    <x v="4"/>
    <x v="101"/>
    <s v="1"/>
    <s v="01"/>
    <s v="15041RESIN146362023"/>
    <s v="23BL000F"/>
    <n v="2614"/>
    <n v="2614"/>
    <n v="2614"/>
    <n v="2614"/>
    <n v="0"/>
    <n v="0"/>
    <n v="0"/>
    <n v="0"/>
    <n v="100"/>
    <n v="0"/>
    <n v="0"/>
    <n v="0"/>
    <n v="0"/>
    <n v="0"/>
    <n v="100"/>
    <s v="2"/>
  </r>
  <r>
    <x v="4"/>
    <x v="101"/>
    <s v="1"/>
    <s v="01"/>
    <s v="15041RESIN146362023"/>
    <s v="23BL000F"/>
    <n v="2613"/>
    <n v="2613"/>
    <n v="2613"/>
    <n v="2613"/>
    <n v="0"/>
    <n v="0"/>
    <n v="0"/>
    <n v="0"/>
    <n v="161.5"/>
    <n v="0"/>
    <n v="0"/>
    <n v="0"/>
    <n v="0"/>
    <n v="0"/>
    <n v="161.5"/>
    <s v="2"/>
  </r>
  <r>
    <x v="4"/>
    <x v="101"/>
    <s v="1"/>
    <s v="01"/>
    <s v="15041RESIN146362023"/>
    <s v="23BL000F"/>
    <n v="2612"/>
    <n v="2612"/>
    <n v="2612"/>
    <n v="2612"/>
    <n v="0"/>
    <n v="0"/>
    <n v="0"/>
    <n v="0"/>
    <n v="1604.1"/>
    <n v="0"/>
    <n v="0"/>
    <n v="0"/>
    <n v="0"/>
    <n v="0"/>
    <n v="1604.1"/>
    <s v="2"/>
  </r>
  <r>
    <x v="4"/>
    <x v="101"/>
    <s v="1"/>
    <s v="01"/>
    <s v="15041RESIN146362023"/>
    <s v="23BL000F"/>
    <n v="2611"/>
    <n v="2611"/>
    <n v="2611"/>
    <n v="2611"/>
    <n v="0"/>
    <n v="0"/>
    <n v="0"/>
    <n v="0"/>
    <n v="74"/>
    <n v="0"/>
    <n v="0"/>
    <n v="0"/>
    <n v="0"/>
    <n v="0"/>
    <n v="74"/>
    <s v="2"/>
  </r>
  <r>
    <x v="4"/>
    <x v="101"/>
    <s v="1"/>
    <s v="01"/>
    <s v="15041RESIN146362023"/>
    <s v="23BL000F"/>
    <n v="2610"/>
    <n v="2610"/>
    <n v="2610"/>
    <n v="2610"/>
    <n v="0"/>
    <n v="0"/>
    <n v="0"/>
    <n v="0"/>
    <n v="16.5"/>
    <n v="0"/>
    <n v="0"/>
    <n v="0"/>
    <n v="0"/>
    <n v="0"/>
    <n v="16.5"/>
    <s v="2"/>
  </r>
  <r>
    <x v="4"/>
    <x v="101"/>
    <s v="1"/>
    <s v="01"/>
    <s v="15041RESIN146362023"/>
    <s v="23BL000F"/>
    <n v="2609"/>
    <n v="2609"/>
    <n v="2609"/>
    <n v="2609"/>
    <n v="0"/>
    <n v="0"/>
    <n v="0"/>
    <n v="0"/>
    <n v="440"/>
    <n v="0"/>
    <n v="0"/>
    <n v="0"/>
    <n v="0"/>
    <n v="0"/>
    <n v="440"/>
    <s v="2"/>
  </r>
  <r>
    <x v="4"/>
    <x v="101"/>
    <s v="1"/>
    <s v="01"/>
    <s v="15041RESIN146362023"/>
    <s v="23BL000F"/>
    <n v="2608"/>
    <n v="2608"/>
    <n v="2608"/>
    <n v="2608"/>
    <n v="0"/>
    <n v="0"/>
    <n v="0"/>
    <n v="0"/>
    <n v="164"/>
    <n v="0"/>
    <n v="0"/>
    <n v="0"/>
    <n v="0"/>
    <n v="0"/>
    <n v="164"/>
    <s v="2"/>
  </r>
  <r>
    <x v="4"/>
    <x v="101"/>
    <s v="1"/>
    <s v="01"/>
    <s v="15041RESIN146362023"/>
    <s v="23BL000F"/>
    <n v="2607"/>
    <n v="2607"/>
    <n v="2607"/>
    <n v="2607"/>
    <n v="0"/>
    <n v="0"/>
    <n v="0"/>
    <n v="0"/>
    <n v="170.4"/>
    <n v="0"/>
    <n v="0"/>
    <n v="0"/>
    <n v="0"/>
    <n v="0"/>
    <n v="170.4"/>
    <s v="2"/>
  </r>
  <r>
    <x v="4"/>
    <x v="101"/>
    <s v="1"/>
    <s v="01"/>
    <s v="15041RESIN146362023"/>
    <s v="23BL000F"/>
    <n v="2606"/>
    <n v="2606"/>
    <n v="2606"/>
    <n v="2606"/>
    <n v="0"/>
    <n v="0"/>
    <n v="0"/>
    <n v="0"/>
    <n v="94.25"/>
    <n v="0"/>
    <n v="0"/>
    <n v="0"/>
    <n v="0"/>
    <n v="0"/>
    <n v="94.25"/>
    <s v="2"/>
  </r>
  <r>
    <x v="4"/>
    <x v="101"/>
    <s v="1"/>
    <s v="01"/>
    <s v="15041RESIN146362023"/>
    <s v="23BL000F"/>
    <n v="2605"/>
    <n v="2605"/>
    <n v="2605"/>
    <n v="2605"/>
    <n v="0"/>
    <n v="0"/>
    <n v="0"/>
    <n v="0"/>
    <n v="69.5"/>
    <n v="0"/>
    <n v="0"/>
    <n v="0"/>
    <n v="0"/>
    <n v="0"/>
    <n v="69.5"/>
    <s v="2"/>
  </r>
  <r>
    <x v="4"/>
    <x v="101"/>
    <s v="1"/>
    <s v="01"/>
    <s v="15041RESIN146362023"/>
    <s v="23BL000F"/>
    <n v="2604"/>
    <n v="2604"/>
    <n v="2604"/>
    <n v="2604"/>
    <n v="0"/>
    <n v="0"/>
    <n v="0"/>
    <n v="0"/>
    <n v="6.9"/>
    <n v="0"/>
    <n v="0"/>
    <n v="0"/>
    <n v="0"/>
    <n v="0"/>
    <n v="6.9"/>
    <s v="2"/>
  </r>
  <r>
    <x v="4"/>
    <x v="101"/>
    <s v="1"/>
    <s v="01"/>
    <s v="15041RESIN146362023"/>
    <s v="23BL000F"/>
    <n v="2603"/>
    <n v="2603"/>
    <n v="2603"/>
    <n v="2603"/>
    <n v="0"/>
    <n v="0"/>
    <n v="0"/>
    <n v="0"/>
    <n v="175"/>
    <n v="0"/>
    <n v="0"/>
    <n v="0"/>
    <n v="0"/>
    <n v="0"/>
    <n v="175"/>
    <s v="2"/>
  </r>
  <r>
    <x v="4"/>
    <x v="101"/>
    <s v="1"/>
    <s v="01"/>
    <s v="15041RESIN146362023"/>
    <s v="23BL000F"/>
    <n v="2602"/>
    <n v="2602"/>
    <n v="2602"/>
    <n v="2602"/>
    <n v="0"/>
    <n v="0"/>
    <n v="0"/>
    <n v="0"/>
    <n v="50"/>
    <n v="0"/>
    <n v="0"/>
    <n v="0"/>
    <n v="0"/>
    <n v="0"/>
    <n v="50"/>
    <s v="2"/>
  </r>
  <r>
    <x v="4"/>
    <x v="101"/>
    <s v="1"/>
    <s v="01"/>
    <s v="15041RESIN146362023"/>
    <s v="23BL000F"/>
    <n v="2601"/>
    <n v="2601"/>
    <n v="2601"/>
    <n v="2601"/>
    <n v="0"/>
    <n v="0"/>
    <n v="0"/>
    <n v="0"/>
    <n v="172.5"/>
    <n v="0"/>
    <n v="0"/>
    <n v="0"/>
    <n v="0"/>
    <n v="0"/>
    <n v="172.5"/>
    <s v="2"/>
  </r>
  <r>
    <x v="4"/>
    <x v="101"/>
    <s v="1"/>
    <s v="01"/>
    <s v="15041RESIN146362023"/>
    <s v="23BL000F"/>
    <n v="2600"/>
    <n v="2600"/>
    <n v="2600"/>
    <n v="2600"/>
    <n v="0"/>
    <n v="0"/>
    <n v="0"/>
    <n v="0"/>
    <n v="42.3"/>
    <n v="0"/>
    <n v="0"/>
    <n v="0"/>
    <n v="0"/>
    <n v="0"/>
    <n v="42.3"/>
    <s v="2"/>
  </r>
  <r>
    <x v="4"/>
    <x v="101"/>
    <s v="1"/>
    <s v="01"/>
    <s v="15041RESIN146362023"/>
    <s v="23BL000F"/>
    <n v="2599"/>
    <n v="2599"/>
    <n v="2599"/>
    <n v="2599"/>
    <n v="0"/>
    <n v="0"/>
    <n v="0"/>
    <n v="0"/>
    <n v="135"/>
    <n v="0"/>
    <n v="0"/>
    <n v="0"/>
    <n v="0"/>
    <n v="0"/>
    <n v="135"/>
    <s v="2"/>
  </r>
  <r>
    <x v="4"/>
    <x v="101"/>
    <s v="1"/>
    <s v="01"/>
    <s v="15041RESIN146362023"/>
    <s v="23BL000F"/>
    <n v="2598"/>
    <n v="2598"/>
    <n v="2598"/>
    <n v="2598"/>
    <n v="0"/>
    <n v="0"/>
    <n v="0"/>
    <n v="0"/>
    <n v="118"/>
    <n v="0"/>
    <n v="0"/>
    <n v="0"/>
    <n v="0"/>
    <n v="0"/>
    <n v="118"/>
    <s v="2"/>
  </r>
  <r>
    <x v="4"/>
    <x v="102"/>
    <s v="1"/>
    <s v="01"/>
    <s v="15041RESIN146362023"/>
    <s v="23BL000F"/>
    <n v="2597"/>
    <n v="2597"/>
    <n v="2597"/>
    <n v="2597"/>
    <n v="0"/>
    <n v="0"/>
    <n v="0"/>
    <n v="0"/>
    <n v="201.6"/>
    <n v="0"/>
    <n v="0"/>
    <n v="0"/>
    <n v="0"/>
    <n v="0"/>
    <n v="201.6"/>
    <s v="2"/>
  </r>
  <r>
    <x v="4"/>
    <x v="102"/>
    <s v="1"/>
    <s v="01"/>
    <s v="15041RESIN146362023"/>
    <s v="23BL000F"/>
    <n v="2596"/>
    <n v="2596"/>
    <n v="2596"/>
    <n v="2596"/>
    <n v="0"/>
    <n v="0"/>
    <n v="0"/>
    <n v="0"/>
    <n v="439.48"/>
    <n v="0"/>
    <n v="0"/>
    <n v="0"/>
    <n v="0"/>
    <n v="0"/>
    <n v="439.48"/>
    <s v="2"/>
  </r>
  <r>
    <x v="4"/>
    <x v="102"/>
    <s v="1"/>
    <s v="01"/>
    <s v="15041RESIN146362023"/>
    <s v="23BL000F"/>
    <n v="2595"/>
    <n v="2595"/>
    <n v="2595"/>
    <n v="2595"/>
    <n v="0"/>
    <n v="0"/>
    <n v="0"/>
    <n v="0"/>
    <n v="225"/>
    <n v="0"/>
    <n v="0"/>
    <n v="0"/>
    <n v="0"/>
    <n v="0"/>
    <n v="225"/>
    <s v="2"/>
  </r>
  <r>
    <x v="4"/>
    <x v="102"/>
    <s v="1"/>
    <s v="01"/>
    <s v="15041RESIN146362023"/>
    <s v="23BL000F"/>
    <n v="2594"/>
    <n v="2594"/>
    <n v="2594"/>
    <n v="2594"/>
    <n v="0"/>
    <n v="0"/>
    <n v="0"/>
    <n v="0"/>
    <n v="57.5"/>
    <n v="0"/>
    <n v="0"/>
    <n v="0"/>
    <n v="0"/>
    <n v="0"/>
    <n v="57.5"/>
    <s v="2"/>
  </r>
  <r>
    <x v="4"/>
    <x v="102"/>
    <s v="1"/>
    <s v="01"/>
    <s v="15041RESIN146362023"/>
    <s v="23BL000F"/>
    <n v="2593"/>
    <n v="2593"/>
    <n v="2593"/>
    <n v="2593"/>
    <n v="0"/>
    <n v="0"/>
    <n v="0"/>
    <n v="0"/>
    <n v="25"/>
    <n v="0"/>
    <n v="0"/>
    <n v="0"/>
    <n v="0"/>
    <n v="0"/>
    <n v="25"/>
    <s v="2"/>
  </r>
  <r>
    <x v="4"/>
    <x v="102"/>
    <s v="1"/>
    <s v="01"/>
    <s v="15041RESIN146362023"/>
    <s v="23BL000F"/>
    <n v="2592"/>
    <n v="2592"/>
    <n v="2592"/>
    <n v="2592"/>
    <n v="0"/>
    <n v="0"/>
    <n v="0"/>
    <n v="0"/>
    <n v="81.599999999999994"/>
    <n v="0"/>
    <n v="0"/>
    <n v="0"/>
    <n v="0"/>
    <n v="0"/>
    <n v="81.599999999999994"/>
    <s v="2"/>
  </r>
  <r>
    <x v="4"/>
    <x v="102"/>
    <s v="1"/>
    <s v="01"/>
    <s v="15041RESIN146362023"/>
    <s v="23BL000F"/>
    <n v="2591"/>
    <n v="2591"/>
    <n v="2591"/>
    <n v="2591"/>
    <n v="0"/>
    <n v="0"/>
    <n v="0"/>
    <n v="0"/>
    <n v="84"/>
    <n v="0"/>
    <n v="0"/>
    <n v="0"/>
    <n v="0"/>
    <n v="0"/>
    <n v="84"/>
    <s v="2"/>
  </r>
  <r>
    <x v="4"/>
    <x v="103"/>
    <s v="1"/>
    <s v="01"/>
    <s v="15041RESIN146362023"/>
    <s v="23BL000F"/>
    <n v="2590"/>
    <n v="2590"/>
    <n v="2590"/>
    <n v="2590"/>
    <n v="0"/>
    <n v="0"/>
    <n v="0"/>
    <n v="0"/>
    <n v="18.899999999999999"/>
    <n v="0"/>
    <n v="0"/>
    <n v="0"/>
    <n v="0"/>
    <n v="0"/>
    <n v="18.899999999999999"/>
    <s v="2"/>
  </r>
  <r>
    <x v="4"/>
    <x v="103"/>
    <s v="1"/>
    <s v="01"/>
    <s v="15041RESIN146362023"/>
    <s v="23BL000F"/>
    <n v="2589"/>
    <n v="2589"/>
    <n v="2589"/>
    <n v="2589"/>
    <n v="0"/>
    <n v="0"/>
    <n v="0"/>
    <n v="0"/>
    <n v="125"/>
    <n v="0"/>
    <n v="0"/>
    <n v="0"/>
    <n v="0"/>
    <n v="0"/>
    <n v="125"/>
    <s v="2"/>
  </r>
  <r>
    <x v="4"/>
    <x v="103"/>
    <s v="1"/>
    <s v="01"/>
    <s v="15041RESIN146362023"/>
    <s v="23BL000F"/>
    <n v="2588"/>
    <n v="2588"/>
    <n v="2588"/>
    <n v="2588"/>
    <n v="0"/>
    <n v="0"/>
    <n v="0"/>
    <n v="0"/>
    <n v="242.58"/>
    <n v="0"/>
    <n v="0"/>
    <n v="0"/>
    <n v="0"/>
    <n v="0"/>
    <n v="242.58"/>
    <s v="2"/>
  </r>
  <r>
    <x v="4"/>
    <x v="103"/>
    <s v="1"/>
    <s v="01"/>
    <s v="15041RESIN146362023"/>
    <s v="23BL000F"/>
    <n v="2587"/>
    <n v="2587"/>
    <n v="2587"/>
    <n v="2587"/>
    <n v="0"/>
    <n v="0"/>
    <n v="0"/>
    <n v="0"/>
    <n v="45"/>
    <n v="0"/>
    <n v="0"/>
    <n v="0"/>
    <n v="0"/>
    <n v="0"/>
    <n v="45"/>
    <s v="2"/>
  </r>
  <r>
    <x v="4"/>
    <x v="103"/>
    <s v="1"/>
    <s v="01"/>
    <s v="15041RESIN146362023"/>
    <s v="23BL000F"/>
    <n v="2586"/>
    <n v="2586"/>
    <n v="2586"/>
    <n v="2586"/>
    <n v="0"/>
    <n v="0"/>
    <n v="0"/>
    <n v="0"/>
    <n v="90"/>
    <n v="0"/>
    <n v="0"/>
    <n v="0"/>
    <n v="0"/>
    <n v="0"/>
    <n v="90"/>
    <s v="2"/>
  </r>
  <r>
    <x v="4"/>
    <x v="103"/>
    <s v="1"/>
    <s v="01"/>
    <s v="15041RESIN146362023"/>
    <s v="23BL000F"/>
    <n v="2585"/>
    <n v="2585"/>
    <n v="2585"/>
    <n v="2585"/>
    <n v="0"/>
    <n v="0"/>
    <n v="0"/>
    <n v="0"/>
    <n v="102.5"/>
    <n v="0"/>
    <n v="0"/>
    <n v="0"/>
    <n v="0"/>
    <n v="0"/>
    <n v="102.5"/>
    <s v="2"/>
  </r>
  <r>
    <x v="4"/>
    <x v="103"/>
    <s v="1"/>
    <s v="01"/>
    <s v="15041RESIN146362023"/>
    <s v="23BL000F"/>
    <n v="2584"/>
    <n v="2584"/>
    <n v="2584"/>
    <n v="2584"/>
    <n v="0"/>
    <n v="0"/>
    <n v="0"/>
    <n v="0"/>
    <n v="465"/>
    <n v="0"/>
    <n v="0"/>
    <n v="0"/>
    <n v="0"/>
    <n v="0"/>
    <n v="465"/>
    <s v="2"/>
  </r>
  <r>
    <x v="4"/>
    <x v="103"/>
    <s v="1"/>
    <s v="01"/>
    <s v="15041RESIN146362023"/>
    <s v="23BL000F"/>
    <n v="2583"/>
    <n v="2583"/>
    <n v="2583"/>
    <n v="2583"/>
    <n v="0"/>
    <n v="0"/>
    <n v="0"/>
    <n v="0"/>
    <n v="172.5"/>
    <n v="0"/>
    <n v="0"/>
    <n v="0"/>
    <n v="0"/>
    <n v="0"/>
    <n v="172.5"/>
    <s v="2"/>
  </r>
  <r>
    <x v="4"/>
    <x v="103"/>
    <s v="1"/>
    <s v="01"/>
    <s v="15041RESIN146362023"/>
    <s v="23BL000F"/>
    <n v="2582"/>
    <n v="2582"/>
    <n v="2582"/>
    <n v="2582"/>
    <n v="0"/>
    <n v="0"/>
    <n v="0"/>
    <n v="0"/>
    <n v="110.25"/>
    <n v="0"/>
    <n v="0"/>
    <n v="0"/>
    <n v="0"/>
    <n v="0"/>
    <n v="110.25"/>
    <s v="2"/>
  </r>
  <r>
    <x v="4"/>
    <x v="103"/>
    <s v="1"/>
    <s v="01"/>
    <s v="15041RESIN146362023"/>
    <s v="23BL000F"/>
    <n v="2581"/>
    <n v="2581"/>
    <n v="2581"/>
    <n v="2581"/>
    <n v="0"/>
    <n v="0"/>
    <n v="0"/>
    <n v="0"/>
    <n v="447"/>
    <n v="0"/>
    <n v="0"/>
    <n v="0"/>
    <n v="0"/>
    <n v="0"/>
    <n v="447"/>
    <s v="2"/>
  </r>
  <r>
    <x v="4"/>
    <x v="103"/>
    <s v="1"/>
    <s v="01"/>
    <s v="15041RESIN146362023"/>
    <s v="23BL000F"/>
    <n v="2580"/>
    <n v="2580"/>
    <n v="2580"/>
    <n v="2580"/>
    <n v="0"/>
    <n v="0"/>
    <n v="0"/>
    <n v="0"/>
    <n v="172.5"/>
    <n v="0"/>
    <n v="0"/>
    <n v="0"/>
    <n v="0"/>
    <n v="0"/>
    <n v="172.5"/>
    <s v="2"/>
  </r>
  <r>
    <x v="4"/>
    <x v="104"/>
    <s v="1"/>
    <s v="01"/>
    <s v="15041RESIN146362023"/>
    <s v="23BL000F"/>
    <n v="2579"/>
    <n v="2579"/>
    <n v="2579"/>
    <n v="2579"/>
    <n v="0"/>
    <n v="0"/>
    <n v="0"/>
    <n v="0"/>
    <n v="463"/>
    <n v="0"/>
    <n v="0"/>
    <n v="0"/>
    <n v="0"/>
    <n v="0"/>
    <n v="463"/>
    <s v="2"/>
  </r>
  <r>
    <x v="4"/>
    <x v="104"/>
    <s v="1"/>
    <s v="01"/>
    <s v="15041RESIN146362023"/>
    <s v="23BL000F"/>
    <n v="2578"/>
    <n v="2578"/>
    <n v="2578"/>
    <n v="2578"/>
    <n v="0"/>
    <n v="0"/>
    <n v="0"/>
    <n v="0"/>
    <n v="50.25"/>
    <n v="0"/>
    <n v="0"/>
    <n v="0"/>
    <n v="0"/>
    <n v="0"/>
    <n v="50.25"/>
    <s v="2"/>
  </r>
  <r>
    <x v="4"/>
    <x v="104"/>
    <s v="1"/>
    <s v="01"/>
    <s v="15041RESIN146362023"/>
    <s v="23BL000F"/>
    <n v="2577"/>
    <n v="2577"/>
    <n v="2577"/>
    <n v="2577"/>
    <n v="0"/>
    <n v="0"/>
    <n v="0"/>
    <n v="0"/>
    <n v="254.75"/>
    <n v="0"/>
    <n v="0"/>
    <n v="0"/>
    <n v="0"/>
    <n v="0"/>
    <n v="254.75"/>
    <s v="2"/>
  </r>
  <r>
    <x v="4"/>
    <x v="104"/>
    <s v="1"/>
    <s v="01"/>
    <s v="15041RESIN146362023"/>
    <s v="23BL000F"/>
    <n v="2576"/>
    <n v="2576"/>
    <n v="2576"/>
    <n v="2576"/>
    <n v="0"/>
    <n v="0"/>
    <n v="0"/>
    <n v="0"/>
    <n v="213.7"/>
    <n v="0"/>
    <n v="0"/>
    <n v="0"/>
    <n v="0"/>
    <n v="0"/>
    <n v="213.7"/>
    <s v="2"/>
  </r>
  <r>
    <x v="4"/>
    <x v="104"/>
    <s v="1"/>
    <s v="01"/>
    <s v="15041RESIN146362023"/>
    <s v="23BL000F"/>
    <n v="2575"/>
    <n v="2575"/>
    <n v="2575"/>
    <n v="2575"/>
    <n v="0"/>
    <n v="0"/>
    <n v="0"/>
    <n v="0"/>
    <n v="648"/>
    <n v="0"/>
    <n v="0"/>
    <n v="0"/>
    <n v="0"/>
    <n v="0"/>
    <n v="648"/>
    <s v="2"/>
  </r>
  <r>
    <x v="4"/>
    <x v="104"/>
    <s v="1"/>
    <s v="01"/>
    <s v="15041RESIN146362023"/>
    <s v="23BL000F"/>
    <n v="2574"/>
    <n v="2574"/>
    <n v="2574"/>
    <n v="2574"/>
    <n v="0"/>
    <n v="0"/>
    <n v="0"/>
    <n v="0"/>
    <n v="295.39999999999998"/>
    <n v="0"/>
    <n v="0"/>
    <n v="0"/>
    <n v="0"/>
    <n v="0"/>
    <n v="295.39999999999998"/>
    <s v="2"/>
  </r>
  <r>
    <x v="4"/>
    <x v="104"/>
    <s v="1"/>
    <s v="01"/>
    <s v="15041RESIN146362023"/>
    <s v="23BL000F"/>
    <n v="2573"/>
    <n v="2573"/>
    <n v="2573"/>
    <n v="2573"/>
    <n v="0"/>
    <n v="0"/>
    <n v="0"/>
    <n v="0"/>
    <n v="73.5"/>
    <n v="0"/>
    <n v="0"/>
    <n v="0"/>
    <n v="0"/>
    <n v="0"/>
    <n v="73.5"/>
    <s v="2"/>
  </r>
  <r>
    <x v="4"/>
    <x v="104"/>
    <s v="1"/>
    <s v="01"/>
    <s v="15041RESIN146362023"/>
    <s v="23BL000F"/>
    <n v="2572"/>
    <n v="2572"/>
    <n v="2572"/>
    <n v="2572"/>
    <n v="0"/>
    <n v="0"/>
    <n v="0"/>
    <n v="0"/>
    <n v="63"/>
    <n v="0"/>
    <n v="0"/>
    <n v="0"/>
    <n v="0"/>
    <n v="0"/>
    <n v="63"/>
    <s v="2"/>
  </r>
  <r>
    <x v="4"/>
    <x v="104"/>
    <s v="1"/>
    <s v="01"/>
    <s v="15041RESIN146362023"/>
    <s v="23BL000F"/>
    <n v="2571"/>
    <n v="2571"/>
    <n v="2571"/>
    <n v="2571"/>
    <n v="0"/>
    <n v="0"/>
    <n v="0"/>
    <n v="0"/>
    <n v="508"/>
    <n v="0"/>
    <n v="0"/>
    <n v="0"/>
    <n v="0"/>
    <n v="0"/>
    <n v="508"/>
    <s v="2"/>
  </r>
  <r>
    <x v="4"/>
    <x v="104"/>
    <s v="1"/>
    <s v="01"/>
    <s v="15041RESIN146362023"/>
    <s v="23BL000F"/>
    <n v="2570"/>
    <n v="2570"/>
    <n v="2570"/>
    <n v="2570"/>
    <n v="0"/>
    <n v="0"/>
    <n v="0"/>
    <n v="0"/>
    <n v="334"/>
    <n v="0"/>
    <n v="0"/>
    <n v="0"/>
    <n v="0"/>
    <n v="0"/>
    <n v="334"/>
    <s v="2"/>
  </r>
  <r>
    <x v="4"/>
    <x v="104"/>
    <s v="1"/>
    <s v="01"/>
    <s v="15041RESIN146362023"/>
    <s v="23BL000F"/>
    <n v="2569"/>
    <n v="2569"/>
    <n v="2569"/>
    <n v="2569"/>
    <n v="0"/>
    <n v="0"/>
    <n v="0"/>
    <n v="0"/>
    <n v="82.5"/>
    <n v="0"/>
    <n v="0"/>
    <n v="0"/>
    <n v="0"/>
    <n v="0"/>
    <n v="82.5"/>
    <s v="2"/>
  </r>
  <r>
    <x v="4"/>
    <x v="104"/>
    <s v="1"/>
    <s v="01"/>
    <s v="15041RESIN146362023"/>
    <s v="23BL000F"/>
    <n v="2568"/>
    <n v="2568"/>
    <n v="2568"/>
    <n v="2568"/>
    <n v="0"/>
    <n v="0"/>
    <n v="0"/>
    <n v="0"/>
    <n v="292"/>
    <n v="0"/>
    <n v="0"/>
    <n v="0"/>
    <n v="0"/>
    <n v="0"/>
    <n v="292"/>
    <s v="2"/>
  </r>
  <r>
    <x v="4"/>
    <x v="104"/>
    <s v="1"/>
    <s v="01"/>
    <s v="15041RESIN146362023"/>
    <s v="23BL000F"/>
    <n v="2567"/>
    <n v="2567"/>
    <n v="2567"/>
    <n v="2567"/>
    <n v="0"/>
    <n v="0"/>
    <n v="0"/>
    <n v="0"/>
    <n v="110"/>
    <n v="0"/>
    <n v="0"/>
    <n v="0"/>
    <n v="0"/>
    <n v="0"/>
    <n v="110"/>
    <s v="2"/>
  </r>
  <r>
    <x v="4"/>
    <x v="104"/>
    <s v="1"/>
    <s v="01"/>
    <s v="15041RESIN146362023"/>
    <s v="23BL000F"/>
    <n v="2566"/>
    <n v="2566"/>
    <n v="2566"/>
    <n v="2566"/>
    <n v="0"/>
    <n v="0"/>
    <n v="0"/>
    <n v="0"/>
    <n v="33.15"/>
    <n v="0"/>
    <n v="0"/>
    <n v="0"/>
    <n v="0"/>
    <n v="0"/>
    <n v="33.15"/>
    <s v="2"/>
  </r>
  <r>
    <x v="4"/>
    <x v="104"/>
    <s v="1"/>
    <s v="01"/>
    <s v="15041RESIN146362023"/>
    <s v="23BL000F"/>
    <n v="2565"/>
    <n v="2565"/>
    <n v="2565"/>
    <n v="2565"/>
    <n v="0"/>
    <n v="0"/>
    <n v="0"/>
    <n v="0"/>
    <n v="219"/>
    <n v="0"/>
    <n v="0"/>
    <n v="0"/>
    <n v="0"/>
    <n v="0"/>
    <n v="219"/>
    <s v="2"/>
  </r>
  <r>
    <x v="4"/>
    <x v="104"/>
    <s v="1"/>
    <s v="01"/>
    <s v="15041RESIN146362023"/>
    <s v="23BL000F"/>
    <n v="2564"/>
    <n v="2564"/>
    <n v="2564"/>
    <n v="2564"/>
    <n v="0"/>
    <n v="0"/>
    <n v="0"/>
    <n v="0"/>
    <n v="508.3"/>
    <n v="0"/>
    <n v="0"/>
    <n v="0"/>
    <n v="0"/>
    <n v="0"/>
    <n v="508.3"/>
    <s v="2"/>
  </r>
  <r>
    <x v="4"/>
    <x v="104"/>
    <s v="1"/>
    <s v="01"/>
    <s v="15041RESIN146362023"/>
    <s v="23BL000F"/>
    <n v="2563"/>
    <n v="2563"/>
    <n v="2563"/>
    <n v="2563"/>
    <n v="0"/>
    <n v="0"/>
    <n v="0"/>
    <n v="0"/>
    <n v="15.75"/>
    <n v="0"/>
    <n v="0"/>
    <n v="0"/>
    <n v="0"/>
    <n v="0"/>
    <n v="15.75"/>
    <s v="2"/>
  </r>
  <r>
    <x v="4"/>
    <x v="105"/>
    <s v="1"/>
    <s v="01"/>
    <s v="15041RESIN146362023"/>
    <s v="23BL000F"/>
    <n v="2562"/>
    <n v="2562"/>
    <n v="2562"/>
    <n v="2562"/>
    <n v="0"/>
    <n v="0"/>
    <n v="0"/>
    <n v="0"/>
    <n v="540"/>
    <n v="0"/>
    <n v="0"/>
    <n v="0"/>
    <n v="0"/>
    <n v="0"/>
    <n v="540"/>
    <s v="2"/>
  </r>
  <r>
    <x v="4"/>
    <x v="105"/>
    <s v="1"/>
    <s v="01"/>
    <s v="15041RESIN146362023"/>
    <s v="23BL000F"/>
    <n v="2561"/>
    <n v="2561"/>
    <n v="2561"/>
    <n v="2561"/>
    <n v="0"/>
    <n v="0"/>
    <n v="0"/>
    <n v="0"/>
    <n v="386.1"/>
    <n v="0"/>
    <n v="0"/>
    <n v="0"/>
    <n v="0"/>
    <n v="0"/>
    <n v="386.1"/>
    <s v="2"/>
  </r>
  <r>
    <x v="4"/>
    <x v="105"/>
    <s v="1"/>
    <s v="01"/>
    <s v="15041RESIN146362023"/>
    <s v="23BL000F"/>
    <n v="2560"/>
    <n v="2560"/>
    <n v="2560"/>
    <n v="2560"/>
    <n v="0"/>
    <n v="0"/>
    <n v="0"/>
    <n v="0"/>
    <n v="20"/>
    <n v="0"/>
    <n v="0"/>
    <n v="0"/>
    <n v="0"/>
    <n v="0"/>
    <n v="20"/>
    <s v="2"/>
  </r>
  <r>
    <x v="4"/>
    <x v="105"/>
    <s v="1"/>
    <s v="01"/>
    <s v="15041RESIN146362023"/>
    <s v="23BL000F"/>
    <n v="2559"/>
    <n v="2559"/>
    <n v="2559"/>
    <n v="2559"/>
    <n v="0"/>
    <n v="0"/>
    <n v="0"/>
    <n v="0"/>
    <n v="181.75"/>
    <n v="0"/>
    <n v="0"/>
    <n v="0"/>
    <n v="0"/>
    <n v="0"/>
    <n v="181.75"/>
    <s v="2"/>
  </r>
  <r>
    <x v="4"/>
    <x v="105"/>
    <s v="1"/>
    <s v="01"/>
    <s v="15041RESIN146362023"/>
    <s v="23BL000F"/>
    <n v="2558"/>
    <n v="2558"/>
    <n v="2558"/>
    <n v="2558"/>
    <n v="0"/>
    <n v="0"/>
    <n v="0"/>
    <n v="0"/>
    <n v="81.25"/>
    <n v="0"/>
    <n v="0"/>
    <n v="0"/>
    <n v="0"/>
    <n v="0"/>
    <n v="81.25"/>
    <s v="2"/>
  </r>
  <r>
    <x v="4"/>
    <x v="105"/>
    <s v="1"/>
    <s v="01"/>
    <s v="15041RESIN146362023"/>
    <s v="23BL000F"/>
    <n v="2557"/>
    <n v="2557"/>
    <n v="2557"/>
    <n v="2557"/>
    <n v="0"/>
    <n v="0"/>
    <n v="0"/>
    <n v="0"/>
    <n v="192"/>
    <n v="0"/>
    <n v="0"/>
    <n v="0"/>
    <n v="0"/>
    <n v="0"/>
    <n v="192"/>
    <s v="2"/>
  </r>
  <r>
    <x v="4"/>
    <x v="105"/>
    <s v="1"/>
    <s v="01"/>
    <s v="15041RESIN146362023"/>
    <s v="23BL000F"/>
    <n v="2556"/>
    <n v="2556"/>
    <n v="2556"/>
    <n v="2556"/>
    <n v="0"/>
    <n v="0"/>
    <n v="0"/>
    <n v="0"/>
    <n v="180"/>
    <n v="0"/>
    <n v="0"/>
    <n v="0"/>
    <n v="0"/>
    <n v="0"/>
    <n v="180"/>
    <s v="2"/>
  </r>
  <r>
    <x v="4"/>
    <x v="105"/>
    <s v="1"/>
    <s v="01"/>
    <s v="15041RESIN146362023"/>
    <s v="23BL000F"/>
    <n v="2555"/>
    <n v="2555"/>
    <n v="2555"/>
    <n v="2555"/>
    <n v="0"/>
    <n v="0"/>
    <n v="0"/>
    <n v="0"/>
    <n v="78.25"/>
    <n v="0"/>
    <n v="0"/>
    <n v="0"/>
    <n v="0"/>
    <n v="0"/>
    <n v="78.25"/>
    <s v="2"/>
  </r>
  <r>
    <x v="4"/>
    <x v="105"/>
    <s v="1"/>
    <s v="01"/>
    <s v="15041RESIN146362023"/>
    <s v="23BL000F"/>
    <n v="2554"/>
    <n v="2554"/>
    <n v="2554"/>
    <n v="2554"/>
    <n v="0"/>
    <n v="0"/>
    <n v="0"/>
    <n v="0"/>
    <n v="43"/>
    <n v="0"/>
    <n v="0"/>
    <n v="0"/>
    <n v="0"/>
    <n v="0"/>
    <n v="43"/>
    <s v="2"/>
  </r>
  <r>
    <x v="4"/>
    <x v="105"/>
    <s v="1"/>
    <s v="01"/>
    <s v="15041RESIN146362023"/>
    <s v="23BL000F"/>
    <n v="2553"/>
    <n v="2553"/>
    <n v="2553"/>
    <n v="2553"/>
    <n v="0"/>
    <n v="0"/>
    <n v="0"/>
    <n v="0"/>
    <n v="456.5"/>
    <n v="0"/>
    <n v="0"/>
    <n v="0"/>
    <n v="0"/>
    <n v="0"/>
    <n v="456.5"/>
    <s v="2"/>
  </r>
  <r>
    <x v="4"/>
    <x v="105"/>
    <s v="1"/>
    <s v="01"/>
    <s v="15041RESIN146362023"/>
    <s v="23BL000F"/>
    <n v="2552"/>
    <n v="2552"/>
    <n v="2552"/>
    <n v="2552"/>
    <n v="0"/>
    <n v="0"/>
    <n v="0"/>
    <n v="0"/>
    <n v="103.4"/>
    <n v="0"/>
    <n v="0"/>
    <n v="0"/>
    <n v="0"/>
    <n v="0"/>
    <n v="103.4"/>
    <s v="2"/>
  </r>
  <r>
    <x v="4"/>
    <x v="105"/>
    <s v="1"/>
    <s v="01"/>
    <s v="15041RESIN146362023"/>
    <s v="23BL000F"/>
    <n v="2551"/>
    <n v="2551"/>
    <n v="2551"/>
    <n v="2551"/>
    <n v="0"/>
    <n v="0"/>
    <n v="0"/>
    <n v="0"/>
    <n v="422.05"/>
    <n v="0"/>
    <n v="0"/>
    <n v="0"/>
    <n v="0"/>
    <n v="0"/>
    <n v="422.05"/>
    <s v="2"/>
  </r>
  <r>
    <x v="4"/>
    <x v="105"/>
    <s v="1"/>
    <s v="01"/>
    <s v="15041RESIN146362023"/>
    <s v="23BL000F"/>
    <n v="2550"/>
    <n v="2550"/>
    <n v="2550"/>
    <n v="2550"/>
    <n v="0"/>
    <n v="0"/>
    <n v="0"/>
    <n v="0"/>
    <n v="9"/>
    <n v="0"/>
    <n v="0"/>
    <n v="0"/>
    <n v="0"/>
    <n v="0"/>
    <n v="9"/>
    <s v="2"/>
  </r>
  <r>
    <x v="4"/>
    <x v="105"/>
    <s v="1"/>
    <s v="01"/>
    <s v="15041RESIN146362023"/>
    <s v="23BL000F"/>
    <n v="2549"/>
    <n v="2549"/>
    <n v="2549"/>
    <n v="2549"/>
    <n v="0"/>
    <n v="0"/>
    <n v="0"/>
    <n v="0"/>
    <n v="24"/>
    <n v="0"/>
    <n v="0"/>
    <n v="0"/>
    <n v="0"/>
    <n v="0"/>
    <n v="24"/>
    <s v="2"/>
  </r>
  <r>
    <x v="4"/>
    <x v="105"/>
    <s v="1"/>
    <s v="01"/>
    <s v="15041RESIN146362023"/>
    <s v="23BL000F"/>
    <n v="2548"/>
    <n v="2548"/>
    <n v="2548"/>
    <n v="2548"/>
    <n v="0"/>
    <n v="0"/>
    <n v="0"/>
    <n v="0"/>
    <n v="507"/>
    <n v="0"/>
    <n v="0"/>
    <n v="0"/>
    <n v="0"/>
    <n v="0"/>
    <n v="507"/>
    <s v="2"/>
  </r>
  <r>
    <x v="4"/>
    <x v="105"/>
    <s v="1"/>
    <s v="01"/>
    <s v="15041RESIN146362023"/>
    <s v="23BL000F"/>
    <n v="2547"/>
    <n v="2547"/>
    <n v="2547"/>
    <n v="2547"/>
    <n v="0"/>
    <n v="0"/>
    <n v="0"/>
    <n v="0"/>
    <n v="344.75"/>
    <n v="0"/>
    <n v="0"/>
    <n v="0"/>
    <n v="0"/>
    <n v="0"/>
    <n v="344.75"/>
    <s v="2"/>
  </r>
  <r>
    <x v="4"/>
    <x v="105"/>
    <s v="1"/>
    <s v="01"/>
    <s v="15041RESIN146362023"/>
    <s v="23BL000F"/>
    <n v="2546"/>
    <n v="2546"/>
    <n v="2546"/>
    <n v="2546"/>
    <n v="0"/>
    <n v="0"/>
    <n v="0"/>
    <n v="0"/>
    <n v="34.299999999999997"/>
    <n v="0"/>
    <n v="0"/>
    <n v="0"/>
    <n v="0"/>
    <n v="0"/>
    <n v="34.299999999999997"/>
    <s v="2"/>
  </r>
  <r>
    <x v="4"/>
    <x v="105"/>
    <s v="1"/>
    <s v="01"/>
    <s v="15041RESIN146362023"/>
    <s v="23BL000F"/>
    <n v="2545"/>
    <n v="2545"/>
    <n v="2545"/>
    <n v="2545"/>
    <n v="0"/>
    <n v="0"/>
    <n v="0"/>
    <n v="0"/>
    <n v="130"/>
    <n v="0"/>
    <n v="0"/>
    <n v="0"/>
    <n v="0"/>
    <n v="0"/>
    <n v="130"/>
    <s v="2"/>
  </r>
  <r>
    <x v="4"/>
    <x v="105"/>
    <s v="1"/>
    <s v="01"/>
    <s v="15041RESIN146362023"/>
    <s v="23BL000F"/>
    <n v="2544"/>
    <n v="2544"/>
    <n v="2544"/>
    <n v="2544"/>
    <n v="0"/>
    <n v="0"/>
    <n v="0"/>
    <n v="0"/>
    <n v="53.1"/>
    <n v="0"/>
    <n v="0"/>
    <n v="0"/>
    <n v="0"/>
    <n v="0"/>
    <n v="53.1"/>
    <s v="2"/>
  </r>
  <r>
    <x v="4"/>
    <x v="105"/>
    <s v="1"/>
    <s v="01"/>
    <s v="15041RESIN146362023"/>
    <s v="23BL000F"/>
    <n v="2543"/>
    <n v="2543"/>
    <n v="2543"/>
    <n v="2543"/>
    <n v="0"/>
    <n v="0"/>
    <n v="0"/>
    <n v="0"/>
    <n v="225"/>
    <n v="0"/>
    <n v="0"/>
    <n v="0"/>
    <n v="0"/>
    <n v="0"/>
    <n v="225"/>
    <s v="2"/>
  </r>
  <r>
    <x v="4"/>
    <x v="105"/>
    <s v="1"/>
    <s v="01"/>
    <s v="15041RESIN146362023"/>
    <s v="23BL000F"/>
    <n v="2542"/>
    <n v="2542"/>
    <n v="2542"/>
    <n v="2542"/>
    <n v="0"/>
    <n v="0"/>
    <n v="0"/>
    <n v="0"/>
    <n v="45"/>
    <n v="0"/>
    <n v="0"/>
    <n v="0"/>
    <n v="0"/>
    <n v="0"/>
    <n v="45"/>
    <s v="2"/>
  </r>
  <r>
    <x v="4"/>
    <x v="105"/>
    <s v="1"/>
    <s v="01"/>
    <s v="15041RESIN146362023"/>
    <s v="23BL000F"/>
    <n v="2541"/>
    <n v="2541"/>
    <n v="2541"/>
    <n v="2541"/>
    <n v="0"/>
    <n v="0"/>
    <n v="0"/>
    <n v="0"/>
    <n v="84"/>
    <n v="0"/>
    <n v="0"/>
    <n v="0"/>
    <n v="0"/>
    <n v="0"/>
    <n v="84"/>
    <s v="2"/>
  </r>
  <r>
    <x v="4"/>
    <x v="105"/>
    <s v="1"/>
    <s v="01"/>
    <s v="15041RESIN146362023"/>
    <s v="23BL000F"/>
    <n v="2540"/>
    <n v="2540"/>
    <n v="2540"/>
    <n v="2540"/>
    <n v="0"/>
    <n v="0"/>
    <n v="0"/>
    <n v="0"/>
    <n v="384"/>
    <n v="0"/>
    <n v="0"/>
    <n v="0"/>
    <n v="0"/>
    <n v="0"/>
    <n v="384"/>
    <s v="2"/>
  </r>
  <r>
    <x v="4"/>
    <x v="106"/>
    <s v="1"/>
    <s v="01"/>
    <s v="15041RESIN146362023"/>
    <s v="23BL000F"/>
    <n v="2539"/>
    <n v="2539"/>
    <n v="2539"/>
    <n v="2539"/>
    <n v="0"/>
    <n v="0"/>
    <n v="0"/>
    <n v="0"/>
    <n v="145.5"/>
    <n v="0"/>
    <n v="0"/>
    <n v="0"/>
    <n v="0"/>
    <n v="0"/>
    <n v="145.5"/>
    <s v="2"/>
  </r>
  <r>
    <x v="4"/>
    <x v="106"/>
    <s v="1"/>
    <s v="01"/>
    <s v="15041RESIN146362023"/>
    <s v="23BL000F"/>
    <n v="2538"/>
    <n v="2538"/>
    <n v="2538"/>
    <n v="2538"/>
    <n v="0"/>
    <n v="0"/>
    <n v="0"/>
    <n v="0"/>
    <n v="55"/>
    <n v="0"/>
    <n v="0"/>
    <n v="0"/>
    <n v="0"/>
    <n v="0"/>
    <n v="55"/>
    <s v="2"/>
  </r>
  <r>
    <x v="4"/>
    <x v="106"/>
    <s v="1"/>
    <s v="01"/>
    <s v="15041RESIN146362023"/>
    <s v="23BL000F"/>
    <n v="2537"/>
    <n v="2537"/>
    <n v="2537"/>
    <n v="2537"/>
    <n v="0"/>
    <n v="0"/>
    <n v="0"/>
    <n v="0"/>
    <n v="395.2"/>
    <n v="0"/>
    <n v="0"/>
    <n v="0"/>
    <n v="0"/>
    <n v="0"/>
    <n v="395.2"/>
    <s v="2"/>
  </r>
  <r>
    <x v="4"/>
    <x v="106"/>
    <s v="1"/>
    <s v="01"/>
    <s v="15041RESIN146362023"/>
    <s v="23BL000F"/>
    <n v="2536"/>
    <n v="2536"/>
    <n v="2536"/>
    <n v="2536"/>
    <n v="0"/>
    <n v="0"/>
    <n v="0"/>
    <n v="0"/>
    <n v="82.53"/>
    <n v="0"/>
    <n v="0"/>
    <n v="0"/>
    <n v="0"/>
    <n v="0"/>
    <n v="82.53"/>
    <s v="2"/>
  </r>
  <r>
    <x v="4"/>
    <x v="106"/>
    <s v="1"/>
    <s v="01"/>
    <s v="15041RESIN146362023"/>
    <s v="23BL000F"/>
    <n v="2535"/>
    <n v="2535"/>
    <n v="2535"/>
    <n v="2535"/>
    <n v="0"/>
    <n v="0"/>
    <n v="0"/>
    <n v="0"/>
    <n v="252"/>
    <n v="0"/>
    <n v="0"/>
    <n v="0"/>
    <n v="0"/>
    <n v="0"/>
    <n v="252"/>
    <s v="2"/>
  </r>
  <r>
    <x v="4"/>
    <x v="106"/>
    <s v="1"/>
    <s v="01"/>
    <s v="15041RESIN146362023"/>
    <s v="23BL000F"/>
    <n v="2534"/>
    <n v="2534"/>
    <n v="2534"/>
    <n v="2534"/>
    <n v="0"/>
    <n v="0"/>
    <n v="0"/>
    <n v="0"/>
    <n v="37"/>
    <n v="0"/>
    <n v="0"/>
    <n v="0"/>
    <n v="0"/>
    <n v="0"/>
    <n v="37"/>
    <s v="2"/>
  </r>
  <r>
    <x v="4"/>
    <x v="106"/>
    <s v="1"/>
    <s v="01"/>
    <s v="15041RESIN146362023"/>
    <s v="23BL000F"/>
    <n v="2533"/>
    <n v="2533"/>
    <n v="2533"/>
    <n v="2533"/>
    <n v="0"/>
    <n v="0"/>
    <n v="0"/>
    <n v="0"/>
    <n v="519.75"/>
    <n v="0"/>
    <n v="0"/>
    <n v="0"/>
    <n v="0"/>
    <n v="0"/>
    <n v="519.75"/>
    <s v="2"/>
  </r>
  <r>
    <x v="4"/>
    <x v="106"/>
    <s v="1"/>
    <s v="01"/>
    <s v="15041RESIN146362023"/>
    <s v="23BL000F"/>
    <n v="2532"/>
    <n v="2532"/>
    <n v="2532"/>
    <n v="2532"/>
    <n v="0"/>
    <n v="0"/>
    <n v="0"/>
    <n v="0"/>
    <n v="409"/>
    <n v="0"/>
    <n v="0"/>
    <n v="0"/>
    <n v="0"/>
    <n v="0"/>
    <n v="409"/>
    <s v="2"/>
  </r>
  <r>
    <x v="4"/>
    <x v="106"/>
    <s v="1"/>
    <s v="01"/>
    <s v="15041RESIN146362023"/>
    <s v="23BL000F"/>
    <n v="2531"/>
    <n v="2531"/>
    <n v="2531"/>
    <n v="2531"/>
    <n v="0"/>
    <n v="0"/>
    <n v="0"/>
    <n v="0"/>
    <n v="55.05"/>
    <n v="0"/>
    <n v="0"/>
    <n v="0"/>
    <n v="0"/>
    <n v="0"/>
    <n v="55.05"/>
    <s v="2"/>
  </r>
  <r>
    <x v="4"/>
    <x v="106"/>
    <s v="1"/>
    <s v="01"/>
    <s v="15041RESIN146362023"/>
    <s v="23BL000F"/>
    <n v="2530"/>
    <n v="2530"/>
    <n v="2530"/>
    <n v="2530"/>
    <n v="0"/>
    <n v="0"/>
    <n v="0"/>
    <n v="0"/>
    <n v="134.5"/>
    <n v="0"/>
    <n v="0"/>
    <n v="0"/>
    <n v="0"/>
    <n v="0"/>
    <n v="134.5"/>
    <s v="2"/>
  </r>
  <r>
    <x v="4"/>
    <x v="106"/>
    <s v="1"/>
    <s v="01"/>
    <s v="15041RESIN146362023"/>
    <s v="23BL000F"/>
    <n v="2529"/>
    <n v="2529"/>
    <n v="2529"/>
    <n v="2529"/>
    <n v="0"/>
    <n v="0"/>
    <n v="0"/>
    <n v="0"/>
    <n v="71.33"/>
    <n v="0"/>
    <n v="0"/>
    <n v="0"/>
    <n v="0"/>
    <n v="0"/>
    <n v="71.33"/>
    <s v="2"/>
  </r>
  <r>
    <x v="4"/>
    <x v="106"/>
    <s v="1"/>
    <s v="01"/>
    <s v="15041RESIN146362023"/>
    <s v="23BL000F"/>
    <n v="2528"/>
    <n v="2528"/>
    <n v="2528"/>
    <n v="2528"/>
    <n v="0"/>
    <n v="0"/>
    <n v="0"/>
    <n v="0"/>
    <n v="281.5"/>
    <n v="0"/>
    <n v="0"/>
    <n v="0"/>
    <n v="0"/>
    <n v="0"/>
    <n v="281.5"/>
    <s v="2"/>
  </r>
  <r>
    <x v="4"/>
    <x v="106"/>
    <s v="1"/>
    <s v="01"/>
    <s v="15041RESIN146362023"/>
    <s v="23BL000F"/>
    <n v="2527"/>
    <n v="2527"/>
    <n v="2527"/>
    <n v="2527"/>
    <n v="0"/>
    <n v="0"/>
    <n v="0"/>
    <n v="0"/>
    <n v="66"/>
    <n v="0"/>
    <n v="0"/>
    <n v="0"/>
    <n v="0"/>
    <n v="0"/>
    <n v="66"/>
    <s v="2"/>
  </r>
  <r>
    <x v="4"/>
    <x v="106"/>
    <s v="1"/>
    <s v="01"/>
    <s v="15041RESIN146362023"/>
    <s v="23BL000F"/>
    <n v="2526"/>
    <n v="2526"/>
    <n v="2526"/>
    <n v="2526"/>
    <n v="0"/>
    <n v="0"/>
    <n v="0"/>
    <n v="0"/>
    <n v="58"/>
    <n v="0"/>
    <n v="0"/>
    <n v="0"/>
    <n v="0"/>
    <n v="0"/>
    <n v="58"/>
    <s v="2"/>
  </r>
  <r>
    <x v="4"/>
    <x v="106"/>
    <s v="1"/>
    <s v="01"/>
    <s v="15041RESIN146362023"/>
    <s v="23BL000F"/>
    <n v="2525"/>
    <n v="2525"/>
    <n v="2525"/>
    <n v="2525"/>
    <n v="0"/>
    <n v="0"/>
    <n v="0"/>
    <n v="0"/>
    <n v="264"/>
    <n v="0"/>
    <n v="0"/>
    <n v="0"/>
    <n v="0"/>
    <n v="0"/>
    <n v="264"/>
    <s v="2"/>
  </r>
  <r>
    <x v="4"/>
    <x v="106"/>
    <s v="1"/>
    <s v="01"/>
    <s v="15041RESIN146362023"/>
    <s v="23BL000F"/>
    <n v="2524"/>
    <n v="2524"/>
    <n v="2524"/>
    <n v="2524"/>
    <n v="0"/>
    <n v="0"/>
    <n v="0"/>
    <n v="0"/>
    <n v="96.2"/>
    <n v="0"/>
    <n v="0"/>
    <n v="0"/>
    <n v="0"/>
    <n v="0"/>
    <n v="96.2"/>
    <s v="2"/>
  </r>
  <r>
    <x v="4"/>
    <x v="107"/>
    <s v="1"/>
    <s v="01"/>
    <s v="15041RESIN146362023"/>
    <s v="23BL000F"/>
    <n v="2523"/>
    <n v="2523"/>
    <n v="2523"/>
    <n v="2523"/>
    <n v="0"/>
    <n v="0"/>
    <n v="0"/>
    <n v="0"/>
    <n v="461"/>
    <n v="0"/>
    <n v="0"/>
    <n v="0"/>
    <n v="0"/>
    <n v="0"/>
    <n v="461"/>
    <s v="2"/>
  </r>
  <r>
    <x v="4"/>
    <x v="107"/>
    <s v="1"/>
    <s v="01"/>
    <s v="15041RESIN146362023"/>
    <s v="23BL000F"/>
    <n v="2522"/>
    <n v="2522"/>
    <n v="2522"/>
    <n v="2522"/>
    <n v="0"/>
    <n v="0"/>
    <n v="0"/>
    <n v="0"/>
    <n v="55"/>
    <n v="0"/>
    <n v="0"/>
    <n v="0"/>
    <n v="0"/>
    <n v="0"/>
    <n v="55"/>
    <s v="2"/>
  </r>
  <r>
    <x v="4"/>
    <x v="107"/>
    <s v="1"/>
    <s v="01"/>
    <s v="15041RESIN146362023"/>
    <s v="23BL000F"/>
    <n v="2521"/>
    <n v="2521"/>
    <n v="2521"/>
    <n v="2521"/>
    <n v="0"/>
    <n v="0"/>
    <n v="0"/>
    <n v="0"/>
    <n v="152.5"/>
    <n v="0"/>
    <n v="0"/>
    <n v="0"/>
    <n v="0"/>
    <n v="0"/>
    <n v="152.5"/>
    <s v="2"/>
  </r>
  <r>
    <x v="4"/>
    <x v="107"/>
    <s v="1"/>
    <s v="01"/>
    <s v="15041RESIN146362023"/>
    <s v="23BL000F"/>
    <n v="2520"/>
    <n v="2520"/>
    <n v="2520"/>
    <n v="2520"/>
    <n v="0"/>
    <n v="0"/>
    <n v="0"/>
    <n v="0"/>
    <n v="66"/>
    <n v="0"/>
    <n v="0"/>
    <n v="0"/>
    <n v="0"/>
    <n v="0"/>
    <n v="66"/>
    <s v="2"/>
  </r>
  <r>
    <x v="4"/>
    <x v="107"/>
    <s v="1"/>
    <s v="01"/>
    <s v="15041RESIN146362023"/>
    <s v="23BL000F"/>
    <n v="2519"/>
    <n v="2519"/>
    <n v="2519"/>
    <n v="2519"/>
    <n v="0"/>
    <n v="0"/>
    <n v="0"/>
    <n v="0"/>
    <n v="82.62"/>
    <n v="0"/>
    <n v="0"/>
    <n v="0"/>
    <n v="0"/>
    <n v="0"/>
    <n v="82.62"/>
    <s v="2"/>
  </r>
  <r>
    <x v="4"/>
    <x v="107"/>
    <s v="1"/>
    <s v="01"/>
    <s v="15041RESIN146362023"/>
    <s v="23BL000F"/>
    <n v="2518"/>
    <n v="2518"/>
    <n v="2518"/>
    <n v="2518"/>
    <n v="0"/>
    <n v="0"/>
    <n v="0"/>
    <n v="0"/>
    <n v="15.3"/>
    <n v="0"/>
    <n v="0"/>
    <n v="0"/>
    <n v="0"/>
    <n v="0"/>
    <n v="15.3"/>
    <s v="2"/>
  </r>
  <r>
    <x v="4"/>
    <x v="107"/>
    <s v="1"/>
    <s v="01"/>
    <s v="15041RESIN146362023"/>
    <s v="23BL000F"/>
    <n v="2517"/>
    <n v="2517"/>
    <n v="2517"/>
    <n v="2517"/>
    <n v="0"/>
    <n v="0"/>
    <n v="0"/>
    <n v="0"/>
    <n v="43"/>
    <n v="0"/>
    <n v="0"/>
    <n v="0"/>
    <n v="0"/>
    <n v="0"/>
    <n v="43"/>
    <s v="2"/>
  </r>
  <r>
    <x v="4"/>
    <x v="107"/>
    <s v="1"/>
    <s v="01"/>
    <s v="15041RESIN146362023"/>
    <s v="23BL000F"/>
    <n v="2516"/>
    <n v="2516"/>
    <n v="2516"/>
    <n v="2516"/>
    <n v="0"/>
    <n v="0"/>
    <n v="0"/>
    <n v="0"/>
    <n v="263"/>
    <n v="0"/>
    <n v="0"/>
    <n v="0"/>
    <n v="0"/>
    <n v="0"/>
    <n v="263"/>
    <s v="2"/>
  </r>
  <r>
    <x v="4"/>
    <x v="107"/>
    <s v="1"/>
    <s v="01"/>
    <s v="15041RESIN146362023"/>
    <s v="23BL000F"/>
    <n v="2515"/>
    <n v="2515"/>
    <n v="2515"/>
    <n v="2515"/>
    <n v="0"/>
    <n v="0"/>
    <n v="0"/>
    <n v="0"/>
    <n v="211.6"/>
    <n v="0"/>
    <n v="0"/>
    <n v="0"/>
    <n v="0"/>
    <n v="0"/>
    <n v="211.6"/>
    <s v="2"/>
  </r>
  <r>
    <x v="4"/>
    <x v="107"/>
    <s v="1"/>
    <s v="01"/>
    <s v="15041RESIN146362023"/>
    <s v="23BL000F"/>
    <n v="2514"/>
    <n v="2514"/>
    <n v="2514"/>
    <n v="2514"/>
    <n v="0"/>
    <n v="0"/>
    <n v="0"/>
    <n v="0"/>
    <n v="13.75"/>
    <n v="0"/>
    <n v="0"/>
    <n v="0"/>
    <n v="0"/>
    <n v="0"/>
    <n v="13.75"/>
    <s v="2"/>
  </r>
  <r>
    <x v="4"/>
    <x v="107"/>
    <s v="1"/>
    <s v="01"/>
    <s v="15041RESIN146362023"/>
    <s v="23BL000F"/>
    <n v="2513"/>
    <n v="2513"/>
    <n v="2513"/>
    <n v="2513"/>
    <n v="0"/>
    <n v="0"/>
    <n v="0"/>
    <n v="0"/>
    <n v="467"/>
    <n v="0"/>
    <n v="0"/>
    <n v="0"/>
    <n v="0"/>
    <n v="0"/>
    <n v="467"/>
    <s v="2"/>
  </r>
  <r>
    <x v="4"/>
    <x v="107"/>
    <s v="1"/>
    <s v="01"/>
    <s v="15041RESIN146362023"/>
    <s v="23BL000F"/>
    <n v="2512"/>
    <n v="2512"/>
    <n v="2512"/>
    <n v="2512"/>
    <n v="0"/>
    <n v="0"/>
    <n v="0"/>
    <n v="0"/>
    <n v="47.24"/>
    <n v="0"/>
    <n v="0"/>
    <n v="0"/>
    <n v="0"/>
    <n v="0"/>
    <n v="47.24"/>
    <s v="2"/>
  </r>
  <r>
    <x v="4"/>
    <x v="107"/>
    <s v="1"/>
    <s v="01"/>
    <s v="15041RESIN146362023"/>
    <s v="23BL000F"/>
    <n v="2511"/>
    <n v="2511"/>
    <n v="2511"/>
    <n v="2511"/>
    <n v="0"/>
    <n v="0"/>
    <n v="0"/>
    <n v="0"/>
    <n v="330"/>
    <n v="0"/>
    <n v="0"/>
    <n v="0"/>
    <n v="0"/>
    <n v="0"/>
    <n v="330"/>
    <s v="2"/>
  </r>
  <r>
    <x v="4"/>
    <x v="107"/>
    <s v="1"/>
    <s v="01"/>
    <s v="15041RESIN146362023"/>
    <s v="23BL000F"/>
    <n v="2510"/>
    <n v="2510"/>
    <n v="2510"/>
    <n v="2510"/>
    <n v="0"/>
    <n v="0"/>
    <n v="0"/>
    <n v="0"/>
    <n v="112.9"/>
    <n v="0"/>
    <n v="0"/>
    <n v="0"/>
    <n v="0"/>
    <n v="0"/>
    <n v="112.9"/>
    <s v="2"/>
  </r>
  <r>
    <x v="4"/>
    <x v="107"/>
    <s v="1"/>
    <s v="01"/>
    <s v="15041RESIN146362023"/>
    <s v="23BL000F"/>
    <n v="2509"/>
    <n v="2509"/>
    <n v="2509"/>
    <n v="2509"/>
    <n v="0"/>
    <n v="0"/>
    <n v="0"/>
    <n v="0"/>
    <n v="40"/>
    <n v="0"/>
    <n v="0"/>
    <n v="0"/>
    <n v="0"/>
    <n v="0"/>
    <n v="40"/>
    <s v="2"/>
  </r>
  <r>
    <x v="4"/>
    <x v="107"/>
    <s v="1"/>
    <s v="01"/>
    <s v="15041RESIN146362023"/>
    <s v="23BL000F"/>
    <n v="2508"/>
    <n v="2508"/>
    <n v="2508"/>
    <n v="2508"/>
    <n v="0"/>
    <n v="0"/>
    <n v="0"/>
    <n v="0"/>
    <n v="425.75"/>
    <n v="0"/>
    <n v="0"/>
    <n v="0"/>
    <n v="0"/>
    <n v="0"/>
    <n v="425.75"/>
    <s v="2"/>
  </r>
  <r>
    <x v="4"/>
    <x v="107"/>
    <s v="1"/>
    <s v="01"/>
    <s v="15041RESIN146362023"/>
    <s v="23BL000F"/>
    <n v="2507"/>
    <n v="2507"/>
    <n v="2507"/>
    <n v="2507"/>
    <n v="0"/>
    <n v="0"/>
    <n v="0"/>
    <n v="0"/>
    <n v="3.08"/>
    <n v="0"/>
    <n v="0"/>
    <n v="0"/>
    <n v="0"/>
    <n v="0"/>
    <n v="3.08"/>
    <s v="2"/>
  </r>
  <r>
    <x v="4"/>
    <x v="107"/>
    <s v="1"/>
    <s v="01"/>
    <s v="15041RESIN146362023"/>
    <s v="23BL000F"/>
    <n v="2506"/>
    <n v="2506"/>
    <n v="2506"/>
    <n v="2506"/>
    <n v="0"/>
    <n v="0"/>
    <n v="0"/>
    <n v="0"/>
    <n v="56.45"/>
    <n v="0"/>
    <n v="0"/>
    <n v="0"/>
    <n v="0"/>
    <n v="0"/>
    <n v="56.45"/>
    <s v="2"/>
  </r>
  <r>
    <x v="4"/>
    <x v="107"/>
    <s v="1"/>
    <s v="01"/>
    <s v="15041RESIN146362023"/>
    <s v="23BL000F"/>
    <n v="2505"/>
    <n v="2505"/>
    <n v="2505"/>
    <n v="2505"/>
    <n v="0"/>
    <n v="0"/>
    <n v="0"/>
    <n v="0"/>
    <n v="275"/>
    <n v="0"/>
    <n v="0"/>
    <n v="0"/>
    <n v="0"/>
    <n v="0"/>
    <n v="275"/>
    <s v="2"/>
  </r>
  <r>
    <x v="4"/>
    <x v="107"/>
    <s v="1"/>
    <s v="01"/>
    <s v="15041RESIN146362023"/>
    <s v="23BL000F"/>
    <n v="2504"/>
    <n v="2504"/>
    <n v="2504"/>
    <n v="2504"/>
    <n v="0"/>
    <n v="0"/>
    <n v="0"/>
    <n v="0"/>
    <n v="1201"/>
    <n v="0"/>
    <n v="0"/>
    <n v="0"/>
    <n v="0"/>
    <n v="0"/>
    <n v="1201"/>
    <s v="2"/>
  </r>
  <r>
    <x v="4"/>
    <x v="107"/>
    <s v="1"/>
    <s v="01"/>
    <s v="15041RESIN146362023"/>
    <s v="23BL000F"/>
    <n v="2502"/>
    <n v="2502"/>
    <n v="2502"/>
    <n v="2502"/>
    <n v="0"/>
    <n v="0"/>
    <n v="0"/>
    <n v="0"/>
    <n v="96.2"/>
    <n v="0"/>
    <n v="0"/>
    <n v="0"/>
    <n v="0"/>
    <n v="0"/>
    <n v="96.2"/>
    <s v="2"/>
  </r>
  <r>
    <x v="4"/>
    <x v="107"/>
    <s v="1"/>
    <s v="01"/>
    <s v="15041RESIN146362023"/>
    <s v="23BL000F"/>
    <n v="2501"/>
    <n v="2501"/>
    <n v="2501"/>
    <n v="2501"/>
    <n v="0"/>
    <n v="0"/>
    <n v="0"/>
    <n v="0"/>
    <n v="495"/>
    <n v="0"/>
    <n v="0"/>
    <n v="0"/>
    <n v="0"/>
    <n v="0"/>
    <n v="495"/>
    <s v="2"/>
  </r>
  <r>
    <x v="4"/>
    <x v="108"/>
    <s v="1"/>
    <s v="01"/>
    <s v="15041RESIN146362023"/>
    <s v="23BL000F"/>
    <n v="2500"/>
    <n v="2500"/>
    <n v="2500"/>
    <n v="2500"/>
    <n v="0"/>
    <n v="0"/>
    <n v="0"/>
    <n v="0"/>
    <n v="190.5"/>
    <n v="0"/>
    <n v="0"/>
    <n v="0"/>
    <n v="0"/>
    <n v="0"/>
    <n v="190.5"/>
    <s v="2"/>
  </r>
  <r>
    <x v="4"/>
    <x v="108"/>
    <s v="1"/>
    <s v="01"/>
    <s v="15041RESIN146362023"/>
    <s v="23BL000F"/>
    <n v="2499"/>
    <n v="2499"/>
    <n v="2499"/>
    <n v="2499"/>
    <n v="0"/>
    <n v="0"/>
    <n v="0"/>
    <n v="0"/>
    <n v="0"/>
    <n v="0"/>
    <n v="0"/>
    <n v="0"/>
    <n v="0"/>
    <n v="0"/>
    <n v="0"/>
    <s v="2"/>
  </r>
  <r>
    <x v="4"/>
    <x v="108"/>
    <s v="1"/>
    <s v="01"/>
    <s v="15041RESIN146362023"/>
    <s v="23BL000F"/>
    <n v="2498"/>
    <n v="2498"/>
    <n v="2498"/>
    <n v="2498"/>
    <n v="0"/>
    <n v="0"/>
    <n v="0"/>
    <n v="0"/>
    <n v="28"/>
    <n v="0"/>
    <n v="0"/>
    <n v="0"/>
    <n v="0"/>
    <n v="0"/>
    <n v="28"/>
    <s v="2"/>
  </r>
  <r>
    <x v="4"/>
    <x v="108"/>
    <s v="1"/>
    <s v="01"/>
    <s v="15041RESIN146362023"/>
    <s v="23BL000F"/>
    <n v="2497"/>
    <n v="2497"/>
    <n v="2497"/>
    <n v="2497"/>
    <n v="0"/>
    <n v="0"/>
    <n v="0"/>
    <n v="0"/>
    <n v="54.75"/>
    <n v="0"/>
    <n v="0"/>
    <n v="0"/>
    <n v="0"/>
    <n v="0"/>
    <n v="54.75"/>
    <s v="2"/>
  </r>
  <r>
    <x v="4"/>
    <x v="108"/>
    <s v="1"/>
    <s v="01"/>
    <s v="15041RESIN146362023"/>
    <s v="23BL000F"/>
    <n v="2496"/>
    <n v="2496"/>
    <n v="2496"/>
    <n v="2496"/>
    <n v="0"/>
    <n v="0"/>
    <n v="0"/>
    <n v="0"/>
    <n v="72"/>
    <n v="0"/>
    <n v="0"/>
    <n v="0"/>
    <n v="0"/>
    <n v="0"/>
    <n v="72"/>
    <s v="2"/>
  </r>
  <r>
    <x v="4"/>
    <x v="108"/>
    <s v="1"/>
    <s v="01"/>
    <s v="15041RESIN146362023"/>
    <s v="23BL000F"/>
    <n v="2495"/>
    <n v="2495"/>
    <n v="2495"/>
    <n v="2495"/>
    <n v="0"/>
    <n v="0"/>
    <n v="0"/>
    <n v="0"/>
    <n v="30"/>
    <n v="0"/>
    <n v="0"/>
    <n v="0"/>
    <n v="0"/>
    <n v="0"/>
    <n v="30"/>
    <s v="2"/>
  </r>
  <r>
    <x v="4"/>
    <x v="108"/>
    <s v="1"/>
    <s v="01"/>
    <s v="15041RESIN146362023"/>
    <s v="23BL000F"/>
    <n v="2494"/>
    <n v="2494"/>
    <n v="2494"/>
    <n v="2494"/>
    <n v="0"/>
    <n v="0"/>
    <n v="0"/>
    <n v="0"/>
    <n v="25.47"/>
    <n v="0"/>
    <n v="0"/>
    <n v="0"/>
    <n v="0"/>
    <n v="0"/>
    <n v="25.47"/>
    <s v="2"/>
  </r>
  <r>
    <x v="4"/>
    <x v="108"/>
    <s v="1"/>
    <s v="01"/>
    <s v="15041RESIN146362023"/>
    <s v="23BL000F"/>
    <n v="2493"/>
    <n v="2493"/>
    <n v="2493"/>
    <n v="2493"/>
    <n v="0"/>
    <n v="0"/>
    <n v="0"/>
    <n v="0"/>
    <n v="535"/>
    <n v="0"/>
    <n v="0"/>
    <n v="0"/>
    <n v="0"/>
    <n v="0"/>
    <n v="535"/>
    <s v="2"/>
  </r>
  <r>
    <x v="4"/>
    <x v="108"/>
    <s v="1"/>
    <s v="01"/>
    <s v="15041RESIN146362023"/>
    <s v="23BL000F"/>
    <n v="2492"/>
    <n v="2492"/>
    <n v="2492"/>
    <n v="2492"/>
    <n v="0"/>
    <n v="0"/>
    <n v="0"/>
    <n v="0"/>
    <n v="0"/>
    <n v="0"/>
    <n v="0"/>
    <n v="0"/>
    <n v="0"/>
    <n v="0"/>
    <n v="0"/>
    <s v="2"/>
  </r>
  <r>
    <x v="4"/>
    <x v="108"/>
    <s v="1"/>
    <s v="01"/>
    <s v="15041RESIN146362023"/>
    <s v="23BL000F"/>
    <n v="2491"/>
    <n v="2491"/>
    <n v="2491"/>
    <n v="2491"/>
    <n v="0"/>
    <n v="0"/>
    <n v="0"/>
    <n v="0"/>
    <n v="27.5"/>
    <n v="0"/>
    <n v="0"/>
    <n v="0"/>
    <n v="0"/>
    <n v="0"/>
    <n v="27.5"/>
    <s v="2"/>
  </r>
  <r>
    <x v="4"/>
    <x v="108"/>
    <s v="1"/>
    <s v="01"/>
    <s v="15041RESIN146362023"/>
    <s v="23BL000F"/>
    <n v="2490"/>
    <n v="2490"/>
    <n v="2490"/>
    <n v="2490"/>
    <n v="0"/>
    <n v="0"/>
    <n v="0"/>
    <n v="0"/>
    <n v="122.5"/>
    <n v="0"/>
    <n v="0"/>
    <n v="0"/>
    <n v="0"/>
    <n v="0"/>
    <n v="122.5"/>
    <s v="2"/>
  </r>
  <r>
    <x v="4"/>
    <x v="108"/>
    <s v="1"/>
    <s v="01"/>
    <s v="15041RESIN146362023"/>
    <s v="23BL000F"/>
    <n v="2489"/>
    <n v="2489"/>
    <n v="2489"/>
    <n v="2489"/>
    <n v="0"/>
    <n v="0"/>
    <n v="0"/>
    <n v="0"/>
    <n v="449.4"/>
    <n v="0"/>
    <n v="0"/>
    <n v="0"/>
    <n v="0"/>
    <n v="0"/>
    <n v="449.4"/>
    <s v="2"/>
  </r>
  <r>
    <x v="4"/>
    <x v="108"/>
    <s v="1"/>
    <s v="01"/>
    <s v="15041RESIN146362023"/>
    <s v="23BL000F"/>
    <n v="2488"/>
    <n v="2488"/>
    <n v="2488"/>
    <n v="2488"/>
    <n v="0"/>
    <n v="0"/>
    <n v="0"/>
    <n v="0"/>
    <n v="36.5"/>
    <n v="0"/>
    <n v="0"/>
    <n v="0"/>
    <n v="0"/>
    <n v="0"/>
    <n v="36.5"/>
    <s v="2"/>
  </r>
  <r>
    <x v="4"/>
    <x v="108"/>
    <s v="1"/>
    <s v="01"/>
    <s v="15041RESIN146362023"/>
    <s v="23BL000F"/>
    <n v="2487"/>
    <n v="2487"/>
    <n v="2487"/>
    <n v="2487"/>
    <n v="0"/>
    <n v="0"/>
    <n v="0"/>
    <n v="0"/>
    <n v="5"/>
    <n v="0"/>
    <n v="0"/>
    <n v="0"/>
    <n v="0"/>
    <n v="0"/>
    <n v="5"/>
    <s v="2"/>
  </r>
  <r>
    <x v="4"/>
    <x v="108"/>
    <s v="1"/>
    <s v="01"/>
    <s v="15041RESIN146362023"/>
    <s v="23BL000F"/>
    <n v="2486"/>
    <n v="2486"/>
    <n v="2486"/>
    <n v="2486"/>
    <n v="0"/>
    <n v="0"/>
    <n v="0"/>
    <n v="0"/>
    <n v="470"/>
    <n v="0"/>
    <n v="0"/>
    <n v="0"/>
    <n v="0"/>
    <n v="0"/>
    <n v="470"/>
    <s v="2"/>
  </r>
  <r>
    <x v="4"/>
    <x v="109"/>
    <s v="1"/>
    <s v="01"/>
    <s v="15041RESIN146362023"/>
    <s v="23BL000F"/>
    <n v="2485"/>
    <n v="2485"/>
    <n v="2485"/>
    <n v="2485"/>
    <n v="0"/>
    <n v="0"/>
    <n v="0"/>
    <n v="0"/>
    <n v="578.45000000000005"/>
    <n v="0"/>
    <n v="0"/>
    <n v="0"/>
    <n v="0"/>
    <n v="0"/>
    <n v="578.45000000000005"/>
    <s v="2"/>
  </r>
  <r>
    <x v="4"/>
    <x v="109"/>
    <s v="1"/>
    <s v="01"/>
    <s v="15041RESIN146362023"/>
    <s v="23BL000F"/>
    <n v="2484"/>
    <n v="2484"/>
    <n v="2484"/>
    <n v="2484"/>
    <n v="0"/>
    <n v="0"/>
    <n v="0"/>
    <n v="0"/>
    <n v="158"/>
    <n v="0"/>
    <n v="0"/>
    <n v="0"/>
    <n v="0"/>
    <n v="0"/>
    <n v="158"/>
    <s v="2"/>
  </r>
  <r>
    <x v="4"/>
    <x v="109"/>
    <s v="1"/>
    <s v="01"/>
    <s v="15041RESIN146362023"/>
    <s v="23BL000F"/>
    <n v="2483"/>
    <n v="2483"/>
    <n v="2483"/>
    <n v="2483"/>
    <n v="0"/>
    <n v="0"/>
    <n v="0"/>
    <n v="0"/>
    <n v="337.96"/>
    <n v="0"/>
    <n v="0"/>
    <n v="0"/>
    <n v="0"/>
    <n v="0"/>
    <n v="337.96"/>
    <s v="2"/>
  </r>
  <r>
    <x v="4"/>
    <x v="109"/>
    <s v="1"/>
    <s v="01"/>
    <s v="15041RESIN146362023"/>
    <s v="23BL000F"/>
    <n v="2482"/>
    <n v="2482"/>
    <n v="2482"/>
    <n v="2482"/>
    <n v="0"/>
    <n v="0"/>
    <n v="0"/>
    <n v="0"/>
    <n v="11"/>
    <n v="0"/>
    <n v="0"/>
    <n v="0"/>
    <n v="0"/>
    <n v="0"/>
    <n v="11"/>
    <s v="2"/>
  </r>
  <r>
    <x v="4"/>
    <x v="109"/>
    <s v="1"/>
    <s v="01"/>
    <s v="15041RESIN146362023"/>
    <s v="23BL000F"/>
    <n v="2481"/>
    <n v="2481"/>
    <n v="2481"/>
    <n v="2481"/>
    <n v="0"/>
    <n v="0"/>
    <n v="0"/>
    <n v="0"/>
    <n v="310.5"/>
    <n v="0"/>
    <n v="0"/>
    <n v="0"/>
    <n v="0"/>
    <n v="0"/>
    <n v="310.5"/>
    <s v="2"/>
  </r>
  <r>
    <x v="4"/>
    <x v="109"/>
    <s v="1"/>
    <s v="01"/>
    <s v="15041RESIN146362023"/>
    <s v="23BL000F"/>
    <n v="2480"/>
    <n v="2480"/>
    <n v="2480"/>
    <n v="2480"/>
    <n v="0"/>
    <n v="0"/>
    <n v="0"/>
    <n v="0"/>
    <n v="9"/>
    <n v="0"/>
    <n v="0"/>
    <n v="0"/>
    <n v="0"/>
    <n v="0"/>
    <n v="9"/>
    <s v="2"/>
  </r>
  <r>
    <x v="4"/>
    <x v="109"/>
    <s v="1"/>
    <s v="01"/>
    <s v="15041RESIN146362023"/>
    <s v="23BL000F"/>
    <n v="249"/>
    <n v="249"/>
    <n v="249"/>
    <n v="249"/>
    <n v="0"/>
    <n v="0"/>
    <n v="0"/>
    <n v="0"/>
    <n v="440.6"/>
    <n v="0"/>
    <n v="0"/>
    <n v="0"/>
    <n v="0"/>
    <n v="0"/>
    <n v="440.6"/>
    <s v="2"/>
  </r>
  <r>
    <x v="4"/>
    <x v="109"/>
    <s v="1"/>
    <s v="01"/>
    <s v="15041RESIN146362023"/>
    <s v="23BL000F"/>
    <n v="2478"/>
    <n v="2478"/>
    <n v="2478"/>
    <n v="2478"/>
    <n v="0"/>
    <n v="0"/>
    <n v="0"/>
    <n v="0"/>
    <n v="7.5"/>
    <n v="0"/>
    <n v="0"/>
    <n v="0"/>
    <n v="0"/>
    <n v="0"/>
    <n v="7.5"/>
    <s v="2"/>
  </r>
  <r>
    <x v="4"/>
    <x v="109"/>
    <s v="1"/>
    <s v="01"/>
    <s v="15041RESIN146362023"/>
    <s v="23BL000F"/>
    <n v="2476"/>
    <n v="2476"/>
    <n v="2476"/>
    <n v="2476"/>
    <n v="0"/>
    <n v="0"/>
    <n v="0"/>
    <n v="0"/>
    <n v="29.24"/>
    <n v="0"/>
    <n v="0"/>
    <n v="0"/>
    <n v="0"/>
    <n v="0"/>
    <n v="29.24"/>
    <s v="2"/>
  </r>
  <r>
    <x v="4"/>
    <x v="109"/>
    <s v="1"/>
    <s v="01"/>
    <s v="15041RESIN146362023"/>
    <s v="23BL000F"/>
    <n v="2475"/>
    <n v="2475"/>
    <n v="2475"/>
    <n v="2475"/>
    <n v="0"/>
    <n v="0"/>
    <n v="0"/>
    <n v="0"/>
    <n v="228.65"/>
    <n v="0"/>
    <n v="0"/>
    <n v="0"/>
    <n v="0"/>
    <n v="0"/>
    <n v="228.65"/>
    <s v="2"/>
  </r>
  <r>
    <x v="4"/>
    <x v="109"/>
    <s v="1"/>
    <s v="01"/>
    <s v="15041RESIN146362023"/>
    <s v="23BL000F"/>
    <n v="2474"/>
    <n v="2474"/>
    <n v="2474"/>
    <n v="2474"/>
    <n v="0"/>
    <n v="0"/>
    <n v="0"/>
    <n v="0"/>
    <n v="48"/>
    <n v="0"/>
    <n v="0"/>
    <n v="0"/>
    <n v="0"/>
    <n v="0"/>
    <n v="48"/>
    <s v="2"/>
  </r>
  <r>
    <x v="4"/>
    <x v="109"/>
    <s v="1"/>
    <s v="01"/>
    <s v="15041RESIN146362023"/>
    <s v="23BL000F"/>
    <n v="2473"/>
    <n v="2473"/>
    <n v="2473"/>
    <n v="2473"/>
    <n v="0"/>
    <n v="0"/>
    <n v="0"/>
    <n v="0"/>
    <n v="90"/>
    <n v="0"/>
    <n v="0"/>
    <n v="0"/>
    <n v="0"/>
    <n v="0"/>
    <n v="90"/>
    <s v="2"/>
  </r>
  <r>
    <x v="4"/>
    <x v="109"/>
    <s v="1"/>
    <s v="01"/>
    <s v="15041RESIN146362023"/>
    <s v="23BL000F"/>
    <n v="2472"/>
    <n v="2472"/>
    <n v="2472"/>
    <n v="2472"/>
    <n v="0"/>
    <n v="0"/>
    <n v="0"/>
    <n v="0"/>
    <n v="32"/>
    <n v="0"/>
    <n v="0"/>
    <n v="0"/>
    <n v="0"/>
    <n v="0"/>
    <n v="32"/>
    <s v="2"/>
  </r>
  <r>
    <x v="4"/>
    <x v="109"/>
    <s v="1"/>
    <s v="01"/>
    <s v="15041RESIN146362023"/>
    <s v="23BL000F"/>
    <n v="2471"/>
    <n v="2471"/>
    <n v="2471"/>
    <n v="2471"/>
    <n v="0"/>
    <n v="0"/>
    <n v="0"/>
    <n v="0"/>
    <n v="110"/>
    <n v="0"/>
    <n v="0"/>
    <n v="0"/>
    <n v="0"/>
    <n v="0"/>
    <n v="110"/>
    <s v="2"/>
  </r>
  <r>
    <x v="4"/>
    <x v="109"/>
    <s v="1"/>
    <s v="01"/>
    <s v="15041RESIN146362023"/>
    <s v="23BL000F"/>
    <n v="2470"/>
    <n v="2470"/>
    <n v="2470"/>
    <n v="2470"/>
    <n v="0"/>
    <n v="0"/>
    <n v="0"/>
    <n v="0"/>
    <n v="37"/>
    <n v="0"/>
    <n v="0"/>
    <n v="0"/>
    <n v="0"/>
    <n v="0"/>
    <n v="37"/>
    <s v="2"/>
  </r>
  <r>
    <x v="4"/>
    <x v="110"/>
    <s v="1"/>
    <s v="01"/>
    <s v="15041RESIN146362023"/>
    <s v="23BL000F"/>
    <n v="2469"/>
    <n v="2469"/>
    <n v="2469"/>
    <n v="2469"/>
    <n v="0"/>
    <n v="0"/>
    <n v="0"/>
    <n v="0"/>
    <n v="450"/>
    <n v="0"/>
    <n v="0"/>
    <n v="0"/>
    <n v="0"/>
    <n v="0"/>
    <n v="450"/>
    <s v="2"/>
  </r>
  <r>
    <x v="4"/>
    <x v="110"/>
    <s v="1"/>
    <s v="01"/>
    <s v="15041RESIN146362023"/>
    <s v="23BL000F"/>
    <n v="2468"/>
    <n v="2468"/>
    <n v="2468"/>
    <n v="2468"/>
    <n v="0"/>
    <n v="0"/>
    <n v="0"/>
    <n v="0"/>
    <n v="473.5"/>
    <n v="0"/>
    <n v="0"/>
    <n v="0"/>
    <n v="0"/>
    <n v="0"/>
    <n v="473.5"/>
    <s v="2"/>
  </r>
  <r>
    <x v="4"/>
    <x v="110"/>
    <s v="1"/>
    <s v="01"/>
    <s v="15041RESIN146362023"/>
    <s v="23BL000F"/>
    <n v="2467"/>
    <n v="2467"/>
    <n v="2467"/>
    <n v="2467"/>
    <n v="0"/>
    <n v="0"/>
    <n v="0"/>
    <n v="0"/>
    <n v="24.75"/>
    <n v="0"/>
    <n v="0"/>
    <n v="0"/>
    <n v="0"/>
    <n v="0"/>
    <n v="24.75"/>
    <s v="2"/>
  </r>
  <r>
    <x v="4"/>
    <x v="110"/>
    <s v="1"/>
    <s v="01"/>
    <s v="15041RESIN146362023"/>
    <s v="23BL000F"/>
    <n v="2466"/>
    <n v="2466"/>
    <n v="2466"/>
    <n v="2466"/>
    <n v="0"/>
    <n v="0"/>
    <n v="0"/>
    <n v="0"/>
    <n v="44.25"/>
    <n v="0"/>
    <n v="0"/>
    <n v="0"/>
    <n v="0"/>
    <n v="0"/>
    <n v="44.25"/>
    <s v="2"/>
  </r>
  <r>
    <x v="4"/>
    <x v="110"/>
    <s v="1"/>
    <s v="01"/>
    <s v="15041RESIN146362023"/>
    <s v="23BL000F"/>
    <n v="2465"/>
    <n v="2465"/>
    <n v="2465"/>
    <n v="2465"/>
    <n v="0"/>
    <n v="0"/>
    <n v="0"/>
    <n v="0"/>
    <n v="26"/>
    <n v="0"/>
    <n v="0"/>
    <n v="0"/>
    <n v="0"/>
    <n v="0"/>
    <n v="26"/>
    <s v="2"/>
  </r>
  <r>
    <x v="4"/>
    <x v="110"/>
    <s v="1"/>
    <s v="01"/>
    <s v="15041RESIN146362023"/>
    <s v="23BL000F"/>
    <n v="2464"/>
    <n v="2464"/>
    <n v="2464"/>
    <n v="2464"/>
    <n v="0"/>
    <n v="0"/>
    <n v="0"/>
    <n v="0"/>
    <n v="5.5"/>
    <n v="0"/>
    <n v="0"/>
    <n v="0"/>
    <n v="0"/>
    <n v="0"/>
    <n v="5.5"/>
    <s v="2"/>
  </r>
  <r>
    <x v="4"/>
    <x v="110"/>
    <s v="1"/>
    <s v="01"/>
    <s v="15041RESIN146362023"/>
    <s v="23BL000F"/>
    <n v="2463"/>
    <n v="2463"/>
    <n v="2463"/>
    <n v="2463"/>
    <n v="0"/>
    <n v="0"/>
    <n v="0"/>
    <n v="0"/>
    <n v="104.5"/>
    <n v="0"/>
    <n v="0"/>
    <n v="0"/>
    <n v="0"/>
    <n v="0"/>
    <n v="104.5"/>
    <s v="2"/>
  </r>
  <r>
    <x v="4"/>
    <x v="110"/>
    <s v="1"/>
    <s v="01"/>
    <s v="15041RESIN146362023"/>
    <s v="23BL000F"/>
    <n v="2462"/>
    <n v="2462"/>
    <n v="2462"/>
    <n v="2462"/>
    <n v="0"/>
    <n v="0"/>
    <n v="0"/>
    <n v="0"/>
    <n v="133.1"/>
    <n v="0"/>
    <n v="0"/>
    <n v="0"/>
    <n v="0"/>
    <n v="0"/>
    <n v="133.1"/>
    <s v="2"/>
  </r>
  <r>
    <x v="4"/>
    <x v="110"/>
    <s v="1"/>
    <s v="01"/>
    <s v="15041RESIN146362023"/>
    <s v="23BL000F"/>
    <n v="2461"/>
    <n v="2461"/>
    <n v="2461"/>
    <n v="2461"/>
    <n v="0"/>
    <n v="0"/>
    <n v="0"/>
    <n v="0"/>
    <n v="42.5"/>
    <n v="0"/>
    <n v="0"/>
    <n v="0"/>
    <n v="0"/>
    <n v="0"/>
    <n v="42.5"/>
    <s v="2"/>
  </r>
  <r>
    <x v="4"/>
    <x v="110"/>
    <s v="1"/>
    <s v="01"/>
    <s v="15041RESIN146362023"/>
    <s v="23BL000F"/>
    <n v="2460"/>
    <n v="2460"/>
    <n v="2460"/>
    <n v="2460"/>
    <n v="0"/>
    <n v="0"/>
    <n v="0"/>
    <n v="0"/>
    <n v="62.35"/>
    <n v="0"/>
    <n v="0"/>
    <n v="0"/>
    <n v="0"/>
    <n v="0"/>
    <n v="62.35"/>
    <s v="2"/>
  </r>
  <r>
    <x v="4"/>
    <x v="110"/>
    <s v="1"/>
    <s v="01"/>
    <s v="15041RESIN146362023"/>
    <s v="23BL000F"/>
    <n v="2459"/>
    <n v="2459"/>
    <n v="2459"/>
    <n v="2459"/>
    <n v="0"/>
    <n v="0"/>
    <n v="0"/>
    <n v="0"/>
    <n v="9"/>
    <n v="0"/>
    <n v="0"/>
    <n v="0"/>
    <n v="0"/>
    <n v="0"/>
    <n v="9"/>
    <s v="2"/>
  </r>
  <r>
    <x v="4"/>
    <x v="110"/>
    <s v="1"/>
    <s v="01"/>
    <s v="15041RESIN146362023"/>
    <s v="23BL000F"/>
    <n v="2458"/>
    <n v="2458"/>
    <n v="2458"/>
    <n v="2458"/>
    <n v="0"/>
    <n v="0"/>
    <n v="0"/>
    <n v="0"/>
    <n v="103"/>
    <n v="0"/>
    <n v="0"/>
    <n v="0"/>
    <n v="0"/>
    <n v="0"/>
    <n v="103"/>
    <s v="2"/>
  </r>
  <r>
    <x v="4"/>
    <x v="110"/>
    <s v="1"/>
    <s v="01"/>
    <s v="15041RESIN146362023"/>
    <s v="23BL000F"/>
    <n v="2457"/>
    <n v="2457"/>
    <n v="2457"/>
    <n v="2457"/>
    <n v="0"/>
    <n v="0"/>
    <n v="0"/>
    <n v="0"/>
    <n v="171.95"/>
    <n v="0"/>
    <n v="0"/>
    <n v="0"/>
    <n v="0"/>
    <n v="0"/>
    <n v="171.95"/>
    <s v="2"/>
  </r>
  <r>
    <x v="4"/>
    <x v="110"/>
    <s v="1"/>
    <s v="01"/>
    <s v="15041RESIN146362023"/>
    <s v="23BL000F"/>
    <n v="5456"/>
    <n v="5456"/>
    <n v="5456"/>
    <n v="5456"/>
    <n v="0"/>
    <n v="0"/>
    <n v="0"/>
    <n v="0"/>
    <n v="120"/>
    <n v="0"/>
    <n v="0"/>
    <n v="0"/>
    <n v="0"/>
    <n v="0"/>
    <n v="120"/>
    <s v="2"/>
  </r>
  <r>
    <x v="4"/>
    <x v="110"/>
    <s v="1"/>
    <s v="01"/>
    <s v="15041RESIN146362023"/>
    <s v="23BL000F"/>
    <n v="2455"/>
    <n v="2455"/>
    <n v="2455"/>
    <n v="2455"/>
    <n v="0"/>
    <n v="0"/>
    <n v="0"/>
    <n v="0"/>
    <n v="40"/>
    <n v="0"/>
    <n v="0"/>
    <n v="0"/>
    <n v="0"/>
    <n v="0"/>
    <n v="40"/>
    <s v="2"/>
  </r>
  <r>
    <x v="4"/>
    <x v="110"/>
    <s v="1"/>
    <s v="01"/>
    <s v="15041RESIN146362023"/>
    <s v="23BL000F"/>
    <n v="2454"/>
    <n v="2454"/>
    <n v="2454"/>
    <n v="2454"/>
    <n v="0"/>
    <n v="0"/>
    <n v="0"/>
    <n v="0"/>
    <n v="447.55"/>
    <n v="0"/>
    <n v="0"/>
    <n v="0"/>
    <n v="0"/>
    <n v="0"/>
    <n v="447.55"/>
    <s v="2"/>
  </r>
  <r>
    <x v="4"/>
    <x v="110"/>
    <s v="1"/>
    <s v="01"/>
    <s v="15041RESIN146362023"/>
    <s v="23BL000F"/>
    <n v="2453"/>
    <n v="2453"/>
    <n v="2453"/>
    <n v="2453"/>
    <n v="0"/>
    <n v="0"/>
    <n v="0"/>
    <n v="0"/>
    <n v="55"/>
    <n v="0"/>
    <n v="0"/>
    <n v="0"/>
    <n v="0"/>
    <n v="0"/>
    <n v="55"/>
    <s v="2"/>
  </r>
  <r>
    <x v="4"/>
    <x v="110"/>
    <s v="1"/>
    <s v="01"/>
    <s v="15041RESIN146362023"/>
    <s v="23BL000F"/>
    <n v="2452"/>
    <n v="2452"/>
    <n v="2452"/>
    <n v="2452"/>
    <n v="0"/>
    <n v="0"/>
    <n v="0"/>
    <n v="0"/>
    <n v="110.6"/>
    <n v="0"/>
    <n v="0"/>
    <n v="0"/>
    <n v="0"/>
    <n v="0"/>
    <n v="110.6"/>
    <s v="2"/>
  </r>
  <r>
    <x v="4"/>
    <x v="110"/>
    <s v="1"/>
    <s v="01"/>
    <s v="15041RESIN146362023"/>
    <s v="23BL000F"/>
    <n v="2451"/>
    <n v="2451"/>
    <n v="2451"/>
    <n v="2451"/>
    <n v="0"/>
    <n v="0"/>
    <n v="0"/>
    <n v="0"/>
    <n v="63.44"/>
    <n v="0"/>
    <n v="0"/>
    <n v="0"/>
    <n v="0"/>
    <n v="0"/>
    <n v="63.44"/>
    <s v="2"/>
  </r>
  <r>
    <x v="4"/>
    <x v="110"/>
    <s v="1"/>
    <s v="01"/>
    <s v="15041RESIN146362023"/>
    <s v="23BL000F"/>
    <n v="2450"/>
    <n v="2450"/>
    <n v="2450"/>
    <n v="2450"/>
    <n v="0"/>
    <n v="0"/>
    <n v="0"/>
    <n v="0"/>
    <n v="115"/>
    <n v="0"/>
    <n v="0"/>
    <n v="0"/>
    <n v="0"/>
    <n v="0"/>
    <n v="115"/>
    <s v="2"/>
  </r>
  <r>
    <x v="4"/>
    <x v="110"/>
    <s v="1"/>
    <s v="01"/>
    <s v="15041RESIN146362023"/>
    <s v="23BL000F"/>
    <n v="2449"/>
    <n v="2449"/>
    <n v="2449"/>
    <n v="2449"/>
    <n v="0"/>
    <n v="0"/>
    <n v="0"/>
    <n v="0"/>
    <n v="280"/>
    <n v="0"/>
    <n v="0"/>
    <n v="0"/>
    <n v="0"/>
    <n v="0"/>
    <n v="280"/>
    <s v="2"/>
  </r>
  <r>
    <x v="4"/>
    <x v="111"/>
    <s v="1"/>
    <s v="01"/>
    <s v="15041RESIN146362023"/>
    <s v="23BL000F"/>
    <n v="2448"/>
    <n v="2448"/>
    <n v="2448"/>
    <n v="2448"/>
    <n v="0"/>
    <n v="0"/>
    <n v="0"/>
    <n v="0"/>
    <n v="459"/>
    <n v="0"/>
    <n v="0"/>
    <n v="0"/>
    <n v="0"/>
    <n v="0"/>
    <n v="459"/>
    <s v="2"/>
  </r>
  <r>
    <x v="4"/>
    <x v="111"/>
    <s v="1"/>
    <s v="01"/>
    <s v="15041RESIN146362023"/>
    <s v="23BL000F"/>
    <n v="2447"/>
    <n v="2447"/>
    <n v="2447"/>
    <n v="2447"/>
    <n v="0"/>
    <n v="0"/>
    <n v="0"/>
    <n v="0"/>
    <n v="62"/>
    <n v="0"/>
    <n v="0"/>
    <n v="0"/>
    <n v="0"/>
    <n v="0"/>
    <n v="62"/>
    <s v="2"/>
  </r>
  <r>
    <x v="4"/>
    <x v="111"/>
    <s v="1"/>
    <s v="01"/>
    <s v="15041RESIN146362023"/>
    <s v="23BL000F"/>
    <n v="2446"/>
    <n v="2446"/>
    <n v="2446"/>
    <n v="2446"/>
    <n v="0"/>
    <n v="0"/>
    <n v="0"/>
    <n v="0"/>
    <n v="11.25"/>
    <n v="0"/>
    <n v="0"/>
    <n v="0"/>
    <n v="0"/>
    <n v="0"/>
    <n v="11.25"/>
    <s v="2"/>
  </r>
  <r>
    <x v="4"/>
    <x v="111"/>
    <s v="1"/>
    <s v="01"/>
    <s v="15041RESIN146362023"/>
    <s v="23BL000F"/>
    <n v="2445"/>
    <n v="2445"/>
    <n v="2445"/>
    <n v="2445"/>
    <n v="0"/>
    <n v="0"/>
    <n v="0"/>
    <n v="0"/>
    <n v="100"/>
    <n v="0"/>
    <n v="0"/>
    <n v="0"/>
    <n v="0"/>
    <n v="0"/>
    <n v="100"/>
    <s v="2"/>
  </r>
  <r>
    <x v="4"/>
    <x v="111"/>
    <s v="1"/>
    <s v="01"/>
    <s v="15041RESIN146362023"/>
    <s v="23BL000F"/>
    <n v="2444"/>
    <n v="2444"/>
    <n v="2444"/>
    <n v="2444"/>
    <n v="0"/>
    <n v="0"/>
    <n v="0"/>
    <n v="0"/>
    <n v="63.22"/>
    <n v="0"/>
    <n v="0"/>
    <n v="0"/>
    <n v="0"/>
    <n v="0"/>
    <n v="63.22"/>
    <s v="2"/>
  </r>
  <r>
    <x v="4"/>
    <x v="111"/>
    <s v="1"/>
    <s v="01"/>
    <s v="15041RESIN146362023"/>
    <s v="23BL000F"/>
    <n v="2443"/>
    <n v="2443"/>
    <n v="2443"/>
    <n v="2443"/>
    <n v="0"/>
    <n v="0"/>
    <n v="0"/>
    <n v="0"/>
    <n v="10"/>
    <n v="0"/>
    <n v="0"/>
    <n v="0"/>
    <n v="0"/>
    <n v="0"/>
    <n v="10"/>
    <s v="2"/>
  </r>
  <r>
    <x v="4"/>
    <x v="111"/>
    <s v="1"/>
    <s v="01"/>
    <s v="15041RESIN146362023"/>
    <s v="23BL000F"/>
    <n v="2442"/>
    <n v="2442"/>
    <n v="2442"/>
    <n v="2442"/>
    <n v="0"/>
    <n v="0"/>
    <n v="0"/>
    <n v="0"/>
    <n v="54.75"/>
    <n v="0"/>
    <n v="0"/>
    <n v="0"/>
    <n v="0"/>
    <n v="0"/>
    <n v="54.75"/>
    <s v="2"/>
  </r>
  <r>
    <x v="4"/>
    <x v="111"/>
    <s v="1"/>
    <s v="01"/>
    <s v="15041RESIN146362023"/>
    <s v="23BL000F"/>
    <n v="2441"/>
    <n v="2441"/>
    <n v="2441"/>
    <n v="2441"/>
    <n v="0"/>
    <n v="0"/>
    <n v="0"/>
    <n v="0"/>
    <n v="82"/>
    <n v="0"/>
    <n v="0"/>
    <n v="0"/>
    <n v="0"/>
    <n v="0"/>
    <n v="82"/>
    <s v="2"/>
  </r>
  <r>
    <x v="4"/>
    <x v="111"/>
    <s v="1"/>
    <s v="01"/>
    <s v="15041RESIN146362023"/>
    <s v="23BL000F"/>
    <n v="2440"/>
    <n v="2440"/>
    <n v="2440"/>
    <n v="2440"/>
    <n v="0"/>
    <n v="0"/>
    <n v="0"/>
    <n v="0"/>
    <n v="54.75"/>
    <n v="0"/>
    <n v="0"/>
    <n v="0"/>
    <n v="0"/>
    <n v="0"/>
    <n v="54.75"/>
    <s v="2"/>
  </r>
  <r>
    <x v="4"/>
    <x v="111"/>
    <s v="1"/>
    <s v="01"/>
    <s v="15041RESIN146362023"/>
    <s v="23BL000F"/>
    <n v="2439"/>
    <n v="2439"/>
    <n v="2439"/>
    <n v="2439"/>
    <n v="0"/>
    <n v="0"/>
    <n v="0"/>
    <n v="0"/>
    <n v="340"/>
    <n v="0"/>
    <n v="0"/>
    <n v="0"/>
    <n v="0"/>
    <n v="0"/>
    <n v="340"/>
    <s v="2"/>
  </r>
  <r>
    <x v="4"/>
    <x v="111"/>
    <s v="1"/>
    <s v="01"/>
    <s v="15041RESIN146362023"/>
    <s v="23BL000F"/>
    <n v="2438"/>
    <n v="2438"/>
    <n v="2438"/>
    <n v="2438"/>
    <n v="0"/>
    <n v="0"/>
    <n v="0"/>
    <n v="0"/>
    <n v="33.9"/>
    <n v="0"/>
    <n v="0"/>
    <n v="0"/>
    <n v="0"/>
    <n v="0"/>
    <n v="33.9"/>
    <s v="2"/>
  </r>
  <r>
    <x v="4"/>
    <x v="111"/>
    <s v="1"/>
    <s v="01"/>
    <s v="15041RESIN146362023"/>
    <s v="23BL000F"/>
    <n v="2437"/>
    <n v="2437"/>
    <n v="2437"/>
    <n v="2437"/>
    <n v="0"/>
    <n v="0"/>
    <n v="0"/>
    <n v="0"/>
    <n v="115"/>
    <n v="0"/>
    <n v="0"/>
    <n v="0"/>
    <n v="0"/>
    <n v="0"/>
    <n v="115"/>
    <s v="2"/>
  </r>
  <r>
    <x v="4"/>
    <x v="111"/>
    <s v="1"/>
    <s v="01"/>
    <s v="15041RESIN146362023"/>
    <s v="23BL000F"/>
    <n v="2436"/>
    <n v="2436"/>
    <n v="2436"/>
    <n v="2436"/>
    <n v="0"/>
    <n v="0"/>
    <n v="0"/>
    <n v="0"/>
    <n v="30"/>
    <n v="0"/>
    <n v="0"/>
    <n v="0"/>
    <n v="0"/>
    <n v="0"/>
    <n v="30"/>
    <s v="2"/>
  </r>
  <r>
    <x v="4"/>
    <x v="111"/>
    <s v="1"/>
    <s v="01"/>
    <s v="15041RESIN146362023"/>
    <s v="23BL000F"/>
    <n v="2435"/>
    <n v="2435"/>
    <n v="2435"/>
    <n v="2435"/>
    <n v="0"/>
    <n v="0"/>
    <n v="0"/>
    <n v="0"/>
    <n v="45"/>
    <n v="0"/>
    <n v="0"/>
    <n v="0"/>
    <n v="0"/>
    <n v="0"/>
    <n v="45"/>
    <s v="2"/>
  </r>
  <r>
    <x v="4"/>
    <x v="111"/>
    <s v="1"/>
    <s v="01"/>
    <s v="15041RESIN146362023"/>
    <s v="23BL000F"/>
    <n v="2434"/>
    <n v="2434"/>
    <n v="2434"/>
    <n v="2434"/>
    <n v="0"/>
    <n v="0"/>
    <n v="0"/>
    <n v="0"/>
    <n v="0"/>
    <n v="0"/>
    <n v="0"/>
    <n v="0"/>
    <n v="0"/>
    <n v="0"/>
    <n v="0"/>
    <s v="2"/>
  </r>
  <r>
    <x v="4"/>
    <x v="111"/>
    <s v="1"/>
    <s v="01"/>
    <s v="15041RESIN146362023"/>
    <s v="23BL000F"/>
    <n v="2433"/>
    <n v="2433"/>
    <n v="2433"/>
    <n v="2433"/>
    <n v="0"/>
    <n v="0"/>
    <n v="0"/>
    <n v="0"/>
    <n v="14.05"/>
    <n v="0"/>
    <n v="0"/>
    <n v="0"/>
    <n v="0"/>
    <n v="0"/>
    <n v="14.05"/>
    <s v="2"/>
  </r>
  <r>
    <x v="4"/>
    <x v="111"/>
    <s v="1"/>
    <s v="01"/>
    <s v="15041RESIN146362023"/>
    <s v="23BL000F"/>
    <n v="2432"/>
    <n v="2432"/>
    <n v="2432"/>
    <n v="2432"/>
    <n v="0"/>
    <n v="0"/>
    <n v="0"/>
    <n v="0"/>
    <n v="222.2"/>
    <n v="0"/>
    <n v="0"/>
    <n v="0"/>
    <n v="0"/>
    <n v="0"/>
    <n v="222.2"/>
    <s v="2"/>
  </r>
  <r>
    <x v="4"/>
    <x v="111"/>
    <s v="1"/>
    <s v="01"/>
    <s v="15041RESIN146362023"/>
    <s v="23BL000F"/>
    <n v="2431"/>
    <n v="2431"/>
    <n v="2431"/>
    <n v="2431"/>
    <n v="0"/>
    <n v="0"/>
    <n v="0"/>
    <n v="0"/>
    <n v="85"/>
    <n v="0"/>
    <n v="0"/>
    <n v="0"/>
    <n v="0"/>
    <n v="0"/>
    <n v="85"/>
    <s v="2"/>
  </r>
  <r>
    <x v="4"/>
    <x v="111"/>
    <s v="1"/>
    <s v="01"/>
    <s v="15041RESIN146362023"/>
    <s v="23BL000F"/>
    <n v="2430"/>
    <n v="2430"/>
    <n v="2430"/>
    <n v="2430"/>
    <n v="0"/>
    <n v="0"/>
    <n v="0"/>
    <n v="0"/>
    <n v="115.5"/>
    <n v="0"/>
    <n v="0"/>
    <n v="0"/>
    <n v="0"/>
    <n v="0"/>
    <n v="115.5"/>
    <s v="2"/>
  </r>
  <r>
    <x v="4"/>
    <x v="111"/>
    <s v="1"/>
    <s v="01"/>
    <s v="15041RESIN146362023"/>
    <s v="23BL000F"/>
    <n v="2429"/>
    <n v="2429"/>
    <n v="2429"/>
    <n v="2429"/>
    <n v="0"/>
    <n v="0"/>
    <n v="0"/>
    <n v="0"/>
    <n v="25"/>
    <n v="0"/>
    <n v="0"/>
    <n v="0"/>
    <n v="0"/>
    <n v="0"/>
    <n v="25"/>
    <s v="2"/>
  </r>
  <r>
    <x v="4"/>
    <x v="111"/>
    <s v="1"/>
    <s v="01"/>
    <s v="15041RESIN146362023"/>
    <s v="23BL000F"/>
    <n v="2428"/>
    <n v="2428"/>
    <n v="2428"/>
    <n v="2428"/>
    <n v="0"/>
    <n v="0"/>
    <n v="0"/>
    <n v="0"/>
    <n v="128.27000000000001"/>
    <n v="0"/>
    <n v="0"/>
    <n v="0"/>
    <n v="0"/>
    <n v="0"/>
    <n v="128.27000000000001"/>
    <s v="2"/>
  </r>
  <r>
    <x v="4"/>
    <x v="111"/>
    <s v="1"/>
    <s v="01"/>
    <s v="15041RESIN146362023"/>
    <s v="23BL000F"/>
    <n v="2427"/>
    <n v="2427"/>
    <n v="2427"/>
    <n v="2427"/>
    <n v="0"/>
    <n v="0"/>
    <n v="0"/>
    <n v="0"/>
    <n v="105.75"/>
    <n v="0"/>
    <n v="0"/>
    <n v="0"/>
    <n v="0"/>
    <n v="0"/>
    <n v="105.75"/>
    <s v="2"/>
  </r>
  <r>
    <x v="4"/>
    <x v="111"/>
    <s v="1"/>
    <s v="01"/>
    <s v="15041RESIN146362023"/>
    <s v="23BL000F"/>
    <n v="2426"/>
    <n v="2426"/>
    <n v="2426"/>
    <n v="2426"/>
    <n v="0"/>
    <n v="0"/>
    <n v="0"/>
    <n v="0"/>
    <n v="125.5"/>
    <n v="0"/>
    <n v="0"/>
    <n v="0"/>
    <n v="0"/>
    <n v="0"/>
    <n v="125.5"/>
    <s v="2"/>
  </r>
  <r>
    <x v="4"/>
    <x v="111"/>
    <s v="1"/>
    <s v="01"/>
    <s v="15041RESIN146362023"/>
    <s v="23BL000F"/>
    <n v="2425"/>
    <n v="2425"/>
    <n v="2425"/>
    <n v="2425"/>
    <n v="0"/>
    <n v="0"/>
    <n v="0"/>
    <n v="0"/>
    <n v="172.5"/>
    <n v="0"/>
    <n v="0"/>
    <n v="0"/>
    <n v="0"/>
    <n v="0"/>
    <n v="172.5"/>
    <s v="2"/>
  </r>
  <r>
    <x v="4"/>
    <x v="111"/>
    <s v="1"/>
    <s v="01"/>
    <s v="15041RESIN146362023"/>
    <s v="23BL000F"/>
    <n v="2424"/>
    <n v="2424"/>
    <n v="2424"/>
    <n v="2424"/>
    <n v="0"/>
    <n v="0"/>
    <n v="0"/>
    <n v="0"/>
    <n v="80"/>
    <n v="0"/>
    <n v="0"/>
    <n v="0"/>
    <n v="0"/>
    <n v="0"/>
    <n v="80"/>
    <s v="2"/>
  </r>
  <r>
    <x v="4"/>
    <x v="111"/>
    <s v="1"/>
    <s v="01"/>
    <s v="15041RESIN146362023"/>
    <s v="23BL000F"/>
    <n v="2423"/>
    <n v="2423"/>
    <n v="2423"/>
    <n v="2423"/>
    <n v="0"/>
    <n v="0"/>
    <n v="0"/>
    <n v="0"/>
    <n v="530.15"/>
    <n v="0"/>
    <n v="0"/>
    <n v="0"/>
    <n v="0"/>
    <n v="0"/>
    <n v="530.15"/>
    <s v="2"/>
  </r>
  <r>
    <x v="4"/>
    <x v="111"/>
    <s v="1"/>
    <s v="01"/>
    <s v="15041RESIN146362023"/>
    <s v="23BL000F"/>
    <n v="2422"/>
    <n v="2422"/>
    <n v="2422"/>
    <n v="2422"/>
    <n v="0"/>
    <n v="0"/>
    <n v="0"/>
    <n v="0"/>
    <n v="448.25"/>
    <n v="0"/>
    <n v="0"/>
    <n v="0"/>
    <n v="0"/>
    <n v="0"/>
    <n v="448.25"/>
    <s v="2"/>
  </r>
  <r>
    <x v="4"/>
    <x v="111"/>
    <s v="1"/>
    <s v="01"/>
    <s v="15041RESIN146362023"/>
    <s v="23BL000F"/>
    <n v="2421"/>
    <n v="2421"/>
    <n v="2421"/>
    <n v="2421"/>
    <n v="0"/>
    <n v="0"/>
    <n v="0"/>
    <n v="0"/>
    <n v="82.5"/>
    <n v="0"/>
    <n v="0"/>
    <n v="0"/>
    <n v="0"/>
    <n v="0"/>
    <n v="82.5"/>
    <s v="2"/>
  </r>
  <r>
    <x v="4"/>
    <x v="111"/>
    <s v="1"/>
    <s v="01"/>
    <s v="15041RESIN146362023"/>
    <s v="23BL000F"/>
    <n v="2420"/>
    <n v="2420"/>
    <n v="2420"/>
    <n v="2420"/>
    <n v="0"/>
    <n v="0"/>
    <n v="0"/>
    <n v="0"/>
    <n v="171.37"/>
    <n v="0"/>
    <n v="0"/>
    <n v="0"/>
    <n v="0"/>
    <n v="0"/>
    <n v="171.37"/>
    <s v="2"/>
  </r>
  <r>
    <x v="4"/>
    <x v="111"/>
    <s v="1"/>
    <s v="01"/>
    <s v="15041RESIN146362023"/>
    <s v="23BL000F"/>
    <n v="2419"/>
    <n v="2419"/>
    <n v="2419"/>
    <n v="2419"/>
    <n v="0"/>
    <n v="0"/>
    <n v="0"/>
    <n v="0"/>
    <n v="320.39999999999998"/>
    <n v="0"/>
    <n v="0"/>
    <n v="0"/>
    <n v="0"/>
    <n v="0"/>
    <n v="320.39999999999998"/>
    <s v="2"/>
  </r>
  <r>
    <x v="4"/>
    <x v="111"/>
    <s v="1"/>
    <s v="01"/>
    <s v="15041RESIN146362023"/>
    <s v="23BL000F"/>
    <n v="2418"/>
    <n v="2418"/>
    <n v="2418"/>
    <n v="2418"/>
    <n v="0"/>
    <n v="0"/>
    <n v="0"/>
    <n v="0"/>
    <n v="501.55"/>
    <n v="0"/>
    <n v="0"/>
    <n v="0"/>
    <n v="0"/>
    <n v="0"/>
    <n v="501.55"/>
    <s v="2"/>
  </r>
  <r>
    <x v="4"/>
    <x v="111"/>
    <s v="1"/>
    <s v="01"/>
    <s v="15041RESIN146362023"/>
    <s v="23BL000F"/>
    <n v="2417"/>
    <n v="2417"/>
    <n v="2417"/>
    <n v="2417"/>
    <n v="0"/>
    <n v="0"/>
    <n v="0"/>
    <n v="0"/>
    <n v="46.75"/>
    <n v="0"/>
    <n v="0"/>
    <n v="0"/>
    <n v="0"/>
    <n v="0"/>
    <n v="46.75"/>
    <s v="2"/>
  </r>
  <r>
    <x v="4"/>
    <x v="112"/>
    <s v="1"/>
    <s v="01"/>
    <s v="15041RESIN146362023"/>
    <s v="23BL000F"/>
    <n v="2416"/>
    <n v="2416"/>
    <n v="2416"/>
    <n v="2416"/>
    <n v="0"/>
    <n v="0"/>
    <n v="0"/>
    <n v="0"/>
    <n v="105"/>
    <n v="0"/>
    <n v="0"/>
    <n v="0"/>
    <n v="0"/>
    <n v="0"/>
    <n v="105"/>
    <s v="2"/>
  </r>
  <r>
    <x v="4"/>
    <x v="112"/>
    <s v="1"/>
    <s v="01"/>
    <s v="15041RESIN146362023"/>
    <s v="23BL000F"/>
    <n v="2415"/>
    <n v="2415"/>
    <n v="2415"/>
    <n v="2415"/>
    <n v="0"/>
    <n v="0"/>
    <n v="0"/>
    <n v="0"/>
    <n v="111.43"/>
    <n v="0"/>
    <n v="0"/>
    <n v="0"/>
    <n v="0"/>
    <n v="0"/>
    <n v="111.43"/>
    <s v="2"/>
  </r>
  <r>
    <x v="4"/>
    <x v="112"/>
    <s v="1"/>
    <s v="01"/>
    <s v="15041RESIN146362023"/>
    <s v="23BL000F"/>
    <n v="2414"/>
    <n v="2414"/>
    <n v="2414"/>
    <n v="2414"/>
    <n v="0"/>
    <n v="0"/>
    <n v="0"/>
    <n v="0"/>
    <n v="105"/>
    <n v="0"/>
    <n v="0"/>
    <n v="0"/>
    <n v="0"/>
    <n v="0"/>
    <n v="105"/>
    <s v="2"/>
  </r>
  <r>
    <x v="4"/>
    <x v="112"/>
    <s v="1"/>
    <s v="01"/>
    <s v="15041RESIN146362023"/>
    <s v="23BL000F"/>
    <n v="2413"/>
    <n v="2413"/>
    <n v="2413"/>
    <n v="2413"/>
    <n v="0"/>
    <n v="0"/>
    <n v="0"/>
    <n v="0"/>
    <n v="67.5"/>
    <n v="0"/>
    <n v="0"/>
    <n v="0"/>
    <n v="0"/>
    <n v="0"/>
    <n v="67.5"/>
    <s v="2"/>
  </r>
  <r>
    <x v="4"/>
    <x v="112"/>
    <s v="1"/>
    <s v="01"/>
    <s v="15041RESIN146362023"/>
    <s v="23BL000F"/>
    <n v="2412"/>
    <n v="2412"/>
    <n v="2412"/>
    <n v="2412"/>
    <n v="0"/>
    <n v="0"/>
    <n v="0"/>
    <n v="0"/>
    <n v="115.8"/>
    <n v="0"/>
    <n v="0"/>
    <n v="0"/>
    <n v="0"/>
    <n v="0"/>
    <n v="115.8"/>
    <s v="2"/>
  </r>
  <r>
    <x v="4"/>
    <x v="112"/>
    <s v="1"/>
    <s v="01"/>
    <s v="15041RESIN146362023"/>
    <s v="23BL000F"/>
    <n v="2411"/>
    <n v="2411"/>
    <n v="2411"/>
    <n v="2411"/>
    <n v="0"/>
    <n v="0"/>
    <n v="0"/>
    <n v="0"/>
    <n v="105.24"/>
    <n v="0"/>
    <n v="0"/>
    <n v="0"/>
    <n v="0"/>
    <n v="0"/>
    <n v="105.24"/>
    <s v="2"/>
  </r>
  <r>
    <x v="4"/>
    <x v="112"/>
    <s v="1"/>
    <s v="01"/>
    <s v="15041RESIN146362023"/>
    <s v="23BL000F"/>
    <n v="2410"/>
    <n v="2410"/>
    <n v="2410"/>
    <n v="2410"/>
    <n v="0"/>
    <n v="0"/>
    <n v="0"/>
    <n v="0"/>
    <n v="335"/>
    <n v="0"/>
    <n v="0"/>
    <n v="0"/>
    <n v="0"/>
    <n v="0"/>
    <n v="335"/>
    <s v="2"/>
  </r>
  <r>
    <x v="4"/>
    <x v="112"/>
    <s v="1"/>
    <s v="01"/>
    <s v="15041RESIN146362023"/>
    <s v="23BL000F"/>
    <n v="2409"/>
    <n v="2409"/>
    <n v="2409"/>
    <n v="2409"/>
    <n v="0"/>
    <n v="0"/>
    <n v="0"/>
    <n v="0"/>
    <n v="36.5"/>
    <n v="0"/>
    <n v="0"/>
    <n v="0"/>
    <n v="0"/>
    <n v="0"/>
    <n v="36.5"/>
    <s v="2"/>
  </r>
  <r>
    <x v="4"/>
    <x v="112"/>
    <s v="1"/>
    <s v="01"/>
    <s v="15041RESIN146362023"/>
    <s v="23BL000F"/>
    <n v="2408"/>
    <n v="2408"/>
    <n v="2408"/>
    <n v="2408"/>
    <n v="0"/>
    <n v="0"/>
    <n v="0"/>
    <n v="0"/>
    <n v="53.2"/>
    <n v="0"/>
    <n v="0"/>
    <n v="0"/>
    <n v="0"/>
    <n v="0"/>
    <n v="53.2"/>
    <s v="2"/>
  </r>
  <r>
    <x v="4"/>
    <x v="112"/>
    <s v="1"/>
    <s v="01"/>
    <s v="15041RESIN146362023"/>
    <s v="23BL000F"/>
    <n v="2407"/>
    <n v="2407"/>
    <n v="2407"/>
    <n v="2407"/>
    <n v="0"/>
    <n v="0"/>
    <n v="0"/>
    <n v="0"/>
    <n v="6.05"/>
    <n v="0"/>
    <n v="0"/>
    <n v="0"/>
    <n v="0"/>
    <n v="0"/>
    <n v="6.05"/>
    <s v="2"/>
  </r>
  <r>
    <x v="4"/>
    <x v="112"/>
    <s v="1"/>
    <s v="01"/>
    <s v="15041RESIN146362023"/>
    <s v="23BL000F"/>
    <n v="2406"/>
    <n v="2406"/>
    <n v="2406"/>
    <n v="2406"/>
    <n v="0"/>
    <n v="0"/>
    <n v="0"/>
    <n v="0"/>
    <n v="9"/>
    <n v="0"/>
    <n v="0"/>
    <n v="0"/>
    <n v="0"/>
    <n v="0"/>
    <n v="9"/>
    <s v="2"/>
  </r>
  <r>
    <x v="4"/>
    <x v="112"/>
    <s v="1"/>
    <s v="01"/>
    <s v="15041RESIN146362023"/>
    <s v="23BL000F"/>
    <n v="2405"/>
    <n v="2405"/>
    <n v="2405"/>
    <n v="2405"/>
    <n v="0"/>
    <n v="0"/>
    <n v="0"/>
    <n v="0"/>
    <n v="11.68"/>
    <n v="0"/>
    <n v="0"/>
    <n v="0"/>
    <n v="0"/>
    <n v="0"/>
    <n v="11.68"/>
    <s v="2"/>
  </r>
  <r>
    <x v="4"/>
    <x v="112"/>
    <s v="1"/>
    <s v="01"/>
    <s v="15041RESIN146362023"/>
    <s v="23BL000F"/>
    <n v="2404"/>
    <n v="2404"/>
    <n v="2404"/>
    <n v="2404"/>
    <n v="0"/>
    <n v="0"/>
    <n v="0"/>
    <n v="0"/>
    <n v="647.04999999999995"/>
    <n v="0"/>
    <n v="0"/>
    <n v="0"/>
    <n v="0"/>
    <n v="0"/>
    <n v="647.04999999999995"/>
    <s v="2"/>
  </r>
  <r>
    <x v="4"/>
    <x v="112"/>
    <s v="1"/>
    <s v="01"/>
    <s v="15041RESIN146362023"/>
    <s v="23BL000F"/>
    <n v="2403"/>
    <n v="2403"/>
    <n v="2403"/>
    <n v="2403"/>
    <n v="0"/>
    <n v="0"/>
    <n v="0"/>
    <n v="0"/>
    <n v="545"/>
    <n v="0"/>
    <n v="0"/>
    <n v="0"/>
    <n v="0"/>
    <n v="0"/>
    <n v="545"/>
    <s v="2"/>
  </r>
  <r>
    <x v="4"/>
    <x v="112"/>
    <s v="1"/>
    <s v="01"/>
    <s v="15041RESIN146362023"/>
    <s v="23BL000F"/>
    <n v="2402"/>
    <n v="2402"/>
    <n v="2402"/>
    <n v="2402"/>
    <n v="0"/>
    <n v="0"/>
    <n v="0"/>
    <n v="0"/>
    <n v="126.5"/>
    <n v="0"/>
    <n v="0"/>
    <n v="0"/>
    <n v="0"/>
    <n v="0"/>
    <n v="126.5"/>
    <s v="2"/>
  </r>
  <r>
    <x v="4"/>
    <x v="112"/>
    <s v="1"/>
    <s v="01"/>
    <s v="15041RESIN146362023"/>
    <s v="23BL000F"/>
    <n v="2401"/>
    <n v="2401"/>
    <n v="2401"/>
    <n v="2401"/>
    <n v="0"/>
    <n v="0"/>
    <n v="0"/>
    <n v="0"/>
    <n v="87.48"/>
    <n v="0"/>
    <n v="0"/>
    <n v="0"/>
    <n v="0"/>
    <n v="0"/>
    <n v="87.48"/>
    <s v="2"/>
  </r>
  <r>
    <x v="4"/>
    <x v="112"/>
    <s v="1"/>
    <s v="01"/>
    <s v="15041RESIN146362023"/>
    <s v="23BL000F"/>
    <n v="2400"/>
    <n v="2400"/>
    <n v="2400"/>
    <n v="2400"/>
    <n v="0"/>
    <n v="0"/>
    <n v="0"/>
    <n v="0"/>
    <n v="172.5"/>
    <n v="0"/>
    <n v="0"/>
    <n v="0"/>
    <n v="0"/>
    <n v="0"/>
    <n v="172.5"/>
    <s v="2"/>
  </r>
  <r>
    <x v="4"/>
    <x v="112"/>
    <s v="1"/>
    <s v="01"/>
    <s v="15041RESIN146362023"/>
    <s v="23BL000F"/>
    <n v="2399"/>
    <n v="2399"/>
    <n v="2399"/>
    <n v="2399"/>
    <n v="0"/>
    <n v="0"/>
    <n v="0"/>
    <n v="0"/>
    <n v="135"/>
    <n v="0"/>
    <n v="0"/>
    <n v="0"/>
    <n v="0"/>
    <n v="0"/>
    <n v="135"/>
    <s v="2"/>
  </r>
  <r>
    <x v="4"/>
    <x v="112"/>
    <s v="1"/>
    <s v="01"/>
    <s v="15041RESIN146362023"/>
    <s v="23BL000F"/>
    <n v="2398"/>
    <n v="2398"/>
    <n v="2398"/>
    <n v="2398"/>
    <n v="0"/>
    <n v="0"/>
    <n v="0"/>
    <n v="0"/>
    <n v="386.85"/>
    <n v="0"/>
    <n v="0"/>
    <n v="0"/>
    <n v="0"/>
    <n v="0"/>
    <n v="386.85"/>
    <s v="2"/>
  </r>
  <r>
    <x v="4"/>
    <x v="112"/>
    <s v="1"/>
    <s v="01"/>
    <s v="15041RESIN146362023"/>
    <s v="23BL000F"/>
    <n v="2397"/>
    <n v="2397"/>
    <n v="2397"/>
    <n v="2397"/>
    <n v="0"/>
    <n v="0"/>
    <n v="0"/>
    <n v="0"/>
    <n v="187.5"/>
    <n v="0"/>
    <n v="0"/>
    <n v="0"/>
    <n v="0"/>
    <n v="0"/>
    <n v="187.5"/>
    <s v="2"/>
  </r>
  <r>
    <x v="4"/>
    <x v="112"/>
    <s v="1"/>
    <s v="01"/>
    <s v="15041RESIN146362023"/>
    <s v="23BL000F"/>
    <n v="2396"/>
    <n v="2396"/>
    <n v="2396"/>
    <n v="2396"/>
    <n v="0"/>
    <n v="0"/>
    <n v="0"/>
    <n v="0"/>
    <n v="48.4"/>
    <n v="0"/>
    <n v="0"/>
    <n v="0"/>
    <n v="0"/>
    <n v="0"/>
    <n v="48.4"/>
    <s v="2"/>
  </r>
  <r>
    <x v="4"/>
    <x v="112"/>
    <s v="1"/>
    <s v="01"/>
    <s v="15041RESIN146362023"/>
    <s v="23BL000F"/>
    <n v="2395"/>
    <n v="2395"/>
    <n v="2395"/>
    <n v="2395"/>
    <n v="0"/>
    <n v="0"/>
    <n v="0"/>
    <n v="0"/>
    <n v="493"/>
    <n v="0"/>
    <n v="0"/>
    <n v="0"/>
    <n v="0"/>
    <n v="0"/>
    <n v="493"/>
    <s v="2"/>
  </r>
  <r>
    <x v="4"/>
    <x v="112"/>
    <s v="1"/>
    <s v="01"/>
    <s v="15041RESIN146362023"/>
    <s v="23BL000F"/>
    <n v="2394"/>
    <n v="2394"/>
    <n v="2394"/>
    <n v="2394"/>
    <n v="0"/>
    <n v="0"/>
    <n v="0"/>
    <n v="0"/>
    <n v="36.75"/>
    <n v="0"/>
    <n v="0"/>
    <n v="0"/>
    <n v="0"/>
    <n v="0"/>
    <n v="36.75"/>
    <s v="2"/>
  </r>
  <r>
    <x v="4"/>
    <x v="112"/>
    <s v="1"/>
    <s v="01"/>
    <s v="15041RESIN146362023"/>
    <s v="23BL000F"/>
    <n v="2393"/>
    <n v="2393"/>
    <n v="2393"/>
    <n v="2393"/>
    <n v="0"/>
    <n v="0"/>
    <n v="0"/>
    <n v="0"/>
    <n v="204"/>
    <n v="0"/>
    <n v="0"/>
    <n v="0"/>
    <n v="0"/>
    <n v="0"/>
    <n v="204"/>
    <s v="2"/>
  </r>
  <r>
    <x v="4"/>
    <x v="112"/>
    <s v="1"/>
    <s v="01"/>
    <s v="15041RESIN146362023"/>
    <s v="23BL000F"/>
    <n v="2392"/>
    <n v="2392"/>
    <n v="2392"/>
    <n v="2392"/>
    <n v="0"/>
    <n v="0"/>
    <n v="0"/>
    <n v="0"/>
    <n v="135.13999999999999"/>
    <n v="0"/>
    <n v="0"/>
    <n v="0"/>
    <n v="0"/>
    <n v="0"/>
    <n v="135.13999999999999"/>
    <s v="2"/>
  </r>
  <r>
    <x v="4"/>
    <x v="113"/>
    <s v="1"/>
    <s v="01"/>
    <s v="15041RESIN146362023"/>
    <s v="23BL000F"/>
    <n v="2391"/>
    <n v="2391"/>
    <n v="2391"/>
    <n v="2391"/>
    <n v="0"/>
    <n v="0"/>
    <n v="0"/>
    <n v="0"/>
    <n v="252"/>
    <n v="0"/>
    <n v="0"/>
    <n v="0"/>
    <n v="0"/>
    <n v="0"/>
    <n v="252"/>
    <s v="2"/>
  </r>
  <r>
    <x v="4"/>
    <x v="113"/>
    <s v="1"/>
    <s v="01"/>
    <s v="15041RESIN146362023"/>
    <s v="23BL000F"/>
    <n v="2390"/>
    <n v="2390"/>
    <n v="2390"/>
    <n v="2390"/>
    <n v="0"/>
    <n v="0"/>
    <n v="0"/>
    <n v="0"/>
    <n v="290.25"/>
    <n v="0"/>
    <n v="0"/>
    <n v="0"/>
    <n v="0"/>
    <n v="0"/>
    <n v="290.25"/>
    <s v="2"/>
  </r>
  <r>
    <x v="4"/>
    <x v="113"/>
    <s v="1"/>
    <s v="01"/>
    <s v="15041RESIN146362023"/>
    <s v="23BL000F"/>
    <n v="2389"/>
    <n v="2389"/>
    <n v="2389"/>
    <n v="2389"/>
    <n v="0"/>
    <n v="0"/>
    <n v="0"/>
    <n v="0"/>
    <n v="329"/>
    <n v="0"/>
    <n v="0"/>
    <n v="0"/>
    <n v="0"/>
    <n v="0"/>
    <n v="329"/>
    <s v="2"/>
  </r>
  <r>
    <x v="4"/>
    <x v="113"/>
    <s v="1"/>
    <s v="01"/>
    <s v="15041RESIN146362023"/>
    <s v="23BL000F"/>
    <n v="2388"/>
    <n v="2388"/>
    <n v="2388"/>
    <n v="2388"/>
    <n v="0"/>
    <n v="0"/>
    <n v="0"/>
    <n v="0"/>
    <n v="35"/>
    <n v="0"/>
    <n v="0"/>
    <n v="0"/>
    <n v="0"/>
    <n v="0"/>
    <n v="35"/>
    <s v="2"/>
  </r>
  <r>
    <x v="4"/>
    <x v="113"/>
    <s v="1"/>
    <s v="01"/>
    <s v="15041RESIN146362023"/>
    <s v="23BL000F"/>
    <n v="2387"/>
    <n v="2387"/>
    <n v="2387"/>
    <n v="2387"/>
    <n v="0"/>
    <n v="0"/>
    <n v="0"/>
    <n v="0"/>
    <n v="71.5"/>
    <n v="0"/>
    <n v="0"/>
    <n v="0"/>
    <n v="0"/>
    <n v="0"/>
    <n v="71.5"/>
    <s v="2"/>
  </r>
  <r>
    <x v="4"/>
    <x v="113"/>
    <s v="1"/>
    <s v="01"/>
    <s v="15041RESIN146362023"/>
    <s v="23BL000F"/>
    <n v="2386"/>
    <n v="2386"/>
    <n v="2386"/>
    <n v="2386"/>
    <n v="0"/>
    <n v="0"/>
    <n v="0"/>
    <n v="0"/>
    <n v="140.5"/>
    <n v="0"/>
    <n v="0"/>
    <n v="0"/>
    <n v="0"/>
    <n v="0"/>
    <n v="140.5"/>
    <s v="2"/>
  </r>
  <r>
    <x v="4"/>
    <x v="113"/>
    <s v="1"/>
    <s v="01"/>
    <s v="15041RESIN146362023"/>
    <s v="23BL000F"/>
    <n v="2385"/>
    <n v="2385"/>
    <n v="2385"/>
    <n v="2385"/>
    <n v="0"/>
    <n v="0"/>
    <n v="0"/>
    <n v="0"/>
    <n v="82"/>
    <n v="0"/>
    <n v="0"/>
    <n v="0"/>
    <n v="0"/>
    <n v="0"/>
    <n v="82"/>
    <s v="2"/>
  </r>
  <r>
    <x v="4"/>
    <x v="113"/>
    <s v="1"/>
    <s v="01"/>
    <s v="15041RESIN146362023"/>
    <s v="23BL000F"/>
    <n v="2384"/>
    <n v="2384"/>
    <n v="2384"/>
    <n v="2384"/>
    <n v="0"/>
    <n v="0"/>
    <n v="0"/>
    <n v="0"/>
    <n v="50.6"/>
    <n v="0"/>
    <n v="0"/>
    <n v="0"/>
    <n v="0"/>
    <n v="0"/>
    <n v="50.6"/>
    <s v="2"/>
  </r>
  <r>
    <x v="4"/>
    <x v="113"/>
    <s v="1"/>
    <s v="01"/>
    <s v="15041RESIN146362023"/>
    <s v="23BL000F"/>
    <n v="2383"/>
    <n v="2383"/>
    <n v="2383"/>
    <n v="2383"/>
    <n v="0"/>
    <n v="0"/>
    <n v="0"/>
    <n v="0"/>
    <n v="47.75"/>
    <n v="0"/>
    <n v="0"/>
    <n v="0"/>
    <n v="0"/>
    <n v="0"/>
    <n v="47.75"/>
    <s v="2"/>
  </r>
  <r>
    <x v="4"/>
    <x v="113"/>
    <s v="1"/>
    <s v="01"/>
    <s v="15041RESIN146362023"/>
    <s v="23BL000F"/>
    <n v="2382"/>
    <n v="2382"/>
    <n v="2382"/>
    <n v="2382"/>
    <n v="0"/>
    <n v="0"/>
    <n v="0"/>
    <n v="0"/>
    <n v="35"/>
    <n v="0"/>
    <n v="0"/>
    <n v="0"/>
    <n v="0"/>
    <n v="0"/>
    <n v="35"/>
    <s v="2"/>
  </r>
  <r>
    <x v="4"/>
    <x v="113"/>
    <s v="1"/>
    <s v="01"/>
    <s v="15041RESIN146362023"/>
    <s v="23BL000F"/>
    <n v="2381"/>
    <n v="2381"/>
    <n v="2381"/>
    <n v="2381"/>
    <n v="0"/>
    <n v="0"/>
    <n v="0"/>
    <n v="0"/>
    <n v="133.5"/>
    <n v="0"/>
    <n v="0"/>
    <n v="0"/>
    <n v="0"/>
    <n v="0"/>
    <n v="133.5"/>
    <s v="2"/>
  </r>
  <r>
    <x v="4"/>
    <x v="113"/>
    <s v="1"/>
    <s v="01"/>
    <s v="15041RESIN146362023"/>
    <s v="23BL000F"/>
    <n v="2380"/>
    <n v="2380"/>
    <n v="2380"/>
    <n v="2380"/>
    <n v="0"/>
    <n v="0"/>
    <n v="0"/>
    <n v="0"/>
    <n v="25.08"/>
    <n v="0"/>
    <n v="0"/>
    <n v="0"/>
    <n v="0"/>
    <n v="0"/>
    <n v="25.08"/>
    <s v="2"/>
  </r>
  <r>
    <x v="4"/>
    <x v="113"/>
    <s v="1"/>
    <s v="01"/>
    <s v="15041RESIN146362023"/>
    <s v="23BL000F"/>
    <n v="2379"/>
    <n v="2379"/>
    <n v="2379"/>
    <n v="2379"/>
    <n v="0"/>
    <n v="0"/>
    <n v="0"/>
    <n v="0"/>
    <n v="452"/>
    <n v="0"/>
    <n v="0"/>
    <n v="0"/>
    <n v="0"/>
    <n v="0"/>
    <n v="452"/>
    <s v="2"/>
  </r>
  <r>
    <x v="4"/>
    <x v="113"/>
    <s v="1"/>
    <s v="01"/>
    <s v="15041RESIN146362023"/>
    <s v="23BL000F"/>
    <n v="2378"/>
    <n v="2378"/>
    <n v="2378"/>
    <n v="2378"/>
    <n v="0"/>
    <n v="0"/>
    <n v="0"/>
    <n v="0"/>
    <n v="64.900000000000006"/>
    <n v="0"/>
    <n v="0"/>
    <n v="0"/>
    <n v="0"/>
    <n v="0"/>
    <n v="64.900000000000006"/>
    <s v="2"/>
  </r>
  <r>
    <x v="4"/>
    <x v="113"/>
    <s v="1"/>
    <s v="01"/>
    <s v="15041RESIN146362023"/>
    <s v="23BL000F"/>
    <n v="2377"/>
    <n v="2377"/>
    <n v="2377"/>
    <n v="2377"/>
    <n v="0"/>
    <n v="0"/>
    <n v="0"/>
    <n v="0"/>
    <n v="588"/>
    <n v="0"/>
    <n v="0"/>
    <n v="0"/>
    <n v="0"/>
    <n v="0"/>
    <n v="588"/>
    <s v="2"/>
  </r>
  <r>
    <x v="4"/>
    <x v="113"/>
    <s v="1"/>
    <s v="01"/>
    <s v="15041RESIN146362023"/>
    <s v="23BL000F"/>
    <n v="2376"/>
    <n v="2376"/>
    <n v="2376"/>
    <n v="2376"/>
    <n v="0"/>
    <n v="0"/>
    <n v="0"/>
    <n v="0"/>
    <n v="120"/>
    <n v="0"/>
    <n v="0"/>
    <n v="0"/>
    <n v="0"/>
    <n v="0"/>
    <n v="120"/>
    <s v="2"/>
  </r>
  <r>
    <x v="4"/>
    <x v="113"/>
    <s v="1"/>
    <s v="01"/>
    <s v="15041RESIN146362023"/>
    <s v="23BL000F"/>
    <n v="2375"/>
    <n v="2375"/>
    <n v="2375"/>
    <n v="2375"/>
    <n v="0"/>
    <n v="0"/>
    <n v="0"/>
    <n v="0"/>
    <n v="476"/>
    <n v="0"/>
    <n v="0"/>
    <n v="0"/>
    <n v="0"/>
    <n v="0"/>
    <n v="476"/>
    <s v="2"/>
  </r>
  <r>
    <x v="4"/>
    <x v="113"/>
    <s v="1"/>
    <s v="01"/>
    <s v="15041RESIN146362023"/>
    <s v="23BL000F"/>
    <n v="2374"/>
    <n v="2374"/>
    <n v="2374"/>
    <n v="2374"/>
    <n v="0"/>
    <n v="0"/>
    <n v="0"/>
    <n v="0"/>
    <n v="5.04"/>
    <n v="0"/>
    <n v="0"/>
    <n v="0"/>
    <n v="0"/>
    <n v="0"/>
    <n v="5.04"/>
    <s v="2"/>
  </r>
  <r>
    <x v="4"/>
    <x v="113"/>
    <s v="1"/>
    <s v="01"/>
    <s v="15041RESIN146362023"/>
    <s v="23BL000F"/>
    <n v="2373"/>
    <n v="2373"/>
    <n v="2373"/>
    <n v="2373"/>
    <n v="0"/>
    <n v="0"/>
    <n v="0"/>
    <n v="0"/>
    <n v="203.28"/>
    <n v="0"/>
    <n v="0"/>
    <n v="0"/>
    <n v="0"/>
    <n v="0"/>
    <n v="203.28"/>
    <s v="2"/>
  </r>
  <r>
    <x v="4"/>
    <x v="113"/>
    <s v="1"/>
    <s v="01"/>
    <s v="15041RESIN146362023"/>
    <s v="23BL000F"/>
    <n v="2372"/>
    <n v="2372"/>
    <n v="2372"/>
    <n v="2372"/>
    <n v="0"/>
    <n v="0"/>
    <n v="0"/>
    <n v="0"/>
    <n v="472.4"/>
    <n v="0"/>
    <n v="0"/>
    <n v="0"/>
    <n v="0"/>
    <n v="0"/>
    <n v="472.4"/>
    <s v="2"/>
  </r>
  <r>
    <x v="4"/>
    <x v="113"/>
    <s v="1"/>
    <s v="01"/>
    <s v="15041RESIN146362023"/>
    <s v="23BL000F"/>
    <n v="2371"/>
    <n v="2371"/>
    <n v="2371"/>
    <n v="2371"/>
    <n v="0"/>
    <n v="0"/>
    <n v="0"/>
    <n v="0"/>
    <n v="97"/>
    <n v="0"/>
    <n v="0"/>
    <n v="0"/>
    <n v="0"/>
    <n v="0"/>
    <n v="97"/>
    <s v="2"/>
  </r>
  <r>
    <x v="4"/>
    <x v="114"/>
    <s v="1"/>
    <s v="01"/>
    <s v="15041RESIN146362023"/>
    <s v="23BL000F"/>
    <n v="2370"/>
    <n v="2370"/>
    <n v="2370"/>
    <n v="2370"/>
    <n v="0"/>
    <n v="0"/>
    <n v="0"/>
    <n v="0"/>
    <n v="100"/>
    <n v="0"/>
    <n v="0"/>
    <n v="0"/>
    <n v="0"/>
    <n v="0"/>
    <n v="100"/>
    <s v="2"/>
  </r>
  <r>
    <x v="4"/>
    <x v="114"/>
    <s v="1"/>
    <s v="01"/>
    <s v="15041RESIN146362023"/>
    <s v="23BL000F"/>
    <n v="2369"/>
    <n v="2369"/>
    <n v="2369"/>
    <n v="2369"/>
    <n v="0"/>
    <n v="0"/>
    <n v="0"/>
    <n v="0"/>
    <n v="125"/>
    <n v="0"/>
    <n v="0"/>
    <n v="0"/>
    <n v="0"/>
    <n v="0"/>
    <n v="125"/>
    <s v="2"/>
  </r>
  <r>
    <x v="4"/>
    <x v="114"/>
    <s v="1"/>
    <s v="01"/>
    <s v="15041RESIN146362023"/>
    <s v="23BL000F"/>
    <n v="2368"/>
    <n v="2368"/>
    <n v="2368"/>
    <n v="2368"/>
    <n v="0"/>
    <n v="0"/>
    <n v="0"/>
    <n v="0"/>
    <n v="50.1"/>
    <n v="0"/>
    <n v="0"/>
    <n v="0"/>
    <n v="0"/>
    <n v="0"/>
    <n v="50.1"/>
    <s v="2"/>
  </r>
  <r>
    <x v="4"/>
    <x v="114"/>
    <s v="1"/>
    <s v="01"/>
    <s v="15041RESIN146362023"/>
    <s v="23BL000F"/>
    <n v="2367"/>
    <n v="2367"/>
    <n v="2367"/>
    <n v="2367"/>
    <n v="0"/>
    <n v="0"/>
    <n v="0"/>
    <n v="0"/>
    <n v="1054"/>
    <n v="0"/>
    <n v="0"/>
    <n v="0"/>
    <n v="0"/>
    <n v="0"/>
    <n v="1054"/>
    <s v="2"/>
  </r>
  <r>
    <x v="4"/>
    <x v="114"/>
    <s v="1"/>
    <s v="01"/>
    <s v="15041RESIN146362023"/>
    <s v="23BL000F"/>
    <n v="2366"/>
    <n v="2366"/>
    <n v="2366"/>
    <n v="2366"/>
    <n v="0"/>
    <n v="0"/>
    <n v="0"/>
    <n v="0"/>
    <n v="351.5"/>
    <n v="0"/>
    <n v="0"/>
    <n v="0"/>
    <n v="0"/>
    <n v="0"/>
    <n v="351.5"/>
    <s v="2"/>
  </r>
  <r>
    <x v="4"/>
    <x v="114"/>
    <s v="1"/>
    <s v="01"/>
    <s v="15041RESIN146362023"/>
    <s v="23BL000F"/>
    <n v="2365"/>
    <n v="2365"/>
    <n v="2365"/>
    <n v="2365"/>
    <n v="0"/>
    <n v="0"/>
    <n v="0"/>
    <n v="0"/>
    <n v="5"/>
    <n v="0"/>
    <n v="0"/>
    <n v="0"/>
    <n v="0"/>
    <n v="0"/>
    <n v="5"/>
    <s v="2"/>
  </r>
  <r>
    <x v="4"/>
    <x v="114"/>
    <s v="1"/>
    <s v="01"/>
    <s v="15041RESIN146362023"/>
    <s v="23BL000F"/>
    <n v="2364"/>
    <n v="2364"/>
    <n v="2364"/>
    <n v="2364"/>
    <n v="0"/>
    <n v="0"/>
    <n v="0"/>
    <n v="0"/>
    <n v="84.45"/>
    <n v="0"/>
    <n v="0"/>
    <n v="0"/>
    <n v="0"/>
    <n v="0"/>
    <n v="84.45"/>
    <s v="2"/>
  </r>
  <r>
    <x v="4"/>
    <x v="114"/>
    <s v="1"/>
    <s v="01"/>
    <s v="15041RESIN146362023"/>
    <s v="23BL000F"/>
    <n v="2362"/>
    <n v="2362"/>
    <n v="2362"/>
    <n v="2362"/>
    <n v="0"/>
    <n v="0"/>
    <n v="0"/>
    <n v="0"/>
    <n v="191.75"/>
    <n v="0"/>
    <n v="0"/>
    <n v="0"/>
    <n v="0"/>
    <n v="0"/>
    <n v="191.75"/>
    <s v="2"/>
  </r>
  <r>
    <x v="4"/>
    <x v="114"/>
    <s v="1"/>
    <s v="01"/>
    <s v="15041RESIN146362023"/>
    <s v="23BL000F"/>
    <n v="2361"/>
    <n v="2361"/>
    <n v="2361"/>
    <n v="2361"/>
    <n v="0"/>
    <n v="0"/>
    <n v="0"/>
    <n v="0"/>
    <n v="15.8"/>
    <n v="0"/>
    <n v="0"/>
    <n v="0"/>
    <n v="0"/>
    <n v="0"/>
    <n v="15.8"/>
    <s v="2"/>
  </r>
  <r>
    <x v="4"/>
    <x v="114"/>
    <s v="1"/>
    <s v="01"/>
    <s v="15041RESIN146362023"/>
    <s v="23BL000F"/>
    <n v="2360"/>
    <n v="2360"/>
    <n v="2360"/>
    <n v="2360"/>
    <n v="0"/>
    <n v="0"/>
    <n v="0"/>
    <n v="0"/>
    <n v="0"/>
    <n v="0"/>
    <n v="0"/>
    <n v="0"/>
    <n v="0"/>
    <n v="0"/>
    <n v="0"/>
    <s v="2"/>
  </r>
  <r>
    <x v="4"/>
    <x v="114"/>
    <s v="1"/>
    <s v="01"/>
    <s v="15041RESIN146362023"/>
    <s v="23BL000F"/>
    <n v="2359"/>
    <n v="2359"/>
    <n v="2359"/>
    <n v="2359"/>
    <n v="0"/>
    <n v="0"/>
    <n v="0"/>
    <n v="0"/>
    <n v="4.5"/>
    <n v="0"/>
    <n v="0"/>
    <n v="0"/>
    <n v="0"/>
    <n v="0"/>
    <n v="4.5"/>
    <s v="2"/>
  </r>
  <r>
    <x v="4"/>
    <x v="114"/>
    <s v="1"/>
    <s v="01"/>
    <s v="15041RESIN146362023"/>
    <s v="23BL000F"/>
    <n v="2358"/>
    <n v="2358"/>
    <n v="2358"/>
    <n v="2358"/>
    <n v="0"/>
    <n v="0"/>
    <n v="0"/>
    <n v="0"/>
    <n v="50"/>
    <n v="0"/>
    <n v="0"/>
    <n v="0"/>
    <n v="0"/>
    <n v="0"/>
    <n v="50"/>
    <s v="2"/>
  </r>
  <r>
    <x v="4"/>
    <x v="115"/>
    <s v="1"/>
    <s v="01"/>
    <s v="15041RESIN146362023"/>
    <s v="23BL000F"/>
    <n v="2357"/>
    <n v="2357"/>
    <n v="2357"/>
    <n v="2357"/>
    <n v="0"/>
    <n v="0"/>
    <n v="0"/>
    <n v="0"/>
    <n v="21.72"/>
    <n v="0"/>
    <n v="0"/>
    <n v="0"/>
    <n v="0"/>
    <n v="0"/>
    <n v="21.72"/>
    <s v="2"/>
  </r>
  <r>
    <x v="4"/>
    <x v="115"/>
    <s v="1"/>
    <s v="01"/>
    <s v="15041RESIN146362023"/>
    <s v="23BL000F"/>
    <n v="2356"/>
    <n v="2356"/>
    <n v="2356"/>
    <n v="2356"/>
    <n v="0"/>
    <n v="0"/>
    <n v="0"/>
    <n v="0"/>
    <n v="0"/>
    <n v="0"/>
    <n v="0"/>
    <n v="0"/>
    <n v="0"/>
    <n v="0"/>
    <n v="0"/>
    <s v="2"/>
  </r>
  <r>
    <x v="4"/>
    <x v="115"/>
    <s v="1"/>
    <s v="01"/>
    <s v="15041RESIN146362023"/>
    <s v="23BL000F"/>
    <n v="2355"/>
    <n v="2355"/>
    <n v="2355"/>
    <n v="2355"/>
    <n v="0"/>
    <n v="0"/>
    <n v="0"/>
    <n v="0"/>
    <n v="790.65"/>
    <n v="0"/>
    <n v="0"/>
    <n v="0"/>
    <n v="0"/>
    <n v="0"/>
    <n v="790.65"/>
    <s v="2"/>
  </r>
  <r>
    <x v="4"/>
    <x v="115"/>
    <s v="1"/>
    <s v="01"/>
    <s v="15041RESIN146362023"/>
    <s v="23BL000F"/>
    <n v="2354"/>
    <n v="2354"/>
    <n v="2354"/>
    <n v="2354"/>
    <n v="0"/>
    <n v="0"/>
    <n v="0"/>
    <n v="0"/>
    <n v="98.4"/>
    <n v="0"/>
    <n v="0"/>
    <n v="0"/>
    <n v="0"/>
    <n v="0"/>
    <n v="98.4"/>
    <s v="2"/>
  </r>
  <r>
    <x v="4"/>
    <x v="115"/>
    <s v="1"/>
    <s v="01"/>
    <s v="15041RESIN146362023"/>
    <s v="23BL000F"/>
    <n v="2353"/>
    <n v="2353"/>
    <n v="2353"/>
    <n v="2353"/>
    <n v="0"/>
    <n v="0"/>
    <n v="0"/>
    <n v="0"/>
    <n v="16.5"/>
    <n v="0"/>
    <n v="0"/>
    <n v="0"/>
    <n v="0"/>
    <n v="0"/>
    <n v="16.5"/>
    <s v="2"/>
  </r>
  <r>
    <x v="4"/>
    <x v="115"/>
    <s v="1"/>
    <s v="01"/>
    <s v="15041RESIN146362023"/>
    <s v="23BL000F"/>
    <n v="2352"/>
    <n v="2352"/>
    <n v="2352"/>
    <n v="2352"/>
    <n v="0"/>
    <n v="0"/>
    <n v="0"/>
    <n v="0"/>
    <n v="118.5"/>
    <n v="0"/>
    <n v="0"/>
    <n v="0"/>
    <n v="0"/>
    <n v="0"/>
    <n v="118.5"/>
    <s v="2"/>
  </r>
  <r>
    <x v="4"/>
    <x v="115"/>
    <s v="1"/>
    <s v="01"/>
    <s v="15041RESIN146362023"/>
    <s v="23BL000F"/>
    <n v="2351"/>
    <n v="2351"/>
    <n v="2351"/>
    <n v="2351"/>
    <n v="0"/>
    <n v="0"/>
    <n v="0"/>
    <n v="0"/>
    <n v="35"/>
    <n v="0"/>
    <n v="0"/>
    <n v="0"/>
    <n v="0"/>
    <n v="0"/>
    <n v="35"/>
    <s v="2"/>
  </r>
  <r>
    <x v="4"/>
    <x v="115"/>
    <s v="1"/>
    <s v="01"/>
    <s v="15041RESIN146362023"/>
    <s v="23BL000F"/>
    <n v="2350"/>
    <n v="2350"/>
    <n v="2350"/>
    <n v="2350"/>
    <n v="0"/>
    <n v="0"/>
    <n v="0"/>
    <n v="0"/>
    <n v="148"/>
    <n v="0"/>
    <n v="0"/>
    <n v="0"/>
    <n v="0"/>
    <n v="0"/>
    <n v="148"/>
    <s v="2"/>
  </r>
  <r>
    <x v="4"/>
    <x v="115"/>
    <s v="1"/>
    <s v="01"/>
    <s v="15041RESIN146362023"/>
    <s v="23BL000F"/>
    <n v="2349"/>
    <n v="2349"/>
    <n v="2349"/>
    <n v="2349"/>
    <n v="0"/>
    <n v="0"/>
    <n v="0"/>
    <n v="0"/>
    <n v="15.5"/>
    <n v="0"/>
    <n v="0"/>
    <n v="0"/>
    <n v="0"/>
    <n v="0"/>
    <n v="15.5"/>
    <s v="2"/>
  </r>
  <r>
    <x v="4"/>
    <x v="115"/>
    <s v="1"/>
    <s v="01"/>
    <s v="15041RESIN146362023"/>
    <s v="23BL000F"/>
    <n v="2348"/>
    <n v="2348"/>
    <n v="2348"/>
    <n v="2348"/>
    <n v="0"/>
    <n v="0"/>
    <n v="0"/>
    <n v="0"/>
    <n v="199.9"/>
    <n v="0"/>
    <n v="0"/>
    <n v="0"/>
    <n v="0"/>
    <n v="0"/>
    <n v="199.9"/>
    <s v="2"/>
  </r>
  <r>
    <x v="4"/>
    <x v="115"/>
    <s v="1"/>
    <s v="01"/>
    <s v="15041RESIN146362023"/>
    <s v="23BL000F"/>
    <n v="2347"/>
    <n v="2347"/>
    <n v="2347"/>
    <n v="2347"/>
    <n v="0"/>
    <n v="0"/>
    <n v="0"/>
    <n v="0"/>
    <n v="67.5"/>
    <n v="0"/>
    <n v="0"/>
    <n v="0"/>
    <n v="0"/>
    <n v="0"/>
    <n v="67.5"/>
    <s v="2"/>
  </r>
  <r>
    <x v="4"/>
    <x v="115"/>
    <s v="1"/>
    <s v="01"/>
    <s v="15041RESIN146362023"/>
    <s v="23BL000F"/>
    <n v="2346"/>
    <n v="2346"/>
    <n v="2346"/>
    <n v="2346"/>
    <n v="0"/>
    <n v="0"/>
    <n v="0"/>
    <n v="0"/>
    <n v="45"/>
    <n v="0"/>
    <n v="0"/>
    <n v="0"/>
    <n v="0"/>
    <n v="0"/>
    <n v="45"/>
    <s v="2"/>
  </r>
  <r>
    <x v="4"/>
    <x v="115"/>
    <s v="1"/>
    <s v="01"/>
    <s v="15041RESIN146362023"/>
    <s v="23BL000F"/>
    <n v="2345"/>
    <n v="2345"/>
    <n v="2345"/>
    <n v="2345"/>
    <n v="0"/>
    <n v="0"/>
    <n v="0"/>
    <n v="0"/>
    <n v="30"/>
    <n v="0"/>
    <n v="0"/>
    <n v="0"/>
    <n v="0"/>
    <n v="0"/>
    <n v="30"/>
    <s v="2"/>
  </r>
  <r>
    <x v="4"/>
    <x v="115"/>
    <s v="1"/>
    <s v="01"/>
    <s v="15041RESIN146362023"/>
    <s v="23BL000F"/>
    <n v="2344"/>
    <n v="2344"/>
    <n v="2344"/>
    <n v="2344"/>
    <n v="0"/>
    <n v="0"/>
    <n v="0"/>
    <n v="0"/>
    <n v="45"/>
    <n v="0"/>
    <n v="0"/>
    <n v="0"/>
    <n v="0"/>
    <n v="0"/>
    <n v="45"/>
    <s v="2"/>
  </r>
  <r>
    <x v="4"/>
    <x v="115"/>
    <s v="1"/>
    <s v="01"/>
    <s v="15041RESIN146362023"/>
    <s v="23BL000F"/>
    <n v="2343"/>
    <n v="2343"/>
    <n v="2343"/>
    <n v="2343"/>
    <n v="0"/>
    <n v="0"/>
    <n v="0"/>
    <n v="0"/>
    <n v="143.25"/>
    <n v="0"/>
    <n v="0"/>
    <n v="0"/>
    <n v="0"/>
    <n v="0"/>
    <n v="143.25"/>
    <s v="2"/>
  </r>
  <r>
    <x v="4"/>
    <x v="115"/>
    <s v="1"/>
    <s v="01"/>
    <s v="15041RESIN146362023"/>
    <s v="23BL000F"/>
    <n v="2342"/>
    <n v="2342"/>
    <n v="2342"/>
    <n v="2342"/>
    <n v="0"/>
    <n v="0"/>
    <n v="0"/>
    <n v="0"/>
    <n v="57"/>
    <n v="0"/>
    <n v="0"/>
    <n v="0"/>
    <n v="0"/>
    <n v="0"/>
    <n v="57"/>
    <s v="2"/>
  </r>
  <r>
    <x v="4"/>
    <x v="115"/>
    <s v="1"/>
    <s v="01"/>
    <s v="15041RESIN146362023"/>
    <s v="23BL000F"/>
    <n v="2341"/>
    <n v="2341"/>
    <n v="2341"/>
    <n v="2341"/>
    <n v="0"/>
    <n v="0"/>
    <n v="0"/>
    <n v="0"/>
    <n v="140.5"/>
    <n v="0"/>
    <n v="0"/>
    <n v="0"/>
    <n v="0"/>
    <n v="0"/>
    <n v="140.5"/>
    <s v="2"/>
  </r>
  <r>
    <x v="4"/>
    <x v="115"/>
    <s v="1"/>
    <s v="01"/>
    <s v="15041RESIN146362023"/>
    <s v="23BL000F"/>
    <n v="2340"/>
    <n v="2340"/>
    <n v="2340"/>
    <n v="2340"/>
    <n v="0"/>
    <n v="0"/>
    <n v="0"/>
    <n v="0"/>
    <n v="468"/>
    <n v="0"/>
    <n v="0"/>
    <n v="0"/>
    <n v="0"/>
    <n v="0"/>
    <n v="468"/>
    <s v="2"/>
  </r>
  <r>
    <x v="4"/>
    <x v="115"/>
    <s v="1"/>
    <s v="01"/>
    <s v="15041RESIN146362023"/>
    <s v="23BL000F"/>
    <n v="2339"/>
    <n v="2339"/>
    <n v="2339"/>
    <n v="2339"/>
    <n v="0"/>
    <n v="0"/>
    <n v="0"/>
    <n v="0"/>
    <n v="651"/>
    <n v="0"/>
    <n v="0"/>
    <n v="0"/>
    <n v="0"/>
    <n v="0"/>
    <n v="651"/>
    <s v="2"/>
  </r>
  <r>
    <x v="4"/>
    <x v="116"/>
    <s v="1"/>
    <s v="01"/>
    <s v="15041RESIN146362023"/>
    <s v="23BL000F"/>
    <n v="2338"/>
    <n v="2338"/>
    <n v="2338"/>
    <n v="2338"/>
    <n v="0"/>
    <n v="0"/>
    <n v="0"/>
    <n v="0"/>
    <n v="110.55"/>
    <n v="0"/>
    <n v="0"/>
    <n v="0"/>
    <n v="0"/>
    <n v="0"/>
    <n v="110.55"/>
    <s v="2"/>
  </r>
  <r>
    <x v="4"/>
    <x v="116"/>
    <s v="1"/>
    <s v="01"/>
    <s v="15041RESIN146362023"/>
    <s v="23BL000F"/>
    <n v="2337"/>
    <n v="2337"/>
    <n v="2337"/>
    <n v="2337"/>
    <n v="0"/>
    <n v="0"/>
    <n v="0"/>
    <n v="0"/>
    <n v="220.5"/>
    <n v="0"/>
    <n v="0"/>
    <n v="0"/>
    <n v="0"/>
    <n v="0"/>
    <n v="220.5"/>
    <s v="2"/>
  </r>
  <r>
    <x v="4"/>
    <x v="116"/>
    <s v="1"/>
    <s v="01"/>
    <s v="15041RESIN146362023"/>
    <s v="23BL000F"/>
    <n v="2336"/>
    <n v="2336"/>
    <n v="2336"/>
    <n v="2336"/>
    <n v="0"/>
    <n v="0"/>
    <n v="0"/>
    <n v="0"/>
    <n v="0"/>
    <n v="0"/>
    <n v="0"/>
    <n v="0"/>
    <n v="0"/>
    <n v="0"/>
    <n v="0"/>
    <s v="2"/>
  </r>
  <r>
    <x v="4"/>
    <x v="116"/>
    <s v="1"/>
    <s v="01"/>
    <s v="15041RESIN146362023"/>
    <s v="23BL000F"/>
    <n v="2335"/>
    <n v="2335"/>
    <n v="2335"/>
    <n v="2335"/>
    <n v="0"/>
    <n v="0"/>
    <n v="0"/>
    <n v="0"/>
    <n v="165"/>
    <n v="0"/>
    <n v="0"/>
    <n v="0"/>
    <n v="0"/>
    <n v="0"/>
    <n v="165"/>
    <s v="2"/>
  </r>
  <r>
    <x v="4"/>
    <x v="116"/>
    <s v="1"/>
    <s v="01"/>
    <s v="15041RESIN146362023"/>
    <s v="23BL000F"/>
    <n v="2334"/>
    <n v="2334"/>
    <n v="2334"/>
    <n v="2334"/>
    <n v="0"/>
    <n v="0"/>
    <n v="0"/>
    <n v="0"/>
    <n v="33.700000000000003"/>
    <n v="0"/>
    <n v="0"/>
    <n v="0"/>
    <n v="0"/>
    <n v="0"/>
    <n v="33.700000000000003"/>
    <s v="2"/>
  </r>
  <r>
    <x v="4"/>
    <x v="116"/>
    <s v="1"/>
    <s v="01"/>
    <s v="15041RESIN146362023"/>
    <s v="23BL000F"/>
    <n v="2333"/>
    <n v="2333"/>
    <n v="2333"/>
    <n v="2333"/>
    <n v="0"/>
    <n v="0"/>
    <n v="0"/>
    <n v="0"/>
    <n v="607"/>
    <n v="0"/>
    <n v="0"/>
    <n v="0"/>
    <n v="0"/>
    <n v="0"/>
    <n v="607"/>
    <s v="2"/>
  </r>
  <r>
    <x v="4"/>
    <x v="116"/>
    <s v="1"/>
    <s v="01"/>
    <s v="15041RESIN146362023"/>
    <s v="23BL000F"/>
    <n v="2332"/>
    <n v="2332"/>
    <n v="2332"/>
    <n v="2332"/>
    <n v="0"/>
    <n v="0"/>
    <n v="0"/>
    <n v="0"/>
    <n v="301"/>
    <n v="0"/>
    <n v="0"/>
    <n v="0"/>
    <n v="0"/>
    <n v="0"/>
    <n v="301"/>
    <s v="2"/>
  </r>
  <r>
    <x v="4"/>
    <x v="116"/>
    <s v="1"/>
    <s v="01"/>
    <s v="15041RESIN146362023"/>
    <s v="23BL000F"/>
    <n v="2331"/>
    <n v="2331"/>
    <n v="2331"/>
    <n v="2331"/>
    <n v="0"/>
    <n v="0"/>
    <n v="0"/>
    <n v="0"/>
    <n v="37.799999999999997"/>
    <n v="0"/>
    <n v="0"/>
    <n v="0"/>
    <n v="0"/>
    <n v="0"/>
    <n v="37.799999999999997"/>
    <s v="2"/>
  </r>
  <r>
    <x v="4"/>
    <x v="116"/>
    <s v="1"/>
    <s v="01"/>
    <s v="15041RESIN146362023"/>
    <s v="23BL000F"/>
    <n v="2330"/>
    <n v="2330"/>
    <n v="2330"/>
    <n v="2330"/>
    <n v="0"/>
    <n v="0"/>
    <n v="0"/>
    <n v="0"/>
    <n v="41.6"/>
    <n v="0"/>
    <n v="0"/>
    <n v="0"/>
    <n v="0"/>
    <n v="0"/>
    <n v="41.6"/>
    <s v="2"/>
  </r>
  <r>
    <x v="4"/>
    <x v="116"/>
    <s v="1"/>
    <s v="01"/>
    <s v="15041RESIN146362023"/>
    <s v="23BL000F"/>
    <n v="2329"/>
    <n v="2329"/>
    <n v="2329"/>
    <n v="2329"/>
    <n v="0"/>
    <n v="0"/>
    <n v="0"/>
    <n v="0"/>
    <n v="314"/>
    <n v="0"/>
    <n v="0"/>
    <n v="0"/>
    <n v="0"/>
    <n v="0"/>
    <n v="314"/>
    <s v="2"/>
  </r>
  <r>
    <x v="4"/>
    <x v="116"/>
    <s v="1"/>
    <s v="01"/>
    <s v="15041RESIN146362023"/>
    <s v="23BL000F"/>
    <n v="2328"/>
    <n v="2328"/>
    <n v="2328"/>
    <n v="2328"/>
    <n v="0"/>
    <n v="0"/>
    <n v="0"/>
    <n v="0"/>
    <n v="540"/>
    <n v="0"/>
    <n v="0"/>
    <n v="0"/>
    <n v="0"/>
    <n v="0"/>
    <n v="540"/>
    <s v="2"/>
  </r>
  <r>
    <x v="4"/>
    <x v="116"/>
    <s v="1"/>
    <s v="01"/>
    <s v="15041RESIN146362023"/>
    <s v="23BL000F"/>
    <n v="2327"/>
    <n v="2327"/>
    <n v="2327"/>
    <n v="2327"/>
    <n v="0"/>
    <n v="0"/>
    <n v="0"/>
    <n v="0"/>
    <n v="30"/>
    <n v="0"/>
    <n v="0"/>
    <n v="0"/>
    <n v="0"/>
    <n v="0"/>
    <n v="30"/>
    <s v="2"/>
  </r>
  <r>
    <x v="4"/>
    <x v="116"/>
    <s v="1"/>
    <s v="01"/>
    <s v="15041RESIN146362023"/>
    <s v="23BL000F"/>
    <n v="2326"/>
    <n v="2326"/>
    <n v="2326"/>
    <n v="2326"/>
    <n v="0"/>
    <n v="0"/>
    <n v="0"/>
    <n v="0"/>
    <n v="15"/>
    <n v="0"/>
    <n v="0"/>
    <n v="0"/>
    <n v="0"/>
    <n v="0"/>
    <n v="15"/>
    <s v="2"/>
  </r>
  <r>
    <x v="4"/>
    <x v="116"/>
    <s v="1"/>
    <s v="01"/>
    <s v="15041RESIN146362023"/>
    <s v="23BL000F"/>
    <n v="2325"/>
    <n v="2325"/>
    <n v="2325"/>
    <n v="2325"/>
    <n v="0"/>
    <n v="0"/>
    <n v="0"/>
    <n v="0"/>
    <n v="221.55"/>
    <n v="0"/>
    <n v="0"/>
    <n v="0"/>
    <n v="0"/>
    <n v="0"/>
    <n v="221.55"/>
    <s v="2"/>
  </r>
  <r>
    <x v="4"/>
    <x v="116"/>
    <s v="1"/>
    <s v="01"/>
    <s v="15041RESIN146362023"/>
    <s v="23BL000F"/>
    <n v="2324"/>
    <n v="2324"/>
    <n v="2324"/>
    <n v="2324"/>
    <n v="0"/>
    <n v="0"/>
    <n v="0"/>
    <n v="0"/>
    <n v="550"/>
    <n v="0"/>
    <n v="0"/>
    <n v="0"/>
    <n v="0"/>
    <n v="0"/>
    <n v="550"/>
    <s v="2"/>
  </r>
  <r>
    <x v="4"/>
    <x v="116"/>
    <s v="1"/>
    <s v="01"/>
    <s v="15041RESIN146362023"/>
    <s v="23BL000F"/>
    <n v="2323"/>
    <n v="2323"/>
    <n v="2323"/>
    <n v="2323"/>
    <n v="0"/>
    <n v="0"/>
    <n v="0"/>
    <n v="0"/>
    <n v="0"/>
    <n v="0"/>
    <n v="0"/>
    <n v="0"/>
    <n v="0"/>
    <n v="0"/>
    <n v="0"/>
    <s v="2"/>
  </r>
  <r>
    <x v="4"/>
    <x v="117"/>
    <s v="1"/>
    <s v="01"/>
    <s v="15041RESIN146362023"/>
    <s v="23BL000F"/>
    <n v="2322"/>
    <n v="2322"/>
    <n v="2322"/>
    <n v="2322"/>
    <n v="0"/>
    <n v="0"/>
    <n v="0"/>
    <n v="0"/>
    <n v="166.5"/>
    <n v="0"/>
    <n v="0"/>
    <n v="0"/>
    <n v="0"/>
    <n v="0"/>
    <n v="166.5"/>
    <s v="2"/>
  </r>
  <r>
    <x v="4"/>
    <x v="117"/>
    <s v="1"/>
    <s v="01"/>
    <s v="15041RESIN146362023"/>
    <s v="23BL000F"/>
    <n v="2321"/>
    <n v="2321"/>
    <n v="2321"/>
    <n v="2321"/>
    <n v="0"/>
    <n v="0"/>
    <n v="0"/>
    <n v="0"/>
    <n v="143.6"/>
    <n v="0"/>
    <n v="0"/>
    <n v="0"/>
    <n v="0"/>
    <n v="0"/>
    <n v="143.6"/>
    <s v="2"/>
  </r>
  <r>
    <x v="4"/>
    <x v="117"/>
    <s v="1"/>
    <s v="01"/>
    <s v="15041RESIN146362023"/>
    <s v="23BL000F"/>
    <n v="2320"/>
    <n v="2320"/>
    <n v="2320"/>
    <n v="2320"/>
    <n v="0"/>
    <n v="0"/>
    <n v="0"/>
    <n v="0"/>
    <n v="43.5"/>
    <n v="0"/>
    <n v="0"/>
    <n v="0"/>
    <n v="0"/>
    <n v="0"/>
    <n v="43.5"/>
    <s v="2"/>
  </r>
  <r>
    <x v="4"/>
    <x v="117"/>
    <s v="1"/>
    <s v="01"/>
    <s v="15041RESIN146362023"/>
    <s v="23BL000F"/>
    <n v="2319"/>
    <n v="2319"/>
    <n v="2319"/>
    <n v="2319"/>
    <n v="0"/>
    <n v="0"/>
    <n v="0"/>
    <n v="0"/>
    <n v="11"/>
    <n v="0"/>
    <n v="0"/>
    <n v="0"/>
    <n v="0"/>
    <n v="0"/>
    <n v="11"/>
    <s v="2"/>
  </r>
  <r>
    <x v="4"/>
    <x v="117"/>
    <s v="1"/>
    <s v="01"/>
    <s v="15041RESIN146362023"/>
    <s v="23BL000F"/>
    <n v="2318"/>
    <n v="2318"/>
    <n v="2318"/>
    <n v="2318"/>
    <n v="0"/>
    <n v="0"/>
    <n v="0"/>
    <n v="0"/>
    <n v="68.5"/>
    <n v="0"/>
    <n v="0"/>
    <n v="0"/>
    <n v="0"/>
    <n v="0"/>
    <n v="68.5"/>
    <s v="2"/>
  </r>
  <r>
    <x v="4"/>
    <x v="117"/>
    <s v="1"/>
    <s v="01"/>
    <s v="15041RESIN146362023"/>
    <s v="23BL000F"/>
    <n v="2317"/>
    <n v="2317"/>
    <n v="2317"/>
    <n v="2317"/>
    <n v="0"/>
    <n v="0"/>
    <n v="0"/>
    <n v="0"/>
    <n v="7.92"/>
    <n v="0"/>
    <n v="0"/>
    <n v="0"/>
    <n v="0"/>
    <n v="0"/>
    <n v="7.92"/>
    <s v="2"/>
  </r>
  <r>
    <x v="4"/>
    <x v="117"/>
    <s v="1"/>
    <s v="01"/>
    <s v="15041RESIN146362023"/>
    <s v="23BL000F"/>
    <n v="2316"/>
    <n v="2316"/>
    <n v="2316"/>
    <n v="2316"/>
    <n v="0"/>
    <n v="0"/>
    <n v="0"/>
    <n v="0"/>
    <n v="280.5"/>
    <n v="0"/>
    <n v="0"/>
    <n v="0"/>
    <n v="0"/>
    <n v="0"/>
    <n v="280.5"/>
    <s v="2"/>
  </r>
  <r>
    <x v="4"/>
    <x v="117"/>
    <s v="1"/>
    <s v="01"/>
    <s v="15041RESIN146362023"/>
    <s v="23BL000F"/>
    <n v="2315"/>
    <n v="2315"/>
    <n v="2315"/>
    <n v="2315"/>
    <n v="0"/>
    <n v="0"/>
    <n v="0"/>
    <n v="0"/>
    <n v="365"/>
    <n v="0"/>
    <n v="0"/>
    <n v="0"/>
    <n v="0"/>
    <n v="0"/>
    <n v="365"/>
    <s v="2"/>
  </r>
  <r>
    <x v="4"/>
    <x v="117"/>
    <s v="1"/>
    <s v="01"/>
    <s v="15041RESIN146362023"/>
    <s v="23BL000F"/>
    <n v="2314"/>
    <n v="2314"/>
    <n v="2314"/>
    <n v="2314"/>
    <n v="0"/>
    <n v="0"/>
    <n v="0"/>
    <n v="0"/>
    <n v="34"/>
    <n v="0"/>
    <n v="0"/>
    <n v="0"/>
    <n v="0"/>
    <n v="0"/>
    <n v="34"/>
    <s v="2"/>
  </r>
  <r>
    <x v="4"/>
    <x v="117"/>
    <s v="1"/>
    <s v="01"/>
    <s v="15041RESIN146362023"/>
    <s v="23BL000F"/>
    <n v="2312"/>
    <n v="2312"/>
    <n v="2312"/>
    <n v="2312"/>
    <n v="0"/>
    <n v="0"/>
    <n v="0"/>
    <n v="0"/>
    <n v="80.08"/>
    <n v="0"/>
    <n v="0"/>
    <n v="0"/>
    <n v="0"/>
    <n v="0"/>
    <n v="80.08"/>
    <s v="2"/>
  </r>
  <r>
    <x v="4"/>
    <x v="117"/>
    <s v="1"/>
    <s v="01"/>
    <s v="15041RESIN146362023"/>
    <s v="23BL000F"/>
    <n v="2312"/>
    <n v="2312"/>
    <n v="2312"/>
    <n v="2312"/>
    <n v="0"/>
    <n v="0"/>
    <n v="0"/>
    <n v="0"/>
    <n v="35.75"/>
    <n v="0"/>
    <n v="0"/>
    <n v="0"/>
    <n v="0"/>
    <n v="0"/>
    <n v="35.75"/>
    <s v="2"/>
  </r>
  <r>
    <x v="4"/>
    <x v="117"/>
    <s v="1"/>
    <s v="01"/>
    <s v="15041RESIN146362023"/>
    <s v="23BL000F"/>
    <n v="2311"/>
    <n v="2311"/>
    <n v="2311"/>
    <n v="2311"/>
    <n v="0"/>
    <n v="0"/>
    <n v="0"/>
    <n v="0"/>
    <n v="29.83"/>
    <n v="0"/>
    <n v="0"/>
    <n v="0"/>
    <n v="0"/>
    <n v="0"/>
    <n v="29.83"/>
    <s v="2"/>
  </r>
  <r>
    <x v="4"/>
    <x v="117"/>
    <s v="1"/>
    <s v="01"/>
    <s v="15041RESIN146362023"/>
    <s v="23BL000F"/>
    <n v="2310"/>
    <n v="2310"/>
    <n v="2310"/>
    <n v="2310"/>
    <n v="0"/>
    <n v="0"/>
    <n v="0"/>
    <n v="0"/>
    <n v="182"/>
    <n v="0"/>
    <n v="0"/>
    <n v="0"/>
    <n v="0"/>
    <n v="0"/>
    <n v="182"/>
    <s v="2"/>
  </r>
  <r>
    <x v="4"/>
    <x v="117"/>
    <s v="1"/>
    <s v="01"/>
    <s v="15041RESIN146362023"/>
    <s v="23BL000F"/>
    <n v="2309"/>
    <n v="2309"/>
    <n v="2309"/>
    <n v="2309"/>
    <n v="0"/>
    <n v="0"/>
    <n v="0"/>
    <n v="0"/>
    <n v="110"/>
    <n v="0"/>
    <n v="0"/>
    <n v="0"/>
    <n v="0"/>
    <n v="0"/>
    <n v="110"/>
    <s v="2"/>
  </r>
  <r>
    <x v="4"/>
    <x v="117"/>
    <s v="1"/>
    <s v="01"/>
    <s v="15041RESIN146362023"/>
    <s v="23BL000F"/>
    <n v="2308"/>
    <n v="2308"/>
    <n v="2308"/>
    <n v="2308"/>
    <n v="0"/>
    <n v="0"/>
    <n v="0"/>
    <n v="0"/>
    <n v="8.8000000000000007"/>
    <n v="0"/>
    <n v="0"/>
    <n v="0"/>
    <n v="0"/>
    <n v="0"/>
    <n v="8.8000000000000007"/>
    <s v="2"/>
  </r>
  <r>
    <x v="4"/>
    <x v="117"/>
    <s v="1"/>
    <s v="01"/>
    <s v="15041RESIN146362023"/>
    <s v="23BL000F"/>
    <n v="2307"/>
    <n v="2307"/>
    <n v="2307"/>
    <n v="2307"/>
    <n v="0"/>
    <n v="0"/>
    <n v="0"/>
    <n v="0"/>
    <n v="85"/>
    <n v="0"/>
    <n v="0"/>
    <n v="0"/>
    <n v="0"/>
    <n v="0"/>
    <n v="85"/>
    <s v="2"/>
  </r>
  <r>
    <x v="4"/>
    <x v="117"/>
    <s v="1"/>
    <s v="01"/>
    <s v="15041RESIN146362023"/>
    <s v="23BL000F"/>
    <n v="2306"/>
    <n v="2306"/>
    <n v="2306"/>
    <n v="2306"/>
    <n v="0"/>
    <n v="0"/>
    <n v="0"/>
    <n v="0"/>
    <n v="75"/>
    <n v="0"/>
    <n v="0"/>
    <n v="0"/>
    <n v="0"/>
    <n v="0"/>
    <n v="75"/>
    <s v="2"/>
  </r>
  <r>
    <x v="4"/>
    <x v="117"/>
    <s v="1"/>
    <s v="01"/>
    <s v="15041RESIN146362023"/>
    <s v="23BL000F"/>
    <n v="2305"/>
    <n v="2305"/>
    <n v="2305"/>
    <n v="2305"/>
    <n v="0"/>
    <n v="0"/>
    <n v="0"/>
    <n v="0"/>
    <n v="15"/>
    <n v="0"/>
    <n v="0"/>
    <n v="0"/>
    <n v="0"/>
    <n v="0"/>
    <n v="15"/>
    <s v="2"/>
  </r>
  <r>
    <x v="4"/>
    <x v="117"/>
    <s v="1"/>
    <s v="01"/>
    <s v="15041RESIN146362023"/>
    <s v="23BL000F"/>
    <n v="2304"/>
    <n v="2304"/>
    <n v="2304"/>
    <n v="2304"/>
    <n v="0"/>
    <n v="0"/>
    <n v="0"/>
    <n v="0"/>
    <n v="12"/>
    <n v="0"/>
    <n v="0"/>
    <n v="0"/>
    <n v="0"/>
    <n v="0"/>
    <n v="12"/>
    <s v="2"/>
  </r>
  <r>
    <x v="4"/>
    <x v="117"/>
    <s v="1"/>
    <s v="01"/>
    <s v="15041RESIN146362023"/>
    <s v="23BL000F"/>
    <n v="2303"/>
    <n v="2303"/>
    <n v="2303"/>
    <n v="2303"/>
    <n v="0"/>
    <n v="0"/>
    <n v="0"/>
    <n v="0"/>
    <n v="374"/>
    <n v="0"/>
    <n v="0"/>
    <n v="0"/>
    <n v="0"/>
    <n v="0"/>
    <n v="374"/>
    <s v="2"/>
  </r>
  <r>
    <x v="4"/>
    <x v="117"/>
    <s v="1"/>
    <s v="01"/>
    <s v="15041RESIN146362023"/>
    <s v="23BL000F"/>
    <n v="2302"/>
    <n v="2302"/>
    <n v="2302"/>
    <n v="2302"/>
    <n v="0"/>
    <n v="0"/>
    <n v="0"/>
    <n v="0"/>
    <n v="44.1"/>
    <n v="0"/>
    <n v="0"/>
    <n v="0"/>
    <n v="0"/>
    <n v="0"/>
    <n v="44.1"/>
    <s v="2"/>
  </r>
  <r>
    <x v="4"/>
    <x v="117"/>
    <s v="1"/>
    <s v="01"/>
    <s v="15041RESIN146362023"/>
    <s v="23BL000F"/>
    <n v="2301"/>
    <n v="2301"/>
    <n v="2301"/>
    <n v="2301"/>
    <n v="0"/>
    <n v="0"/>
    <n v="0"/>
    <n v="0"/>
    <n v="312.5"/>
    <n v="0"/>
    <n v="0"/>
    <n v="0"/>
    <n v="0"/>
    <n v="0"/>
    <n v="312.5"/>
    <s v="2"/>
  </r>
  <r>
    <x v="4"/>
    <x v="118"/>
    <s v="1"/>
    <s v="01"/>
    <s v="15041RESIN146362023"/>
    <s v="23BL000F"/>
    <n v="2300"/>
    <n v="2300"/>
    <n v="2300"/>
    <n v="2300"/>
    <n v="0"/>
    <n v="0"/>
    <n v="0"/>
    <n v="0"/>
    <n v="175"/>
    <n v="0"/>
    <n v="0"/>
    <n v="0"/>
    <n v="0"/>
    <n v="0"/>
    <n v="175"/>
    <s v="2"/>
  </r>
  <r>
    <x v="4"/>
    <x v="118"/>
    <s v="1"/>
    <s v="01"/>
    <s v="15041RESIN146362023"/>
    <s v="23BL000F"/>
    <n v="2299"/>
    <n v="2299"/>
    <n v="2299"/>
    <n v="2299"/>
    <n v="0"/>
    <n v="0"/>
    <n v="0"/>
    <n v="0"/>
    <n v="193"/>
    <n v="0"/>
    <n v="0"/>
    <n v="0"/>
    <n v="0"/>
    <n v="0"/>
    <n v="193"/>
    <s v="2"/>
  </r>
  <r>
    <x v="4"/>
    <x v="118"/>
    <s v="1"/>
    <s v="01"/>
    <s v="15041RESIN146362023"/>
    <s v="23BL000F"/>
    <n v="2298"/>
    <n v="2298"/>
    <n v="2298"/>
    <n v="2298"/>
    <n v="0"/>
    <n v="0"/>
    <n v="0"/>
    <n v="0"/>
    <n v="410"/>
    <n v="0"/>
    <n v="0"/>
    <n v="0"/>
    <n v="0"/>
    <n v="0"/>
    <n v="410"/>
    <s v="2"/>
  </r>
  <r>
    <x v="4"/>
    <x v="118"/>
    <s v="1"/>
    <s v="01"/>
    <s v="15041RESIN146362023"/>
    <s v="23BL000F"/>
    <n v="2297"/>
    <n v="2297"/>
    <n v="2297"/>
    <n v="2297"/>
    <n v="0"/>
    <n v="0"/>
    <n v="0"/>
    <n v="0"/>
    <n v="372"/>
    <n v="0"/>
    <n v="0"/>
    <n v="0"/>
    <n v="0"/>
    <n v="0"/>
    <n v="372"/>
    <s v="2"/>
  </r>
  <r>
    <x v="4"/>
    <x v="118"/>
    <s v="1"/>
    <s v="01"/>
    <s v="15041RESIN146362023"/>
    <s v="23BL000F"/>
    <n v="2296"/>
    <n v="2296"/>
    <n v="2296"/>
    <n v="2296"/>
    <n v="0"/>
    <n v="0"/>
    <n v="0"/>
    <n v="0"/>
    <n v="339"/>
    <n v="0"/>
    <n v="0"/>
    <n v="0"/>
    <n v="0"/>
    <n v="0"/>
    <n v="339"/>
    <s v="2"/>
  </r>
  <r>
    <x v="4"/>
    <x v="118"/>
    <s v="1"/>
    <s v="01"/>
    <s v="15041RESIN146362023"/>
    <s v="23BL000F"/>
    <n v="2295"/>
    <n v="2295"/>
    <n v="2295"/>
    <n v="2295"/>
    <n v="0"/>
    <n v="0"/>
    <n v="0"/>
    <n v="0"/>
    <n v="48"/>
    <n v="0"/>
    <n v="0"/>
    <n v="0"/>
    <n v="0"/>
    <n v="0"/>
    <n v="48"/>
    <s v="2"/>
  </r>
  <r>
    <x v="4"/>
    <x v="118"/>
    <s v="1"/>
    <s v="01"/>
    <s v="15041RESIN146362023"/>
    <s v="23BL000F"/>
    <n v="2294"/>
    <n v="2294"/>
    <n v="2294"/>
    <n v="2294"/>
    <n v="0"/>
    <n v="0"/>
    <n v="0"/>
    <n v="0"/>
    <n v="440.4"/>
    <n v="0"/>
    <n v="0"/>
    <n v="0"/>
    <n v="0"/>
    <n v="0"/>
    <n v="440.4"/>
    <s v="2"/>
  </r>
  <r>
    <x v="4"/>
    <x v="118"/>
    <s v="1"/>
    <s v="01"/>
    <s v="15041RESIN146362023"/>
    <s v="23BL000F"/>
    <n v="2293"/>
    <n v="2293"/>
    <n v="2293"/>
    <n v="2293"/>
    <n v="0"/>
    <n v="0"/>
    <n v="0"/>
    <n v="0"/>
    <n v="64.900000000000006"/>
    <n v="0"/>
    <n v="0"/>
    <n v="0"/>
    <n v="0"/>
    <n v="0"/>
    <n v="64.900000000000006"/>
    <s v="2"/>
  </r>
  <r>
    <x v="4"/>
    <x v="118"/>
    <s v="1"/>
    <s v="01"/>
    <s v="15041RESIN146362023"/>
    <s v="23BL000F"/>
    <n v="2292"/>
    <n v="2292"/>
    <n v="2292"/>
    <n v="2292"/>
    <n v="0"/>
    <n v="0"/>
    <n v="0"/>
    <n v="0"/>
    <n v="257"/>
    <n v="0"/>
    <n v="0"/>
    <n v="0"/>
    <n v="0"/>
    <n v="0"/>
    <n v="257"/>
    <s v="2"/>
  </r>
  <r>
    <x v="4"/>
    <x v="118"/>
    <s v="1"/>
    <s v="01"/>
    <s v="15041RESIN146362023"/>
    <s v="23BL000F"/>
    <n v="2291"/>
    <n v="2291"/>
    <n v="2291"/>
    <n v="2291"/>
    <n v="0"/>
    <n v="0"/>
    <n v="0"/>
    <n v="0"/>
    <n v="107.55"/>
    <n v="0"/>
    <n v="0"/>
    <n v="0"/>
    <n v="0"/>
    <n v="0"/>
    <n v="107.55"/>
    <s v="2"/>
  </r>
  <r>
    <x v="4"/>
    <x v="118"/>
    <s v="1"/>
    <s v="01"/>
    <s v="15041RESIN146362023"/>
    <s v="23BL000F"/>
    <n v="2290"/>
    <n v="2290"/>
    <n v="2290"/>
    <n v="2290"/>
    <n v="0"/>
    <n v="0"/>
    <n v="0"/>
    <n v="0"/>
    <n v="124.27"/>
    <n v="0"/>
    <n v="0"/>
    <n v="0"/>
    <n v="0"/>
    <n v="0"/>
    <n v="124.27"/>
    <s v="2"/>
  </r>
  <r>
    <x v="4"/>
    <x v="118"/>
    <s v="1"/>
    <s v="01"/>
    <s v="15041RESIN146362023"/>
    <s v="23BL000F"/>
    <n v="2289"/>
    <n v="2289"/>
    <n v="2289"/>
    <n v="2289"/>
    <n v="0"/>
    <n v="0"/>
    <n v="0"/>
    <n v="0"/>
    <n v="135.55000000000001"/>
    <n v="0"/>
    <n v="0"/>
    <n v="0"/>
    <n v="0"/>
    <n v="0"/>
    <n v="135.55000000000001"/>
    <s v="2"/>
  </r>
  <r>
    <x v="4"/>
    <x v="118"/>
    <s v="1"/>
    <s v="01"/>
    <s v="15041RESIN146362023"/>
    <s v="23BL000F"/>
    <n v="2288"/>
    <n v="2288"/>
    <n v="2288"/>
    <n v="2288"/>
    <n v="0"/>
    <n v="0"/>
    <n v="0"/>
    <n v="0"/>
    <n v="262.10000000000002"/>
    <n v="0"/>
    <n v="0"/>
    <n v="0"/>
    <n v="0"/>
    <n v="0"/>
    <n v="262.10000000000002"/>
    <s v="2"/>
  </r>
  <r>
    <x v="4"/>
    <x v="118"/>
    <s v="1"/>
    <s v="01"/>
    <s v="15041RESIN146362023"/>
    <s v="23BL000F"/>
    <n v="2287"/>
    <n v="2287"/>
    <n v="2287"/>
    <n v="2287"/>
    <n v="0"/>
    <n v="0"/>
    <n v="0"/>
    <n v="0"/>
    <n v="846.5"/>
    <n v="0"/>
    <n v="0"/>
    <n v="0"/>
    <n v="0"/>
    <n v="0"/>
    <n v="846.5"/>
    <s v="2"/>
  </r>
  <r>
    <x v="4"/>
    <x v="118"/>
    <s v="1"/>
    <s v="01"/>
    <s v="15041RESIN146362023"/>
    <s v="23BL000F"/>
    <n v="2286"/>
    <n v="2286"/>
    <n v="2286"/>
    <n v="2286"/>
    <n v="0"/>
    <n v="0"/>
    <n v="0"/>
    <n v="0"/>
    <n v="55"/>
    <n v="0"/>
    <n v="0"/>
    <n v="0"/>
    <n v="0"/>
    <n v="0"/>
    <n v="55"/>
    <s v="2"/>
  </r>
  <r>
    <x v="4"/>
    <x v="118"/>
    <s v="1"/>
    <s v="01"/>
    <s v="15041RESIN146362023"/>
    <s v="23BL000F"/>
    <n v="2285"/>
    <n v="2285"/>
    <n v="2285"/>
    <n v="2285"/>
    <n v="0"/>
    <n v="0"/>
    <n v="0"/>
    <n v="0"/>
    <n v="36"/>
    <n v="0"/>
    <n v="0"/>
    <n v="0"/>
    <n v="0"/>
    <n v="0"/>
    <n v="36"/>
    <s v="2"/>
  </r>
  <r>
    <x v="4"/>
    <x v="118"/>
    <s v="1"/>
    <s v="01"/>
    <s v="15041RESIN146362023"/>
    <s v="23BL000F"/>
    <n v="2284"/>
    <n v="2284"/>
    <n v="2284"/>
    <n v="2284"/>
    <n v="0"/>
    <n v="0"/>
    <n v="0"/>
    <n v="0"/>
    <n v="219"/>
    <n v="0"/>
    <n v="0"/>
    <n v="0"/>
    <n v="0"/>
    <n v="0"/>
    <n v="219"/>
    <s v="2"/>
  </r>
  <r>
    <x v="4"/>
    <x v="118"/>
    <s v="1"/>
    <s v="01"/>
    <s v="15041RESIN146362023"/>
    <s v="23BL000F"/>
    <n v="2283"/>
    <n v="2283"/>
    <n v="2283"/>
    <n v="2283"/>
    <n v="0"/>
    <n v="0"/>
    <n v="0"/>
    <n v="0"/>
    <n v="190.65"/>
    <n v="0"/>
    <n v="0"/>
    <n v="0"/>
    <n v="0"/>
    <n v="0"/>
    <n v="190.65"/>
    <s v="2"/>
  </r>
  <r>
    <x v="4"/>
    <x v="118"/>
    <s v="1"/>
    <s v="01"/>
    <s v="15041RESIN146362023"/>
    <s v="23BL000F"/>
    <n v="2282"/>
    <n v="2282"/>
    <n v="2282"/>
    <n v="2282"/>
    <n v="0"/>
    <n v="0"/>
    <n v="0"/>
    <n v="0"/>
    <n v="159.5"/>
    <n v="0"/>
    <n v="0"/>
    <n v="0"/>
    <n v="0"/>
    <n v="0"/>
    <n v="159.5"/>
    <s v="2"/>
  </r>
  <r>
    <x v="4"/>
    <x v="118"/>
    <s v="1"/>
    <s v="01"/>
    <s v="15041RESIN146362023"/>
    <s v="23BL000F"/>
    <n v="2281"/>
    <n v="2281"/>
    <n v="2281"/>
    <n v="2281"/>
    <n v="0"/>
    <n v="0"/>
    <n v="0"/>
    <n v="0"/>
    <n v="14"/>
    <n v="0"/>
    <n v="0"/>
    <n v="0"/>
    <n v="0"/>
    <n v="0"/>
    <n v="14"/>
    <s v="2"/>
  </r>
  <r>
    <x v="4"/>
    <x v="118"/>
    <s v="1"/>
    <s v="01"/>
    <s v="15041RESIN146362023"/>
    <s v="23BL000F"/>
    <n v="2280"/>
    <n v="2280"/>
    <n v="2280"/>
    <n v="2280"/>
    <n v="0"/>
    <n v="0"/>
    <n v="0"/>
    <n v="0"/>
    <n v="26.5"/>
    <n v="0"/>
    <n v="0"/>
    <n v="0"/>
    <n v="0"/>
    <n v="0"/>
    <n v="26.5"/>
    <s v="2"/>
  </r>
  <r>
    <x v="4"/>
    <x v="118"/>
    <s v="1"/>
    <s v="01"/>
    <s v="15041RESIN146362023"/>
    <s v="23BL000F"/>
    <n v="2279"/>
    <n v="2279"/>
    <n v="2279"/>
    <n v="2279"/>
    <n v="0"/>
    <n v="0"/>
    <n v="0"/>
    <n v="0"/>
    <n v="45"/>
    <n v="0"/>
    <n v="0"/>
    <n v="0"/>
    <n v="0"/>
    <n v="0"/>
    <n v="45"/>
    <s v="2"/>
  </r>
  <r>
    <x v="4"/>
    <x v="118"/>
    <s v="1"/>
    <s v="01"/>
    <s v="15041RESIN146362023"/>
    <s v="23BL000F"/>
    <n v="2278"/>
    <n v="2278"/>
    <n v="2278"/>
    <n v="2278"/>
    <n v="0"/>
    <n v="0"/>
    <n v="0"/>
    <n v="0"/>
    <n v="319.8"/>
    <n v="0"/>
    <n v="0"/>
    <n v="0"/>
    <n v="0"/>
    <n v="0"/>
    <n v="319.8"/>
    <s v="2"/>
  </r>
  <r>
    <x v="4"/>
    <x v="118"/>
    <s v="1"/>
    <s v="01"/>
    <s v="15041RESIN146362023"/>
    <s v="23BL000F"/>
    <n v="2277"/>
    <n v="2277"/>
    <n v="2277"/>
    <n v="2277"/>
    <n v="0"/>
    <n v="0"/>
    <n v="0"/>
    <n v="0"/>
    <n v="114.3"/>
    <n v="0"/>
    <n v="0"/>
    <n v="0"/>
    <n v="0"/>
    <n v="0"/>
    <n v="114.3"/>
    <s v="2"/>
  </r>
  <r>
    <x v="4"/>
    <x v="118"/>
    <s v="1"/>
    <s v="01"/>
    <s v="15041RESIN146362023"/>
    <s v="23BL000F"/>
    <n v="2276"/>
    <n v="2276"/>
    <n v="2276"/>
    <n v="2276"/>
    <n v="0"/>
    <n v="0"/>
    <n v="0"/>
    <n v="0"/>
    <n v="27"/>
    <n v="0"/>
    <n v="0"/>
    <n v="0"/>
    <n v="0"/>
    <n v="0"/>
    <n v="27"/>
    <s v="2"/>
  </r>
  <r>
    <x v="4"/>
    <x v="118"/>
    <s v="1"/>
    <s v="01"/>
    <s v="15041RESIN146362023"/>
    <s v="23BL000F"/>
    <n v="2275"/>
    <n v="2275"/>
    <n v="2275"/>
    <n v="2275"/>
    <n v="0"/>
    <n v="0"/>
    <n v="0"/>
    <n v="0"/>
    <n v="36"/>
    <n v="0"/>
    <n v="0"/>
    <n v="0"/>
    <n v="0"/>
    <n v="0"/>
    <n v="36"/>
    <s v="2"/>
  </r>
  <r>
    <x v="4"/>
    <x v="119"/>
    <s v="1"/>
    <s v="01"/>
    <s v="15041RESIN146362023"/>
    <s v="23BL000F"/>
    <n v="2274"/>
    <n v="2274"/>
    <n v="2274"/>
    <n v="2274"/>
    <n v="0"/>
    <n v="0"/>
    <n v="0"/>
    <n v="0"/>
    <n v="523.85"/>
    <n v="0"/>
    <n v="0"/>
    <n v="0"/>
    <n v="0"/>
    <n v="0"/>
    <n v="523.85"/>
    <s v="2"/>
  </r>
  <r>
    <x v="4"/>
    <x v="119"/>
    <s v="1"/>
    <s v="01"/>
    <s v="15041RESIN146362023"/>
    <s v="23BL000F"/>
    <n v="2273"/>
    <n v="2273"/>
    <n v="2273"/>
    <n v="2273"/>
    <n v="0"/>
    <n v="0"/>
    <n v="0"/>
    <n v="0"/>
    <n v="359"/>
    <n v="0"/>
    <n v="0"/>
    <n v="0"/>
    <n v="0"/>
    <n v="0"/>
    <n v="359"/>
    <s v="2"/>
  </r>
  <r>
    <x v="4"/>
    <x v="119"/>
    <s v="1"/>
    <s v="01"/>
    <s v="15041RESIN146362023"/>
    <s v="23BL000F"/>
    <n v="2272"/>
    <n v="2272"/>
    <n v="2272"/>
    <n v="2272"/>
    <n v="0"/>
    <n v="0"/>
    <n v="0"/>
    <n v="0"/>
    <n v="56.5"/>
    <n v="0"/>
    <n v="0"/>
    <n v="0"/>
    <n v="0"/>
    <n v="0"/>
    <n v="56.5"/>
    <s v="2"/>
  </r>
  <r>
    <x v="4"/>
    <x v="119"/>
    <s v="1"/>
    <s v="01"/>
    <s v="15041RESIN146362023"/>
    <s v="23BL000F"/>
    <n v="2271"/>
    <n v="2271"/>
    <n v="2271"/>
    <n v="2271"/>
    <n v="0"/>
    <n v="0"/>
    <n v="0"/>
    <n v="0"/>
    <n v="119.6"/>
    <n v="0"/>
    <n v="0"/>
    <n v="0"/>
    <n v="0"/>
    <n v="0"/>
    <n v="119.6"/>
    <s v="2"/>
  </r>
  <r>
    <x v="4"/>
    <x v="119"/>
    <s v="1"/>
    <s v="01"/>
    <s v="15041RESIN146362023"/>
    <s v="23BL000F"/>
    <n v="2270"/>
    <n v="2270"/>
    <n v="2270"/>
    <n v="2270"/>
    <n v="0"/>
    <n v="0"/>
    <n v="0"/>
    <n v="0"/>
    <n v="24.75"/>
    <n v="0"/>
    <n v="0"/>
    <n v="0"/>
    <n v="0"/>
    <n v="0"/>
    <n v="24.75"/>
    <s v="2"/>
  </r>
  <r>
    <x v="4"/>
    <x v="119"/>
    <s v="1"/>
    <s v="01"/>
    <s v="15041RESIN146362023"/>
    <s v="23BL000F"/>
    <n v="2269"/>
    <n v="2269"/>
    <n v="2269"/>
    <n v="2269"/>
    <n v="0"/>
    <n v="0"/>
    <n v="0"/>
    <n v="0"/>
    <n v="263.5"/>
    <n v="0"/>
    <n v="0"/>
    <n v="0"/>
    <n v="0"/>
    <n v="0"/>
    <n v="263.5"/>
    <s v="2"/>
  </r>
  <r>
    <x v="4"/>
    <x v="119"/>
    <s v="1"/>
    <s v="01"/>
    <s v="15041RESIN146362023"/>
    <s v="23BL000F"/>
    <n v="2268"/>
    <n v="2268"/>
    <n v="2268"/>
    <n v="2268"/>
    <n v="0"/>
    <n v="0"/>
    <n v="0"/>
    <n v="0"/>
    <n v="405"/>
    <n v="0"/>
    <n v="0"/>
    <n v="0"/>
    <n v="0"/>
    <n v="0"/>
    <n v="405"/>
    <s v="2"/>
  </r>
  <r>
    <x v="4"/>
    <x v="119"/>
    <s v="1"/>
    <s v="01"/>
    <s v="15041RESIN146362023"/>
    <s v="23BL000F"/>
    <n v="2267"/>
    <n v="2267"/>
    <n v="2267"/>
    <n v="2267"/>
    <n v="0"/>
    <n v="0"/>
    <n v="0"/>
    <n v="0"/>
    <n v="170"/>
    <n v="0"/>
    <n v="0"/>
    <n v="0"/>
    <n v="0"/>
    <n v="0"/>
    <n v="170"/>
    <s v="2"/>
  </r>
  <r>
    <x v="4"/>
    <x v="119"/>
    <s v="1"/>
    <s v="01"/>
    <s v="15041RESIN146362023"/>
    <s v="23BL000F"/>
    <n v="2266"/>
    <n v="2266"/>
    <n v="2266"/>
    <n v="2266"/>
    <n v="0"/>
    <n v="0"/>
    <n v="0"/>
    <n v="0"/>
    <n v="46.55"/>
    <n v="0"/>
    <n v="0"/>
    <n v="0"/>
    <n v="0"/>
    <n v="0"/>
    <n v="46.55"/>
    <s v="2"/>
  </r>
  <r>
    <x v="4"/>
    <x v="119"/>
    <s v="1"/>
    <s v="01"/>
    <s v="15041RESIN146362023"/>
    <s v="23BL000F"/>
    <n v="2265"/>
    <n v="2265"/>
    <n v="2265"/>
    <n v="2265"/>
    <n v="0"/>
    <n v="0"/>
    <n v="0"/>
    <n v="0"/>
    <n v="210"/>
    <n v="0"/>
    <n v="0"/>
    <n v="0"/>
    <n v="0"/>
    <n v="0"/>
    <n v="210"/>
    <s v="2"/>
  </r>
  <r>
    <x v="4"/>
    <x v="119"/>
    <s v="1"/>
    <s v="01"/>
    <s v="15041RESIN146362023"/>
    <s v="23BL000F"/>
    <n v="2264"/>
    <n v="2264"/>
    <n v="2264"/>
    <n v="2264"/>
    <n v="0"/>
    <n v="0"/>
    <n v="0"/>
    <n v="0"/>
    <n v="617"/>
    <n v="0"/>
    <n v="0"/>
    <n v="0"/>
    <n v="0"/>
    <n v="0"/>
    <n v="617"/>
    <s v="2"/>
  </r>
  <r>
    <x v="4"/>
    <x v="119"/>
    <s v="1"/>
    <s v="01"/>
    <s v="15041RESIN146362023"/>
    <s v="23BL000F"/>
    <n v="2263"/>
    <n v="2263"/>
    <n v="2263"/>
    <n v="2263"/>
    <n v="0"/>
    <n v="0"/>
    <n v="0"/>
    <n v="0"/>
    <n v="193.8"/>
    <n v="0"/>
    <n v="0"/>
    <n v="0"/>
    <n v="0"/>
    <n v="0"/>
    <n v="193.8"/>
    <s v="2"/>
  </r>
  <r>
    <x v="4"/>
    <x v="119"/>
    <s v="1"/>
    <s v="01"/>
    <s v="15041RESIN146362023"/>
    <s v="23BL000F"/>
    <n v="2262"/>
    <n v="2262"/>
    <n v="2262"/>
    <n v="2262"/>
    <n v="0"/>
    <n v="0"/>
    <n v="0"/>
    <n v="0"/>
    <n v="115.9"/>
    <n v="0"/>
    <n v="0"/>
    <n v="0"/>
    <n v="0"/>
    <n v="0"/>
    <n v="115.9"/>
    <s v="2"/>
  </r>
  <r>
    <x v="4"/>
    <x v="119"/>
    <s v="1"/>
    <s v="01"/>
    <s v="15041RESIN146362023"/>
    <s v="23BL000F"/>
    <n v="2261"/>
    <n v="2261"/>
    <n v="2261"/>
    <n v="2261"/>
    <n v="0"/>
    <n v="0"/>
    <n v="0"/>
    <n v="0"/>
    <n v="418.6"/>
    <n v="0"/>
    <n v="0"/>
    <n v="0"/>
    <n v="0"/>
    <n v="0"/>
    <n v="418.6"/>
    <s v="2"/>
  </r>
  <r>
    <x v="4"/>
    <x v="119"/>
    <s v="1"/>
    <s v="01"/>
    <s v="15041RESIN146362023"/>
    <s v="23BL000F"/>
    <n v="2260"/>
    <n v="2260"/>
    <n v="2260"/>
    <n v="2260"/>
    <n v="0"/>
    <n v="0"/>
    <n v="0"/>
    <n v="0"/>
    <n v="0"/>
    <n v="0"/>
    <n v="0"/>
    <n v="0"/>
    <n v="0"/>
    <n v="0"/>
    <n v="0"/>
    <s v="2"/>
  </r>
  <r>
    <x v="4"/>
    <x v="119"/>
    <s v="1"/>
    <s v="01"/>
    <s v="15041RESIN146362023"/>
    <s v="23BL000F"/>
    <n v="2259"/>
    <n v="2259"/>
    <n v="2259"/>
    <n v="2259"/>
    <n v="0"/>
    <n v="0"/>
    <n v="0"/>
    <n v="0"/>
    <n v="574.75"/>
    <n v="0"/>
    <n v="0"/>
    <n v="0"/>
    <n v="0"/>
    <n v="0"/>
    <n v="574.75"/>
    <s v="2"/>
  </r>
  <r>
    <x v="4"/>
    <x v="119"/>
    <s v="1"/>
    <s v="01"/>
    <s v="15041RESIN146362023"/>
    <s v="23BL000F"/>
    <n v="2258"/>
    <n v="2258"/>
    <n v="2258"/>
    <n v="2258"/>
    <n v="0"/>
    <n v="0"/>
    <n v="0"/>
    <n v="0"/>
    <n v="82"/>
    <n v="0"/>
    <n v="0"/>
    <n v="0"/>
    <n v="0"/>
    <n v="0"/>
    <n v="82"/>
    <s v="2"/>
  </r>
  <r>
    <x v="4"/>
    <x v="119"/>
    <s v="1"/>
    <s v="01"/>
    <s v="15041RESIN146362023"/>
    <s v="23BL000F"/>
    <n v="2257"/>
    <n v="2257"/>
    <n v="2257"/>
    <n v="2257"/>
    <n v="0"/>
    <n v="0"/>
    <n v="0"/>
    <n v="0"/>
    <n v="31.5"/>
    <n v="0"/>
    <n v="0"/>
    <n v="0"/>
    <n v="0"/>
    <n v="0"/>
    <n v="31.5"/>
    <s v="2"/>
  </r>
  <r>
    <x v="4"/>
    <x v="119"/>
    <s v="1"/>
    <s v="01"/>
    <s v="15041RESIN146362023"/>
    <s v="23BL000F"/>
    <n v="2256"/>
    <n v="2256"/>
    <n v="2256"/>
    <n v="2256"/>
    <n v="0"/>
    <n v="0"/>
    <n v="0"/>
    <n v="0"/>
    <n v="0"/>
    <n v="0"/>
    <n v="0"/>
    <n v="0"/>
    <n v="0"/>
    <n v="0"/>
    <n v="0"/>
    <s v="2"/>
  </r>
  <r>
    <x v="4"/>
    <x v="119"/>
    <s v="1"/>
    <s v="01"/>
    <s v="15041RESIN146362023"/>
    <s v="23BL000F"/>
    <n v="2255"/>
    <n v="2255"/>
    <n v="2255"/>
    <n v="2255"/>
    <n v="0"/>
    <n v="0"/>
    <n v="0"/>
    <n v="0"/>
    <n v="14.25"/>
    <n v="0"/>
    <n v="0"/>
    <n v="0"/>
    <n v="0"/>
    <n v="0"/>
    <n v="14.25"/>
    <s v="2"/>
  </r>
  <r>
    <x v="4"/>
    <x v="119"/>
    <s v="1"/>
    <s v="01"/>
    <s v="15041RESIN146362023"/>
    <s v="23BL000F"/>
    <n v="2254"/>
    <n v="2254"/>
    <n v="2254"/>
    <n v="2254"/>
    <n v="0"/>
    <n v="0"/>
    <n v="0"/>
    <n v="0"/>
    <n v="165"/>
    <n v="0"/>
    <n v="0"/>
    <n v="0"/>
    <n v="0"/>
    <n v="0"/>
    <n v="165"/>
    <s v="2"/>
  </r>
  <r>
    <x v="4"/>
    <x v="119"/>
    <s v="1"/>
    <s v="01"/>
    <s v="15041RESIN146362023"/>
    <s v="23BL000F"/>
    <n v="2253"/>
    <n v="2253"/>
    <n v="2253"/>
    <n v="2253"/>
    <n v="0"/>
    <n v="0"/>
    <n v="0"/>
    <n v="0"/>
    <n v="164.5"/>
    <n v="0"/>
    <n v="0"/>
    <n v="0"/>
    <n v="0"/>
    <n v="0"/>
    <n v="164.5"/>
    <s v="2"/>
  </r>
  <r>
    <x v="4"/>
    <x v="119"/>
    <s v="1"/>
    <s v="01"/>
    <s v="15041RESIN146362023"/>
    <s v="23BL000F"/>
    <n v="2252"/>
    <n v="2252"/>
    <n v="2252"/>
    <n v="2252"/>
    <n v="0"/>
    <n v="0"/>
    <n v="0"/>
    <n v="0"/>
    <n v="82.5"/>
    <n v="0"/>
    <n v="0"/>
    <n v="0"/>
    <n v="0"/>
    <n v="0"/>
    <n v="82.5"/>
    <s v="2"/>
  </r>
  <r>
    <x v="4"/>
    <x v="119"/>
    <s v="1"/>
    <s v="01"/>
    <s v="15041RESIN146362023"/>
    <s v="23BL000F"/>
    <n v="2251"/>
    <n v="2251"/>
    <n v="2251"/>
    <n v="2251"/>
    <n v="0"/>
    <n v="0"/>
    <n v="0"/>
    <n v="0"/>
    <n v="14.13"/>
    <n v="0"/>
    <n v="0"/>
    <n v="0"/>
    <n v="0"/>
    <n v="0"/>
    <n v="14.13"/>
    <s v="2"/>
  </r>
  <r>
    <x v="4"/>
    <x v="119"/>
    <s v="1"/>
    <s v="01"/>
    <s v="15041RESIN146362023"/>
    <s v="23BL000F"/>
    <n v="2250"/>
    <n v="2250"/>
    <n v="2250"/>
    <n v="2250"/>
    <n v="0"/>
    <n v="0"/>
    <n v="0"/>
    <n v="0"/>
    <n v="440"/>
    <n v="0"/>
    <n v="0"/>
    <n v="0"/>
    <n v="0"/>
    <n v="0"/>
    <n v="440"/>
    <s v="2"/>
  </r>
  <r>
    <x v="4"/>
    <x v="119"/>
    <s v="1"/>
    <s v="01"/>
    <s v="15041RESIN146362023"/>
    <s v="23BL000F"/>
    <n v="2249"/>
    <n v="2249"/>
    <n v="2249"/>
    <n v="2249"/>
    <n v="0"/>
    <n v="0"/>
    <n v="0"/>
    <n v="0"/>
    <n v="125"/>
    <n v="0"/>
    <n v="0"/>
    <n v="0"/>
    <n v="0"/>
    <n v="0"/>
    <n v="125"/>
    <s v="2"/>
  </r>
  <r>
    <x v="4"/>
    <x v="119"/>
    <s v="1"/>
    <s v="01"/>
    <s v="15041RESIN146362023"/>
    <s v="23BL000F"/>
    <n v="2248"/>
    <n v="2248"/>
    <n v="2248"/>
    <n v="2248"/>
    <n v="0"/>
    <n v="0"/>
    <n v="0"/>
    <n v="0"/>
    <n v="161.9"/>
    <n v="0"/>
    <n v="0"/>
    <n v="0"/>
    <n v="0"/>
    <n v="0"/>
    <n v="161.9"/>
    <s v="2"/>
  </r>
  <r>
    <x v="4"/>
    <x v="119"/>
    <s v="1"/>
    <s v="01"/>
    <s v="15041RESIN146362023"/>
    <s v="23BL000F"/>
    <n v="2247"/>
    <n v="2247"/>
    <n v="2247"/>
    <n v="2247"/>
    <n v="0"/>
    <n v="0"/>
    <n v="0"/>
    <n v="0"/>
    <n v="9"/>
    <n v="0"/>
    <n v="0"/>
    <n v="0"/>
    <n v="0"/>
    <n v="0"/>
    <n v="9"/>
    <s v="2"/>
  </r>
  <r>
    <x v="4"/>
    <x v="119"/>
    <s v="1"/>
    <s v="01"/>
    <s v="15041RESIN146362023"/>
    <s v="23BL000F"/>
    <n v="2246"/>
    <n v="2246"/>
    <n v="2246"/>
    <n v="2246"/>
    <n v="0"/>
    <n v="0"/>
    <n v="0"/>
    <n v="0"/>
    <n v="403"/>
    <n v="0"/>
    <n v="0"/>
    <n v="0"/>
    <n v="0"/>
    <n v="0"/>
    <n v="403"/>
    <s v="2"/>
  </r>
  <r>
    <x v="4"/>
    <x v="119"/>
    <s v="1"/>
    <s v="01"/>
    <s v="15041RESIN146362023"/>
    <s v="23BL000F"/>
    <n v="2245"/>
    <n v="2245"/>
    <n v="2245"/>
    <n v="2245"/>
    <n v="0"/>
    <n v="0"/>
    <n v="0"/>
    <n v="0"/>
    <n v="390.1"/>
    <n v="0"/>
    <n v="0"/>
    <n v="0"/>
    <n v="0"/>
    <n v="0"/>
    <n v="390.1"/>
    <s v="2"/>
  </r>
  <r>
    <x v="4"/>
    <x v="119"/>
    <s v="1"/>
    <s v="01"/>
    <s v="15041RESIN146362023"/>
    <s v="23BL000F"/>
    <n v="2244"/>
    <n v="2244"/>
    <n v="2244"/>
    <n v="2244"/>
    <n v="0"/>
    <n v="0"/>
    <n v="0"/>
    <n v="0"/>
    <n v="270"/>
    <n v="0"/>
    <n v="0"/>
    <n v="0"/>
    <n v="0"/>
    <n v="0"/>
    <n v="270"/>
    <s v="2"/>
  </r>
  <r>
    <x v="4"/>
    <x v="119"/>
    <s v="1"/>
    <s v="01"/>
    <s v="15041RESIN146362023"/>
    <s v="23BL000F"/>
    <n v="2243"/>
    <n v="2243"/>
    <n v="2243"/>
    <n v="2243"/>
    <n v="0"/>
    <n v="0"/>
    <n v="0"/>
    <n v="0"/>
    <n v="49.5"/>
    <n v="0"/>
    <n v="0"/>
    <n v="0"/>
    <n v="0"/>
    <n v="0"/>
    <n v="49.5"/>
    <s v="2"/>
  </r>
  <r>
    <x v="4"/>
    <x v="119"/>
    <s v="1"/>
    <s v="01"/>
    <s v="15041RESIN146362023"/>
    <s v="23BL000F"/>
    <n v="2242"/>
    <n v="2242"/>
    <n v="2242"/>
    <n v="2242"/>
    <n v="0"/>
    <n v="0"/>
    <n v="0"/>
    <n v="0"/>
    <n v="474"/>
    <n v="0"/>
    <n v="0"/>
    <n v="0"/>
    <n v="0"/>
    <n v="0"/>
    <n v="474"/>
    <s v="2"/>
  </r>
  <r>
    <x v="4"/>
    <x v="119"/>
    <s v="1"/>
    <s v="01"/>
    <s v="15041RESIN146362023"/>
    <s v="23BL000F"/>
    <n v="2241"/>
    <n v="2241"/>
    <n v="2241"/>
    <n v="2241"/>
    <n v="0"/>
    <n v="0"/>
    <n v="0"/>
    <n v="0"/>
    <n v="13.5"/>
    <n v="0"/>
    <n v="0"/>
    <n v="0"/>
    <n v="0"/>
    <n v="0"/>
    <n v="13.5"/>
    <s v="2"/>
  </r>
  <r>
    <x v="4"/>
    <x v="119"/>
    <s v="1"/>
    <s v="01"/>
    <s v="15041RESIN146362023"/>
    <s v="23BL000F"/>
    <n v="2240"/>
    <n v="2240"/>
    <n v="2240"/>
    <n v="2240"/>
    <n v="0"/>
    <n v="0"/>
    <n v="0"/>
    <n v="0"/>
    <n v="4.2"/>
    <n v="0"/>
    <n v="0"/>
    <n v="0"/>
    <n v="0"/>
    <n v="0"/>
    <n v="4.2"/>
    <s v="2"/>
  </r>
  <r>
    <x v="4"/>
    <x v="119"/>
    <s v="1"/>
    <s v="01"/>
    <s v="15041RESIN146362023"/>
    <s v="23BL000F"/>
    <n v="2239"/>
    <n v="2239"/>
    <n v="2239"/>
    <n v="2239"/>
    <n v="0"/>
    <n v="0"/>
    <n v="0"/>
    <n v="0"/>
    <n v="82.9"/>
    <n v="0"/>
    <n v="0"/>
    <n v="0"/>
    <n v="0"/>
    <n v="0"/>
    <n v="82.9"/>
    <s v="2"/>
  </r>
  <r>
    <x v="4"/>
    <x v="119"/>
    <s v="1"/>
    <s v="01"/>
    <s v="15041RESIN146362023"/>
    <s v="23BL000F"/>
    <n v="2238"/>
    <n v="2238"/>
    <n v="2238"/>
    <n v="2238"/>
    <n v="0"/>
    <n v="0"/>
    <n v="0"/>
    <n v="0"/>
    <n v="392.67"/>
    <n v="0"/>
    <n v="0"/>
    <n v="0"/>
    <n v="0"/>
    <n v="0"/>
    <n v="392.67"/>
    <s v="2"/>
  </r>
  <r>
    <x v="4"/>
    <x v="119"/>
    <s v="1"/>
    <s v="01"/>
    <s v="15041RESIN146362023"/>
    <s v="23BL000F"/>
    <n v="2237"/>
    <n v="2237"/>
    <n v="2237"/>
    <n v="2237"/>
    <n v="0"/>
    <n v="0"/>
    <n v="0"/>
    <n v="0"/>
    <n v="189.8"/>
    <n v="0"/>
    <n v="0"/>
    <n v="0"/>
    <n v="0"/>
    <n v="0"/>
    <n v="189.8"/>
    <s v="2"/>
  </r>
  <r>
    <x v="4"/>
    <x v="119"/>
    <s v="1"/>
    <s v="01"/>
    <s v="15041RESIN146362023"/>
    <s v="23BL000F"/>
    <n v="22326"/>
    <n v="22326"/>
    <n v="22326"/>
    <n v="22326"/>
    <n v="0"/>
    <n v="0"/>
    <n v="0"/>
    <n v="0"/>
    <n v="432"/>
    <n v="0"/>
    <n v="0"/>
    <n v="0"/>
    <n v="0"/>
    <n v="0"/>
    <n v="432"/>
    <s v="2"/>
  </r>
  <r>
    <x v="4"/>
    <x v="119"/>
    <s v="1"/>
    <s v="01"/>
    <s v="15041RESIN146362023"/>
    <s v="23BL000F"/>
    <n v="2235"/>
    <n v="2235"/>
    <n v="2235"/>
    <n v="2235"/>
    <n v="0"/>
    <n v="0"/>
    <n v="0"/>
    <n v="0"/>
    <n v="198.5"/>
    <n v="0"/>
    <n v="0"/>
    <n v="0"/>
    <n v="0"/>
    <n v="0"/>
    <n v="198.5"/>
    <s v="2"/>
  </r>
  <r>
    <x v="4"/>
    <x v="119"/>
    <s v="1"/>
    <s v="01"/>
    <s v="15041RESIN146362023"/>
    <s v="23BL000F"/>
    <n v="2234"/>
    <n v="2234"/>
    <n v="2234"/>
    <n v="2234"/>
    <n v="0"/>
    <n v="0"/>
    <n v="0"/>
    <n v="0"/>
    <n v="301"/>
    <n v="0"/>
    <n v="0"/>
    <n v="0"/>
    <n v="0"/>
    <n v="0"/>
    <n v="301"/>
    <s v="2"/>
  </r>
  <r>
    <x v="4"/>
    <x v="120"/>
    <s v="1"/>
    <s v="01"/>
    <s v="15041RESIN146362023"/>
    <s v="23BL000F"/>
    <n v="2233"/>
    <n v="2233"/>
    <n v="2233"/>
    <n v="2233"/>
    <n v="0"/>
    <n v="0"/>
    <n v="0"/>
    <n v="0"/>
    <n v="140"/>
    <n v="0"/>
    <n v="0"/>
    <n v="0"/>
    <n v="0"/>
    <n v="0"/>
    <n v="140"/>
    <s v="2"/>
  </r>
  <r>
    <x v="4"/>
    <x v="120"/>
    <s v="1"/>
    <s v="01"/>
    <s v="15041RESIN146362023"/>
    <s v="23BL000F"/>
    <n v="2232"/>
    <n v="2232"/>
    <n v="2232"/>
    <n v="2232"/>
    <n v="0"/>
    <n v="0"/>
    <n v="0"/>
    <n v="0"/>
    <n v="450"/>
    <n v="0"/>
    <n v="0"/>
    <n v="0"/>
    <n v="0"/>
    <n v="0"/>
    <n v="450"/>
    <s v="2"/>
  </r>
  <r>
    <x v="4"/>
    <x v="120"/>
    <s v="1"/>
    <s v="01"/>
    <s v="15041RESIN146362023"/>
    <s v="23BL000F"/>
    <n v="2231"/>
    <n v="2231"/>
    <n v="2231"/>
    <n v="2231"/>
    <n v="0"/>
    <n v="0"/>
    <n v="0"/>
    <n v="0"/>
    <n v="28"/>
    <n v="0"/>
    <n v="0"/>
    <n v="0"/>
    <n v="0"/>
    <n v="0"/>
    <n v="28"/>
    <s v="2"/>
  </r>
  <r>
    <x v="4"/>
    <x v="120"/>
    <s v="1"/>
    <s v="01"/>
    <s v="15041RESIN146362023"/>
    <s v="23BL000F"/>
    <n v="2230"/>
    <n v="2230"/>
    <n v="2230"/>
    <n v="2230"/>
    <n v="0"/>
    <n v="0"/>
    <n v="0"/>
    <n v="0"/>
    <n v="56"/>
    <n v="0"/>
    <n v="0"/>
    <n v="0"/>
    <n v="0"/>
    <n v="0"/>
    <n v="56"/>
    <s v="2"/>
  </r>
  <r>
    <x v="4"/>
    <x v="120"/>
    <s v="1"/>
    <s v="01"/>
    <s v="15041RESIN146362023"/>
    <s v="23BL000F"/>
    <n v="2229"/>
    <n v="2229"/>
    <n v="2229"/>
    <n v="2229"/>
    <n v="0"/>
    <n v="0"/>
    <n v="0"/>
    <n v="0"/>
    <n v="62.5"/>
    <n v="0"/>
    <n v="0"/>
    <n v="0"/>
    <n v="0"/>
    <n v="0"/>
    <n v="62.5"/>
    <s v="2"/>
  </r>
  <r>
    <x v="4"/>
    <x v="120"/>
    <s v="1"/>
    <s v="01"/>
    <s v="15041RESIN146362023"/>
    <s v="23BL000F"/>
    <n v="2228"/>
    <n v="2228"/>
    <n v="2228"/>
    <n v="2228"/>
    <n v="0"/>
    <n v="0"/>
    <n v="0"/>
    <n v="0"/>
    <n v="42"/>
    <n v="0"/>
    <n v="0"/>
    <n v="0"/>
    <n v="0"/>
    <n v="0"/>
    <n v="42"/>
    <s v="2"/>
  </r>
  <r>
    <x v="4"/>
    <x v="120"/>
    <s v="1"/>
    <s v="01"/>
    <s v="15041RESIN146362023"/>
    <s v="23BL000F"/>
    <n v="2227"/>
    <n v="2227"/>
    <n v="2227"/>
    <n v="2227"/>
    <n v="0"/>
    <n v="0"/>
    <n v="0"/>
    <n v="0"/>
    <n v="45"/>
    <n v="0"/>
    <n v="0"/>
    <n v="0"/>
    <n v="0"/>
    <n v="0"/>
    <n v="45"/>
    <s v="2"/>
  </r>
  <r>
    <x v="4"/>
    <x v="120"/>
    <s v="1"/>
    <s v="01"/>
    <s v="15041RESIN146362023"/>
    <s v="23BL000F"/>
    <n v="2226"/>
    <n v="2226"/>
    <n v="2226"/>
    <n v="2226"/>
    <n v="0"/>
    <n v="0"/>
    <n v="0"/>
    <n v="0"/>
    <n v="15.9"/>
    <n v="0"/>
    <n v="0"/>
    <n v="0"/>
    <n v="0"/>
    <n v="0"/>
    <n v="15.9"/>
    <s v="2"/>
  </r>
  <r>
    <x v="4"/>
    <x v="120"/>
    <s v="1"/>
    <s v="01"/>
    <s v="15041RESIN146362023"/>
    <s v="23BL000F"/>
    <n v="2225"/>
    <n v="2225"/>
    <n v="2225"/>
    <n v="2225"/>
    <n v="0"/>
    <n v="0"/>
    <n v="0"/>
    <n v="0"/>
    <n v="157.5"/>
    <n v="0"/>
    <n v="0"/>
    <n v="0"/>
    <n v="0"/>
    <n v="0"/>
    <n v="157.5"/>
    <s v="2"/>
  </r>
  <r>
    <x v="4"/>
    <x v="120"/>
    <s v="1"/>
    <s v="01"/>
    <s v="15041RESIN146362023"/>
    <s v="23BL000F"/>
    <n v="2224"/>
    <n v="2224"/>
    <n v="2224"/>
    <n v="2224"/>
    <n v="0"/>
    <n v="0"/>
    <n v="0"/>
    <n v="0"/>
    <n v="8"/>
    <n v="0"/>
    <n v="0"/>
    <n v="0"/>
    <n v="0"/>
    <n v="0"/>
    <n v="8"/>
    <s v="2"/>
  </r>
  <r>
    <x v="4"/>
    <x v="120"/>
    <s v="1"/>
    <s v="01"/>
    <s v="15041RESIN146362023"/>
    <s v="23BL000F"/>
    <n v="2223"/>
    <n v="2223"/>
    <n v="2223"/>
    <n v="2223"/>
    <n v="0"/>
    <n v="0"/>
    <n v="0"/>
    <n v="0"/>
    <n v="43.1"/>
    <n v="0"/>
    <n v="0"/>
    <n v="0"/>
    <n v="0"/>
    <n v="0"/>
    <n v="43.1"/>
    <s v="2"/>
  </r>
  <r>
    <x v="4"/>
    <x v="120"/>
    <s v="1"/>
    <s v="01"/>
    <s v="15041RESIN146362023"/>
    <s v="23BL000F"/>
    <n v="2222"/>
    <n v="2222"/>
    <n v="2222"/>
    <n v="2222"/>
    <n v="0"/>
    <n v="0"/>
    <n v="0"/>
    <n v="0"/>
    <n v="94.44"/>
    <n v="0"/>
    <n v="0"/>
    <n v="0"/>
    <n v="0"/>
    <n v="0"/>
    <n v="94.44"/>
    <s v="2"/>
  </r>
  <r>
    <x v="4"/>
    <x v="120"/>
    <s v="1"/>
    <s v="01"/>
    <s v="15041RESIN146362023"/>
    <s v="23BL000F"/>
    <n v="221"/>
    <n v="221"/>
    <n v="221"/>
    <n v="221"/>
    <n v="0"/>
    <n v="0"/>
    <n v="0"/>
    <n v="0"/>
    <n v="40"/>
    <n v="0"/>
    <n v="0"/>
    <n v="0"/>
    <n v="0"/>
    <n v="0"/>
    <n v="40"/>
    <s v="2"/>
  </r>
  <r>
    <x v="4"/>
    <x v="120"/>
    <s v="1"/>
    <s v="01"/>
    <s v="15041RESIN146362023"/>
    <s v="23BL000F"/>
    <n v="2220"/>
    <n v="2220"/>
    <n v="2220"/>
    <n v="2220"/>
    <n v="0"/>
    <n v="0"/>
    <n v="0"/>
    <n v="0"/>
    <n v="331.4"/>
    <n v="0"/>
    <n v="0"/>
    <n v="0"/>
    <n v="0"/>
    <n v="0"/>
    <n v="331.4"/>
    <s v="2"/>
  </r>
  <r>
    <x v="4"/>
    <x v="120"/>
    <s v="1"/>
    <s v="01"/>
    <s v="15041RESIN146362023"/>
    <s v="23BL000F"/>
    <n v="2219"/>
    <n v="2219"/>
    <n v="2219"/>
    <n v="2219"/>
    <n v="0"/>
    <n v="0"/>
    <n v="0"/>
    <n v="0"/>
    <n v="89.85"/>
    <n v="0"/>
    <n v="0"/>
    <n v="0"/>
    <n v="0"/>
    <n v="0"/>
    <n v="89.85"/>
    <s v="2"/>
  </r>
  <r>
    <x v="4"/>
    <x v="120"/>
    <s v="1"/>
    <s v="01"/>
    <s v="15041RESIN146362023"/>
    <s v="23BL000F"/>
    <n v="2218"/>
    <n v="2218"/>
    <n v="2218"/>
    <n v="2218"/>
    <n v="0"/>
    <n v="0"/>
    <n v="0"/>
    <n v="0"/>
    <n v="133.69999999999999"/>
    <n v="0"/>
    <n v="0"/>
    <n v="0"/>
    <n v="0"/>
    <n v="0"/>
    <n v="133.69999999999999"/>
    <s v="2"/>
  </r>
  <r>
    <x v="4"/>
    <x v="121"/>
    <s v="1"/>
    <s v="01"/>
    <s v="15041RESIN146362023"/>
    <s v="23BL000F"/>
    <n v="2217"/>
    <n v="2217"/>
    <n v="2217"/>
    <n v="2217"/>
    <n v="0"/>
    <n v="0"/>
    <n v="0"/>
    <n v="0"/>
    <n v="534.79999999999995"/>
    <n v="0"/>
    <n v="0"/>
    <n v="0"/>
    <n v="0"/>
    <n v="0"/>
    <n v="534.79999999999995"/>
    <s v="2"/>
  </r>
  <r>
    <x v="4"/>
    <x v="121"/>
    <s v="1"/>
    <s v="01"/>
    <s v="15041RESIN146362023"/>
    <s v="23BL000F"/>
    <n v="2216"/>
    <n v="2216"/>
    <n v="2216"/>
    <n v="2216"/>
    <n v="0"/>
    <n v="0"/>
    <n v="0"/>
    <n v="0"/>
    <n v="105"/>
    <n v="0"/>
    <n v="0"/>
    <n v="0"/>
    <n v="0"/>
    <n v="0"/>
    <n v="105"/>
    <s v="2"/>
  </r>
  <r>
    <x v="4"/>
    <x v="121"/>
    <s v="1"/>
    <s v="01"/>
    <s v="15041RESIN146362023"/>
    <s v="23BL000F"/>
    <n v="2215"/>
    <n v="2215"/>
    <n v="2215"/>
    <n v="2215"/>
    <n v="0"/>
    <n v="0"/>
    <n v="0"/>
    <n v="0"/>
    <n v="33.75"/>
    <n v="0"/>
    <n v="0"/>
    <n v="0"/>
    <n v="0"/>
    <n v="0"/>
    <n v="33.75"/>
    <s v="2"/>
  </r>
  <r>
    <x v="4"/>
    <x v="121"/>
    <s v="1"/>
    <s v="01"/>
    <s v="15041RESIN146362023"/>
    <s v="23BL000F"/>
    <n v="2214"/>
    <n v="2214"/>
    <n v="2214"/>
    <n v="2214"/>
    <n v="0"/>
    <n v="0"/>
    <n v="0"/>
    <n v="0"/>
    <n v="90"/>
    <n v="0"/>
    <n v="0"/>
    <n v="0"/>
    <n v="0"/>
    <n v="0"/>
    <n v="90"/>
    <s v="2"/>
  </r>
  <r>
    <x v="4"/>
    <x v="121"/>
    <s v="1"/>
    <s v="01"/>
    <s v="15041RESIN146362023"/>
    <s v="23BL000F"/>
    <n v="2213"/>
    <n v="2213"/>
    <n v="2213"/>
    <n v="2213"/>
    <n v="0"/>
    <n v="0"/>
    <n v="0"/>
    <n v="0"/>
    <n v="10.68"/>
    <n v="0"/>
    <n v="0"/>
    <n v="0"/>
    <n v="0"/>
    <n v="0"/>
    <n v="10.68"/>
    <s v="2"/>
  </r>
  <r>
    <x v="4"/>
    <x v="121"/>
    <s v="1"/>
    <s v="01"/>
    <s v="15041RESIN146362023"/>
    <s v="23BL000F"/>
    <n v="2212"/>
    <n v="2212"/>
    <n v="2212"/>
    <n v="2212"/>
    <n v="0"/>
    <n v="0"/>
    <n v="0"/>
    <n v="0"/>
    <n v="377.6"/>
    <n v="0"/>
    <n v="0"/>
    <n v="0"/>
    <n v="0"/>
    <n v="0"/>
    <n v="377.6"/>
    <s v="2"/>
  </r>
  <r>
    <x v="4"/>
    <x v="121"/>
    <s v="1"/>
    <s v="01"/>
    <s v="15041RESIN146362023"/>
    <s v="23BL000F"/>
    <n v="2211"/>
    <n v="2211"/>
    <n v="2211"/>
    <n v="2211"/>
    <n v="0"/>
    <n v="0"/>
    <n v="0"/>
    <n v="0"/>
    <n v="6.13"/>
    <n v="0"/>
    <n v="0"/>
    <n v="0"/>
    <n v="0"/>
    <n v="0"/>
    <n v="6.13"/>
    <s v="2"/>
  </r>
  <r>
    <x v="4"/>
    <x v="121"/>
    <s v="1"/>
    <s v="01"/>
    <s v="15041RESIN146362023"/>
    <s v="23BL000F"/>
    <n v="2210"/>
    <n v="2210"/>
    <n v="2210"/>
    <n v="2210"/>
    <n v="0"/>
    <n v="0"/>
    <n v="0"/>
    <n v="0"/>
    <n v="12.5"/>
    <n v="0"/>
    <n v="0"/>
    <n v="0"/>
    <n v="0"/>
    <n v="0"/>
    <n v="12.5"/>
    <s v="2"/>
  </r>
  <r>
    <x v="4"/>
    <x v="121"/>
    <s v="1"/>
    <s v="01"/>
    <s v="15041RESIN146362023"/>
    <s v="23BL000F"/>
    <n v="2209"/>
    <n v="2209"/>
    <n v="2209"/>
    <n v="2209"/>
    <n v="0"/>
    <n v="0"/>
    <n v="0"/>
    <n v="0"/>
    <n v="310"/>
    <n v="0"/>
    <n v="0"/>
    <n v="0"/>
    <n v="0"/>
    <n v="0"/>
    <n v="310"/>
    <s v="2"/>
  </r>
  <r>
    <x v="4"/>
    <x v="121"/>
    <s v="1"/>
    <s v="01"/>
    <s v="15041RESIN146362023"/>
    <s v="23BL000F"/>
    <n v="2208"/>
    <n v="2208"/>
    <n v="2208"/>
    <n v="2208"/>
    <n v="0"/>
    <n v="0"/>
    <n v="0"/>
    <n v="0"/>
    <n v="3"/>
    <n v="0"/>
    <n v="0"/>
    <n v="0"/>
    <n v="0"/>
    <n v="0"/>
    <n v="3"/>
    <s v="2"/>
  </r>
  <r>
    <x v="4"/>
    <x v="121"/>
    <s v="1"/>
    <s v="01"/>
    <s v="15041RESIN146362023"/>
    <s v="23BL000F"/>
    <n v="2207"/>
    <n v="2207"/>
    <n v="2207"/>
    <n v="2207"/>
    <n v="0"/>
    <n v="0"/>
    <n v="0"/>
    <n v="0"/>
    <n v="183.5"/>
    <n v="0"/>
    <n v="0"/>
    <n v="0"/>
    <n v="0"/>
    <n v="0"/>
    <n v="183.5"/>
    <s v="2"/>
  </r>
  <r>
    <x v="4"/>
    <x v="121"/>
    <s v="1"/>
    <s v="01"/>
    <s v="15041RESIN146362023"/>
    <s v="23BL000F"/>
    <n v="2206"/>
    <n v="2206"/>
    <n v="2206"/>
    <n v="2206"/>
    <n v="0"/>
    <n v="0"/>
    <n v="0"/>
    <n v="0"/>
    <n v="97.4"/>
    <n v="0"/>
    <n v="0"/>
    <n v="0"/>
    <n v="0"/>
    <n v="0"/>
    <n v="97.4"/>
    <s v="2"/>
  </r>
  <r>
    <x v="4"/>
    <x v="121"/>
    <s v="1"/>
    <s v="01"/>
    <s v="15041RESIN146362023"/>
    <s v="23BL000F"/>
    <n v="2205"/>
    <n v="2205"/>
    <n v="2205"/>
    <n v="2205"/>
    <n v="0"/>
    <n v="0"/>
    <n v="0"/>
    <n v="0"/>
    <n v="56.94"/>
    <n v="0"/>
    <n v="0"/>
    <n v="0"/>
    <n v="0"/>
    <n v="0"/>
    <n v="56.94"/>
    <s v="2"/>
  </r>
  <r>
    <x v="4"/>
    <x v="121"/>
    <s v="1"/>
    <s v="01"/>
    <s v="15041RESIN146362023"/>
    <s v="23BL000F"/>
    <n v="2204"/>
    <n v="2204"/>
    <n v="2204"/>
    <n v="2204"/>
    <n v="0"/>
    <n v="0"/>
    <n v="0"/>
    <n v="0"/>
    <n v="0"/>
    <n v="0"/>
    <n v="0"/>
    <n v="0"/>
    <n v="0"/>
    <n v="0"/>
    <n v="0"/>
    <s v="2"/>
  </r>
  <r>
    <x v="4"/>
    <x v="121"/>
    <s v="1"/>
    <s v="01"/>
    <s v="15041RESIN146362023"/>
    <s v="23BL000F"/>
    <n v="2203"/>
    <n v="2203"/>
    <n v="2203"/>
    <n v="2203"/>
    <n v="0"/>
    <n v="0"/>
    <n v="0"/>
    <n v="0"/>
    <n v="89.2"/>
    <n v="0"/>
    <n v="0"/>
    <n v="0"/>
    <n v="0"/>
    <n v="0"/>
    <n v="89.2"/>
    <s v="2"/>
  </r>
  <r>
    <x v="4"/>
    <x v="121"/>
    <s v="1"/>
    <s v="01"/>
    <s v="15041RESIN146362023"/>
    <s v="23BL000F"/>
    <n v="2202"/>
    <n v="2202"/>
    <n v="2202"/>
    <n v="2202"/>
    <n v="0"/>
    <n v="0"/>
    <n v="0"/>
    <n v="0"/>
    <n v="47"/>
    <n v="0"/>
    <n v="0"/>
    <n v="0"/>
    <n v="0"/>
    <n v="0"/>
    <n v="47"/>
    <s v="2"/>
  </r>
  <r>
    <x v="4"/>
    <x v="121"/>
    <s v="1"/>
    <s v="01"/>
    <s v="15041RESIN146362023"/>
    <s v="23BL000F"/>
    <n v="2201"/>
    <n v="2201"/>
    <n v="2201"/>
    <n v="2201"/>
    <n v="0"/>
    <n v="0"/>
    <n v="0"/>
    <n v="0"/>
    <n v="64.75"/>
    <n v="0"/>
    <n v="0"/>
    <n v="0"/>
    <n v="0"/>
    <n v="0"/>
    <n v="64.75"/>
    <s v="2"/>
  </r>
  <r>
    <x v="4"/>
    <x v="121"/>
    <s v="1"/>
    <s v="01"/>
    <s v="15041RESIN146362023"/>
    <s v="23BL000F"/>
    <n v="2200"/>
    <n v="2200"/>
    <n v="2200"/>
    <n v="2200"/>
    <n v="0"/>
    <n v="0"/>
    <n v="0"/>
    <n v="0"/>
    <n v="88"/>
    <n v="0"/>
    <n v="0"/>
    <n v="0"/>
    <n v="0"/>
    <n v="0"/>
    <n v="88"/>
    <s v="2"/>
  </r>
  <r>
    <x v="4"/>
    <x v="122"/>
    <s v="1"/>
    <s v="01"/>
    <s v="15041RESIN146362023"/>
    <s v="23BL000F"/>
    <n v="2199"/>
    <n v="2199"/>
    <n v="2199"/>
    <n v="2199"/>
    <n v="0"/>
    <n v="0"/>
    <n v="0"/>
    <n v="0"/>
    <n v="15.6"/>
    <n v="0"/>
    <n v="0"/>
    <n v="0"/>
    <n v="0"/>
    <n v="0"/>
    <n v="15.6"/>
    <s v="2"/>
  </r>
  <r>
    <x v="4"/>
    <x v="122"/>
    <s v="1"/>
    <s v="01"/>
    <s v="15041RESIN146362023"/>
    <s v="23BL000F"/>
    <n v="2198"/>
    <n v="2198"/>
    <n v="2198"/>
    <n v="2198"/>
    <n v="0"/>
    <n v="0"/>
    <n v="0"/>
    <n v="0"/>
    <n v="365"/>
    <n v="0"/>
    <n v="0"/>
    <n v="0"/>
    <n v="0"/>
    <n v="0"/>
    <n v="365"/>
    <s v="2"/>
  </r>
  <r>
    <x v="4"/>
    <x v="122"/>
    <s v="1"/>
    <s v="01"/>
    <s v="15041RESIN146362023"/>
    <s v="23BL000F"/>
    <n v="2197"/>
    <n v="2197"/>
    <n v="2197"/>
    <n v="2197"/>
    <n v="0"/>
    <n v="0"/>
    <n v="0"/>
    <n v="0"/>
    <n v="53"/>
    <n v="0"/>
    <n v="0"/>
    <n v="0"/>
    <n v="0"/>
    <n v="0"/>
    <n v="53"/>
    <s v="2"/>
  </r>
  <r>
    <x v="4"/>
    <x v="122"/>
    <s v="1"/>
    <s v="01"/>
    <s v="15041RESIN146362023"/>
    <s v="23BL000F"/>
    <n v="2196"/>
    <n v="2196"/>
    <n v="2196"/>
    <n v="2196"/>
    <n v="0"/>
    <n v="0"/>
    <n v="0"/>
    <n v="0"/>
    <n v="149.6"/>
    <n v="0"/>
    <n v="0"/>
    <n v="0"/>
    <n v="0"/>
    <n v="0"/>
    <n v="149.6"/>
    <s v="2"/>
  </r>
  <r>
    <x v="4"/>
    <x v="122"/>
    <s v="1"/>
    <s v="01"/>
    <s v="15041RESIN146362023"/>
    <s v="23BL000F"/>
    <n v="2195"/>
    <n v="2195"/>
    <n v="2195"/>
    <n v="2195"/>
    <n v="0"/>
    <n v="0"/>
    <n v="0"/>
    <n v="0"/>
    <n v="37.5"/>
    <n v="0"/>
    <n v="0"/>
    <n v="0"/>
    <n v="0"/>
    <n v="0"/>
    <n v="37.5"/>
    <s v="2"/>
  </r>
  <r>
    <x v="4"/>
    <x v="122"/>
    <s v="1"/>
    <s v="01"/>
    <s v="15041RESIN146362023"/>
    <s v="23BL000F"/>
    <n v="2194"/>
    <n v="2194"/>
    <n v="2194"/>
    <n v="2194"/>
    <n v="0"/>
    <n v="0"/>
    <n v="0"/>
    <n v="0"/>
    <n v="50.6"/>
    <n v="0"/>
    <n v="0"/>
    <n v="0"/>
    <n v="0"/>
    <n v="0"/>
    <n v="50.6"/>
    <s v="2"/>
  </r>
  <r>
    <x v="4"/>
    <x v="122"/>
    <s v="1"/>
    <s v="01"/>
    <s v="15041RESIN146362023"/>
    <s v="23BL000F"/>
    <n v="2193"/>
    <n v="2193"/>
    <n v="2193"/>
    <n v="2193"/>
    <n v="0"/>
    <n v="0"/>
    <n v="0"/>
    <n v="0"/>
    <n v="177"/>
    <n v="0"/>
    <n v="0"/>
    <n v="0"/>
    <n v="0"/>
    <n v="0"/>
    <n v="177"/>
    <s v="2"/>
  </r>
  <r>
    <x v="4"/>
    <x v="122"/>
    <s v="1"/>
    <s v="01"/>
    <s v="15041RESIN146362023"/>
    <s v="23BL000F"/>
    <n v="2192"/>
    <n v="2192"/>
    <n v="2192"/>
    <n v="2192"/>
    <n v="0"/>
    <n v="0"/>
    <n v="0"/>
    <n v="0"/>
    <n v="233.55"/>
    <n v="0"/>
    <n v="0"/>
    <n v="0"/>
    <n v="0"/>
    <n v="0"/>
    <n v="233.55"/>
    <s v="2"/>
  </r>
  <r>
    <x v="4"/>
    <x v="122"/>
    <s v="1"/>
    <s v="01"/>
    <s v="15041RESIN146362023"/>
    <s v="23BL000F"/>
    <n v="2191"/>
    <n v="2191"/>
    <n v="2191"/>
    <n v="2191"/>
    <n v="0"/>
    <n v="0"/>
    <n v="0"/>
    <n v="0"/>
    <n v="301"/>
    <n v="0"/>
    <n v="0"/>
    <n v="0"/>
    <n v="0"/>
    <n v="0"/>
    <n v="301"/>
    <s v="2"/>
  </r>
  <r>
    <x v="4"/>
    <x v="122"/>
    <s v="1"/>
    <s v="01"/>
    <s v="15041RESIN146362023"/>
    <s v="23BL000F"/>
    <n v="2190"/>
    <n v="2190"/>
    <n v="2190"/>
    <n v="2190"/>
    <n v="0"/>
    <n v="0"/>
    <n v="0"/>
    <n v="0"/>
    <n v="12.5"/>
    <n v="0"/>
    <n v="0"/>
    <n v="0"/>
    <n v="0"/>
    <n v="0"/>
    <n v="12.5"/>
    <s v="2"/>
  </r>
  <r>
    <x v="4"/>
    <x v="122"/>
    <s v="1"/>
    <s v="01"/>
    <s v="15041RESIN146362023"/>
    <s v="23BL000F"/>
    <n v="2189"/>
    <n v="2189"/>
    <n v="2189"/>
    <n v="2189"/>
    <n v="0"/>
    <n v="0"/>
    <n v="0"/>
    <n v="0"/>
    <n v="63.75"/>
    <n v="0"/>
    <n v="0"/>
    <n v="0"/>
    <n v="0"/>
    <n v="0"/>
    <n v="63.75"/>
    <s v="2"/>
  </r>
  <r>
    <x v="4"/>
    <x v="122"/>
    <s v="1"/>
    <s v="01"/>
    <s v="15041RESIN146362023"/>
    <s v="23BL000F"/>
    <n v="2188"/>
    <n v="2188"/>
    <n v="2188"/>
    <n v="2188"/>
    <n v="0"/>
    <n v="0"/>
    <n v="0"/>
    <n v="0"/>
    <n v="102"/>
    <n v="0"/>
    <n v="0"/>
    <n v="0"/>
    <n v="0"/>
    <n v="0"/>
    <n v="102"/>
    <s v="2"/>
  </r>
  <r>
    <x v="4"/>
    <x v="122"/>
    <s v="1"/>
    <s v="01"/>
    <s v="15041RESIN146362023"/>
    <s v="23BL000F"/>
    <n v="2187"/>
    <n v="2187"/>
    <n v="2187"/>
    <n v="2187"/>
    <n v="0"/>
    <n v="0"/>
    <n v="0"/>
    <n v="0"/>
    <n v="3"/>
    <n v="0"/>
    <n v="0"/>
    <n v="0"/>
    <n v="0"/>
    <n v="0"/>
    <n v="3"/>
    <s v="2"/>
  </r>
  <r>
    <x v="4"/>
    <x v="122"/>
    <s v="1"/>
    <s v="01"/>
    <s v="15041RESIN146362023"/>
    <s v="23BL000F"/>
    <n v="2186"/>
    <n v="2186"/>
    <n v="2186"/>
    <n v="2186"/>
    <n v="0"/>
    <n v="0"/>
    <n v="0"/>
    <n v="0"/>
    <n v="469"/>
    <n v="0"/>
    <n v="0"/>
    <n v="0"/>
    <n v="0"/>
    <n v="0"/>
    <n v="469"/>
    <s v="2"/>
  </r>
  <r>
    <x v="4"/>
    <x v="122"/>
    <s v="1"/>
    <s v="01"/>
    <s v="15041RESIN146362023"/>
    <s v="23BL000F"/>
    <n v="2185"/>
    <n v="2185"/>
    <n v="2185"/>
    <n v="2185"/>
    <n v="0"/>
    <n v="0"/>
    <n v="0"/>
    <n v="0"/>
    <n v="459.3"/>
    <n v="0"/>
    <n v="0"/>
    <n v="0"/>
    <n v="0"/>
    <n v="0"/>
    <n v="459.3"/>
    <s v="2"/>
  </r>
  <r>
    <x v="4"/>
    <x v="122"/>
    <s v="1"/>
    <s v="01"/>
    <s v="15041RESIN146362023"/>
    <s v="23BL000F"/>
    <n v="2184"/>
    <n v="2184"/>
    <n v="2184"/>
    <n v="2184"/>
    <n v="0"/>
    <n v="0"/>
    <n v="0"/>
    <n v="0"/>
    <n v="41.25"/>
    <n v="0"/>
    <n v="0"/>
    <n v="0"/>
    <n v="0"/>
    <n v="0"/>
    <n v="41.25"/>
    <s v="2"/>
  </r>
  <r>
    <x v="4"/>
    <x v="122"/>
    <s v="1"/>
    <s v="01"/>
    <s v="15041RESIN146362023"/>
    <s v="23BL000F"/>
    <n v="2183"/>
    <n v="2183"/>
    <n v="2183"/>
    <n v="2183"/>
    <n v="0"/>
    <n v="0"/>
    <n v="0"/>
    <n v="0"/>
    <n v="185.5"/>
    <n v="0"/>
    <n v="0"/>
    <n v="0"/>
    <n v="0"/>
    <n v="0"/>
    <n v="185.5"/>
    <s v="2"/>
  </r>
  <r>
    <x v="4"/>
    <x v="122"/>
    <s v="1"/>
    <s v="01"/>
    <s v="15041RESIN146362023"/>
    <s v="23BL000F"/>
    <n v="2182"/>
    <n v="2182"/>
    <n v="2182"/>
    <n v="2182"/>
    <n v="0"/>
    <n v="0"/>
    <n v="0"/>
    <n v="0"/>
    <n v="474"/>
    <n v="0"/>
    <n v="0"/>
    <n v="0"/>
    <n v="0"/>
    <n v="0"/>
    <n v="474"/>
    <s v="2"/>
  </r>
  <r>
    <x v="4"/>
    <x v="122"/>
    <s v="1"/>
    <s v="01"/>
    <s v="15041RESIN146362023"/>
    <s v="23BL000F"/>
    <n v="2181"/>
    <n v="2181"/>
    <n v="2181"/>
    <n v="2181"/>
    <n v="0"/>
    <n v="0"/>
    <n v="0"/>
    <n v="0"/>
    <n v="102"/>
    <n v="0"/>
    <n v="0"/>
    <n v="0"/>
    <n v="0"/>
    <n v="0"/>
    <n v="102"/>
    <s v="2"/>
  </r>
  <r>
    <x v="4"/>
    <x v="122"/>
    <s v="1"/>
    <s v="01"/>
    <s v="15041RESIN146362023"/>
    <s v="23BL000F"/>
    <n v="2180"/>
    <n v="2180"/>
    <n v="2180"/>
    <n v="2180"/>
    <n v="0"/>
    <n v="0"/>
    <n v="0"/>
    <n v="0"/>
    <n v="82.5"/>
    <n v="0"/>
    <n v="0"/>
    <n v="0"/>
    <n v="0"/>
    <n v="0"/>
    <n v="82.5"/>
    <s v="2"/>
  </r>
  <r>
    <x v="4"/>
    <x v="122"/>
    <s v="1"/>
    <s v="01"/>
    <s v="15041RESIN146362023"/>
    <s v="23BL000F"/>
    <n v="2179"/>
    <n v="2179"/>
    <n v="2179"/>
    <n v="2179"/>
    <n v="0"/>
    <n v="0"/>
    <n v="0"/>
    <n v="0"/>
    <n v="443.5"/>
    <n v="0"/>
    <n v="0"/>
    <n v="0"/>
    <n v="0"/>
    <n v="0"/>
    <n v="443.5"/>
    <s v="2"/>
  </r>
  <r>
    <x v="4"/>
    <x v="122"/>
    <s v="1"/>
    <s v="01"/>
    <s v="15041RESIN146362023"/>
    <s v="23BL000F"/>
    <n v="2178"/>
    <n v="2178"/>
    <n v="2178"/>
    <n v="2178"/>
    <n v="0"/>
    <n v="0"/>
    <n v="0"/>
    <n v="0"/>
    <n v="175"/>
    <n v="0"/>
    <n v="0"/>
    <n v="0"/>
    <n v="0"/>
    <n v="0"/>
    <n v="175"/>
    <s v="2"/>
  </r>
  <r>
    <x v="4"/>
    <x v="123"/>
    <s v="1"/>
    <s v="01"/>
    <s v="15041RESIN146362023"/>
    <s v="23BL000F"/>
    <n v="2177"/>
    <n v="2177"/>
    <n v="2177"/>
    <n v="2177"/>
    <n v="0"/>
    <n v="0"/>
    <n v="0"/>
    <n v="0"/>
    <n v="0"/>
    <n v="0"/>
    <n v="0"/>
    <n v="0"/>
    <n v="0"/>
    <n v="0"/>
    <n v="0"/>
    <s v="2"/>
  </r>
  <r>
    <x v="4"/>
    <x v="123"/>
    <s v="1"/>
    <s v="01"/>
    <s v="15041RESIN146362023"/>
    <s v="23BL000F"/>
    <n v="2176"/>
    <n v="2176"/>
    <n v="2176"/>
    <n v="2176"/>
    <n v="0"/>
    <n v="0"/>
    <n v="0"/>
    <n v="0"/>
    <n v="368.48"/>
    <n v="0"/>
    <n v="0"/>
    <n v="0"/>
    <n v="0"/>
    <n v="0"/>
    <n v="368.48"/>
    <s v="2"/>
  </r>
  <r>
    <x v="4"/>
    <x v="123"/>
    <s v="1"/>
    <s v="01"/>
    <s v="15041RESIN146362023"/>
    <s v="23BL000F"/>
    <n v="2175"/>
    <n v="2175"/>
    <n v="2175"/>
    <n v="2175"/>
    <n v="0"/>
    <n v="0"/>
    <n v="0"/>
    <n v="0"/>
    <n v="156.80000000000001"/>
    <n v="0"/>
    <n v="0"/>
    <n v="0"/>
    <n v="0"/>
    <n v="0"/>
    <n v="156.80000000000001"/>
    <s v="2"/>
  </r>
  <r>
    <x v="4"/>
    <x v="123"/>
    <s v="1"/>
    <s v="01"/>
    <s v="15041RESIN146362023"/>
    <s v="23BL000F"/>
    <n v="2174"/>
    <n v="2174"/>
    <n v="2174"/>
    <n v="2174"/>
    <n v="0"/>
    <n v="0"/>
    <n v="0"/>
    <n v="0"/>
    <n v="20.7"/>
    <n v="0"/>
    <n v="0"/>
    <n v="0"/>
    <n v="0"/>
    <n v="0"/>
    <n v="20.7"/>
    <s v="2"/>
  </r>
  <r>
    <x v="4"/>
    <x v="123"/>
    <s v="1"/>
    <s v="01"/>
    <s v="15041RESIN146362023"/>
    <s v="23BL000F"/>
    <n v="2173"/>
    <n v="2173"/>
    <n v="2173"/>
    <n v="2173"/>
    <n v="0"/>
    <n v="0"/>
    <n v="0"/>
    <n v="0"/>
    <n v="546.02"/>
    <n v="0"/>
    <n v="0"/>
    <n v="0"/>
    <n v="0"/>
    <n v="0"/>
    <n v="546.02"/>
    <s v="2"/>
  </r>
  <r>
    <x v="4"/>
    <x v="123"/>
    <s v="1"/>
    <s v="01"/>
    <s v="15041RESIN146362023"/>
    <s v="23BL000F"/>
    <n v="2172"/>
    <n v="2172"/>
    <n v="2172"/>
    <n v="2172"/>
    <n v="0"/>
    <n v="0"/>
    <n v="0"/>
    <n v="0"/>
    <n v="100"/>
    <n v="0"/>
    <n v="0"/>
    <n v="0"/>
    <n v="0"/>
    <n v="0"/>
    <n v="100"/>
    <s v="2"/>
  </r>
  <r>
    <x v="4"/>
    <x v="123"/>
    <s v="1"/>
    <s v="01"/>
    <s v="15041RESIN146362023"/>
    <s v="23BL000F"/>
    <n v="2171"/>
    <n v="2171"/>
    <n v="2171"/>
    <n v="2171"/>
    <n v="0"/>
    <n v="0"/>
    <n v="0"/>
    <n v="0"/>
    <n v="200.8"/>
    <n v="0"/>
    <n v="0"/>
    <n v="0"/>
    <n v="0"/>
    <n v="0"/>
    <n v="200.8"/>
    <s v="2"/>
  </r>
  <r>
    <x v="4"/>
    <x v="123"/>
    <s v="1"/>
    <s v="01"/>
    <s v="15041RESIN146362023"/>
    <s v="23BL000F"/>
    <n v="2170"/>
    <n v="2170"/>
    <n v="2170"/>
    <n v="2170"/>
    <n v="0"/>
    <n v="0"/>
    <n v="0"/>
    <n v="0"/>
    <n v="202"/>
    <n v="0"/>
    <n v="0"/>
    <n v="0"/>
    <n v="0"/>
    <n v="0"/>
    <n v="202"/>
    <s v="2"/>
  </r>
  <r>
    <x v="4"/>
    <x v="123"/>
    <s v="1"/>
    <s v="01"/>
    <s v="15041RESIN146362023"/>
    <s v="23BL000F"/>
    <n v="2169"/>
    <n v="2169"/>
    <n v="2169"/>
    <n v="2169"/>
    <n v="0"/>
    <n v="0"/>
    <n v="0"/>
    <n v="0"/>
    <n v="290.5"/>
    <n v="0"/>
    <n v="0"/>
    <n v="0"/>
    <n v="0"/>
    <n v="0"/>
    <n v="290.5"/>
    <s v="2"/>
  </r>
  <r>
    <x v="4"/>
    <x v="123"/>
    <s v="1"/>
    <s v="01"/>
    <s v="15041RESIN146362023"/>
    <s v="23BL000F"/>
    <n v="2168"/>
    <n v="2168"/>
    <n v="2168"/>
    <n v="2168"/>
    <n v="0"/>
    <n v="0"/>
    <n v="0"/>
    <n v="0"/>
    <n v="100"/>
    <n v="0"/>
    <n v="0"/>
    <n v="0"/>
    <n v="0"/>
    <n v="0"/>
    <n v="100"/>
    <s v="2"/>
  </r>
  <r>
    <x v="4"/>
    <x v="123"/>
    <s v="1"/>
    <s v="01"/>
    <s v="15041RESIN146362023"/>
    <s v="23BL000F"/>
    <n v="2167"/>
    <n v="2167"/>
    <n v="2167"/>
    <n v="2167"/>
    <n v="0"/>
    <n v="0"/>
    <n v="0"/>
    <n v="0"/>
    <n v="465"/>
    <n v="0"/>
    <n v="0"/>
    <n v="0"/>
    <n v="0"/>
    <n v="0"/>
    <n v="465"/>
    <s v="2"/>
  </r>
  <r>
    <x v="4"/>
    <x v="123"/>
    <s v="1"/>
    <s v="01"/>
    <s v="15041RESIN146362023"/>
    <s v="23BL000F"/>
    <n v="2166"/>
    <n v="2166"/>
    <n v="2166"/>
    <n v="2166"/>
    <n v="0"/>
    <n v="0"/>
    <n v="0"/>
    <n v="0"/>
    <n v="102"/>
    <n v="0"/>
    <n v="0"/>
    <n v="0"/>
    <n v="0"/>
    <n v="0"/>
    <n v="102"/>
    <s v="2"/>
  </r>
  <r>
    <x v="4"/>
    <x v="123"/>
    <s v="1"/>
    <s v="01"/>
    <s v="15041RESIN146362023"/>
    <s v="23BL000F"/>
    <n v="2165"/>
    <n v="2165"/>
    <n v="2165"/>
    <n v="2165"/>
    <n v="0"/>
    <n v="0"/>
    <n v="0"/>
    <n v="0"/>
    <n v="168"/>
    <n v="0"/>
    <n v="0"/>
    <n v="0"/>
    <n v="0"/>
    <n v="0"/>
    <n v="168"/>
    <s v="2"/>
  </r>
  <r>
    <x v="4"/>
    <x v="123"/>
    <s v="1"/>
    <s v="01"/>
    <s v="15041RESIN146362023"/>
    <s v="23BL000F"/>
    <n v="2164"/>
    <n v="2164"/>
    <n v="2164"/>
    <n v="2164"/>
    <n v="0"/>
    <n v="0"/>
    <n v="0"/>
    <n v="0"/>
    <n v="625"/>
    <n v="0"/>
    <n v="0"/>
    <n v="0"/>
    <n v="0"/>
    <n v="0"/>
    <n v="625"/>
    <s v="2"/>
  </r>
  <r>
    <x v="4"/>
    <x v="123"/>
    <s v="1"/>
    <s v="01"/>
    <s v="15041RESIN146362023"/>
    <s v="23BL000F"/>
    <n v="2163"/>
    <n v="2163"/>
    <n v="2163"/>
    <n v="2163"/>
    <n v="0"/>
    <n v="0"/>
    <n v="0"/>
    <n v="0"/>
    <n v="32"/>
    <n v="0"/>
    <n v="0"/>
    <n v="0"/>
    <n v="0"/>
    <n v="0"/>
    <n v="32"/>
    <s v="2"/>
  </r>
  <r>
    <x v="4"/>
    <x v="123"/>
    <s v="1"/>
    <s v="01"/>
    <s v="15041RESIN146362023"/>
    <s v="23BL000F"/>
    <n v="2162"/>
    <n v="2162"/>
    <n v="2162"/>
    <n v="2162"/>
    <n v="0"/>
    <n v="0"/>
    <n v="0"/>
    <n v="0"/>
    <n v="78.83"/>
    <n v="0"/>
    <n v="0"/>
    <n v="0"/>
    <n v="0"/>
    <n v="0"/>
    <n v="78.83"/>
    <s v="2"/>
  </r>
  <r>
    <x v="4"/>
    <x v="123"/>
    <s v="1"/>
    <s v="01"/>
    <s v="15041RESIN146362023"/>
    <s v="23BL000F"/>
    <n v="2161"/>
    <n v="2161"/>
    <n v="2161"/>
    <n v="2161"/>
    <n v="0"/>
    <n v="0"/>
    <n v="0"/>
    <n v="0"/>
    <n v="62.7"/>
    <n v="0"/>
    <n v="0"/>
    <n v="0"/>
    <n v="0"/>
    <n v="0"/>
    <n v="62.7"/>
    <s v="2"/>
  </r>
  <r>
    <x v="4"/>
    <x v="123"/>
    <s v="1"/>
    <s v="01"/>
    <s v="15041RESIN146362023"/>
    <s v="23BL000F"/>
    <n v="2160"/>
    <n v="2160"/>
    <n v="2160"/>
    <n v="2160"/>
    <n v="0"/>
    <n v="0"/>
    <n v="0"/>
    <n v="0"/>
    <n v="16.86"/>
    <n v="0"/>
    <n v="0"/>
    <n v="0"/>
    <n v="0"/>
    <n v="0"/>
    <n v="16.86"/>
    <s v="2"/>
  </r>
  <r>
    <x v="4"/>
    <x v="123"/>
    <s v="1"/>
    <s v="01"/>
    <s v="15041RESIN146362023"/>
    <s v="23BL000F"/>
    <n v="2159"/>
    <n v="2159"/>
    <n v="2159"/>
    <n v="2159"/>
    <n v="0"/>
    <n v="0"/>
    <n v="0"/>
    <n v="0"/>
    <n v="13.5"/>
    <n v="0"/>
    <n v="0"/>
    <n v="0"/>
    <n v="0"/>
    <n v="0"/>
    <n v="13.5"/>
    <s v="2"/>
  </r>
  <r>
    <x v="4"/>
    <x v="123"/>
    <s v="1"/>
    <s v="01"/>
    <s v="15041RESIN146362023"/>
    <s v="23BL000F"/>
    <n v="2158"/>
    <n v="2158"/>
    <n v="2158"/>
    <n v="2158"/>
    <n v="0"/>
    <n v="0"/>
    <n v="0"/>
    <n v="0"/>
    <n v="172"/>
    <n v="0"/>
    <n v="0"/>
    <n v="0"/>
    <n v="0"/>
    <n v="0"/>
    <n v="172"/>
    <s v="2"/>
  </r>
  <r>
    <x v="4"/>
    <x v="123"/>
    <s v="1"/>
    <s v="01"/>
    <s v="15041RESIN146362023"/>
    <s v="23BL000F"/>
    <n v="2157"/>
    <n v="2157"/>
    <n v="2157"/>
    <n v="2157"/>
    <n v="0"/>
    <n v="0"/>
    <n v="0"/>
    <n v="0"/>
    <n v="452.5"/>
    <n v="0"/>
    <n v="0"/>
    <n v="0"/>
    <n v="0"/>
    <n v="0"/>
    <n v="452.5"/>
    <s v="2"/>
  </r>
  <r>
    <x v="4"/>
    <x v="123"/>
    <s v="1"/>
    <s v="01"/>
    <s v="15041RESIN146362023"/>
    <s v="23BL000F"/>
    <n v="2156"/>
    <n v="2156"/>
    <n v="2156"/>
    <n v="2156"/>
    <n v="0"/>
    <n v="0"/>
    <n v="0"/>
    <n v="0"/>
    <n v="307.5"/>
    <n v="0"/>
    <n v="0"/>
    <n v="0"/>
    <n v="0"/>
    <n v="0"/>
    <n v="307.5"/>
    <s v="2"/>
  </r>
  <r>
    <x v="4"/>
    <x v="123"/>
    <s v="1"/>
    <s v="01"/>
    <s v="15041RESIN146362023"/>
    <s v="23BL000F"/>
    <n v="2155"/>
    <n v="2155"/>
    <n v="2155"/>
    <n v="2155"/>
    <n v="0"/>
    <n v="0"/>
    <n v="0"/>
    <n v="0"/>
    <n v="271.95"/>
    <n v="0"/>
    <n v="0"/>
    <n v="0"/>
    <n v="0"/>
    <n v="0"/>
    <n v="271.95"/>
    <s v="2"/>
  </r>
  <r>
    <x v="4"/>
    <x v="123"/>
    <s v="1"/>
    <s v="01"/>
    <s v="15041RESIN146362023"/>
    <s v="23BL000F"/>
    <n v="2154"/>
    <n v="2154"/>
    <n v="2154"/>
    <n v="2154"/>
    <n v="0"/>
    <n v="0"/>
    <n v="0"/>
    <n v="0"/>
    <n v="540"/>
    <n v="0"/>
    <n v="0"/>
    <n v="0"/>
    <n v="0"/>
    <n v="0"/>
    <n v="540"/>
    <s v="2"/>
  </r>
  <r>
    <x v="4"/>
    <x v="124"/>
    <s v="1"/>
    <s v="01"/>
    <s v="15041RESIN146362023"/>
    <s v="23BL000F"/>
    <n v="2153"/>
    <n v="2153"/>
    <n v="2153"/>
    <n v="2153"/>
    <n v="0"/>
    <n v="0"/>
    <n v="0"/>
    <n v="0"/>
    <n v="4.5"/>
    <n v="0"/>
    <n v="0"/>
    <n v="0"/>
    <n v="0"/>
    <n v="0"/>
    <n v="4.5"/>
    <s v="2"/>
  </r>
  <r>
    <x v="4"/>
    <x v="124"/>
    <s v="1"/>
    <s v="01"/>
    <s v="15041RESIN146362023"/>
    <s v="23BL000F"/>
    <n v="2152"/>
    <n v="2152"/>
    <n v="2152"/>
    <n v="2152"/>
    <n v="0"/>
    <n v="0"/>
    <n v="0"/>
    <n v="0"/>
    <n v="33"/>
    <n v="0"/>
    <n v="0"/>
    <n v="0"/>
    <n v="0"/>
    <n v="0"/>
    <n v="33"/>
    <s v="2"/>
  </r>
  <r>
    <x v="4"/>
    <x v="124"/>
    <s v="1"/>
    <s v="01"/>
    <s v="15041RESIN146362023"/>
    <s v="23BL000F"/>
    <n v="2151"/>
    <n v="2151"/>
    <n v="2151"/>
    <n v="2151"/>
    <n v="0"/>
    <n v="0"/>
    <n v="0"/>
    <n v="0"/>
    <n v="48"/>
    <n v="0"/>
    <n v="0"/>
    <n v="0"/>
    <n v="0"/>
    <n v="0"/>
    <n v="48"/>
    <s v="2"/>
  </r>
  <r>
    <x v="4"/>
    <x v="124"/>
    <s v="1"/>
    <s v="01"/>
    <s v="15041RESIN146362023"/>
    <s v="23BL000F"/>
    <n v="2150"/>
    <n v="2150"/>
    <n v="2150"/>
    <n v="2150"/>
    <n v="0"/>
    <n v="0"/>
    <n v="0"/>
    <n v="0"/>
    <n v="42.5"/>
    <n v="0"/>
    <n v="0"/>
    <n v="0"/>
    <n v="0"/>
    <n v="0"/>
    <n v="42.5"/>
    <s v="2"/>
  </r>
  <r>
    <x v="4"/>
    <x v="124"/>
    <s v="1"/>
    <s v="01"/>
    <s v="15041RESIN146362023"/>
    <s v="23BL000F"/>
    <n v="2149"/>
    <n v="2149"/>
    <n v="2149"/>
    <n v="2149"/>
    <n v="0"/>
    <n v="0"/>
    <n v="0"/>
    <n v="0"/>
    <n v="182"/>
    <n v="0"/>
    <n v="0"/>
    <n v="0"/>
    <n v="0"/>
    <n v="0"/>
    <n v="182"/>
    <s v="2"/>
  </r>
  <r>
    <x v="4"/>
    <x v="124"/>
    <s v="1"/>
    <s v="01"/>
    <s v="15041RESIN146362023"/>
    <s v="23BL000F"/>
    <n v="2148"/>
    <n v="2148"/>
    <n v="2148"/>
    <n v="2148"/>
    <n v="0"/>
    <n v="0"/>
    <n v="0"/>
    <n v="0"/>
    <n v="19.25"/>
    <n v="0"/>
    <n v="0"/>
    <n v="0"/>
    <n v="0"/>
    <n v="0"/>
    <n v="19.25"/>
    <s v="2"/>
  </r>
  <r>
    <x v="4"/>
    <x v="124"/>
    <s v="1"/>
    <s v="01"/>
    <s v="15041RESIN146362023"/>
    <s v="23BL000F"/>
    <n v="2147"/>
    <n v="2147"/>
    <n v="2147"/>
    <n v="2147"/>
    <n v="0"/>
    <n v="0"/>
    <n v="0"/>
    <n v="0"/>
    <n v="149"/>
    <n v="0"/>
    <n v="0"/>
    <n v="0"/>
    <n v="0"/>
    <n v="0"/>
    <n v="149"/>
    <s v="2"/>
  </r>
  <r>
    <x v="4"/>
    <x v="124"/>
    <s v="1"/>
    <s v="01"/>
    <s v="15041RESIN146362023"/>
    <s v="23BL000F"/>
    <n v="2146"/>
    <n v="2146"/>
    <n v="2146"/>
    <n v="2146"/>
    <n v="0"/>
    <n v="0"/>
    <n v="0"/>
    <n v="0"/>
    <n v="224"/>
    <n v="0"/>
    <n v="0"/>
    <n v="0"/>
    <n v="0"/>
    <n v="0"/>
    <n v="224"/>
    <s v="2"/>
  </r>
  <r>
    <x v="4"/>
    <x v="124"/>
    <s v="1"/>
    <s v="01"/>
    <s v="15041RESIN146362023"/>
    <s v="23BL000F"/>
    <n v="2145"/>
    <n v="2145"/>
    <n v="2145"/>
    <n v="2145"/>
    <n v="0"/>
    <n v="0"/>
    <n v="0"/>
    <n v="0"/>
    <n v="75"/>
    <n v="0"/>
    <n v="0"/>
    <n v="0"/>
    <n v="0"/>
    <n v="0"/>
    <n v="75"/>
    <s v="2"/>
  </r>
  <r>
    <x v="4"/>
    <x v="124"/>
    <s v="1"/>
    <s v="01"/>
    <s v="15041RESIN146362023"/>
    <s v="23BL000F"/>
    <n v="2144"/>
    <n v="2144"/>
    <n v="2144"/>
    <n v="2144"/>
    <n v="0"/>
    <n v="0"/>
    <n v="0"/>
    <n v="0"/>
    <n v="49.6"/>
    <n v="0"/>
    <n v="0"/>
    <n v="0"/>
    <n v="0"/>
    <n v="0"/>
    <n v="49.6"/>
    <s v="2"/>
  </r>
  <r>
    <x v="4"/>
    <x v="124"/>
    <s v="1"/>
    <s v="01"/>
    <s v="15041RESIN146362023"/>
    <s v="23BL000F"/>
    <n v="2143"/>
    <n v="2143"/>
    <n v="2143"/>
    <n v="2143"/>
    <n v="0"/>
    <n v="0"/>
    <n v="0"/>
    <n v="0"/>
    <n v="11"/>
    <n v="0"/>
    <n v="0"/>
    <n v="0"/>
    <n v="0"/>
    <n v="0"/>
    <n v="11"/>
    <s v="2"/>
  </r>
  <r>
    <x v="4"/>
    <x v="124"/>
    <s v="1"/>
    <s v="01"/>
    <s v="15041RESIN146362023"/>
    <s v="23BL000F"/>
    <n v="2142"/>
    <n v="2142"/>
    <n v="2142"/>
    <n v="2142"/>
    <n v="0"/>
    <n v="0"/>
    <n v="0"/>
    <n v="0"/>
    <n v="65"/>
    <n v="0"/>
    <n v="0"/>
    <n v="0"/>
    <n v="0"/>
    <n v="0"/>
    <n v="65"/>
    <s v="2"/>
  </r>
  <r>
    <x v="4"/>
    <x v="124"/>
    <s v="1"/>
    <s v="01"/>
    <s v="15041RESIN146362023"/>
    <s v="23BL000F"/>
    <n v="2141"/>
    <n v="2141"/>
    <n v="2141"/>
    <n v="2141"/>
    <n v="0"/>
    <n v="0"/>
    <n v="0"/>
    <n v="0"/>
    <n v="79.8"/>
    <n v="0"/>
    <n v="0"/>
    <n v="0"/>
    <n v="0"/>
    <n v="0"/>
    <n v="79.8"/>
    <s v="2"/>
  </r>
  <r>
    <x v="4"/>
    <x v="124"/>
    <s v="1"/>
    <s v="01"/>
    <s v="15041RESIN146362023"/>
    <s v="23BL000F"/>
    <n v="2140"/>
    <n v="2140"/>
    <n v="2140"/>
    <n v="2140"/>
    <n v="0"/>
    <n v="0"/>
    <n v="0"/>
    <n v="0"/>
    <n v="67.5"/>
    <n v="0"/>
    <n v="0"/>
    <n v="0"/>
    <n v="0"/>
    <n v="0"/>
    <n v="67.5"/>
    <s v="2"/>
  </r>
  <r>
    <x v="4"/>
    <x v="124"/>
    <s v="1"/>
    <s v="01"/>
    <s v="15041RESIN146362023"/>
    <s v="23BL000F"/>
    <n v="2139"/>
    <n v="2139"/>
    <n v="2139"/>
    <n v="2139"/>
    <n v="0"/>
    <n v="0"/>
    <n v="0"/>
    <n v="0"/>
    <n v="523.5"/>
    <n v="0"/>
    <n v="0"/>
    <n v="0"/>
    <n v="0"/>
    <n v="0"/>
    <n v="523.5"/>
    <s v="2"/>
  </r>
  <r>
    <x v="4"/>
    <x v="124"/>
    <s v="1"/>
    <s v="01"/>
    <s v="15041RESIN146362023"/>
    <s v="23BL000F"/>
    <n v="2138"/>
    <n v="2138"/>
    <n v="2138"/>
    <n v="2138"/>
    <n v="0"/>
    <n v="0"/>
    <n v="0"/>
    <n v="0"/>
    <n v="202"/>
    <n v="0"/>
    <n v="0"/>
    <n v="0"/>
    <n v="0"/>
    <n v="0"/>
    <n v="202"/>
    <s v="2"/>
  </r>
  <r>
    <x v="4"/>
    <x v="124"/>
    <s v="1"/>
    <s v="01"/>
    <s v="15041RESIN146362023"/>
    <s v="23BL000F"/>
    <n v="2137"/>
    <n v="2137"/>
    <n v="2137"/>
    <n v="2137"/>
    <n v="0"/>
    <n v="0"/>
    <n v="0"/>
    <n v="0"/>
    <n v="90"/>
    <n v="0"/>
    <n v="0"/>
    <n v="0"/>
    <n v="0"/>
    <n v="0"/>
    <n v="90"/>
    <s v="2"/>
  </r>
  <r>
    <x v="4"/>
    <x v="124"/>
    <s v="1"/>
    <s v="01"/>
    <s v="15041RESIN146362023"/>
    <s v="23BL000F"/>
    <n v="2136"/>
    <n v="2136"/>
    <n v="2136"/>
    <n v="2136"/>
    <n v="0"/>
    <n v="0"/>
    <n v="0"/>
    <n v="0"/>
    <n v="420"/>
    <n v="0"/>
    <n v="0"/>
    <n v="0"/>
    <n v="0"/>
    <n v="0"/>
    <n v="420"/>
    <s v="2"/>
  </r>
  <r>
    <x v="4"/>
    <x v="124"/>
    <s v="1"/>
    <s v="01"/>
    <s v="15041RESIN146362023"/>
    <s v="23BL000F"/>
    <n v="2135"/>
    <n v="2135"/>
    <n v="2135"/>
    <n v="2135"/>
    <n v="0"/>
    <n v="0"/>
    <n v="0"/>
    <n v="0"/>
    <n v="405.75"/>
    <n v="0"/>
    <n v="0"/>
    <n v="0"/>
    <n v="0"/>
    <n v="0"/>
    <n v="405.75"/>
    <s v="2"/>
  </r>
  <r>
    <x v="4"/>
    <x v="124"/>
    <s v="1"/>
    <s v="01"/>
    <s v="15041RESIN146362023"/>
    <s v="23BL000F"/>
    <n v="2134"/>
    <n v="2134"/>
    <n v="2134"/>
    <n v="2134"/>
    <n v="0"/>
    <n v="0"/>
    <n v="0"/>
    <n v="0"/>
    <n v="11.64"/>
    <n v="0"/>
    <n v="0"/>
    <n v="0"/>
    <n v="0"/>
    <n v="0"/>
    <n v="11.64"/>
    <s v="2"/>
  </r>
  <r>
    <x v="4"/>
    <x v="124"/>
    <s v="1"/>
    <s v="01"/>
    <s v="15041RESIN146362023"/>
    <s v="23BL000F"/>
    <n v="2133"/>
    <n v="2133"/>
    <n v="2133"/>
    <n v="2133"/>
    <n v="0"/>
    <n v="0"/>
    <n v="0"/>
    <n v="0"/>
    <n v="569.70000000000005"/>
    <n v="0"/>
    <n v="0"/>
    <n v="0"/>
    <n v="0"/>
    <n v="0"/>
    <n v="569.70000000000005"/>
    <s v="2"/>
  </r>
  <r>
    <x v="4"/>
    <x v="124"/>
    <s v="1"/>
    <s v="01"/>
    <s v="15041RESIN146362023"/>
    <s v="23BL000F"/>
    <n v="2132"/>
    <n v="2132"/>
    <n v="2132"/>
    <n v="2132"/>
    <n v="0"/>
    <n v="0"/>
    <n v="0"/>
    <n v="0"/>
    <n v="314.5"/>
    <n v="0"/>
    <n v="0"/>
    <n v="0"/>
    <n v="0"/>
    <n v="0"/>
    <n v="314.5"/>
    <s v="2"/>
  </r>
  <r>
    <x v="4"/>
    <x v="124"/>
    <s v="1"/>
    <s v="01"/>
    <s v="15041RESIN146362023"/>
    <s v="23BL000F"/>
    <n v="2131"/>
    <n v="2131"/>
    <n v="2131"/>
    <n v="2131"/>
    <n v="0"/>
    <n v="0"/>
    <n v="0"/>
    <n v="0"/>
    <n v="67.5"/>
    <n v="0"/>
    <n v="0"/>
    <n v="0"/>
    <n v="0"/>
    <n v="0"/>
    <n v="67.5"/>
    <s v="2"/>
  </r>
  <r>
    <x v="4"/>
    <x v="124"/>
    <s v="1"/>
    <s v="01"/>
    <s v="15041RESIN146362023"/>
    <s v="23BL000F"/>
    <n v="2130"/>
    <n v="2130"/>
    <n v="2130"/>
    <n v="2130"/>
    <n v="0"/>
    <n v="0"/>
    <n v="0"/>
    <n v="0"/>
    <n v="945.45"/>
    <n v="0"/>
    <n v="0"/>
    <n v="0"/>
    <n v="0"/>
    <n v="0"/>
    <n v="945.45"/>
    <s v="2"/>
  </r>
  <r>
    <x v="4"/>
    <x v="124"/>
    <s v="1"/>
    <s v="01"/>
    <s v="15041RESIN146362023"/>
    <s v="23BL000F"/>
    <n v="2129"/>
    <n v="2129"/>
    <n v="2129"/>
    <n v="2129"/>
    <n v="0"/>
    <n v="0"/>
    <n v="0"/>
    <n v="0"/>
    <n v="36.4"/>
    <n v="0"/>
    <n v="0"/>
    <n v="0"/>
    <n v="0"/>
    <n v="0"/>
    <n v="36.4"/>
    <s v="2"/>
  </r>
  <r>
    <x v="4"/>
    <x v="124"/>
    <s v="1"/>
    <s v="01"/>
    <s v="15041RESIN146362023"/>
    <s v="23BL000F"/>
    <n v="2128"/>
    <n v="2128"/>
    <n v="2128"/>
    <n v="2128"/>
    <n v="0"/>
    <n v="0"/>
    <n v="0"/>
    <n v="0"/>
    <n v="70.900000000000006"/>
    <n v="0"/>
    <n v="0"/>
    <n v="0"/>
    <n v="0"/>
    <n v="0"/>
    <n v="70.900000000000006"/>
    <s v="2"/>
  </r>
  <r>
    <x v="4"/>
    <x v="124"/>
    <s v="1"/>
    <s v="01"/>
    <s v="15041RESIN146362023"/>
    <s v="23BL000F"/>
    <n v="2127"/>
    <n v="2127"/>
    <n v="2127"/>
    <n v="2127"/>
    <n v="0"/>
    <n v="0"/>
    <n v="0"/>
    <n v="0"/>
    <n v="40"/>
    <n v="0"/>
    <n v="0"/>
    <n v="0"/>
    <n v="0"/>
    <n v="0"/>
    <n v="40"/>
    <s v="2"/>
  </r>
  <r>
    <x v="4"/>
    <x v="125"/>
    <s v="1"/>
    <s v="01"/>
    <s v="15041RESIN146362023"/>
    <s v="23BL000F"/>
    <n v="2126"/>
    <n v="2126"/>
    <n v="2126"/>
    <n v="2126"/>
    <n v="0"/>
    <n v="0"/>
    <n v="0"/>
    <n v="0"/>
    <n v="206.5"/>
    <n v="0"/>
    <n v="0"/>
    <n v="0"/>
    <n v="0"/>
    <n v="0"/>
    <n v="206.5"/>
    <s v="2"/>
  </r>
  <r>
    <x v="4"/>
    <x v="125"/>
    <s v="1"/>
    <s v="01"/>
    <s v="15041RESIN146362023"/>
    <s v="23BL000F"/>
    <n v="2125"/>
    <n v="2125"/>
    <n v="2125"/>
    <n v="2125"/>
    <n v="0"/>
    <n v="0"/>
    <n v="0"/>
    <n v="0"/>
    <n v="438"/>
    <n v="0"/>
    <n v="0"/>
    <n v="0"/>
    <n v="0"/>
    <n v="0"/>
    <n v="438"/>
    <s v="2"/>
  </r>
  <r>
    <x v="4"/>
    <x v="125"/>
    <s v="1"/>
    <s v="01"/>
    <s v="15041RESIN146362023"/>
    <s v="23BL000F"/>
    <n v="2124"/>
    <n v="2124"/>
    <n v="2124"/>
    <n v="2124"/>
    <n v="0"/>
    <n v="0"/>
    <n v="0"/>
    <n v="0"/>
    <n v="142"/>
    <n v="0"/>
    <n v="0"/>
    <n v="0"/>
    <n v="0"/>
    <n v="0"/>
    <n v="142"/>
    <s v="2"/>
  </r>
  <r>
    <x v="4"/>
    <x v="125"/>
    <s v="1"/>
    <s v="01"/>
    <s v="15041RESIN146362023"/>
    <s v="23BL000F"/>
    <n v="2123"/>
    <n v="2123"/>
    <n v="2123"/>
    <n v="2123"/>
    <n v="0"/>
    <n v="0"/>
    <n v="0"/>
    <n v="0"/>
    <n v="5.8"/>
    <n v="0"/>
    <n v="0"/>
    <n v="0"/>
    <n v="0"/>
    <n v="0"/>
    <n v="5.8"/>
    <s v="2"/>
  </r>
  <r>
    <x v="4"/>
    <x v="125"/>
    <s v="1"/>
    <s v="01"/>
    <s v="15041RESIN146362023"/>
    <s v="23BL000F"/>
    <n v="2122"/>
    <n v="2122"/>
    <n v="2122"/>
    <n v="2122"/>
    <n v="0"/>
    <n v="0"/>
    <n v="0"/>
    <n v="0"/>
    <n v="265.39999999999998"/>
    <n v="0"/>
    <n v="0"/>
    <n v="0"/>
    <n v="0"/>
    <n v="0"/>
    <n v="265.39999999999998"/>
    <s v="2"/>
  </r>
  <r>
    <x v="4"/>
    <x v="125"/>
    <s v="1"/>
    <s v="01"/>
    <s v="15041RESIN146362023"/>
    <s v="23BL000F"/>
    <n v="2121"/>
    <n v="2121"/>
    <n v="2121"/>
    <n v="2121"/>
    <n v="0"/>
    <n v="0"/>
    <n v="0"/>
    <n v="0"/>
    <n v="45"/>
    <n v="0"/>
    <n v="0"/>
    <n v="0"/>
    <n v="0"/>
    <n v="0"/>
    <n v="45"/>
    <s v="2"/>
  </r>
  <r>
    <x v="4"/>
    <x v="125"/>
    <s v="1"/>
    <s v="01"/>
    <s v="15041RESIN146362023"/>
    <s v="23BL000F"/>
    <n v="2120"/>
    <n v="2120"/>
    <n v="2120"/>
    <n v="2120"/>
    <n v="0"/>
    <n v="0"/>
    <n v="0"/>
    <n v="0"/>
    <n v="60"/>
    <n v="0"/>
    <n v="0"/>
    <n v="0"/>
    <n v="0"/>
    <n v="0"/>
    <n v="60"/>
    <s v="2"/>
  </r>
  <r>
    <x v="4"/>
    <x v="125"/>
    <s v="1"/>
    <s v="01"/>
    <s v="15041RESIN146362023"/>
    <s v="23BL000F"/>
    <n v="2119"/>
    <n v="2119"/>
    <n v="2119"/>
    <n v="2119"/>
    <n v="0"/>
    <n v="0"/>
    <n v="0"/>
    <n v="0"/>
    <n v="264.5"/>
    <n v="0"/>
    <n v="0"/>
    <n v="0"/>
    <n v="0"/>
    <n v="0"/>
    <n v="264.5"/>
    <s v="2"/>
  </r>
  <r>
    <x v="4"/>
    <x v="125"/>
    <s v="1"/>
    <s v="01"/>
    <s v="15041RESIN146362023"/>
    <s v="23BL000F"/>
    <n v="2118"/>
    <n v="2118"/>
    <n v="2118"/>
    <n v="2118"/>
    <n v="0"/>
    <n v="0"/>
    <n v="0"/>
    <n v="0"/>
    <n v="1.9"/>
    <n v="0"/>
    <n v="0"/>
    <n v="0"/>
    <n v="0"/>
    <n v="0"/>
    <n v="1.9"/>
    <s v="2"/>
  </r>
  <r>
    <x v="4"/>
    <x v="125"/>
    <s v="1"/>
    <s v="01"/>
    <s v="15041RESIN146362023"/>
    <s v="23BL000F"/>
    <n v="2117"/>
    <n v="2117"/>
    <n v="2117"/>
    <n v="2117"/>
    <n v="0"/>
    <n v="0"/>
    <n v="0"/>
    <n v="0"/>
    <n v="14"/>
    <n v="0"/>
    <n v="0"/>
    <n v="0"/>
    <n v="0"/>
    <n v="0"/>
    <n v="14"/>
    <s v="2"/>
  </r>
  <r>
    <x v="4"/>
    <x v="125"/>
    <s v="1"/>
    <s v="01"/>
    <s v="15041RESIN146362023"/>
    <s v="23BL000F"/>
    <n v="2116"/>
    <n v="2116"/>
    <n v="2116"/>
    <n v="2116"/>
    <n v="0"/>
    <n v="0"/>
    <n v="0"/>
    <n v="0"/>
    <n v="49.5"/>
    <n v="0"/>
    <n v="0"/>
    <n v="0"/>
    <n v="0"/>
    <n v="0"/>
    <n v="49.5"/>
    <s v="2"/>
  </r>
  <r>
    <x v="4"/>
    <x v="125"/>
    <s v="1"/>
    <s v="01"/>
    <s v="15041RESIN146362023"/>
    <s v="23BL000F"/>
    <n v="2115"/>
    <n v="2115"/>
    <n v="2115"/>
    <n v="2115"/>
    <n v="0"/>
    <n v="0"/>
    <n v="0"/>
    <n v="0"/>
    <n v="67.5"/>
    <n v="0"/>
    <n v="0"/>
    <n v="0"/>
    <n v="0"/>
    <n v="0"/>
    <n v="67.5"/>
    <s v="2"/>
  </r>
  <r>
    <x v="4"/>
    <x v="125"/>
    <s v="1"/>
    <s v="01"/>
    <s v="15041RESIN146362023"/>
    <s v="23BL000F"/>
    <n v="2114"/>
    <n v="2114"/>
    <n v="2114"/>
    <n v="2114"/>
    <n v="0"/>
    <n v="0"/>
    <n v="0"/>
    <n v="0"/>
    <n v="0"/>
    <n v="0"/>
    <n v="0"/>
    <n v="0"/>
    <n v="0"/>
    <n v="0"/>
    <n v="0"/>
    <s v="2"/>
  </r>
  <r>
    <x v="4"/>
    <x v="125"/>
    <s v="1"/>
    <s v="01"/>
    <s v="15041RESIN146362023"/>
    <s v="23BL000F"/>
    <n v="2113"/>
    <n v="2113"/>
    <n v="2113"/>
    <n v="2113"/>
    <n v="0"/>
    <n v="0"/>
    <n v="0"/>
    <n v="0"/>
    <n v="550.4"/>
    <n v="0"/>
    <n v="0"/>
    <n v="0"/>
    <n v="0"/>
    <n v="0"/>
    <n v="550.4"/>
    <s v="2"/>
  </r>
  <r>
    <x v="4"/>
    <x v="125"/>
    <s v="1"/>
    <s v="01"/>
    <s v="15041RESIN146362023"/>
    <s v="23BL000F"/>
    <n v="2112"/>
    <n v="2112"/>
    <n v="2112"/>
    <n v="2112"/>
    <n v="0"/>
    <n v="0"/>
    <n v="0"/>
    <n v="0"/>
    <n v="14.4"/>
    <n v="0"/>
    <n v="0"/>
    <n v="0"/>
    <n v="0"/>
    <n v="0"/>
    <n v="14.4"/>
    <s v="2"/>
  </r>
  <r>
    <x v="4"/>
    <x v="125"/>
    <s v="1"/>
    <s v="01"/>
    <s v="15041RESIN146362023"/>
    <s v="23BL000F"/>
    <n v="2111"/>
    <n v="2111"/>
    <n v="2111"/>
    <n v="2111"/>
    <n v="0"/>
    <n v="0"/>
    <n v="0"/>
    <n v="0"/>
    <n v="64.650000000000006"/>
    <n v="0"/>
    <n v="0"/>
    <n v="0"/>
    <n v="0"/>
    <n v="0"/>
    <n v="64.650000000000006"/>
    <s v="2"/>
  </r>
  <r>
    <x v="4"/>
    <x v="125"/>
    <s v="1"/>
    <s v="01"/>
    <s v="15041RESIN146362023"/>
    <s v="23BL000F"/>
    <n v="2110"/>
    <n v="2110"/>
    <n v="2110"/>
    <n v="2110"/>
    <n v="0"/>
    <n v="0"/>
    <n v="0"/>
    <n v="0"/>
    <n v="160"/>
    <n v="0"/>
    <n v="0"/>
    <n v="0"/>
    <n v="0"/>
    <n v="0"/>
    <n v="160"/>
    <s v="2"/>
  </r>
  <r>
    <x v="4"/>
    <x v="125"/>
    <s v="1"/>
    <s v="01"/>
    <s v="15041RESIN146362023"/>
    <s v="23BL000F"/>
    <n v="2109"/>
    <n v="2109"/>
    <n v="2109"/>
    <n v="2109"/>
    <n v="0"/>
    <n v="0"/>
    <n v="0"/>
    <n v="0"/>
    <n v="67.5"/>
    <n v="0"/>
    <n v="0"/>
    <n v="0"/>
    <n v="0"/>
    <n v="0"/>
    <n v="67.5"/>
    <s v="2"/>
  </r>
  <r>
    <x v="4"/>
    <x v="125"/>
    <s v="1"/>
    <s v="01"/>
    <s v="15041RESIN146362023"/>
    <s v="23BL000F"/>
    <n v="2108"/>
    <n v="2108"/>
    <n v="2108"/>
    <n v="2108"/>
    <n v="0"/>
    <n v="0"/>
    <n v="0"/>
    <n v="0"/>
    <n v="300"/>
    <n v="0"/>
    <n v="0"/>
    <n v="0"/>
    <n v="0"/>
    <n v="0"/>
    <n v="300"/>
    <s v="2"/>
  </r>
  <r>
    <x v="4"/>
    <x v="125"/>
    <s v="1"/>
    <s v="01"/>
    <s v="15041RESIN146362023"/>
    <s v="23BL000F"/>
    <n v="2107"/>
    <n v="2107"/>
    <n v="2107"/>
    <n v="2107"/>
    <n v="0"/>
    <n v="0"/>
    <n v="0"/>
    <n v="0"/>
    <n v="183.2"/>
    <n v="0"/>
    <n v="0"/>
    <n v="0"/>
    <n v="0"/>
    <n v="0"/>
    <n v="183.2"/>
    <s v="2"/>
  </r>
  <r>
    <x v="4"/>
    <x v="125"/>
    <s v="1"/>
    <s v="01"/>
    <s v="15041RESIN146362023"/>
    <s v="23BL000F"/>
    <n v="2106"/>
    <n v="2106"/>
    <n v="2106"/>
    <n v="2106"/>
    <n v="0"/>
    <n v="0"/>
    <n v="0"/>
    <n v="0"/>
    <n v="67.5"/>
    <n v="0"/>
    <n v="0"/>
    <n v="0"/>
    <n v="0"/>
    <n v="0"/>
    <n v="67.5"/>
    <s v="2"/>
  </r>
  <r>
    <x v="5"/>
    <x v="126"/>
    <s v="1"/>
    <s v="01"/>
    <s v="15041RESIN146362023"/>
    <s v="23BL000F"/>
    <n v="2105"/>
    <n v="2105"/>
    <n v="2105"/>
    <n v="2105"/>
    <n v="0"/>
    <n v="0"/>
    <n v="0"/>
    <n v="0"/>
    <n v="193.9"/>
    <n v="0"/>
    <n v="0"/>
    <n v="0"/>
    <n v="0"/>
    <n v="0"/>
    <n v="193.9"/>
    <s v="2"/>
  </r>
  <r>
    <x v="5"/>
    <x v="126"/>
    <s v="1"/>
    <s v="01"/>
    <s v="15041RESIN146362023"/>
    <s v="23BL000F"/>
    <n v="2104"/>
    <n v="2104"/>
    <n v="2104"/>
    <n v="2104"/>
    <n v="0"/>
    <n v="0"/>
    <n v="0"/>
    <n v="0"/>
    <n v="363"/>
    <n v="0"/>
    <n v="0"/>
    <n v="0"/>
    <n v="0"/>
    <n v="0"/>
    <n v="363"/>
    <s v="2"/>
  </r>
  <r>
    <x v="5"/>
    <x v="126"/>
    <s v="1"/>
    <s v="01"/>
    <s v="15041RESIN146362023"/>
    <s v="23BL000F"/>
    <n v="2103"/>
    <n v="2103"/>
    <n v="2103"/>
    <n v="2103"/>
    <n v="0"/>
    <n v="0"/>
    <n v="0"/>
    <n v="0"/>
    <n v="70.400000000000006"/>
    <n v="0"/>
    <n v="0"/>
    <n v="0"/>
    <n v="0"/>
    <n v="0"/>
    <n v="70.400000000000006"/>
    <s v="2"/>
  </r>
  <r>
    <x v="5"/>
    <x v="126"/>
    <s v="1"/>
    <s v="01"/>
    <s v="15041RESIN146362023"/>
    <s v="23BL000F"/>
    <n v="2102"/>
    <n v="2102"/>
    <n v="2102"/>
    <n v="2102"/>
    <n v="0"/>
    <n v="0"/>
    <n v="0"/>
    <n v="0"/>
    <n v="420.7"/>
    <n v="0"/>
    <n v="0"/>
    <n v="0"/>
    <n v="0"/>
    <n v="0"/>
    <n v="420.7"/>
    <s v="2"/>
  </r>
  <r>
    <x v="5"/>
    <x v="126"/>
    <s v="1"/>
    <s v="01"/>
    <s v="15041RESIN146362023"/>
    <s v="23BL000F"/>
    <n v="2101"/>
    <n v="2101"/>
    <n v="2101"/>
    <n v="2101"/>
    <n v="0"/>
    <n v="0"/>
    <n v="0"/>
    <n v="0"/>
    <n v="27.8"/>
    <n v="0"/>
    <n v="0"/>
    <n v="0"/>
    <n v="0"/>
    <n v="0"/>
    <n v="27.8"/>
    <s v="2"/>
  </r>
  <r>
    <x v="5"/>
    <x v="126"/>
    <s v="1"/>
    <s v="01"/>
    <s v="15041RESIN146362023"/>
    <s v="23BL000F"/>
    <n v="2100"/>
    <n v="2100"/>
    <n v="2100"/>
    <n v="2100"/>
    <n v="0"/>
    <n v="0"/>
    <n v="0"/>
    <n v="0"/>
    <n v="952.5"/>
    <n v="0"/>
    <n v="0"/>
    <n v="0"/>
    <n v="0"/>
    <n v="0"/>
    <n v="952.5"/>
    <s v="2"/>
  </r>
  <r>
    <x v="5"/>
    <x v="126"/>
    <s v="1"/>
    <s v="01"/>
    <s v="15041RESIN146362023"/>
    <s v="23BL000F"/>
    <n v="2099"/>
    <n v="2099"/>
    <n v="2099"/>
    <n v="2099"/>
    <n v="0"/>
    <n v="0"/>
    <n v="0"/>
    <n v="0"/>
    <n v="62.9"/>
    <n v="0"/>
    <n v="0"/>
    <n v="0"/>
    <n v="0"/>
    <n v="0"/>
    <n v="62.9"/>
    <s v="2"/>
  </r>
  <r>
    <x v="5"/>
    <x v="126"/>
    <s v="1"/>
    <s v="01"/>
    <s v="15041RESIN146362023"/>
    <s v="23BL000F"/>
    <n v="2098"/>
    <n v="2098"/>
    <n v="2098"/>
    <n v="2098"/>
    <n v="0"/>
    <n v="0"/>
    <n v="0"/>
    <n v="0"/>
    <n v="422"/>
    <n v="0"/>
    <n v="0"/>
    <n v="0"/>
    <n v="0"/>
    <n v="0"/>
    <n v="422"/>
    <s v="2"/>
  </r>
  <r>
    <x v="5"/>
    <x v="126"/>
    <s v="1"/>
    <s v="01"/>
    <s v="15041RESIN146362023"/>
    <s v="23BL000F"/>
    <n v="2097"/>
    <n v="2097"/>
    <n v="2097"/>
    <n v="2097"/>
    <n v="0"/>
    <n v="0"/>
    <n v="0"/>
    <n v="0"/>
    <n v="232.3"/>
    <n v="0"/>
    <n v="0"/>
    <n v="0"/>
    <n v="0"/>
    <n v="0"/>
    <n v="232.3"/>
    <s v="2"/>
  </r>
  <r>
    <x v="5"/>
    <x v="126"/>
    <s v="1"/>
    <s v="01"/>
    <s v="15041RESIN146362023"/>
    <s v="23BL000F"/>
    <n v="2096"/>
    <n v="2096"/>
    <n v="2096"/>
    <n v="2096"/>
    <n v="0"/>
    <n v="0"/>
    <n v="0"/>
    <n v="0"/>
    <n v="384.52"/>
    <n v="0"/>
    <n v="0"/>
    <n v="0"/>
    <n v="0"/>
    <n v="0"/>
    <n v="384.52"/>
    <s v="2"/>
  </r>
  <r>
    <x v="5"/>
    <x v="126"/>
    <s v="1"/>
    <s v="01"/>
    <s v="15041RESIN146362023"/>
    <s v="23BL000F"/>
    <n v="2095"/>
    <n v="2095"/>
    <n v="2095"/>
    <n v="2095"/>
    <n v="0"/>
    <n v="0"/>
    <n v="0"/>
    <n v="0"/>
    <n v="245"/>
    <n v="0"/>
    <n v="0"/>
    <n v="0"/>
    <n v="0"/>
    <n v="0"/>
    <n v="245"/>
    <s v="2"/>
  </r>
  <r>
    <x v="5"/>
    <x v="127"/>
    <s v="1"/>
    <s v="01"/>
    <s v="15041RESIN146362023"/>
    <s v="23BL000F"/>
    <n v="2094"/>
    <n v="2094"/>
    <n v="2094"/>
    <n v="2094"/>
    <n v="0"/>
    <n v="0"/>
    <n v="0"/>
    <n v="0"/>
    <n v="63.75"/>
    <n v="0"/>
    <n v="0"/>
    <n v="0"/>
    <n v="0"/>
    <n v="0"/>
    <n v="63.75"/>
    <s v="2"/>
  </r>
  <r>
    <x v="5"/>
    <x v="127"/>
    <s v="1"/>
    <s v="01"/>
    <s v="15041RESIN146362023"/>
    <s v="23BL000F"/>
    <n v="2093"/>
    <n v="2093"/>
    <n v="2093"/>
    <n v="2093"/>
    <n v="0"/>
    <n v="0"/>
    <n v="0"/>
    <n v="0"/>
    <n v="138"/>
    <n v="0"/>
    <n v="0"/>
    <n v="0"/>
    <n v="0"/>
    <n v="0"/>
    <n v="138"/>
    <s v="2"/>
  </r>
  <r>
    <x v="5"/>
    <x v="127"/>
    <s v="1"/>
    <s v="01"/>
    <s v="15041RESIN146362023"/>
    <s v="23BL000F"/>
    <n v="2092"/>
    <n v="2092"/>
    <n v="2092"/>
    <n v="2092"/>
    <n v="0"/>
    <n v="0"/>
    <n v="0"/>
    <n v="0"/>
    <n v="55"/>
    <n v="0"/>
    <n v="0"/>
    <n v="0"/>
    <n v="0"/>
    <n v="0"/>
    <n v="55"/>
    <s v="2"/>
  </r>
  <r>
    <x v="5"/>
    <x v="127"/>
    <s v="1"/>
    <s v="01"/>
    <s v="15041RESIN146362023"/>
    <s v="23BL000F"/>
    <n v="2091"/>
    <n v="2091"/>
    <n v="2091"/>
    <n v="2091"/>
    <n v="0"/>
    <n v="0"/>
    <n v="0"/>
    <n v="0"/>
    <n v="38.25"/>
    <n v="0"/>
    <n v="0"/>
    <n v="0"/>
    <n v="0"/>
    <n v="0"/>
    <n v="38.25"/>
    <s v="2"/>
  </r>
  <r>
    <x v="5"/>
    <x v="127"/>
    <s v="1"/>
    <s v="01"/>
    <s v="15041RESIN146362023"/>
    <s v="23BL000F"/>
    <n v="2090"/>
    <n v="2090"/>
    <n v="2090"/>
    <n v="2090"/>
    <n v="0"/>
    <n v="0"/>
    <n v="0"/>
    <n v="0"/>
    <n v="315"/>
    <n v="0"/>
    <n v="0"/>
    <n v="0"/>
    <n v="0"/>
    <n v="0"/>
    <n v="315"/>
    <s v="2"/>
  </r>
  <r>
    <x v="5"/>
    <x v="127"/>
    <s v="1"/>
    <s v="01"/>
    <s v="15041RESIN146362023"/>
    <s v="23BL000F"/>
    <n v="2089"/>
    <n v="2089"/>
    <n v="2089"/>
    <n v="2089"/>
    <n v="0"/>
    <n v="0"/>
    <n v="0"/>
    <n v="0"/>
    <n v="684.1"/>
    <n v="0"/>
    <n v="0"/>
    <n v="0"/>
    <n v="0"/>
    <n v="0"/>
    <n v="684.1"/>
    <s v="2"/>
  </r>
  <r>
    <x v="5"/>
    <x v="127"/>
    <s v="1"/>
    <s v="01"/>
    <s v="15041RESIN146362023"/>
    <s v="23BL000F"/>
    <n v="2088"/>
    <n v="2088"/>
    <n v="2088"/>
    <n v="2088"/>
    <n v="0"/>
    <n v="0"/>
    <n v="0"/>
    <n v="0"/>
    <n v="51.15"/>
    <n v="0"/>
    <n v="0"/>
    <n v="0"/>
    <n v="0"/>
    <n v="0"/>
    <n v="51.15"/>
    <s v="2"/>
  </r>
  <r>
    <x v="5"/>
    <x v="127"/>
    <s v="1"/>
    <s v="01"/>
    <s v="15041RESIN146362023"/>
    <s v="23BL000F"/>
    <n v="2087"/>
    <n v="2087"/>
    <n v="2087"/>
    <n v="2087"/>
    <n v="0"/>
    <n v="0"/>
    <n v="0"/>
    <n v="0"/>
    <n v="3.5"/>
    <n v="0"/>
    <n v="0"/>
    <n v="0"/>
    <n v="0"/>
    <n v="0"/>
    <n v="3.5"/>
    <s v="2"/>
  </r>
  <r>
    <x v="5"/>
    <x v="127"/>
    <s v="1"/>
    <s v="01"/>
    <s v="15041RESIN146362023"/>
    <s v="23BL000F"/>
    <n v="2086"/>
    <n v="2086"/>
    <n v="2086"/>
    <n v="2086"/>
    <n v="0"/>
    <n v="0"/>
    <n v="0"/>
    <n v="0"/>
    <n v="153.65"/>
    <n v="0"/>
    <n v="0"/>
    <n v="0"/>
    <n v="0"/>
    <n v="0"/>
    <n v="153.65"/>
    <s v="2"/>
  </r>
  <r>
    <x v="5"/>
    <x v="127"/>
    <s v="1"/>
    <s v="01"/>
    <s v="15041RESIN146362023"/>
    <s v="23BL000F"/>
    <n v="2085"/>
    <n v="2085"/>
    <n v="2085"/>
    <n v="2085"/>
    <n v="0"/>
    <n v="0"/>
    <n v="0"/>
    <n v="0"/>
    <n v="84.3"/>
    <n v="0"/>
    <n v="0"/>
    <n v="0"/>
    <n v="0"/>
    <n v="0"/>
    <n v="84.3"/>
    <s v="2"/>
  </r>
  <r>
    <x v="5"/>
    <x v="127"/>
    <s v="1"/>
    <s v="01"/>
    <s v="15041RESIN146362023"/>
    <s v="23BL000F"/>
    <n v="2084"/>
    <n v="2084"/>
    <n v="2084"/>
    <n v="2084"/>
    <n v="0"/>
    <n v="0"/>
    <n v="0"/>
    <n v="0"/>
    <n v="52.5"/>
    <n v="0"/>
    <n v="0"/>
    <n v="0"/>
    <n v="0"/>
    <n v="0"/>
    <n v="52.5"/>
    <s v="2"/>
  </r>
  <r>
    <x v="5"/>
    <x v="127"/>
    <s v="1"/>
    <s v="01"/>
    <s v="15041RESIN146362023"/>
    <s v="23BL000F"/>
    <n v="2083"/>
    <n v="2083"/>
    <n v="2083"/>
    <n v="2083"/>
    <n v="0"/>
    <n v="0"/>
    <n v="0"/>
    <n v="0"/>
    <n v="225"/>
    <n v="0"/>
    <n v="0"/>
    <n v="0"/>
    <n v="0"/>
    <n v="0"/>
    <n v="225"/>
    <s v="2"/>
  </r>
  <r>
    <x v="5"/>
    <x v="127"/>
    <s v="1"/>
    <s v="01"/>
    <s v="15041RESIN146362023"/>
    <s v="23BL000F"/>
    <n v="2082"/>
    <n v="2082"/>
    <n v="2082"/>
    <n v="2082"/>
    <n v="0"/>
    <n v="0"/>
    <n v="0"/>
    <n v="0"/>
    <n v="474"/>
    <n v="0"/>
    <n v="0"/>
    <n v="0"/>
    <n v="0"/>
    <n v="0"/>
    <n v="474"/>
    <s v="2"/>
  </r>
  <r>
    <x v="5"/>
    <x v="127"/>
    <s v="1"/>
    <s v="01"/>
    <s v="15041RESIN146362023"/>
    <s v="23BL000F"/>
    <n v="2081"/>
    <n v="2081"/>
    <n v="2081"/>
    <n v="2081"/>
    <n v="0"/>
    <n v="0"/>
    <n v="0"/>
    <n v="0"/>
    <n v="447.5"/>
    <n v="0"/>
    <n v="0"/>
    <n v="0"/>
    <n v="0"/>
    <n v="0"/>
    <n v="447.5"/>
    <s v="2"/>
  </r>
  <r>
    <x v="5"/>
    <x v="127"/>
    <s v="1"/>
    <s v="01"/>
    <s v="15041RESIN146362023"/>
    <s v="23BL000F"/>
    <n v="2080"/>
    <n v="2080"/>
    <n v="2080"/>
    <n v="2080"/>
    <n v="0"/>
    <n v="0"/>
    <n v="0"/>
    <n v="0"/>
    <n v="11.5"/>
    <n v="0"/>
    <n v="0"/>
    <n v="0"/>
    <n v="0"/>
    <n v="0"/>
    <n v="11.5"/>
    <s v="2"/>
  </r>
  <r>
    <x v="5"/>
    <x v="127"/>
    <s v="1"/>
    <s v="01"/>
    <s v="15041RESIN146362023"/>
    <s v="23BL000F"/>
    <n v="2079"/>
    <n v="2079"/>
    <n v="2079"/>
    <n v="2079"/>
    <n v="0"/>
    <n v="0"/>
    <n v="0"/>
    <n v="0"/>
    <n v="0"/>
    <n v="0"/>
    <n v="0"/>
    <n v="0"/>
    <n v="0"/>
    <n v="0"/>
    <n v="0"/>
    <s v="2"/>
  </r>
  <r>
    <x v="5"/>
    <x v="127"/>
    <s v="1"/>
    <s v="01"/>
    <s v="15041RESIN146362023"/>
    <s v="23BL000F"/>
    <n v="2078"/>
    <n v="2078"/>
    <n v="2078"/>
    <n v="2078"/>
    <n v="0"/>
    <n v="0"/>
    <n v="0"/>
    <n v="0"/>
    <n v="511.5"/>
    <n v="0"/>
    <n v="0"/>
    <n v="0"/>
    <n v="0"/>
    <n v="0"/>
    <n v="511.5"/>
    <s v="2"/>
  </r>
  <r>
    <x v="5"/>
    <x v="127"/>
    <s v="1"/>
    <s v="01"/>
    <s v="15041RESIN146362023"/>
    <s v="23BL000F"/>
    <n v="2077"/>
    <n v="2077"/>
    <n v="2077"/>
    <n v="2077"/>
    <n v="0"/>
    <n v="0"/>
    <n v="0"/>
    <n v="0"/>
    <n v="22.5"/>
    <n v="0"/>
    <n v="0"/>
    <n v="0"/>
    <n v="0"/>
    <n v="0"/>
    <n v="22.5"/>
    <s v="2"/>
  </r>
  <r>
    <x v="5"/>
    <x v="127"/>
    <s v="1"/>
    <s v="01"/>
    <s v="15041RESIN146362023"/>
    <s v="23BL000F"/>
    <n v="2076"/>
    <n v="2076"/>
    <n v="2076"/>
    <n v="2076"/>
    <n v="0"/>
    <n v="0"/>
    <n v="0"/>
    <n v="0"/>
    <n v="161.30000000000001"/>
    <n v="0"/>
    <n v="0"/>
    <n v="0"/>
    <n v="0"/>
    <n v="0"/>
    <n v="161.30000000000001"/>
    <s v="2"/>
  </r>
  <r>
    <x v="5"/>
    <x v="128"/>
    <s v="1"/>
    <s v="01"/>
    <s v="15041RESIN146362023"/>
    <s v="23BL000F"/>
    <n v="2075"/>
    <n v="2075"/>
    <n v="2075"/>
    <n v="2075"/>
    <n v="0"/>
    <n v="0"/>
    <n v="0"/>
    <n v="0"/>
    <n v="221.5"/>
    <n v="0"/>
    <n v="0"/>
    <n v="0"/>
    <n v="0"/>
    <n v="0"/>
    <n v="221.5"/>
    <s v="2"/>
  </r>
  <r>
    <x v="5"/>
    <x v="128"/>
    <s v="1"/>
    <s v="01"/>
    <s v="15041RESIN146362023"/>
    <s v="23BL000F"/>
    <n v="2074"/>
    <n v="2074"/>
    <n v="2074"/>
    <n v="2074"/>
    <n v="0"/>
    <n v="0"/>
    <n v="0"/>
    <n v="0"/>
    <n v="310"/>
    <n v="0"/>
    <n v="0"/>
    <n v="0"/>
    <n v="0"/>
    <n v="0"/>
    <n v="310"/>
    <s v="2"/>
  </r>
  <r>
    <x v="5"/>
    <x v="128"/>
    <s v="1"/>
    <s v="01"/>
    <s v="15041RESIN146362023"/>
    <s v="23BL000F"/>
    <n v="2073"/>
    <n v="2073"/>
    <n v="2073"/>
    <n v="2073"/>
    <n v="0"/>
    <n v="0"/>
    <n v="0"/>
    <n v="0"/>
    <n v="45"/>
    <n v="0"/>
    <n v="0"/>
    <n v="0"/>
    <n v="0"/>
    <n v="0"/>
    <n v="45"/>
    <s v="2"/>
  </r>
  <r>
    <x v="5"/>
    <x v="128"/>
    <s v="1"/>
    <s v="01"/>
    <s v="15041RESIN146362023"/>
    <s v="23BL000F"/>
    <n v="2072"/>
    <n v="2072"/>
    <n v="2072"/>
    <n v="2072"/>
    <n v="0"/>
    <n v="0"/>
    <n v="0"/>
    <n v="0"/>
    <n v="32.5"/>
    <n v="0"/>
    <n v="0"/>
    <n v="0"/>
    <n v="0"/>
    <n v="0"/>
    <n v="32.5"/>
    <s v="2"/>
  </r>
  <r>
    <x v="5"/>
    <x v="128"/>
    <s v="1"/>
    <s v="01"/>
    <s v="15041RESIN146362023"/>
    <s v="23BL000F"/>
    <n v="2071"/>
    <n v="2071"/>
    <n v="2071"/>
    <n v="2071"/>
    <n v="0"/>
    <n v="0"/>
    <n v="0"/>
    <n v="0"/>
    <n v="225"/>
    <n v="0"/>
    <n v="0"/>
    <n v="0"/>
    <n v="0"/>
    <n v="0"/>
    <n v="225"/>
    <s v="2"/>
  </r>
  <r>
    <x v="5"/>
    <x v="128"/>
    <s v="1"/>
    <s v="01"/>
    <s v="15041RESIN146362023"/>
    <s v="23BL000F"/>
    <n v="2070"/>
    <n v="2070"/>
    <n v="2070"/>
    <n v="2070"/>
    <n v="0"/>
    <n v="0"/>
    <n v="0"/>
    <n v="0"/>
    <n v="92.5"/>
    <n v="0"/>
    <n v="0"/>
    <n v="0"/>
    <n v="0"/>
    <n v="0"/>
    <n v="92.5"/>
    <s v="2"/>
  </r>
  <r>
    <x v="5"/>
    <x v="128"/>
    <s v="1"/>
    <s v="01"/>
    <s v="15041RESIN146362023"/>
    <s v="23BL000F"/>
    <n v="2069"/>
    <n v="2069"/>
    <n v="2069"/>
    <n v="2069"/>
    <n v="0"/>
    <n v="0"/>
    <n v="0"/>
    <n v="0"/>
    <n v="112.5"/>
    <n v="0"/>
    <n v="0"/>
    <n v="0"/>
    <n v="0"/>
    <n v="0"/>
    <n v="112.5"/>
    <s v="2"/>
  </r>
  <r>
    <x v="5"/>
    <x v="128"/>
    <s v="1"/>
    <s v="01"/>
    <s v="15041RESIN146362023"/>
    <s v="23BL000F"/>
    <n v="2068"/>
    <n v="2068"/>
    <n v="2068"/>
    <n v="2068"/>
    <n v="0"/>
    <n v="0"/>
    <n v="0"/>
    <n v="0"/>
    <n v="45"/>
    <n v="0"/>
    <n v="0"/>
    <n v="0"/>
    <n v="0"/>
    <n v="0"/>
    <n v="45"/>
    <s v="2"/>
  </r>
  <r>
    <x v="5"/>
    <x v="128"/>
    <s v="1"/>
    <s v="01"/>
    <s v="15041RESIN146362023"/>
    <s v="23BL000F"/>
    <n v="2067"/>
    <n v="2067"/>
    <n v="2067"/>
    <n v="2067"/>
    <n v="0"/>
    <n v="0"/>
    <n v="0"/>
    <n v="0"/>
    <n v="379"/>
    <n v="0"/>
    <n v="0"/>
    <n v="0"/>
    <n v="0"/>
    <n v="0"/>
    <n v="379"/>
    <s v="2"/>
  </r>
  <r>
    <x v="5"/>
    <x v="128"/>
    <s v="1"/>
    <s v="01"/>
    <s v="15041RESIN146362023"/>
    <s v="23BL000F"/>
    <n v="2066"/>
    <n v="2066"/>
    <n v="2066"/>
    <n v="2066"/>
    <n v="0"/>
    <n v="0"/>
    <n v="0"/>
    <n v="0"/>
    <n v="8"/>
    <n v="0"/>
    <n v="0"/>
    <n v="0"/>
    <n v="0"/>
    <n v="0"/>
    <n v="8"/>
    <s v="2"/>
  </r>
  <r>
    <x v="5"/>
    <x v="128"/>
    <s v="1"/>
    <s v="01"/>
    <s v="15041RESIN146362023"/>
    <s v="23BL000F"/>
    <n v="2065"/>
    <n v="2065"/>
    <n v="2065"/>
    <n v="2065"/>
    <n v="0"/>
    <n v="0"/>
    <n v="0"/>
    <n v="0"/>
    <n v="253.4"/>
    <n v="0"/>
    <n v="0"/>
    <n v="0"/>
    <n v="0"/>
    <n v="0"/>
    <n v="253.4"/>
    <s v="2"/>
  </r>
  <r>
    <x v="5"/>
    <x v="128"/>
    <s v="1"/>
    <s v="01"/>
    <s v="15041RESIN146362023"/>
    <s v="23BL000F"/>
    <n v="2064"/>
    <n v="2064"/>
    <n v="2064"/>
    <n v="2064"/>
    <n v="0"/>
    <n v="0"/>
    <n v="0"/>
    <n v="0"/>
    <n v="150"/>
    <n v="0"/>
    <n v="0"/>
    <n v="0"/>
    <n v="0"/>
    <n v="0"/>
    <n v="150"/>
    <s v="2"/>
  </r>
  <r>
    <x v="5"/>
    <x v="128"/>
    <s v="1"/>
    <s v="01"/>
    <s v="15041RESIN146362023"/>
    <s v="23BL000F"/>
    <n v="2063"/>
    <n v="2063"/>
    <n v="2063"/>
    <n v="2063"/>
    <n v="0"/>
    <n v="0"/>
    <n v="0"/>
    <n v="0"/>
    <n v="45.01"/>
    <n v="0"/>
    <n v="0"/>
    <n v="0"/>
    <n v="0"/>
    <n v="0"/>
    <n v="45.01"/>
    <s v="2"/>
  </r>
  <r>
    <x v="5"/>
    <x v="128"/>
    <s v="1"/>
    <s v="01"/>
    <s v="15041RESIN146362023"/>
    <s v="23BL000F"/>
    <n v="2062"/>
    <n v="2062"/>
    <n v="2062"/>
    <n v="2062"/>
    <n v="0"/>
    <n v="0"/>
    <n v="0"/>
    <n v="0"/>
    <n v="225"/>
    <n v="0"/>
    <n v="0"/>
    <n v="0"/>
    <n v="0"/>
    <n v="0"/>
    <n v="225"/>
    <s v="2"/>
  </r>
  <r>
    <x v="5"/>
    <x v="128"/>
    <s v="1"/>
    <s v="01"/>
    <s v="15041RESIN146362023"/>
    <s v="23BL000F"/>
    <n v="2061"/>
    <n v="2061"/>
    <n v="2061"/>
    <n v="2061"/>
    <n v="0"/>
    <n v="0"/>
    <n v="0"/>
    <n v="0"/>
    <n v="440"/>
    <n v="0"/>
    <n v="0"/>
    <n v="0"/>
    <n v="0"/>
    <n v="0"/>
    <n v="440"/>
    <s v="2"/>
  </r>
  <r>
    <x v="5"/>
    <x v="128"/>
    <s v="1"/>
    <s v="01"/>
    <s v="15041RESIN146362023"/>
    <s v="23BL000F"/>
    <n v="2060"/>
    <n v="2060"/>
    <n v="2060"/>
    <n v="2060"/>
    <n v="0"/>
    <n v="0"/>
    <n v="0"/>
    <n v="0"/>
    <n v="264.60000000000002"/>
    <n v="0"/>
    <n v="0"/>
    <n v="0"/>
    <n v="0"/>
    <n v="0"/>
    <n v="264.60000000000002"/>
    <s v="2"/>
  </r>
  <r>
    <x v="5"/>
    <x v="128"/>
    <s v="1"/>
    <s v="01"/>
    <s v="15041RESIN146362023"/>
    <s v="23BL000F"/>
    <n v="2059"/>
    <n v="2059"/>
    <n v="2059"/>
    <n v="2059"/>
    <n v="0"/>
    <n v="0"/>
    <n v="0"/>
    <n v="0"/>
    <n v="240.1"/>
    <n v="0"/>
    <n v="0"/>
    <n v="0"/>
    <n v="0"/>
    <n v="0"/>
    <n v="240.1"/>
    <s v="2"/>
  </r>
  <r>
    <x v="5"/>
    <x v="128"/>
    <s v="1"/>
    <s v="01"/>
    <s v="15041RESIN146362023"/>
    <s v="23BL000F"/>
    <n v="2058"/>
    <n v="2058"/>
    <n v="2058"/>
    <n v="2058"/>
    <n v="0"/>
    <n v="0"/>
    <n v="0"/>
    <n v="0"/>
    <n v="30"/>
    <n v="0"/>
    <n v="0"/>
    <n v="0"/>
    <n v="0"/>
    <n v="0"/>
    <n v="30"/>
    <s v="2"/>
  </r>
  <r>
    <x v="5"/>
    <x v="128"/>
    <s v="1"/>
    <s v="01"/>
    <s v="15041RESIN146362023"/>
    <s v="23BL000F"/>
    <n v="2057"/>
    <n v="2057"/>
    <n v="2057"/>
    <n v="2057"/>
    <n v="0"/>
    <n v="0"/>
    <n v="0"/>
    <n v="0"/>
    <n v="200"/>
    <n v="0"/>
    <n v="0"/>
    <n v="0"/>
    <n v="0"/>
    <n v="0"/>
    <n v="200"/>
    <s v="2"/>
  </r>
  <r>
    <x v="5"/>
    <x v="129"/>
    <s v="1"/>
    <s v="01"/>
    <s v="15041RESIN146362023"/>
    <s v="23BL000F"/>
    <n v="2056"/>
    <n v="2056"/>
    <n v="2056"/>
    <n v="2056"/>
    <n v="0"/>
    <n v="0"/>
    <n v="0"/>
    <n v="0"/>
    <n v="108"/>
    <n v="0"/>
    <n v="0"/>
    <n v="0"/>
    <n v="0"/>
    <n v="0"/>
    <n v="108"/>
    <s v="2"/>
  </r>
  <r>
    <x v="5"/>
    <x v="129"/>
    <s v="1"/>
    <s v="01"/>
    <s v="15041RESIN146362023"/>
    <s v="23BL000F"/>
    <n v="255"/>
    <n v="255"/>
    <n v="255"/>
    <n v="255"/>
    <n v="0"/>
    <n v="0"/>
    <n v="0"/>
    <n v="0"/>
    <n v="337"/>
    <n v="0"/>
    <n v="0"/>
    <n v="0"/>
    <n v="0"/>
    <n v="0"/>
    <n v="337"/>
    <s v="2"/>
  </r>
  <r>
    <x v="5"/>
    <x v="129"/>
    <s v="1"/>
    <s v="01"/>
    <s v="15041RESIN146362023"/>
    <s v="23BL000F"/>
    <n v="2054"/>
    <n v="2054"/>
    <n v="2054"/>
    <n v="2054"/>
    <n v="0"/>
    <n v="0"/>
    <n v="0"/>
    <n v="0"/>
    <n v="389"/>
    <n v="0"/>
    <n v="0"/>
    <n v="0"/>
    <n v="0"/>
    <n v="0"/>
    <n v="389"/>
    <s v="2"/>
  </r>
  <r>
    <x v="5"/>
    <x v="129"/>
    <s v="1"/>
    <s v="01"/>
    <s v="15041RESIN146362023"/>
    <s v="23BL000F"/>
    <n v="2053"/>
    <n v="2053"/>
    <n v="2053"/>
    <n v="2053"/>
    <n v="0"/>
    <n v="0"/>
    <n v="0"/>
    <n v="0"/>
    <n v="22.5"/>
    <n v="0"/>
    <n v="0"/>
    <n v="0"/>
    <n v="0"/>
    <n v="0"/>
    <n v="22.5"/>
    <s v="2"/>
  </r>
  <r>
    <x v="5"/>
    <x v="129"/>
    <s v="1"/>
    <s v="01"/>
    <s v="15041RESIN146362023"/>
    <s v="23BL000F"/>
    <n v="2052"/>
    <n v="2052"/>
    <n v="2052"/>
    <n v="2052"/>
    <n v="0"/>
    <n v="0"/>
    <n v="0"/>
    <n v="0"/>
    <n v="95"/>
    <n v="0"/>
    <n v="0"/>
    <n v="0"/>
    <n v="0"/>
    <n v="0"/>
    <n v="95"/>
    <s v="2"/>
  </r>
  <r>
    <x v="5"/>
    <x v="129"/>
    <s v="1"/>
    <s v="01"/>
    <s v="15041RESIN146362023"/>
    <s v="23BL000F"/>
    <n v="2051"/>
    <n v="2051"/>
    <n v="2051"/>
    <n v="2051"/>
    <n v="0"/>
    <n v="0"/>
    <n v="0"/>
    <n v="0"/>
    <n v="34.5"/>
    <n v="0"/>
    <n v="0"/>
    <n v="0"/>
    <n v="0"/>
    <n v="0"/>
    <n v="34.5"/>
    <s v="2"/>
  </r>
  <r>
    <x v="5"/>
    <x v="129"/>
    <s v="1"/>
    <s v="01"/>
    <s v="15041RESIN146362023"/>
    <s v="23BL000F"/>
    <n v="2050"/>
    <n v="2050"/>
    <n v="2050"/>
    <n v="2050"/>
    <n v="0"/>
    <n v="0"/>
    <n v="0"/>
    <n v="0"/>
    <n v="295.60000000000002"/>
    <n v="0"/>
    <n v="0"/>
    <n v="0"/>
    <n v="0"/>
    <n v="0"/>
    <n v="295.60000000000002"/>
    <s v="2"/>
  </r>
  <r>
    <x v="5"/>
    <x v="129"/>
    <s v="1"/>
    <s v="01"/>
    <s v="15041RESIN146362023"/>
    <s v="23BL000F"/>
    <n v="2049"/>
    <n v="2049"/>
    <n v="2049"/>
    <n v="2049"/>
    <n v="0"/>
    <n v="0"/>
    <n v="0"/>
    <n v="0"/>
    <n v="376"/>
    <n v="0"/>
    <n v="0"/>
    <n v="0"/>
    <n v="0"/>
    <n v="0"/>
    <n v="376"/>
    <s v="2"/>
  </r>
  <r>
    <x v="5"/>
    <x v="129"/>
    <s v="1"/>
    <s v="01"/>
    <s v="15041RESIN146362023"/>
    <s v="23BL000F"/>
    <n v="2048"/>
    <n v="2048"/>
    <n v="2048"/>
    <n v="2048"/>
    <n v="0"/>
    <n v="0"/>
    <n v="0"/>
    <n v="0"/>
    <n v="103.5"/>
    <n v="0"/>
    <n v="0"/>
    <n v="0"/>
    <n v="0"/>
    <n v="0"/>
    <n v="103.5"/>
    <s v="2"/>
  </r>
  <r>
    <x v="5"/>
    <x v="129"/>
    <s v="1"/>
    <s v="01"/>
    <s v="15041RESIN146362023"/>
    <s v="23BL000F"/>
    <n v="2047"/>
    <n v="2047"/>
    <n v="2047"/>
    <n v="2047"/>
    <n v="0"/>
    <n v="0"/>
    <n v="0"/>
    <n v="0"/>
    <n v="140"/>
    <n v="0"/>
    <n v="0"/>
    <n v="0"/>
    <n v="0"/>
    <n v="0"/>
    <n v="140"/>
    <s v="2"/>
  </r>
  <r>
    <x v="5"/>
    <x v="129"/>
    <s v="1"/>
    <s v="01"/>
    <s v="15041RESIN146362023"/>
    <s v="23BL000F"/>
    <n v="2046"/>
    <n v="2046"/>
    <n v="2046"/>
    <n v="2046"/>
    <n v="0"/>
    <n v="0"/>
    <n v="0"/>
    <n v="0"/>
    <n v="10.8"/>
    <n v="0"/>
    <n v="0"/>
    <n v="0"/>
    <n v="0"/>
    <n v="0"/>
    <n v="10.8"/>
    <s v="2"/>
  </r>
  <r>
    <x v="5"/>
    <x v="129"/>
    <s v="1"/>
    <s v="01"/>
    <s v="15041RESIN146362023"/>
    <s v="23BL000F"/>
    <n v="2045"/>
    <n v="2045"/>
    <n v="2045"/>
    <n v="2045"/>
    <n v="0"/>
    <n v="0"/>
    <n v="0"/>
    <n v="0"/>
    <n v="22.5"/>
    <n v="0"/>
    <n v="0"/>
    <n v="0"/>
    <n v="0"/>
    <n v="0"/>
    <n v="22.5"/>
    <s v="2"/>
  </r>
  <r>
    <x v="5"/>
    <x v="129"/>
    <s v="1"/>
    <s v="01"/>
    <s v="15041RESIN146362023"/>
    <s v="23BL000F"/>
    <n v="2044"/>
    <n v="2044"/>
    <n v="2044"/>
    <n v="2044"/>
    <n v="0"/>
    <n v="0"/>
    <n v="0"/>
    <n v="0"/>
    <n v="22.5"/>
    <n v="0"/>
    <n v="0"/>
    <n v="0"/>
    <n v="0"/>
    <n v="0"/>
    <n v="22.5"/>
    <s v="2"/>
  </r>
  <r>
    <x v="5"/>
    <x v="129"/>
    <s v="1"/>
    <s v="01"/>
    <s v="15041RESIN146362023"/>
    <s v="23BL000F"/>
    <n v="2043"/>
    <n v="2043"/>
    <n v="2043"/>
    <n v="2043"/>
    <n v="0"/>
    <n v="0"/>
    <n v="0"/>
    <n v="0"/>
    <n v="19.559999999999999"/>
    <n v="0"/>
    <n v="0"/>
    <n v="0"/>
    <n v="0"/>
    <n v="0"/>
    <n v="19.559999999999999"/>
    <s v="2"/>
  </r>
  <r>
    <x v="5"/>
    <x v="129"/>
    <s v="1"/>
    <s v="01"/>
    <s v="15041RESIN146362023"/>
    <s v="23BL000F"/>
    <n v="2042"/>
    <n v="2042"/>
    <n v="2042"/>
    <n v="2042"/>
    <n v="0"/>
    <n v="0"/>
    <n v="0"/>
    <n v="0"/>
    <n v="35"/>
    <n v="0"/>
    <n v="0"/>
    <n v="0"/>
    <n v="0"/>
    <n v="0"/>
    <n v="35"/>
    <s v="2"/>
  </r>
  <r>
    <x v="5"/>
    <x v="129"/>
    <s v="1"/>
    <s v="01"/>
    <s v="15041RESIN146362023"/>
    <s v="23BL000F"/>
    <n v="2041"/>
    <n v="2041"/>
    <n v="2041"/>
    <n v="2041"/>
    <n v="0"/>
    <n v="0"/>
    <n v="0"/>
    <n v="0"/>
    <n v="168"/>
    <n v="0"/>
    <n v="0"/>
    <n v="0"/>
    <n v="0"/>
    <n v="0"/>
    <n v="168"/>
    <s v="2"/>
  </r>
  <r>
    <x v="5"/>
    <x v="129"/>
    <s v="1"/>
    <s v="01"/>
    <s v="15041RESIN146362023"/>
    <s v="23BL000F"/>
    <n v="2040"/>
    <n v="2040"/>
    <n v="2040"/>
    <n v="2040"/>
    <n v="0"/>
    <n v="0"/>
    <n v="0"/>
    <n v="0"/>
    <n v="87.5"/>
    <n v="0"/>
    <n v="0"/>
    <n v="0"/>
    <n v="0"/>
    <n v="0"/>
    <n v="87.5"/>
    <s v="2"/>
  </r>
  <r>
    <x v="5"/>
    <x v="129"/>
    <s v="1"/>
    <s v="01"/>
    <s v="15041RESIN146362023"/>
    <s v="23BL000F"/>
    <n v="2039"/>
    <n v="2039"/>
    <n v="2039"/>
    <n v="2039"/>
    <n v="0"/>
    <n v="0"/>
    <n v="0"/>
    <n v="0"/>
    <n v="180"/>
    <n v="0"/>
    <n v="0"/>
    <n v="0"/>
    <n v="0"/>
    <n v="0"/>
    <n v="180"/>
    <s v="2"/>
  </r>
  <r>
    <x v="5"/>
    <x v="129"/>
    <s v="1"/>
    <s v="01"/>
    <s v="15041RESIN146362023"/>
    <s v="23BL000F"/>
    <n v="2038"/>
    <n v="2038"/>
    <n v="2038"/>
    <n v="2038"/>
    <n v="0"/>
    <n v="0"/>
    <n v="0"/>
    <n v="0"/>
    <n v="397"/>
    <n v="0"/>
    <n v="0"/>
    <n v="0"/>
    <n v="0"/>
    <n v="0"/>
    <n v="397"/>
    <s v="2"/>
  </r>
  <r>
    <x v="5"/>
    <x v="129"/>
    <s v="1"/>
    <s v="01"/>
    <s v="15041RESIN146362023"/>
    <s v="23BL000F"/>
    <n v="2037"/>
    <n v="2037"/>
    <n v="2037"/>
    <n v="2037"/>
    <n v="0"/>
    <n v="0"/>
    <n v="0"/>
    <n v="0"/>
    <n v="300"/>
    <n v="0"/>
    <n v="0"/>
    <n v="0"/>
    <n v="0"/>
    <n v="0"/>
    <n v="300"/>
    <s v="2"/>
  </r>
  <r>
    <x v="5"/>
    <x v="129"/>
    <s v="1"/>
    <s v="01"/>
    <s v="15041RESIN146362023"/>
    <s v="23BL000F"/>
    <n v="2036"/>
    <n v="2036"/>
    <n v="2036"/>
    <n v="2036"/>
    <n v="0"/>
    <n v="0"/>
    <n v="0"/>
    <n v="0"/>
    <n v="21"/>
    <n v="0"/>
    <n v="0"/>
    <n v="0"/>
    <n v="0"/>
    <n v="0"/>
    <n v="21"/>
    <s v="2"/>
  </r>
  <r>
    <x v="5"/>
    <x v="129"/>
    <s v="1"/>
    <s v="01"/>
    <s v="15041RESIN146362023"/>
    <s v="23BL000F"/>
    <n v="2035"/>
    <n v="2035"/>
    <n v="2035"/>
    <n v="2035"/>
    <n v="0"/>
    <n v="0"/>
    <n v="0"/>
    <n v="0"/>
    <n v="63"/>
    <n v="0"/>
    <n v="0"/>
    <n v="0"/>
    <n v="0"/>
    <n v="0"/>
    <n v="63"/>
    <s v="2"/>
  </r>
  <r>
    <x v="5"/>
    <x v="129"/>
    <s v="1"/>
    <s v="01"/>
    <s v="15041RESIN146362023"/>
    <s v="23BL000F"/>
    <n v="2034"/>
    <n v="2034"/>
    <n v="2034"/>
    <n v="2034"/>
    <n v="0"/>
    <n v="0"/>
    <n v="0"/>
    <n v="0"/>
    <n v="59.5"/>
    <n v="0"/>
    <n v="0"/>
    <n v="0"/>
    <n v="0"/>
    <n v="0"/>
    <n v="59.5"/>
    <s v="2"/>
  </r>
  <r>
    <x v="5"/>
    <x v="129"/>
    <s v="1"/>
    <s v="01"/>
    <s v="15041RESIN146362023"/>
    <s v="23BL000F"/>
    <n v="2033"/>
    <n v="2033"/>
    <n v="2033"/>
    <n v="2033"/>
    <n v="0"/>
    <n v="0"/>
    <n v="0"/>
    <n v="0"/>
    <n v="177"/>
    <n v="0"/>
    <n v="0"/>
    <n v="0"/>
    <n v="0"/>
    <n v="0"/>
    <n v="177"/>
    <s v="2"/>
  </r>
  <r>
    <x v="5"/>
    <x v="129"/>
    <s v="1"/>
    <s v="01"/>
    <s v="15041RESIN146362023"/>
    <s v="23BL000F"/>
    <n v="2032"/>
    <n v="2032"/>
    <n v="2032"/>
    <n v="2032"/>
    <n v="0"/>
    <n v="0"/>
    <n v="0"/>
    <n v="0"/>
    <n v="546"/>
    <n v="0"/>
    <n v="0"/>
    <n v="0"/>
    <n v="0"/>
    <n v="0"/>
    <n v="546"/>
    <s v="2"/>
  </r>
  <r>
    <x v="5"/>
    <x v="129"/>
    <s v="1"/>
    <s v="01"/>
    <s v="15041RESIN146362023"/>
    <s v="23BL000F"/>
    <n v="2031"/>
    <n v="2031"/>
    <n v="2031"/>
    <n v="2031"/>
    <n v="0"/>
    <n v="0"/>
    <n v="0"/>
    <n v="0"/>
    <n v="451"/>
    <n v="0"/>
    <n v="0"/>
    <n v="0"/>
    <n v="0"/>
    <n v="0"/>
    <n v="451"/>
    <s v="2"/>
  </r>
  <r>
    <x v="5"/>
    <x v="130"/>
    <s v="1"/>
    <s v="01"/>
    <s v="15041RESIN146362023"/>
    <s v="23BL000F"/>
    <n v="2030"/>
    <n v="2030"/>
    <n v="2030"/>
    <n v="2030"/>
    <n v="0"/>
    <n v="0"/>
    <n v="0"/>
    <n v="0"/>
    <n v="45"/>
    <n v="0"/>
    <n v="0"/>
    <n v="0"/>
    <n v="0"/>
    <n v="0"/>
    <n v="45"/>
    <s v="2"/>
  </r>
  <r>
    <x v="5"/>
    <x v="130"/>
    <s v="1"/>
    <s v="01"/>
    <s v="15041RESIN146362023"/>
    <s v="23BL000F"/>
    <n v="2029"/>
    <n v="2029"/>
    <n v="2029"/>
    <n v="2029"/>
    <n v="0"/>
    <n v="0"/>
    <n v="0"/>
    <n v="0"/>
    <n v="36.299999999999997"/>
    <n v="0"/>
    <n v="0"/>
    <n v="0"/>
    <n v="0"/>
    <n v="0"/>
    <n v="36.299999999999997"/>
    <s v="2"/>
  </r>
  <r>
    <x v="5"/>
    <x v="130"/>
    <s v="1"/>
    <s v="01"/>
    <s v="15041RESIN146362023"/>
    <s v="23BL000F"/>
    <n v="2028"/>
    <n v="2028"/>
    <n v="2028"/>
    <n v="2028"/>
    <n v="0"/>
    <n v="0"/>
    <n v="0"/>
    <n v="0"/>
    <n v="242.9"/>
    <n v="0"/>
    <n v="0"/>
    <n v="0"/>
    <n v="0"/>
    <n v="0"/>
    <n v="242.9"/>
    <s v="2"/>
  </r>
  <r>
    <x v="5"/>
    <x v="130"/>
    <s v="1"/>
    <s v="01"/>
    <s v="15041RESIN146362023"/>
    <s v="23BL000F"/>
    <n v="2027"/>
    <n v="2027"/>
    <n v="2027"/>
    <n v="2027"/>
    <n v="0"/>
    <n v="0"/>
    <n v="0"/>
    <n v="0"/>
    <n v="547.75"/>
    <n v="0"/>
    <n v="0"/>
    <n v="0"/>
    <n v="0"/>
    <n v="0"/>
    <n v="547.75"/>
    <s v="2"/>
  </r>
  <r>
    <x v="5"/>
    <x v="130"/>
    <s v="1"/>
    <s v="01"/>
    <s v="15041RESIN146362023"/>
    <s v="23BL000F"/>
    <n v="2026"/>
    <n v="2026"/>
    <n v="2026"/>
    <n v="2026"/>
    <n v="0"/>
    <n v="0"/>
    <n v="0"/>
    <n v="0"/>
    <n v="114"/>
    <n v="0"/>
    <n v="0"/>
    <n v="0"/>
    <n v="0"/>
    <n v="0"/>
    <n v="114"/>
    <s v="2"/>
  </r>
  <r>
    <x v="5"/>
    <x v="130"/>
    <s v="1"/>
    <s v="01"/>
    <s v="15041RESIN146362023"/>
    <s v="23BL000F"/>
    <n v="2025"/>
    <n v="2025"/>
    <n v="2025"/>
    <n v="2025"/>
    <n v="0"/>
    <n v="0"/>
    <n v="0"/>
    <n v="0"/>
    <n v="305"/>
    <n v="0"/>
    <n v="0"/>
    <n v="0"/>
    <n v="0"/>
    <n v="0"/>
    <n v="305"/>
    <s v="2"/>
  </r>
  <r>
    <x v="5"/>
    <x v="130"/>
    <s v="1"/>
    <s v="01"/>
    <s v="15041RESIN146362023"/>
    <s v="23BL000F"/>
    <n v="2024"/>
    <n v="2024"/>
    <n v="2024"/>
    <n v="2024"/>
    <n v="0"/>
    <n v="0"/>
    <n v="0"/>
    <n v="0"/>
    <n v="271.39999999999998"/>
    <n v="0"/>
    <n v="0"/>
    <n v="0"/>
    <n v="0"/>
    <n v="0"/>
    <n v="271.39999999999998"/>
    <s v="2"/>
  </r>
  <r>
    <x v="5"/>
    <x v="130"/>
    <s v="1"/>
    <s v="01"/>
    <s v="15041RESIN146362023"/>
    <s v="23BL000F"/>
    <n v="2023"/>
    <n v="2023"/>
    <n v="2023"/>
    <n v="2023"/>
    <n v="0"/>
    <n v="0"/>
    <n v="0"/>
    <n v="0"/>
    <n v="90"/>
    <n v="0"/>
    <n v="0"/>
    <n v="0"/>
    <n v="0"/>
    <n v="0"/>
    <n v="90"/>
    <s v="2"/>
  </r>
  <r>
    <x v="5"/>
    <x v="130"/>
    <s v="1"/>
    <s v="01"/>
    <s v="15041RESIN146362023"/>
    <s v="23BL000F"/>
    <n v="2022"/>
    <n v="2022"/>
    <n v="2022"/>
    <n v="2022"/>
    <n v="0"/>
    <n v="0"/>
    <n v="0"/>
    <n v="0"/>
    <n v="20.25"/>
    <n v="0"/>
    <n v="0"/>
    <n v="0"/>
    <n v="0"/>
    <n v="0"/>
    <n v="20.25"/>
    <s v="2"/>
  </r>
  <r>
    <x v="5"/>
    <x v="130"/>
    <s v="1"/>
    <s v="01"/>
    <s v="15041RESIN146362023"/>
    <s v="23BL000F"/>
    <n v="2021"/>
    <n v="2021"/>
    <n v="2021"/>
    <n v="2021"/>
    <n v="0"/>
    <n v="0"/>
    <n v="0"/>
    <n v="0"/>
    <n v="110"/>
    <n v="0"/>
    <n v="0"/>
    <n v="0"/>
    <n v="0"/>
    <n v="0"/>
    <n v="110"/>
    <s v="2"/>
  </r>
  <r>
    <x v="5"/>
    <x v="130"/>
    <s v="1"/>
    <s v="01"/>
    <s v="15041RESIN146362023"/>
    <s v="23BL000F"/>
    <n v="2020"/>
    <n v="2020"/>
    <n v="2020"/>
    <n v="2020"/>
    <n v="0"/>
    <n v="0"/>
    <n v="0"/>
    <n v="0"/>
    <n v="60"/>
    <n v="0"/>
    <n v="0"/>
    <n v="0"/>
    <n v="0"/>
    <n v="0"/>
    <n v="60"/>
    <s v="2"/>
  </r>
  <r>
    <x v="5"/>
    <x v="130"/>
    <s v="1"/>
    <s v="01"/>
    <s v="15041RESIN146362023"/>
    <s v="23BL000F"/>
    <n v="2019"/>
    <n v="2019"/>
    <n v="2019"/>
    <n v="2019"/>
    <n v="0"/>
    <n v="0"/>
    <n v="0"/>
    <n v="0"/>
    <n v="93"/>
    <n v="0"/>
    <n v="0"/>
    <n v="0"/>
    <n v="0"/>
    <n v="0"/>
    <n v="93"/>
    <s v="2"/>
  </r>
  <r>
    <x v="5"/>
    <x v="130"/>
    <s v="1"/>
    <s v="01"/>
    <s v="15041RESIN146362023"/>
    <s v="23BL000F"/>
    <n v="2018"/>
    <n v="2018"/>
    <n v="2018"/>
    <n v="2018"/>
    <n v="0"/>
    <n v="0"/>
    <n v="0"/>
    <n v="0"/>
    <n v="58.5"/>
    <n v="0"/>
    <n v="0"/>
    <n v="0"/>
    <n v="0"/>
    <n v="0"/>
    <n v="58.5"/>
    <s v="2"/>
  </r>
  <r>
    <x v="5"/>
    <x v="130"/>
    <s v="1"/>
    <s v="01"/>
    <s v="15041RESIN146362023"/>
    <s v="23BL000F"/>
    <n v="2017"/>
    <n v="2017"/>
    <n v="2017"/>
    <n v="2017"/>
    <n v="0"/>
    <n v="0"/>
    <n v="0"/>
    <n v="0"/>
    <n v="815.8"/>
    <n v="0"/>
    <n v="0"/>
    <n v="0"/>
    <n v="0"/>
    <n v="0"/>
    <n v="815.8"/>
    <s v="2"/>
  </r>
  <r>
    <x v="5"/>
    <x v="130"/>
    <s v="1"/>
    <s v="01"/>
    <s v="15041RESIN146362023"/>
    <s v="23BL000F"/>
    <n v="2016"/>
    <n v="2016"/>
    <n v="2016"/>
    <n v="2016"/>
    <n v="0"/>
    <n v="0"/>
    <n v="0"/>
    <n v="0"/>
    <n v="135"/>
    <n v="0"/>
    <n v="0"/>
    <n v="0"/>
    <n v="0"/>
    <n v="0"/>
    <n v="135"/>
    <s v="2"/>
  </r>
  <r>
    <x v="5"/>
    <x v="130"/>
    <s v="1"/>
    <s v="01"/>
    <s v="15041RESIN146362023"/>
    <s v="23BL000F"/>
    <n v="2015"/>
    <n v="2015"/>
    <n v="2015"/>
    <n v="2015"/>
    <n v="0"/>
    <n v="0"/>
    <n v="0"/>
    <n v="0"/>
    <n v="90"/>
    <n v="0"/>
    <n v="0"/>
    <n v="0"/>
    <n v="0"/>
    <n v="0"/>
    <n v="90"/>
    <s v="2"/>
  </r>
  <r>
    <x v="5"/>
    <x v="130"/>
    <s v="1"/>
    <s v="01"/>
    <s v="15041RESIN146362023"/>
    <s v="23BL000F"/>
    <n v="2014"/>
    <n v="2014"/>
    <n v="2014"/>
    <n v="2014"/>
    <n v="0"/>
    <n v="0"/>
    <n v="0"/>
    <n v="0"/>
    <n v="446"/>
    <n v="0"/>
    <n v="0"/>
    <n v="0"/>
    <n v="0"/>
    <n v="0"/>
    <n v="446"/>
    <s v="2"/>
  </r>
  <r>
    <x v="5"/>
    <x v="130"/>
    <s v="1"/>
    <s v="01"/>
    <s v="15041RESIN146362023"/>
    <s v="23BL000F"/>
    <n v="2013"/>
    <n v="2013"/>
    <n v="2013"/>
    <n v="2013"/>
    <n v="0"/>
    <n v="0"/>
    <n v="0"/>
    <n v="0"/>
    <n v="46.8"/>
    <n v="0"/>
    <n v="0"/>
    <n v="0"/>
    <n v="0"/>
    <n v="0"/>
    <n v="46.8"/>
    <s v="2"/>
  </r>
  <r>
    <x v="5"/>
    <x v="130"/>
    <s v="1"/>
    <s v="01"/>
    <s v="15041RESIN146362023"/>
    <s v="23BL000F"/>
    <n v="2012"/>
    <n v="2012"/>
    <n v="2012"/>
    <n v="2012"/>
    <n v="0"/>
    <n v="0"/>
    <n v="0"/>
    <n v="0"/>
    <n v="326.7"/>
    <n v="0"/>
    <n v="0"/>
    <n v="0"/>
    <n v="0"/>
    <n v="0"/>
    <n v="326.7"/>
    <s v="2"/>
  </r>
  <r>
    <x v="5"/>
    <x v="130"/>
    <s v="1"/>
    <s v="01"/>
    <s v="15041RESIN146362023"/>
    <s v="23BL000F"/>
    <n v="2011"/>
    <n v="2011"/>
    <n v="2011"/>
    <n v="2011"/>
    <n v="0"/>
    <n v="0"/>
    <n v="0"/>
    <n v="0"/>
    <n v="227.65"/>
    <n v="0"/>
    <n v="0"/>
    <n v="0"/>
    <n v="0"/>
    <n v="0"/>
    <n v="227.65"/>
    <s v="2"/>
  </r>
  <r>
    <x v="5"/>
    <x v="130"/>
    <s v="1"/>
    <s v="01"/>
    <s v="15041RESIN146362023"/>
    <s v="23BL000F"/>
    <n v="2010"/>
    <n v="2010"/>
    <n v="2010"/>
    <n v="2010"/>
    <n v="0"/>
    <n v="0"/>
    <n v="0"/>
    <n v="0"/>
    <n v="82"/>
    <n v="0"/>
    <n v="0"/>
    <n v="0"/>
    <n v="0"/>
    <n v="0"/>
    <n v="82"/>
    <s v="2"/>
  </r>
  <r>
    <x v="5"/>
    <x v="130"/>
    <s v="1"/>
    <s v="01"/>
    <s v="15041RESIN146362023"/>
    <s v="23BL000F"/>
    <n v="2009"/>
    <n v="2009"/>
    <n v="2009"/>
    <n v="2009"/>
    <n v="0"/>
    <n v="0"/>
    <n v="0"/>
    <n v="0"/>
    <n v="195"/>
    <n v="0"/>
    <n v="0"/>
    <n v="0"/>
    <n v="0"/>
    <n v="0"/>
    <n v="195"/>
    <s v="2"/>
  </r>
  <r>
    <x v="5"/>
    <x v="130"/>
    <s v="1"/>
    <s v="01"/>
    <s v="15041RESIN146362023"/>
    <s v="23BL000F"/>
    <n v="2008"/>
    <n v="2008"/>
    <n v="2008"/>
    <n v="2008"/>
    <n v="0"/>
    <n v="0"/>
    <n v="0"/>
    <n v="0"/>
    <n v="487"/>
    <n v="0"/>
    <n v="0"/>
    <n v="0"/>
    <n v="0"/>
    <n v="0"/>
    <n v="487"/>
    <s v="2"/>
  </r>
  <r>
    <x v="5"/>
    <x v="131"/>
    <s v="1"/>
    <s v="01"/>
    <s v="15041RESIN146362023"/>
    <s v="23BL000F"/>
    <n v="2007"/>
    <n v="2007"/>
    <n v="2007"/>
    <n v="2007"/>
    <n v="0"/>
    <n v="0"/>
    <n v="0"/>
    <n v="0"/>
    <n v="41"/>
    <n v="0"/>
    <n v="0"/>
    <n v="0"/>
    <n v="0"/>
    <n v="0"/>
    <n v="41"/>
    <s v="2"/>
  </r>
  <r>
    <x v="5"/>
    <x v="131"/>
    <s v="1"/>
    <s v="01"/>
    <s v="15041RESIN146362023"/>
    <s v="23BL000F"/>
    <n v="2006"/>
    <n v="2006"/>
    <n v="2006"/>
    <n v="2006"/>
    <n v="0"/>
    <n v="0"/>
    <n v="0"/>
    <n v="0"/>
    <n v="12"/>
    <n v="0"/>
    <n v="0"/>
    <n v="0"/>
    <n v="0"/>
    <n v="0"/>
    <n v="12"/>
    <s v="2"/>
  </r>
  <r>
    <x v="5"/>
    <x v="131"/>
    <s v="1"/>
    <s v="01"/>
    <s v="15041RESIN146362023"/>
    <s v="23BL000F"/>
    <n v="2005"/>
    <n v="2005"/>
    <n v="2005"/>
    <n v="2005"/>
    <n v="0"/>
    <n v="0"/>
    <n v="0"/>
    <n v="0"/>
    <n v="45"/>
    <n v="0"/>
    <n v="0"/>
    <n v="0"/>
    <n v="0"/>
    <n v="0"/>
    <n v="45"/>
    <s v="2"/>
  </r>
  <r>
    <x v="5"/>
    <x v="131"/>
    <s v="1"/>
    <s v="01"/>
    <s v="15041RESIN146362023"/>
    <s v="23BL000F"/>
    <n v="2004"/>
    <n v="2004"/>
    <n v="2004"/>
    <n v="2004"/>
    <n v="0"/>
    <n v="0"/>
    <n v="0"/>
    <n v="0"/>
    <n v="413.5"/>
    <n v="0"/>
    <n v="0"/>
    <n v="0"/>
    <n v="0"/>
    <n v="0"/>
    <n v="413.5"/>
    <s v="2"/>
  </r>
  <r>
    <x v="5"/>
    <x v="131"/>
    <s v="1"/>
    <s v="01"/>
    <s v="15041RESIN146362023"/>
    <s v="23BL000F"/>
    <n v="2003"/>
    <n v="2003"/>
    <n v="2003"/>
    <n v="2003"/>
    <n v="0"/>
    <n v="0"/>
    <n v="0"/>
    <n v="0"/>
    <n v="23.25"/>
    <n v="0"/>
    <n v="0"/>
    <n v="0"/>
    <n v="0"/>
    <n v="0"/>
    <n v="23.25"/>
    <s v="2"/>
  </r>
  <r>
    <x v="5"/>
    <x v="131"/>
    <s v="1"/>
    <s v="01"/>
    <s v="15041RESIN146362023"/>
    <s v="23BL000F"/>
    <n v="2002"/>
    <n v="2002"/>
    <n v="2002"/>
    <n v="2002"/>
    <n v="0"/>
    <n v="0"/>
    <n v="0"/>
    <n v="0"/>
    <n v="45"/>
    <n v="0"/>
    <n v="0"/>
    <n v="0"/>
    <n v="0"/>
    <n v="0"/>
    <n v="45"/>
    <s v="2"/>
  </r>
  <r>
    <x v="5"/>
    <x v="131"/>
    <s v="1"/>
    <s v="01"/>
    <s v="15041RESIN146362023"/>
    <s v="23BL000F"/>
    <n v="2001"/>
    <n v="2001"/>
    <n v="2001"/>
    <n v="2001"/>
    <n v="0"/>
    <n v="0"/>
    <n v="0"/>
    <n v="0"/>
    <n v="293.75"/>
    <n v="0"/>
    <n v="0"/>
    <n v="0"/>
    <n v="0"/>
    <n v="0"/>
    <n v="293.75"/>
    <s v="2"/>
  </r>
  <r>
    <x v="5"/>
    <x v="131"/>
    <s v="1"/>
    <s v="01"/>
    <s v="15041RESIN146362023"/>
    <s v="23BL000F"/>
    <n v="2000"/>
    <n v="2000"/>
    <n v="2000"/>
    <n v="2000"/>
    <n v="0"/>
    <n v="0"/>
    <n v="0"/>
    <n v="0"/>
    <n v="51.77"/>
    <n v="0"/>
    <n v="0"/>
    <n v="0"/>
    <n v="0"/>
    <n v="0"/>
    <n v="51.77"/>
    <s v="2"/>
  </r>
  <r>
    <x v="5"/>
    <x v="131"/>
    <s v="1"/>
    <s v="01"/>
    <s v="15041RESIN146362023"/>
    <s v="23BL000F"/>
    <n v="1999"/>
    <n v="1999"/>
    <n v="1999"/>
    <n v="1999"/>
    <n v="0"/>
    <n v="0"/>
    <n v="0"/>
    <n v="0"/>
    <n v="10.119999999999999"/>
    <n v="0"/>
    <n v="0"/>
    <n v="0"/>
    <n v="0"/>
    <n v="0"/>
    <n v="10.119999999999999"/>
    <s v="2"/>
  </r>
  <r>
    <x v="5"/>
    <x v="131"/>
    <s v="1"/>
    <s v="01"/>
    <s v="15041RESIN146362023"/>
    <s v="23BL000F"/>
    <n v="1998"/>
    <n v="1998"/>
    <n v="1998"/>
    <n v="1998"/>
    <n v="0"/>
    <n v="0"/>
    <n v="0"/>
    <n v="0"/>
    <n v="15"/>
    <n v="0"/>
    <n v="0"/>
    <n v="0"/>
    <n v="0"/>
    <n v="0"/>
    <n v="15"/>
    <s v="2"/>
  </r>
  <r>
    <x v="5"/>
    <x v="131"/>
    <s v="1"/>
    <s v="01"/>
    <s v="15041RESIN146362023"/>
    <s v="23BL000F"/>
    <n v="1997"/>
    <n v="1997"/>
    <n v="1997"/>
    <n v="1997"/>
    <n v="0"/>
    <n v="0"/>
    <n v="0"/>
    <n v="0"/>
    <n v="11.25"/>
    <n v="0"/>
    <n v="0"/>
    <n v="0"/>
    <n v="0"/>
    <n v="0"/>
    <n v="11.25"/>
    <s v="2"/>
  </r>
  <r>
    <x v="5"/>
    <x v="131"/>
    <s v="1"/>
    <s v="01"/>
    <s v="15041RESIN146362023"/>
    <s v="23BL000F"/>
    <n v="1996"/>
    <n v="1996"/>
    <n v="1996"/>
    <n v="1996"/>
    <n v="0"/>
    <n v="0"/>
    <n v="0"/>
    <n v="0"/>
    <n v="191.86"/>
    <n v="0"/>
    <n v="0"/>
    <n v="0"/>
    <n v="0"/>
    <n v="0"/>
    <n v="191.86"/>
    <s v="2"/>
  </r>
  <r>
    <x v="5"/>
    <x v="131"/>
    <s v="1"/>
    <s v="01"/>
    <s v="15041RESIN146362023"/>
    <s v="23BL000F"/>
    <n v="1995"/>
    <n v="1995"/>
    <n v="1995"/>
    <n v="1995"/>
    <n v="0"/>
    <n v="0"/>
    <n v="0"/>
    <n v="0"/>
    <n v="68.95"/>
    <n v="0"/>
    <n v="0"/>
    <n v="0"/>
    <n v="0"/>
    <n v="0"/>
    <n v="68.95"/>
    <s v="2"/>
  </r>
  <r>
    <x v="5"/>
    <x v="131"/>
    <s v="1"/>
    <s v="01"/>
    <s v="15041RESIN146362023"/>
    <s v="23BL000F"/>
    <n v="1994"/>
    <n v="1994"/>
    <n v="1994"/>
    <n v="1994"/>
    <n v="0"/>
    <n v="0"/>
    <n v="0"/>
    <n v="0"/>
    <n v="465.4"/>
    <n v="0"/>
    <n v="0"/>
    <n v="0"/>
    <n v="0"/>
    <n v="0"/>
    <n v="465.4"/>
    <s v="2"/>
  </r>
  <r>
    <x v="5"/>
    <x v="131"/>
    <s v="1"/>
    <s v="01"/>
    <s v="15041RESIN146362023"/>
    <s v="23BL000F"/>
    <n v="1993"/>
    <n v="1993"/>
    <n v="1993"/>
    <n v="1993"/>
    <n v="0"/>
    <n v="0"/>
    <n v="0"/>
    <n v="0"/>
    <n v="502.4"/>
    <n v="0"/>
    <n v="0"/>
    <n v="0"/>
    <n v="0"/>
    <n v="0"/>
    <n v="502.4"/>
    <s v="2"/>
  </r>
  <r>
    <x v="5"/>
    <x v="131"/>
    <s v="1"/>
    <s v="01"/>
    <s v="15041RESIN146362023"/>
    <s v="23BL000F"/>
    <n v="1992"/>
    <n v="1992"/>
    <n v="1992"/>
    <n v="1992"/>
    <n v="0"/>
    <n v="0"/>
    <n v="0"/>
    <n v="0"/>
    <n v="497.66"/>
    <n v="0"/>
    <n v="0"/>
    <n v="0"/>
    <n v="0"/>
    <n v="0"/>
    <n v="497.66"/>
    <s v="2"/>
  </r>
  <r>
    <x v="5"/>
    <x v="131"/>
    <s v="1"/>
    <s v="01"/>
    <s v="15041RESIN146362023"/>
    <s v="23BL000F"/>
    <n v="1991"/>
    <n v="1991"/>
    <n v="1991"/>
    <n v="1991"/>
    <n v="0"/>
    <n v="0"/>
    <n v="0"/>
    <n v="0"/>
    <n v="378.98"/>
    <n v="0"/>
    <n v="0"/>
    <n v="0"/>
    <n v="0"/>
    <n v="0"/>
    <n v="378.98"/>
    <s v="2"/>
  </r>
  <r>
    <x v="5"/>
    <x v="132"/>
    <s v="1"/>
    <s v="01"/>
    <s v="15041RESIN146362023"/>
    <s v="23BL000F"/>
    <n v="1990"/>
    <n v="1990"/>
    <n v="1990"/>
    <n v="1990"/>
    <n v="0"/>
    <n v="0"/>
    <n v="0"/>
    <n v="0"/>
    <n v="206.2"/>
    <n v="0"/>
    <n v="0"/>
    <n v="0"/>
    <n v="0"/>
    <n v="0"/>
    <n v="206.2"/>
    <s v="2"/>
  </r>
  <r>
    <x v="5"/>
    <x v="132"/>
    <s v="1"/>
    <s v="01"/>
    <s v="15041RESIN146362023"/>
    <s v="23BL000F"/>
    <n v="1989"/>
    <n v="1989"/>
    <n v="1989"/>
    <n v="1989"/>
    <n v="0"/>
    <n v="0"/>
    <n v="0"/>
    <n v="0"/>
    <n v="406.8"/>
    <n v="0"/>
    <n v="0"/>
    <n v="0"/>
    <n v="0"/>
    <n v="0"/>
    <n v="406.8"/>
    <s v="2"/>
  </r>
  <r>
    <x v="5"/>
    <x v="132"/>
    <s v="1"/>
    <s v="01"/>
    <s v="15041RESIN146362023"/>
    <s v="23BL000F"/>
    <n v="1988"/>
    <n v="1988"/>
    <n v="1988"/>
    <n v="1988"/>
    <n v="0"/>
    <n v="0"/>
    <n v="0"/>
    <n v="0"/>
    <n v="293.60000000000002"/>
    <n v="0"/>
    <n v="0"/>
    <n v="0"/>
    <n v="0"/>
    <n v="0"/>
    <n v="293.60000000000002"/>
    <s v="2"/>
  </r>
  <r>
    <x v="5"/>
    <x v="132"/>
    <s v="1"/>
    <s v="01"/>
    <s v="15041RESIN146362023"/>
    <s v="23BL000F"/>
    <n v="1987"/>
    <n v="1987"/>
    <n v="1987"/>
    <n v="1987"/>
    <n v="0"/>
    <n v="0"/>
    <n v="0"/>
    <n v="0"/>
    <n v="35"/>
    <n v="0"/>
    <n v="0"/>
    <n v="0"/>
    <n v="0"/>
    <n v="0"/>
    <n v="35"/>
    <s v="2"/>
  </r>
  <r>
    <x v="5"/>
    <x v="132"/>
    <s v="1"/>
    <s v="01"/>
    <s v="15041RESIN146362023"/>
    <s v="23BL000F"/>
    <n v="1986"/>
    <n v="1986"/>
    <n v="1986"/>
    <n v="1986"/>
    <n v="0"/>
    <n v="0"/>
    <n v="0"/>
    <n v="0"/>
    <n v="23.6"/>
    <n v="0"/>
    <n v="0"/>
    <n v="0"/>
    <n v="0"/>
    <n v="0"/>
    <n v="23.6"/>
    <s v="2"/>
  </r>
  <r>
    <x v="5"/>
    <x v="132"/>
    <s v="1"/>
    <s v="01"/>
    <s v="15041RESIN146362023"/>
    <s v="23BL000F"/>
    <n v="1985"/>
    <n v="1985"/>
    <n v="1985"/>
    <n v="1985"/>
    <n v="0"/>
    <n v="0"/>
    <n v="0"/>
    <n v="0"/>
    <n v="90"/>
    <n v="0"/>
    <n v="0"/>
    <n v="0"/>
    <n v="0"/>
    <n v="0"/>
    <n v="90"/>
    <s v="2"/>
  </r>
  <r>
    <x v="5"/>
    <x v="132"/>
    <s v="1"/>
    <s v="01"/>
    <s v="15041RESIN146362023"/>
    <s v="23BL000F"/>
    <n v="1984"/>
    <n v="1984"/>
    <n v="1984"/>
    <n v="1984"/>
    <n v="0"/>
    <n v="0"/>
    <n v="0"/>
    <n v="0"/>
    <n v="483"/>
    <n v="0"/>
    <n v="0"/>
    <n v="0"/>
    <n v="0"/>
    <n v="0"/>
    <n v="483"/>
    <s v="2"/>
  </r>
  <r>
    <x v="5"/>
    <x v="132"/>
    <s v="1"/>
    <s v="01"/>
    <s v="15041RESIN146362023"/>
    <s v="23BL000F"/>
    <n v="1983"/>
    <n v="1983"/>
    <n v="1983"/>
    <n v="1983"/>
    <n v="0"/>
    <n v="0"/>
    <n v="0"/>
    <n v="0"/>
    <n v="35.9"/>
    <n v="0"/>
    <n v="0"/>
    <n v="0"/>
    <n v="0"/>
    <n v="0"/>
    <n v="35.9"/>
    <s v="2"/>
  </r>
  <r>
    <x v="5"/>
    <x v="132"/>
    <s v="1"/>
    <s v="01"/>
    <s v="15041RESIN146362023"/>
    <s v="23BL000F"/>
    <n v="1982"/>
    <n v="1982"/>
    <n v="1982"/>
    <n v="1982"/>
    <n v="0"/>
    <n v="0"/>
    <n v="0"/>
    <n v="0"/>
    <n v="165"/>
    <n v="0"/>
    <n v="0"/>
    <n v="0"/>
    <n v="0"/>
    <n v="0"/>
    <n v="165"/>
    <s v="2"/>
  </r>
  <r>
    <x v="5"/>
    <x v="132"/>
    <s v="1"/>
    <s v="01"/>
    <s v="15041RESIN146362023"/>
    <s v="23BL000F"/>
    <n v="1981"/>
    <n v="1981"/>
    <n v="1981"/>
    <n v="1981"/>
    <n v="0"/>
    <n v="0"/>
    <n v="0"/>
    <n v="0"/>
    <n v="471"/>
    <n v="0"/>
    <n v="0"/>
    <n v="0"/>
    <n v="0"/>
    <n v="0"/>
    <n v="471"/>
    <s v="2"/>
  </r>
  <r>
    <x v="5"/>
    <x v="132"/>
    <s v="1"/>
    <s v="01"/>
    <s v="15041RESIN146362023"/>
    <s v="23BL000F"/>
    <n v="1980"/>
    <n v="1980"/>
    <n v="1980"/>
    <n v="1980"/>
    <n v="0"/>
    <n v="0"/>
    <n v="0"/>
    <n v="0"/>
    <n v="716.4"/>
    <n v="0"/>
    <n v="0"/>
    <n v="0"/>
    <n v="0"/>
    <n v="0"/>
    <n v="716.4"/>
    <s v="2"/>
  </r>
  <r>
    <x v="5"/>
    <x v="132"/>
    <s v="1"/>
    <s v="01"/>
    <s v="15041RESIN146362023"/>
    <s v="23BL000F"/>
    <n v="1979"/>
    <n v="1979"/>
    <n v="1979"/>
    <n v="1979"/>
    <n v="0"/>
    <n v="0"/>
    <n v="0"/>
    <n v="0"/>
    <n v="71"/>
    <n v="0"/>
    <n v="0"/>
    <n v="0"/>
    <n v="0"/>
    <n v="0"/>
    <n v="71"/>
    <s v="2"/>
  </r>
  <r>
    <x v="5"/>
    <x v="132"/>
    <s v="1"/>
    <s v="01"/>
    <s v="15041RESIN146362023"/>
    <s v="23BL000F"/>
    <n v="1978"/>
    <n v="1978"/>
    <n v="1978"/>
    <n v="1978"/>
    <n v="0"/>
    <n v="0"/>
    <n v="0"/>
    <n v="0"/>
    <n v="540.6"/>
    <n v="0"/>
    <n v="0"/>
    <n v="0"/>
    <n v="0"/>
    <n v="0"/>
    <n v="540.6"/>
    <s v="2"/>
  </r>
  <r>
    <x v="5"/>
    <x v="132"/>
    <s v="1"/>
    <s v="01"/>
    <s v="15041RESIN146362023"/>
    <s v="23BL000F"/>
    <n v="1977"/>
    <n v="1977"/>
    <n v="1977"/>
    <n v="1977"/>
    <n v="0"/>
    <n v="0"/>
    <n v="0"/>
    <n v="0"/>
    <n v="440"/>
    <n v="0"/>
    <n v="0"/>
    <n v="0"/>
    <n v="0"/>
    <n v="0"/>
    <n v="440"/>
    <s v="2"/>
  </r>
  <r>
    <x v="5"/>
    <x v="132"/>
    <s v="1"/>
    <s v="01"/>
    <s v="15041RESIN146362023"/>
    <s v="23BL000F"/>
    <n v="1976"/>
    <n v="1976"/>
    <n v="1976"/>
    <n v="1976"/>
    <n v="0"/>
    <n v="0"/>
    <n v="0"/>
    <n v="0"/>
    <n v="435"/>
    <n v="0"/>
    <n v="0"/>
    <n v="0"/>
    <n v="0"/>
    <n v="0"/>
    <n v="435"/>
    <s v="2"/>
  </r>
  <r>
    <x v="5"/>
    <x v="133"/>
    <s v="1"/>
    <s v="01"/>
    <s v="15041RESIN146362023"/>
    <s v="23BL000F"/>
    <n v="1975"/>
    <n v="1975"/>
    <n v="1975"/>
    <n v="1975"/>
    <n v="0"/>
    <n v="0"/>
    <n v="0"/>
    <n v="0"/>
    <n v="3.9"/>
    <n v="0"/>
    <n v="0"/>
    <n v="0"/>
    <n v="0"/>
    <n v="0"/>
    <n v="3.9"/>
    <s v="2"/>
  </r>
  <r>
    <x v="5"/>
    <x v="133"/>
    <s v="1"/>
    <s v="01"/>
    <s v="15041RESIN146362023"/>
    <s v="23BL000F"/>
    <n v="1974"/>
    <n v="1974"/>
    <n v="1974"/>
    <n v="1974"/>
    <n v="0"/>
    <n v="0"/>
    <n v="0"/>
    <n v="0"/>
    <n v="35"/>
    <n v="0"/>
    <n v="0"/>
    <n v="0"/>
    <n v="0"/>
    <n v="0"/>
    <n v="35"/>
    <s v="2"/>
  </r>
  <r>
    <x v="5"/>
    <x v="133"/>
    <s v="1"/>
    <s v="01"/>
    <s v="15041RESIN146362023"/>
    <s v="23BL000F"/>
    <n v="1973"/>
    <n v="1973"/>
    <n v="1973"/>
    <n v="1973"/>
    <n v="0"/>
    <n v="0"/>
    <n v="0"/>
    <n v="0"/>
    <n v="24"/>
    <n v="0"/>
    <n v="0"/>
    <n v="0"/>
    <n v="0"/>
    <n v="0"/>
    <n v="24"/>
    <s v="2"/>
  </r>
  <r>
    <x v="5"/>
    <x v="133"/>
    <s v="1"/>
    <s v="01"/>
    <s v="15041RESIN146362023"/>
    <s v="23BL000F"/>
    <n v="1972"/>
    <n v="1972"/>
    <n v="1972"/>
    <n v="1972"/>
    <n v="0"/>
    <n v="0"/>
    <n v="0"/>
    <n v="0"/>
    <n v="447.5"/>
    <n v="0"/>
    <n v="0"/>
    <n v="0"/>
    <n v="0"/>
    <n v="0"/>
    <n v="447.5"/>
    <s v="2"/>
  </r>
  <r>
    <x v="5"/>
    <x v="133"/>
    <s v="1"/>
    <s v="01"/>
    <s v="15041RESIN146362023"/>
    <s v="23BL000F"/>
    <n v="1971"/>
    <n v="1971"/>
    <n v="1971"/>
    <n v="1971"/>
    <n v="0"/>
    <n v="0"/>
    <n v="0"/>
    <n v="0"/>
    <n v="21"/>
    <n v="0"/>
    <n v="0"/>
    <n v="0"/>
    <n v="0"/>
    <n v="0"/>
    <n v="21"/>
    <s v="2"/>
  </r>
  <r>
    <x v="5"/>
    <x v="133"/>
    <s v="1"/>
    <s v="01"/>
    <s v="15041RESIN146362023"/>
    <s v="23BL000F"/>
    <n v="1970"/>
    <n v="1970"/>
    <n v="1970"/>
    <n v="1970"/>
    <n v="0"/>
    <n v="0"/>
    <n v="0"/>
    <n v="0"/>
    <n v="67.5"/>
    <n v="0"/>
    <n v="0"/>
    <n v="0"/>
    <n v="0"/>
    <n v="0"/>
    <n v="67.5"/>
    <s v="2"/>
  </r>
  <r>
    <x v="5"/>
    <x v="133"/>
    <s v="1"/>
    <s v="01"/>
    <s v="15041RESIN146362023"/>
    <s v="23BL000F"/>
    <n v="1969"/>
    <n v="1969"/>
    <n v="1969"/>
    <n v="1969"/>
    <n v="0"/>
    <n v="0"/>
    <n v="0"/>
    <n v="0"/>
    <n v="165"/>
    <n v="0"/>
    <n v="0"/>
    <n v="0"/>
    <n v="0"/>
    <n v="0"/>
    <n v="165"/>
    <s v="2"/>
  </r>
  <r>
    <x v="5"/>
    <x v="133"/>
    <s v="1"/>
    <s v="01"/>
    <s v="15041RESIN146362023"/>
    <s v="23BL000F"/>
    <n v="1968"/>
    <n v="1968"/>
    <n v="1968"/>
    <n v="1968"/>
    <n v="0"/>
    <n v="0"/>
    <n v="0"/>
    <n v="0"/>
    <n v="75"/>
    <n v="0"/>
    <n v="0"/>
    <n v="0"/>
    <n v="0"/>
    <n v="0"/>
    <n v="75"/>
    <s v="2"/>
  </r>
  <r>
    <x v="5"/>
    <x v="133"/>
    <s v="1"/>
    <s v="01"/>
    <s v="15041RESIN146362023"/>
    <s v="23BL000F"/>
    <n v="1967"/>
    <n v="1967"/>
    <n v="1967"/>
    <n v="1967"/>
    <n v="0"/>
    <n v="0"/>
    <n v="0"/>
    <n v="0"/>
    <n v="90"/>
    <n v="0"/>
    <n v="0"/>
    <n v="0"/>
    <n v="0"/>
    <n v="0"/>
    <n v="90"/>
    <s v="2"/>
  </r>
  <r>
    <x v="5"/>
    <x v="133"/>
    <s v="1"/>
    <s v="01"/>
    <s v="15041RESIN146362023"/>
    <s v="23BL000F"/>
    <n v="1966"/>
    <n v="1966"/>
    <n v="1966"/>
    <n v="1966"/>
    <n v="0"/>
    <n v="0"/>
    <n v="0"/>
    <n v="0"/>
    <n v="474"/>
    <n v="0"/>
    <n v="0"/>
    <n v="0"/>
    <n v="0"/>
    <n v="0"/>
    <n v="474"/>
    <s v="2"/>
  </r>
  <r>
    <x v="5"/>
    <x v="133"/>
    <s v="1"/>
    <s v="01"/>
    <s v="15041RESIN146362023"/>
    <s v="23BL000F"/>
    <n v="1965"/>
    <n v="1965"/>
    <n v="1965"/>
    <n v="1965"/>
    <n v="0"/>
    <n v="0"/>
    <n v="0"/>
    <n v="0"/>
    <n v="206.8"/>
    <n v="0"/>
    <n v="0"/>
    <n v="0"/>
    <n v="0"/>
    <n v="0"/>
    <n v="206.8"/>
    <s v="2"/>
  </r>
  <r>
    <x v="5"/>
    <x v="133"/>
    <s v="1"/>
    <s v="01"/>
    <s v="15041RESIN146362023"/>
    <s v="23BL000F"/>
    <n v="1964"/>
    <n v="1964"/>
    <n v="1964"/>
    <n v="1964"/>
    <n v="0"/>
    <n v="0"/>
    <n v="0"/>
    <n v="0"/>
    <n v="55.4"/>
    <n v="0"/>
    <n v="0"/>
    <n v="0"/>
    <n v="0"/>
    <n v="0"/>
    <n v="55.4"/>
    <s v="2"/>
  </r>
  <r>
    <x v="5"/>
    <x v="133"/>
    <s v="1"/>
    <s v="01"/>
    <s v="15041RESIN146362023"/>
    <s v="23BL000F"/>
    <n v="1963"/>
    <n v="1963"/>
    <n v="1963"/>
    <n v="1963"/>
    <n v="0"/>
    <n v="0"/>
    <n v="0"/>
    <n v="0"/>
    <n v="19.75"/>
    <n v="0"/>
    <n v="0"/>
    <n v="0"/>
    <n v="0"/>
    <n v="0"/>
    <n v="19.75"/>
    <s v="2"/>
  </r>
  <r>
    <x v="5"/>
    <x v="133"/>
    <s v="1"/>
    <s v="01"/>
    <s v="15041RESIN146362023"/>
    <s v="23BL000F"/>
    <n v="1962"/>
    <n v="1962"/>
    <n v="1962"/>
    <n v="1962"/>
    <n v="0"/>
    <n v="0"/>
    <n v="0"/>
    <n v="0"/>
    <n v="451"/>
    <n v="0"/>
    <n v="0"/>
    <n v="0"/>
    <n v="0"/>
    <n v="0"/>
    <n v="451"/>
    <s v="2"/>
  </r>
  <r>
    <x v="5"/>
    <x v="133"/>
    <s v="1"/>
    <s v="01"/>
    <s v="15041RESIN146362023"/>
    <s v="23BL000F"/>
    <n v="1961"/>
    <n v="1961"/>
    <n v="1961"/>
    <n v="1961"/>
    <n v="0"/>
    <n v="0"/>
    <n v="0"/>
    <n v="0"/>
    <n v="15.07"/>
    <n v="0"/>
    <n v="0"/>
    <n v="0"/>
    <n v="0"/>
    <n v="0"/>
    <n v="15.07"/>
    <s v="2"/>
  </r>
  <r>
    <x v="5"/>
    <x v="133"/>
    <s v="1"/>
    <s v="01"/>
    <s v="15041RESIN146362023"/>
    <s v="23BL000F"/>
    <n v="1960"/>
    <n v="1960"/>
    <n v="1960"/>
    <n v="1960"/>
    <n v="0"/>
    <n v="0"/>
    <n v="0"/>
    <n v="0"/>
    <n v="90"/>
    <n v="0"/>
    <n v="0"/>
    <n v="0"/>
    <n v="0"/>
    <n v="0"/>
    <n v="90"/>
    <s v="2"/>
  </r>
  <r>
    <x v="5"/>
    <x v="134"/>
    <s v="1"/>
    <s v="01"/>
    <s v="15041RESIN146362023"/>
    <s v="23BL000F"/>
    <n v="1959"/>
    <n v="1959"/>
    <n v="1959"/>
    <n v="1959"/>
    <n v="0"/>
    <n v="0"/>
    <n v="0"/>
    <n v="0"/>
    <n v="375"/>
    <n v="0"/>
    <n v="0"/>
    <n v="0"/>
    <n v="0"/>
    <n v="0"/>
    <n v="375"/>
    <s v="2"/>
  </r>
  <r>
    <x v="5"/>
    <x v="134"/>
    <s v="1"/>
    <s v="01"/>
    <s v="15041RESIN146362023"/>
    <s v="23BL000F"/>
    <n v="1958"/>
    <n v="1958"/>
    <n v="1958"/>
    <n v="1958"/>
    <n v="0"/>
    <n v="0"/>
    <n v="0"/>
    <n v="0"/>
    <n v="10"/>
    <n v="0"/>
    <n v="0"/>
    <n v="0"/>
    <n v="0"/>
    <n v="0"/>
    <n v="10"/>
    <s v="2"/>
  </r>
  <r>
    <x v="5"/>
    <x v="134"/>
    <s v="1"/>
    <s v="01"/>
    <s v="15041RESIN146362023"/>
    <s v="23BL000F"/>
    <n v="1957"/>
    <n v="1957"/>
    <n v="1957"/>
    <n v="1957"/>
    <n v="0"/>
    <n v="0"/>
    <n v="0"/>
    <n v="0"/>
    <n v="152"/>
    <n v="0"/>
    <n v="0"/>
    <n v="0"/>
    <n v="0"/>
    <n v="0"/>
    <n v="152"/>
    <s v="2"/>
  </r>
  <r>
    <x v="5"/>
    <x v="134"/>
    <s v="1"/>
    <s v="01"/>
    <s v="15041RESIN146362023"/>
    <s v="23BL000F"/>
    <n v="1956"/>
    <n v="1956"/>
    <n v="1956"/>
    <n v="1956"/>
    <n v="0"/>
    <n v="0"/>
    <n v="0"/>
    <n v="0"/>
    <n v="9"/>
    <n v="0"/>
    <n v="0"/>
    <n v="0"/>
    <n v="0"/>
    <n v="0"/>
    <n v="9"/>
    <s v="2"/>
  </r>
  <r>
    <x v="5"/>
    <x v="134"/>
    <s v="1"/>
    <s v="01"/>
    <s v="15041RESIN146362023"/>
    <s v="23BL000F"/>
    <n v="1955"/>
    <n v="1955"/>
    <n v="1955"/>
    <n v="1955"/>
    <n v="0"/>
    <n v="0"/>
    <n v="0"/>
    <n v="0"/>
    <n v="343.85"/>
    <n v="0"/>
    <n v="0"/>
    <n v="0"/>
    <n v="0"/>
    <n v="0"/>
    <n v="343.85"/>
    <s v="2"/>
  </r>
  <r>
    <x v="5"/>
    <x v="134"/>
    <s v="1"/>
    <s v="01"/>
    <s v="15041RESIN146362023"/>
    <s v="23BL000F"/>
    <n v="1954"/>
    <n v="1954"/>
    <n v="1954"/>
    <n v="1954"/>
    <n v="0"/>
    <n v="0"/>
    <n v="0"/>
    <n v="0"/>
    <n v="63.25"/>
    <n v="0"/>
    <n v="0"/>
    <n v="0"/>
    <n v="0"/>
    <n v="0"/>
    <n v="63.25"/>
    <s v="2"/>
  </r>
  <r>
    <x v="5"/>
    <x v="134"/>
    <s v="1"/>
    <s v="01"/>
    <s v="15041RESIN146362023"/>
    <s v="23BL000F"/>
    <n v="1953"/>
    <n v="1953"/>
    <n v="1953"/>
    <n v="1953"/>
    <n v="0"/>
    <n v="0"/>
    <n v="0"/>
    <n v="0"/>
    <n v="112.5"/>
    <n v="0"/>
    <n v="0"/>
    <n v="0"/>
    <n v="0"/>
    <n v="0"/>
    <n v="112.5"/>
    <s v="2"/>
  </r>
  <r>
    <x v="5"/>
    <x v="134"/>
    <s v="1"/>
    <s v="01"/>
    <s v="15041RESIN146362023"/>
    <s v="23BL000F"/>
    <n v="1952"/>
    <n v="1952"/>
    <n v="1952"/>
    <n v="1952"/>
    <n v="0"/>
    <n v="0"/>
    <n v="0"/>
    <n v="0"/>
    <n v="97.65"/>
    <n v="0"/>
    <n v="0"/>
    <n v="0"/>
    <n v="0"/>
    <n v="0"/>
    <n v="97.65"/>
    <s v="2"/>
  </r>
  <r>
    <x v="5"/>
    <x v="134"/>
    <s v="1"/>
    <s v="01"/>
    <s v="15041RESIN146362023"/>
    <s v="23BL000F"/>
    <n v="1951"/>
    <n v="1951"/>
    <n v="1951"/>
    <n v="1951"/>
    <n v="0"/>
    <n v="0"/>
    <n v="0"/>
    <n v="0"/>
    <n v="30"/>
    <n v="0"/>
    <n v="0"/>
    <n v="0"/>
    <n v="0"/>
    <n v="0"/>
    <n v="30"/>
    <s v="2"/>
  </r>
  <r>
    <x v="5"/>
    <x v="134"/>
    <s v="1"/>
    <s v="01"/>
    <s v="15041RESIN146362023"/>
    <s v="23BL000F"/>
    <n v="1950"/>
    <n v="1950"/>
    <n v="1950"/>
    <n v="1950"/>
    <n v="0"/>
    <n v="0"/>
    <n v="0"/>
    <n v="0"/>
    <n v="36.9"/>
    <n v="0"/>
    <n v="0"/>
    <n v="0"/>
    <n v="0"/>
    <n v="0"/>
    <n v="36.9"/>
    <s v="2"/>
  </r>
  <r>
    <x v="5"/>
    <x v="134"/>
    <s v="1"/>
    <s v="01"/>
    <s v="15041RESIN146362023"/>
    <s v="23BL000F"/>
    <n v="1949"/>
    <n v="1949"/>
    <n v="1949"/>
    <n v="1949"/>
    <n v="0"/>
    <n v="0"/>
    <n v="0"/>
    <n v="0"/>
    <n v="90"/>
    <n v="0"/>
    <n v="0"/>
    <n v="0"/>
    <n v="0"/>
    <n v="0"/>
    <n v="90"/>
    <s v="2"/>
  </r>
  <r>
    <x v="5"/>
    <x v="134"/>
    <s v="1"/>
    <s v="01"/>
    <s v="15041RESIN146362023"/>
    <s v="23BL000F"/>
    <n v="1948"/>
    <n v="1948"/>
    <n v="1948"/>
    <n v="1948"/>
    <n v="0"/>
    <n v="0"/>
    <n v="0"/>
    <n v="0"/>
    <n v="105"/>
    <n v="0"/>
    <n v="0"/>
    <n v="0"/>
    <n v="0"/>
    <n v="0"/>
    <n v="105"/>
    <s v="2"/>
  </r>
  <r>
    <x v="5"/>
    <x v="134"/>
    <s v="1"/>
    <s v="01"/>
    <s v="15041RESIN146362023"/>
    <s v="23BL000F"/>
    <n v="1947"/>
    <n v="1947"/>
    <n v="1947"/>
    <n v="1947"/>
    <n v="0"/>
    <n v="0"/>
    <n v="0"/>
    <n v="0"/>
    <n v="50"/>
    <n v="0"/>
    <n v="0"/>
    <n v="0"/>
    <n v="0"/>
    <n v="0"/>
    <n v="50"/>
    <s v="2"/>
  </r>
  <r>
    <x v="5"/>
    <x v="134"/>
    <s v="1"/>
    <s v="01"/>
    <s v="15041RESIN146362023"/>
    <s v="23BL000F"/>
    <n v="1946"/>
    <n v="1946"/>
    <n v="1946"/>
    <n v="1946"/>
    <n v="0"/>
    <n v="0"/>
    <n v="0"/>
    <n v="0"/>
    <n v="24.04"/>
    <n v="0"/>
    <n v="0"/>
    <n v="0"/>
    <n v="0"/>
    <n v="0"/>
    <n v="24.04"/>
    <s v="2"/>
  </r>
  <r>
    <x v="5"/>
    <x v="134"/>
    <s v="1"/>
    <s v="01"/>
    <s v="15041RESIN146362023"/>
    <s v="23BL000F"/>
    <n v="1945"/>
    <n v="1945"/>
    <n v="1945"/>
    <n v="1945"/>
    <n v="0"/>
    <n v="0"/>
    <n v="0"/>
    <n v="0"/>
    <n v="88"/>
    <n v="0"/>
    <n v="0"/>
    <n v="0"/>
    <n v="0"/>
    <n v="0"/>
    <n v="88"/>
    <s v="2"/>
  </r>
  <r>
    <x v="5"/>
    <x v="134"/>
    <s v="1"/>
    <s v="01"/>
    <s v="15041RESIN146362023"/>
    <s v="23BL000F"/>
    <n v="1944"/>
    <n v="1944"/>
    <n v="1944"/>
    <n v="1944"/>
    <n v="0"/>
    <n v="0"/>
    <n v="0"/>
    <n v="0"/>
    <n v="110"/>
    <n v="0"/>
    <n v="0"/>
    <n v="0"/>
    <n v="0"/>
    <n v="0"/>
    <n v="110"/>
    <s v="2"/>
  </r>
  <r>
    <x v="5"/>
    <x v="134"/>
    <s v="1"/>
    <s v="01"/>
    <s v="15041RESIN146362023"/>
    <s v="23BL000F"/>
    <n v="1943"/>
    <n v="1943"/>
    <n v="1943"/>
    <n v="1943"/>
    <n v="0"/>
    <n v="0"/>
    <n v="0"/>
    <n v="0"/>
    <n v="45.1"/>
    <n v="0"/>
    <n v="0"/>
    <n v="0"/>
    <n v="0"/>
    <n v="0"/>
    <n v="45.1"/>
    <s v="2"/>
  </r>
  <r>
    <x v="5"/>
    <x v="134"/>
    <s v="1"/>
    <s v="01"/>
    <s v="15041RESIN146362023"/>
    <s v="23BL000F"/>
    <n v="1942"/>
    <n v="1942"/>
    <n v="1942"/>
    <n v="1942"/>
    <n v="0"/>
    <n v="0"/>
    <n v="0"/>
    <n v="0"/>
    <n v="71.8"/>
    <n v="0"/>
    <n v="0"/>
    <n v="0"/>
    <n v="0"/>
    <n v="0"/>
    <n v="71.8"/>
    <s v="2"/>
  </r>
  <r>
    <x v="5"/>
    <x v="134"/>
    <s v="1"/>
    <s v="01"/>
    <s v="15041RESIN146362023"/>
    <s v="23BL000F"/>
    <n v="1941"/>
    <n v="1941"/>
    <n v="1941"/>
    <n v="1941"/>
    <n v="0"/>
    <n v="0"/>
    <n v="0"/>
    <n v="0"/>
    <n v="225"/>
    <n v="0"/>
    <n v="0"/>
    <n v="0"/>
    <n v="0"/>
    <n v="0"/>
    <n v="225"/>
    <s v="2"/>
  </r>
  <r>
    <x v="5"/>
    <x v="134"/>
    <s v="1"/>
    <s v="01"/>
    <s v="15041RESIN146362023"/>
    <s v="23BL000F"/>
    <n v="1940"/>
    <n v="1940"/>
    <n v="1940"/>
    <n v="1940"/>
    <n v="0"/>
    <n v="0"/>
    <n v="0"/>
    <n v="0"/>
    <n v="29.15"/>
    <n v="0"/>
    <n v="0"/>
    <n v="0"/>
    <n v="0"/>
    <n v="0"/>
    <n v="29.15"/>
    <s v="2"/>
  </r>
  <r>
    <x v="5"/>
    <x v="134"/>
    <s v="1"/>
    <s v="01"/>
    <s v="15041RESIN146362023"/>
    <s v="23BL000F"/>
    <n v="1939"/>
    <n v="1939"/>
    <n v="1939"/>
    <n v="1939"/>
    <n v="0"/>
    <n v="0"/>
    <n v="0"/>
    <n v="0"/>
    <n v="62.3"/>
    <n v="0"/>
    <n v="0"/>
    <n v="0"/>
    <n v="0"/>
    <n v="0"/>
    <n v="62.3"/>
    <s v="2"/>
  </r>
  <r>
    <x v="5"/>
    <x v="134"/>
    <s v="1"/>
    <s v="01"/>
    <s v="15041RESIN146362023"/>
    <s v="23BL000F"/>
    <n v="1938"/>
    <n v="1938"/>
    <n v="1938"/>
    <n v="1938"/>
    <n v="0"/>
    <n v="0"/>
    <n v="0"/>
    <n v="0"/>
    <n v="635.44000000000005"/>
    <n v="0"/>
    <n v="0"/>
    <n v="0"/>
    <n v="0"/>
    <n v="0"/>
    <n v="635.44000000000005"/>
    <s v="2"/>
  </r>
  <r>
    <x v="5"/>
    <x v="134"/>
    <s v="1"/>
    <s v="01"/>
    <s v="15041RESIN146362023"/>
    <s v="23BL000F"/>
    <n v="1937"/>
    <n v="1937"/>
    <n v="1937"/>
    <n v="1937"/>
    <n v="0"/>
    <n v="0"/>
    <n v="0"/>
    <n v="0"/>
    <n v="290.64"/>
    <n v="0"/>
    <n v="0"/>
    <n v="0"/>
    <n v="0"/>
    <n v="0"/>
    <n v="290.64"/>
    <s v="2"/>
  </r>
  <r>
    <x v="5"/>
    <x v="135"/>
    <s v="1"/>
    <s v="01"/>
    <s v="15041RESIN146362023"/>
    <s v="23BL000F"/>
    <n v="1936"/>
    <n v="1936"/>
    <n v="1936"/>
    <n v="1936"/>
    <n v="0"/>
    <n v="0"/>
    <n v="0"/>
    <n v="0"/>
    <n v="50"/>
    <n v="0"/>
    <n v="0"/>
    <n v="0"/>
    <n v="0"/>
    <n v="0"/>
    <n v="50"/>
    <s v="2"/>
  </r>
  <r>
    <x v="5"/>
    <x v="135"/>
    <s v="1"/>
    <s v="01"/>
    <s v="15041RESIN146362023"/>
    <s v="23BL000F"/>
    <n v="1935"/>
    <n v="1935"/>
    <n v="1935"/>
    <n v="1935"/>
    <n v="0"/>
    <n v="0"/>
    <n v="0"/>
    <n v="0"/>
    <n v="62.8"/>
    <n v="0"/>
    <n v="0"/>
    <n v="0"/>
    <n v="0"/>
    <n v="0"/>
    <n v="62.8"/>
    <s v="2"/>
  </r>
  <r>
    <x v="5"/>
    <x v="135"/>
    <s v="1"/>
    <s v="01"/>
    <s v="15041RESIN146362023"/>
    <s v="23BL000F"/>
    <n v="1934"/>
    <n v="1934"/>
    <n v="1934"/>
    <n v="1934"/>
    <n v="0"/>
    <n v="0"/>
    <n v="0"/>
    <n v="0"/>
    <n v="390.5"/>
    <n v="0"/>
    <n v="0"/>
    <n v="0"/>
    <n v="0"/>
    <n v="0"/>
    <n v="390.5"/>
    <s v="2"/>
  </r>
  <r>
    <x v="5"/>
    <x v="135"/>
    <s v="1"/>
    <s v="01"/>
    <s v="15041RESIN146362023"/>
    <s v="23BL000F"/>
    <n v="1933"/>
    <n v="1933"/>
    <n v="1933"/>
    <n v="1933"/>
    <n v="0"/>
    <n v="0"/>
    <n v="0"/>
    <n v="0"/>
    <n v="210"/>
    <n v="0"/>
    <n v="0"/>
    <n v="0"/>
    <n v="0"/>
    <n v="0"/>
    <n v="210"/>
    <s v="2"/>
  </r>
  <r>
    <x v="5"/>
    <x v="135"/>
    <s v="1"/>
    <s v="01"/>
    <s v="15041RESIN146362023"/>
    <s v="23BL000F"/>
    <n v="1932"/>
    <n v="1932"/>
    <n v="1932"/>
    <n v="1932"/>
    <n v="0"/>
    <n v="0"/>
    <n v="0"/>
    <n v="0"/>
    <n v="225"/>
    <n v="0"/>
    <n v="0"/>
    <n v="0"/>
    <n v="0"/>
    <n v="0"/>
    <n v="225"/>
    <s v="2"/>
  </r>
  <r>
    <x v="5"/>
    <x v="135"/>
    <s v="1"/>
    <s v="01"/>
    <s v="15041RESIN146362023"/>
    <s v="23BL000F"/>
    <n v="1931"/>
    <n v="1931"/>
    <n v="1931"/>
    <n v="1931"/>
    <n v="0"/>
    <n v="0"/>
    <n v="0"/>
    <n v="0"/>
    <n v="41.5"/>
    <n v="0"/>
    <n v="0"/>
    <n v="0"/>
    <n v="0"/>
    <n v="0"/>
    <n v="41.5"/>
    <s v="2"/>
  </r>
  <r>
    <x v="5"/>
    <x v="135"/>
    <s v="1"/>
    <s v="01"/>
    <s v="15041RESIN146362023"/>
    <s v="23BL000F"/>
    <n v="1930"/>
    <n v="1930"/>
    <n v="1930"/>
    <n v="1930"/>
    <n v="0"/>
    <n v="0"/>
    <n v="0"/>
    <n v="0"/>
    <n v="288"/>
    <n v="0"/>
    <n v="0"/>
    <n v="0"/>
    <n v="0"/>
    <n v="0"/>
    <n v="288"/>
    <s v="2"/>
  </r>
  <r>
    <x v="5"/>
    <x v="135"/>
    <s v="1"/>
    <s v="01"/>
    <s v="15041RESIN146362023"/>
    <s v="23BL000F"/>
    <n v="1929"/>
    <n v="1929"/>
    <n v="1929"/>
    <n v="1929"/>
    <n v="0"/>
    <n v="0"/>
    <n v="0"/>
    <n v="0"/>
    <n v="45"/>
    <n v="0"/>
    <n v="0"/>
    <n v="0"/>
    <n v="0"/>
    <n v="0"/>
    <n v="45"/>
    <s v="2"/>
  </r>
  <r>
    <x v="5"/>
    <x v="135"/>
    <s v="1"/>
    <s v="01"/>
    <s v="15041RESIN146362023"/>
    <s v="23BL000F"/>
    <n v="1928"/>
    <n v="1928"/>
    <n v="1928"/>
    <n v="1928"/>
    <n v="0"/>
    <n v="0"/>
    <n v="0"/>
    <n v="0"/>
    <n v="438"/>
    <n v="0"/>
    <n v="0"/>
    <n v="0"/>
    <n v="0"/>
    <n v="0"/>
    <n v="438"/>
    <s v="2"/>
  </r>
  <r>
    <x v="5"/>
    <x v="135"/>
    <s v="1"/>
    <s v="01"/>
    <s v="15041RESIN146362023"/>
    <s v="23BL000F"/>
    <n v="1927"/>
    <n v="1927"/>
    <n v="1927"/>
    <n v="1927"/>
    <n v="0"/>
    <n v="0"/>
    <n v="0"/>
    <n v="0"/>
    <n v="275"/>
    <n v="0"/>
    <n v="0"/>
    <n v="0"/>
    <n v="0"/>
    <n v="0"/>
    <n v="275"/>
    <s v="2"/>
  </r>
  <r>
    <x v="5"/>
    <x v="135"/>
    <s v="1"/>
    <s v="01"/>
    <s v="15041RESIN146362023"/>
    <s v="23BL000F"/>
    <n v="1926"/>
    <n v="1926"/>
    <n v="1926"/>
    <n v="1926"/>
    <n v="0"/>
    <n v="0"/>
    <n v="0"/>
    <n v="0"/>
    <n v="28.1"/>
    <n v="0"/>
    <n v="0"/>
    <n v="0"/>
    <n v="0"/>
    <n v="0"/>
    <n v="28.1"/>
    <s v="2"/>
  </r>
  <r>
    <x v="5"/>
    <x v="135"/>
    <s v="1"/>
    <s v="01"/>
    <s v="15041RESIN146362023"/>
    <s v="23BL000F"/>
    <n v="1925"/>
    <n v="1925"/>
    <n v="1925"/>
    <n v="1925"/>
    <n v="0"/>
    <n v="0"/>
    <n v="0"/>
    <n v="0"/>
    <n v="45"/>
    <n v="0"/>
    <n v="0"/>
    <n v="0"/>
    <n v="0"/>
    <n v="0"/>
    <n v="45"/>
    <s v="2"/>
  </r>
  <r>
    <x v="5"/>
    <x v="135"/>
    <s v="1"/>
    <s v="01"/>
    <s v="15041RESIN146362023"/>
    <s v="23BL000F"/>
    <n v="1924"/>
    <n v="1924"/>
    <n v="1924"/>
    <n v="1924"/>
    <n v="0"/>
    <n v="0"/>
    <n v="0"/>
    <n v="0"/>
    <n v="1070"/>
    <n v="0"/>
    <n v="0"/>
    <n v="0"/>
    <n v="0"/>
    <n v="0"/>
    <n v="1070"/>
    <s v="2"/>
  </r>
  <r>
    <x v="5"/>
    <x v="135"/>
    <s v="1"/>
    <s v="01"/>
    <s v="15041RESIN146362023"/>
    <s v="23BL000F"/>
    <n v="1923"/>
    <n v="1923"/>
    <n v="1923"/>
    <n v="1923"/>
    <n v="0"/>
    <n v="0"/>
    <n v="0"/>
    <n v="0"/>
    <n v="12"/>
    <n v="0"/>
    <n v="0"/>
    <n v="0"/>
    <n v="0"/>
    <n v="0"/>
    <n v="12"/>
    <s v="2"/>
  </r>
  <r>
    <x v="5"/>
    <x v="135"/>
    <s v="1"/>
    <s v="01"/>
    <s v="15041RESIN146362023"/>
    <s v="23BL000F"/>
    <n v="1922"/>
    <n v="1922"/>
    <n v="1922"/>
    <n v="1922"/>
    <n v="0"/>
    <n v="0"/>
    <n v="0"/>
    <n v="0"/>
    <n v="288"/>
    <n v="0"/>
    <n v="0"/>
    <n v="0"/>
    <n v="0"/>
    <n v="0"/>
    <n v="288"/>
    <s v="2"/>
  </r>
  <r>
    <x v="5"/>
    <x v="135"/>
    <s v="1"/>
    <s v="01"/>
    <s v="15041RESIN146362023"/>
    <s v="23BL000F"/>
    <n v="1921"/>
    <n v="1921"/>
    <n v="1921"/>
    <n v="1921"/>
    <n v="0"/>
    <n v="0"/>
    <n v="0"/>
    <n v="0"/>
    <n v="27.5"/>
    <n v="0"/>
    <n v="0"/>
    <n v="0"/>
    <n v="0"/>
    <n v="0"/>
    <n v="27.5"/>
    <s v="2"/>
  </r>
  <r>
    <x v="5"/>
    <x v="135"/>
    <s v="1"/>
    <s v="01"/>
    <s v="15041RESIN146362023"/>
    <s v="23BL000F"/>
    <n v="1920"/>
    <n v="1920"/>
    <n v="1920"/>
    <n v="1920"/>
    <n v="0"/>
    <n v="0"/>
    <n v="0"/>
    <n v="0"/>
    <n v="140"/>
    <n v="0"/>
    <n v="0"/>
    <n v="0"/>
    <n v="0"/>
    <n v="0"/>
    <n v="140"/>
    <s v="2"/>
  </r>
  <r>
    <x v="5"/>
    <x v="135"/>
    <s v="1"/>
    <s v="01"/>
    <s v="15041RESIN146362023"/>
    <s v="23BL000F"/>
    <n v="1919"/>
    <n v="1919"/>
    <n v="1919"/>
    <n v="1919"/>
    <n v="0"/>
    <n v="0"/>
    <n v="0"/>
    <n v="0"/>
    <n v="68.510000000000005"/>
    <n v="0"/>
    <n v="0"/>
    <n v="0"/>
    <n v="0"/>
    <n v="0"/>
    <n v="68.510000000000005"/>
    <s v="2"/>
  </r>
  <r>
    <x v="5"/>
    <x v="135"/>
    <s v="1"/>
    <s v="01"/>
    <s v="15041RESIN146362023"/>
    <s v="23BL000F"/>
    <n v="1918"/>
    <n v="1918"/>
    <n v="1918"/>
    <n v="1918"/>
    <n v="0"/>
    <n v="0"/>
    <n v="0"/>
    <n v="0"/>
    <n v="105"/>
    <n v="0"/>
    <n v="0"/>
    <n v="0"/>
    <n v="0"/>
    <n v="0"/>
    <n v="105"/>
    <s v="2"/>
  </r>
  <r>
    <x v="5"/>
    <x v="135"/>
    <s v="1"/>
    <s v="01"/>
    <s v="15041RESIN146362023"/>
    <s v="23BL000F"/>
    <n v="1917"/>
    <n v="1917"/>
    <n v="1917"/>
    <n v="1917"/>
    <n v="0"/>
    <n v="0"/>
    <n v="0"/>
    <n v="0"/>
    <n v="320"/>
    <n v="0"/>
    <n v="0"/>
    <n v="0"/>
    <n v="0"/>
    <n v="0"/>
    <n v="320"/>
    <s v="2"/>
  </r>
  <r>
    <x v="5"/>
    <x v="135"/>
    <s v="1"/>
    <s v="01"/>
    <s v="15041RESIN146362023"/>
    <s v="23BL000F"/>
    <n v="1916"/>
    <n v="1916"/>
    <n v="1916"/>
    <n v="1916"/>
    <n v="0"/>
    <n v="0"/>
    <n v="0"/>
    <n v="0"/>
    <n v="143"/>
    <n v="0"/>
    <n v="0"/>
    <n v="0"/>
    <n v="0"/>
    <n v="0"/>
    <n v="143"/>
    <s v="2"/>
  </r>
  <r>
    <x v="5"/>
    <x v="135"/>
    <s v="1"/>
    <s v="01"/>
    <s v="15041RESIN146362023"/>
    <s v="23BL000F"/>
    <n v="1915"/>
    <n v="1915"/>
    <n v="1915"/>
    <n v="1915"/>
    <n v="0"/>
    <n v="0"/>
    <n v="0"/>
    <n v="0"/>
    <n v="77.5"/>
    <n v="0"/>
    <n v="0"/>
    <n v="0"/>
    <n v="0"/>
    <n v="0"/>
    <n v="77.5"/>
    <s v="2"/>
  </r>
  <r>
    <x v="5"/>
    <x v="135"/>
    <s v="1"/>
    <s v="01"/>
    <s v="15041RESIN146362023"/>
    <s v="23BL000F"/>
    <n v="1914"/>
    <n v="1914"/>
    <n v="1914"/>
    <n v="1914"/>
    <n v="0"/>
    <n v="0"/>
    <n v="0"/>
    <n v="0"/>
    <n v="220"/>
    <n v="0"/>
    <n v="0"/>
    <n v="0"/>
    <n v="0"/>
    <n v="0"/>
    <n v="220"/>
    <s v="2"/>
  </r>
  <r>
    <x v="5"/>
    <x v="135"/>
    <s v="1"/>
    <s v="01"/>
    <s v="15041RESIN146362023"/>
    <s v="23BL000F"/>
    <n v="1913"/>
    <n v="1913"/>
    <n v="1913"/>
    <n v="1913"/>
    <n v="0"/>
    <n v="0"/>
    <n v="0"/>
    <n v="0"/>
    <n v="350.25"/>
    <n v="0"/>
    <n v="0"/>
    <n v="0"/>
    <n v="0"/>
    <n v="0"/>
    <n v="350.25"/>
    <s v="2"/>
  </r>
  <r>
    <x v="5"/>
    <x v="135"/>
    <s v="1"/>
    <s v="01"/>
    <s v="15041RESIN146362023"/>
    <s v="23BL000F"/>
    <n v="1912"/>
    <n v="1912"/>
    <n v="1912"/>
    <n v="1912"/>
    <n v="0"/>
    <n v="0"/>
    <n v="0"/>
    <n v="0"/>
    <n v="177.5"/>
    <n v="0"/>
    <n v="0"/>
    <n v="0"/>
    <n v="0"/>
    <n v="0"/>
    <n v="177.5"/>
    <s v="2"/>
  </r>
  <r>
    <x v="5"/>
    <x v="135"/>
    <s v="1"/>
    <s v="01"/>
    <s v="15041RESIN146362023"/>
    <s v="23BL000F"/>
    <n v="1911"/>
    <n v="1911"/>
    <n v="1911"/>
    <n v="1911"/>
    <n v="0"/>
    <n v="0"/>
    <n v="0"/>
    <n v="0"/>
    <n v="450.5"/>
    <n v="0"/>
    <n v="0"/>
    <n v="0"/>
    <n v="0"/>
    <n v="0"/>
    <n v="450.5"/>
    <s v="2"/>
  </r>
  <r>
    <x v="5"/>
    <x v="135"/>
    <s v="1"/>
    <s v="01"/>
    <s v="15041RESIN146362023"/>
    <s v="23BL000F"/>
    <n v="1910"/>
    <n v="1910"/>
    <n v="1910"/>
    <n v="1910"/>
    <n v="0"/>
    <n v="0"/>
    <n v="0"/>
    <n v="0"/>
    <n v="180"/>
    <n v="0"/>
    <n v="0"/>
    <n v="0"/>
    <n v="0"/>
    <n v="0"/>
    <n v="180"/>
    <s v="2"/>
  </r>
  <r>
    <x v="5"/>
    <x v="135"/>
    <s v="1"/>
    <s v="01"/>
    <s v="15041RESIN146362023"/>
    <s v="23BL000F"/>
    <n v="1909"/>
    <n v="1909"/>
    <n v="1909"/>
    <n v="1909"/>
    <n v="0"/>
    <n v="0"/>
    <n v="0"/>
    <n v="0"/>
    <n v="33"/>
    <n v="0"/>
    <n v="0"/>
    <n v="0"/>
    <n v="0"/>
    <n v="0"/>
    <n v="33"/>
    <s v="2"/>
  </r>
  <r>
    <x v="5"/>
    <x v="136"/>
    <s v="1"/>
    <s v="01"/>
    <s v="15041RESIN146362023"/>
    <s v="23BL000F"/>
    <n v="1908"/>
    <n v="1908"/>
    <n v="1908"/>
    <n v="1908"/>
    <n v="0"/>
    <n v="0"/>
    <n v="0"/>
    <n v="0"/>
    <n v="100.5"/>
    <n v="0"/>
    <n v="0"/>
    <n v="0"/>
    <n v="0"/>
    <n v="0"/>
    <n v="100.5"/>
    <s v="2"/>
  </r>
  <r>
    <x v="5"/>
    <x v="136"/>
    <s v="1"/>
    <s v="01"/>
    <s v="15041RESIN146362023"/>
    <s v="23BL000F"/>
    <n v="1907"/>
    <n v="1907"/>
    <n v="1907"/>
    <n v="1907"/>
    <n v="0"/>
    <n v="0"/>
    <n v="0"/>
    <n v="0"/>
    <n v="281"/>
    <n v="0"/>
    <n v="0"/>
    <n v="0"/>
    <n v="0"/>
    <n v="0"/>
    <n v="281"/>
    <s v="2"/>
  </r>
  <r>
    <x v="5"/>
    <x v="136"/>
    <s v="1"/>
    <s v="01"/>
    <s v="15041RESIN146362023"/>
    <s v="23BL000F"/>
    <n v="1906"/>
    <n v="1906"/>
    <n v="1906"/>
    <n v="1906"/>
    <n v="0"/>
    <n v="0"/>
    <n v="0"/>
    <n v="0"/>
    <n v="441.86"/>
    <n v="0"/>
    <n v="0"/>
    <n v="0"/>
    <n v="0"/>
    <n v="0"/>
    <n v="441.86"/>
    <s v="2"/>
  </r>
  <r>
    <x v="5"/>
    <x v="136"/>
    <s v="1"/>
    <s v="01"/>
    <s v="15041RESIN146362023"/>
    <s v="23BL000F"/>
    <n v="1905"/>
    <n v="1905"/>
    <n v="1905"/>
    <n v="1905"/>
    <n v="0"/>
    <n v="0"/>
    <n v="0"/>
    <n v="0"/>
    <n v="50.3"/>
    <n v="0"/>
    <n v="0"/>
    <n v="0"/>
    <n v="0"/>
    <n v="0"/>
    <n v="50.3"/>
    <s v="2"/>
  </r>
  <r>
    <x v="5"/>
    <x v="136"/>
    <s v="1"/>
    <s v="01"/>
    <s v="15041RESIN146362023"/>
    <s v="23BL000F"/>
    <n v="1904"/>
    <n v="1904"/>
    <n v="1904"/>
    <n v="1904"/>
    <n v="0"/>
    <n v="0"/>
    <n v="0"/>
    <n v="0"/>
    <n v="45"/>
    <n v="0"/>
    <n v="0"/>
    <n v="0"/>
    <n v="0"/>
    <n v="0"/>
    <n v="45"/>
    <s v="2"/>
  </r>
  <r>
    <x v="5"/>
    <x v="136"/>
    <s v="1"/>
    <s v="01"/>
    <s v="15041RESIN146362023"/>
    <s v="23BL000F"/>
    <n v="1903"/>
    <n v="1903"/>
    <n v="1903"/>
    <n v="1903"/>
    <n v="0"/>
    <n v="0"/>
    <n v="0"/>
    <n v="0"/>
    <n v="8.7899999999999991"/>
    <n v="0"/>
    <n v="0"/>
    <n v="0"/>
    <n v="0"/>
    <n v="0"/>
    <n v="8.7899999999999991"/>
    <s v="2"/>
  </r>
  <r>
    <x v="5"/>
    <x v="136"/>
    <s v="1"/>
    <s v="01"/>
    <s v="15041RESIN146362023"/>
    <s v="23BL000F"/>
    <n v="1902"/>
    <n v="1902"/>
    <n v="1902"/>
    <n v="1902"/>
    <n v="0"/>
    <n v="0"/>
    <n v="0"/>
    <n v="0"/>
    <n v="264.10000000000002"/>
    <n v="0"/>
    <n v="0"/>
    <n v="0"/>
    <n v="0"/>
    <n v="0"/>
    <n v="264.10000000000002"/>
    <s v="2"/>
  </r>
  <r>
    <x v="5"/>
    <x v="136"/>
    <s v="1"/>
    <s v="01"/>
    <s v="15041RESIN146362023"/>
    <s v="23BL000F"/>
    <n v="1901"/>
    <n v="1901"/>
    <n v="1901"/>
    <n v="1901"/>
    <n v="0"/>
    <n v="0"/>
    <n v="0"/>
    <n v="0"/>
    <n v="45"/>
    <n v="0"/>
    <n v="0"/>
    <n v="0"/>
    <n v="0"/>
    <n v="0"/>
    <n v="45"/>
    <s v="2"/>
  </r>
  <r>
    <x v="5"/>
    <x v="136"/>
    <s v="1"/>
    <s v="01"/>
    <s v="15041RESIN146362023"/>
    <s v="23BL000F"/>
    <n v="1900"/>
    <n v="1900"/>
    <n v="1900"/>
    <n v="1900"/>
    <n v="0"/>
    <n v="0"/>
    <n v="0"/>
    <n v="0"/>
    <n v="27.56"/>
    <n v="0"/>
    <n v="0"/>
    <n v="0"/>
    <n v="0"/>
    <n v="0"/>
    <n v="27.56"/>
    <s v="2"/>
  </r>
  <r>
    <x v="5"/>
    <x v="136"/>
    <s v="1"/>
    <s v="01"/>
    <s v="15041RESIN146362023"/>
    <s v="23BL000F"/>
    <n v="1899"/>
    <n v="1899"/>
    <n v="1899"/>
    <n v="1899"/>
    <n v="0"/>
    <n v="0"/>
    <n v="0"/>
    <n v="0"/>
    <n v="15"/>
    <n v="0"/>
    <n v="0"/>
    <n v="0"/>
    <n v="0"/>
    <n v="0"/>
    <n v="15"/>
    <s v="2"/>
  </r>
  <r>
    <x v="5"/>
    <x v="136"/>
    <s v="1"/>
    <s v="01"/>
    <s v="15041RESIN146362023"/>
    <s v="23BL000F"/>
    <n v="1898"/>
    <n v="1898"/>
    <n v="1898"/>
    <n v="1898"/>
    <n v="0"/>
    <n v="0"/>
    <n v="0"/>
    <n v="0"/>
    <n v="487"/>
    <n v="0"/>
    <n v="0"/>
    <n v="0"/>
    <n v="0"/>
    <n v="0"/>
    <n v="487"/>
    <s v="2"/>
  </r>
  <r>
    <x v="5"/>
    <x v="136"/>
    <s v="1"/>
    <s v="01"/>
    <s v="15041RESIN146362023"/>
    <s v="23BL000F"/>
    <n v="1897"/>
    <n v="1897"/>
    <n v="1897"/>
    <n v="1897"/>
    <n v="0"/>
    <n v="0"/>
    <n v="0"/>
    <n v="0"/>
    <n v="459"/>
    <n v="0"/>
    <n v="0"/>
    <n v="0"/>
    <n v="0"/>
    <n v="0"/>
    <n v="459"/>
    <s v="2"/>
  </r>
  <r>
    <x v="5"/>
    <x v="136"/>
    <s v="1"/>
    <s v="01"/>
    <s v="15041RESIN146362023"/>
    <s v="23BL000F"/>
    <n v="1896"/>
    <n v="1896"/>
    <n v="1896"/>
    <n v="1896"/>
    <n v="0"/>
    <n v="0"/>
    <n v="0"/>
    <n v="0"/>
    <n v="57.5"/>
    <n v="0"/>
    <n v="0"/>
    <n v="0"/>
    <n v="0"/>
    <n v="0"/>
    <n v="57.5"/>
    <s v="2"/>
  </r>
  <r>
    <x v="5"/>
    <x v="136"/>
    <s v="1"/>
    <s v="01"/>
    <s v="15041RESIN146362023"/>
    <s v="23BL000F"/>
    <n v="1895"/>
    <n v="1895"/>
    <n v="1895"/>
    <n v="1895"/>
    <n v="0"/>
    <n v="0"/>
    <n v="0"/>
    <n v="0"/>
    <n v="78.75"/>
    <n v="0"/>
    <n v="0"/>
    <n v="0"/>
    <n v="0"/>
    <n v="0"/>
    <n v="78.75"/>
    <s v="2"/>
  </r>
  <r>
    <x v="5"/>
    <x v="136"/>
    <s v="1"/>
    <s v="01"/>
    <s v="15041RESIN146362023"/>
    <s v="23BL000F"/>
    <n v="1894"/>
    <n v="1894"/>
    <n v="1894"/>
    <n v="1894"/>
    <n v="0"/>
    <n v="0"/>
    <n v="0"/>
    <n v="0"/>
    <n v="7.98"/>
    <n v="0"/>
    <n v="0"/>
    <n v="0"/>
    <n v="0"/>
    <n v="0"/>
    <n v="7.98"/>
    <s v="2"/>
  </r>
  <r>
    <x v="5"/>
    <x v="136"/>
    <s v="1"/>
    <s v="01"/>
    <s v="15041RESIN146362023"/>
    <s v="23BL000F"/>
    <n v="1893"/>
    <n v="1893"/>
    <n v="1893"/>
    <n v="1893"/>
    <n v="0"/>
    <n v="0"/>
    <n v="0"/>
    <n v="0"/>
    <n v="41.8"/>
    <n v="0"/>
    <n v="0"/>
    <n v="0"/>
    <n v="0"/>
    <n v="0"/>
    <n v="41.8"/>
    <s v="2"/>
  </r>
  <r>
    <x v="5"/>
    <x v="136"/>
    <s v="1"/>
    <s v="01"/>
    <s v="15041RESIN146362023"/>
    <s v="23BL000F"/>
    <n v="1892"/>
    <n v="1892"/>
    <n v="1892"/>
    <n v="1892"/>
    <n v="0"/>
    <n v="0"/>
    <n v="0"/>
    <n v="0"/>
    <n v="538"/>
    <n v="0"/>
    <n v="0"/>
    <n v="0"/>
    <n v="0"/>
    <n v="0"/>
    <n v="538"/>
    <s v="2"/>
  </r>
  <r>
    <x v="5"/>
    <x v="136"/>
    <s v="1"/>
    <s v="01"/>
    <s v="15041RESIN146362023"/>
    <s v="23BL000F"/>
    <n v="1891"/>
    <n v="1891"/>
    <n v="1891"/>
    <n v="1891"/>
    <n v="0"/>
    <n v="0"/>
    <n v="0"/>
    <n v="0"/>
    <n v="188.5"/>
    <n v="0"/>
    <n v="0"/>
    <n v="0"/>
    <n v="0"/>
    <n v="0"/>
    <n v="188.5"/>
    <s v="2"/>
  </r>
  <r>
    <x v="5"/>
    <x v="136"/>
    <s v="1"/>
    <s v="01"/>
    <s v="15041RESIN146362023"/>
    <s v="23BL000F"/>
    <n v="1890"/>
    <n v="1890"/>
    <n v="1890"/>
    <n v="1890"/>
    <n v="0"/>
    <n v="0"/>
    <n v="0"/>
    <n v="0"/>
    <n v="533"/>
    <n v="0"/>
    <n v="0"/>
    <n v="0"/>
    <n v="0"/>
    <n v="0"/>
    <n v="533"/>
    <s v="2"/>
  </r>
  <r>
    <x v="5"/>
    <x v="136"/>
    <s v="1"/>
    <s v="01"/>
    <s v="15041RESIN146362023"/>
    <s v="23BL000F"/>
    <n v="1889"/>
    <n v="1889"/>
    <n v="1889"/>
    <n v="1889"/>
    <n v="0"/>
    <n v="0"/>
    <n v="0"/>
    <n v="0"/>
    <n v="62.5"/>
    <n v="0"/>
    <n v="0"/>
    <n v="0"/>
    <n v="0"/>
    <n v="0"/>
    <n v="62.5"/>
    <s v="2"/>
  </r>
  <r>
    <x v="5"/>
    <x v="136"/>
    <s v="1"/>
    <s v="01"/>
    <s v="15041RESIN146362023"/>
    <s v="23BL000F"/>
    <n v="1888"/>
    <n v="1888"/>
    <n v="1888"/>
    <n v="1888"/>
    <n v="0"/>
    <n v="0"/>
    <n v="0"/>
    <n v="0"/>
    <n v="162.58000000000001"/>
    <n v="0"/>
    <n v="0"/>
    <n v="0"/>
    <n v="0"/>
    <n v="0"/>
    <n v="162.58000000000001"/>
    <s v="2"/>
  </r>
  <r>
    <x v="5"/>
    <x v="136"/>
    <s v="1"/>
    <s v="01"/>
    <s v="15041RESIN146362023"/>
    <s v="23BL000F"/>
    <n v="1887"/>
    <n v="1887"/>
    <n v="1887"/>
    <n v="1887"/>
    <n v="0"/>
    <n v="0"/>
    <n v="0"/>
    <n v="0"/>
    <n v="407"/>
    <n v="0"/>
    <n v="0"/>
    <n v="0"/>
    <n v="0"/>
    <n v="0"/>
    <n v="407"/>
    <s v="2"/>
  </r>
  <r>
    <x v="5"/>
    <x v="136"/>
    <s v="1"/>
    <s v="01"/>
    <s v="15041RESIN146362023"/>
    <s v="23BL000F"/>
    <n v="1886"/>
    <n v="1886"/>
    <n v="1886"/>
    <n v="1886"/>
    <n v="0"/>
    <n v="0"/>
    <n v="0"/>
    <n v="0"/>
    <n v="270"/>
    <n v="0"/>
    <n v="0"/>
    <n v="0"/>
    <n v="0"/>
    <n v="0"/>
    <n v="270"/>
    <s v="2"/>
  </r>
  <r>
    <x v="5"/>
    <x v="136"/>
    <s v="1"/>
    <s v="01"/>
    <s v="15041RESIN146362023"/>
    <s v="23BL000F"/>
    <n v="1885"/>
    <n v="1885"/>
    <n v="1885"/>
    <n v="1885"/>
    <n v="0"/>
    <n v="0"/>
    <n v="0"/>
    <n v="0"/>
    <n v="0"/>
    <n v="0"/>
    <n v="0"/>
    <n v="0"/>
    <n v="0"/>
    <n v="0"/>
    <n v="0"/>
    <s v="2"/>
  </r>
  <r>
    <x v="5"/>
    <x v="136"/>
    <s v="1"/>
    <s v="01"/>
    <s v="15041RESIN146362023"/>
    <s v="23BL000F"/>
    <n v="1884"/>
    <n v="1884"/>
    <n v="1884"/>
    <n v="1884"/>
    <n v="0"/>
    <n v="0"/>
    <n v="0"/>
    <n v="0"/>
    <n v="560.5"/>
    <n v="0"/>
    <n v="0"/>
    <n v="0"/>
    <n v="0"/>
    <n v="0"/>
    <n v="560.5"/>
    <s v="2"/>
  </r>
  <r>
    <x v="5"/>
    <x v="136"/>
    <s v="1"/>
    <s v="01"/>
    <s v="15041RESIN146362023"/>
    <s v="23BL000F"/>
    <n v="1883"/>
    <n v="1883"/>
    <n v="1883"/>
    <n v="1883"/>
    <n v="0"/>
    <n v="0"/>
    <n v="0"/>
    <n v="0"/>
    <n v="913.7"/>
    <n v="0"/>
    <n v="0"/>
    <n v="0"/>
    <n v="0"/>
    <n v="0"/>
    <n v="913.7"/>
    <s v="2"/>
  </r>
  <r>
    <x v="5"/>
    <x v="136"/>
    <s v="1"/>
    <s v="01"/>
    <s v="15041RESIN146362023"/>
    <s v="23BL000F"/>
    <n v="1882"/>
    <n v="1882"/>
    <n v="1882"/>
    <n v="1882"/>
    <n v="0"/>
    <n v="0"/>
    <n v="0"/>
    <n v="0"/>
    <n v="68.75"/>
    <n v="0"/>
    <n v="0"/>
    <n v="0"/>
    <n v="0"/>
    <n v="0"/>
    <n v="68.75"/>
    <s v="2"/>
  </r>
  <r>
    <x v="5"/>
    <x v="136"/>
    <s v="1"/>
    <s v="01"/>
    <s v="15041RESIN146362023"/>
    <s v="23BL000F"/>
    <n v="1881"/>
    <n v="1881"/>
    <n v="1881"/>
    <n v="1881"/>
    <n v="0"/>
    <n v="0"/>
    <n v="0"/>
    <n v="0"/>
    <n v="344"/>
    <n v="0"/>
    <n v="0"/>
    <n v="0"/>
    <n v="0"/>
    <n v="0"/>
    <n v="344"/>
    <s v="2"/>
  </r>
  <r>
    <x v="5"/>
    <x v="136"/>
    <s v="1"/>
    <s v="01"/>
    <s v="15041RESIN146362023"/>
    <s v="23BL000F"/>
    <n v="1880"/>
    <n v="1880"/>
    <n v="1880"/>
    <n v="1880"/>
    <n v="0"/>
    <n v="0"/>
    <n v="0"/>
    <n v="0"/>
    <n v="232.3"/>
    <n v="0"/>
    <n v="0"/>
    <n v="0"/>
    <n v="0"/>
    <n v="0"/>
    <n v="232.3"/>
    <s v="2"/>
  </r>
  <r>
    <x v="5"/>
    <x v="137"/>
    <s v="1"/>
    <s v="01"/>
    <s v="15041RESIN146362023"/>
    <s v="23BL000F"/>
    <n v="1879"/>
    <n v="1879"/>
    <n v="1879"/>
    <n v="1879"/>
    <n v="0"/>
    <n v="0"/>
    <n v="0"/>
    <n v="0"/>
    <n v="144"/>
    <n v="0"/>
    <n v="0"/>
    <n v="0"/>
    <n v="0"/>
    <n v="0"/>
    <n v="144"/>
    <s v="2"/>
  </r>
  <r>
    <x v="5"/>
    <x v="137"/>
    <s v="1"/>
    <s v="01"/>
    <s v="15041RESIN146362023"/>
    <s v="23BL000F"/>
    <n v="1878"/>
    <n v="1878"/>
    <n v="1878"/>
    <n v="1878"/>
    <n v="0"/>
    <n v="0"/>
    <n v="0"/>
    <n v="0"/>
    <n v="89.3"/>
    <n v="0"/>
    <n v="0"/>
    <n v="0"/>
    <n v="0"/>
    <n v="0"/>
    <n v="89.3"/>
    <s v="2"/>
  </r>
  <r>
    <x v="5"/>
    <x v="137"/>
    <s v="1"/>
    <s v="01"/>
    <s v="15041RESIN146362023"/>
    <s v="23BL000F"/>
    <n v="1877"/>
    <n v="1877"/>
    <n v="1877"/>
    <n v="1877"/>
    <n v="0"/>
    <n v="0"/>
    <n v="0"/>
    <n v="0"/>
    <n v="165"/>
    <n v="0"/>
    <n v="0"/>
    <n v="0"/>
    <n v="0"/>
    <n v="0"/>
    <n v="165"/>
    <s v="2"/>
  </r>
  <r>
    <x v="5"/>
    <x v="137"/>
    <s v="1"/>
    <s v="01"/>
    <s v="15041RESIN146362023"/>
    <s v="23BL000F"/>
    <n v="1876"/>
    <n v="1876"/>
    <n v="1876"/>
    <n v="1876"/>
    <n v="0"/>
    <n v="0"/>
    <n v="0"/>
    <n v="0"/>
    <n v="5.6"/>
    <n v="0"/>
    <n v="0"/>
    <n v="0"/>
    <n v="0"/>
    <n v="0"/>
    <n v="5.6"/>
    <s v="2"/>
  </r>
  <r>
    <x v="5"/>
    <x v="137"/>
    <s v="1"/>
    <s v="01"/>
    <s v="15041RESIN146362023"/>
    <s v="23BL000F"/>
    <n v="1875"/>
    <n v="1875"/>
    <n v="1875"/>
    <n v="1875"/>
    <n v="0"/>
    <n v="0"/>
    <n v="0"/>
    <n v="0"/>
    <n v="337.5"/>
    <n v="0"/>
    <n v="0"/>
    <n v="0"/>
    <n v="0"/>
    <n v="0"/>
    <n v="337.5"/>
    <s v="2"/>
  </r>
  <r>
    <x v="5"/>
    <x v="137"/>
    <s v="1"/>
    <s v="01"/>
    <s v="15041RESIN146362023"/>
    <s v="23BL000F"/>
    <n v="1874"/>
    <n v="1874"/>
    <n v="1874"/>
    <n v="1874"/>
    <n v="0"/>
    <n v="0"/>
    <n v="0"/>
    <n v="0"/>
    <n v="47.55"/>
    <n v="0"/>
    <n v="0"/>
    <n v="0"/>
    <n v="0"/>
    <n v="0"/>
    <n v="47.55"/>
    <s v="2"/>
  </r>
  <r>
    <x v="5"/>
    <x v="137"/>
    <s v="1"/>
    <s v="01"/>
    <s v="15041RESIN146362023"/>
    <s v="23BL000F"/>
    <n v="1873"/>
    <n v="1873"/>
    <n v="1873"/>
    <n v="1873"/>
    <n v="0"/>
    <n v="0"/>
    <n v="0"/>
    <n v="0"/>
    <n v="425.6"/>
    <n v="0"/>
    <n v="0"/>
    <n v="0"/>
    <n v="0"/>
    <n v="0"/>
    <n v="425.6"/>
    <s v="2"/>
  </r>
  <r>
    <x v="5"/>
    <x v="137"/>
    <s v="1"/>
    <s v="01"/>
    <s v="15041RESIN146362023"/>
    <s v="23BL000F"/>
    <n v="1872"/>
    <n v="1872"/>
    <n v="1872"/>
    <n v="1872"/>
    <n v="0"/>
    <n v="0"/>
    <n v="0"/>
    <n v="0"/>
    <n v="44.16"/>
    <n v="0"/>
    <n v="0"/>
    <n v="0"/>
    <n v="0"/>
    <n v="0"/>
    <n v="44.16"/>
    <s v="2"/>
  </r>
  <r>
    <x v="5"/>
    <x v="137"/>
    <s v="1"/>
    <s v="01"/>
    <s v="15041RESIN146362023"/>
    <s v="23BL000F"/>
    <n v="1871"/>
    <n v="1871"/>
    <n v="1871"/>
    <n v="1871"/>
    <n v="0"/>
    <n v="0"/>
    <n v="0"/>
    <n v="0"/>
    <n v="22.5"/>
    <n v="0"/>
    <n v="0"/>
    <n v="0"/>
    <n v="0"/>
    <n v="0"/>
    <n v="22.5"/>
    <s v="2"/>
  </r>
  <r>
    <x v="5"/>
    <x v="137"/>
    <s v="1"/>
    <s v="01"/>
    <s v="15041RESIN146362023"/>
    <s v="23BL000F"/>
    <n v="1870"/>
    <n v="1870"/>
    <n v="1870"/>
    <n v="1870"/>
    <n v="0"/>
    <n v="0"/>
    <n v="0"/>
    <n v="0"/>
    <n v="35.799999999999997"/>
    <n v="0"/>
    <n v="0"/>
    <n v="0"/>
    <n v="0"/>
    <n v="0"/>
    <n v="35.799999999999997"/>
    <s v="2"/>
  </r>
  <r>
    <x v="5"/>
    <x v="137"/>
    <s v="1"/>
    <s v="01"/>
    <s v="15041RESIN146362023"/>
    <s v="23BL000F"/>
    <n v="1869"/>
    <n v="1869"/>
    <n v="1869"/>
    <n v="1869"/>
    <n v="0"/>
    <n v="0"/>
    <n v="0"/>
    <n v="0"/>
    <n v="61.6"/>
    <n v="0"/>
    <n v="0"/>
    <n v="0"/>
    <n v="0"/>
    <n v="0"/>
    <n v="61.6"/>
    <s v="2"/>
  </r>
  <r>
    <x v="5"/>
    <x v="137"/>
    <s v="1"/>
    <s v="01"/>
    <s v="15041RESIN146362023"/>
    <s v="23BL000F"/>
    <n v="1868"/>
    <n v="1868"/>
    <n v="1868"/>
    <n v="1868"/>
    <n v="0"/>
    <n v="0"/>
    <n v="0"/>
    <n v="0"/>
    <n v="50"/>
    <n v="0"/>
    <n v="0"/>
    <n v="0"/>
    <n v="0"/>
    <n v="0"/>
    <n v="50"/>
    <s v="2"/>
  </r>
  <r>
    <x v="5"/>
    <x v="137"/>
    <s v="1"/>
    <s v="01"/>
    <s v="15041RESIN146362023"/>
    <s v="23BL000F"/>
    <n v="1867"/>
    <n v="1867"/>
    <n v="1867"/>
    <n v="1867"/>
    <n v="0"/>
    <n v="0"/>
    <n v="0"/>
    <n v="0"/>
    <n v="627.5"/>
    <n v="0"/>
    <n v="0"/>
    <n v="0"/>
    <n v="0"/>
    <n v="0"/>
    <n v="627.5"/>
    <s v="2"/>
  </r>
  <r>
    <x v="5"/>
    <x v="137"/>
    <s v="1"/>
    <s v="01"/>
    <s v="15041RESIN146362023"/>
    <s v="23BL000F"/>
    <n v="1866"/>
    <n v="1866"/>
    <n v="1866"/>
    <n v="1866"/>
    <n v="0"/>
    <n v="0"/>
    <n v="0"/>
    <n v="0"/>
    <n v="51.75"/>
    <n v="0"/>
    <n v="0"/>
    <n v="0"/>
    <n v="0"/>
    <n v="0"/>
    <n v="51.75"/>
    <s v="2"/>
  </r>
  <r>
    <x v="5"/>
    <x v="137"/>
    <s v="1"/>
    <s v="01"/>
    <s v="15041RESIN146362023"/>
    <s v="23BL000F"/>
    <n v="1865"/>
    <n v="1865"/>
    <n v="1865"/>
    <n v="1865"/>
    <n v="0"/>
    <n v="0"/>
    <n v="0"/>
    <n v="0"/>
    <n v="16"/>
    <n v="0"/>
    <n v="0"/>
    <n v="0"/>
    <n v="0"/>
    <n v="0"/>
    <n v="16"/>
    <s v="2"/>
  </r>
  <r>
    <x v="5"/>
    <x v="137"/>
    <s v="1"/>
    <s v="01"/>
    <s v="15041RESIN146362023"/>
    <s v="23BL000F"/>
    <n v="1864"/>
    <n v="1864"/>
    <n v="1864"/>
    <n v="1864"/>
    <n v="0"/>
    <n v="0"/>
    <n v="0"/>
    <n v="0"/>
    <n v="251.8"/>
    <n v="0"/>
    <n v="0"/>
    <n v="0"/>
    <n v="0"/>
    <n v="0"/>
    <n v="251.8"/>
    <s v="2"/>
  </r>
  <r>
    <x v="5"/>
    <x v="137"/>
    <s v="1"/>
    <s v="01"/>
    <s v="15041RESIN146362023"/>
    <s v="23BL000F"/>
    <n v="1863"/>
    <n v="1863"/>
    <n v="1863"/>
    <n v="1863"/>
    <n v="0"/>
    <n v="0"/>
    <n v="0"/>
    <n v="0"/>
    <n v="105"/>
    <n v="0"/>
    <n v="0"/>
    <n v="0"/>
    <n v="0"/>
    <n v="0"/>
    <n v="105"/>
    <s v="2"/>
  </r>
  <r>
    <x v="5"/>
    <x v="138"/>
    <s v="1"/>
    <s v="01"/>
    <s v="15041RESIN146362023"/>
    <s v="23BL000F"/>
    <n v="1862"/>
    <n v="1862"/>
    <n v="1862"/>
    <n v="1862"/>
    <n v="0"/>
    <n v="0"/>
    <n v="0"/>
    <n v="0"/>
    <n v="78.75"/>
    <n v="0"/>
    <n v="0"/>
    <n v="0"/>
    <n v="0"/>
    <n v="0"/>
    <n v="78.75"/>
    <s v="2"/>
  </r>
  <r>
    <x v="5"/>
    <x v="138"/>
    <s v="1"/>
    <s v="01"/>
    <s v="15041RESIN146362023"/>
    <s v="23BL000F"/>
    <n v="1861"/>
    <n v="1861"/>
    <n v="1861"/>
    <n v="1861"/>
    <n v="0"/>
    <n v="0"/>
    <n v="0"/>
    <n v="0"/>
    <n v="3"/>
    <n v="0"/>
    <n v="0"/>
    <n v="0"/>
    <n v="0"/>
    <n v="0"/>
    <n v="3"/>
    <s v="2"/>
  </r>
  <r>
    <x v="5"/>
    <x v="138"/>
    <s v="1"/>
    <s v="01"/>
    <s v="15041RESIN146362023"/>
    <s v="23BL000F"/>
    <n v="1860"/>
    <n v="1860"/>
    <n v="1860"/>
    <n v="1860"/>
    <n v="0"/>
    <n v="0"/>
    <n v="0"/>
    <n v="0"/>
    <n v="547.5"/>
    <n v="0"/>
    <n v="0"/>
    <n v="0"/>
    <n v="0"/>
    <n v="0"/>
    <n v="547.5"/>
    <s v="2"/>
  </r>
  <r>
    <x v="5"/>
    <x v="138"/>
    <s v="1"/>
    <s v="01"/>
    <s v="15041RESIN146362023"/>
    <s v="23BL000F"/>
    <n v="1859"/>
    <n v="1859"/>
    <n v="1859"/>
    <n v="1859"/>
    <n v="0"/>
    <n v="0"/>
    <n v="0"/>
    <n v="0"/>
    <n v="256.8"/>
    <n v="0"/>
    <n v="0"/>
    <n v="0"/>
    <n v="0"/>
    <n v="0"/>
    <n v="256.8"/>
    <s v="2"/>
  </r>
  <r>
    <x v="5"/>
    <x v="138"/>
    <s v="1"/>
    <s v="01"/>
    <s v="15041RESIN146362023"/>
    <s v="23BL000F"/>
    <n v="1858"/>
    <n v="1858"/>
    <n v="1858"/>
    <n v="1858"/>
    <n v="0"/>
    <n v="0"/>
    <n v="0"/>
    <n v="0"/>
    <n v="32.75"/>
    <n v="0"/>
    <n v="0"/>
    <n v="0"/>
    <n v="0"/>
    <n v="0"/>
    <n v="32.75"/>
    <s v="2"/>
  </r>
  <r>
    <x v="5"/>
    <x v="138"/>
    <s v="1"/>
    <s v="01"/>
    <s v="15041RESIN146362023"/>
    <s v="23BL000F"/>
    <n v="1857"/>
    <n v="1857"/>
    <n v="1857"/>
    <n v="1857"/>
    <n v="0"/>
    <n v="0"/>
    <n v="0"/>
    <n v="0"/>
    <n v="6.2"/>
    <n v="0"/>
    <n v="0"/>
    <n v="0"/>
    <n v="0"/>
    <n v="0"/>
    <n v="6.2"/>
    <s v="2"/>
  </r>
  <r>
    <x v="5"/>
    <x v="138"/>
    <s v="1"/>
    <s v="01"/>
    <s v="15041RESIN146362023"/>
    <s v="23BL000F"/>
    <n v="1856"/>
    <n v="1856"/>
    <n v="1856"/>
    <n v="1856"/>
    <n v="0"/>
    <n v="0"/>
    <n v="0"/>
    <n v="0"/>
    <n v="6.5"/>
    <n v="0"/>
    <n v="0"/>
    <n v="0"/>
    <n v="0"/>
    <n v="0"/>
    <n v="6.5"/>
    <s v="2"/>
  </r>
  <r>
    <x v="5"/>
    <x v="138"/>
    <s v="1"/>
    <s v="01"/>
    <s v="15041RESIN146362023"/>
    <s v="23BL000F"/>
    <n v="1855"/>
    <n v="1855"/>
    <n v="1855"/>
    <n v="1855"/>
    <n v="0"/>
    <n v="0"/>
    <n v="0"/>
    <n v="0"/>
    <n v="12"/>
    <n v="0"/>
    <n v="0"/>
    <n v="0"/>
    <n v="0"/>
    <n v="0"/>
    <n v="12"/>
    <s v="2"/>
  </r>
  <r>
    <x v="5"/>
    <x v="138"/>
    <s v="1"/>
    <s v="01"/>
    <s v="15041RESIN146362023"/>
    <s v="23BL000F"/>
    <n v="1854"/>
    <n v="1854"/>
    <n v="1854"/>
    <n v="1854"/>
    <n v="0"/>
    <n v="0"/>
    <n v="0"/>
    <n v="0"/>
    <n v="248"/>
    <n v="0"/>
    <n v="0"/>
    <n v="0"/>
    <n v="0"/>
    <n v="0"/>
    <n v="248"/>
    <s v="2"/>
  </r>
  <r>
    <x v="5"/>
    <x v="138"/>
    <s v="1"/>
    <s v="01"/>
    <s v="15041RESIN146362023"/>
    <s v="23BL000F"/>
    <n v="1853"/>
    <n v="1853"/>
    <n v="1853"/>
    <n v="1853"/>
    <n v="0"/>
    <n v="0"/>
    <n v="0"/>
    <n v="0"/>
    <n v="80"/>
    <n v="0"/>
    <n v="0"/>
    <n v="0"/>
    <n v="0"/>
    <n v="0"/>
    <n v="80"/>
    <s v="2"/>
  </r>
  <r>
    <x v="5"/>
    <x v="138"/>
    <s v="1"/>
    <s v="01"/>
    <s v="15041RESIN146362023"/>
    <s v="23BL000F"/>
    <n v="1852"/>
    <n v="1852"/>
    <n v="1852"/>
    <n v="1852"/>
    <n v="0"/>
    <n v="0"/>
    <n v="0"/>
    <n v="0"/>
    <n v="20"/>
    <n v="0"/>
    <n v="0"/>
    <n v="0"/>
    <n v="0"/>
    <n v="0"/>
    <n v="20"/>
    <s v="2"/>
  </r>
  <r>
    <x v="5"/>
    <x v="138"/>
    <s v="1"/>
    <s v="01"/>
    <s v="15041RESIN146362023"/>
    <s v="23BL000F"/>
    <n v="1851"/>
    <n v="1851"/>
    <n v="1851"/>
    <n v="1851"/>
    <n v="0"/>
    <n v="0"/>
    <n v="0"/>
    <n v="0"/>
    <n v="9.9"/>
    <n v="0"/>
    <n v="0"/>
    <n v="0"/>
    <n v="0"/>
    <n v="0"/>
    <n v="9.9"/>
    <s v="2"/>
  </r>
  <r>
    <x v="5"/>
    <x v="138"/>
    <s v="1"/>
    <s v="01"/>
    <s v="15041RESIN146362023"/>
    <s v="23BL000F"/>
    <n v="1850"/>
    <n v="1850"/>
    <n v="1850"/>
    <n v="1850"/>
    <n v="0"/>
    <n v="0"/>
    <n v="0"/>
    <n v="0"/>
    <n v="369.25"/>
    <n v="0"/>
    <n v="0"/>
    <n v="0"/>
    <n v="0"/>
    <n v="0"/>
    <n v="369.25"/>
    <s v="2"/>
  </r>
  <r>
    <x v="5"/>
    <x v="138"/>
    <s v="1"/>
    <s v="01"/>
    <s v="15041RESIN146362023"/>
    <s v="23BL000F"/>
    <n v="1849"/>
    <n v="1849"/>
    <n v="1849"/>
    <n v="1849"/>
    <n v="0"/>
    <n v="0"/>
    <n v="0"/>
    <n v="0"/>
    <n v="52.5"/>
    <n v="0"/>
    <n v="0"/>
    <n v="0"/>
    <n v="0"/>
    <n v="0"/>
    <n v="52.5"/>
    <s v="2"/>
  </r>
  <r>
    <x v="5"/>
    <x v="138"/>
    <s v="1"/>
    <s v="01"/>
    <s v="15041RESIN146362023"/>
    <s v="23BL000F"/>
    <n v="1848"/>
    <n v="1848"/>
    <n v="1848"/>
    <n v="1848"/>
    <n v="0"/>
    <n v="0"/>
    <n v="0"/>
    <n v="0"/>
    <n v="71.3"/>
    <n v="0"/>
    <n v="0"/>
    <n v="0"/>
    <n v="0"/>
    <n v="0"/>
    <n v="71.3"/>
    <s v="2"/>
  </r>
  <r>
    <x v="5"/>
    <x v="138"/>
    <s v="1"/>
    <s v="01"/>
    <s v="15041RESIN146362023"/>
    <s v="23BL000F"/>
    <n v="1847"/>
    <n v="1847"/>
    <n v="1847"/>
    <n v="1847"/>
    <n v="0"/>
    <n v="0"/>
    <n v="0"/>
    <n v="0"/>
    <n v="250"/>
    <n v="0"/>
    <n v="0"/>
    <n v="0"/>
    <n v="0"/>
    <n v="0"/>
    <n v="250"/>
    <s v="2"/>
  </r>
  <r>
    <x v="5"/>
    <x v="138"/>
    <s v="1"/>
    <s v="01"/>
    <s v="15041RESIN146362023"/>
    <s v="23BL000F"/>
    <n v="1846"/>
    <n v="1846"/>
    <n v="1846"/>
    <n v="1846"/>
    <n v="0"/>
    <n v="0"/>
    <n v="0"/>
    <n v="0"/>
    <n v="34.43"/>
    <n v="0"/>
    <n v="0"/>
    <n v="0"/>
    <n v="0"/>
    <n v="0"/>
    <n v="34.43"/>
    <s v="2"/>
  </r>
  <r>
    <x v="5"/>
    <x v="138"/>
    <s v="1"/>
    <s v="01"/>
    <s v="15041RESIN146362023"/>
    <s v="23BL000F"/>
    <n v="1845"/>
    <n v="1845"/>
    <n v="1845"/>
    <n v="1845"/>
    <n v="0"/>
    <n v="0"/>
    <n v="0"/>
    <n v="0"/>
    <n v="300"/>
    <n v="0"/>
    <n v="0"/>
    <n v="0"/>
    <n v="0"/>
    <n v="0"/>
    <n v="300"/>
    <s v="2"/>
  </r>
  <r>
    <x v="5"/>
    <x v="138"/>
    <s v="1"/>
    <s v="01"/>
    <s v="15041RESIN146362023"/>
    <s v="23BL000F"/>
    <n v="1844"/>
    <n v="1844"/>
    <n v="1844"/>
    <n v="1844"/>
    <n v="0"/>
    <n v="0"/>
    <n v="0"/>
    <n v="0"/>
    <n v="15.86"/>
    <n v="0"/>
    <n v="0"/>
    <n v="0"/>
    <n v="0"/>
    <n v="0"/>
    <n v="15.86"/>
    <s v="2"/>
  </r>
  <r>
    <x v="5"/>
    <x v="139"/>
    <s v="1"/>
    <s v="01"/>
    <s v="15041RESIN146362023"/>
    <s v="23BL000F"/>
    <n v="1843"/>
    <n v="1843"/>
    <n v="1843"/>
    <n v="1843"/>
    <n v="0"/>
    <n v="0"/>
    <n v="0"/>
    <n v="0"/>
    <n v="49.5"/>
    <n v="0"/>
    <n v="0"/>
    <n v="0"/>
    <n v="0"/>
    <n v="0"/>
    <n v="49.5"/>
    <s v="2"/>
  </r>
  <r>
    <x v="5"/>
    <x v="139"/>
    <s v="1"/>
    <s v="01"/>
    <s v="15041RESIN146362023"/>
    <s v="23BL000F"/>
    <n v="1842"/>
    <n v="1842"/>
    <n v="1842"/>
    <n v="1842"/>
    <n v="0"/>
    <n v="0"/>
    <n v="0"/>
    <n v="0"/>
    <n v="466"/>
    <n v="0"/>
    <n v="0"/>
    <n v="0"/>
    <n v="0"/>
    <n v="0"/>
    <n v="466"/>
    <s v="2"/>
  </r>
  <r>
    <x v="5"/>
    <x v="139"/>
    <s v="1"/>
    <s v="01"/>
    <s v="15041RESIN146362023"/>
    <s v="23BL000F"/>
    <n v="1841"/>
    <n v="1841"/>
    <n v="1841"/>
    <n v="1841"/>
    <n v="0"/>
    <n v="0"/>
    <n v="0"/>
    <n v="0"/>
    <n v="86"/>
    <n v="0"/>
    <n v="0"/>
    <n v="0"/>
    <n v="0"/>
    <n v="0"/>
    <n v="86"/>
    <s v="2"/>
  </r>
  <r>
    <x v="5"/>
    <x v="139"/>
    <s v="1"/>
    <s v="01"/>
    <s v="15041RESIN146362023"/>
    <s v="23BL000F"/>
    <n v="1840"/>
    <n v="1840"/>
    <n v="1840"/>
    <n v="1840"/>
    <n v="0"/>
    <n v="0"/>
    <n v="0"/>
    <n v="0"/>
    <n v="6.3"/>
    <n v="0"/>
    <n v="0"/>
    <n v="0"/>
    <n v="0"/>
    <n v="0"/>
    <n v="6.3"/>
    <s v="2"/>
  </r>
  <r>
    <x v="5"/>
    <x v="139"/>
    <s v="1"/>
    <s v="01"/>
    <s v="15041RESIN146362023"/>
    <s v="23BL000F"/>
    <n v="1839"/>
    <n v="1839"/>
    <n v="1839"/>
    <n v="1839"/>
    <n v="0"/>
    <n v="0"/>
    <n v="0"/>
    <n v="0"/>
    <n v="218.6"/>
    <n v="0"/>
    <n v="0"/>
    <n v="0"/>
    <n v="0"/>
    <n v="0"/>
    <n v="218.6"/>
    <s v="2"/>
  </r>
  <r>
    <x v="5"/>
    <x v="139"/>
    <s v="1"/>
    <s v="01"/>
    <s v="15041RESIN146362023"/>
    <s v="23BL000F"/>
    <n v="1838"/>
    <n v="1838"/>
    <n v="1838"/>
    <n v="1838"/>
    <n v="0"/>
    <n v="0"/>
    <n v="0"/>
    <n v="0"/>
    <n v="62.5"/>
    <n v="0"/>
    <n v="0"/>
    <n v="0"/>
    <n v="0"/>
    <n v="0"/>
    <n v="62.5"/>
    <s v="2"/>
  </r>
  <r>
    <x v="5"/>
    <x v="139"/>
    <s v="1"/>
    <s v="01"/>
    <s v="15041RESIN146362023"/>
    <s v="23BL000F"/>
    <n v="1837"/>
    <n v="1837"/>
    <n v="1837"/>
    <n v="1837"/>
    <n v="0"/>
    <n v="0"/>
    <n v="0"/>
    <n v="0"/>
    <n v="366.8"/>
    <n v="0"/>
    <n v="0"/>
    <n v="0"/>
    <n v="0"/>
    <n v="0"/>
    <n v="366.8"/>
    <s v="2"/>
  </r>
  <r>
    <x v="5"/>
    <x v="139"/>
    <s v="1"/>
    <s v="01"/>
    <s v="15041RESIN146362023"/>
    <s v="23BL000F"/>
    <n v="1836"/>
    <n v="1836"/>
    <n v="1836"/>
    <n v="1836"/>
    <n v="0"/>
    <n v="0"/>
    <n v="0"/>
    <n v="0"/>
    <n v="379.5"/>
    <n v="0"/>
    <n v="0"/>
    <n v="0"/>
    <n v="0"/>
    <n v="0"/>
    <n v="379.5"/>
    <s v="2"/>
  </r>
  <r>
    <x v="5"/>
    <x v="139"/>
    <s v="1"/>
    <s v="01"/>
    <s v="15041RESIN146362023"/>
    <s v="23BL000F"/>
    <n v="1835"/>
    <n v="1835"/>
    <n v="1835"/>
    <n v="1835"/>
    <n v="0"/>
    <n v="0"/>
    <n v="0"/>
    <n v="0"/>
    <n v="209"/>
    <n v="0"/>
    <n v="0"/>
    <n v="0"/>
    <n v="0"/>
    <n v="0"/>
    <n v="209"/>
    <s v="2"/>
  </r>
  <r>
    <x v="5"/>
    <x v="139"/>
    <s v="1"/>
    <s v="01"/>
    <s v="15041RESIN146362023"/>
    <s v="23BL000F"/>
    <n v="1834"/>
    <n v="1834"/>
    <n v="1834"/>
    <n v="1834"/>
    <n v="0"/>
    <n v="0"/>
    <n v="0"/>
    <n v="0"/>
    <n v="1164.5"/>
    <n v="0"/>
    <n v="0"/>
    <n v="0"/>
    <n v="0"/>
    <n v="0"/>
    <n v="1164.5"/>
    <s v="2"/>
  </r>
  <r>
    <x v="5"/>
    <x v="139"/>
    <s v="1"/>
    <s v="01"/>
    <s v="15041RESIN146362023"/>
    <s v="23BL000F"/>
    <n v="1833"/>
    <n v="1833"/>
    <n v="1833"/>
    <n v="1833"/>
    <n v="0"/>
    <n v="0"/>
    <n v="0"/>
    <n v="0"/>
    <n v="253"/>
    <n v="0"/>
    <n v="0"/>
    <n v="0"/>
    <n v="0"/>
    <n v="0"/>
    <n v="253"/>
    <s v="2"/>
  </r>
  <r>
    <x v="5"/>
    <x v="139"/>
    <s v="1"/>
    <s v="01"/>
    <s v="15041RESIN146362023"/>
    <s v="23BL000F"/>
    <n v="1832"/>
    <n v="1832"/>
    <n v="1832"/>
    <n v="1832"/>
    <n v="0"/>
    <n v="0"/>
    <n v="0"/>
    <n v="0"/>
    <n v="69.650000000000006"/>
    <n v="0"/>
    <n v="0"/>
    <n v="0"/>
    <n v="0"/>
    <n v="0"/>
    <n v="69.650000000000006"/>
    <s v="2"/>
  </r>
  <r>
    <x v="5"/>
    <x v="139"/>
    <s v="1"/>
    <s v="01"/>
    <s v="15041RESIN146362023"/>
    <s v="23BL000F"/>
    <n v="1831"/>
    <n v="1831"/>
    <n v="1831"/>
    <n v="1831"/>
    <n v="0"/>
    <n v="0"/>
    <n v="0"/>
    <n v="0"/>
    <n v="166.3"/>
    <n v="0"/>
    <n v="0"/>
    <n v="0"/>
    <n v="0"/>
    <n v="0"/>
    <n v="166.3"/>
    <s v="2"/>
  </r>
  <r>
    <x v="5"/>
    <x v="139"/>
    <s v="1"/>
    <s v="01"/>
    <s v="15041RESIN146362023"/>
    <s v="23BL000F"/>
    <n v="1830"/>
    <n v="1830"/>
    <n v="1830"/>
    <n v="1830"/>
    <n v="0"/>
    <n v="0"/>
    <n v="0"/>
    <n v="0"/>
    <n v="312"/>
    <n v="0"/>
    <n v="0"/>
    <n v="0"/>
    <n v="0"/>
    <n v="0"/>
    <n v="312"/>
    <s v="2"/>
  </r>
  <r>
    <x v="5"/>
    <x v="139"/>
    <s v="1"/>
    <s v="01"/>
    <s v="15041RESIN146362023"/>
    <s v="23BL000F"/>
    <n v="1829"/>
    <n v="1829"/>
    <n v="1829"/>
    <n v="1829"/>
    <n v="0"/>
    <n v="0"/>
    <n v="0"/>
    <n v="0"/>
    <n v="111.71"/>
    <n v="0"/>
    <n v="0"/>
    <n v="0"/>
    <n v="0"/>
    <n v="0"/>
    <n v="111.71"/>
    <s v="2"/>
  </r>
  <r>
    <x v="5"/>
    <x v="139"/>
    <s v="1"/>
    <s v="01"/>
    <s v="15041RESIN146362023"/>
    <s v="23BL000F"/>
    <n v="1828"/>
    <n v="1828"/>
    <n v="1828"/>
    <n v="1828"/>
    <n v="0"/>
    <n v="0"/>
    <n v="0"/>
    <n v="0"/>
    <n v="51.3"/>
    <n v="0"/>
    <n v="0"/>
    <n v="0"/>
    <n v="0"/>
    <n v="0"/>
    <n v="51.3"/>
    <s v="2"/>
  </r>
  <r>
    <x v="5"/>
    <x v="139"/>
    <s v="1"/>
    <s v="01"/>
    <s v="15041RESIN146362023"/>
    <s v="23BL000F"/>
    <n v="1827"/>
    <n v="1827"/>
    <n v="1827"/>
    <n v="1827"/>
    <n v="0"/>
    <n v="0"/>
    <n v="0"/>
    <n v="0"/>
    <n v="15"/>
    <n v="0"/>
    <n v="0"/>
    <n v="0"/>
    <n v="0"/>
    <n v="0"/>
    <n v="15"/>
    <s v="2"/>
  </r>
  <r>
    <x v="5"/>
    <x v="139"/>
    <s v="1"/>
    <s v="01"/>
    <s v="15041RESIN146362023"/>
    <s v="23BL000F"/>
    <n v="1826"/>
    <n v="1826"/>
    <n v="1826"/>
    <n v="1826"/>
    <n v="0"/>
    <n v="0"/>
    <n v="0"/>
    <n v="0"/>
    <n v="208.1"/>
    <n v="0"/>
    <n v="0"/>
    <n v="0"/>
    <n v="0"/>
    <n v="0"/>
    <n v="208.1"/>
    <s v="2"/>
  </r>
  <r>
    <x v="5"/>
    <x v="139"/>
    <s v="1"/>
    <s v="01"/>
    <s v="15041RESIN146362023"/>
    <s v="23BL000F"/>
    <n v="1825"/>
    <n v="1825"/>
    <n v="1825"/>
    <n v="1825"/>
    <n v="0"/>
    <n v="0"/>
    <n v="0"/>
    <n v="0"/>
    <n v="57.75"/>
    <n v="0"/>
    <n v="0"/>
    <n v="0"/>
    <n v="0"/>
    <n v="0"/>
    <n v="57.75"/>
    <s v="2"/>
  </r>
  <r>
    <x v="5"/>
    <x v="139"/>
    <s v="1"/>
    <s v="01"/>
    <s v="15041RESIN146362023"/>
    <s v="23BL000F"/>
    <n v="1824"/>
    <n v="1824"/>
    <n v="1824"/>
    <n v="1824"/>
    <n v="0"/>
    <n v="0"/>
    <n v="0"/>
    <n v="0"/>
    <n v="538.5"/>
    <n v="0"/>
    <n v="0"/>
    <n v="0"/>
    <n v="0"/>
    <n v="0"/>
    <n v="538.5"/>
    <s v="2"/>
  </r>
  <r>
    <x v="5"/>
    <x v="140"/>
    <s v="1"/>
    <s v="01"/>
    <s v="15041RESIN146362023"/>
    <s v="23BL000F"/>
    <n v="1823"/>
    <n v="1823"/>
    <n v="1823"/>
    <n v="1823"/>
    <n v="0"/>
    <n v="0"/>
    <n v="0"/>
    <n v="0"/>
    <n v="62.4"/>
    <n v="0"/>
    <n v="0"/>
    <n v="0"/>
    <n v="0"/>
    <n v="0"/>
    <n v="62.4"/>
    <s v="2"/>
  </r>
  <r>
    <x v="5"/>
    <x v="140"/>
    <s v="1"/>
    <s v="01"/>
    <s v="15041RESIN146362023"/>
    <s v="23BL000F"/>
    <n v="1822"/>
    <n v="1822"/>
    <n v="1822"/>
    <n v="1822"/>
    <n v="0"/>
    <n v="0"/>
    <n v="0"/>
    <n v="0"/>
    <n v="371"/>
    <n v="0"/>
    <n v="0"/>
    <n v="0"/>
    <n v="0"/>
    <n v="0"/>
    <n v="371"/>
    <s v="2"/>
  </r>
  <r>
    <x v="5"/>
    <x v="140"/>
    <s v="1"/>
    <s v="01"/>
    <s v="15041RESIN146362023"/>
    <s v="23BL000F"/>
    <n v="1821"/>
    <n v="1821"/>
    <n v="1821"/>
    <n v="1821"/>
    <n v="0"/>
    <n v="0"/>
    <n v="0"/>
    <n v="0"/>
    <n v="12.65"/>
    <n v="0"/>
    <n v="0"/>
    <n v="0"/>
    <n v="0"/>
    <n v="0"/>
    <n v="12.65"/>
    <s v="2"/>
  </r>
  <r>
    <x v="5"/>
    <x v="140"/>
    <s v="1"/>
    <s v="01"/>
    <s v="15041RESIN146362023"/>
    <s v="23BL000F"/>
    <n v="1820"/>
    <n v="1820"/>
    <n v="1820"/>
    <n v="1820"/>
    <n v="0"/>
    <n v="0"/>
    <n v="0"/>
    <n v="0"/>
    <n v="165"/>
    <n v="0"/>
    <n v="0"/>
    <n v="0"/>
    <n v="0"/>
    <n v="0"/>
    <n v="165"/>
    <s v="2"/>
  </r>
  <r>
    <x v="5"/>
    <x v="140"/>
    <s v="1"/>
    <s v="01"/>
    <s v="15041RESIN146362023"/>
    <s v="23BL000F"/>
    <n v="1819"/>
    <n v="1819"/>
    <n v="1819"/>
    <n v="1819"/>
    <n v="0"/>
    <n v="0"/>
    <n v="0"/>
    <n v="0"/>
    <n v="22.5"/>
    <n v="0"/>
    <n v="0"/>
    <n v="0"/>
    <n v="0"/>
    <n v="0"/>
    <n v="22.5"/>
    <s v="2"/>
  </r>
  <r>
    <x v="5"/>
    <x v="140"/>
    <s v="1"/>
    <s v="01"/>
    <s v="15041RESIN146362023"/>
    <s v="23BL000F"/>
    <n v="1818"/>
    <n v="1818"/>
    <n v="1818"/>
    <n v="1818"/>
    <n v="0"/>
    <n v="0"/>
    <n v="0"/>
    <n v="0"/>
    <n v="437.5"/>
    <n v="0"/>
    <n v="0"/>
    <n v="0"/>
    <n v="0"/>
    <n v="0"/>
    <n v="437.5"/>
    <s v="2"/>
  </r>
  <r>
    <x v="5"/>
    <x v="140"/>
    <s v="1"/>
    <s v="01"/>
    <s v="15041RESIN146362023"/>
    <s v="23BL000F"/>
    <n v="1817"/>
    <n v="1817"/>
    <n v="1817"/>
    <n v="1817"/>
    <n v="0"/>
    <n v="0"/>
    <n v="0"/>
    <n v="0"/>
    <n v="50"/>
    <n v="0"/>
    <n v="0"/>
    <n v="0"/>
    <n v="0"/>
    <n v="0"/>
    <n v="50"/>
    <s v="2"/>
  </r>
  <r>
    <x v="5"/>
    <x v="140"/>
    <s v="1"/>
    <s v="01"/>
    <s v="15041RESIN146362023"/>
    <s v="23BL000F"/>
    <n v="1816"/>
    <n v="1816"/>
    <n v="1816"/>
    <n v="1816"/>
    <n v="0"/>
    <n v="0"/>
    <n v="0"/>
    <n v="0"/>
    <n v="123.8"/>
    <n v="0"/>
    <n v="0"/>
    <n v="0"/>
    <n v="0"/>
    <n v="0"/>
    <n v="123.8"/>
    <s v="2"/>
  </r>
  <r>
    <x v="5"/>
    <x v="140"/>
    <s v="1"/>
    <s v="01"/>
    <s v="15041RESIN146362023"/>
    <s v="23BL000F"/>
    <n v="1815"/>
    <n v="1815"/>
    <n v="1815"/>
    <n v="1815"/>
    <n v="0"/>
    <n v="0"/>
    <n v="0"/>
    <n v="0"/>
    <n v="4.62"/>
    <n v="0"/>
    <n v="0"/>
    <n v="0"/>
    <n v="0"/>
    <n v="0"/>
    <n v="4.62"/>
    <s v="2"/>
  </r>
  <r>
    <x v="5"/>
    <x v="140"/>
    <s v="1"/>
    <s v="01"/>
    <s v="15041RESIN146362023"/>
    <s v="23BL000F"/>
    <n v="1814"/>
    <n v="1814"/>
    <n v="1814"/>
    <n v="1814"/>
    <n v="0"/>
    <n v="0"/>
    <n v="0"/>
    <n v="0"/>
    <n v="55"/>
    <n v="0"/>
    <n v="0"/>
    <n v="0"/>
    <n v="0"/>
    <n v="0"/>
    <n v="55"/>
    <s v="2"/>
  </r>
  <r>
    <x v="5"/>
    <x v="140"/>
    <s v="1"/>
    <s v="01"/>
    <s v="15041RESIN146362023"/>
    <s v="23BL000F"/>
    <n v="1813"/>
    <n v="1813"/>
    <n v="1813"/>
    <n v="1813"/>
    <n v="0"/>
    <n v="0"/>
    <n v="0"/>
    <n v="0"/>
    <n v="120"/>
    <n v="0"/>
    <n v="0"/>
    <n v="0"/>
    <n v="0"/>
    <n v="0"/>
    <n v="120"/>
    <s v="2"/>
  </r>
  <r>
    <x v="5"/>
    <x v="140"/>
    <s v="1"/>
    <s v="01"/>
    <s v="15041RESIN146362023"/>
    <s v="23BL000F"/>
    <n v="1812"/>
    <n v="1812"/>
    <n v="1812"/>
    <n v="1812"/>
    <n v="0"/>
    <n v="0"/>
    <n v="0"/>
    <n v="0"/>
    <n v="16"/>
    <n v="0"/>
    <n v="0"/>
    <n v="0"/>
    <n v="0"/>
    <n v="0"/>
    <n v="16"/>
    <s v="2"/>
  </r>
  <r>
    <x v="5"/>
    <x v="140"/>
    <s v="1"/>
    <s v="01"/>
    <s v="15041RESIN146362023"/>
    <s v="23BL000F"/>
    <n v="1811"/>
    <n v="1811"/>
    <n v="1811"/>
    <n v="1811"/>
    <n v="0"/>
    <n v="0"/>
    <n v="0"/>
    <n v="0"/>
    <n v="420.5"/>
    <n v="0"/>
    <n v="0"/>
    <n v="0"/>
    <n v="0"/>
    <n v="0"/>
    <n v="420.5"/>
    <s v="2"/>
  </r>
  <r>
    <x v="5"/>
    <x v="140"/>
    <s v="1"/>
    <s v="01"/>
    <s v="15041RESIN146362023"/>
    <s v="23BL000F"/>
    <n v="1810"/>
    <n v="1810"/>
    <n v="1810"/>
    <n v="1810"/>
    <n v="0"/>
    <n v="0"/>
    <n v="0"/>
    <n v="0"/>
    <n v="1030.8"/>
    <n v="0"/>
    <n v="0"/>
    <n v="0"/>
    <n v="0"/>
    <n v="0"/>
    <n v="1030.8"/>
    <s v="2"/>
  </r>
  <r>
    <x v="5"/>
    <x v="140"/>
    <s v="1"/>
    <s v="01"/>
    <s v="15041RESIN146362023"/>
    <s v="23BL000F"/>
    <n v="1809"/>
    <n v="1809"/>
    <n v="1809"/>
    <n v="1809"/>
    <n v="0"/>
    <n v="0"/>
    <n v="0"/>
    <n v="0"/>
    <n v="247.8"/>
    <n v="0"/>
    <n v="0"/>
    <n v="0"/>
    <n v="0"/>
    <n v="0"/>
    <n v="247.8"/>
    <s v="2"/>
  </r>
  <r>
    <x v="5"/>
    <x v="140"/>
    <s v="1"/>
    <s v="01"/>
    <s v="15041RESIN146362023"/>
    <s v="23BL000F"/>
    <n v="1808"/>
    <n v="1808"/>
    <n v="1808"/>
    <n v="1808"/>
    <n v="0"/>
    <n v="0"/>
    <n v="0"/>
    <n v="0"/>
    <n v="52.5"/>
    <n v="0"/>
    <n v="0"/>
    <n v="0"/>
    <n v="0"/>
    <n v="0"/>
    <n v="52.5"/>
    <s v="2"/>
  </r>
  <r>
    <x v="5"/>
    <x v="140"/>
    <s v="1"/>
    <s v="01"/>
    <s v="15041RESIN146362023"/>
    <s v="23BL000F"/>
    <n v="1807"/>
    <n v="1807"/>
    <n v="1807"/>
    <n v="1807"/>
    <n v="0"/>
    <n v="0"/>
    <n v="0"/>
    <n v="0"/>
    <n v="85"/>
    <n v="0"/>
    <n v="0"/>
    <n v="0"/>
    <n v="0"/>
    <n v="0"/>
    <n v="85"/>
    <s v="2"/>
  </r>
  <r>
    <x v="5"/>
    <x v="140"/>
    <s v="1"/>
    <s v="01"/>
    <s v="15041RESIN146362023"/>
    <s v="23BL000F"/>
    <n v="1806"/>
    <n v="1806"/>
    <n v="1806"/>
    <n v="1806"/>
    <n v="0"/>
    <n v="0"/>
    <n v="0"/>
    <n v="0"/>
    <n v="474"/>
    <n v="0"/>
    <n v="0"/>
    <n v="0"/>
    <n v="0"/>
    <n v="0"/>
    <n v="474"/>
    <s v="2"/>
  </r>
  <r>
    <x v="5"/>
    <x v="141"/>
    <s v="1"/>
    <s v="01"/>
    <s v="15041RESIN146362023"/>
    <s v="23BL000F"/>
    <n v="1805"/>
    <n v="1805"/>
    <n v="1805"/>
    <n v="1805"/>
    <n v="0"/>
    <n v="0"/>
    <n v="0"/>
    <n v="0"/>
    <n v="38.25"/>
    <n v="0"/>
    <n v="0"/>
    <n v="0"/>
    <n v="0"/>
    <n v="0"/>
    <n v="38.25"/>
    <s v="2"/>
  </r>
  <r>
    <x v="5"/>
    <x v="141"/>
    <s v="1"/>
    <s v="01"/>
    <s v="15041RESIN146362023"/>
    <s v="23BL000F"/>
    <n v="1804"/>
    <n v="1804"/>
    <n v="1804"/>
    <n v="1804"/>
    <n v="0"/>
    <n v="0"/>
    <n v="0"/>
    <n v="0"/>
    <n v="274"/>
    <n v="0"/>
    <n v="0"/>
    <n v="0"/>
    <n v="0"/>
    <n v="0"/>
    <n v="274"/>
    <s v="2"/>
  </r>
  <r>
    <x v="5"/>
    <x v="141"/>
    <s v="1"/>
    <s v="01"/>
    <s v="15041RESIN146362023"/>
    <s v="23BL000F"/>
    <n v="1803"/>
    <n v="1803"/>
    <n v="1803"/>
    <n v="1803"/>
    <n v="0"/>
    <n v="0"/>
    <n v="0"/>
    <n v="0"/>
    <n v="72"/>
    <n v="0"/>
    <n v="0"/>
    <n v="0"/>
    <n v="0"/>
    <n v="0"/>
    <n v="72"/>
    <s v="2"/>
  </r>
  <r>
    <x v="5"/>
    <x v="141"/>
    <s v="1"/>
    <s v="01"/>
    <s v="15041RESIN146362023"/>
    <s v="23BL000F"/>
    <n v="1802"/>
    <n v="1802"/>
    <n v="1802"/>
    <n v="1802"/>
    <n v="0"/>
    <n v="0"/>
    <n v="0"/>
    <n v="0"/>
    <n v="364.4"/>
    <n v="0"/>
    <n v="0"/>
    <n v="0"/>
    <n v="0"/>
    <n v="0"/>
    <n v="364.4"/>
    <s v="2"/>
  </r>
  <r>
    <x v="5"/>
    <x v="141"/>
    <s v="1"/>
    <s v="01"/>
    <s v="15041RESIN146362023"/>
    <s v="23BL000F"/>
    <n v="1801"/>
    <n v="1801"/>
    <n v="1801"/>
    <n v="1801"/>
    <n v="0"/>
    <n v="0"/>
    <n v="0"/>
    <n v="0"/>
    <n v="38.42"/>
    <n v="0"/>
    <n v="0"/>
    <n v="0"/>
    <n v="0"/>
    <n v="0"/>
    <n v="38.42"/>
    <s v="2"/>
  </r>
  <r>
    <x v="5"/>
    <x v="141"/>
    <s v="1"/>
    <s v="01"/>
    <s v="15041RESIN146362023"/>
    <s v="23BL000F"/>
    <n v="1800"/>
    <n v="1800"/>
    <n v="1800"/>
    <n v="1800"/>
    <n v="0"/>
    <n v="0"/>
    <n v="0"/>
    <n v="0"/>
    <n v="127.5"/>
    <n v="0"/>
    <n v="0"/>
    <n v="0"/>
    <n v="0"/>
    <n v="0"/>
    <n v="127.5"/>
    <s v="2"/>
  </r>
  <r>
    <x v="5"/>
    <x v="141"/>
    <s v="1"/>
    <s v="01"/>
    <s v="15041RESIN146362023"/>
    <s v="23BL000F"/>
    <n v="1799"/>
    <n v="1799"/>
    <n v="1799"/>
    <n v="1799"/>
    <n v="0"/>
    <n v="0"/>
    <n v="0"/>
    <n v="0"/>
    <n v="80.849999999999994"/>
    <n v="0"/>
    <n v="0"/>
    <n v="0"/>
    <n v="0"/>
    <n v="0"/>
    <n v="80.849999999999994"/>
    <s v="2"/>
  </r>
  <r>
    <x v="5"/>
    <x v="141"/>
    <s v="1"/>
    <s v="01"/>
    <s v="15041RESIN146362023"/>
    <s v="23BL000F"/>
    <n v="1798"/>
    <n v="1798"/>
    <n v="1798"/>
    <n v="1798"/>
    <n v="0"/>
    <n v="0"/>
    <n v="0"/>
    <n v="0"/>
    <n v="41.22"/>
    <n v="0"/>
    <n v="0"/>
    <n v="0"/>
    <n v="0"/>
    <n v="0"/>
    <n v="41.22"/>
    <s v="2"/>
  </r>
  <r>
    <x v="5"/>
    <x v="141"/>
    <s v="1"/>
    <s v="01"/>
    <s v="15041RESIN146362023"/>
    <s v="23BL000F"/>
    <n v="1797"/>
    <n v="1797"/>
    <n v="1797"/>
    <n v="1797"/>
    <n v="0"/>
    <n v="0"/>
    <n v="0"/>
    <n v="0"/>
    <n v="177.4"/>
    <n v="0"/>
    <n v="0"/>
    <n v="0"/>
    <n v="0"/>
    <n v="0"/>
    <n v="177.4"/>
    <s v="2"/>
  </r>
  <r>
    <x v="5"/>
    <x v="141"/>
    <s v="1"/>
    <s v="01"/>
    <s v="15041RESIN146362023"/>
    <s v="23BL000F"/>
    <n v="1796"/>
    <n v="1796"/>
    <n v="1796"/>
    <n v="1796"/>
    <n v="0"/>
    <n v="0"/>
    <n v="0"/>
    <n v="0"/>
    <n v="61.9"/>
    <n v="0"/>
    <n v="0"/>
    <n v="0"/>
    <n v="0"/>
    <n v="0"/>
    <n v="61.9"/>
    <s v="2"/>
  </r>
  <r>
    <x v="5"/>
    <x v="141"/>
    <s v="1"/>
    <s v="01"/>
    <s v="15041RESIN146362023"/>
    <s v="23BL000F"/>
    <n v="1795"/>
    <n v="1795"/>
    <n v="1795"/>
    <n v="1795"/>
    <n v="0"/>
    <n v="0"/>
    <n v="0"/>
    <n v="0"/>
    <n v="248.75"/>
    <n v="0"/>
    <n v="0"/>
    <n v="0"/>
    <n v="0"/>
    <n v="0"/>
    <n v="248.75"/>
    <s v="2"/>
  </r>
  <r>
    <x v="5"/>
    <x v="141"/>
    <s v="1"/>
    <s v="01"/>
    <s v="15041RESIN146362023"/>
    <s v="23BL000F"/>
    <n v="1794"/>
    <n v="1794"/>
    <n v="1794"/>
    <n v="1794"/>
    <n v="0"/>
    <n v="0"/>
    <n v="0"/>
    <n v="0"/>
    <n v="50.9"/>
    <n v="0"/>
    <n v="0"/>
    <n v="0"/>
    <n v="0"/>
    <n v="0"/>
    <n v="50.9"/>
    <s v="2"/>
  </r>
  <r>
    <x v="5"/>
    <x v="141"/>
    <s v="1"/>
    <s v="01"/>
    <s v="15041RESIN146362023"/>
    <s v="23BL000F"/>
    <n v="1793"/>
    <n v="1793"/>
    <n v="1793"/>
    <n v="1793"/>
    <n v="0"/>
    <n v="0"/>
    <n v="0"/>
    <n v="0"/>
    <n v="162.5"/>
    <n v="0"/>
    <n v="0"/>
    <n v="0"/>
    <n v="0"/>
    <n v="0"/>
    <n v="162.5"/>
    <s v="2"/>
  </r>
  <r>
    <x v="5"/>
    <x v="141"/>
    <s v="1"/>
    <s v="01"/>
    <s v="15041RESIN146362023"/>
    <s v="23BL000F"/>
    <n v="1792"/>
    <n v="1792"/>
    <n v="1792"/>
    <n v="1792"/>
    <n v="0"/>
    <n v="0"/>
    <n v="0"/>
    <n v="0"/>
    <n v="180"/>
    <n v="0"/>
    <n v="0"/>
    <n v="0"/>
    <n v="0"/>
    <n v="0"/>
    <n v="180"/>
    <s v="2"/>
  </r>
  <r>
    <x v="5"/>
    <x v="141"/>
    <s v="1"/>
    <s v="01"/>
    <s v="15041RESIN146362023"/>
    <s v="23BL000F"/>
    <n v="1791"/>
    <n v="1791"/>
    <n v="1791"/>
    <n v="1791"/>
    <n v="0"/>
    <n v="0"/>
    <n v="0"/>
    <n v="0"/>
    <n v="27"/>
    <n v="0"/>
    <n v="0"/>
    <n v="0"/>
    <n v="0"/>
    <n v="0"/>
    <n v="27"/>
    <s v="2"/>
  </r>
  <r>
    <x v="5"/>
    <x v="141"/>
    <s v="1"/>
    <s v="01"/>
    <s v="15041RESIN146362023"/>
    <s v="23BL000F"/>
    <n v="1790"/>
    <n v="1790"/>
    <n v="1790"/>
    <n v="1790"/>
    <n v="0"/>
    <n v="0"/>
    <n v="0"/>
    <n v="0"/>
    <n v="110"/>
    <n v="0"/>
    <n v="0"/>
    <n v="0"/>
    <n v="0"/>
    <n v="0"/>
    <n v="110"/>
    <s v="2"/>
  </r>
  <r>
    <x v="5"/>
    <x v="141"/>
    <s v="1"/>
    <s v="01"/>
    <s v="15041RESIN146362023"/>
    <s v="23BL000F"/>
    <n v="1789"/>
    <n v="1789"/>
    <n v="1789"/>
    <n v="1789"/>
    <n v="0"/>
    <n v="0"/>
    <n v="0"/>
    <n v="0"/>
    <n v="290"/>
    <n v="0"/>
    <n v="0"/>
    <n v="0"/>
    <n v="0"/>
    <n v="0"/>
    <n v="290"/>
    <s v="2"/>
  </r>
  <r>
    <x v="5"/>
    <x v="141"/>
    <s v="1"/>
    <s v="01"/>
    <s v="15041RESIN146362023"/>
    <s v="23BL000F"/>
    <n v="1788"/>
    <n v="1788"/>
    <n v="1788"/>
    <n v="1788"/>
    <n v="0"/>
    <n v="0"/>
    <n v="0"/>
    <n v="0"/>
    <n v="165"/>
    <n v="0"/>
    <n v="0"/>
    <n v="0"/>
    <n v="0"/>
    <n v="0"/>
    <n v="165"/>
    <s v="2"/>
  </r>
  <r>
    <x v="5"/>
    <x v="141"/>
    <s v="1"/>
    <s v="01"/>
    <s v="15041RESIN146362023"/>
    <s v="23BL000F"/>
    <n v="1787"/>
    <n v="1787"/>
    <n v="1787"/>
    <n v="1787"/>
    <n v="0"/>
    <n v="0"/>
    <n v="0"/>
    <n v="0"/>
    <n v="130"/>
    <n v="0"/>
    <n v="0"/>
    <n v="0"/>
    <n v="0"/>
    <n v="0"/>
    <n v="130"/>
    <s v="2"/>
  </r>
  <r>
    <x v="5"/>
    <x v="141"/>
    <s v="1"/>
    <s v="01"/>
    <s v="15041RESIN146362023"/>
    <s v="23BL000F"/>
    <n v="1786"/>
    <n v="1786"/>
    <n v="1786"/>
    <n v="1786"/>
    <n v="0"/>
    <n v="0"/>
    <n v="0"/>
    <n v="0"/>
    <n v="110"/>
    <n v="0"/>
    <n v="0"/>
    <n v="0"/>
    <n v="0"/>
    <n v="0"/>
    <n v="110"/>
    <s v="2"/>
  </r>
  <r>
    <x v="5"/>
    <x v="141"/>
    <s v="1"/>
    <s v="01"/>
    <s v="15041RESIN146362023"/>
    <s v="23BL000F"/>
    <n v="1785"/>
    <n v="1785"/>
    <n v="1785"/>
    <n v="1785"/>
    <n v="0"/>
    <n v="0"/>
    <n v="0"/>
    <n v="0"/>
    <n v="39.6"/>
    <n v="0"/>
    <n v="0"/>
    <n v="0"/>
    <n v="0"/>
    <n v="0"/>
    <n v="39.6"/>
    <s v="2"/>
  </r>
  <r>
    <x v="5"/>
    <x v="141"/>
    <s v="1"/>
    <s v="01"/>
    <s v="15041RESIN146362023"/>
    <s v="23BL000F"/>
    <n v="1784"/>
    <n v="1784"/>
    <n v="1784"/>
    <n v="1784"/>
    <n v="0"/>
    <n v="0"/>
    <n v="0"/>
    <n v="0"/>
    <n v="220"/>
    <n v="0"/>
    <n v="0"/>
    <n v="0"/>
    <n v="0"/>
    <n v="0"/>
    <n v="220"/>
    <s v="2"/>
  </r>
  <r>
    <x v="5"/>
    <x v="141"/>
    <s v="1"/>
    <s v="01"/>
    <s v="15041RESIN146362023"/>
    <s v="23BL000F"/>
    <n v="1783"/>
    <n v="1783"/>
    <n v="1783"/>
    <n v="1783"/>
    <n v="0"/>
    <n v="0"/>
    <n v="0"/>
    <n v="0"/>
    <n v="450"/>
    <n v="0"/>
    <n v="0"/>
    <n v="0"/>
    <n v="0"/>
    <n v="0"/>
    <n v="450"/>
    <s v="2"/>
  </r>
  <r>
    <x v="5"/>
    <x v="141"/>
    <s v="1"/>
    <s v="01"/>
    <s v="15041RESIN146362023"/>
    <s v="23BL000F"/>
    <n v="1782"/>
    <n v="1782"/>
    <n v="1782"/>
    <n v="1782"/>
    <n v="0"/>
    <n v="0"/>
    <n v="0"/>
    <n v="0"/>
    <n v="467.5"/>
    <n v="0"/>
    <n v="0"/>
    <n v="0"/>
    <n v="0"/>
    <n v="0"/>
    <n v="467.5"/>
    <s v="2"/>
  </r>
  <r>
    <x v="5"/>
    <x v="141"/>
    <s v="1"/>
    <s v="01"/>
    <s v="15041RESIN146362023"/>
    <s v="23BL000F"/>
    <n v="1781"/>
    <n v="1781"/>
    <n v="1781"/>
    <n v="1781"/>
    <n v="0"/>
    <n v="0"/>
    <n v="0"/>
    <n v="0"/>
    <n v="545.79999999999995"/>
    <n v="0"/>
    <n v="0"/>
    <n v="0"/>
    <n v="0"/>
    <n v="0"/>
    <n v="545.79999999999995"/>
    <s v="2"/>
  </r>
  <r>
    <x v="5"/>
    <x v="142"/>
    <s v="1"/>
    <s v="01"/>
    <s v="15041RESIN146362023"/>
    <s v="23BL000F"/>
    <n v="1780"/>
    <n v="1780"/>
    <n v="1780"/>
    <n v="1780"/>
    <n v="0"/>
    <n v="0"/>
    <n v="0"/>
    <n v="0"/>
    <n v="56.32"/>
    <n v="0"/>
    <n v="0"/>
    <n v="0"/>
    <n v="0"/>
    <n v="0"/>
    <n v="56.32"/>
    <s v="2"/>
  </r>
  <r>
    <x v="5"/>
    <x v="142"/>
    <s v="1"/>
    <s v="01"/>
    <s v="15041RESIN146362023"/>
    <s v="23BL000F"/>
    <n v="1779"/>
    <n v="1779"/>
    <n v="1779"/>
    <n v="1779"/>
    <n v="0"/>
    <n v="0"/>
    <n v="0"/>
    <n v="0"/>
    <n v="55.66"/>
    <n v="0"/>
    <n v="0"/>
    <n v="0"/>
    <n v="0"/>
    <n v="0"/>
    <n v="55.66"/>
    <s v="2"/>
  </r>
  <r>
    <x v="5"/>
    <x v="142"/>
    <s v="1"/>
    <s v="01"/>
    <s v="15041RESIN146362023"/>
    <s v="23BL000F"/>
    <n v="1778"/>
    <n v="1778"/>
    <n v="1778"/>
    <n v="1778"/>
    <n v="0"/>
    <n v="0"/>
    <n v="0"/>
    <n v="0"/>
    <n v="49.5"/>
    <n v="0"/>
    <n v="0"/>
    <n v="0"/>
    <n v="0"/>
    <n v="0"/>
    <n v="49.5"/>
    <s v="2"/>
  </r>
  <r>
    <x v="5"/>
    <x v="142"/>
    <s v="1"/>
    <s v="01"/>
    <s v="15041RESIN146362023"/>
    <s v="23BL000F"/>
    <n v="1777"/>
    <n v="1777"/>
    <n v="1777"/>
    <n v="1777"/>
    <n v="0"/>
    <n v="0"/>
    <n v="0"/>
    <n v="0"/>
    <n v="65"/>
    <n v="0"/>
    <n v="0"/>
    <n v="0"/>
    <n v="0"/>
    <n v="0"/>
    <n v="65"/>
    <s v="2"/>
  </r>
  <r>
    <x v="5"/>
    <x v="142"/>
    <s v="1"/>
    <s v="01"/>
    <s v="15041RESIN146362023"/>
    <s v="23BL000F"/>
    <n v="1776"/>
    <n v="1776"/>
    <n v="1776"/>
    <n v="1776"/>
    <n v="0"/>
    <n v="0"/>
    <n v="0"/>
    <n v="0"/>
    <n v="50"/>
    <n v="0"/>
    <n v="0"/>
    <n v="0"/>
    <n v="0"/>
    <n v="0"/>
    <n v="50"/>
    <s v="2"/>
  </r>
  <r>
    <x v="5"/>
    <x v="142"/>
    <s v="1"/>
    <s v="01"/>
    <s v="15041RESIN146362023"/>
    <s v="23BL000F"/>
    <n v="1775"/>
    <n v="1775"/>
    <n v="1775"/>
    <n v="1775"/>
    <n v="0"/>
    <n v="0"/>
    <n v="0"/>
    <n v="0"/>
    <n v="592"/>
    <n v="0"/>
    <n v="0"/>
    <n v="0"/>
    <n v="0"/>
    <n v="0"/>
    <n v="592"/>
    <s v="2"/>
  </r>
  <r>
    <x v="5"/>
    <x v="142"/>
    <s v="1"/>
    <s v="01"/>
    <s v="15041RESIN146362023"/>
    <s v="23BL000F"/>
    <n v="1774"/>
    <n v="1774"/>
    <n v="1774"/>
    <n v="1774"/>
    <n v="0"/>
    <n v="0"/>
    <n v="0"/>
    <n v="0"/>
    <n v="33.5"/>
    <n v="0"/>
    <n v="0"/>
    <n v="0"/>
    <n v="0"/>
    <n v="0"/>
    <n v="33.5"/>
    <s v="2"/>
  </r>
  <r>
    <x v="5"/>
    <x v="142"/>
    <s v="1"/>
    <s v="01"/>
    <s v="15041RESIN146362023"/>
    <s v="23BL000F"/>
    <n v="1773"/>
    <n v="1773"/>
    <n v="1773"/>
    <n v="1773"/>
    <n v="0"/>
    <n v="0"/>
    <n v="0"/>
    <n v="0"/>
    <n v="50"/>
    <n v="0"/>
    <n v="0"/>
    <n v="0"/>
    <n v="0"/>
    <n v="0"/>
    <n v="50"/>
    <s v="2"/>
  </r>
  <r>
    <x v="5"/>
    <x v="142"/>
    <s v="1"/>
    <s v="01"/>
    <s v="15041RESIN146362023"/>
    <s v="23BL000F"/>
    <n v="1772"/>
    <n v="1772"/>
    <n v="1772"/>
    <n v="1772"/>
    <n v="0"/>
    <n v="0"/>
    <n v="0"/>
    <n v="0"/>
    <n v="56.7"/>
    <n v="0"/>
    <n v="0"/>
    <n v="0"/>
    <n v="0"/>
    <n v="0"/>
    <n v="56.7"/>
    <s v="2"/>
  </r>
  <r>
    <x v="5"/>
    <x v="142"/>
    <s v="1"/>
    <s v="01"/>
    <s v="15041RESIN146362023"/>
    <s v="23BL000F"/>
    <n v="1771"/>
    <n v="1771"/>
    <n v="1771"/>
    <n v="1771"/>
    <n v="0"/>
    <n v="0"/>
    <n v="0"/>
    <n v="0"/>
    <n v="518.95000000000005"/>
    <n v="0"/>
    <n v="0"/>
    <n v="0"/>
    <n v="0"/>
    <n v="0"/>
    <n v="518.95000000000005"/>
    <s v="2"/>
  </r>
  <r>
    <x v="5"/>
    <x v="142"/>
    <s v="1"/>
    <s v="01"/>
    <s v="15041RESIN146362023"/>
    <s v="23BL000F"/>
    <n v="1770"/>
    <n v="1770"/>
    <n v="1770"/>
    <n v="1770"/>
    <n v="0"/>
    <n v="0"/>
    <n v="0"/>
    <n v="0"/>
    <n v="308.55"/>
    <n v="0"/>
    <n v="0"/>
    <n v="0"/>
    <n v="0"/>
    <n v="0"/>
    <n v="308.55"/>
    <s v="2"/>
  </r>
  <r>
    <x v="5"/>
    <x v="142"/>
    <s v="1"/>
    <s v="01"/>
    <s v="15041RESIN146362023"/>
    <s v="23BL000F"/>
    <n v="1769"/>
    <n v="1769"/>
    <n v="1769"/>
    <n v="1769"/>
    <n v="0"/>
    <n v="0"/>
    <n v="0"/>
    <n v="0"/>
    <n v="67.5"/>
    <n v="0"/>
    <n v="0"/>
    <n v="0"/>
    <n v="0"/>
    <n v="0"/>
    <n v="67.5"/>
    <s v="2"/>
  </r>
  <r>
    <x v="5"/>
    <x v="142"/>
    <s v="1"/>
    <s v="01"/>
    <s v="15041RESIN146362023"/>
    <s v="23BL000F"/>
    <n v="1768"/>
    <n v="1768"/>
    <n v="1768"/>
    <n v="1768"/>
    <n v="0"/>
    <n v="0"/>
    <n v="0"/>
    <n v="0"/>
    <n v="122.5"/>
    <n v="0"/>
    <n v="0"/>
    <n v="0"/>
    <n v="0"/>
    <n v="0"/>
    <n v="122.5"/>
    <s v="2"/>
  </r>
  <r>
    <x v="5"/>
    <x v="142"/>
    <s v="1"/>
    <s v="01"/>
    <s v="15041RESIN146362023"/>
    <s v="23BL000F"/>
    <n v="1767"/>
    <n v="1767"/>
    <n v="1767"/>
    <n v="1767"/>
    <n v="0"/>
    <n v="0"/>
    <n v="0"/>
    <n v="0"/>
    <n v="220"/>
    <n v="0"/>
    <n v="0"/>
    <n v="0"/>
    <n v="0"/>
    <n v="0"/>
    <n v="220"/>
    <s v="2"/>
  </r>
  <r>
    <x v="5"/>
    <x v="142"/>
    <s v="1"/>
    <s v="01"/>
    <s v="15041RESIN146362023"/>
    <s v="23BL000F"/>
    <n v="1766"/>
    <n v="1766"/>
    <n v="1766"/>
    <n v="1766"/>
    <n v="0"/>
    <n v="0"/>
    <n v="0"/>
    <n v="0"/>
    <n v="205"/>
    <n v="0"/>
    <n v="0"/>
    <n v="0"/>
    <n v="0"/>
    <n v="0"/>
    <n v="205"/>
    <s v="2"/>
  </r>
  <r>
    <x v="5"/>
    <x v="143"/>
    <s v="1"/>
    <s v="01"/>
    <s v="15041RESIN146362023"/>
    <s v="23BL000F"/>
    <n v="1765"/>
    <n v="1765"/>
    <n v="1765"/>
    <n v="1765"/>
    <n v="0"/>
    <n v="0"/>
    <n v="0"/>
    <n v="0"/>
    <n v="52.5"/>
    <n v="0"/>
    <n v="0"/>
    <n v="0"/>
    <n v="0"/>
    <n v="0"/>
    <n v="52.5"/>
    <s v="2"/>
  </r>
  <r>
    <x v="5"/>
    <x v="143"/>
    <s v="1"/>
    <s v="01"/>
    <s v="15041RESIN146362023"/>
    <s v="23BL000F"/>
    <n v="1764"/>
    <n v="1764"/>
    <n v="1764"/>
    <n v="1764"/>
    <n v="0"/>
    <n v="0"/>
    <n v="0"/>
    <n v="0"/>
    <n v="41.5"/>
    <n v="0"/>
    <n v="0"/>
    <n v="0"/>
    <n v="0"/>
    <n v="0"/>
    <n v="41.5"/>
    <s v="2"/>
  </r>
  <r>
    <x v="5"/>
    <x v="143"/>
    <s v="1"/>
    <s v="01"/>
    <s v="15041RESIN146362023"/>
    <s v="23BL000F"/>
    <n v="1763"/>
    <n v="1763"/>
    <n v="1763"/>
    <n v="1763"/>
    <n v="0"/>
    <n v="0"/>
    <n v="0"/>
    <n v="0"/>
    <n v="22"/>
    <n v="0"/>
    <n v="0"/>
    <n v="0"/>
    <n v="0"/>
    <n v="0"/>
    <n v="22"/>
    <s v="2"/>
  </r>
  <r>
    <x v="5"/>
    <x v="143"/>
    <s v="1"/>
    <s v="01"/>
    <s v="15041RESIN146362023"/>
    <s v="23BL000F"/>
    <n v="1762"/>
    <n v="1762"/>
    <n v="1762"/>
    <n v="1762"/>
    <n v="0"/>
    <n v="0"/>
    <n v="0"/>
    <n v="0"/>
    <n v="571.4"/>
    <n v="0"/>
    <n v="0"/>
    <n v="0"/>
    <n v="0"/>
    <n v="0"/>
    <n v="571.4"/>
    <s v="2"/>
  </r>
  <r>
    <x v="5"/>
    <x v="143"/>
    <s v="1"/>
    <s v="01"/>
    <s v="15041RESIN146362023"/>
    <s v="23BL000F"/>
    <n v="1761"/>
    <n v="1761"/>
    <n v="1761"/>
    <n v="1761"/>
    <n v="0"/>
    <n v="0"/>
    <n v="0"/>
    <n v="0"/>
    <n v="126"/>
    <n v="0"/>
    <n v="0"/>
    <n v="0"/>
    <n v="0"/>
    <n v="0"/>
    <n v="126"/>
    <s v="2"/>
  </r>
  <r>
    <x v="5"/>
    <x v="143"/>
    <s v="1"/>
    <s v="01"/>
    <s v="15041RESIN146362023"/>
    <s v="23BL000F"/>
    <n v="1760"/>
    <n v="1760"/>
    <n v="1760"/>
    <n v="1760"/>
    <n v="0"/>
    <n v="0"/>
    <n v="0"/>
    <n v="0"/>
    <n v="154.13999999999999"/>
    <n v="0"/>
    <n v="0"/>
    <n v="0"/>
    <n v="0"/>
    <n v="0"/>
    <n v="154.13999999999999"/>
    <s v="2"/>
  </r>
  <r>
    <x v="5"/>
    <x v="143"/>
    <s v="1"/>
    <s v="01"/>
    <s v="15041RESIN146362023"/>
    <s v="23BL000F"/>
    <n v="1759"/>
    <n v="1759"/>
    <n v="1759"/>
    <n v="1759"/>
    <n v="0"/>
    <n v="0"/>
    <n v="0"/>
    <n v="0"/>
    <n v="360"/>
    <n v="0"/>
    <n v="0"/>
    <n v="0"/>
    <n v="0"/>
    <n v="0"/>
    <n v="360"/>
    <s v="2"/>
  </r>
  <r>
    <x v="5"/>
    <x v="143"/>
    <s v="1"/>
    <s v="01"/>
    <s v="15041RESIN146362023"/>
    <s v="23BL000F"/>
    <n v="1758"/>
    <n v="1758"/>
    <n v="1758"/>
    <n v="1758"/>
    <n v="0"/>
    <n v="0"/>
    <n v="0"/>
    <n v="0"/>
    <n v="212"/>
    <n v="0"/>
    <n v="0"/>
    <n v="0"/>
    <n v="0"/>
    <n v="0"/>
    <n v="212"/>
    <s v="2"/>
  </r>
  <r>
    <x v="5"/>
    <x v="143"/>
    <s v="1"/>
    <s v="01"/>
    <s v="15041RESIN146362023"/>
    <s v="23BL000F"/>
    <n v="1757"/>
    <n v="1757"/>
    <n v="1757"/>
    <n v="1757"/>
    <n v="0"/>
    <n v="0"/>
    <n v="0"/>
    <n v="0"/>
    <n v="67.5"/>
    <n v="0"/>
    <n v="0"/>
    <n v="0"/>
    <n v="0"/>
    <n v="0"/>
    <n v="67.5"/>
    <s v="2"/>
  </r>
  <r>
    <x v="5"/>
    <x v="143"/>
    <s v="1"/>
    <s v="01"/>
    <s v="15041RESIN146362023"/>
    <s v="23BL000F"/>
    <n v="1756"/>
    <n v="1756"/>
    <n v="1756"/>
    <n v="1756"/>
    <n v="0"/>
    <n v="0"/>
    <n v="0"/>
    <n v="0"/>
    <n v="40.04"/>
    <n v="0"/>
    <n v="0"/>
    <n v="0"/>
    <n v="0"/>
    <n v="0"/>
    <n v="40.04"/>
    <s v="2"/>
  </r>
  <r>
    <x v="5"/>
    <x v="143"/>
    <s v="1"/>
    <s v="01"/>
    <s v="15041RESIN146362023"/>
    <s v="23BL000F"/>
    <n v="1755"/>
    <n v="1755"/>
    <n v="1755"/>
    <n v="1755"/>
    <n v="0"/>
    <n v="0"/>
    <n v="0"/>
    <n v="0"/>
    <n v="255.6"/>
    <n v="0"/>
    <n v="0"/>
    <n v="0"/>
    <n v="0"/>
    <n v="0"/>
    <n v="255.6"/>
    <s v="2"/>
  </r>
  <r>
    <x v="5"/>
    <x v="143"/>
    <s v="1"/>
    <s v="01"/>
    <s v="15041RESIN146362023"/>
    <s v="23BL000F"/>
    <n v="1754"/>
    <n v="1754"/>
    <n v="1754"/>
    <n v="1754"/>
    <n v="0"/>
    <n v="0"/>
    <n v="0"/>
    <n v="0"/>
    <n v="51"/>
    <n v="0"/>
    <n v="0"/>
    <n v="0"/>
    <n v="0"/>
    <n v="0"/>
    <n v="51"/>
    <s v="2"/>
  </r>
  <r>
    <x v="5"/>
    <x v="143"/>
    <s v="1"/>
    <s v="01"/>
    <s v="15041RESIN146362023"/>
    <s v="23BL000F"/>
    <n v="1753"/>
    <n v="1753"/>
    <n v="1753"/>
    <n v="1753"/>
    <n v="0"/>
    <n v="0"/>
    <n v="0"/>
    <n v="0"/>
    <n v="252"/>
    <n v="0"/>
    <n v="0"/>
    <n v="0"/>
    <n v="0"/>
    <n v="0"/>
    <n v="252"/>
    <s v="2"/>
  </r>
  <r>
    <x v="5"/>
    <x v="144"/>
    <s v="1"/>
    <s v="01"/>
    <s v="15041RESIN146362023"/>
    <s v="23BL000F"/>
    <n v="1752"/>
    <n v="1752"/>
    <n v="1752"/>
    <n v="1752"/>
    <n v="0"/>
    <n v="0"/>
    <n v="0"/>
    <n v="0"/>
    <n v="41.25"/>
    <n v="0"/>
    <n v="0"/>
    <n v="0"/>
    <n v="0"/>
    <n v="0"/>
    <n v="41.25"/>
    <s v="2"/>
  </r>
  <r>
    <x v="5"/>
    <x v="144"/>
    <s v="1"/>
    <s v="01"/>
    <s v="15041RESIN146362023"/>
    <s v="23BL000F"/>
    <n v="1751"/>
    <n v="1751"/>
    <n v="1751"/>
    <n v="1751"/>
    <n v="0"/>
    <n v="0"/>
    <n v="0"/>
    <n v="0"/>
    <n v="65"/>
    <n v="0"/>
    <n v="0"/>
    <n v="0"/>
    <n v="0"/>
    <n v="0"/>
    <n v="65"/>
    <s v="2"/>
  </r>
  <r>
    <x v="5"/>
    <x v="144"/>
    <s v="1"/>
    <s v="01"/>
    <s v="15041RESIN146362023"/>
    <s v="23BL000F"/>
    <n v="1750"/>
    <n v="1750"/>
    <n v="1750"/>
    <n v="1750"/>
    <n v="0"/>
    <n v="0"/>
    <n v="0"/>
    <n v="0"/>
    <n v="17.25"/>
    <n v="0"/>
    <n v="0"/>
    <n v="0"/>
    <n v="0"/>
    <n v="0"/>
    <n v="17.25"/>
    <s v="2"/>
  </r>
  <r>
    <x v="5"/>
    <x v="144"/>
    <s v="1"/>
    <s v="01"/>
    <s v="15041RESIN146362023"/>
    <s v="23BL000F"/>
    <n v="1749"/>
    <n v="1749"/>
    <n v="1749"/>
    <n v="1749"/>
    <n v="0"/>
    <n v="0"/>
    <n v="0"/>
    <n v="0"/>
    <n v="99.25"/>
    <n v="0"/>
    <n v="0"/>
    <n v="0"/>
    <n v="0"/>
    <n v="0"/>
    <n v="99.25"/>
    <s v="2"/>
  </r>
  <r>
    <x v="5"/>
    <x v="144"/>
    <s v="1"/>
    <s v="01"/>
    <s v="15041RESIN146362023"/>
    <s v="23BL000F"/>
    <n v="1748"/>
    <n v="1748"/>
    <n v="1748"/>
    <n v="1748"/>
    <n v="0"/>
    <n v="0"/>
    <n v="0"/>
    <n v="0"/>
    <n v="450"/>
    <n v="0"/>
    <n v="0"/>
    <n v="0"/>
    <n v="0"/>
    <n v="0"/>
    <n v="450"/>
    <s v="2"/>
  </r>
  <r>
    <x v="5"/>
    <x v="144"/>
    <s v="1"/>
    <s v="01"/>
    <s v="15041RESIN146362023"/>
    <s v="23BL000F"/>
    <n v="1747"/>
    <n v="1747"/>
    <n v="1747"/>
    <n v="1747"/>
    <n v="0"/>
    <n v="0"/>
    <n v="0"/>
    <n v="0"/>
    <n v="146.25"/>
    <n v="0"/>
    <n v="0"/>
    <n v="0"/>
    <n v="0"/>
    <n v="0"/>
    <n v="146.25"/>
    <s v="2"/>
  </r>
  <r>
    <x v="5"/>
    <x v="144"/>
    <s v="1"/>
    <s v="01"/>
    <s v="15041RESIN146362023"/>
    <s v="23BL000F"/>
    <n v="1746"/>
    <n v="1746"/>
    <n v="1746"/>
    <n v="1746"/>
    <n v="0"/>
    <n v="0"/>
    <n v="0"/>
    <n v="0"/>
    <n v="212"/>
    <n v="0"/>
    <n v="0"/>
    <n v="0"/>
    <n v="0"/>
    <n v="0"/>
    <n v="212"/>
    <s v="2"/>
  </r>
  <r>
    <x v="5"/>
    <x v="144"/>
    <s v="1"/>
    <s v="01"/>
    <s v="15041RESIN146362023"/>
    <s v="23BL000F"/>
    <n v="1745"/>
    <n v="1745"/>
    <n v="1745"/>
    <n v="1745"/>
    <n v="0"/>
    <n v="0"/>
    <n v="0"/>
    <n v="0"/>
    <n v="40.15"/>
    <n v="0"/>
    <n v="0"/>
    <n v="0"/>
    <n v="0"/>
    <n v="0"/>
    <n v="40.15"/>
    <s v="2"/>
  </r>
  <r>
    <x v="5"/>
    <x v="144"/>
    <s v="1"/>
    <s v="01"/>
    <s v="15041RESIN146362023"/>
    <s v="23BL000F"/>
    <n v="1744"/>
    <n v="1744"/>
    <n v="1744"/>
    <n v="1744"/>
    <n v="0"/>
    <n v="0"/>
    <n v="0"/>
    <n v="0"/>
    <n v="25"/>
    <n v="0"/>
    <n v="0"/>
    <n v="0"/>
    <n v="0"/>
    <n v="0"/>
    <n v="25"/>
    <s v="2"/>
  </r>
  <r>
    <x v="5"/>
    <x v="144"/>
    <s v="1"/>
    <s v="01"/>
    <s v="15041RESIN146362023"/>
    <s v="23BL000F"/>
    <n v="1743"/>
    <n v="1743"/>
    <n v="1743"/>
    <n v="1743"/>
    <n v="0"/>
    <n v="0"/>
    <n v="0"/>
    <n v="0"/>
    <n v="170"/>
    <n v="0"/>
    <n v="0"/>
    <n v="0"/>
    <n v="0"/>
    <n v="0"/>
    <n v="170"/>
    <s v="2"/>
  </r>
  <r>
    <x v="5"/>
    <x v="144"/>
    <s v="1"/>
    <s v="01"/>
    <s v="15041RESIN146362023"/>
    <s v="23BL000F"/>
    <n v="1742"/>
    <n v="1742"/>
    <n v="1742"/>
    <n v="1742"/>
    <n v="0"/>
    <n v="0"/>
    <n v="0"/>
    <n v="0"/>
    <n v="1566.1"/>
    <n v="0"/>
    <n v="0"/>
    <n v="0"/>
    <n v="0"/>
    <n v="0"/>
    <n v="1566.1"/>
    <s v="2"/>
  </r>
  <r>
    <x v="5"/>
    <x v="144"/>
    <s v="1"/>
    <s v="01"/>
    <s v="15041RESIN146362023"/>
    <s v="23BL000F"/>
    <n v="1741"/>
    <n v="1741"/>
    <n v="1741"/>
    <n v="1741"/>
    <n v="0"/>
    <n v="0"/>
    <n v="0"/>
    <n v="0"/>
    <n v="131.19999999999999"/>
    <n v="0"/>
    <n v="0"/>
    <n v="0"/>
    <n v="0"/>
    <n v="0"/>
    <n v="131.19999999999999"/>
    <s v="2"/>
  </r>
  <r>
    <x v="5"/>
    <x v="144"/>
    <s v="1"/>
    <s v="01"/>
    <s v="15041RESIN146362023"/>
    <s v="23BL000F"/>
    <n v="1740"/>
    <n v="1740"/>
    <n v="1740"/>
    <n v="1740"/>
    <n v="0"/>
    <n v="0"/>
    <n v="0"/>
    <n v="0"/>
    <n v="7.42"/>
    <n v="0"/>
    <n v="0"/>
    <n v="0"/>
    <n v="0"/>
    <n v="0"/>
    <n v="7.42"/>
    <s v="2"/>
  </r>
  <r>
    <x v="5"/>
    <x v="144"/>
    <s v="1"/>
    <s v="01"/>
    <s v="15041RESIN146362023"/>
    <s v="23BL000F"/>
    <n v="1739"/>
    <n v="1739"/>
    <n v="1739"/>
    <n v="1739"/>
    <n v="0"/>
    <n v="0"/>
    <n v="0"/>
    <n v="0"/>
    <n v="39.299999999999997"/>
    <n v="0"/>
    <n v="0"/>
    <n v="0"/>
    <n v="0"/>
    <n v="0"/>
    <n v="39.299999999999997"/>
    <s v="2"/>
  </r>
  <r>
    <x v="5"/>
    <x v="144"/>
    <s v="1"/>
    <s v="01"/>
    <s v="15041RESIN146362023"/>
    <s v="23BL000F"/>
    <n v="1738"/>
    <n v="1738"/>
    <n v="1738"/>
    <n v="1738"/>
    <n v="0"/>
    <n v="0"/>
    <n v="0"/>
    <n v="0"/>
    <n v="7.75"/>
    <n v="0"/>
    <n v="0"/>
    <n v="0"/>
    <n v="0"/>
    <n v="0"/>
    <n v="7.75"/>
    <s v="2"/>
  </r>
  <r>
    <x v="5"/>
    <x v="144"/>
    <s v="1"/>
    <s v="01"/>
    <s v="15041RESIN146362023"/>
    <s v="23BL000F"/>
    <n v="1737"/>
    <n v="1737"/>
    <n v="1737"/>
    <n v="1737"/>
    <n v="0"/>
    <n v="0"/>
    <n v="0"/>
    <n v="0"/>
    <n v="79.650000000000006"/>
    <n v="0"/>
    <n v="0"/>
    <n v="0"/>
    <n v="0"/>
    <n v="0"/>
    <n v="79.650000000000006"/>
    <s v="2"/>
  </r>
  <r>
    <x v="5"/>
    <x v="144"/>
    <s v="1"/>
    <s v="01"/>
    <s v="15041RESIN146362023"/>
    <s v="23BL000F"/>
    <n v="1736"/>
    <n v="1736"/>
    <n v="1736"/>
    <n v="1736"/>
    <n v="0"/>
    <n v="0"/>
    <n v="0"/>
    <n v="0"/>
    <n v="26"/>
    <n v="0"/>
    <n v="0"/>
    <n v="0"/>
    <n v="0"/>
    <n v="0"/>
    <n v="26"/>
    <s v="2"/>
  </r>
  <r>
    <x v="5"/>
    <x v="144"/>
    <s v="1"/>
    <s v="01"/>
    <s v="15041RESIN146362023"/>
    <s v="23BL000F"/>
    <n v="1735"/>
    <n v="1735"/>
    <n v="1735"/>
    <n v="1735"/>
    <n v="0"/>
    <n v="0"/>
    <n v="0"/>
    <n v="0"/>
    <n v="212"/>
    <n v="0"/>
    <n v="0"/>
    <n v="0"/>
    <n v="0"/>
    <n v="0"/>
    <n v="212"/>
    <s v="2"/>
  </r>
  <r>
    <x v="5"/>
    <x v="144"/>
    <s v="1"/>
    <s v="01"/>
    <s v="15041RESIN146362023"/>
    <s v="23BL000F"/>
    <n v="1734"/>
    <n v="1734"/>
    <n v="1734"/>
    <n v="1734"/>
    <n v="0"/>
    <n v="0"/>
    <n v="0"/>
    <n v="0"/>
    <n v="16.2"/>
    <n v="0"/>
    <n v="0"/>
    <n v="0"/>
    <n v="0"/>
    <n v="0"/>
    <n v="16.2"/>
    <s v="2"/>
  </r>
  <r>
    <x v="5"/>
    <x v="144"/>
    <s v="1"/>
    <s v="01"/>
    <s v="15041RESIN146362023"/>
    <s v="23BL000F"/>
    <n v="1733"/>
    <n v="1733"/>
    <n v="1733"/>
    <n v="1733"/>
    <n v="0"/>
    <n v="0"/>
    <n v="0"/>
    <n v="0"/>
    <n v="61"/>
    <n v="0"/>
    <n v="0"/>
    <n v="0"/>
    <n v="0"/>
    <n v="0"/>
    <n v="61"/>
    <s v="2"/>
  </r>
  <r>
    <x v="5"/>
    <x v="144"/>
    <s v="1"/>
    <s v="01"/>
    <s v="15041RESIN146362023"/>
    <s v="23BL000F"/>
    <n v="1732"/>
    <n v="1732"/>
    <n v="1732"/>
    <n v="1732"/>
    <n v="0"/>
    <n v="0"/>
    <n v="0"/>
    <n v="0"/>
    <n v="540"/>
    <n v="0"/>
    <n v="0"/>
    <n v="0"/>
    <n v="0"/>
    <n v="0"/>
    <n v="540"/>
    <s v="2"/>
  </r>
  <r>
    <x v="5"/>
    <x v="144"/>
    <s v="1"/>
    <s v="01"/>
    <s v="15041RESIN146362023"/>
    <s v="23BL000F"/>
    <n v="1731"/>
    <n v="1731"/>
    <n v="1731"/>
    <n v="1731"/>
    <n v="0"/>
    <n v="0"/>
    <n v="0"/>
    <n v="0"/>
    <n v="30"/>
    <n v="0"/>
    <n v="0"/>
    <n v="0"/>
    <n v="0"/>
    <n v="0"/>
    <n v="30"/>
    <s v="2"/>
  </r>
  <r>
    <x v="5"/>
    <x v="144"/>
    <s v="1"/>
    <s v="01"/>
    <s v="15041RESIN146362023"/>
    <s v="23BL000F"/>
    <n v="1730"/>
    <n v="1730"/>
    <n v="1730"/>
    <n v="1730"/>
    <n v="0"/>
    <n v="0"/>
    <n v="0"/>
    <n v="0"/>
    <n v="494.4"/>
    <n v="0"/>
    <n v="0"/>
    <n v="0"/>
    <n v="0"/>
    <n v="0"/>
    <n v="494.4"/>
    <s v="2"/>
  </r>
  <r>
    <x v="5"/>
    <x v="145"/>
    <s v="1"/>
    <s v="01"/>
    <s v="15041RESIN146362023"/>
    <s v="23BL000F"/>
    <n v="1729"/>
    <n v="1729"/>
    <n v="1729"/>
    <n v="1729"/>
    <n v="0"/>
    <n v="0"/>
    <n v="0"/>
    <n v="0"/>
    <n v="6"/>
    <n v="0"/>
    <n v="0"/>
    <n v="0"/>
    <n v="0"/>
    <n v="0"/>
    <n v="6"/>
    <s v="2"/>
  </r>
  <r>
    <x v="5"/>
    <x v="145"/>
    <s v="1"/>
    <s v="01"/>
    <s v="15041RESIN146362023"/>
    <s v="23BL000F"/>
    <n v="1728"/>
    <n v="1728"/>
    <n v="1728"/>
    <n v="1728"/>
    <n v="0"/>
    <n v="0"/>
    <n v="0"/>
    <n v="0"/>
    <n v="84"/>
    <n v="0"/>
    <n v="0"/>
    <n v="0"/>
    <n v="0"/>
    <n v="0"/>
    <n v="84"/>
    <s v="2"/>
  </r>
  <r>
    <x v="5"/>
    <x v="145"/>
    <s v="1"/>
    <s v="01"/>
    <s v="15041RESIN146362023"/>
    <s v="23BL000F"/>
    <n v="1727"/>
    <n v="1727"/>
    <n v="1727"/>
    <n v="1727"/>
    <n v="0"/>
    <n v="0"/>
    <n v="0"/>
    <n v="0"/>
    <n v="115.35"/>
    <n v="0"/>
    <n v="0"/>
    <n v="0"/>
    <n v="0"/>
    <n v="0"/>
    <n v="115.35"/>
    <s v="2"/>
  </r>
  <r>
    <x v="5"/>
    <x v="145"/>
    <s v="1"/>
    <s v="01"/>
    <s v="15041RESIN146362023"/>
    <s v="23BL000F"/>
    <n v="1726"/>
    <n v="1726"/>
    <n v="1726"/>
    <n v="1726"/>
    <n v="0"/>
    <n v="0"/>
    <n v="0"/>
    <n v="0"/>
    <n v="370"/>
    <n v="0"/>
    <n v="0"/>
    <n v="0"/>
    <n v="0"/>
    <n v="0"/>
    <n v="370"/>
    <s v="2"/>
  </r>
  <r>
    <x v="5"/>
    <x v="145"/>
    <s v="1"/>
    <s v="01"/>
    <s v="15041RESIN146362023"/>
    <s v="23BL000F"/>
    <n v="1725"/>
    <n v="1725"/>
    <n v="1725"/>
    <n v="1725"/>
    <n v="0"/>
    <n v="0"/>
    <n v="0"/>
    <n v="0"/>
    <n v="109.5"/>
    <n v="0"/>
    <n v="0"/>
    <n v="0"/>
    <n v="0"/>
    <n v="0"/>
    <n v="109.5"/>
    <s v="2"/>
  </r>
  <r>
    <x v="5"/>
    <x v="145"/>
    <s v="1"/>
    <s v="01"/>
    <s v="15041RESIN146362023"/>
    <s v="23BL000F"/>
    <n v="1724"/>
    <n v="1724"/>
    <n v="1724"/>
    <n v="1724"/>
    <n v="0"/>
    <n v="0"/>
    <n v="0"/>
    <n v="0"/>
    <n v="39.33"/>
    <n v="0"/>
    <n v="0"/>
    <n v="0"/>
    <n v="0"/>
    <n v="0"/>
    <n v="39.33"/>
    <s v="2"/>
  </r>
  <r>
    <x v="5"/>
    <x v="145"/>
    <s v="1"/>
    <s v="01"/>
    <s v="15041RESIN146362023"/>
    <s v="23BL000F"/>
    <n v="1723"/>
    <n v="1723"/>
    <n v="1723"/>
    <n v="1723"/>
    <n v="0"/>
    <n v="0"/>
    <n v="0"/>
    <n v="0"/>
    <n v="153.80000000000001"/>
    <n v="0"/>
    <n v="0"/>
    <n v="0"/>
    <n v="0"/>
    <n v="0"/>
    <n v="153.80000000000001"/>
    <s v="2"/>
  </r>
  <r>
    <x v="5"/>
    <x v="145"/>
    <s v="1"/>
    <s v="01"/>
    <s v="15041RESIN146362023"/>
    <s v="23BL000F"/>
    <n v="1722"/>
    <n v="1722"/>
    <n v="1722"/>
    <n v="1722"/>
    <n v="0"/>
    <n v="0"/>
    <n v="0"/>
    <n v="0"/>
    <n v="138"/>
    <n v="0"/>
    <n v="0"/>
    <n v="0"/>
    <n v="0"/>
    <n v="0"/>
    <n v="138"/>
    <s v="2"/>
  </r>
  <r>
    <x v="5"/>
    <x v="145"/>
    <s v="1"/>
    <s v="01"/>
    <s v="15041RESIN146362023"/>
    <s v="23BL000F"/>
    <n v="1721"/>
    <n v="1721"/>
    <n v="1721"/>
    <n v="1721"/>
    <n v="0"/>
    <n v="0"/>
    <n v="0"/>
    <n v="0"/>
    <n v="69"/>
    <n v="0"/>
    <n v="0"/>
    <n v="0"/>
    <n v="0"/>
    <n v="0"/>
    <n v="69"/>
    <s v="2"/>
  </r>
  <r>
    <x v="5"/>
    <x v="145"/>
    <s v="1"/>
    <s v="01"/>
    <s v="15041RESIN146362023"/>
    <s v="23BL000F"/>
    <n v="1720"/>
    <n v="1720"/>
    <n v="1720"/>
    <n v="1720"/>
    <n v="0"/>
    <n v="0"/>
    <n v="0"/>
    <n v="0"/>
    <n v="43.75"/>
    <n v="0"/>
    <n v="0"/>
    <n v="0"/>
    <n v="0"/>
    <n v="0"/>
    <n v="43.75"/>
    <s v="2"/>
  </r>
  <r>
    <x v="5"/>
    <x v="145"/>
    <s v="1"/>
    <s v="01"/>
    <s v="15041RESIN146362023"/>
    <s v="23BL000F"/>
    <n v="1719"/>
    <n v="1719"/>
    <n v="1719"/>
    <n v="1719"/>
    <n v="0"/>
    <n v="0"/>
    <n v="0"/>
    <n v="0"/>
    <n v="377"/>
    <n v="0"/>
    <n v="0"/>
    <n v="0"/>
    <n v="0"/>
    <n v="0"/>
    <n v="377"/>
    <s v="2"/>
  </r>
  <r>
    <x v="5"/>
    <x v="145"/>
    <s v="1"/>
    <s v="01"/>
    <s v="15041RESIN146362023"/>
    <s v="23BL000F"/>
    <n v="1718"/>
    <n v="1718"/>
    <n v="1718"/>
    <n v="1718"/>
    <n v="0"/>
    <n v="0"/>
    <n v="0"/>
    <n v="0"/>
    <n v="59.5"/>
    <n v="0"/>
    <n v="0"/>
    <n v="0"/>
    <n v="0"/>
    <n v="0"/>
    <n v="59.5"/>
    <s v="2"/>
  </r>
  <r>
    <x v="5"/>
    <x v="145"/>
    <s v="1"/>
    <s v="01"/>
    <s v="15041RESIN146362023"/>
    <s v="23BL000F"/>
    <n v="1717"/>
    <n v="1717"/>
    <n v="1717"/>
    <n v="1717"/>
    <n v="0"/>
    <n v="0"/>
    <n v="0"/>
    <n v="0"/>
    <n v="119.9"/>
    <n v="0"/>
    <n v="0"/>
    <n v="0"/>
    <n v="0"/>
    <n v="0"/>
    <n v="119.9"/>
    <s v="2"/>
  </r>
  <r>
    <x v="5"/>
    <x v="145"/>
    <s v="1"/>
    <s v="01"/>
    <s v="15041RESIN146362023"/>
    <s v="23BL000F"/>
    <n v="1716"/>
    <n v="1716"/>
    <n v="1716"/>
    <n v="1716"/>
    <n v="0"/>
    <n v="0"/>
    <n v="0"/>
    <n v="0"/>
    <n v="160.55000000000001"/>
    <n v="0"/>
    <n v="0"/>
    <n v="0"/>
    <n v="0"/>
    <n v="0"/>
    <n v="160.55000000000001"/>
    <s v="2"/>
  </r>
  <r>
    <x v="5"/>
    <x v="145"/>
    <s v="1"/>
    <s v="01"/>
    <s v="15041RESIN146362023"/>
    <s v="23BL000F"/>
    <n v="1715"/>
    <n v="1715"/>
    <n v="1715"/>
    <n v="1715"/>
    <n v="0"/>
    <n v="0"/>
    <n v="0"/>
    <n v="0"/>
    <n v="879.5"/>
    <n v="0"/>
    <n v="0"/>
    <n v="0"/>
    <n v="0"/>
    <n v="0"/>
    <n v="879.5"/>
    <s v="2"/>
  </r>
  <r>
    <x v="5"/>
    <x v="145"/>
    <s v="1"/>
    <s v="01"/>
    <s v="15041RESIN146362023"/>
    <s v="23BL000F"/>
    <n v="1714"/>
    <n v="1714"/>
    <n v="1714"/>
    <n v="1714"/>
    <n v="0"/>
    <n v="0"/>
    <n v="0"/>
    <n v="0"/>
    <n v="504.92"/>
    <n v="0"/>
    <n v="0"/>
    <n v="0"/>
    <n v="0"/>
    <n v="0"/>
    <n v="504.92"/>
    <s v="2"/>
  </r>
  <r>
    <x v="5"/>
    <x v="145"/>
    <s v="1"/>
    <s v="01"/>
    <s v="15041RESIN146362023"/>
    <s v="23BL000F"/>
    <n v="1713"/>
    <n v="1713"/>
    <n v="1713"/>
    <n v="1713"/>
    <n v="0"/>
    <n v="0"/>
    <n v="0"/>
    <n v="0"/>
    <n v="29.7"/>
    <n v="0"/>
    <n v="0"/>
    <n v="0"/>
    <n v="0"/>
    <n v="0"/>
    <n v="29.7"/>
    <s v="2"/>
  </r>
  <r>
    <x v="5"/>
    <x v="145"/>
    <s v="1"/>
    <s v="01"/>
    <s v="15041RESIN146362023"/>
    <s v="23BL000F"/>
    <n v="1712"/>
    <n v="1712"/>
    <n v="1712"/>
    <n v="1712"/>
    <n v="0"/>
    <n v="0"/>
    <n v="0"/>
    <n v="0"/>
    <n v="254.3"/>
    <n v="0"/>
    <n v="0"/>
    <n v="0"/>
    <n v="0"/>
    <n v="0"/>
    <n v="254.3"/>
    <s v="2"/>
  </r>
  <r>
    <x v="5"/>
    <x v="145"/>
    <s v="1"/>
    <s v="01"/>
    <s v="15041RESIN146362023"/>
    <s v="23BL000F"/>
    <n v="1711"/>
    <n v="1711"/>
    <n v="1711"/>
    <n v="1711"/>
    <n v="0"/>
    <n v="0"/>
    <n v="0"/>
    <n v="0"/>
    <n v="55"/>
    <n v="0"/>
    <n v="0"/>
    <n v="0"/>
    <n v="0"/>
    <n v="0"/>
    <n v="55"/>
    <s v="2"/>
  </r>
  <r>
    <x v="5"/>
    <x v="145"/>
    <s v="1"/>
    <s v="01"/>
    <s v="15041RESIN146362023"/>
    <s v="23BL000F"/>
    <n v="1710"/>
    <n v="1710"/>
    <n v="1710"/>
    <n v="1710"/>
    <n v="0"/>
    <n v="0"/>
    <n v="0"/>
    <n v="0"/>
    <n v="226"/>
    <n v="0"/>
    <n v="0"/>
    <n v="0"/>
    <n v="0"/>
    <n v="0"/>
    <n v="226"/>
    <s v="2"/>
  </r>
  <r>
    <x v="5"/>
    <x v="145"/>
    <s v="1"/>
    <s v="01"/>
    <s v="15041RESIN146362023"/>
    <s v="23BL000F"/>
    <n v="1709"/>
    <n v="1709"/>
    <n v="1709"/>
    <n v="1709"/>
    <n v="0"/>
    <n v="0"/>
    <n v="0"/>
    <n v="0"/>
    <n v="212"/>
    <n v="0"/>
    <n v="0"/>
    <n v="0"/>
    <n v="0"/>
    <n v="0"/>
    <n v="212"/>
    <s v="2"/>
  </r>
  <r>
    <x v="5"/>
    <x v="145"/>
    <s v="1"/>
    <s v="01"/>
    <s v="15041RESIN146362023"/>
    <s v="23BL000F"/>
    <n v="1708"/>
    <n v="1708"/>
    <n v="1708"/>
    <n v="1708"/>
    <n v="0"/>
    <n v="0"/>
    <n v="0"/>
    <n v="0"/>
    <n v="6"/>
    <n v="0"/>
    <n v="0"/>
    <n v="0"/>
    <n v="0"/>
    <n v="0"/>
    <n v="6"/>
    <s v="2"/>
  </r>
  <r>
    <x v="5"/>
    <x v="145"/>
    <s v="1"/>
    <s v="01"/>
    <s v="15041RESIN146362023"/>
    <s v="23BL000F"/>
    <n v="1707"/>
    <n v="1707"/>
    <n v="1707"/>
    <n v="1707"/>
    <n v="0"/>
    <n v="0"/>
    <n v="0"/>
    <n v="0"/>
    <n v="154.4"/>
    <n v="0"/>
    <n v="0"/>
    <n v="0"/>
    <n v="0"/>
    <n v="0"/>
    <n v="154.4"/>
    <s v="2"/>
  </r>
  <r>
    <x v="5"/>
    <x v="145"/>
    <s v="1"/>
    <s v="01"/>
    <s v="15041RESIN146362023"/>
    <s v="23BL000F"/>
    <n v="1706"/>
    <n v="1706"/>
    <n v="1706"/>
    <n v="1706"/>
    <n v="0"/>
    <n v="0"/>
    <n v="0"/>
    <n v="0"/>
    <n v="131.30000000000001"/>
    <n v="0"/>
    <n v="0"/>
    <n v="0"/>
    <n v="0"/>
    <n v="0"/>
    <n v="131.30000000000001"/>
    <s v="2"/>
  </r>
  <r>
    <x v="5"/>
    <x v="145"/>
    <s v="1"/>
    <s v="01"/>
    <s v="15041RESIN146362023"/>
    <s v="23BL000F"/>
    <n v="1705"/>
    <n v="1705"/>
    <n v="1705"/>
    <n v="1705"/>
    <n v="0"/>
    <n v="0"/>
    <n v="0"/>
    <n v="0"/>
    <n v="246"/>
    <n v="0"/>
    <n v="0"/>
    <n v="0"/>
    <n v="0"/>
    <n v="0"/>
    <n v="246"/>
    <s v="2"/>
  </r>
  <r>
    <x v="5"/>
    <x v="145"/>
    <s v="1"/>
    <s v="01"/>
    <s v="15041RESIN146362023"/>
    <s v="23BL000F"/>
    <n v="7104"/>
    <n v="7104"/>
    <n v="7104"/>
    <n v="7104"/>
    <n v="0"/>
    <n v="0"/>
    <n v="0"/>
    <n v="0"/>
    <n v="157.25"/>
    <n v="0"/>
    <n v="0"/>
    <n v="0"/>
    <n v="0"/>
    <n v="0"/>
    <n v="157.25"/>
    <s v="2"/>
  </r>
  <r>
    <x v="5"/>
    <x v="145"/>
    <s v="1"/>
    <s v="01"/>
    <s v="15041RESIN146362023"/>
    <s v="23BL000F"/>
    <n v="1703"/>
    <n v="1703"/>
    <n v="1703"/>
    <n v="1703"/>
    <n v="0"/>
    <n v="0"/>
    <n v="0"/>
    <n v="0"/>
    <n v="328.2"/>
    <n v="0"/>
    <n v="0"/>
    <n v="0"/>
    <n v="0"/>
    <n v="0"/>
    <n v="328.2"/>
    <s v="2"/>
  </r>
  <r>
    <x v="5"/>
    <x v="145"/>
    <s v="1"/>
    <s v="01"/>
    <s v="15041RESIN146362023"/>
    <s v="23BL000F"/>
    <n v="1702"/>
    <n v="1702"/>
    <n v="1702"/>
    <n v="1702"/>
    <n v="0"/>
    <n v="0"/>
    <n v="0"/>
    <n v="0"/>
    <n v="536"/>
    <n v="0"/>
    <n v="0"/>
    <n v="0"/>
    <n v="0"/>
    <n v="0"/>
    <n v="536"/>
    <s v="2"/>
  </r>
  <r>
    <x v="5"/>
    <x v="145"/>
    <s v="1"/>
    <s v="01"/>
    <s v="15041RESIN146362023"/>
    <s v="23BL000F"/>
    <n v="1701"/>
    <n v="1701"/>
    <n v="1701"/>
    <n v="1701"/>
    <n v="0"/>
    <n v="0"/>
    <n v="0"/>
    <n v="0"/>
    <n v="453"/>
    <n v="0"/>
    <n v="0"/>
    <n v="0"/>
    <n v="0"/>
    <n v="0"/>
    <n v="453"/>
    <s v="2"/>
  </r>
  <r>
    <x v="5"/>
    <x v="146"/>
    <s v="1"/>
    <s v="01"/>
    <s v="15041RESIN146362023"/>
    <s v="23BL000F"/>
    <n v="1700"/>
    <n v="1700"/>
    <n v="1700"/>
    <n v="1700"/>
    <n v="0"/>
    <n v="0"/>
    <n v="0"/>
    <n v="0"/>
    <n v="240"/>
    <n v="0"/>
    <n v="0"/>
    <n v="0"/>
    <n v="0"/>
    <n v="0"/>
    <n v="240"/>
    <s v="2"/>
  </r>
  <r>
    <x v="5"/>
    <x v="146"/>
    <s v="1"/>
    <s v="01"/>
    <s v="15041RESIN146362023"/>
    <s v="23BL000F"/>
    <n v="1699"/>
    <n v="1699"/>
    <n v="1699"/>
    <n v="1699"/>
    <n v="0"/>
    <n v="0"/>
    <n v="0"/>
    <n v="0"/>
    <n v="225"/>
    <n v="0"/>
    <n v="0"/>
    <n v="0"/>
    <n v="0"/>
    <n v="0"/>
    <n v="225"/>
    <s v="2"/>
  </r>
  <r>
    <x v="5"/>
    <x v="146"/>
    <s v="1"/>
    <s v="01"/>
    <s v="15041RESIN146362023"/>
    <s v="23BL000F"/>
    <n v="1698"/>
    <n v="1698"/>
    <n v="1698"/>
    <n v="1698"/>
    <n v="0"/>
    <n v="0"/>
    <n v="0"/>
    <n v="0"/>
    <n v="174"/>
    <n v="0"/>
    <n v="0"/>
    <n v="0"/>
    <n v="0"/>
    <n v="0"/>
    <n v="174"/>
    <s v="2"/>
  </r>
  <r>
    <x v="5"/>
    <x v="146"/>
    <s v="1"/>
    <s v="01"/>
    <s v="15041RESIN146362023"/>
    <s v="23BL000F"/>
    <n v="1697"/>
    <n v="1697"/>
    <n v="1697"/>
    <n v="1697"/>
    <n v="0"/>
    <n v="0"/>
    <n v="0"/>
    <n v="0"/>
    <n v="240"/>
    <n v="0"/>
    <n v="0"/>
    <n v="0"/>
    <n v="0"/>
    <n v="0"/>
    <n v="240"/>
    <s v="2"/>
  </r>
  <r>
    <x v="5"/>
    <x v="146"/>
    <s v="1"/>
    <s v="01"/>
    <s v="15041RESIN146362023"/>
    <s v="23BL000F"/>
    <n v="1696"/>
    <n v="1696"/>
    <n v="1696"/>
    <n v="1696"/>
    <n v="0"/>
    <n v="0"/>
    <n v="0"/>
    <n v="0"/>
    <n v="57.5"/>
    <n v="0"/>
    <n v="0"/>
    <n v="0"/>
    <n v="0"/>
    <n v="0"/>
    <n v="57.5"/>
    <s v="2"/>
  </r>
  <r>
    <x v="5"/>
    <x v="146"/>
    <s v="1"/>
    <s v="01"/>
    <s v="15041RESIN146362023"/>
    <s v="23BL000F"/>
    <n v="1695"/>
    <n v="1695"/>
    <n v="1695"/>
    <n v="1695"/>
    <n v="0"/>
    <n v="0"/>
    <n v="0"/>
    <n v="0"/>
    <n v="473"/>
    <n v="0"/>
    <n v="0"/>
    <n v="0"/>
    <n v="0"/>
    <n v="0"/>
    <n v="473"/>
    <s v="2"/>
  </r>
  <r>
    <x v="5"/>
    <x v="146"/>
    <s v="1"/>
    <s v="01"/>
    <s v="15041RESIN146362023"/>
    <s v="23BL000F"/>
    <n v="1694"/>
    <n v="1694"/>
    <n v="1694"/>
    <n v="1694"/>
    <n v="0"/>
    <n v="0"/>
    <n v="0"/>
    <n v="0"/>
    <n v="75.349999999999994"/>
    <n v="0"/>
    <n v="0"/>
    <n v="0"/>
    <n v="0"/>
    <n v="0"/>
    <n v="75.349999999999994"/>
    <s v="2"/>
  </r>
  <r>
    <x v="5"/>
    <x v="146"/>
    <s v="1"/>
    <s v="01"/>
    <s v="15041RESIN146362023"/>
    <s v="23BL000F"/>
    <n v="1693"/>
    <n v="1693"/>
    <n v="1693"/>
    <n v="1693"/>
    <n v="0"/>
    <n v="0"/>
    <n v="0"/>
    <n v="0"/>
    <n v="48.76"/>
    <n v="0"/>
    <n v="0"/>
    <n v="0"/>
    <n v="0"/>
    <n v="0"/>
    <n v="48.76"/>
    <s v="2"/>
  </r>
  <r>
    <x v="5"/>
    <x v="146"/>
    <s v="1"/>
    <s v="01"/>
    <s v="15041RESIN146362023"/>
    <s v="23BL000F"/>
    <n v="1692"/>
    <n v="1692"/>
    <n v="1692"/>
    <n v="1692"/>
    <n v="0"/>
    <n v="0"/>
    <n v="0"/>
    <n v="0"/>
    <n v="28"/>
    <n v="0"/>
    <n v="0"/>
    <n v="0"/>
    <n v="0"/>
    <n v="0"/>
    <n v="28"/>
    <s v="2"/>
  </r>
  <r>
    <x v="5"/>
    <x v="146"/>
    <s v="1"/>
    <s v="01"/>
    <s v="15041RESIN146362023"/>
    <s v="23BL000F"/>
    <n v="1691"/>
    <n v="1691"/>
    <n v="1691"/>
    <n v="1691"/>
    <n v="0"/>
    <n v="0"/>
    <n v="0"/>
    <n v="0"/>
    <n v="77"/>
    <n v="0"/>
    <n v="0"/>
    <n v="0"/>
    <n v="0"/>
    <n v="0"/>
    <n v="77"/>
    <s v="2"/>
  </r>
  <r>
    <x v="5"/>
    <x v="146"/>
    <s v="1"/>
    <s v="01"/>
    <s v="15041RESIN146362023"/>
    <s v="23BL000F"/>
    <n v="1690"/>
    <n v="1690"/>
    <n v="1690"/>
    <n v="1690"/>
    <n v="0"/>
    <n v="0"/>
    <n v="0"/>
    <n v="0"/>
    <n v="254.35"/>
    <n v="0"/>
    <n v="0"/>
    <n v="0"/>
    <n v="0"/>
    <n v="0"/>
    <n v="254.35"/>
    <s v="2"/>
  </r>
  <r>
    <x v="5"/>
    <x v="146"/>
    <s v="1"/>
    <s v="01"/>
    <s v="15041RESIN146362023"/>
    <s v="23BL000F"/>
    <n v="1689"/>
    <n v="1689"/>
    <n v="1689"/>
    <n v="1689"/>
    <n v="0"/>
    <n v="0"/>
    <n v="0"/>
    <n v="0"/>
    <n v="64.5"/>
    <n v="0"/>
    <n v="0"/>
    <n v="0"/>
    <n v="0"/>
    <n v="0"/>
    <n v="64.5"/>
    <s v="2"/>
  </r>
  <r>
    <x v="5"/>
    <x v="146"/>
    <s v="1"/>
    <s v="01"/>
    <s v="15041RESIN146362023"/>
    <s v="23BL000F"/>
    <n v="1688"/>
    <n v="1688"/>
    <n v="1688"/>
    <n v="1688"/>
    <n v="0"/>
    <n v="0"/>
    <n v="0"/>
    <n v="0"/>
    <n v="254.9"/>
    <n v="0"/>
    <n v="0"/>
    <n v="0"/>
    <n v="0"/>
    <n v="0"/>
    <n v="254.9"/>
    <s v="2"/>
  </r>
  <r>
    <x v="5"/>
    <x v="146"/>
    <s v="1"/>
    <s v="01"/>
    <s v="15041RESIN146362023"/>
    <s v="23BL000F"/>
    <n v="1687"/>
    <n v="1687"/>
    <n v="1687"/>
    <n v="1687"/>
    <n v="0"/>
    <n v="0"/>
    <n v="0"/>
    <n v="0"/>
    <n v="82.5"/>
    <n v="0"/>
    <n v="0"/>
    <n v="0"/>
    <n v="0"/>
    <n v="0"/>
    <n v="82.5"/>
    <s v="2"/>
  </r>
  <r>
    <x v="5"/>
    <x v="146"/>
    <s v="1"/>
    <s v="01"/>
    <s v="15041RESIN146362023"/>
    <s v="23BL000F"/>
    <n v="1686"/>
    <n v="1686"/>
    <n v="1686"/>
    <n v="1686"/>
    <n v="0"/>
    <n v="0"/>
    <n v="0"/>
    <n v="0"/>
    <n v="70.900000000000006"/>
    <n v="0"/>
    <n v="0"/>
    <n v="0"/>
    <n v="0"/>
    <n v="0"/>
    <n v="70.900000000000006"/>
    <s v="2"/>
  </r>
  <r>
    <x v="5"/>
    <x v="146"/>
    <s v="1"/>
    <s v="01"/>
    <s v="15041RESIN146362023"/>
    <s v="23BL000F"/>
    <n v="1685"/>
    <n v="1685"/>
    <n v="1685"/>
    <n v="1685"/>
    <n v="0"/>
    <n v="0"/>
    <n v="0"/>
    <n v="0"/>
    <n v="102.05"/>
    <n v="0"/>
    <n v="0"/>
    <n v="0"/>
    <n v="0"/>
    <n v="0"/>
    <n v="102.05"/>
    <s v="2"/>
  </r>
  <r>
    <x v="5"/>
    <x v="146"/>
    <s v="1"/>
    <s v="01"/>
    <s v="15041RESIN146362023"/>
    <s v="23BL000F"/>
    <n v="1684"/>
    <n v="1684"/>
    <n v="1684"/>
    <n v="1684"/>
    <n v="0"/>
    <n v="0"/>
    <n v="0"/>
    <n v="0"/>
    <n v="487.5"/>
    <n v="0"/>
    <n v="0"/>
    <n v="0"/>
    <n v="0"/>
    <n v="0"/>
    <n v="487.5"/>
    <s v="2"/>
  </r>
  <r>
    <x v="5"/>
    <x v="146"/>
    <s v="1"/>
    <s v="01"/>
    <s v="15041RESIN146362023"/>
    <s v="23BL000F"/>
    <n v="1683"/>
    <n v="1683"/>
    <n v="1683"/>
    <n v="1683"/>
    <n v="0"/>
    <n v="0"/>
    <n v="0"/>
    <n v="0"/>
    <n v="167.2"/>
    <n v="0"/>
    <n v="0"/>
    <n v="0"/>
    <n v="0"/>
    <n v="0"/>
    <n v="167.2"/>
    <s v="2"/>
  </r>
  <r>
    <x v="5"/>
    <x v="146"/>
    <s v="1"/>
    <s v="01"/>
    <s v="15041RESIN146362023"/>
    <s v="23BL000F"/>
    <n v="1682"/>
    <n v="1682"/>
    <n v="1682"/>
    <n v="1682"/>
    <n v="0"/>
    <n v="0"/>
    <n v="0"/>
    <n v="0"/>
    <n v="109.87"/>
    <n v="0"/>
    <n v="0"/>
    <n v="0"/>
    <n v="0"/>
    <n v="0"/>
    <n v="109.87"/>
    <s v="2"/>
  </r>
  <r>
    <x v="5"/>
    <x v="146"/>
    <s v="1"/>
    <s v="01"/>
    <s v="15041RESIN146362023"/>
    <s v="23BL000F"/>
    <n v="1681"/>
    <n v="1681"/>
    <n v="1681"/>
    <n v="1681"/>
    <n v="0"/>
    <n v="0"/>
    <n v="0"/>
    <n v="0"/>
    <n v="195"/>
    <n v="0"/>
    <n v="0"/>
    <n v="0"/>
    <n v="0"/>
    <n v="0"/>
    <n v="195"/>
    <s v="2"/>
  </r>
  <r>
    <x v="5"/>
    <x v="146"/>
    <s v="1"/>
    <s v="01"/>
    <s v="15041RESIN146362023"/>
    <s v="23BL000F"/>
    <n v="1680"/>
    <n v="1680"/>
    <n v="1680"/>
    <n v="1680"/>
    <n v="0"/>
    <n v="0"/>
    <n v="0"/>
    <n v="0"/>
    <n v="240.15"/>
    <n v="0"/>
    <n v="0"/>
    <n v="0"/>
    <n v="0"/>
    <n v="0"/>
    <n v="240.15"/>
    <s v="2"/>
  </r>
  <r>
    <x v="5"/>
    <x v="146"/>
    <s v="1"/>
    <s v="01"/>
    <s v="15041RESIN146362023"/>
    <s v="23BL000F"/>
    <n v="1679"/>
    <n v="1679"/>
    <n v="1679"/>
    <n v="1679"/>
    <n v="0"/>
    <n v="0"/>
    <n v="0"/>
    <n v="0"/>
    <n v="65"/>
    <n v="0"/>
    <n v="0"/>
    <n v="0"/>
    <n v="0"/>
    <n v="0"/>
    <n v="65"/>
    <s v="2"/>
  </r>
  <r>
    <x v="5"/>
    <x v="146"/>
    <s v="1"/>
    <s v="01"/>
    <s v="15041RESIN146362023"/>
    <s v="23BL000F"/>
    <n v="1678"/>
    <n v="1678"/>
    <n v="1678"/>
    <n v="1678"/>
    <n v="0"/>
    <n v="0"/>
    <n v="0"/>
    <n v="0"/>
    <n v="148"/>
    <n v="0"/>
    <n v="0"/>
    <n v="0"/>
    <n v="0"/>
    <n v="0"/>
    <n v="148"/>
    <s v="2"/>
  </r>
  <r>
    <x v="5"/>
    <x v="146"/>
    <s v="1"/>
    <s v="01"/>
    <s v="15041RESIN146362023"/>
    <s v="23BL000F"/>
    <n v="1677"/>
    <n v="1677"/>
    <n v="1677"/>
    <n v="1677"/>
    <n v="0"/>
    <n v="0"/>
    <n v="0"/>
    <n v="0"/>
    <n v="5.25"/>
    <n v="0"/>
    <n v="0"/>
    <n v="0"/>
    <n v="0"/>
    <n v="0"/>
    <n v="5.25"/>
    <s v="2"/>
  </r>
  <r>
    <x v="5"/>
    <x v="146"/>
    <s v="1"/>
    <s v="01"/>
    <s v="15041RESIN146362023"/>
    <s v="23BL000F"/>
    <n v="1676"/>
    <n v="1676"/>
    <n v="1676"/>
    <n v="1676"/>
    <n v="0"/>
    <n v="0"/>
    <n v="0"/>
    <n v="0"/>
    <n v="625.1"/>
    <n v="0"/>
    <n v="0"/>
    <n v="0"/>
    <n v="0"/>
    <n v="0"/>
    <n v="625.1"/>
    <s v="2"/>
  </r>
  <r>
    <x v="5"/>
    <x v="146"/>
    <s v="1"/>
    <s v="01"/>
    <s v="15041RESIN146362023"/>
    <s v="23BL000F"/>
    <n v="1675"/>
    <n v="1675"/>
    <n v="1675"/>
    <n v="1675"/>
    <n v="0"/>
    <n v="0"/>
    <n v="0"/>
    <n v="0"/>
    <n v="321.5"/>
    <n v="0"/>
    <n v="0"/>
    <n v="0"/>
    <n v="0"/>
    <n v="0"/>
    <n v="321.5"/>
    <s v="2"/>
  </r>
  <r>
    <x v="5"/>
    <x v="146"/>
    <s v="1"/>
    <s v="01"/>
    <s v="15041RESIN146362023"/>
    <s v="23BL000F"/>
    <n v="1674"/>
    <n v="1674"/>
    <n v="1674"/>
    <n v="1674"/>
    <n v="0"/>
    <n v="0"/>
    <n v="0"/>
    <n v="0"/>
    <n v="1775.2"/>
    <n v="0"/>
    <n v="0"/>
    <n v="0"/>
    <n v="0"/>
    <n v="0"/>
    <n v="1775.2"/>
    <s v="2"/>
  </r>
  <r>
    <x v="5"/>
    <x v="146"/>
    <s v="1"/>
    <s v="01"/>
    <s v="15041RESIN146362023"/>
    <s v="23BL000F"/>
    <n v="1673"/>
    <n v="1673"/>
    <n v="1673"/>
    <n v="1673"/>
    <n v="0"/>
    <n v="0"/>
    <n v="0"/>
    <n v="0"/>
    <n v="498.5"/>
    <n v="0"/>
    <n v="0"/>
    <n v="0"/>
    <n v="0"/>
    <n v="0"/>
    <n v="498.5"/>
    <s v="2"/>
  </r>
  <r>
    <x v="5"/>
    <x v="147"/>
    <s v="1"/>
    <s v="01"/>
    <s v="15041RESIN146362023"/>
    <s v="23BL000F"/>
    <n v="1672"/>
    <n v="1672"/>
    <n v="1672"/>
    <n v="1672"/>
    <n v="0"/>
    <n v="0"/>
    <n v="0"/>
    <n v="0"/>
    <n v="17.54"/>
    <n v="0"/>
    <n v="0"/>
    <n v="0"/>
    <n v="0"/>
    <n v="0"/>
    <n v="17.54"/>
    <s v="2"/>
  </r>
  <r>
    <x v="5"/>
    <x v="147"/>
    <s v="1"/>
    <s v="01"/>
    <s v="15041RESIN146362023"/>
    <s v="23BL000F"/>
    <n v="1671"/>
    <n v="1671"/>
    <n v="1671"/>
    <n v="1671"/>
    <n v="0"/>
    <n v="0"/>
    <n v="0"/>
    <n v="0"/>
    <n v="329"/>
    <n v="0"/>
    <n v="0"/>
    <n v="0"/>
    <n v="0"/>
    <n v="0"/>
    <n v="329"/>
    <s v="2"/>
  </r>
  <r>
    <x v="5"/>
    <x v="147"/>
    <s v="1"/>
    <s v="01"/>
    <s v="15041RESIN146362023"/>
    <s v="23BL000F"/>
    <n v="1670"/>
    <n v="1670"/>
    <n v="1670"/>
    <n v="1670"/>
    <n v="0"/>
    <n v="0"/>
    <n v="0"/>
    <n v="0"/>
    <n v="130.9"/>
    <n v="0"/>
    <n v="0"/>
    <n v="0"/>
    <n v="0"/>
    <n v="0"/>
    <n v="130.9"/>
    <s v="2"/>
  </r>
  <r>
    <x v="5"/>
    <x v="147"/>
    <s v="1"/>
    <s v="01"/>
    <s v="15041RESIN146362023"/>
    <s v="23BL000F"/>
    <n v="1669"/>
    <n v="1669"/>
    <n v="1669"/>
    <n v="1669"/>
    <n v="0"/>
    <n v="0"/>
    <n v="0"/>
    <n v="0"/>
    <n v="93"/>
    <n v="0"/>
    <n v="0"/>
    <n v="0"/>
    <n v="0"/>
    <n v="0"/>
    <n v="93"/>
    <s v="2"/>
  </r>
  <r>
    <x v="5"/>
    <x v="147"/>
    <s v="1"/>
    <s v="01"/>
    <s v="15041RESIN146362023"/>
    <s v="23BL000F"/>
    <n v="1668"/>
    <n v="1668"/>
    <n v="1668"/>
    <n v="1668"/>
    <n v="0"/>
    <n v="0"/>
    <n v="0"/>
    <n v="0"/>
    <n v="30"/>
    <n v="0"/>
    <n v="0"/>
    <n v="0"/>
    <n v="0"/>
    <n v="0"/>
    <n v="30"/>
    <s v="2"/>
  </r>
  <r>
    <x v="5"/>
    <x v="147"/>
    <s v="1"/>
    <s v="01"/>
    <s v="15041RESIN146362023"/>
    <s v="23BL000F"/>
    <n v="1667"/>
    <n v="1667"/>
    <n v="1667"/>
    <n v="1667"/>
    <n v="0"/>
    <n v="0"/>
    <n v="0"/>
    <n v="0"/>
    <n v="135"/>
    <n v="0"/>
    <n v="0"/>
    <n v="0"/>
    <n v="0"/>
    <n v="0"/>
    <n v="135"/>
    <s v="2"/>
  </r>
  <r>
    <x v="5"/>
    <x v="147"/>
    <s v="1"/>
    <s v="01"/>
    <s v="15041RESIN146362023"/>
    <s v="23BL000F"/>
    <n v="1666"/>
    <n v="1666"/>
    <n v="1666"/>
    <n v="1666"/>
    <n v="0"/>
    <n v="0"/>
    <n v="0"/>
    <n v="0"/>
    <n v="212"/>
    <n v="0"/>
    <n v="0"/>
    <n v="0"/>
    <n v="0"/>
    <n v="0"/>
    <n v="212"/>
    <s v="2"/>
  </r>
  <r>
    <x v="5"/>
    <x v="147"/>
    <s v="1"/>
    <s v="01"/>
    <s v="15041RESIN146362023"/>
    <s v="23BL000F"/>
    <n v="1665"/>
    <n v="1665"/>
    <n v="1665"/>
    <n v="1665"/>
    <n v="0"/>
    <n v="0"/>
    <n v="0"/>
    <n v="0"/>
    <n v="37.5"/>
    <n v="0"/>
    <n v="0"/>
    <n v="0"/>
    <n v="0"/>
    <n v="0"/>
    <n v="37.5"/>
    <s v="2"/>
  </r>
  <r>
    <x v="5"/>
    <x v="147"/>
    <s v="1"/>
    <s v="01"/>
    <s v="15041RESIN146362023"/>
    <s v="23BL000F"/>
    <n v="1664"/>
    <n v="1664"/>
    <n v="1664"/>
    <n v="1664"/>
    <n v="0"/>
    <n v="0"/>
    <n v="0"/>
    <n v="0"/>
    <n v="43.1"/>
    <n v="0"/>
    <n v="0"/>
    <n v="0"/>
    <n v="0"/>
    <n v="0"/>
    <n v="43.1"/>
    <s v="2"/>
  </r>
  <r>
    <x v="5"/>
    <x v="147"/>
    <s v="1"/>
    <s v="01"/>
    <s v="15041RESIN146362023"/>
    <s v="23BL000F"/>
    <n v="1663"/>
    <n v="1663"/>
    <n v="1663"/>
    <n v="1663"/>
    <n v="0"/>
    <n v="0"/>
    <n v="0"/>
    <n v="0"/>
    <n v="61.6"/>
    <n v="0"/>
    <n v="0"/>
    <n v="0"/>
    <n v="0"/>
    <n v="0"/>
    <n v="61.6"/>
    <s v="2"/>
  </r>
  <r>
    <x v="5"/>
    <x v="147"/>
    <s v="1"/>
    <s v="01"/>
    <s v="15041RESIN146362023"/>
    <s v="23BL000F"/>
    <n v="1662"/>
    <n v="1662"/>
    <n v="1662"/>
    <n v="1662"/>
    <n v="0"/>
    <n v="0"/>
    <n v="0"/>
    <n v="0"/>
    <n v="7.5"/>
    <n v="0"/>
    <n v="0"/>
    <n v="0"/>
    <n v="0"/>
    <n v="0"/>
    <n v="7.5"/>
    <s v="2"/>
  </r>
  <r>
    <x v="5"/>
    <x v="147"/>
    <s v="1"/>
    <s v="01"/>
    <s v="15041RESIN146362023"/>
    <s v="23BL000F"/>
    <n v="1661"/>
    <n v="1661"/>
    <n v="1661"/>
    <n v="1661"/>
    <n v="0"/>
    <n v="0"/>
    <n v="0"/>
    <n v="0"/>
    <n v="408"/>
    <n v="0"/>
    <n v="0"/>
    <n v="0"/>
    <n v="0"/>
    <n v="0"/>
    <n v="408"/>
    <s v="2"/>
  </r>
  <r>
    <x v="5"/>
    <x v="147"/>
    <s v="1"/>
    <s v="01"/>
    <s v="15041RESIN146362023"/>
    <s v="23BL000F"/>
    <n v="1660"/>
    <n v="1660"/>
    <n v="1660"/>
    <n v="1660"/>
    <n v="0"/>
    <n v="0"/>
    <n v="0"/>
    <n v="0"/>
    <n v="180"/>
    <n v="0"/>
    <n v="0"/>
    <n v="0"/>
    <n v="0"/>
    <n v="0"/>
    <n v="180"/>
    <s v="2"/>
  </r>
  <r>
    <x v="5"/>
    <x v="147"/>
    <s v="1"/>
    <s v="01"/>
    <s v="15041RESIN146362023"/>
    <s v="23BL000F"/>
    <n v="1659"/>
    <n v="1659"/>
    <n v="1659"/>
    <n v="1659"/>
    <n v="0"/>
    <n v="0"/>
    <n v="0"/>
    <n v="0"/>
    <n v="193"/>
    <n v="0"/>
    <n v="0"/>
    <n v="0"/>
    <n v="0"/>
    <n v="0"/>
    <n v="193"/>
    <s v="2"/>
  </r>
  <r>
    <x v="5"/>
    <x v="147"/>
    <s v="1"/>
    <s v="01"/>
    <s v="15041RESIN146362023"/>
    <s v="23BL000F"/>
    <n v="1658"/>
    <n v="1658"/>
    <n v="1658"/>
    <n v="1658"/>
    <n v="0"/>
    <n v="0"/>
    <n v="0"/>
    <n v="0"/>
    <n v="441.5"/>
    <n v="0"/>
    <n v="0"/>
    <n v="0"/>
    <n v="0"/>
    <n v="0"/>
    <n v="441.5"/>
    <s v="2"/>
  </r>
  <r>
    <x v="5"/>
    <x v="147"/>
    <s v="1"/>
    <s v="01"/>
    <s v="15041RESIN146362023"/>
    <s v="23BL000F"/>
    <n v="1657"/>
    <n v="1657"/>
    <n v="1657"/>
    <n v="1657"/>
    <n v="0"/>
    <n v="0"/>
    <n v="0"/>
    <n v="0"/>
    <n v="105.5"/>
    <n v="0"/>
    <n v="0"/>
    <n v="0"/>
    <n v="0"/>
    <n v="0"/>
    <n v="105.5"/>
    <s v="2"/>
  </r>
  <r>
    <x v="5"/>
    <x v="147"/>
    <s v="1"/>
    <s v="01"/>
    <s v="15041RESIN146362023"/>
    <s v="23BL000F"/>
    <n v="1656"/>
    <n v="1656"/>
    <n v="1656"/>
    <n v="1656"/>
    <n v="0"/>
    <n v="0"/>
    <n v="0"/>
    <n v="0"/>
    <n v="27"/>
    <n v="0"/>
    <n v="0"/>
    <n v="0"/>
    <n v="0"/>
    <n v="0"/>
    <n v="27"/>
    <s v="2"/>
  </r>
  <r>
    <x v="5"/>
    <x v="147"/>
    <s v="1"/>
    <s v="01"/>
    <s v="15041RESIN146362023"/>
    <s v="23BL000F"/>
    <n v="1655"/>
    <n v="1655"/>
    <n v="1655"/>
    <n v="1655"/>
    <n v="0"/>
    <n v="0"/>
    <n v="0"/>
    <n v="0"/>
    <n v="67.2"/>
    <n v="0"/>
    <n v="0"/>
    <n v="0"/>
    <n v="0"/>
    <n v="0"/>
    <n v="67.2"/>
    <s v="2"/>
  </r>
  <r>
    <x v="5"/>
    <x v="147"/>
    <s v="1"/>
    <s v="01"/>
    <s v="15041RESIN146362023"/>
    <s v="23BL000F"/>
    <n v="1654"/>
    <n v="1654"/>
    <n v="1654"/>
    <n v="1654"/>
    <n v="0"/>
    <n v="0"/>
    <n v="0"/>
    <n v="0"/>
    <n v="20"/>
    <n v="0"/>
    <n v="0"/>
    <n v="0"/>
    <n v="0"/>
    <n v="0"/>
    <n v="20"/>
    <s v="2"/>
  </r>
  <r>
    <x v="5"/>
    <x v="147"/>
    <s v="1"/>
    <s v="01"/>
    <s v="15041RESIN146362023"/>
    <s v="23BL000F"/>
    <n v="1653"/>
    <n v="1653"/>
    <n v="1653"/>
    <n v="1653"/>
    <n v="0"/>
    <n v="0"/>
    <n v="0"/>
    <n v="0"/>
    <n v="7.71"/>
    <n v="0"/>
    <n v="0"/>
    <n v="0"/>
    <n v="0"/>
    <n v="0"/>
    <n v="7.71"/>
    <s v="2"/>
  </r>
  <r>
    <x v="5"/>
    <x v="147"/>
    <s v="1"/>
    <s v="01"/>
    <s v="15041RESIN146362023"/>
    <s v="23BL000F"/>
    <n v="1652"/>
    <n v="1652"/>
    <n v="1652"/>
    <n v="1652"/>
    <n v="0"/>
    <n v="0"/>
    <n v="0"/>
    <n v="0"/>
    <n v="175.2"/>
    <n v="0"/>
    <n v="0"/>
    <n v="0"/>
    <n v="0"/>
    <n v="0"/>
    <n v="175.2"/>
    <s v="2"/>
  </r>
  <r>
    <x v="5"/>
    <x v="147"/>
    <s v="1"/>
    <s v="01"/>
    <s v="15041RESIN146362023"/>
    <s v="23BL000F"/>
    <n v="1651"/>
    <n v="1651"/>
    <n v="1651"/>
    <n v="1651"/>
    <n v="0"/>
    <n v="0"/>
    <n v="0"/>
    <n v="0"/>
    <n v="67.400000000000006"/>
    <n v="0"/>
    <n v="0"/>
    <n v="0"/>
    <n v="0"/>
    <n v="0"/>
    <n v="67.400000000000006"/>
    <s v="2"/>
  </r>
  <r>
    <x v="5"/>
    <x v="147"/>
    <s v="1"/>
    <s v="01"/>
    <s v="15041RESIN146362023"/>
    <s v="23BL000F"/>
    <n v="1650"/>
    <n v="1650"/>
    <n v="1650"/>
    <n v="1650"/>
    <n v="0"/>
    <n v="0"/>
    <n v="0"/>
    <n v="0"/>
    <n v="6"/>
    <n v="0"/>
    <n v="0"/>
    <n v="0"/>
    <n v="0"/>
    <n v="0"/>
    <n v="6"/>
    <s v="2"/>
  </r>
  <r>
    <x v="5"/>
    <x v="147"/>
    <s v="1"/>
    <s v="01"/>
    <s v="15041RESIN146362023"/>
    <s v="23BL000F"/>
    <n v="1649"/>
    <n v="1649"/>
    <n v="1649"/>
    <n v="1649"/>
    <n v="0"/>
    <n v="0"/>
    <n v="0"/>
    <n v="0"/>
    <n v="503"/>
    <n v="0"/>
    <n v="0"/>
    <n v="0"/>
    <n v="0"/>
    <n v="0"/>
    <n v="503"/>
    <s v="2"/>
  </r>
  <r>
    <x v="5"/>
    <x v="147"/>
    <s v="1"/>
    <s v="01"/>
    <s v="15041RESIN146362023"/>
    <s v="23BL000F"/>
    <n v="1648"/>
    <n v="1648"/>
    <n v="1648"/>
    <n v="1648"/>
    <n v="0"/>
    <n v="0"/>
    <n v="0"/>
    <n v="0"/>
    <n v="143.19999999999999"/>
    <n v="0"/>
    <n v="0"/>
    <n v="0"/>
    <n v="0"/>
    <n v="0"/>
    <n v="143.19999999999999"/>
    <s v="2"/>
  </r>
  <r>
    <x v="5"/>
    <x v="147"/>
    <s v="1"/>
    <s v="01"/>
    <s v="15041RESIN146362023"/>
    <s v="23BL000F"/>
    <n v="1647"/>
    <n v="1647"/>
    <n v="1647"/>
    <n v="1647"/>
    <n v="0"/>
    <n v="0"/>
    <n v="0"/>
    <n v="0"/>
    <n v="516"/>
    <n v="0"/>
    <n v="0"/>
    <n v="0"/>
    <n v="0"/>
    <n v="0"/>
    <n v="516"/>
    <s v="2"/>
  </r>
  <r>
    <x v="5"/>
    <x v="147"/>
    <s v="1"/>
    <s v="01"/>
    <s v="15041RESIN146362023"/>
    <s v="23BL000F"/>
    <n v="1646"/>
    <n v="1646"/>
    <n v="1646"/>
    <n v="1646"/>
    <n v="0"/>
    <n v="0"/>
    <n v="0"/>
    <n v="0"/>
    <n v="55.5"/>
    <n v="0"/>
    <n v="0"/>
    <n v="0"/>
    <n v="0"/>
    <n v="0"/>
    <n v="55.5"/>
    <s v="2"/>
  </r>
  <r>
    <x v="5"/>
    <x v="148"/>
    <s v="1"/>
    <s v="01"/>
    <s v="15041RESIN146362023"/>
    <s v="23BL000F"/>
    <n v="1645"/>
    <n v="1645"/>
    <n v="1645"/>
    <n v="1645"/>
    <n v="0"/>
    <n v="0"/>
    <n v="0"/>
    <n v="0"/>
    <n v="74.25"/>
    <n v="0"/>
    <n v="0"/>
    <n v="0"/>
    <n v="0"/>
    <n v="0"/>
    <n v="74.25"/>
    <s v="2"/>
  </r>
  <r>
    <x v="5"/>
    <x v="148"/>
    <s v="1"/>
    <s v="01"/>
    <s v="15041RESIN146362023"/>
    <s v="23BL000F"/>
    <n v="1644"/>
    <n v="1644"/>
    <n v="1644"/>
    <n v="1644"/>
    <n v="0"/>
    <n v="0"/>
    <n v="0"/>
    <n v="0"/>
    <n v="35"/>
    <n v="0"/>
    <n v="0"/>
    <n v="0"/>
    <n v="0"/>
    <n v="0"/>
    <n v="35"/>
    <s v="2"/>
  </r>
  <r>
    <x v="5"/>
    <x v="148"/>
    <s v="1"/>
    <s v="01"/>
    <s v="15041RESIN146362023"/>
    <s v="23BL000F"/>
    <n v="1643"/>
    <n v="1643"/>
    <n v="1643"/>
    <n v="1643"/>
    <n v="0"/>
    <n v="0"/>
    <n v="0"/>
    <n v="0"/>
    <n v="177.85"/>
    <n v="0"/>
    <n v="0"/>
    <n v="0"/>
    <n v="0"/>
    <n v="0"/>
    <n v="177.85"/>
    <s v="2"/>
  </r>
  <r>
    <x v="5"/>
    <x v="148"/>
    <s v="1"/>
    <s v="01"/>
    <s v="15041RESIN146362023"/>
    <s v="23BL000F"/>
    <n v="1642"/>
    <n v="1642"/>
    <n v="1642"/>
    <n v="1642"/>
    <n v="0"/>
    <n v="0"/>
    <n v="0"/>
    <n v="0"/>
    <n v="57.5"/>
    <n v="0"/>
    <n v="0"/>
    <n v="0"/>
    <n v="0"/>
    <n v="0"/>
    <n v="57.5"/>
    <s v="2"/>
  </r>
  <r>
    <x v="5"/>
    <x v="148"/>
    <s v="1"/>
    <s v="01"/>
    <s v="15041RESIN146362023"/>
    <s v="23BL000F"/>
    <n v="1641"/>
    <n v="1641"/>
    <n v="1641"/>
    <n v="1641"/>
    <n v="0"/>
    <n v="0"/>
    <n v="0"/>
    <n v="0"/>
    <n v="41.25"/>
    <n v="0"/>
    <n v="0"/>
    <n v="0"/>
    <n v="0"/>
    <n v="0"/>
    <n v="41.25"/>
    <s v="2"/>
  </r>
  <r>
    <x v="5"/>
    <x v="148"/>
    <s v="1"/>
    <s v="01"/>
    <s v="15041RESIN146362023"/>
    <s v="23BL000F"/>
    <n v="1640"/>
    <n v="1640"/>
    <n v="1640"/>
    <n v="1640"/>
    <n v="0"/>
    <n v="0"/>
    <n v="0"/>
    <n v="0"/>
    <n v="17.16"/>
    <n v="0"/>
    <n v="0"/>
    <n v="0"/>
    <n v="0"/>
    <n v="0"/>
    <n v="17.16"/>
    <s v="2"/>
  </r>
  <r>
    <x v="5"/>
    <x v="148"/>
    <s v="1"/>
    <s v="01"/>
    <s v="15041RESIN146362023"/>
    <s v="23BL000F"/>
    <n v="1639"/>
    <n v="1639"/>
    <n v="1639"/>
    <n v="1639"/>
    <n v="0"/>
    <n v="0"/>
    <n v="0"/>
    <n v="0"/>
    <n v="8.5"/>
    <n v="0"/>
    <n v="0"/>
    <n v="0"/>
    <n v="0"/>
    <n v="0"/>
    <n v="8.5"/>
    <s v="2"/>
  </r>
  <r>
    <x v="5"/>
    <x v="148"/>
    <s v="1"/>
    <s v="01"/>
    <s v="15041RESIN146362023"/>
    <s v="23BL000F"/>
    <n v="1638"/>
    <n v="1638"/>
    <n v="1638"/>
    <n v="1638"/>
    <n v="0"/>
    <n v="0"/>
    <n v="0"/>
    <n v="0"/>
    <n v="98.1"/>
    <n v="0"/>
    <n v="0"/>
    <n v="0"/>
    <n v="0"/>
    <n v="0"/>
    <n v="98.1"/>
    <s v="2"/>
  </r>
  <r>
    <x v="5"/>
    <x v="148"/>
    <s v="1"/>
    <s v="01"/>
    <s v="15041RESIN146362023"/>
    <s v="23BL000F"/>
    <n v="1637"/>
    <n v="1637"/>
    <n v="1637"/>
    <n v="1637"/>
    <n v="0"/>
    <n v="0"/>
    <n v="0"/>
    <n v="0"/>
    <n v="908.5"/>
    <n v="0"/>
    <n v="0"/>
    <n v="0"/>
    <n v="0"/>
    <n v="0"/>
    <n v="908.5"/>
    <s v="2"/>
  </r>
  <r>
    <x v="5"/>
    <x v="148"/>
    <s v="1"/>
    <s v="01"/>
    <s v="15041RESIN146362023"/>
    <s v="23BL000F"/>
    <n v="1636"/>
    <n v="1636"/>
    <n v="1636"/>
    <n v="1636"/>
    <n v="0"/>
    <n v="0"/>
    <n v="0"/>
    <n v="0"/>
    <n v="44.48"/>
    <n v="0"/>
    <n v="0"/>
    <n v="0"/>
    <n v="0"/>
    <n v="0"/>
    <n v="44.48"/>
    <s v="2"/>
  </r>
  <r>
    <x v="5"/>
    <x v="148"/>
    <s v="1"/>
    <s v="01"/>
    <s v="15041RESIN146362023"/>
    <s v="23BL000F"/>
    <n v="1635"/>
    <n v="1635"/>
    <n v="1635"/>
    <n v="1635"/>
    <n v="0"/>
    <n v="0"/>
    <n v="0"/>
    <n v="0"/>
    <n v="115"/>
    <n v="0"/>
    <n v="0"/>
    <n v="0"/>
    <n v="0"/>
    <n v="0"/>
    <n v="115"/>
    <s v="2"/>
  </r>
  <r>
    <x v="5"/>
    <x v="148"/>
    <s v="1"/>
    <s v="01"/>
    <s v="15041RESIN146362023"/>
    <s v="23BL000F"/>
    <n v="1634"/>
    <n v="1634"/>
    <n v="1634"/>
    <n v="1634"/>
    <n v="0"/>
    <n v="0"/>
    <n v="0"/>
    <n v="0"/>
    <n v="24.5"/>
    <n v="0"/>
    <n v="0"/>
    <n v="0"/>
    <n v="0"/>
    <n v="0"/>
    <n v="24.5"/>
    <s v="2"/>
  </r>
  <r>
    <x v="5"/>
    <x v="148"/>
    <s v="1"/>
    <s v="01"/>
    <s v="15041RESIN146362023"/>
    <s v="23BL000F"/>
    <n v="1633"/>
    <n v="1633"/>
    <n v="1633"/>
    <n v="1633"/>
    <n v="0"/>
    <n v="0"/>
    <n v="0"/>
    <n v="0"/>
    <n v="139.15"/>
    <n v="0"/>
    <n v="0"/>
    <n v="0"/>
    <n v="0"/>
    <n v="0"/>
    <n v="139.15"/>
    <s v="2"/>
  </r>
  <r>
    <x v="5"/>
    <x v="148"/>
    <s v="1"/>
    <s v="01"/>
    <s v="15041RESIN146362023"/>
    <s v="23BL000F"/>
    <n v="1632"/>
    <n v="1632"/>
    <n v="1632"/>
    <n v="1632"/>
    <n v="0"/>
    <n v="0"/>
    <n v="0"/>
    <n v="0"/>
    <n v="53.56"/>
    <n v="0"/>
    <n v="0"/>
    <n v="0"/>
    <n v="0"/>
    <n v="0"/>
    <n v="53.56"/>
    <s v="2"/>
  </r>
  <r>
    <x v="5"/>
    <x v="148"/>
    <s v="1"/>
    <s v="01"/>
    <s v="15041RESIN146362023"/>
    <s v="23BL000F"/>
    <n v="1631"/>
    <n v="1631"/>
    <n v="1631"/>
    <n v="1631"/>
    <n v="0"/>
    <n v="0"/>
    <n v="0"/>
    <n v="0"/>
    <n v="55"/>
    <n v="0"/>
    <n v="0"/>
    <n v="0"/>
    <n v="0"/>
    <n v="0"/>
    <n v="55"/>
    <s v="2"/>
  </r>
  <r>
    <x v="5"/>
    <x v="148"/>
    <s v="1"/>
    <s v="01"/>
    <s v="15041RESIN146362023"/>
    <s v="23BL000F"/>
    <n v="1630"/>
    <n v="1630"/>
    <n v="1630"/>
    <n v="1630"/>
    <n v="0"/>
    <n v="0"/>
    <n v="0"/>
    <n v="0"/>
    <n v="40"/>
    <n v="0"/>
    <n v="0"/>
    <n v="0"/>
    <n v="0"/>
    <n v="0"/>
    <n v="40"/>
    <s v="2"/>
  </r>
  <r>
    <x v="5"/>
    <x v="148"/>
    <s v="1"/>
    <s v="01"/>
    <s v="15041RESIN146362023"/>
    <s v="23BL000F"/>
    <n v="1629"/>
    <n v="1629"/>
    <n v="1629"/>
    <n v="1629"/>
    <n v="0"/>
    <n v="0"/>
    <n v="0"/>
    <n v="0"/>
    <n v="476"/>
    <n v="0"/>
    <n v="0"/>
    <n v="0"/>
    <n v="0"/>
    <n v="0"/>
    <n v="476"/>
    <s v="2"/>
  </r>
  <r>
    <x v="5"/>
    <x v="148"/>
    <s v="1"/>
    <s v="01"/>
    <s v="15041RESIN146362023"/>
    <s v="23BL000F"/>
    <n v="1628"/>
    <n v="1628"/>
    <n v="1628"/>
    <n v="1628"/>
    <n v="0"/>
    <n v="0"/>
    <n v="0"/>
    <n v="0"/>
    <n v="105"/>
    <n v="0"/>
    <n v="0"/>
    <n v="0"/>
    <n v="0"/>
    <n v="0"/>
    <n v="105"/>
    <s v="2"/>
  </r>
  <r>
    <x v="5"/>
    <x v="148"/>
    <s v="1"/>
    <s v="01"/>
    <s v="15041RESIN146362023"/>
    <s v="23BL000F"/>
    <n v="1627"/>
    <n v="1627"/>
    <n v="1627"/>
    <n v="1627"/>
    <n v="0"/>
    <n v="0"/>
    <n v="0"/>
    <n v="0"/>
    <n v="117.5"/>
    <n v="0"/>
    <n v="0"/>
    <n v="0"/>
    <n v="0"/>
    <n v="0"/>
    <n v="117.5"/>
    <s v="2"/>
  </r>
  <r>
    <x v="5"/>
    <x v="149"/>
    <s v="1"/>
    <s v="01"/>
    <s v="15041RESIN146362023"/>
    <s v="23BL000F"/>
    <n v="1626"/>
    <n v="1626"/>
    <n v="1626"/>
    <n v="1626"/>
    <n v="0"/>
    <n v="0"/>
    <n v="0"/>
    <n v="0"/>
    <n v="450"/>
    <n v="0"/>
    <n v="0"/>
    <n v="0"/>
    <n v="0"/>
    <n v="0"/>
    <n v="450"/>
    <s v="2"/>
  </r>
  <r>
    <x v="5"/>
    <x v="149"/>
    <s v="1"/>
    <s v="01"/>
    <s v="15041RESIN146362023"/>
    <s v="23BL000F"/>
    <n v="1625"/>
    <n v="1625"/>
    <n v="1625"/>
    <n v="1625"/>
    <n v="0"/>
    <n v="0"/>
    <n v="0"/>
    <n v="0"/>
    <n v="52.75"/>
    <n v="0"/>
    <n v="0"/>
    <n v="0"/>
    <n v="0"/>
    <n v="0"/>
    <n v="52.75"/>
    <s v="2"/>
  </r>
  <r>
    <x v="5"/>
    <x v="149"/>
    <s v="1"/>
    <s v="01"/>
    <s v="15041RESIN146362023"/>
    <s v="23BL000F"/>
    <n v="1624"/>
    <n v="1624"/>
    <n v="1624"/>
    <n v="1624"/>
    <n v="0"/>
    <n v="0"/>
    <n v="0"/>
    <n v="0"/>
    <n v="186"/>
    <n v="0"/>
    <n v="0"/>
    <n v="0"/>
    <n v="0"/>
    <n v="0"/>
    <n v="186"/>
    <s v="2"/>
  </r>
  <r>
    <x v="5"/>
    <x v="149"/>
    <s v="1"/>
    <s v="01"/>
    <s v="15041RESIN146362023"/>
    <s v="23BL000F"/>
    <n v="1623"/>
    <n v="1623"/>
    <n v="1623"/>
    <n v="1623"/>
    <n v="0"/>
    <n v="0"/>
    <n v="0"/>
    <n v="0"/>
    <n v="71.760000000000005"/>
    <n v="0"/>
    <n v="0"/>
    <n v="0"/>
    <n v="0"/>
    <n v="0"/>
    <n v="71.760000000000005"/>
    <s v="2"/>
  </r>
  <r>
    <x v="5"/>
    <x v="149"/>
    <s v="1"/>
    <s v="01"/>
    <s v="15041RESIN146362023"/>
    <s v="23BL000F"/>
    <n v="1622"/>
    <n v="1622"/>
    <n v="1622"/>
    <n v="1622"/>
    <n v="0"/>
    <n v="0"/>
    <n v="0"/>
    <n v="0"/>
    <n v="346.5"/>
    <n v="0"/>
    <n v="0"/>
    <n v="0"/>
    <n v="0"/>
    <n v="0"/>
    <n v="346.5"/>
    <s v="2"/>
  </r>
  <r>
    <x v="5"/>
    <x v="149"/>
    <s v="1"/>
    <s v="01"/>
    <s v="15041RESIN146362023"/>
    <s v="23BL000F"/>
    <n v="1621"/>
    <n v="1621"/>
    <n v="1621"/>
    <n v="1621"/>
    <n v="0"/>
    <n v="0"/>
    <n v="0"/>
    <n v="0"/>
    <n v="123.25"/>
    <n v="0"/>
    <n v="0"/>
    <n v="0"/>
    <n v="0"/>
    <n v="0"/>
    <n v="123.25"/>
    <s v="2"/>
  </r>
  <r>
    <x v="5"/>
    <x v="149"/>
    <s v="1"/>
    <s v="01"/>
    <s v="15041RESIN146362023"/>
    <s v="23BL000F"/>
    <n v="1620"/>
    <n v="1620"/>
    <n v="1620"/>
    <n v="1620"/>
    <n v="0"/>
    <n v="0"/>
    <n v="0"/>
    <n v="0"/>
    <n v="22.5"/>
    <n v="0"/>
    <n v="0"/>
    <n v="0"/>
    <n v="0"/>
    <n v="0"/>
    <n v="22.5"/>
    <s v="2"/>
  </r>
  <r>
    <x v="5"/>
    <x v="149"/>
    <s v="1"/>
    <s v="01"/>
    <s v="15041RESIN146362023"/>
    <s v="23BL000F"/>
    <n v="1619"/>
    <n v="1619"/>
    <n v="1619"/>
    <n v="1619"/>
    <n v="0"/>
    <n v="0"/>
    <n v="0"/>
    <n v="0"/>
    <n v="120"/>
    <n v="0"/>
    <n v="0"/>
    <n v="0"/>
    <n v="0"/>
    <n v="0"/>
    <n v="120"/>
    <s v="2"/>
  </r>
  <r>
    <x v="5"/>
    <x v="149"/>
    <s v="1"/>
    <s v="01"/>
    <s v="15041RESIN146362023"/>
    <s v="23BL000F"/>
    <n v="1618"/>
    <n v="1618"/>
    <n v="1618"/>
    <n v="1618"/>
    <n v="0"/>
    <n v="0"/>
    <n v="0"/>
    <n v="0"/>
    <n v="167"/>
    <n v="0"/>
    <n v="0"/>
    <n v="0"/>
    <n v="0"/>
    <n v="0"/>
    <n v="167"/>
    <s v="2"/>
  </r>
  <r>
    <x v="5"/>
    <x v="149"/>
    <s v="1"/>
    <s v="01"/>
    <s v="15041RESIN146362023"/>
    <s v="23BL000F"/>
    <n v="1617"/>
    <n v="1617"/>
    <n v="1617"/>
    <n v="1617"/>
    <n v="0"/>
    <n v="0"/>
    <n v="0"/>
    <n v="0"/>
    <n v="21"/>
    <n v="0"/>
    <n v="0"/>
    <n v="0"/>
    <n v="0"/>
    <n v="0"/>
    <n v="21"/>
    <s v="2"/>
  </r>
  <r>
    <x v="5"/>
    <x v="149"/>
    <s v="1"/>
    <s v="01"/>
    <s v="15041RESIN146362023"/>
    <s v="23BL000F"/>
    <n v="1616"/>
    <n v="1616"/>
    <n v="1616"/>
    <n v="1616"/>
    <n v="0"/>
    <n v="0"/>
    <n v="0"/>
    <n v="0"/>
    <n v="82.5"/>
    <n v="0"/>
    <n v="0"/>
    <n v="0"/>
    <n v="0"/>
    <n v="0"/>
    <n v="82.5"/>
    <s v="2"/>
  </r>
  <r>
    <x v="5"/>
    <x v="149"/>
    <s v="1"/>
    <s v="01"/>
    <s v="15041RESIN146362023"/>
    <s v="23BL000F"/>
    <n v="1615"/>
    <n v="1615"/>
    <n v="1615"/>
    <n v="1615"/>
    <n v="0"/>
    <n v="0"/>
    <n v="0"/>
    <n v="0"/>
    <n v="199.5"/>
    <n v="0"/>
    <n v="0"/>
    <n v="0"/>
    <n v="0"/>
    <n v="0"/>
    <n v="199.5"/>
    <s v="2"/>
  </r>
  <r>
    <x v="5"/>
    <x v="149"/>
    <s v="1"/>
    <s v="01"/>
    <s v="15041RESIN146362023"/>
    <s v="23BL000F"/>
    <n v="1614"/>
    <n v="1614"/>
    <n v="1614"/>
    <n v="1614"/>
    <n v="0"/>
    <n v="0"/>
    <n v="0"/>
    <n v="0"/>
    <n v="37.299999999999997"/>
    <n v="0"/>
    <n v="0"/>
    <n v="0"/>
    <n v="0"/>
    <n v="0"/>
    <n v="37.299999999999997"/>
    <s v="2"/>
  </r>
  <r>
    <x v="5"/>
    <x v="149"/>
    <s v="1"/>
    <s v="01"/>
    <s v="15041RESIN146362023"/>
    <s v="23BL000F"/>
    <n v="1613"/>
    <n v="1613"/>
    <n v="1613"/>
    <n v="1613"/>
    <n v="0"/>
    <n v="0"/>
    <n v="0"/>
    <n v="0"/>
    <n v="12"/>
    <n v="0"/>
    <n v="0"/>
    <n v="0"/>
    <n v="0"/>
    <n v="0"/>
    <n v="12"/>
    <s v="2"/>
  </r>
  <r>
    <x v="5"/>
    <x v="149"/>
    <s v="1"/>
    <s v="01"/>
    <s v="15041RESIN146362023"/>
    <s v="23BL000F"/>
    <n v="1612"/>
    <n v="1612"/>
    <n v="1612"/>
    <n v="1612"/>
    <n v="0"/>
    <n v="0"/>
    <n v="0"/>
    <n v="0"/>
    <n v="78.599999999999994"/>
    <n v="0"/>
    <n v="0"/>
    <n v="0"/>
    <n v="0"/>
    <n v="0"/>
    <n v="78.599999999999994"/>
    <s v="2"/>
  </r>
  <r>
    <x v="5"/>
    <x v="149"/>
    <s v="1"/>
    <s v="01"/>
    <s v="15041RESIN146362023"/>
    <s v="23BL000F"/>
    <n v="1611"/>
    <n v="1611"/>
    <n v="1611"/>
    <n v="1611"/>
    <n v="0"/>
    <n v="0"/>
    <n v="0"/>
    <n v="0"/>
    <n v="302.5"/>
    <n v="0"/>
    <n v="0"/>
    <n v="0"/>
    <n v="0"/>
    <n v="0"/>
    <n v="302.5"/>
    <s v="2"/>
  </r>
  <r>
    <x v="5"/>
    <x v="149"/>
    <s v="1"/>
    <s v="01"/>
    <s v="15041RESIN146362023"/>
    <s v="23BL000F"/>
    <n v="1610"/>
    <n v="1610"/>
    <n v="1610"/>
    <n v="1610"/>
    <n v="0"/>
    <n v="0"/>
    <n v="0"/>
    <n v="0"/>
    <n v="405"/>
    <n v="0"/>
    <n v="0"/>
    <n v="0"/>
    <n v="0"/>
    <n v="0"/>
    <n v="405"/>
    <s v="2"/>
  </r>
  <r>
    <x v="5"/>
    <x v="149"/>
    <s v="1"/>
    <s v="01"/>
    <s v="15041RESIN146362023"/>
    <s v="23BL000F"/>
    <n v="1609"/>
    <n v="1609"/>
    <n v="1609"/>
    <n v="1609"/>
    <n v="0"/>
    <n v="0"/>
    <n v="0"/>
    <n v="0"/>
    <n v="85"/>
    <n v="0"/>
    <n v="0"/>
    <n v="0"/>
    <n v="0"/>
    <n v="0"/>
    <n v="85"/>
    <s v="2"/>
  </r>
  <r>
    <x v="5"/>
    <x v="149"/>
    <s v="1"/>
    <s v="01"/>
    <s v="15041RESIN146362023"/>
    <s v="23BL000F"/>
    <n v="1608"/>
    <n v="1608"/>
    <n v="1608"/>
    <n v="1608"/>
    <n v="0"/>
    <n v="0"/>
    <n v="0"/>
    <n v="0"/>
    <n v="479.5"/>
    <n v="0"/>
    <n v="0"/>
    <n v="0"/>
    <n v="0"/>
    <n v="0"/>
    <n v="479.5"/>
    <s v="2"/>
  </r>
  <r>
    <x v="5"/>
    <x v="149"/>
    <s v="1"/>
    <s v="01"/>
    <s v="15041RESIN146362023"/>
    <s v="23BL000F"/>
    <n v="1607"/>
    <n v="1607"/>
    <n v="1607"/>
    <n v="1607"/>
    <n v="0"/>
    <n v="0"/>
    <n v="0"/>
    <n v="0"/>
    <n v="20"/>
    <n v="0"/>
    <n v="0"/>
    <n v="0"/>
    <n v="0"/>
    <n v="0"/>
    <n v="20"/>
    <s v="2"/>
  </r>
  <r>
    <x v="5"/>
    <x v="149"/>
    <s v="1"/>
    <s v="01"/>
    <s v="15041RESIN146362023"/>
    <s v="23BL000F"/>
    <n v="1606"/>
    <n v="1606"/>
    <n v="1606"/>
    <n v="1606"/>
    <n v="0"/>
    <n v="0"/>
    <n v="0"/>
    <n v="0"/>
    <n v="484"/>
    <n v="0"/>
    <n v="0"/>
    <n v="0"/>
    <n v="0"/>
    <n v="0"/>
    <n v="484"/>
    <s v="2"/>
  </r>
  <r>
    <x v="5"/>
    <x v="150"/>
    <s v="1"/>
    <s v="01"/>
    <s v="15041RESIN146362023"/>
    <s v="23BL000F"/>
    <n v="1605"/>
    <n v="1605"/>
    <n v="1605"/>
    <n v="1605"/>
    <n v="0"/>
    <n v="0"/>
    <n v="0"/>
    <n v="0"/>
    <n v="110"/>
    <n v="0"/>
    <n v="0"/>
    <n v="0"/>
    <n v="0"/>
    <n v="0"/>
    <n v="110"/>
    <s v="2"/>
  </r>
  <r>
    <x v="5"/>
    <x v="150"/>
    <s v="1"/>
    <s v="01"/>
    <s v="15041RESIN146362023"/>
    <s v="23BL000F"/>
    <n v="1604"/>
    <n v="1604"/>
    <n v="1604"/>
    <n v="1604"/>
    <n v="0"/>
    <n v="0"/>
    <n v="0"/>
    <n v="0"/>
    <n v="803.5"/>
    <n v="0"/>
    <n v="0"/>
    <n v="0"/>
    <n v="0"/>
    <n v="0"/>
    <n v="803.5"/>
    <s v="2"/>
  </r>
  <r>
    <x v="5"/>
    <x v="150"/>
    <s v="1"/>
    <s v="01"/>
    <s v="15041RESIN146362023"/>
    <s v="23BL000F"/>
    <n v="1603"/>
    <n v="1603"/>
    <n v="1603"/>
    <n v="1603"/>
    <n v="0"/>
    <n v="0"/>
    <n v="0"/>
    <n v="0"/>
    <n v="237"/>
    <n v="0"/>
    <n v="0"/>
    <n v="0"/>
    <n v="0"/>
    <n v="0"/>
    <n v="237"/>
    <s v="2"/>
  </r>
  <r>
    <x v="5"/>
    <x v="150"/>
    <s v="1"/>
    <s v="01"/>
    <s v="15041RESIN146362023"/>
    <s v="23BL000F"/>
    <n v="1602"/>
    <n v="1602"/>
    <n v="1602"/>
    <n v="1602"/>
    <n v="0"/>
    <n v="0"/>
    <n v="0"/>
    <n v="0"/>
    <n v="30"/>
    <n v="0"/>
    <n v="0"/>
    <n v="0"/>
    <n v="0"/>
    <n v="0"/>
    <n v="30"/>
    <s v="2"/>
  </r>
  <r>
    <x v="5"/>
    <x v="150"/>
    <s v="1"/>
    <s v="01"/>
    <s v="15041RESIN146362023"/>
    <s v="23BL000F"/>
    <n v="1601"/>
    <n v="1601"/>
    <n v="1601"/>
    <n v="1601"/>
    <n v="0"/>
    <n v="0"/>
    <n v="0"/>
    <n v="0"/>
    <n v="21"/>
    <n v="0"/>
    <n v="0"/>
    <n v="0"/>
    <n v="0"/>
    <n v="0"/>
    <n v="21"/>
    <s v="2"/>
  </r>
  <r>
    <x v="5"/>
    <x v="150"/>
    <s v="1"/>
    <s v="01"/>
    <s v="15041RESIN146362023"/>
    <s v="23BL000F"/>
    <n v="1600"/>
    <n v="1600"/>
    <n v="1600"/>
    <n v="1600"/>
    <n v="0"/>
    <n v="0"/>
    <n v="0"/>
    <n v="0"/>
    <n v="18"/>
    <n v="0"/>
    <n v="0"/>
    <n v="0"/>
    <n v="0"/>
    <n v="0"/>
    <n v="18"/>
    <s v="2"/>
  </r>
  <r>
    <x v="5"/>
    <x v="150"/>
    <s v="1"/>
    <s v="01"/>
    <s v="15041RESIN146362023"/>
    <s v="23BL000F"/>
    <n v="1599"/>
    <n v="1599"/>
    <n v="1599"/>
    <n v="1599"/>
    <n v="0"/>
    <n v="0"/>
    <n v="0"/>
    <n v="0"/>
    <n v="120"/>
    <n v="0"/>
    <n v="0"/>
    <n v="0"/>
    <n v="0"/>
    <n v="0"/>
    <n v="120"/>
    <s v="2"/>
  </r>
  <r>
    <x v="5"/>
    <x v="150"/>
    <s v="1"/>
    <s v="01"/>
    <s v="15041RESIN146362023"/>
    <s v="23BL000F"/>
    <n v="1598"/>
    <n v="1598"/>
    <n v="1598"/>
    <n v="1598"/>
    <n v="0"/>
    <n v="0"/>
    <n v="0"/>
    <n v="0"/>
    <n v="936"/>
    <n v="0"/>
    <n v="0"/>
    <n v="0"/>
    <n v="0"/>
    <n v="0"/>
    <n v="936"/>
    <s v="2"/>
  </r>
  <r>
    <x v="5"/>
    <x v="150"/>
    <s v="1"/>
    <s v="01"/>
    <s v="15041RESIN146362023"/>
    <s v="23BL000F"/>
    <n v="1597"/>
    <n v="1597"/>
    <n v="1597"/>
    <n v="1597"/>
    <n v="0"/>
    <n v="0"/>
    <n v="0"/>
    <n v="0"/>
    <n v="26"/>
    <n v="0"/>
    <n v="0"/>
    <n v="0"/>
    <n v="0"/>
    <n v="0"/>
    <n v="26"/>
    <s v="2"/>
  </r>
  <r>
    <x v="5"/>
    <x v="150"/>
    <s v="1"/>
    <s v="01"/>
    <s v="15041RESIN146362023"/>
    <s v="23BL000F"/>
    <n v="1596"/>
    <n v="1596"/>
    <n v="1596"/>
    <n v="1596"/>
    <n v="0"/>
    <n v="0"/>
    <n v="0"/>
    <n v="0"/>
    <n v="779.75"/>
    <n v="0"/>
    <n v="0"/>
    <n v="0"/>
    <n v="0"/>
    <n v="0"/>
    <n v="779.75"/>
    <s v="2"/>
  </r>
  <r>
    <x v="5"/>
    <x v="150"/>
    <s v="1"/>
    <s v="01"/>
    <s v="15041RESIN146362023"/>
    <s v="23BL000F"/>
    <n v="1595"/>
    <n v="1595"/>
    <n v="1595"/>
    <n v="1595"/>
    <n v="0"/>
    <n v="0"/>
    <n v="0"/>
    <n v="0"/>
    <n v="299.5"/>
    <n v="0"/>
    <n v="0"/>
    <n v="0"/>
    <n v="0"/>
    <n v="0"/>
    <n v="299.5"/>
    <s v="2"/>
  </r>
  <r>
    <x v="5"/>
    <x v="150"/>
    <s v="1"/>
    <s v="01"/>
    <s v="15041RESIN146362023"/>
    <s v="23BL000F"/>
    <n v="1594"/>
    <n v="1594"/>
    <n v="1594"/>
    <n v="1594"/>
    <n v="0"/>
    <n v="0"/>
    <n v="0"/>
    <n v="0"/>
    <n v="86.5"/>
    <n v="0"/>
    <n v="0"/>
    <n v="0"/>
    <n v="0"/>
    <n v="0"/>
    <n v="86.5"/>
    <s v="2"/>
  </r>
  <r>
    <x v="5"/>
    <x v="150"/>
    <s v="1"/>
    <s v="01"/>
    <s v="15041RESIN146362023"/>
    <s v="23BL000F"/>
    <n v="1593"/>
    <n v="1593"/>
    <n v="1593"/>
    <n v="1593"/>
    <n v="0"/>
    <n v="0"/>
    <n v="0"/>
    <n v="0"/>
    <n v="180"/>
    <n v="0"/>
    <n v="0"/>
    <n v="0"/>
    <n v="0"/>
    <n v="0"/>
    <n v="180"/>
    <s v="2"/>
  </r>
  <r>
    <x v="5"/>
    <x v="150"/>
    <s v="1"/>
    <s v="01"/>
    <s v="15041RESIN146362023"/>
    <s v="23BL000F"/>
    <n v="1592"/>
    <n v="1592"/>
    <n v="1592"/>
    <n v="1592"/>
    <n v="0"/>
    <n v="0"/>
    <n v="0"/>
    <n v="0"/>
    <n v="51.4"/>
    <n v="0"/>
    <n v="0"/>
    <n v="0"/>
    <n v="0"/>
    <n v="0"/>
    <n v="51.4"/>
    <s v="2"/>
  </r>
  <r>
    <x v="5"/>
    <x v="150"/>
    <s v="1"/>
    <s v="01"/>
    <s v="15041RESIN146362023"/>
    <s v="23BL000F"/>
    <n v="1591"/>
    <n v="1591"/>
    <n v="1591"/>
    <n v="1591"/>
    <n v="0"/>
    <n v="0"/>
    <n v="0"/>
    <n v="0"/>
    <n v="29.7"/>
    <n v="0"/>
    <n v="0"/>
    <n v="0"/>
    <n v="0"/>
    <n v="0"/>
    <n v="29.7"/>
    <s v="2"/>
  </r>
  <r>
    <x v="5"/>
    <x v="150"/>
    <s v="1"/>
    <s v="01"/>
    <s v="15041RESIN146362023"/>
    <s v="23BL000F"/>
    <n v="1590"/>
    <n v="1590"/>
    <n v="1590"/>
    <n v="1590"/>
    <n v="0"/>
    <n v="0"/>
    <n v="0"/>
    <n v="0"/>
    <n v="463"/>
    <n v="0"/>
    <n v="0"/>
    <n v="0"/>
    <n v="0"/>
    <n v="0"/>
    <n v="463"/>
    <s v="2"/>
  </r>
  <r>
    <x v="5"/>
    <x v="150"/>
    <s v="1"/>
    <s v="01"/>
    <s v="15041RESIN146362023"/>
    <s v="23BL000F"/>
    <n v="1589"/>
    <n v="1589"/>
    <n v="1589"/>
    <n v="1589"/>
    <n v="0"/>
    <n v="0"/>
    <n v="0"/>
    <n v="0"/>
    <n v="67.599999999999994"/>
    <n v="0"/>
    <n v="0"/>
    <n v="0"/>
    <n v="0"/>
    <n v="0"/>
    <n v="67.599999999999994"/>
    <s v="2"/>
  </r>
  <r>
    <x v="5"/>
    <x v="150"/>
    <s v="1"/>
    <s v="01"/>
    <s v="15041RESIN146362023"/>
    <s v="23BL000F"/>
    <n v="1588"/>
    <n v="1588"/>
    <n v="1588"/>
    <n v="1588"/>
    <n v="0"/>
    <n v="0"/>
    <n v="0"/>
    <n v="0"/>
    <n v="499.5"/>
    <n v="0"/>
    <n v="0"/>
    <n v="0"/>
    <n v="0"/>
    <n v="0"/>
    <n v="499.5"/>
    <s v="2"/>
  </r>
  <r>
    <x v="5"/>
    <x v="150"/>
    <s v="1"/>
    <s v="01"/>
    <s v="15041RESIN146362023"/>
    <s v="23BL000F"/>
    <n v="1587"/>
    <n v="1587"/>
    <n v="1587"/>
    <n v="1587"/>
    <n v="0"/>
    <n v="0"/>
    <n v="0"/>
    <n v="0"/>
    <n v="60.6"/>
    <n v="0"/>
    <n v="0"/>
    <n v="0"/>
    <n v="0"/>
    <n v="0"/>
    <n v="60.6"/>
    <s v="2"/>
  </r>
  <r>
    <x v="5"/>
    <x v="150"/>
    <s v="1"/>
    <s v="01"/>
    <s v="15041RESIN146362023"/>
    <s v="23BL000F"/>
    <n v="1586"/>
    <n v="1586"/>
    <n v="1586"/>
    <n v="1586"/>
    <n v="0"/>
    <n v="0"/>
    <n v="0"/>
    <n v="0"/>
    <n v="572"/>
    <n v="0"/>
    <n v="0"/>
    <n v="0"/>
    <n v="0"/>
    <n v="0"/>
    <n v="572"/>
    <s v="2"/>
  </r>
  <r>
    <x v="5"/>
    <x v="150"/>
    <s v="1"/>
    <s v="01"/>
    <s v="15041RESIN146362023"/>
    <s v="23BL000F"/>
    <n v="1585"/>
    <n v="1585"/>
    <n v="1585"/>
    <n v="1585"/>
    <n v="0"/>
    <n v="0"/>
    <n v="0"/>
    <n v="0"/>
    <n v="478"/>
    <n v="0"/>
    <n v="0"/>
    <n v="0"/>
    <n v="0"/>
    <n v="0"/>
    <n v="478"/>
    <s v="2"/>
  </r>
  <r>
    <x v="5"/>
    <x v="150"/>
    <s v="1"/>
    <s v="01"/>
    <s v="15041RESIN146362023"/>
    <s v="23BL000F"/>
    <n v="1584"/>
    <n v="1584"/>
    <n v="1584"/>
    <n v="1584"/>
    <n v="0"/>
    <n v="0"/>
    <n v="0"/>
    <n v="0"/>
    <n v="378.7"/>
    <n v="0"/>
    <n v="0"/>
    <n v="0"/>
    <n v="0"/>
    <n v="0"/>
    <n v="378.7"/>
    <s v="2"/>
  </r>
  <r>
    <x v="5"/>
    <x v="150"/>
    <s v="1"/>
    <s v="01"/>
    <s v="15041RESIN146362023"/>
    <s v="23BL000F"/>
    <n v="1583"/>
    <n v="1583"/>
    <n v="1583"/>
    <n v="1583"/>
    <n v="0"/>
    <n v="0"/>
    <n v="0"/>
    <n v="0"/>
    <n v="228"/>
    <n v="0"/>
    <n v="0"/>
    <n v="0"/>
    <n v="0"/>
    <n v="0"/>
    <n v="228"/>
    <s v="2"/>
  </r>
  <r>
    <x v="5"/>
    <x v="150"/>
    <s v="1"/>
    <s v="01"/>
    <s v="15041RESIN146362023"/>
    <s v="23BL000F"/>
    <n v="1582"/>
    <n v="1582"/>
    <n v="1582"/>
    <n v="1582"/>
    <n v="0"/>
    <n v="0"/>
    <n v="0"/>
    <n v="0"/>
    <n v="450"/>
    <n v="0"/>
    <n v="0"/>
    <n v="0"/>
    <n v="0"/>
    <n v="0"/>
    <n v="450"/>
    <s v="2"/>
  </r>
  <r>
    <x v="5"/>
    <x v="150"/>
    <s v="1"/>
    <s v="01"/>
    <s v="15041RESIN146362023"/>
    <s v="23BL000F"/>
    <n v="1581"/>
    <n v="1581"/>
    <n v="1581"/>
    <n v="1581"/>
    <n v="0"/>
    <n v="0"/>
    <n v="0"/>
    <n v="0"/>
    <n v="148.5"/>
    <n v="0"/>
    <n v="0"/>
    <n v="0"/>
    <n v="0"/>
    <n v="0"/>
    <n v="148.5"/>
    <s v="2"/>
  </r>
  <r>
    <x v="5"/>
    <x v="150"/>
    <s v="1"/>
    <s v="01"/>
    <s v="15041RESIN146362023"/>
    <s v="23BL000F"/>
    <n v="1580"/>
    <n v="1580"/>
    <n v="1580"/>
    <n v="1580"/>
    <n v="0"/>
    <n v="0"/>
    <n v="0"/>
    <n v="0"/>
    <n v="84.3"/>
    <n v="0"/>
    <n v="0"/>
    <n v="0"/>
    <n v="0"/>
    <n v="0"/>
    <n v="84.3"/>
    <s v="2"/>
  </r>
  <r>
    <x v="5"/>
    <x v="150"/>
    <s v="1"/>
    <s v="01"/>
    <s v="15041RESIN146362023"/>
    <s v="23BL000F"/>
    <n v="1579"/>
    <n v="1579"/>
    <n v="1579"/>
    <n v="1579"/>
    <n v="0"/>
    <n v="0"/>
    <n v="0"/>
    <n v="0"/>
    <n v="11.25"/>
    <n v="0"/>
    <n v="0"/>
    <n v="0"/>
    <n v="0"/>
    <n v="0"/>
    <n v="11.25"/>
    <s v="2"/>
  </r>
  <r>
    <x v="5"/>
    <x v="150"/>
    <s v="1"/>
    <s v="01"/>
    <s v="15041RESIN146362023"/>
    <s v="23BL000F"/>
    <n v="1578"/>
    <n v="1578"/>
    <n v="1578"/>
    <n v="1578"/>
    <n v="0"/>
    <n v="0"/>
    <n v="0"/>
    <n v="0"/>
    <n v="472"/>
    <n v="0"/>
    <n v="0"/>
    <n v="0"/>
    <n v="0"/>
    <n v="0"/>
    <n v="472"/>
    <s v="2"/>
  </r>
  <r>
    <x v="6"/>
    <x v="151"/>
    <s v="1"/>
    <s v="01"/>
    <s v="15041RESIN146362023"/>
    <s v="23BL000F"/>
    <n v="1577"/>
    <n v="1577"/>
    <n v="1577"/>
    <n v="1577"/>
    <n v="0"/>
    <n v="0"/>
    <n v="0"/>
    <n v="0"/>
    <n v="485"/>
    <n v="0"/>
    <n v="0"/>
    <n v="0"/>
    <n v="0"/>
    <n v="0"/>
    <n v="485"/>
    <s v="2"/>
  </r>
  <r>
    <x v="6"/>
    <x v="151"/>
    <s v="1"/>
    <s v="01"/>
    <s v="15041RESIN146362023"/>
    <s v="23BL000F"/>
    <n v="1576"/>
    <n v="1576"/>
    <n v="1576"/>
    <n v="1576"/>
    <n v="0"/>
    <n v="0"/>
    <n v="0"/>
    <n v="0"/>
    <n v="7"/>
    <n v="0"/>
    <n v="0"/>
    <n v="0"/>
    <n v="0"/>
    <n v="0"/>
    <n v="7"/>
    <s v="2"/>
  </r>
  <r>
    <x v="6"/>
    <x v="151"/>
    <s v="1"/>
    <s v="01"/>
    <s v="15041RESIN146362023"/>
    <s v="23BL000F"/>
    <n v="1575"/>
    <n v="1575"/>
    <n v="1575"/>
    <n v="1575"/>
    <n v="0"/>
    <n v="0"/>
    <n v="0"/>
    <n v="0"/>
    <n v="28.1"/>
    <n v="0"/>
    <n v="0"/>
    <n v="0"/>
    <n v="0"/>
    <n v="0"/>
    <n v="28.1"/>
    <s v="2"/>
  </r>
  <r>
    <x v="6"/>
    <x v="151"/>
    <s v="1"/>
    <s v="01"/>
    <s v="15041RESIN146362023"/>
    <s v="23BL000F"/>
    <n v="1574"/>
    <n v="1574"/>
    <n v="1574"/>
    <n v="1574"/>
    <n v="0"/>
    <n v="0"/>
    <n v="0"/>
    <n v="0"/>
    <n v="182.8"/>
    <n v="0"/>
    <n v="0"/>
    <n v="0"/>
    <n v="0"/>
    <n v="0"/>
    <n v="182.8"/>
    <s v="2"/>
  </r>
  <r>
    <x v="6"/>
    <x v="151"/>
    <s v="1"/>
    <s v="01"/>
    <s v="15041RESIN146362023"/>
    <s v="23BL000F"/>
    <n v="1573"/>
    <n v="1573"/>
    <n v="1573"/>
    <n v="1573"/>
    <n v="0"/>
    <n v="0"/>
    <n v="0"/>
    <n v="0"/>
    <n v="15"/>
    <n v="0"/>
    <n v="0"/>
    <n v="0"/>
    <n v="0"/>
    <n v="0"/>
    <n v="15"/>
    <s v="2"/>
  </r>
  <r>
    <x v="6"/>
    <x v="151"/>
    <s v="1"/>
    <s v="01"/>
    <s v="15041RESIN146362023"/>
    <s v="23BL000F"/>
    <n v="1572"/>
    <n v="1572"/>
    <n v="1572"/>
    <n v="1572"/>
    <n v="0"/>
    <n v="0"/>
    <n v="0"/>
    <n v="0"/>
    <n v="220"/>
    <n v="0"/>
    <n v="0"/>
    <n v="0"/>
    <n v="0"/>
    <n v="0"/>
    <n v="220"/>
    <s v="2"/>
  </r>
  <r>
    <x v="6"/>
    <x v="151"/>
    <s v="1"/>
    <s v="01"/>
    <s v="15041RESIN146362023"/>
    <s v="23BL000F"/>
    <n v="1571"/>
    <n v="1571"/>
    <n v="1571"/>
    <n v="1571"/>
    <n v="0"/>
    <n v="0"/>
    <n v="0"/>
    <n v="0"/>
    <n v="41"/>
    <n v="0"/>
    <n v="0"/>
    <n v="0"/>
    <n v="0"/>
    <n v="0"/>
    <n v="41"/>
    <s v="2"/>
  </r>
  <r>
    <x v="6"/>
    <x v="151"/>
    <s v="1"/>
    <s v="01"/>
    <s v="15041RESIN146362023"/>
    <s v="23BL000F"/>
    <n v="1570"/>
    <n v="1570"/>
    <n v="1570"/>
    <n v="1570"/>
    <n v="0"/>
    <n v="0"/>
    <n v="0"/>
    <n v="0"/>
    <n v="210.39"/>
    <n v="0"/>
    <n v="0"/>
    <n v="0"/>
    <n v="0"/>
    <n v="0"/>
    <n v="210.39"/>
    <s v="2"/>
  </r>
  <r>
    <x v="6"/>
    <x v="151"/>
    <s v="1"/>
    <s v="01"/>
    <s v="15041RESIN146362023"/>
    <s v="23BL000F"/>
    <n v="1569"/>
    <n v="1569"/>
    <n v="1569"/>
    <n v="1569"/>
    <n v="0"/>
    <n v="0"/>
    <n v="0"/>
    <n v="0"/>
    <n v="383"/>
    <n v="0"/>
    <n v="0"/>
    <n v="0"/>
    <n v="0"/>
    <n v="0"/>
    <n v="383"/>
    <s v="2"/>
  </r>
  <r>
    <x v="6"/>
    <x v="151"/>
    <s v="1"/>
    <s v="01"/>
    <s v="15041RESIN146362023"/>
    <s v="23BL000F"/>
    <n v="1568"/>
    <n v="1568"/>
    <n v="1568"/>
    <n v="1568"/>
    <n v="0"/>
    <n v="0"/>
    <n v="0"/>
    <n v="0"/>
    <n v="463.38"/>
    <n v="0"/>
    <n v="0"/>
    <n v="0"/>
    <n v="0"/>
    <n v="0"/>
    <n v="463.38"/>
    <s v="2"/>
  </r>
  <r>
    <x v="6"/>
    <x v="151"/>
    <s v="1"/>
    <s v="01"/>
    <s v="15041RESIN146362023"/>
    <s v="23BL000F"/>
    <n v="1567"/>
    <n v="1567"/>
    <n v="1567"/>
    <n v="1567"/>
    <n v="0"/>
    <n v="0"/>
    <n v="0"/>
    <n v="0"/>
    <n v="45"/>
    <n v="0"/>
    <n v="0"/>
    <n v="0"/>
    <n v="0"/>
    <n v="0"/>
    <n v="45"/>
    <s v="2"/>
  </r>
  <r>
    <x v="6"/>
    <x v="151"/>
    <s v="1"/>
    <s v="01"/>
    <s v="15041RESIN146362023"/>
    <s v="23BL000F"/>
    <n v="1566"/>
    <n v="1566"/>
    <n v="1566"/>
    <n v="1566"/>
    <n v="0"/>
    <n v="0"/>
    <n v="0"/>
    <n v="0"/>
    <n v="92"/>
    <n v="0"/>
    <n v="0"/>
    <n v="0"/>
    <n v="0"/>
    <n v="0"/>
    <n v="92"/>
    <s v="2"/>
  </r>
  <r>
    <x v="6"/>
    <x v="151"/>
    <s v="1"/>
    <s v="01"/>
    <s v="15041RESIN146362023"/>
    <s v="23BL000F"/>
    <n v="1565"/>
    <n v="1565"/>
    <n v="1565"/>
    <n v="1565"/>
    <n v="0"/>
    <n v="0"/>
    <n v="0"/>
    <n v="0"/>
    <n v="48.1"/>
    <n v="0"/>
    <n v="0"/>
    <n v="0"/>
    <n v="0"/>
    <n v="0"/>
    <n v="48.1"/>
    <s v="2"/>
  </r>
  <r>
    <x v="6"/>
    <x v="151"/>
    <s v="1"/>
    <s v="01"/>
    <s v="15041RESIN146362023"/>
    <s v="23BL000F"/>
    <n v="1564"/>
    <n v="1564"/>
    <n v="1564"/>
    <n v="1564"/>
    <n v="0"/>
    <n v="0"/>
    <n v="0"/>
    <n v="0"/>
    <n v="7.3"/>
    <n v="0"/>
    <n v="0"/>
    <n v="0"/>
    <n v="0"/>
    <n v="0"/>
    <n v="7.3"/>
    <s v="2"/>
  </r>
  <r>
    <x v="6"/>
    <x v="151"/>
    <s v="1"/>
    <s v="01"/>
    <s v="15041RESIN146362023"/>
    <s v="23BL000F"/>
    <n v="1563"/>
    <n v="1563"/>
    <n v="1563"/>
    <n v="1563"/>
    <n v="0"/>
    <n v="0"/>
    <n v="0"/>
    <n v="0"/>
    <n v="38.5"/>
    <n v="0"/>
    <n v="0"/>
    <n v="0"/>
    <n v="0"/>
    <n v="0"/>
    <n v="38.5"/>
    <s v="2"/>
  </r>
  <r>
    <x v="6"/>
    <x v="151"/>
    <s v="1"/>
    <s v="01"/>
    <s v="15041RESIN146362023"/>
    <s v="23BL000F"/>
    <n v="1562"/>
    <n v="1562"/>
    <n v="1562"/>
    <n v="1562"/>
    <n v="0"/>
    <n v="0"/>
    <n v="0"/>
    <n v="0"/>
    <n v="493"/>
    <n v="0"/>
    <n v="0"/>
    <n v="0"/>
    <n v="0"/>
    <n v="0"/>
    <n v="493"/>
    <s v="2"/>
  </r>
  <r>
    <x v="6"/>
    <x v="151"/>
    <s v="1"/>
    <s v="01"/>
    <s v="15041RESIN146362023"/>
    <s v="23BL000F"/>
    <n v="1561"/>
    <n v="1561"/>
    <n v="1561"/>
    <n v="1561"/>
    <n v="0"/>
    <n v="0"/>
    <n v="0"/>
    <n v="0"/>
    <n v="572"/>
    <n v="0"/>
    <n v="0"/>
    <n v="0"/>
    <n v="0"/>
    <n v="0"/>
    <n v="572"/>
    <s v="2"/>
  </r>
  <r>
    <x v="6"/>
    <x v="151"/>
    <s v="1"/>
    <s v="01"/>
    <s v="15041RESIN146362023"/>
    <s v="23BL000F"/>
    <n v="1560"/>
    <n v="1560"/>
    <n v="1560"/>
    <n v="1560"/>
    <n v="0"/>
    <n v="0"/>
    <n v="0"/>
    <n v="0"/>
    <n v="450.5"/>
    <n v="0"/>
    <n v="0"/>
    <n v="0"/>
    <n v="0"/>
    <n v="0"/>
    <n v="450.5"/>
    <s v="2"/>
  </r>
  <r>
    <x v="6"/>
    <x v="152"/>
    <s v="1"/>
    <s v="01"/>
    <s v="15041RESIN146362023"/>
    <s v="23BL000F"/>
    <n v="1559"/>
    <n v="1559"/>
    <n v="1559"/>
    <n v="1559"/>
    <n v="0"/>
    <n v="0"/>
    <n v="0"/>
    <n v="0"/>
    <n v="3.6"/>
    <n v="0"/>
    <n v="0"/>
    <n v="0"/>
    <n v="0"/>
    <n v="0"/>
    <n v="3.6"/>
    <s v="2"/>
  </r>
  <r>
    <x v="6"/>
    <x v="152"/>
    <s v="1"/>
    <s v="01"/>
    <s v="15041RESIN146362023"/>
    <s v="23BL000F"/>
    <n v="1558"/>
    <n v="1558"/>
    <n v="1558"/>
    <n v="1558"/>
    <n v="0"/>
    <n v="0"/>
    <n v="0"/>
    <n v="0"/>
    <n v="112.5"/>
    <n v="0"/>
    <n v="0"/>
    <n v="0"/>
    <n v="0"/>
    <n v="0"/>
    <n v="112.5"/>
    <s v="2"/>
  </r>
  <r>
    <x v="6"/>
    <x v="152"/>
    <s v="1"/>
    <s v="01"/>
    <s v="15041RESIN146362023"/>
    <s v="23BL000F"/>
    <n v="1557"/>
    <n v="1557"/>
    <n v="1557"/>
    <n v="1557"/>
    <n v="0"/>
    <n v="0"/>
    <n v="0"/>
    <n v="0"/>
    <n v="102"/>
    <n v="0"/>
    <n v="0"/>
    <n v="0"/>
    <n v="0"/>
    <n v="0"/>
    <n v="102"/>
    <s v="2"/>
  </r>
  <r>
    <x v="6"/>
    <x v="152"/>
    <s v="1"/>
    <s v="01"/>
    <s v="15041RESIN146362023"/>
    <s v="23BL000F"/>
    <n v="1556"/>
    <n v="1556"/>
    <n v="1556"/>
    <n v="1556"/>
    <n v="0"/>
    <n v="0"/>
    <n v="0"/>
    <n v="0"/>
    <n v="162.9"/>
    <n v="0"/>
    <n v="0"/>
    <n v="0"/>
    <n v="0"/>
    <n v="0"/>
    <n v="162.9"/>
    <s v="2"/>
  </r>
  <r>
    <x v="6"/>
    <x v="152"/>
    <s v="1"/>
    <s v="01"/>
    <s v="15041RESIN146362023"/>
    <s v="23BL000F"/>
    <n v="1555"/>
    <n v="1555"/>
    <n v="1555"/>
    <n v="1555"/>
    <n v="0"/>
    <n v="0"/>
    <n v="0"/>
    <n v="0"/>
    <n v="6.05"/>
    <n v="0"/>
    <n v="0"/>
    <n v="0"/>
    <n v="0"/>
    <n v="0"/>
    <n v="6.05"/>
    <s v="2"/>
  </r>
  <r>
    <x v="6"/>
    <x v="152"/>
    <s v="1"/>
    <s v="01"/>
    <s v="15041RESIN146362023"/>
    <s v="23BL000F"/>
    <n v="1554"/>
    <n v="1554"/>
    <n v="1554"/>
    <n v="1554"/>
    <n v="0"/>
    <n v="0"/>
    <n v="0"/>
    <n v="0"/>
    <n v="6.9"/>
    <n v="0"/>
    <n v="0"/>
    <n v="0"/>
    <n v="0"/>
    <n v="0"/>
    <n v="6.9"/>
    <s v="2"/>
  </r>
  <r>
    <x v="6"/>
    <x v="152"/>
    <s v="1"/>
    <s v="01"/>
    <s v="15041RESIN146362023"/>
    <s v="23BL000F"/>
    <n v="1553"/>
    <n v="1553"/>
    <n v="1553"/>
    <n v="1553"/>
    <n v="0"/>
    <n v="0"/>
    <n v="0"/>
    <n v="0"/>
    <n v="14.9"/>
    <n v="0"/>
    <n v="0"/>
    <n v="0"/>
    <n v="0"/>
    <n v="0"/>
    <n v="14.9"/>
    <s v="2"/>
  </r>
  <r>
    <x v="6"/>
    <x v="152"/>
    <s v="1"/>
    <s v="01"/>
    <s v="15041RESIN146362023"/>
    <s v="23BL000F"/>
    <n v="1552"/>
    <n v="1552"/>
    <n v="1552"/>
    <n v="1552"/>
    <n v="0"/>
    <n v="0"/>
    <n v="0"/>
    <n v="0"/>
    <n v="26.2"/>
    <n v="0"/>
    <n v="0"/>
    <n v="0"/>
    <n v="0"/>
    <n v="0"/>
    <n v="26.2"/>
    <s v="2"/>
  </r>
  <r>
    <x v="6"/>
    <x v="152"/>
    <s v="1"/>
    <s v="01"/>
    <s v="15041RESIN146362023"/>
    <s v="23BL000F"/>
    <n v="1551"/>
    <n v="1551"/>
    <n v="1551"/>
    <n v="1551"/>
    <n v="0"/>
    <n v="0"/>
    <n v="0"/>
    <n v="0"/>
    <n v="102"/>
    <n v="0"/>
    <n v="0"/>
    <n v="0"/>
    <n v="0"/>
    <n v="0"/>
    <n v="102"/>
    <s v="2"/>
  </r>
  <r>
    <x v="6"/>
    <x v="152"/>
    <s v="1"/>
    <s v="01"/>
    <s v="15041RESIN146362023"/>
    <s v="23BL000F"/>
    <n v="1550"/>
    <n v="1550"/>
    <n v="1550"/>
    <n v="1550"/>
    <n v="0"/>
    <n v="0"/>
    <n v="0"/>
    <n v="0"/>
    <n v="188"/>
    <n v="0"/>
    <n v="0"/>
    <n v="0"/>
    <n v="0"/>
    <n v="0"/>
    <n v="188"/>
    <s v="2"/>
  </r>
  <r>
    <x v="6"/>
    <x v="152"/>
    <s v="1"/>
    <s v="01"/>
    <s v="15041RESIN146362023"/>
    <s v="23BL000F"/>
    <n v="1549"/>
    <n v="1549"/>
    <n v="1549"/>
    <n v="1549"/>
    <n v="0"/>
    <n v="0"/>
    <n v="0"/>
    <n v="0"/>
    <n v="46.5"/>
    <n v="0"/>
    <n v="0"/>
    <n v="0"/>
    <n v="0"/>
    <n v="0"/>
    <n v="46.5"/>
    <s v="2"/>
  </r>
  <r>
    <x v="6"/>
    <x v="152"/>
    <s v="1"/>
    <s v="01"/>
    <s v="15041RESIN146362023"/>
    <s v="23BL000F"/>
    <n v="1548"/>
    <n v="1548"/>
    <n v="1548"/>
    <n v="1548"/>
    <n v="0"/>
    <n v="0"/>
    <n v="0"/>
    <n v="0"/>
    <n v="78.75"/>
    <n v="0"/>
    <n v="0"/>
    <n v="0"/>
    <n v="0"/>
    <n v="0"/>
    <n v="78.75"/>
    <s v="2"/>
  </r>
  <r>
    <x v="6"/>
    <x v="152"/>
    <s v="1"/>
    <s v="01"/>
    <s v="15041RESIN146362023"/>
    <s v="23BL000F"/>
    <n v="1547"/>
    <n v="1547"/>
    <n v="1547"/>
    <n v="1547"/>
    <n v="0"/>
    <n v="0"/>
    <n v="0"/>
    <n v="0"/>
    <n v="1087.5"/>
    <n v="0"/>
    <n v="0"/>
    <n v="0"/>
    <n v="0"/>
    <n v="0"/>
    <n v="1087.5"/>
    <s v="2"/>
  </r>
  <r>
    <x v="6"/>
    <x v="152"/>
    <s v="1"/>
    <s v="01"/>
    <s v="15041RESIN146362023"/>
    <s v="23BL000F"/>
    <n v="1546"/>
    <n v="1546"/>
    <n v="1546"/>
    <n v="1546"/>
    <n v="0"/>
    <n v="0"/>
    <n v="0"/>
    <n v="0"/>
    <n v="84.94"/>
    <n v="0"/>
    <n v="0"/>
    <n v="0"/>
    <n v="0"/>
    <n v="0"/>
    <n v="84.94"/>
    <s v="2"/>
  </r>
  <r>
    <x v="6"/>
    <x v="152"/>
    <s v="1"/>
    <s v="01"/>
    <s v="15041RESIN146362023"/>
    <s v="23BL000F"/>
    <n v="1545"/>
    <n v="1545"/>
    <n v="1545"/>
    <n v="1545"/>
    <n v="0"/>
    <n v="0"/>
    <n v="0"/>
    <n v="0"/>
    <n v="137.80000000000001"/>
    <n v="0"/>
    <n v="0"/>
    <n v="0"/>
    <n v="0"/>
    <n v="0"/>
    <n v="137.80000000000001"/>
    <s v="2"/>
  </r>
  <r>
    <x v="6"/>
    <x v="152"/>
    <s v="1"/>
    <s v="01"/>
    <s v="15041RESIN146362023"/>
    <s v="23BL000F"/>
    <n v="1544"/>
    <n v="1544"/>
    <n v="1544"/>
    <n v="1544"/>
    <n v="0"/>
    <n v="0"/>
    <n v="0"/>
    <n v="0"/>
    <n v="103.36"/>
    <n v="0"/>
    <n v="0"/>
    <n v="0"/>
    <n v="0"/>
    <n v="0"/>
    <n v="103.36"/>
    <s v="2"/>
  </r>
  <r>
    <x v="6"/>
    <x v="152"/>
    <s v="1"/>
    <s v="01"/>
    <s v="15041RESIN146362023"/>
    <s v="23BL000F"/>
    <n v="1543"/>
    <n v="1543"/>
    <n v="1543"/>
    <n v="1543"/>
    <n v="0"/>
    <n v="0"/>
    <n v="0"/>
    <n v="0"/>
    <n v="12.72"/>
    <n v="0"/>
    <n v="0"/>
    <n v="0"/>
    <n v="0"/>
    <n v="0"/>
    <n v="12.72"/>
    <s v="2"/>
  </r>
  <r>
    <x v="6"/>
    <x v="152"/>
    <s v="1"/>
    <s v="01"/>
    <s v="15041RESIN146362023"/>
    <s v="23BL000F"/>
    <n v="1542"/>
    <n v="1542"/>
    <n v="1542"/>
    <n v="1542"/>
    <n v="0"/>
    <n v="0"/>
    <n v="0"/>
    <n v="0"/>
    <n v="123.2"/>
    <n v="0"/>
    <n v="0"/>
    <n v="0"/>
    <n v="0"/>
    <n v="0"/>
    <n v="123.2"/>
    <s v="2"/>
  </r>
  <r>
    <x v="6"/>
    <x v="152"/>
    <s v="1"/>
    <s v="01"/>
    <s v="15041RESIN146362023"/>
    <s v="23BL000F"/>
    <n v="1541"/>
    <n v="1541"/>
    <n v="1541"/>
    <n v="1541"/>
    <n v="0"/>
    <n v="0"/>
    <n v="0"/>
    <n v="0"/>
    <n v="247.5"/>
    <n v="0"/>
    <n v="0"/>
    <n v="0"/>
    <n v="0"/>
    <n v="0"/>
    <n v="247.5"/>
    <s v="2"/>
  </r>
  <r>
    <x v="6"/>
    <x v="152"/>
    <s v="1"/>
    <s v="01"/>
    <s v="15041RESIN146362023"/>
    <s v="23BL000F"/>
    <n v="1540"/>
    <n v="1540"/>
    <n v="1540"/>
    <n v="1540"/>
    <n v="0"/>
    <n v="0"/>
    <n v="0"/>
    <n v="0"/>
    <n v="387.5"/>
    <n v="0"/>
    <n v="0"/>
    <n v="0"/>
    <n v="0"/>
    <n v="0"/>
    <n v="387.5"/>
    <s v="2"/>
  </r>
  <r>
    <x v="6"/>
    <x v="152"/>
    <s v="1"/>
    <s v="01"/>
    <s v="15041RESIN146362023"/>
    <s v="23BL000F"/>
    <n v="1539"/>
    <n v="1539"/>
    <n v="1539"/>
    <n v="1539"/>
    <n v="0"/>
    <n v="0"/>
    <n v="0"/>
    <n v="0"/>
    <n v="608"/>
    <n v="0"/>
    <n v="0"/>
    <n v="0"/>
    <n v="0"/>
    <n v="0"/>
    <n v="608"/>
    <s v="2"/>
  </r>
  <r>
    <x v="6"/>
    <x v="152"/>
    <s v="1"/>
    <s v="01"/>
    <s v="15041RESIN146362023"/>
    <s v="23BL000F"/>
    <n v="1538"/>
    <n v="1538"/>
    <n v="1538"/>
    <n v="1538"/>
    <n v="0"/>
    <n v="0"/>
    <n v="0"/>
    <n v="0"/>
    <n v="0"/>
    <n v="0"/>
    <n v="0"/>
    <n v="0"/>
    <n v="0"/>
    <n v="0"/>
    <n v="0"/>
    <s v="2"/>
  </r>
  <r>
    <x v="6"/>
    <x v="152"/>
    <s v="1"/>
    <s v="01"/>
    <s v="15041RESIN146362023"/>
    <s v="23BL000F"/>
    <n v="1537"/>
    <n v="1537"/>
    <n v="1537"/>
    <n v="1537"/>
    <n v="0"/>
    <n v="0"/>
    <n v="0"/>
    <n v="0"/>
    <n v="19.47"/>
    <n v="0"/>
    <n v="0"/>
    <n v="0"/>
    <n v="0"/>
    <n v="0"/>
    <n v="19.47"/>
    <s v="2"/>
  </r>
  <r>
    <x v="6"/>
    <x v="152"/>
    <s v="1"/>
    <s v="01"/>
    <s v="15041RESIN146362023"/>
    <s v="23BL000F"/>
    <n v="1536"/>
    <n v="1536"/>
    <n v="1536"/>
    <n v="1536"/>
    <n v="0"/>
    <n v="0"/>
    <n v="0"/>
    <n v="0"/>
    <n v="27"/>
    <n v="0"/>
    <n v="0"/>
    <n v="0"/>
    <n v="0"/>
    <n v="0"/>
    <n v="27"/>
    <s v="2"/>
  </r>
  <r>
    <x v="6"/>
    <x v="152"/>
    <s v="1"/>
    <s v="01"/>
    <s v="15041RESIN146362023"/>
    <s v="23BL000F"/>
    <n v="1535"/>
    <n v="1535"/>
    <n v="1535"/>
    <n v="1535"/>
    <n v="0"/>
    <n v="0"/>
    <n v="0"/>
    <n v="0"/>
    <n v="500"/>
    <n v="0"/>
    <n v="0"/>
    <n v="0"/>
    <n v="0"/>
    <n v="0"/>
    <n v="500"/>
    <s v="2"/>
  </r>
  <r>
    <x v="6"/>
    <x v="152"/>
    <s v="1"/>
    <s v="01"/>
    <s v="15041RESIN146362023"/>
    <s v="23BL000F"/>
    <n v="1534"/>
    <n v="1534"/>
    <n v="1534"/>
    <n v="1534"/>
    <n v="0"/>
    <n v="0"/>
    <n v="0"/>
    <n v="0"/>
    <n v="22.5"/>
    <n v="0"/>
    <n v="0"/>
    <n v="0"/>
    <n v="0"/>
    <n v="0"/>
    <n v="22.5"/>
    <s v="2"/>
  </r>
  <r>
    <x v="6"/>
    <x v="152"/>
    <s v="1"/>
    <s v="01"/>
    <s v="15041RESIN146362023"/>
    <s v="23BL000F"/>
    <n v="1533"/>
    <n v="1533"/>
    <n v="1533"/>
    <n v="1533"/>
    <n v="0"/>
    <n v="0"/>
    <n v="0"/>
    <n v="0"/>
    <n v="25.2"/>
    <n v="0"/>
    <n v="0"/>
    <n v="0"/>
    <n v="0"/>
    <n v="0"/>
    <n v="25.2"/>
    <s v="2"/>
  </r>
  <r>
    <x v="6"/>
    <x v="152"/>
    <s v="1"/>
    <s v="01"/>
    <s v="15041RESIN146362023"/>
    <s v="23BL000F"/>
    <n v="1532"/>
    <n v="1532"/>
    <n v="1532"/>
    <n v="1532"/>
    <n v="0"/>
    <n v="0"/>
    <n v="0"/>
    <n v="0"/>
    <n v="469"/>
    <n v="0"/>
    <n v="0"/>
    <n v="0"/>
    <n v="0"/>
    <n v="0"/>
    <n v="469"/>
    <s v="2"/>
  </r>
  <r>
    <x v="6"/>
    <x v="153"/>
    <s v="1"/>
    <s v="01"/>
    <s v="15041RESIN146362023"/>
    <s v="23BL000F"/>
    <n v="1531"/>
    <n v="1531"/>
    <n v="1531"/>
    <n v="1531"/>
    <n v="0"/>
    <n v="0"/>
    <n v="0"/>
    <n v="0"/>
    <n v="5.0999999999999996"/>
    <n v="0"/>
    <n v="0"/>
    <n v="0"/>
    <n v="0"/>
    <n v="0"/>
    <n v="5.0999999999999996"/>
    <s v="2"/>
  </r>
  <r>
    <x v="6"/>
    <x v="153"/>
    <s v="1"/>
    <s v="01"/>
    <s v="15041RESIN146362023"/>
    <s v="23BL000F"/>
    <n v="1530"/>
    <n v="1530"/>
    <n v="1530"/>
    <n v="1530"/>
    <n v="0"/>
    <n v="0"/>
    <n v="0"/>
    <n v="0"/>
    <n v="45.6"/>
    <n v="0"/>
    <n v="0"/>
    <n v="0"/>
    <n v="0"/>
    <n v="0"/>
    <n v="45.6"/>
    <s v="2"/>
  </r>
  <r>
    <x v="6"/>
    <x v="153"/>
    <s v="1"/>
    <s v="01"/>
    <s v="15041RESIN146362023"/>
    <s v="23BL000F"/>
    <n v="1529"/>
    <n v="1529"/>
    <n v="1529"/>
    <n v="1529"/>
    <n v="0"/>
    <n v="0"/>
    <n v="0"/>
    <n v="0"/>
    <n v="104"/>
    <n v="0"/>
    <n v="0"/>
    <n v="0"/>
    <n v="0"/>
    <n v="0"/>
    <n v="104"/>
    <s v="2"/>
  </r>
  <r>
    <x v="6"/>
    <x v="153"/>
    <s v="1"/>
    <s v="01"/>
    <s v="15041RESIN146362023"/>
    <s v="23BL000F"/>
    <n v="1528"/>
    <n v="1528"/>
    <n v="1528"/>
    <n v="1528"/>
    <n v="0"/>
    <n v="0"/>
    <n v="0"/>
    <n v="0"/>
    <n v="120"/>
    <n v="0"/>
    <n v="0"/>
    <n v="0"/>
    <n v="0"/>
    <n v="0"/>
    <n v="120"/>
    <s v="2"/>
  </r>
  <r>
    <x v="6"/>
    <x v="153"/>
    <s v="1"/>
    <s v="01"/>
    <s v="15041RESIN146362023"/>
    <s v="23BL000F"/>
    <n v="1527"/>
    <n v="1527"/>
    <n v="1527"/>
    <n v="1527"/>
    <n v="0"/>
    <n v="0"/>
    <n v="0"/>
    <n v="0"/>
    <n v="77"/>
    <n v="0"/>
    <n v="0"/>
    <n v="0"/>
    <n v="0"/>
    <n v="0"/>
    <n v="77"/>
    <s v="2"/>
  </r>
  <r>
    <x v="6"/>
    <x v="153"/>
    <s v="1"/>
    <s v="01"/>
    <s v="15041RESIN146362023"/>
    <s v="23BL000F"/>
    <n v="1526"/>
    <n v="1526"/>
    <n v="1526"/>
    <n v="1526"/>
    <n v="0"/>
    <n v="0"/>
    <n v="0"/>
    <n v="0"/>
    <n v="115.6"/>
    <n v="0"/>
    <n v="0"/>
    <n v="0"/>
    <n v="0"/>
    <n v="0"/>
    <n v="115.6"/>
    <s v="2"/>
  </r>
  <r>
    <x v="6"/>
    <x v="153"/>
    <s v="1"/>
    <s v="01"/>
    <s v="15041RESIN146362023"/>
    <s v="23BL000F"/>
    <n v="1525"/>
    <n v="1525"/>
    <n v="1525"/>
    <n v="1525"/>
    <n v="0"/>
    <n v="0"/>
    <n v="0"/>
    <n v="0"/>
    <n v="50"/>
    <n v="0"/>
    <n v="0"/>
    <n v="0"/>
    <n v="0"/>
    <n v="0"/>
    <n v="50"/>
    <s v="2"/>
  </r>
  <r>
    <x v="6"/>
    <x v="153"/>
    <s v="1"/>
    <s v="01"/>
    <s v="15041RESIN146362023"/>
    <s v="23BL000F"/>
    <n v="1524"/>
    <n v="1524"/>
    <n v="1524"/>
    <n v="1524"/>
    <n v="0"/>
    <n v="0"/>
    <n v="0"/>
    <n v="0"/>
    <n v="329.2"/>
    <n v="0"/>
    <n v="0"/>
    <n v="0"/>
    <n v="0"/>
    <n v="0"/>
    <n v="329.2"/>
    <s v="2"/>
  </r>
  <r>
    <x v="6"/>
    <x v="153"/>
    <s v="1"/>
    <s v="01"/>
    <s v="15041RESIN146362023"/>
    <s v="23BL000F"/>
    <n v="1523"/>
    <n v="1523"/>
    <n v="1523"/>
    <n v="1523"/>
    <n v="0"/>
    <n v="0"/>
    <n v="0"/>
    <n v="0"/>
    <n v="840"/>
    <n v="0"/>
    <n v="0"/>
    <n v="0"/>
    <n v="0"/>
    <n v="0"/>
    <n v="840"/>
    <s v="2"/>
  </r>
  <r>
    <x v="6"/>
    <x v="153"/>
    <s v="1"/>
    <s v="01"/>
    <s v="15041RESIN146362023"/>
    <s v="23BL000F"/>
    <n v="1522"/>
    <n v="1522"/>
    <n v="1522"/>
    <n v="1522"/>
    <n v="0"/>
    <n v="0"/>
    <n v="0"/>
    <n v="0"/>
    <n v="570.79999999999995"/>
    <n v="0"/>
    <n v="0"/>
    <n v="0"/>
    <n v="0"/>
    <n v="0"/>
    <n v="570.79999999999995"/>
    <s v="2"/>
  </r>
  <r>
    <x v="6"/>
    <x v="153"/>
    <s v="1"/>
    <s v="01"/>
    <s v="15041RESIN146362023"/>
    <s v="23BL000F"/>
    <n v="1521"/>
    <n v="1521"/>
    <n v="1521"/>
    <n v="1521"/>
    <n v="0"/>
    <n v="0"/>
    <n v="0"/>
    <n v="0"/>
    <n v="7.8"/>
    <n v="0"/>
    <n v="0"/>
    <n v="0"/>
    <n v="0"/>
    <n v="0"/>
    <n v="7.8"/>
    <s v="2"/>
  </r>
  <r>
    <x v="6"/>
    <x v="153"/>
    <s v="1"/>
    <s v="01"/>
    <s v="15041RESIN146362023"/>
    <s v="23BL000F"/>
    <n v="1520"/>
    <n v="1520"/>
    <n v="1520"/>
    <n v="1520"/>
    <n v="0"/>
    <n v="0"/>
    <n v="0"/>
    <n v="0"/>
    <n v="276.25"/>
    <n v="0"/>
    <n v="0"/>
    <n v="0"/>
    <n v="0"/>
    <n v="0"/>
    <n v="276.25"/>
    <s v="2"/>
  </r>
  <r>
    <x v="6"/>
    <x v="153"/>
    <s v="1"/>
    <s v="01"/>
    <s v="15041RESIN146362023"/>
    <s v="23BL000F"/>
    <n v="1519"/>
    <n v="1519"/>
    <n v="1519"/>
    <n v="1519"/>
    <n v="0"/>
    <n v="0"/>
    <n v="0"/>
    <n v="0"/>
    <n v="463.85"/>
    <n v="0"/>
    <n v="0"/>
    <n v="0"/>
    <n v="0"/>
    <n v="0"/>
    <n v="463.85"/>
    <s v="2"/>
  </r>
  <r>
    <x v="6"/>
    <x v="153"/>
    <s v="1"/>
    <s v="01"/>
    <s v="15041RESIN146362023"/>
    <s v="23BL000F"/>
    <n v="1518"/>
    <n v="1518"/>
    <n v="1518"/>
    <n v="1518"/>
    <n v="0"/>
    <n v="0"/>
    <n v="0"/>
    <n v="0"/>
    <n v="549.5"/>
    <n v="0"/>
    <n v="0"/>
    <n v="0"/>
    <n v="0"/>
    <n v="0"/>
    <n v="549.5"/>
    <s v="2"/>
  </r>
  <r>
    <x v="6"/>
    <x v="153"/>
    <s v="1"/>
    <s v="01"/>
    <s v="15041RESIN146362023"/>
    <s v="23BL000F"/>
    <n v="1517"/>
    <n v="1517"/>
    <n v="1517"/>
    <n v="1517"/>
    <n v="0"/>
    <n v="0"/>
    <n v="0"/>
    <n v="0"/>
    <n v="199.5"/>
    <n v="0"/>
    <n v="0"/>
    <n v="0"/>
    <n v="0"/>
    <n v="0"/>
    <n v="199.5"/>
    <s v="2"/>
  </r>
  <r>
    <x v="6"/>
    <x v="153"/>
    <s v="1"/>
    <s v="01"/>
    <s v="15041RESIN146362023"/>
    <s v="23BL000F"/>
    <n v="1516"/>
    <n v="1516"/>
    <n v="1516"/>
    <n v="1516"/>
    <n v="0"/>
    <n v="0"/>
    <n v="0"/>
    <n v="0"/>
    <n v="75"/>
    <n v="0"/>
    <n v="0"/>
    <n v="0"/>
    <n v="0"/>
    <n v="0"/>
    <n v="75"/>
    <s v="2"/>
  </r>
  <r>
    <x v="6"/>
    <x v="153"/>
    <s v="1"/>
    <s v="01"/>
    <s v="15041RESIN146362023"/>
    <s v="23BL000F"/>
    <n v="1515"/>
    <n v="1515"/>
    <n v="1515"/>
    <n v="1515"/>
    <n v="0"/>
    <n v="0"/>
    <n v="0"/>
    <n v="0"/>
    <n v="15.06"/>
    <n v="0"/>
    <n v="0"/>
    <n v="0"/>
    <n v="0"/>
    <n v="0"/>
    <n v="15.06"/>
    <s v="2"/>
  </r>
  <r>
    <x v="6"/>
    <x v="153"/>
    <s v="1"/>
    <s v="01"/>
    <s v="15041RESIN146362023"/>
    <s v="23BL000F"/>
    <n v="1514"/>
    <n v="1514"/>
    <n v="1514"/>
    <n v="1514"/>
    <n v="0"/>
    <n v="0"/>
    <n v="0"/>
    <n v="0"/>
    <n v="392"/>
    <n v="0"/>
    <n v="0"/>
    <n v="0"/>
    <n v="0"/>
    <n v="0"/>
    <n v="392"/>
    <s v="2"/>
  </r>
  <r>
    <x v="6"/>
    <x v="153"/>
    <s v="1"/>
    <s v="01"/>
    <s v="15041RESIN146362023"/>
    <s v="23BL000F"/>
    <n v="1513"/>
    <n v="1513"/>
    <n v="1513"/>
    <n v="1513"/>
    <n v="0"/>
    <n v="0"/>
    <n v="0"/>
    <n v="0"/>
    <n v="120.7"/>
    <n v="0"/>
    <n v="0"/>
    <n v="0"/>
    <n v="0"/>
    <n v="0"/>
    <n v="120.7"/>
    <s v="2"/>
  </r>
  <r>
    <x v="6"/>
    <x v="153"/>
    <s v="1"/>
    <s v="01"/>
    <s v="15041RESIN146362023"/>
    <s v="23BL000F"/>
    <n v="1512"/>
    <n v="1512"/>
    <n v="1512"/>
    <n v="1512"/>
    <n v="0"/>
    <n v="0"/>
    <n v="0"/>
    <n v="0"/>
    <n v="189"/>
    <n v="0"/>
    <n v="0"/>
    <n v="0"/>
    <n v="0"/>
    <n v="0"/>
    <n v="189"/>
    <s v="2"/>
  </r>
  <r>
    <x v="6"/>
    <x v="153"/>
    <s v="1"/>
    <s v="01"/>
    <s v="15041RESIN146362023"/>
    <s v="23BL000F"/>
    <n v="1511"/>
    <n v="1511"/>
    <n v="1511"/>
    <n v="1511"/>
    <n v="0"/>
    <n v="0"/>
    <n v="0"/>
    <n v="0"/>
    <n v="64.8"/>
    <n v="0"/>
    <n v="0"/>
    <n v="0"/>
    <n v="0"/>
    <n v="0"/>
    <n v="64.8"/>
    <s v="2"/>
  </r>
  <r>
    <x v="6"/>
    <x v="153"/>
    <s v="1"/>
    <s v="01"/>
    <s v="15041RESIN146362023"/>
    <s v="23BL000F"/>
    <n v="1510"/>
    <n v="1510"/>
    <n v="1510"/>
    <n v="1510"/>
    <n v="0"/>
    <n v="0"/>
    <n v="0"/>
    <n v="0"/>
    <n v="500"/>
    <n v="0"/>
    <n v="0"/>
    <n v="0"/>
    <n v="0"/>
    <n v="0"/>
    <n v="500"/>
    <s v="2"/>
  </r>
  <r>
    <x v="6"/>
    <x v="153"/>
    <s v="1"/>
    <s v="01"/>
    <s v="15041RESIN146362023"/>
    <s v="23BL000F"/>
    <n v="1509"/>
    <n v="1509"/>
    <n v="1509"/>
    <n v="1509"/>
    <n v="0"/>
    <n v="0"/>
    <n v="0"/>
    <n v="0"/>
    <n v="59.32"/>
    <n v="0"/>
    <n v="0"/>
    <n v="0"/>
    <n v="0"/>
    <n v="0"/>
    <n v="59.32"/>
    <s v="2"/>
  </r>
  <r>
    <x v="6"/>
    <x v="153"/>
    <s v="1"/>
    <s v="01"/>
    <s v="15041RESIN146362023"/>
    <s v="23BL000F"/>
    <n v="1508"/>
    <n v="1508"/>
    <n v="1508"/>
    <n v="1508"/>
    <n v="0"/>
    <n v="0"/>
    <n v="0"/>
    <n v="0"/>
    <n v="56.6"/>
    <n v="0"/>
    <n v="0"/>
    <n v="0"/>
    <n v="0"/>
    <n v="0"/>
    <n v="56.6"/>
    <s v="2"/>
  </r>
  <r>
    <x v="6"/>
    <x v="154"/>
    <s v="1"/>
    <s v="01"/>
    <s v="15041RESIN146362023"/>
    <s v="23BL000F"/>
    <n v="1507"/>
    <n v="1507"/>
    <n v="1507"/>
    <n v="1507"/>
    <n v="0"/>
    <n v="0"/>
    <n v="0"/>
    <n v="0"/>
    <n v="9.75"/>
    <n v="0"/>
    <n v="0"/>
    <n v="0"/>
    <n v="0"/>
    <n v="0"/>
    <n v="9.75"/>
    <s v="2"/>
  </r>
  <r>
    <x v="6"/>
    <x v="154"/>
    <s v="1"/>
    <s v="01"/>
    <s v="15041RESIN146362023"/>
    <s v="23BL000F"/>
    <n v="1506"/>
    <n v="1506"/>
    <n v="1506"/>
    <n v="1506"/>
    <n v="0"/>
    <n v="0"/>
    <n v="0"/>
    <n v="0"/>
    <n v="7.84"/>
    <n v="0"/>
    <n v="0"/>
    <n v="0"/>
    <n v="0"/>
    <n v="0"/>
    <n v="7.84"/>
    <s v="2"/>
  </r>
  <r>
    <x v="6"/>
    <x v="154"/>
    <s v="1"/>
    <s v="01"/>
    <s v="15041RESIN146362023"/>
    <s v="23BL000F"/>
    <n v="1505"/>
    <n v="1505"/>
    <n v="1505"/>
    <n v="1505"/>
    <n v="0"/>
    <n v="0"/>
    <n v="0"/>
    <n v="0"/>
    <n v="172.5"/>
    <n v="0"/>
    <n v="0"/>
    <n v="0"/>
    <n v="0"/>
    <n v="0"/>
    <n v="172.5"/>
    <s v="2"/>
  </r>
  <r>
    <x v="6"/>
    <x v="154"/>
    <s v="1"/>
    <s v="01"/>
    <s v="15041RESIN146362023"/>
    <s v="23BL000F"/>
    <n v="1504"/>
    <n v="1504"/>
    <n v="1504"/>
    <n v="1504"/>
    <n v="0"/>
    <n v="0"/>
    <n v="0"/>
    <n v="0"/>
    <n v="16.5"/>
    <n v="0"/>
    <n v="0"/>
    <n v="0"/>
    <n v="0"/>
    <n v="0"/>
    <n v="16.5"/>
    <s v="2"/>
  </r>
  <r>
    <x v="6"/>
    <x v="154"/>
    <s v="1"/>
    <s v="01"/>
    <s v="15041RESIN146362023"/>
    <s v="23BL000F"/>
    <n v="1503"/>
    <n v="1503"/>
    <n v="1503"/>
    <n v="1503"/>
    <n v="0"/>
    <n v="0"/>
    <n v="0"/>
    <n v="0"/>
    <n v="22"/>
    <n v="0"/>
    <n v="0"/>
    <n v="0"/>
    <n v="0"/>
    <n v="0"/>
    <n v="22"/>
    <s v="2"/>
  </r>
  <r>
    <x v="6"/>
    <x v="154"/>
    <s v="1"/>
    <s v="01"/>
    <s v="15041RESIN146362023"/>
    <s v="23BL000F"/>
    <n v="1502"/>
    <n v="1502"/>
    <n v="1502"/>
    <n v="1502"/>
    <n v="0"/>
    <n v="0"/>
    <n v="0"/>
    <n v="0"/>
    <n v="60"/>
    <n v="0"/>
    <n v="0"/>
    <n v="0"/>
    <n v="0"/>
    <n v="0"/>
    <n v="60"/>
    <s v="2"/>
  </r>
  <r>
    <x v="6"/>
    <x v="154"/>
    <s v="1"/>
    <s v="01"/>
    <s v="15041RESIN146362023"/>
    <s v="23BL000F"/>
    <n v="1501"/>
    <n v="1501"/>
    <n v="1501"/>
    <n v="1501"/>
    <n v="0"/>
    <n v="0"/>
    <n v="0"/>
    <n v="0"/>
    <n v="28.75"/>
    <n v="0"/>
    <n v="0"/>
    <n v="0"/>
    <n v="0"/>
    <n v="0"/>
    <n v="28.75"/>
    <s v="2"/>
  </r>
  <r>
    <x v="6"/>
    <x v="154"/>
    <s v="1"/>
    <s v="01"/>
    <s v="15041RESIN146362023"/>
    <s v="23BL000F"/>
    <n v="1500"/>
    <n v="1500"/>
    <n v="1500"/>
    <n v="1500"/>
    <n v="0"/>
    <n v="0"/>
    <n v="0"/>
    <n v="0"/>
    <n v="14.6"/>
    <n v="0"/>
    <n v="0"/>
    <n v="0"/>
    <n v="0"/>
    <n v="0"/>
    <n v="14.6"/>
    <s v="2"/>
  </r>
  <r>
    <x v="6"/>
    <x v="154"/>
    <s v="1"/>
    <s v="01"/>
    <s v="15041RESIN146362023"/>
    <s v="23BL000F"/>
    <n v="1499"/>
    <n v="1499"/>
    <n v="1499"/>
    <n v="1499"/>
    <n v="0"/>
    <n v="0"/>
    <n v="0"/>
    <n v="0"/>
    <n v="942"/>
    <n v="0"/>
    <n v="0"/>
    <n v="0"/>
    <n v="0"/>
    <n v="0"/>
    <n v="942"/>
    <s v="2"/>
  </r>
  <r>
    <x v="6"/>
    <x v="154"/>
    <s v="1"/>
    <s v="01"/>
    <s v="15041RESIN146362023"/>
    <s v="23BL000F"/>
    <n v="1498"/>
    <n v="1498"/>
    <n v="1498"/>
    <n v="1498"/>
    <n v="0"/>
    <n v="0"/>
    <n v="0"/>
    <n v="0"/>
    <n v="75"/>
    <n v="0"/>
    <n v="0"/>
    <n v="0"/>
    <n v="0"/>
    <n v="0"/>
    <n v="75"/>
    <s v="2"/>
  </r>
  <r>
    <x v="6"/>
    <x v="154"/>
    <s v="1"/>
    <s v="01"/>
    <s v="15041RESIN146362023"/>
    <s v="23BL000F"/>
    <n v="1497"/>
    <n v="1497"/>
    <n v="1497"/>
    <n v="1497"/>
    <n v="0"/>
    <n v="0"/>
    <n v="0"/>
    <n v="0"/>
    <n v="34.5"/>
    <n v="0"/>
    <n v="0"/>
    <n v="0"/>
    <n v="0"/>
    <n v="0"/>
    <n v="34.5"/>
    <s v="2"/>
  </r>
  <r>
    <x v="6"/>
    <x v="154"/>
    <s v="1"/>
    <s v="01"/>
    <s v="15041RESIN146362023"/>
    <s v="23BL000F"/>
    <n v="1496"/>
    <n v="1496"/>
    <n v="1496"/>
    <n v="1496"/>
    <n v="0"/>
    <n v="0"/>
    <n v="0"/>
    <n v="0"/>
    <n v="22"/>
    <n v="0"/>
    <n v="0"/>
    <n v="0"/>
    <n v="0"/>
    <n v="0"/>
    <n v="22"/>
    <s v="2"/>
  </r>
  <r>
    <x v="6"/>
    <x v="154"/>
    <s v="1"/>
    <s v="01"/>
    <s v="15041RESIN146362023"/>
    <s v="23BL000F"/>
    <n v="1495"/>
    <n v="1495"/>
    <n v="1495"/>
    <n v="1495"/>
    <n v="0"/>
    <n v="0"/>
    <n v="0"/>
    <n v="0"/>
    <n v="55"/>
    <n v="0"/>
    <n v="0"/>
    <n v="0"/>
    <n v="0"/>
    <n v="0"/>
    <n v="55"/>
    <s v="2"/>
  </r>
  <r>
    <x v="6"/>
    <x v="154"/>
    <s v="1"/>
    <s v="01"/>
    <s v="15041RESIN146362023"/>
    <s v="23BL000F"/>
    <n v="1494"/>
    <n v="1494"/>
    <n v="1494"/>
    <n v="1494"/>
    <n v="0"/>
    <n v="0"/>
    <n v="0"/>
    <n v="0"/>
    <n v="62.85"/>
    <n v="0"/>
    <n v="0"/>
    <n v="0"/>
    <n v="0"/>
    <n v="0"/>
    <n v="62.85"/>
    <s v="2"/>
  </r>
  <r>
    <x v="6"/>
    <x v="154"/>
    <s v="1"/>
    <s v="01"/>
    <s v="15041RESIN146362023"/>
    <s v="23BL000F"/>
    <n v="1493"/>
    <n v="1493"/>
    <n v="1493"/>
    <n v="1493"/>
    <n v="0"/>
    <n v="0"/>
    <n v="0"/>
    <n v="0"/>
    <n v="514.5"/>
    <n v="0"/>
    <n v="0"/>
    <n v="0"/>
    <n v="0"/>
    <n v="0"/>
    <n v="514.5"/>
    <s v="2"/>
  </r>
  <r>
    <x v="6"/>
    <x v="154"/>
    <s v="1"/>
    <s v="01"/>
    <s v="15041RESIN146362023"/>
    <s v="23BL000F"/>
    <n v="1492"/>
    <n v="1492"/>
    <n v="1492"/>
    <n v="1492"/>
    <n v="0"/>
    <n v="0"/>
    <n v="0"/>
    <n v="0"/>
    <n v="16"/>
    <n v="0"/>
    <n v="0"/>
    <n v="0"/>
    <n v="0"/>
    <n v="0"/>
    <n v="16"/>
    <s v="2"/>
  </r>
  <r>
    <x v="6"/>
    <x v="154"/>
    <s v="1"/>
    <s v="01"/>
    <s v="15041RESIN146362023"/>
    <s v="23BL000F"/>
    <n v="1491"/>
    <n v="1491"/>
    <n v="1491"/>
    <n v="1491"/>
    <n v="0"/>
    <n v="0"/>
    <n v="0"/>
    <n v="0"/>
    <n v="39.6"/>
    <n v="0"/>
    <n v="0"/>
    <n v="0"/>
    <n v="0"/>
    <n v="0"/>
    <n v="39.6"/>
    <s v="2"/>
  </r>
  <r>
    <x v="6"/>
    <x v="154"/>
    <s v="1"/>
    <s v="01"/>
    <s v="15041RESIN146362023"/>
    <s v="23BL000F"/>
    <n v="1490"/>
    <n v="1490"/>
    <n v="1490"/>
    <n v="1490"/>
    <n v="0"/>
    <n v="0"/>
    <n v="0"/>
    <n v="0"/>
    <n v="172"/>
    <n v="0"/>
    <n v="0"/>
    <n v="0"/>
    <n v="0"/>
    <n v="0"/>
    <n v="172"/>
    <s v="2"/>
  </r>
  <r>
    <x v="6"/>
    <x v="154"/>
    <s v="1"/>
    <s v="01"/>
    <s v="15041RESIN146362023"/>
    <s v="23BL000F"/>
    <n v="1489"/>
    <n v="1489"/>
    <n v="1489"/>
    <n v="1489"/>
    <n v="0"/>
    <n v="0"/>
    <n v="0"/>
    <n v="0"/>
    <n v="218.75"/>
    <n v="0"/>
    <n v="0"/>
    <n v="0"/>
    <n v="0"/>
    <n v="0"/>
    <n v="218.75"/>
    <s v="2"/>
  </r>
  <r>
    <x v="6"/>
    <x v="154"/>
    <s v="1"/>
    <s v="01"/>
    <s v="15041RESIN146362023"/>
    <s v="23BL000F"/>
    <n v="1488"/>
    <n v="1488"/>
    <n v="1488"/>
    <n v="1488"/>
    <n v="0"/>
    <n v="0"/>
    <n v="0"/>
    <n v="0"/>
    <n v="225"/>
    <n v="0"/>
    <n v="0"/>
    <n v="0"/>
    <n v="0"/>
    <n v="0"/>
    <n v="225"/>
    <s v="2"/>
  </r>
  <r>
    <x v="6"/>
    <x v="154"/>
    <s v="1"/>
    <s v="01"/>
    <s v="15041RESIN146362023"/>
    <s v="23BL000F"/>
    <n v="1487"/>
    <n v="1487"/>
    <n v="1487"/>
    <n v="1487"/>
    <n v="0"/>
    <n v="0"/>
    <n v="0"/>
    <n v="0"/>
    <n v="147.5"/>
    <n v="0"/>
    <n v="0"/>
    <n v="0"/>
    <n v="0"/>
    <n v="0"/>
    <n v="147.5"/>
    <s v="2"/>
  </r>
  <r>
    <x v="6"/>
    <x v="154"/>
    <s v="1"/>
    <s v="01"/>
    <s v="15041RESIN146362023"/>
    <s v="23BL000F"/>
    <n v="1486"/>
    <n v="1486"/>
    <n v="1486"/>
    <n v="1486"/>
    <n v="0"/>
    <n v="0"/>
    <n v="0"/>
    <n v="0"/>
    <n v="36.5"/>
    <n v="0"/>
    <n v="0"/>
    <n v="0"/>
    <n v="0"/>
    <n v="0"/>
    <n v="36.5"/>
    <s v="2"/>
  </r>
  <r>
    <x v="6"/>
    <x v="155"/>
    <s v="1"/>
    <s v="01"/>
    <s v="15041RESIN146362023"/>
    <s v="23BL000F"/>
    <n v="1485"/>
    <n v="1485"/>
    <n v="1485"/>
    <n v="1485"/>
    <n v="0"/>
    <n v="0"/>
    <n v="0"/>
    <n v="0"/>
    <n v="48"/>
    <n v="0"/>
    <n v="0"/>
    <n v="0"/>
    <n v="0"/>
    <n v="0"/>
    <n v="48"/>
    <s v="2"/>
  </r>
  <r>
    <x v="6"/>
    <x v="155"/>
    <s v="1"/>
    <s v="01"/>
    <s v="15041RESIN146362023"/>
    <s v="23BL000F"/>
    <n v="1484"/>
    <n v="1484"/>
    <n v="1484"/>
    <n v="1484"/>
    <n v="0"/>
    <n v="0"/>
    <n v="0"/>
    <n v="0"/>
    <n v="70"/>
    <n v="0"/>
    <n v="0"/>
    <n v="0"/>
    <n v="0"/>
    <n v="0"/>
    <n v="70"/>
    <s v="2"/>
  </r>
  <r>
    <x v="6"/>
    <x v="155"/>
    <s v="1"/>
    <s v="01"/>
    <s v="15041RESIN146362023"/>
    <s v="23BL000F"/>
    <n v="1483"/>
    <n v="1483"/>
    <n v="1483"/>
    <n v="1483"/>
    <n v="0"/>
    <n v="0"/>
    <n v="0"/>
    <n v="0"/>
    <n v="13.5"/>
    <n v="0"/>
    <n v="0"/>
    <n v="0"/>
    <n v="0"/>
    <n v="0"/>
    <n v="13.5"/>
    <s v="2"/>
  </r>
  <r>
    <x v="6"/>
    <x v="155"/>
    <s v="1"/>
    <s v="01"/>
    <s v="15041RESIN146362023"/>
    <s v="23BL000F"/>
    <n v="1482"/>
    <n v="1482"/>
    <n v="1482"/>
    <n v="1482"/>
    <n v="0"/>
    <n v="0"/>
    <n v="0"/>
    <n v="0"/>
    <n v="348"/>
    <n v="0"/>
    <n v="0"/>
    <n v="0"/>
    <n v="0"/>
    <n v="0"/>
    <n v="348"/>
    <s v="2"/>
  </r>
  <r>
    <x v="6"/>
    <x v="155"/>
    <s v="1"/>
    <s v="01"/>
    <s v="15041RESIN146362023"/>
    <s v="23BL000F"/>
    <n v="1481"/>
    <n v="1481"/>
    <n v="1481"/>
    <n v="1481"/>
    <n v="0"/>
    <n v="0"/>
    <n v="0"/>
    <n v="0"/>
    <n v="346.5"/>
    <n v="0"/>
    <n v="0"/>
    <n v="0"/>
    <n v="0"/>
    <n v="0"/>
    <n v="346.5"/>
    <s v="2"/>
  </r>
  <r>
    <x v="6"/>
    <x v="155"/>
    <s v="1"/>
    <s v="01"/>
    <s v="15041RESIN146362023"/>
    <s v="23BL000F"/>
    <n v="1480"/>
    <n v="1480"/>
    <n v="1480"/>
    <n v="1480"/>
    <n v="0"/>
    <n v="0"/>
    <n v="0"/>
    <n v="0"/>
    <n v="19.600000000000001"/>
    <n v="0"/>
    <n v="0"/>
    <n v="0"/>
    <n v="0"/>
    <n v="0"/>
    <n v="19.600000000000001"/>
    <s v="2"/>
  </r>
  <r>
    <x v="6"/>
    <x v="155"/>
    <s v="1"/>
    <s v="01"/>
    <s v="15041RESIN146362023"/>
    <s v="23BL000F"/>
    <n v="1479"/>
    <n v="1479"/>
    <n v="1479"/>
    <n v="1479"/>
    <n v="0"/>
    <n v="0"/>
    <n v="0"/>
    <n v="0"/>
    <n v="708"/>
    <n v="0"/>
    <n v="0"/>
    <n v="0"/>
    <n v="0"/>
    <n v="0"/>
    <n v="708"/>
    <s v="2"/>
  </r>
  <r>
    <x v="6"/>
    <x v="155"/>
    <s v="1"/>
    <s v="01"/>
    <s v="15041RESIN146362023"/>
    <s v="23BL000F"/>
    <n v="1478"/>
    <n v="1478"/>
    <n v="1478"/>
    <n v="1478"/>
    <n v="0"/>
    <n v="0"/>
    <n v="0"/>
    <n v="0"/>
    <n v="22.6"/>
    <n v="0"/>
    <n v="0"/>
    <n v="0"/>
    <n v="0"/>
    <n v="0"/>
    <n v="22.6"/>
    <s v="2"/>
  </r>
  <r>
    <x v="6"/>
    <x v="155"/>
    <s v="1"/>
    <s v="01"/>
    <s v="15041RESIN146362023"/>
    <s v="23BL000F"/>
    <n v="1477"/>
    <n v="1477"/>
    <n v="1477"/>
    <n v="1477"/>
    <n v="0"/>
    <n v="0"/>
    <n v="0"/>
    <n v="0"/>
    <n v="15"/>
    <n v="0"/>
    <n v="0"/>
    <n v="0"/>
    <n v="0"/>
    <n v="0"/>
    <n v="15"/>
    <s v="2"/>
  </r>
  <r>
    <x v="6"/>
    <x v="155"/>
    <s v="1"/>
    <s v="01"/>
    <s v="15041RESIN146362023"/>
    <s v="23BL000F"/>
    <n v="1476"/>
    <n v="1476"/>
    <n v="1476"/>
    <n v="1476"/>
    <n v="0"/>
    <n v="0"/>
    <n v="0"/>
    <n v="0"/>
    <n v="42.5"/>
    <n v="0"/>
    <n v="0"/>
    <n v="0"/>
    <n v="0"/>
    <n v="0"/>
    <n v="42.5"/>
    <s v="2"/>
  </r>
  <r>
    <x v="6"/>
    <x v="155"/>
    <s v="1"/>
    <s v="01"/>
    <s v="15041RESIN146362023"/>
    <s v="23BL000F"/>
    <n v="1475"/>
    <n v="1475"/>
    <n v="1475"/>
    <n v="1475"/>
    <n v="0"/>
    <n v="0"/>
    <n v="0"/>
    <n v="0"/>
    <n v="530.5"/>
    <n v="0"/>
    <n v="0"/>
    <n v="0"/>
    <n v="0"/>
    <n v="0"/>
    <n v="530.5"/>
    <s v="2"/>
  </r>
  <r>
    <x v="6"/>
    <x v="155"/>
    <s v="1"/>
    <s v="01"/>
    <s v="15041RESIN146362023"/>
    <s v="23BL000F"/>
    <n v="1474"/>
    <n v="1474"/>
    <n v="1474"/>
    <n v="1474"/>
    <n v="0"/>
    <n v="0"/>
    <n v="0"/>
    <n v="0"/>
    <n v="220"/>
    <n v="0"/>
    <n v="0"/>
    <n v="0"/>
    <n v="0"/>
    <n v="0"/>
    <n v="220"/>
    <s v="2"/>
  </r>
  <r>
    <x v="6"/>
    <x v="155"/>
    <s v="1"/>
    <s v="01"/>
    <s v="15041RESIN146362023"/>
    <s v="23BL000F"/>
    <n v="1473"/>
    <n v="1473"/>
    <n v="1473"/>
    <n v="1473"/>
    <n v="0"/>
    <n v="0"/>
    <n v="0"/>
    <n v="0"/>
    <n v="416.4"/>
    <n v="0"/>
    <n v="0"/>
    <n v="0"/>
    <n v="0"/>
    <n v="0"/>
    <n v="416.4"/>
    <s v="2"/>
  </r>
  <r>
    <x v="6"/>
    <x v="155"/>
    <s v="1"/>
    <s v="01"/>
    <s v="15041RESIN146362023"/>
    <s v="23BL000F"/>
    <n v="1472"/>
    <n v="1472"/>
    <n v="1472"/>
    <n v="1472"/>
    <n v="0"/>
    <n v="0"/>
    <n v="0"/>
    <n v="0"/>
    <n v="120"/>
    <n v="0"/>
    <n v="0"/>
    <n v="0"/>
    <n v="0"/>
    <n v="0"/>
    <n v="120"/>
    <s v="2"/>
  </r>
  <r>
    <x v="6"/>
    <x v="155"/>
    <s v="1"/>
    <s v="01"/>
    <s v="15041RESIN146362023"/>
    <s v="23BL000F"/>
    <n v="1471"/>
    <n v="1471"/>
    <n v="1471"/>
    <n v="1471"/>
    <n v="0"/>
    <n v="0"/>
    <n v="0"/>
    <n v="0"/>
    <n v="12.5"/>
    <n v="0"/>
    <n v="0"/>
    <n v="0"/>
    <n v="0"/>
    <n v="0"/>
    <n v="12.5"/>
    <s v="2"/>
  </r>
  <r>
    <x v="6"/>
    <x v="155"/>
    <s v="1"/>
    <s v="01"/>
    <s v="15041RESIN146362023"/>
    <s v="23BL000F"/>
    <n v="1470"/>
    <n v="1470"/>
    <n v="1470"/>
    <n v="1470"/>
    <n v="0"/>
    <n v="0"/>
    <n v="0"/>
    <n v="0"/>
    <n v="152.5"/>
    <n v="0"/>
    <n v="0"/>
    <n v="0"/>
    <n v="0"/>
    <n v="0"/>
    <n v="152.5"/>
    <s v="2"/>
  </r>
  <r>
    <x v="6"/>
    <x v="155"/>
    <s v="1"/>
    <s v="01"/>
    <s v="15041RESIN146362023"/>
    <s v="23BL000F"/>
    <n v="1469"/>
    <n v="1469"/>
    <n v="1469"/>
    <n v="1469"/>
    <n v="0"/>
    <n v="0"/>
    <n v="0"/>
    <n v="0"/>
    <n v="265.5"/>
    <n v="0"/>
    <n v="0"/>
    <n v="0"/>
    <n v="0"/>
    <n v="0"/>
    <n v="265.5"/>
    <s v="2"/>
  </r>
  <r>
    <x v="6"/>
    <x v="155"/>
    <s v="1"/>
    <s v="01"/>
    <s v="15041RESIN146362023"/>
    <s v="23BL000F"/>
    <n v="1468"/>
    <n v="1468"/>
    <n v="1468"/>
    <n v="1468"/>
    <n v="0"/>
    <n v="0"/>
    <n v="0"/>
    <n v="0"/>
    <n v="329"/>
    <n v="0"/>
    <n v="0"/>
    <n v="0"/>
    <n v="0"/>
    <n v="0"/>
    <n v="329"/>
    <s v="2"/>
  </r>
  <r>
    <x v="6"/>
    <x v="155"/>
    <s v="1"/>
    <s v="01"/>
    <s v="15041RESIN146362023"/>
    <s v="23BL000F"/>
    <n v="1467"/>
    <n v="1467"/>
    <n v="1467"/>
    <n v="1467"/>
    <n v="0"/>
    <n v="0"/>
    <n v="0"/>
    <n v="0"/>
    <n v="360"/>
    <n v="0"/>
    <n v="0"/>
    <n v="0"/>
    <n v="0"/>
    <n v="0"/>
    <n v="360"/>
    <s v="2"/>
  </r>
  <r>
    <x v="6"/>
    <x v="155"/>
    <s v="1"/>
    <s v="01"/>
    <s v="15041RESIN146362023"/>
    <s v="23BL000F"/>
    <n v="1466"/>
    <n v="1466"/>
    <n v="1466"/>
    <n v="1466"/>
    <n v="0"/>
    <n v="0"/>
    <n v="0"/>
    <n v="0"/>
    <n v="298.10000000000002"/>
    <n v="0"/>
    <n v="0"/>
    <n v="0"/>
    <n v="0"/>
    <n v="0"/>
    <n v="298.10000000000002"/>
    <s v="2"/>
  </r>
  <r>
    <x v="6"/>
    <x v="155"/>
    <s v="1"/>
    <s v="01"/>
    <s v="15041RESIN146362023"/>
    <s v="23BL000F"/>
    <n v="1465"/>
    <n v="1465"/>
    <n v="1465"/>
    <n v="1465"/>
    <n v="0"/>
    <n v="0"/>
    <n v="0"/>
    <n v="0"/>
    <n v="324"/>
    <n v="0"/>
    <n v="0"/>
    <n v="0"/>
    <n v="0"/>
    <n v="0"/>
    <n v="324"/>
    <s v="2"/>
  </r>
  <r>
    <x v="6"/>
    <x v="156"/>
    <s v="1"/>
    <s v="01"/>
    <s v="15041RESIN146362023"/>
    <s v="23BL000F"/>
    <n v="1464"/>
    <n v="1464"/>
    <n v="1464"/>
    <n v="1464"/>
    <n v="0"/>
    <n v="0"/>
    <n v="0"/>
    <n v="0"/>
    <n v="170.5"/>
    <n v="0"/>
    <n v="0"/>
    <n v="0"/>
    <n v="0"/>
    <n v="0"/>
    <n v="170.5"/>
    <s v="2"/>
  </r>
  <r>
    <x v="6"/>
    <x v="156"/>
    <s v="1"/>
    <s v="01"/>
    <s v="15041RESIN146362023"/>
    <s v="23BL000F"/>
    <n v="1463"/>
    <n v="1463"/>
    <n v="1463"/>
    <n v="1463"/>
    <n v="0"/>
    <n v="0"/>
    <n v="0"/>
    <n v="0"/>
    <n v="228"/>
    <n v="0"/>
    <n v="0"/>
    <n v="0"/>
    <n v="0"/>
    <n v="0"/>
    <n v="228"/>
    <s v="2"/>
  </r>
  <r>
    <x v="6"/>
    <x v="156"/>
    <s v="1"/>
    <s v="01"/>
    <s v="15041RESIN146362023"/>
    <s v="23BL000F"/>
    <n v="1462"/>
    <n v="1462"/>
    <n v="1462"/>
    <n v="1462"/>
    <n v="0"/>
    <n v="0"/>
    <n v="0"/>
    <n v="0"/>
    <n v="18.23"/>
    <n v="0"/>
    <n v="0"/>
    <n v="0"/>
    <n v="0"/>
    <n v="0"/>
    <n v="18.23"/>
    <s v="2"/>
  </r>
  <r>
    <x v="6"/>
    <x v="156"/>
    <s v="1"/>
    <s v="01"/>
    <s v="15041RESIN146362023"/>
    <s v="23BL000F"/>
    <n v="1461"/>
    <n v="1461"/>
    <n v="1461"/>
    <n v="1461"/>
    <n v="0"/>
    <n v="0"/>
    <n v="0"/>
    <n v="0"/>
    <n v="270"/>
    <n v="0"/>
    <n v="0"/>
    <n v="0"/>
    <n v="0"/>
    <n v="0"/>
    <n v="270"/>
    <s v="2"/>
  </r>
  <r>
    <x v="6"/>
    <x v="156"/>
    <s v="1"/>
    <s v="01"/>
    <s v="15041RESIN146362023"/>
    <s v="23BL000F"/>
    <n v="1460"/>
    <n v="1460"/>
    <n v="1460"/>
    <n v="1460"/>
    <n v="0"/>
    <n v="0"/>
    <n v="0"/>
    <n v="0"/>
    <n v="128"/>
    <n v="0"/>
    <n v="0"/>
    <n v="0"/>
    <n v="0"/>
    <n v="0"/>
    <n v="128"/>
    <s v="2"/>
  </r>
  <r>
    <x v="6"/>
    <x v="156"/>
    <s v="1"/>
    <s v="01"/>
    <s v="15041RESIN146362023"/>
    <s v="23BL000F"/>
    <n v="1459"/>
    <n v="1459"/>
    <n v="1459"/>
    <n v="1459"/>
    <n v="0"/>
    <n v="0"/>
    <n v="0"/>
    <n v="0"/>
    <n v="6"/>
    <n v="0"/>
    <n v="0"/>
    <n v="0"/>
    <n v="0"/>
    <n v="0"/>
    <n v="6"/>
    <s v="2"/>
  </r>
  <r>
    <x v="6"/>
    <x v="156"/>
    <s v="1"/>
    <s v="01"/>
    <s v="15041RESIN146362023"/>
    <s v="23BL000F"/>
    <n v="1458"/>
    <n v="1458"/>
    <n v="1458"/>
    <n v="1458"/>
    <n v="0"/>
    <n v="0"/>
    <n v="0"/>
    <n v="0"/>
    <n v="561"/>
    <n v="0"/>
    <n v="0"/>
    <n v="0"/>
    <n v="0"/>
    <n v="0"/>
    <n v="561"/>
    <s v="2"/>
  </r>
  <r>
    <x v="6"/>
    <x v="156"/>
    <s v="1"/>
    <s v="01"/>
    <s v="15041RESIN146362023"/>
    <s v="23BL000F"/>
    <n v="1457"/>
    <n v="1457"/>
    <n v="1457"/>
    <n v="1457"/>
    <n v="0"/>
    <n v="0"/>
    <n v="0"/>
    <n v="0"/>
    <n v="40.15"/>
    <n v="0"/>
    <n v="0"/>
    <n v="0"/>
    <n v="0"/>
    <n v="0"/>
    <n v="40.15"/>
    <s v="2"/>
  </r>
  <r>
    <x v="6"/>
    <x v="156"/>
    <s v="1"/>
    <s v="01"/>
    <s v="15041RESIN146362023"/>
    <s v="23BL000F"/>
    <n v="1456"/>
    <n v="1456"/>
    <n v="1456"/>
    <n v="1456"/>
    <n v="0"/>
    <n v="0"/>
    <n v="0"/>
    <n v="0"/>
    <n v="81.25"/>
    <n v="0"/>
    <n v="0"/>
    <n v="0"/>
    <n v="0"/>
    <n v="0"/>
    <n v="81.25"/>
    <s v="2"/>
  </r>
  <r>
    <x v="6"/>
    <x v="156"/>
    <s v="1"/>
    <s v="01"/>
    <s v="15041RESIN146362023"/>
    <s v="23BL000F"/>
    <n v="1455"/>
    <n v="1455"/>
    <n v="1455"/>
    <n v="1455"/>
    <n v="0"/>
    <n v="0"/>
    <n v="0"/>
    <n v="0"/>
    <n v="759.64"/>
    <n v="0"/>
    <n v="0"/>
    <n v="0"/>
    <n v="0"/>
    <n v="0"/>
    <n v="759.64"/>
    <s v="2"/>
  </r>
  <r>
    <x v="6"/>
    <x v="156"/>
    <s v="1"/>
    <s v="01"/>
    <s v="15041RESIN146362023"/>
    <s v="23BL000F"/>
    <n v="1454"/>
    <n v="1454"/>
    <n v="1454"/>
    <n v="1454"/>
    <n v="0"/>
    <n v="0"/>
    <n v="0"/>
    <n v="0"/>
    <n v="489.9"/>
    <n v="0"/>
    <n v="0"/>
    <n v="0"/>
    <n v="0"/>
    <n v="0"/>
    <n v="489.9"/>
    <s v="2"/>
  </r>
  <r>
    <x v="6"/>
    <x v="156"/>
    <s v="1"/>
    <s v="01"/>
    <s v="15041RESIN146362023"/>
    <s v="23BL000F"/>
    <n v="1453"/>
    <n v="1453"/>
    <n v="1453"/>
    <n v="1453"/>
    <n v="0"/>
    <n v="0"/>
    <n v="0"/>
    <n v="0"/>
    <n v="0"/>
    <n v="0"/>
    <n v="0"/>
    <n v="0"/>
    <n v="0"/>
    <n v="0"/>
    <n v="0"/>
    <s v="2"/>
  </r>
  <r>
    <x v="6"/>
    <x v="156"/>
    <s v="1"/>
    <s v="01"/>
    <s v="15041RESIN146362023"/>
    <s v="23BL000F"/>
    <n v="1452"/>
    <n v="1452"/>
    <n v="1452"/>
    <n v="1452"/>
    <n v="0"/>
    <n v="0"/>
    <n v="0"/>
    <n v="0"/>
    <n v="505.6"/>
    <n v="0"/>
    <n v="0"/>
    <n v="0"/>
    <n v="0"/>
    <n v="0"/>
    <n v="505.6"/>
    <s v="2"/>
  </r>
  <r>
    <x v="6"/>
    <x v="156"/>
    <s v="1"/>
    <s v="01"/>
    <s v="15041RESIN146362023"/>
    <s v="23BL000F"/>
    <n v="1451"/>
    <n v="1451"/>
    <n v="1451"/>
    <n v="1451"/>
    <n v="0"/>
    <n v="0"/>
    <n v="0"/>
    <n v="0"/>
    <n v="65.150000000000006"/>
    <n v="0"/>
    <n v="0"/>
    <n v="0"/>
    <n v="0"/>
    <n v="0"/>
    <n v="65.150000000000006"/>
    <s v="2"/>
  </r>
  <r>
    <x v="6"/>
    <x v="156"/>
    <s v="1"/>
    <s v="01"/>
    <s v="15041RESIN146362023"/>
    <s v="23BL000F"/>
    <n v="1450"/>
    <n v="1450"/>
    <n v="1450"/>
    <n v="1450"/>
    <n v="0"/>
    <n v="0"/>
    <n v="0"/>
    <n v="0"/>
    <n v="175"/>
    <n v="0"/>
    <n v="0"/>
    <n v="0"/>
    <n v="0"/>
    <n v="0"/>
    <n v="175"/>
    <s v="2"/>
  </r>
  <r>
    <x v="6"/>
    <x v="156"/>
    <s v="1"/>
    <s v="01"/>
    <s v="15041RESIN146362023"/>
    <s v="23BL000F"/>
    <n v="1449"/>
    <n v="1449"/>
    <n v="1449"/>
    <n v="1449"/>
    <n v="0"/>
    <n v="0"/>
    <n v="0"/>
    <n v="0"/>
    <n v="89"/>
    <n v="0"/>
    <n v="0"/>
    <n v="0"/>
    <n v="0"/>
    <n v="0"/>
    <n v="89"/>
    <s v="2"/>
  </r>
  <r>
    <x v="6"/>
    <x v="156"/>
    <s v="1"/>
    <s v="01"/>
    <s v="15041RESIN146362023"/>
    <s v="23BL000F"/>
    <n v="1448"/>
    <n v="1448"/>
    <n v="1448"/>
    <n v="1448"/>
    <n v="0"/>
    <n v="0"/>
    <n v="0"/>
    <n v="0"/>
    <n v="265.5"/>
    <n v="0"/>
    <n v="0"/>
    <n v="0"/>
    <n v="0"/>
    <n v="0"/>
    <n v="265.5"/>
    <s v="2"/>
  </r>
  <r>
    <x v="6"/>
    <x v="156"/>
    <s v="1"/>
    <s v="01"/>
    <s v="15041RESIN146362023"/>
    <s v="23BL000F"/>
    <n v="1447"/>
    <n v="1447"/>
    <n v="1447"/>
    <n v="1447"/>
    <n v="0"/>
    <n v="0"/>
    <n v="0"/>
    <n v="0"/>
    <n v="34.1"/>
    <n v="0"/>
    <n v="0"/>
    <n v="0"/>
    <n v="0"/>
    <n v="0"/>
    <n v="34.1"/>
    <s v="2"/>
  </r>
  <r>
    <x v="6"/>
    <x v="156"/>
    <s v="1"/>
    <s v="01"/>
    <s v="15041RESIN146362023"/>
    <s v="23BL000F"/>
    <n v="1446"/>
    <n v="1446"/>
    <n v="1446"/>
    <n v="1446"/>
    <n v="0"/>
    <n v="0"/>
    <n v="0"/>
    <n v="0"/>
    <n v="6"/>
    <n v="0"/>
    <n v="0"/>
    <n v="0"/>
    <n v="0"/>
    <n v="0"/>
    <n v="6"/>
    <s v="2"/>
  </r>
  <r>
    <x v="6"/>
    <x v="156"/>
    <s v="1"/>
    <s v="01"/>
    <s v="15041RESIN146362023"/>
    <s v="23BL000F"/>
    <n v="1445"/>
    <n v="1445"/>
    <n v="1445"/>
    <n v="1445"/>
    <n v="0"/>
    <n v="0"/>
    <n v="0"/>
    <n v="0"/>
    <n v="41.63"/>
    <n v="0"/>
    <n v="0"/>
    <n v="0"/>
    <n v="0"/>
    <n v="0"/>
    <n v="41.63"/>
    <s v="2"/>
  </r>
  <r>
    <x v="6"/>
    <x v="156"/>
    <s v="1"/>
    <s v="01"/>
    <s v="15041RESIN146362023"/>
    <s v="23BL000F"/>
    <n v="1444"/>
    <n v="1444"/>
    <n v="1444"/>
    <n v="1444"/>
    <n v="0"/>
    <n v="0"/>
    <n v="0"/>
    <n v="0"/>
    <n v="243.5"/>
    <n v="0"/>
    <n v="0"/>
    <n v="0"/>
    <n v="0"/>
    <n v="0"/>
    <n v="243.5"/>
    <s v="2"/>
  </r>
  <r>
    <x v="6"/>
    <x v="156"/>
    <s v="1"/>
    <s v="01"/>
    <s v="15041RESIN146362023"/>
    <s v="23BL000F"/>
    <n v="1443"/>
    <n v="1443"/>
    <n v="1443"/>
    <n v="1443"/>
    <n v="0"/>
    <n v="0"/>
    <n v="0"/>
    <n v="0"/>
    <n v="269"/>
    <n v="0"/>
    <n v="0"/>
    <n v="0"/>
    <n v="0"/>
    <n v="0"/>
    <n v="269"/>
    <s v="2"/>
  </r>
  <r>
    <x v="6"/>
    <x v="156"/>
    <s v="1"/>
    <s v="01"/>
    <s v="15041RESIN146362023"/>
    <s v="23BL000F"/>
    <n v="1442"/>
    <n v="1442"/>
    <n v="1442"/>
    <n v="1442"/>
    <n v="0"/>
    <n v="0"/>
    <n v="0"/>
    <n v="0"/>
    <n v="41.5"/>
    <n v="0"/>
    <n v="0"/>
    <n v="0"/>
    <n v="0"/>
    <n v="0"/>
    <n v="41.5"/>
    <s v="2"/>
  </r>
  <r>
    <x v="6"/>
    <x v="157"/>
    <s v="1"/>
    <s v="01"/>
    <s v="15041RESIN146362023"/>
    <s v="23BL000F"/>
    <n v="1441"/>
    <n v="1441"/>
    <n v="1441"/>
    <n v="1441"/>
    <n v="0"/>
    <n v="0"/>
    <n v="0"/>
    <n v="0"/>
    <n v="84.52"/>
    <n v="0"/>
    <n v="0"/>
    <n v="0"/>
    <n v="0"/>
    <n v="0"/>
    <n v="84.52"/>
    <s v="2"/>
  </r>
  <r>
    <x v="6"/>
    <x v="157"/>
    <s v="1"/>
    <s v="01"/>
    <s v="15041RESIN146362023"/>
    <s v="23BL000F"/>
    <n v="1440"/>
    <n v="1440"/>
    <n v="1440"/>
    <n v="1440"/>
    <n v="0"/>
    <n v="0"/>
    <n v="0"/>
    <n v="0"/>
    <n v="385"/>
    <n v="0"/>
    <n v="0"/>
    <n v="0"/>
    <n v="0"/>
    <n v="0"/>
    <n v="385"/>
    <s v="2"/>
  </r>
  <r>
    <x v="6"/>
    <x v="157"/>
    <s v="1"/>
    <s v="01"/>
    <s v="15041RESIN146362023"/>
    <s v="23BL000F"/>
    <n v="1439"/>
    <n v="1439"/>
    <n v="1439"/>
    <n v="1439"/>
    <n v="0"/>
    <n v="0"/>
    <n v="0"/>
    <n v="0"/>
    <n v="110"/>
    <n v="0"/>
    <n v="0"/>
    <n v="0"/>
    <n v="0"/>
    <n v="0"/>
    <n v="110"/>
    <s v="2"/>
  </r>
  <r>
    <x v="6"/>
    <x v="157"/>
    <s v="1"/>
    <s v="01"/>
    <s v="15041RESIN146362023"/>
    <s v="23BL000F"/>
    <n v="1438"/>
    <n v="1438"/>
    <n v="1438"/>
    <n v="1438"/>
    <n v="0"/>
    <n v="0"/>
    <n v="0"/>
    <n v="0"/>
    <n v="232.25"/>
    <n v="0"/>
    <n v="0"/>
    <n v="0"/>
    <n v="0"/>
    <n v="0"/>
    <n v="232.25"/>
    <s v="2"/>
  </r>
  <r>
    <x v="6"/>
    <x v="157"/>
    <s v="1"/>
    <s v="01"/>
    <s v="15041RESIN146362023"/>
    <s v="23BL000F"/>
    <n v="1437"/>
    <n v="1437"/>
    <n v="1437"/>
    <n v="1437"/>
    <n v="0"/>
    <n v="0"/>
    <n v="0"/>
    <n v="0"/>
    <n v="220.55"/>
    <n v="0"/>
    <n v="0"/>
    <n v="0"/>
    <n v="0"/>
    <n v="0"/>
    <n v="220.55"/>
    <s v="2"/>
  </r>
  <r>
    <x v="6"/>
    <x v="157"/>
    <s v="1"/>
    <s v="01"/>
    <s v="15041RESIN146362023"/>
    <s v="23BL000F"/>
    <n v="1436"/>
    <n v="1436"/>
    <n v="1436"/>
    <n v="1436"/>
    <n v="0"/>
    <n v="0"/>
    <n v="0"/>
    <n v="0"/>
    <n v="15.75"/>
    <n v="0"/>
    <n v="0"/>
    <n v="0"/>
    <n v="0"/>
    <n v="0"/>
    <n v="15.75"/>
    <s v="2"/>
  </r>
  <r>
    <x v="6"/>
    <x v="157"/>
    <s v="1"/>
    <s v="01"/>
    <s v="15041RESIN146362023"/>
    <s v="23BL000F"/>
    <n v="1435"/>
    <n v="1435"/>
    <n v="1435"/>
    <n v="1435"/>
    <n v="0"/>
    <n v="0"/>
    <n v="0"/>
    <n v="0"/>
    <n v="136.5"/>
    <n v="0"/>
    <n v="0"/>
    <n v="0"/>
    <n v="0"/>
    <n v="0"/>
    <n v="136.5"/>
    <s v="2"/>
  </r>
  <r>
    <x v="6"/>
    <x v="157"/>
    <s v="1"/>
    <s v="01"/>
    <s v="15041RESIN146362023"/>
    <s v="23BL000F"/>
    <n v="1434"/>
    <n v="1434"/>
    <n v="1434"/>
    <n v="1434"/>
    <n v="0"/>
    <n v="0"/>
    <n v="0"/>
    <n v="0"/>
    <n v="88.05"/>
    <n v="0"/>
    <n v="0"/>
    <n v="0"/>
    <n v="0"/>
    <n v="0"/>
    <n v="88.05"/>
    <s v="2"/>
  </r>
  <r>
    <x v="6"/>
    <x v="157"/>
    <s v="1"/>
    <s v="01"/>
    <s v="15041RESIN146362023"/>
    <s v="23BL000F"/>
    <n v="1433"/>
    <n v="1433"/>
    <n v="1433"/>
    <n v="1433"/>
    <n v="0"/>
    <n v="0"/>
    <n v="0"/>
    <n v="0"/>
    <n v="105"/>
    <n v="0"/>
    <n v="0"/>
    <n v="0"/>
    <n v="0"/>
    <n v="0"/>
    <n v="105"/>
    <s v="2"/>
  </r>
  <r>
    <x v="6"/>
    <x v="157"/>
    <s v="1"/>
    <s v="01"/>
    <s v="15041RESIN146362023"/>
    <s v="23BL000F"/>
    <n v="1432"/>
    <n v="1432"/>
    <n v="1432"/>
    <n v="1432"/>
    <n v="0"/>
    <n v="0"/>
    <n v="0"/>
    <n v="0"/>
    <n v="268.49"/>
    <n v="0"/>
    <n v="0"/>
    <n v="0"/>
    <n v="0"/>
    <n v="0"/>
    <n v="268.49"/>
    <s v="2"/>
  </r>
  <r>
    <x v="6"/>
    <x v="157"/>
    <s v="1"/>
    <s v="01"/>
    <s v="15041RESIN146362023"/>
    <s v="23BL000F"/>
    <n v="1431"/>
    <n v="1431"/>
    <n v="1431"/>
    <n v="1431"/>
    <n v="0"/>
    <n v="0"/>
    <n v="0"/>
    <n v="0"/>
    <n v="59.95"/>
    <n v="0"/>
    <n v="0"/>
    <n v="0"/>
    <n v="0"/>
    <n v="0"/>
    <n v="59.95"/>
    <s v="2"/>
  </r>
  <r>
    <x v="6"/>
    <x v="157"/>
    <s v="1"/>
    <s v="01"/>
    <s v="15041RESIN146362023"/>
    <s v="23BL000F"/>
    <n v="1430"/>
    <n v="1430"/>
    <n v="1430"/>
    <n v="1430"/>
    <n v="0"/>
    <n v="0"/>
    <n v="0"/>
    <n v="0"/>
    <n v="35.200000000000003"/>
    <n v="0"/>
    <n v="0"/>
    <n v="0"/>
    <n v="0"/>
    <n v="0"/>
    <n v="35.200000000000003"/>
    <s v="2"/>
  </r>
  <r>
    <x v="6"/>
    <x v="157"/>
    <s v="1"/>
    <s v="01"/>
    <s v="15041RESIN146362023"/>
    <s v="23BL000F"/>
    <n v="1429"/>
    <n v="1429"/>
    <n v="1429"/>
    <n v="1429"/>
    <n v="0"/>
    <n v="0"/>
    <n v="0"/>
    <n v="0"/>
    <n v="179"/>
    <n v="0"/>
    <n v="0"/>
    <n v="0"/>
    <n v="0"/>
    <n v="0"/>
    <n v="179"/>
    <s v="2"/>
  </r>
  <r>
    <x v="6"/>
    <x v="157"/>
    <s v="1"/>
    <s v="01"/>
    <s v="15041RESIN146362023"/>
    <s v="23BL000F"/>
    <n v="1428"/>
    <n v="1428"/>
    <n v="1428"/>
    <n v="1428"/>
    <n v="0"/>
    <n v="0"/>
    <n v="0"/>
    <n v="0"/>
    <n v="28"/>
    <n v="0"/>
    <n v="0"/>
    <n v="0"/>
    <n v="0"/>
    <n v="0"/>
    <n v="28"/>
    <s v="2"/>
  </r>
  <r>
    <x v="6"/>
    <x v="157"/>
    <s v="1"/>
    <s v="01"/>
    <s v="15041RESIN146362023"/>
    <s v="23BL000F"/>
    <n v="1427"/>
    <n v="1427"/>
    <n v="1427"/>
    <n v="1427"/>
    <n v="0"/>
    <n v="0"/>
    <n v="0"/>
    <n v="0"/>
    <n v="68.75"/>
    <n v="0"/>
    <n v="0"/>
    <n v="0"/>
    <n v="0"/>
    <n v="0"/>
    <n v="68.75"/>
    <s v="2"/>
  </r>
  <r>
    <x v="6"/>
    <x v="157"/>
    <s v="1"/>
    <s v="01"/>
    <s v="15041RESIN146362023"/>
    <s v="23BL000F"/>
    <n v="1426"/>
    <n v="1426"/>
    <n v="1426"/>
    <n v="1426"/>
    <n v="0"/>
    <n v="0"/>
    <n v="0"/>
    <n v="0"/>
    <n v="59.95"/>
    <n v="0"/>
    <n v="0"/>
    <n v="0"/>
    <n v="0"/>
    <n v="0"/>
    <n v="59.95"/>
    <s v="2"/>
  </r>
  <r>
    <x v="6"/>
    <x v="157"/>
    <s v="1"/>
    <s v="01"/>
    <s v="15041RESIN146362023"/>
    <s v="23BL000F"/>
    <n v="1425"/>
    <n v="1425"/>
    <n v="1425"/>
    <n v="1425"/>
    <n v="0"/>
    <n v="0"/>
    <n v="0"/>
    <n v="0"/>
    <n v="468"/>
    <n v="0"/>
    <n v="0"/>
    <n v="0"/>
    <n v="0"/>
    <n v="0"/>
    <n v="468"/>
    <s v="2"/>
  </r>
  <r>
    <x v="6"/>
    <x v="157"/>
    <s v="1"/>
    <s v="01"/>
    <s v="15041RESIN146362023"/>
    <s v="23BL000F"/>
    <n v="1424"/>
    <n v="1424"/>
    <n v="1424"/>
    <n v="1424"/>
    <n v="0"/>
    <n v="0"/>
    <n v="0"/>
    <n v="0"/>
    <n v="33"/>
    <n v="0"/>
    <n v="0"/>
    <n v="0"/>
    <n v="0"/>
    <n v="0"/>
    <n v="33"/>
    <s v="2"/>
  </r>
  <r>
    <x v="6"/>
    <x v="157"/>
    <s v="1"/>
    <s v="01"/>
    <s v="15041RESIN146362023"/>
    <s v="23BL000F"/>
    <n v="1423"/>
    <n v="1423"/>
    <n v="1423"/>
    <n v="1423"/>
    <n v="0"/>
    <n v="0"/>
    <n v="0"/>
    <n v="0"/>
    <n v="35.479999999999997"/>
    <n v="0"/>
    <n v="0"/>
    <n v="0"/>
    <n v="0"/>
    <n v="0"/>
    <n v="35.479999999999997"/>
    <s v="2"/>
  </r>
  <r>
    <x v="6"/>
    <x v="157"/>
    <s v="1"/>
    <s v="01"/>
    <s v="15041RESIN146362023"/>
    <s v="23BL000F"/>
    <n v="1422"/>
    <n v="1422"/>
    <n v="1422"/>
    <n v="1422"/>
    <n v="0"/>
    <n v="0"/>
    <n v="0"/>
    <n v="0"/>
    <n v="274.75"/>
    <n v="0"/>
    <n v="0"/>
    <n v="0"/>
    <n v="0"/>
    <n v="0"/>
    <n v="274.75"/>
    <s v="2"/>
  </r>
  <r>
    <x v="6"/>
    <x v="157"/>
    <s v="1"/>
    <s v="01"/>
    <s v="15041RESIN146362023"/>
    <s v="23BL000F"/>
    <n v="1421"/>
    <n v="1421"/>
    <n v="1421"/>
    <n v="1421"/>
    <n v="0"/>
    <n v="0"/>
    <n v="0"/>
    <n v="0"/>
    <n v="50"/>
    <n v="0"/>
    <n v="0"/>
    <n v="0"/>
    <n v="0"/>
    <n v="0"/>
    <n v="50"/>
    <s v="2"/>
  </r>
  <r>
    <x v="6"/>
    <x v="157"/>
    <s v="1"/>
    <s v="01"/>
    <s v="15041RESIN146362023"/>
    <s v="23BL000F"/>
    <n v="1420"/>
    <n v="1420"/>
    <n v="1420"/>
    <n v="1420"/>
    <n v="0"/>
    <n v="0"/>
    <n v="0"/>
    <n v="0"/>
    <n v="450"/>
    <n v="0"/>
    <n v="0"/>
    <n v="0"/>
    <n v="0"/>
    <n v="0"/>
    <n v="450"/>
    <s v="2"/>
  </r>
  <r>
    <x v="6"/>
    <x v="158"/>
    <s v="1"/>
    <s v="01"/>
    <s v="15041RESIN146362023"/>
    <s v="23BL000F"/>
    <n v="1419"/>
    <n v="1419"/>
    <n v="1419"/>
    <n v="1419"/>
    <n v="0"/>
    <n v="0"/>
    <n v="0"/>
    <n v="0"/>
    <n v="253.1"/>
    <n v="0"/>
    <n v="0"/>
    <n v="0"/>
    <n v="0"/>
    <n v="0"/>
    <n v="253.1"/>
    <s v="2"/>
  </r>
  <r>
    <x v="6"/>
    <x v="158"/>
    <s v="1"/>
    <s v="01"/>
    <s v="15041RESIN146362023"/>
    <s v="23BL000F"/>
    <n v="1418"/>
    <n v="1418"/>
    <n v="1418"/>
    <n v="1418"/>
    <n v="0"/>
    <n v="0"/>
    <n v="0"/>
    <n v="0"/>
    <n v="94.5"/>
    <n v="0"/>
    <n v="0"/>
    <n v="0"/>
    <n v="0"/>
    <n v="0"/>
    <n v="94.5"/>
    <s v="2"/>
  </r>
  <r>
    <x v="6"/>
    <x v="158"/>
    <s v="1"/>
    <s v="01"/>
    <s v="15041RESIN146362023"/>
    <s v="23BL000F"/>
    <n v="1417"/>
    <n v="1417"/>
    <n v="1417"/>
    <n v="1417"/>
    <n v="0"/>
    <n v="0"/>
    <n v="0"/>
    <n v="0"/>
    <n v="64.900000000000006"/>
    <n v="0"/>
    <n v="0"/>
    <n v="0"/>
    <n v="0"/>
    <n v="0"/>
    <n v="64.900000000000006"/>
    <s v="2"/>
  </r>
  <r>
    <x v="6"/>
    <x v="158"/>
    <s v="1"/>
    <s v="01"/>
    <s v="15041RESIN146362023"/>
    <s v="23BL000F"/>
    <n v="1416"/>
    <n v="1416"/>
    <n v="1416"/>
    <n v="1416"/>
    <n v="0"/>
    <n v="0"/>
    <n v="0"/>
    <n v="0"/>
    <n v="130"/>
    <n v="0"/>
    <n v="0"/>
    <n v="0"/>
    <n v="0"/>
    <n v="0"/>
    <n v="130"/>
    <s v="2"/>
  </r>
  <r>
    <x v="6"/>
    <x v="158"/>
    <s v="1"/>
    <s v="01"/>
    <s v="15041RESIN146362023"/>
    <s v="23BL000F"/>
    <n v="1415"/>
    <n v="1415"/>
    <n v="1415"/>
    <n v="1415"/>
    <n v="0"/>
    <n v="0"/>
    <n v="0"/>
    <n v="0"/>
    <n v="55"/>
    <n v="0"/>
    <n v="0"/>
    <n v="0"/>
    <n v="0"/>
    <n v="0"/>
    <n v="55"/>
    <s v="2"/>
  </r>
  <r>
    <x v="6"/>
    <x v="158"/>
    <s v="1"/>
    <s v="01"/>
    <s v="15041RESIN146362023"/>
    <s v="23BL000F"/>
    <n v="1414"/>
    <n v="1414"/>
    <n v="1414"/>
    <n v="1414"/>
    <n v="0"/>
    <n v="0"/>
    <n v="0"/>
    <n v="0"/>
    <n v="463"/>
    <n v="0"/>
    <n v="0"/>
    <n v="0"/>
    <n v="0"/>
    <n v="0"/>
    <n v="463"/>
    <s v="2"/>
  </r>
  <r>
    <x v="6"/>
    <x v="158"/>
    <s v="1"/>
    <s v="01"/>
    <s v="15041RESIN146362023"/>
    <s v="23BL000F"/>
    <n v="1413"/>
    <n v="1413"/>
    <n v="1413"/>
    <n v="1413"/>
    <n v="0"/>
    <n v="0"/>
    <n v="0"/>
    <n v="0"/>
    <n v="78.5"/>
    <n v="0"/>
    <n v="0"/>
    <n v="0"/>
    <n v="0"/>
    <n v="0"/>
    <n v="78.5"/>
    <s v="2"/>
  </r>
  <r>
    <x v="6"/>
    <x v="158"/>
    <s v="1"/>
    <s v="01"/>
    <s v="15041RESIN146362023"/>
    <s v="23BL000F"/>
    <n v="1412"/>
    <n v="1412"/>
    <n v="1412"/>
    <n v="1412"/>
    <n v="0"/>
    <n v="0"/>
    <n v="0"/>
    <n v="0"/>
    <n v="57.5"/>
    <n v="0"/>
    <n v="0"/>
    <n v="0"/>
    <n v="0"/>
    <n v="0"/>
    <n v="57.5"/>
    <s v="2"/>
  </r>
  <r>
    <x v="6"/>
    <x v="158"/>
    <s v="1"/>
    <s v="01"/>
    <s v="15041RESIN146362023"/>
    <s v="23BL000F"/>
    <n v="1411"/>
    <n v="1411"/>
    <n v="1411"/>
    <n v="1411"/>
    <n v="0"/>
    <n v="0"/>
    <n v="0"/>
    <n v="0"/>
    <n v="112.5"/>
    <n v="0"/>
    <n v="0"/>
    <n v="0"/>
    <n v="0"/>
    <n v="0"/>
    <n v="112.5"/>
    <s v="2"/>
  </r>
  <r>
    <x v="6"/>
    <x v="158"/>
    <s v="1"/>
    <s v="01"/>
    <s v="15041RESIN146362023"/>
    <s v="23BL000F"/>
    <n v="1410"/>
    <n v="1410"/>
    <n v="1410"/>
    <n v="1410"/>
    <n v="0"/>
    <n v="0"/>
    <n v="0"/>
    <n v="0"/>
    <n v="348"/>
    <n v="0"/>
    <n v="0"/>
    <n v="0"/>
    <n v="0"/>
    <n v="0"/>
    <n v="348"/>
    <s v="2"/>
  </r>
  <r>
    <x v="6"/>
    <x v="158"/>
    <s v="1"/>
    <s v="01"/>
    <s v="15041RESIN146362023"/>
    <s v="23BL000F"/>
    <n v="1409"/>
    <n v="1409"/>
    <n v="1409"/>
    <n v="1409"/>
    <n v="0"/>
    <n v="0"/>
    <n v="0"/>
    <n v="0"/>
    <n v="39.96"/>
    <n v="0"/>
    <n v="0"/>
    <n v="0"/>
    <n v="0"/>
    <n v="0"/>
    <n v="39.96"/>
    <s v="2"/>
  </r>
  <r>
    <x v="6"/>
    <x v="158"/>
    <s v="1"/>
    <s v="01"/>
    <s v="15041RESIN146362023"/>
    <s v="23BL000F"/>
    <n v="1408"/>
    <n v="1408"/>
    <n v="1408"/>
    <n v="1408"/>
    <n v="0"/>
    <n v="0"/>
    <n v="0"/>
    <n v="0"/>
    <n v="60"/>
    <n v="0"/>
    <n v="0"/>
    <n v="0"/>
    <n v="0"/>
    <n v="0"/>
    <n v="60"/>
    <s v="2"/>
  </r>
  <r>
    <x v="6"/>
    <x v="158"/>
    <s v="1"/>
    <s v="01"/>
    <s v="15041RESIN146362023"/>
    <s v="23BL000F"/>
    <n v="1407"/>
    <n v="1407"/>
    <n v="1407"/>
    <n v="1407"/>
    <n v="0"/>
    <n v="0"/>
    <n v="0"/>
    <n v="0"/>
    <n v="232.5"/>
    <n v="0"/>
    <n v="0"/>
    <n v="0"/>
    <n v="0"/>
    <n v="0"/>
    <n v="232.5"/>
    <s v="2"/>
  </r>
  <r>
    <x v="6"/>
    <x v="158"/>
    <s v="1"/>
    <s v="01"/>
    <s v="15041RESIN146362023"/>
    <s v="23BL000F"/>
    <n v="1406"/>
    <n v="1406"/>
    <n v="1406"/>
    <n v="1406"/>
    <n v="0"/>
    <n v="0"/>
    <n v="0"/>
    <n v="0"/>
    <n v="146"/>
    <n v="0"/>
    <n v="0"/>
    <n v="0"/>
    <n v="0"/>
    <n v="0"/>
    <n v="146"/>
    <s v="2"/>
  </r>
  <r>
    <x v="6"/>
    <x v="158"/>
    <s v="1"/>
    <s v="01"/>
    <s v="15041RESIN146362023"/>
    <s v="23BL000F"/>
    <n v="1405"/>
    <n v="1405"/>
    <n v="1405"/>
    <n v="1405"/>
    <n v="0"/>
    <n v="0"/>
    <n v="0"/>
    <n v="0"/>
    <n v="192"/>
    <n v="0"/>
    <n v="0"/>
    <n v="0"/>
    <n v="0"/>
    <n v="0"/>
    <n v="192"/>
    <s v="2"/>
  </r>
  <r>
    <x v="6"/>
    <x v="158"/>
    <s v="1"/>
    <s v="01"/>
    <s v="15041RESIN146362023"/>
    <s v="23BL000F"/>
    <n v="1404"/>
    <n v="1404"/>
    <n v="1404"/>
    <n v="1404"/>
    <n v="0"/>
    <n v="0"/>
    <n v="0"/>
    <n v="0"/>
    <n v="83.45"/>
    <n v="0"/>
    <n v="0"/>
    <n v="0"/>
    <n v="0"/>
    <n v="0"/>
    <n v="83.45"/>
    <s v="2"/>
  </r>
  <r>
    <x v="6"/>
    <x v="158"/>
    <s v="1"/>
    <s v="01"/>
    <s v="15041RESIN146362023"/>
    <s v="23BL000F"/>
    <n v="1403"/>
    <n v="1403"/>
    <n v="1403"/>
    <n v="1403"/>
    <n v="0"/>
    <n v="0"/>
    <n v="0"/>
    <n v="0"/>
    <n v="25.62"/>
    <n v="0"/>
    <n v="0"/>
    <n v="0"/>
    <n v="0"/>
    <n v="0"/>
    <n v="25.62"/>
    <s v="2"/>
  </r>
  <r>
    <x v="6"/>
    <x v="158"/>
    <s v="1"/>
    <s v="01"/>
    <s v="15041RESIN146362023"/>
    <s v="23BL000F"/>
    <n v="1402"/>
    <n v="1402"/>
    <n v="1402"/>
    <n v="1402"/>
    <n v="0"/>
    <n v="0"/>
    <n v="0"/>
    <n v="0"/>
    <n v="531"/>
    <n v="0"/>
    <n v="0"/>
    <n v="0"/>
    <n v="0"/>
    <n v="0"/>
    <n v="531"/>
    <s v="2"/>
  </r>
  <r>
    <x v="6"/>
    <x v="158"/>
    <s v="1"/>
    <s v="01"/>
    <s v="15041RESIN146362023"/>
    <s v="23BL000F"/>
    <n v="1401"/>
    <n v="1401"/>
    <n v="1401"/>
    <n v="1401"/>
    <n v="0"/>
    <n v="0"/>
    <n v="0"/>
    <n v="0"/>
    <n v="436.4"/>
    <n v="0"/>
    <n v="0"/>
    <n v="0"/>
    <n v="0"/>
    <n v="0"/>
    <n v="436.4"/>
    <s v="2"/>
  </r>
  <r>
    <x v="6"/>
    <x v="158"/>
    <s v="1"/>
    <s v="01"/>
    <s v="15041RESIN146362023"/>
    <s v="23BL000F"/>
    <n v="1400"/>
    <n v="1400"/>
    <n v="1400"/>
    <n v="1400"/>
    <n v="0"/>
    <n v="0"/>
    <n v="0"/>
    <n v="0"/>
    <n v="60"/>
    <n v="0"/>
    <n v="0"/>
    <n v="0"/>
    <n v="0"/>
    <n v="0"/>
    <n v="60"/>
    <s v="2"/>
  </r>
  <r>
    <x v="6"/>
    <x v="158"/>
    <s v="1"/>
    <s v="01"/>
    <s v="15041RESIN146362023"/>
    <s v="23BL000F"/>
    <n v="1399"/>
    <n v="1399"/>
    <n v="1399"/>
    <n v="1399"/>
    <n v="0"/>
    <n v="0"/>
    <n v="0"/>
    <n v="0"/>
    <n v="422.56"/>
    <n v="0"/>
    <n v="0"/>
    <n v="0"/>
    <n v="0"/>
    <n v="0"/>
    <n v="422.56"/>
    <s v="2"/>
  </r>
  <r>
    <x v="6"/>
    <x v="159"/>
    <s v="1"/>
    <s v="01"/>
    <s v="15041RESIN146362023"/>
    <s v="23BL000F"/>
    <n v="1398"/>
    <n v="1398"/>
    <n v="1398"/>
    <n v="1398"/>
    <n v="0"/>
    <n v="0"/>
    <n v="0"/>
    <n v="0"/>
    <n v="12.5"/>
    <n v="0"/>
    <n v="0"/>
    <n v="0"/>
    <n v="0"/>
    <n v="0"/>
    <n v="12.5"/>
    <s v="2"/>
  </r>
  <r>
    <x v="6"/>
    <x v="159"/>
    <s v="1"/>
    <s v="01"/>
    <s v="15041RESIN146362023"/>
    <s v="23BL000F"/>
    <n v="1397"/>
    <n v="1397"/>
    <n v="1397"/>
    <n v="1397"/>
    <n v="0"/>
    <n v="0"/>
    <n v="0"/>
    <n v="0"/>
    <n v="554.5"/>
    <n v="0"/>
    <n v="0"/>
    <n v="0"/>
    <n v="0"/>
    <n v="0"/>
    <n v="554.5"/>
    <s v="2"/>
  </r>
  <r>
    <x v="6"/>
    <x v="159"/>
    <s v="1"/>
    <s v="01"/>
    <s v="15041RESIN146362023"/>
    <s v="23BL000F"/>
    <n v="1396"/>
    <n v="1396"/>
    <n v="1396"/>
    <n v="1396"/>
    <n v="0"/>
    <n v="0"/>
    <n v="0"/>
    <n v="0"/>
    <n v="240.15"/>
    <n v="0"/>
    <n v="0"/>
    <n v="0"/>
    <n v="0"/>
    <n v="0"/>
    <n v="240.15"/>
    <s v="2"/>
  </r>
  <r>
    <x v="6"/>
    <x v="159"/>
    <s v="1"/>
    <s v="01"/>
    <s v="15041RESIN146362023"/>
    <s v="23BL000F"/>
    <n v="1395"/>
    <n v="1395"/>
    <n v="1395"/>
    <n v="1395"/>
    <n v="0"/>
    <n v="0"/>
    <n v="0"/>
    <n v="0"/>
    <n v="711.25"/>
    <n v="0"/>
    <n v="0"/>
    <n v="0"/>
    <n v="0"/>
    <n v="0"/>
    <n v="711.25"/>
    <s v="2"/>
  </r>
  <r>
    <x v="6"/>
    <x v="159"/>
    <s v="1"/>
    <s v="01"/>
    <s v="15041RESIN146362023"/>
    <s v="23BL000F"/>
    <n v="1394"/>
    <n v="1394"/>
    <n v="1394"/>
    <n v="1394"/>
    <n v="0"/>
    <n v="0"/>
    <n v="0"/>
    <n v="0"/>
    <n v="120"/>
    <n v="0"/>
    <n v="0"/>
    <n v="0"/>
    <n v="0"/>
    <n v="0"/>
    <n v="120"/>
    <s v="2"/>
  </r>
  <r>
    <x v="6"/>
    <x v="159"/>
    <s v="1"/>
    <s v="01"/>
    <s v="15041RESIN146362023"/>
    <s v="23BL000F"/>
    <n v="1393"/>
    <n v="1393"/>
    <n v="1393"/>
    <n v="1393"/>
    <n v="0"/>
    <n v="0"/>
    <n v="0"/>
    <n v="0"/>
    <n v="131.44999999999999"/>
    <n v="0"/>
    <n v="0"/>
    <n v="0"/>
    <n v="0"/>
    <n v="0"/>
    <n v="131.44999999999999"/>
    <s v="2"/>
  </r>
  <r>
    <x v="6"/>
    <x v="159"/>
    <s v="1"/>
    <s v="01"/>
    <s v="15041RESIN146362023"/>
    <s v="23BL000F"/>
    <n v="1392"/>
    <n v="1392"/>
    <n v="1392"/>
    <n v="1392"/>
    <n v="0"/>
    <n v="0"/>
    <n v="0"/>
    <n v="0"/>
    <n v="50.5"/>
    <n v="0"/>
    <n v="0"/>
    <n v="0"/>
    <n v="0"/>
    <n v="0"/>
    <n v="50.5"/>
    <s v="2"/>
  </r>
  <r>
    <x v="6"/>
    <x v="159"/>
    <s v="1"/>
    <s v="01"/>
    <s v="15041RESIN146362023"/>
    <s v="23BL000F"/>
    <n v="1391"/>
    <n v="1391"/>
    <n v="1391"/>
    <n v="1391"/>
    <n v="0"/>
    <n v="0"/>
    <n v="0"/>
    <n v="0"/>
    <n v="305.5"/>
    <n v="0"/>
    <n v="0"/>
    <n v="0"/>
    <n v="0"/>
    <n v="0"/>
    <n v="305.5"/>
    <s v="2"/>
  </r>
  <r>
    <x v="6"/>
    <x v="159"/>
    <s v="1"/>
    <s v="01"/>
    <s v="15041RESIN146362023"/>
    <s v="23BL000F"/>
    <n v="1390"/>
    <n v="1390"/>
    <n v="1390"/>
    <n v="1390"/>
    <n v="0"/>
    <n v="0"/>
    <n v="0"/>
    <n v="0"/>
    <n v="12.6"/>
    <n v="0"/>
    <n v="0"/>
    <n v="0"/>
    <n v="0"/>
    <n v="0"/>
    <n v="12.6"/>
    <s v="2"/>
  </r>
  <r>
    <x v="6"/>
    <x v="159"/>
    <s v="1"/>
    <s v="01"/>
    <s v="15041RESIN146362023"/>
    <s v="23BL000F"/>
    <n v="1389"/>
    <n v="1389"/>
    <n v="1389"/>
    <n v="1389"/>
    <n v="0"/>
    <n v="0"/>
    <n v="0"/>
    <n v="0"/>
    <n v="6"/>
    <n v="0"/>
    <n v="0"/>
    <n v="0"/>
    <n v="0"/>
    <n v="0"/>
    <n v="6"/>
    <s v="2"/>
  </r>
  <r>
    <x v="6"/>
    <x v="159"/>
    <s v="1"/>
    <s v="01"/>
    <s v="15041RESIN146362023"/>
    <s v="23BL000F"/>
    <n v="1388"/>
    <n v="1388"/>
    <n v="1388"/>
    <n v="1388"/>
    <n v="0"/>
    <n v="0"/>
    <n v="0"/>
    <n v="0"/>
    <n v="555"/>
    <n v="0"/>
    <n v="0"/>
    <n v="0"/>
    <n v="0"/>
    <n v="0"/>
    <n v="555"/>
    <s v="2"/>
  </r>
  <r>
    <x v="6"/>
    <x v="159"/>
    <s v="1"/>
    <s v="01"/>
    <s v="15041RESIN146362023"/>
    <s v="23BL000F"/>
    <n v="1387"/>
    <n v="1387"/>
    <n v="1387"/>
    <n v="1387"/>
    <n v="0"/>
    <n v="0"/>
    <n v="0"/>
    <n v="0"/>
    <n v="51.21"/>
    <n v="0"/>
    <n v="0"/>
    <n v="0"/>
    <n v="0"/>
    <n v="0"/>
    <n v="51.21"/>
    <s v="2"/>
  </r>
  <r>
    <x v="6"/>
    <x v="159"/>
    <s v="1"/>
    <s v="01"/>
    <s v="15041RESIN146362023"/>
    <s v="23BL000F"/>
    <n v="1386"/>
    <n v="1386"/>
    <n v="1386"/>
    <n v="1386"/>
    <n v="0"/>
    <n v="0"/>
    <n v="0"/>
    <n v="0"/>
    <n v="32"/>
    <n v="0"/>
    <n v="0"/>
    <n v="0"/>
    <n v="0"/>
    <n v="0"/>
    <n v="32"/>
    <s v="2"/>
  </r>
  <r>
    <x v="6"/>
    <x v="159"/>
    <s v="1"/>
    <s v="01"/>
    <s v="15041RESIN146362023"/>
    <s v="23BL000F"/>
    <n v="1385"/>
    <n v="1385"/>
    <n v="1385"/>
    <n v="1385"/>
    <n v="0"/>
    <n v="0"/>
    <n v="0"/>
    <n v="0"/>
    <n v="298"/>
    <n v="0"/>
    <n v="0"/>
    <n v="0"/>
    <n v="0"/>
    <n v="0"/>
    <n v="298"/>
    <s v="2"/>
  </r>
  <r>
    <x v="6"/>
    <x v="159"/>
    <s v="1"/>
    <s v="01"/>
    <s v="15041RESIN146362023"/>
    <s v="23BL000F"/>
    <n v="1384"/>
    <n v="1384"/>
    <n v="1384"/>
    <n v="1384"/>
    <n v="0"/>
    <n v="0"/>
    <n v="0"/>
    <n v="0"/>
    <n v="27"/>
    <n v="0"/>
    <n v="0"/>
    <n v="0"/>
    <n v="0"/>
    <n v="0"/>
    <n v="27"/>
    <s v="2"/>
  </r>
  <r>
    <x v="6"/>
    <x v="159"/>
    <s v="1"/>
    <s v="01"/>
    <s v="15041RESIN146362023"/>
    <s v="23BL000F"/>
    <n v="1383"/>
    <n v="1383"/>
    <n v="1383"/>
    <n v="1383"/>
    <n v="0"/>
    <n v="0"/>
    <n v="0"/>
    <n v="0"/>
    <n v="33"/>
    <n v="0"/>
    <n v="0"/>
    <n v="0"/>
    <n v="0"/>
    <n v="0"/>
    <n v="33"/>
    <s v="2"/>
  </r>
  <r>
    <x v="6"/>
    <x v="159"/>
    <s v="1"/>
    <s v="01"/>
    <s v="15041RESIN146362023"/>
    <s v="23BL000F"/>
    <n v="1382"/>
    <n v="1382"/>
    <n v="1382"/>
    <n v="1382"/>
    <n v="0"/>
    <n v="0"/>
    <n v="0"/>
    <n v="0"/>
    <n v="192"/>
    <n v="0"/>
    <n v="0"/>
    <n v="0"/>
    <n v="0"/>
    <n v="0"/>
    <n v="192"/>
    <s v="2"/>
  </r>
  <r>
    <x v="6"/>
    <x v="159"/>
    <s v="1"/>
    <s v="01"/>
    <s v="15041RESIN146362023"/>
    <s v="23BL000F"/>
    <n v="1381"/>
    <n v="1381"/>
    <n v="1381"/>
    <n v="1381"/>
    <n v="0"/>
    <n v="0"/>
    <n v="0"/>
    <n v="0"/>
    <n v="110"/>
    <n v="0"/>
    <n v="0"/>
    <n v="0"/>
    <n v="0"/>
    <n v="0"/>
    <n v="110"/>
    <s v="2"/>
  </r>
  <r>
    <x v="6"/>
    <x v="159"/>
    <s v="1"/>
    <s v="01"/>
    <s v="15041RESIN146362023"/>
    <s v="23BL000F"/>
    <n v="1380"/>
    <n v="1380"/>
    <n v="1380"/>
    <n v="1380"/>
    <n v="0"/>
    <n v="0"/>
    <n v="0"/>
    <n v="0"/>
    <n v="25.2"/>
    <n v="0"/>
    <n v="0"/>
    <n v="0"/>
    <n v="0"/>
    <n v="0"/>
    <n v="25.2"/>
    <s v="2"/>
  </r>
  <r>
    <x v="6"/>
    <x v="159"/>
    <s v="1"/>
    <s v="01"/>
    <s v="15041RESIN146362023"/>
    <s v="23BL000F"/>
    <n v="1379"/>
    <n v="1379"/>
    <n v="1379"/>
    <n v="1379"/>
    <n v="0"/>
    <n v="0"/>
    <n v="0"/>
    <n v="0"/>
    <n v="98"/>
    <n v="0"/>
    <n v="0"/>
    <n v="0"/>
    <n v="0"/>
    <n v="0"/>
    <n v="98"/>
    <s v="2"/>
  </r>
  <r>
    <x v="6"/>
    <x v="159"/>
    <s v="1"/>
    <s v="01"/>
    <s v="15041RESIN146362023"/>
    <s v="23BL000F"/>
    <n v="1378"/>
    <n v="1378"/>
    <n v="1378"/>
    <n v="1378"/>
    <n v="0"/>
    <n v="0"/>
    <n v="0"/>
    <n v="0"/>
    <n v="232.5"/>
    <n v="0"/>
    <n v="0"/>
    <n v="0"/>
    <n v="0"/>
    <n v="0"/>
    <n v="232.5"/>
    <s v="2"/>
  </r>
  <r>
    <x v="6"/>
    <x v="159"/>
    <s v="1"/>
    <s v="01"/>
    <s v="15041RESIN146362023"/>
    <s v="23BL000F"/>
    <n v="1377"/>
    <n v="1377"/>
    <n v="1377"/>
    <n v="1377"/>
    <n v="0"/>
    <n v="0"/>
    <n v="0"/>
    <n v="0"/>
    <n v="92.72"/>
    <n v="0"/>
    <n v="0"/>
    <n v="0"/>
    <n v="0"/>
    <n v="0"/>
    <n v="92.72"/>
    <s v="2"/>
  </r>
  <r>
    <x v="6"/>
    <x v="159"/>
    <s v="1"/>
    <s v="01"/>
    <s v="15041RESIN146362023"/>
    <s v="23BL000F"/>
    <n v="1376"/>
    <n v="1376"/>
    <n v="1376"/>
    <n v="1376"/>
    <n v="0"/>
    <n v="0"/>
    <n v="0"/>
    <n v="0"/>
    <n v="52"/>
    <n v="0"/>
    <n v="0"/>
    <n v="0"/>
    <n v="0"/>
    <n v="0"/>
    <n v="52"/>
    <s v="2"/>
  </r>
  <r>
    <x v="6"/>
    <x v="159"/>
    <s v="1"/>
    <s v="01"/>
    <s v="15041RESIN146362023"/>
    <s v="23BL000F"/>
    <n v="1375"/>
    <n v="1375"/>
    <n v="1375"/>
    <n v="1375"/>
    <n v="0"/>
    <n v="0"/>
    <n v="0"/>
    <n v="0"/>
    <n v="506"/>
    <n v="0"/>
    <n v="0"/>
    <n v="0"/>
    <n v="0"/>
    <n v="0"/>
    <n v="506"/>
    <s v="2"/>
  </r>
  <r>
    <x v="6"/>
    <x v="159"/>
    <s v="1"/>
    <s v="01"/>
    <s v="15041RESIN146362023"/>
    <s v="23BL000F"/>
    <n v="1374"/>
    <n v="1374"/>
    <n v="1374"/>
    <n v="1374"/>
    <n v="0"/>
    <n v="0"/>
    <n v="0"/>
    <n v="0"/>
    <n v="55"/>
    <n v="0"/>
    <n v="0"/>
    <n v="0"/>
    <n v="0"/>
    <n v="0"/>
    <n v="55"/>
    <s v="2"/>
  </r>
  <r>
    <x v="6"/>
    <x v="159"/>
    <s v="1"/>
    <s v="01"/>
    <s v="15041RESIN146362023"/>
    <s v="23BL000F"/>
    <n v="1373"/>
    <n v="1373"/>
    <n v="1373"/>
    <n v="1373"/>
    <n v="0"/>
    <n v="0"/>
    <n v="0"/>
    <n v="0"/>
    <n v="420"/>
    <n v="0"/>
    <n v="0"/>
    <n v="0"/>
    <n v="0"/>
    <n v="0"/>
    <n v="420"/>
    <s v="2"/>
  </r>
  <r>
    <x v="6"/>
    <x v="159"/>
    <s v="1"/>
    <s v="01"/>
    <s v="15041RESIN146362023"/>
    <s v="23BL000F"/>
    <n v="1372"/>
    <n v="1372"/>
    <n v="1372"/>
    <n v="1372"/>
    <n v="0"/>
    <n v="0"/>
    <n v="0"/>
    <n v="0"/>
    <n v="585"/>
    <n v="0"/>
    <n v="0"/>
    <n v="0"/>
    <n v="0"/>
    <n v="0"/>
    <n v="585"/>
    <s v="2"/>
  </r>
  <r>
    <x v="6"/>
    <x v="160"/>
    <s v="1"/>
    <s v="01"/>
    <s v="15041RESIN146362023"/>
    <s v="23BL000F"/>
    <n v="1371"/>
    <n v="1371"/>
    <n v="1371"/>
    <n v="1371"/>
    <n v="0"/>
    <n v="0"/>
    <n v="0"/>
    <n v="0"/>
    <n v="25.2"/>
    <n v="0"/>
    <n v="0"/>
    <n v="0"/>
    <n v="0"/>
    <n v="0"/>
    <n v="25.2"/>
    <s v="2"/>
  </r>
  <r>
    <x v="6"/>
    <x v="160"/>
    <s v="1"/>
    <s v="01"/>
    <s v="15041RESIN146362023"/>
    <s v="23BL000F"/>
    <n v="1370"/>
    <n v="1370"/>
    <n v="1370"/>
    <n v="1370"/>
    <n v="0"/>
    <n v="0"/>
    <n v="0"/>
    <n v="0"/>
    <n v="6"/>
    <n v="0"/>
    <n v="0"/>
    <n v="0"/>
    <n v="0"/>
    <n v="0"/>
    <n v="6"/>
    <s v="2"/>
  </r>
  <r>
    <x v="6"/>
    <x v="160"/>
    <s v="1"/>
    <s v="01"/>
    <s v="15041RESIN146362023"/>
    <s v="23BL000F"/>
    <n v="1369"/>
    <n v="1369"/>
    <n v="1369"/>
    <n v="1369"/>
    <n v="0"/>
    <n v="0"/>
    <n v="0"/>
    <n v="0"/>
    <n v="147"/>
    <n v="0"/>
    <n v="0"/>
    <n v="0"/>
    <n v="0"/>
    <n v="0"/>
    <n v="147"/>
    <s v="2"/>
  </r>
  <r>
    <x v="6"/>
    <x v="160"/>
    <s v="1"/>
    <s v="01"/>
    <s v="15041RESIN146362023"/>
    <s v="23BL000F"/>
    <n v="1368"/>
    <n v="1368"/>
    <n v="1368"/>
    <n v="1368"/>
    <n v="0"/>
    <n v="0"/>
    <n v="0"/>
    <n v="0"/>
    <n v="60.05"/>
    <n v="0"/>
    <n v="0"/>
    <n v="0"/>
    <n v="0"/>
    <n v="0"/>
    <n v="60.05"/>
    <s v="2"/>
  </r>
  <r>
    <x v="6"/>
    <x v="160"/>
    <s v="1"/>
    <s v="01"/>
    <s v="15041RESIN146362023"/>
    <s v="23BL000F"/>
    <n v="1367"/>
    <n v="1367"/>
    <n v="1367"/>
    <n v="1367"/>
    <n v="0"/>
    <n v="0"/>
    <n v="0"/>
    <n v="0"/>
    <n v="15"/>
    <n v="0"/>
    <n v="0"/>
    <n v="0"/>
    <n v="0"/>
    <n v="0"/>
    <n v="15"/>
    <s v="2"/>
  </r>
  <r>
    <x v="6"/>
    <x v="160"/>
    <s v="1"/>
    <s v="01"/>
    <s v="15041RESIN146362023"/>
    <s v="23BL000F"/>
    <n v="1366"/>
    <n v="1366"/>
    <n v="1366"/>
    <n v="1366"/>
    <n v="0"/>
    <n v="0"/>
    <n v="0"/>
    <n v="0"/>
    <n v="19.8"/>
    <n v="0"/>
    <n v="0"/>
    <n v="0"/>
    <n v="0"/>
    <n v="0"/>
    <n v="19.8"/>
    <s v="2"/>
  </r>
  <r>
    <x v="6"/>
    <x v="160"/>
    <s v="1"/>
    <s v="01"/>
    <s v="15041RESIN146362023"/>
    <s v="23BL000F"/>
    <n v="1365"/>
    <n v="1365"/>
    <n v="1365"/>
    <n v="1365"/>
    <n v="0"/>
    <n v="0"/>
    <n v="0"/>
    <n v="0"/>
    <n v="10"/>
    <n v="0"/>
    <n v="0"/>
    <n v="0"/>
    <n v="0"/>
    <n v="0"/>
    <n v="10"/>
    <s v="2"/>
  </r>
  <r>
    <x v="6"/>
    <x v="160"/>
    <s v="1"/>
    <s v="01"/>
    <s v="15041RESIN146362023"/>
    <s v="23BL000F"/>
    <n v="1364"/>
    <n v="1364"/>
    <n v="1364"/>
    <n v="1364"/>
    <n v="0"/>
    <n v="0"/>
    <n v="0"/>
    <n v="0"/>
    <n v="457.5"/>
    <n v="0"/>
    <n v="0"/>
    <n v="0"/>
    <n v="0"/>
    <n v="0"/>
    <n v="457.5"/>
    <s v="2"/>
  </r>
  <r>
    <x v="6"/>
    <x v="160"/>
    <s v="1"/>
    <s v="01"/>
    <s v="15041RESIN146362023"/>
    <s v="23BL000F"/>
    <n v="1363"/>
    <n v="1363"/>
    <n v="1363"/>
    <n v="1363"/>
    <n v="0"/>
    <n v="0"/>
    <n v="0"/>
    <n v="0"/>
    <n v="157.68"/>
    <n v="0"/>
    <n v="0"/>
    <n v="0"/>
    <n v="0"/>
    <n v="0"/>
    <n v="157.68"/>
    <s v="2"/>
  </r>
  <r>
    <x v="6"/>
    <x v="160"/>
    <s v="1"/>
    <s v="01"/>
    <s v="15041RESIN146362023"/>
    <s v="23BL000F"/>
    <n v="1362"/>
    <n v="1362"/>
    <n v="1362"/>
    <n v="1362"/>
    <n v="0"/>
    <n v="0"/>
    <n v="0"/>
    <n v="0"/>
    <n v="40.47"/>
    <n v="0"/>
    <n v="0"/>
    <n v="0"/>
    <n v="0"/>
    <n v="0"/>
    <n v="40.47"/>
    <s v="2"/>
  </r>
  <r>
    <x v="6"/>
    <x v="160"/>
    <s v="1"/>
    <s v="01"/>
    <s v="15041RESIN146362023"/>
    <s v="23BL000F"/>
    <n v="1361"/>
    <n v="1361"/>
    <n v="1361"/>
    <n v="1361"/>
    <n v="0"/>
    <n v="0"/>
    <n v="0"/>
    <n v="0"/>
    <n v="565"/>
    <n v="0"/>
    <n v="0"/>
    <n v="0"/>
    <n v="0"/>
    <n v="0"/>
    <n v="565"/>
    <s v="2"/>
  </r>
  <r>
    <x v="6"/>
    <x v="160"/>
    <s v="1"/>
    <s v="01"/>
    <s v="15041RESIN146362023"/>
    <s v="23BL000F"/>
    <n v="1360"/>
    <n v="1360"/>
    <n v="1360"/>
    <n v="1360"/>
    <n v="0"/>
    <n v="0"/>
    <n v="0"/>
    <n v="0"/>
    <n v="87.4"/>
    <n v="0"/>
    <n v="0"/>
    <n v="0"/>
    <n v="0"/>
    <n v="0"/>
    <n v="87.4"/>
    <s v="2"/>
  </r>
  <r>
    <x v="6"/>
    <x v="160"/>
    <s v="1"/>
    <s v="01"/>
    <s v="15041RESIN146362023"/>
    <s v="23BL000F"/>
    <n v="1359"/>
    <n v="1359"/>
    <n v="1359"/>
    <n v="1359"/>
    <n v="0"/>
    <n v="0"/>
    <n v="0"/>
    <n v="0"/>
    <n v="155"/>
    <n v="0"/>
    <n v="0"/>
    <n v="0"/>
    <n v="0"/>
    <n v="0"/>
    <n v="155"/>
    <s v="2"/>
  </r>
  <r>
    <x v="6"/>
    <x v="161"/>
    <s v="1"/>
    <s v="01"/>
    <s v="15041RESIN146362023"/>
    <s v="23BL000F"/>
    <n v="1358"/>
    <n v="1358"/>
    <n v="1358"/>
    <n v="1358"/>
    <n v="0"/>
    <n v="0"/>
    <n v="0"/>
    <n v="0"/>
    <n v="55"/>
    <n v="0"/>
    <n v="0"/>
    <n v="0"/>
    <n v="0"/>
    <n v="0"/>
    <n v="55"/>
    <s v="2"/>
  </r>
  <r>
    <x v="6"/>
    <x v="161"/>
    <s v="1"/>
    <s v="01"/>
    <s v="15041RESIN146362023"/>
    <s v="23BL000F"/>
    <n v="1357"/>
    <n v="1357"/>
    <n v="1357"/>
    <n v="1357"/>
    <n v="0"/>
    <n v="0"/>
    <n v="0"/>
    <n v="0"/>
    <n v="19.8"/>
    <n v="0"/>
    <n v="0"/>
    <n v="0"/>
    <n v="0"/>
    <n v="0"/>
    <n v="19.8"/>
    <s v="2"/>
  </r>
  <r>
    <x v="6"/>
    <x v="161"/>
    <s v="1"/>
    <s v="01"/>
    <s v="15041RESIN146362023"/>
    <s v="23BL000F"/>
    <n v="1356"/>
    <n v="1356"/>
    <n v="1356"/>
    <n v="1356"/>
    <n v="0"/>
    <n v="0"/>
    <n v="0"/>
    <n v="0"/>
    <n v="37.4"/>
    <n v="0"/>
    <n v="0"/>
    <n v="0"/>
    <n v="0"/>
    <n v="0"/>
    <n v="37.4"/>
    <s v="2"/>
  </r>
  <r>
    <x v="6"/>
    <x v="161"/>
    <s v="1"/>
    <s v="01"/>
    <s v="15041RESIN146362023"/>
    <s v="23BL000F"/>
    <n v="1355"/>
    <n v="1355"/>
    <n v="1355"/>
    <n v="1355"/>
    <n v="0"/>
    <n v="0"/>
    <n v="0"/>
    <n v="0"/>
    <n v="7.5"/>
    <n v="0"/>
    <n v="0"/>
    <n v="0"/>
    <n v="0"/>
    <n v="0"/>
    <n v="7.5"/>
    <s v="2"/>
  </r>
  <r>
    <x v="6"/>
    <x v="161"/>
    <s v="1"/>
    <s v="01"/>
    <s v="15041RESIN146362023"/>
    <s v="23BL000F"/>
    <n v="1354"/>
    <n v="1354"/>
    <n v="1354"/>
    <n v="1354"/>
    <n v="0"/>
    <n v="0"/>
    <n v="0"/>
    <n v="0"/>
    <n v="259.3"/>
    <n v="0"/>
    <n v="0"/>
    <n v="0"/>
    <n v="0"/>
    <n v="0"/>
    <n v="259.3"/>
    <s v="2"/>
  </r>
  <r>
    <x v="6"/>
    <x v="161"/>
    <s v="1"/>
    <s v="01"/>
    <s v="15041RESIN146362023"/>
    <s v="23BL000F"/>
    <n v="1353"/>
    <n v="1353"/>
    <n v="1353"/>
    <n v="1353"/>
    <n v="0"/>
    <n v="0"/>
    <n v="0"/>
    <n v="0"/>
    <n v="72"/>
    <n v="0"/>
    <n v="0"/>
    <n v="0"/>
    <n v="0"/>
    <n v="0"/>
    <n v="72"/>
    <s v="2"/>
  </r>
  <r>
    <x v="6"/>
    <x v="161"/>
    <s v="1"/>
    <s v="01"/>
    <s v="15041RESIN146362023"/>
    <s v="23BL000F"/>
    <n v="1352"/>
    <n v="1352"/>
    <n v="1352"/>
    <n v="1352"/>
    <n v="0"/>
    <n v="0"/>
    <n v="0"/>
    <n v="0"/>
    <n v="388"/>
    <n v="0"/>
    <n v="0"/>
    <n v="0"/>
    <n v="0"/>
    <n v="0"/>
    <n v="388"/>
    <s v="2"/>
  </r>
  <r>
    <x v="6"/>
    <x v="161"/>
    <s v="1"/>
    <s v="01"/>
    <s v="15041RESIN146362023"/>
    <s v="23BL000F"/>
    <n v="1351"/>
    <n v="1351"/>
    <n v="1351"/>
    <n v="1351"/>
    <n v="0"/>
    <n v="0"/>
    <n v="0"/>
    <n v="0"/>
    <n v="441.25"/>
    <n v="0"/>
    <n v="0"/>
    <n v="0"/>
    <n v="0"/>
    <n v="0"/>
    <n v="441.25"/>
    <s v="2"/>
  </r>
  <r>
    <x v="6"/>
    <x v="161"/>
    <s v="1"/>
    <s v="01"/>
    <s v="15041RESIN146362023"/>
    <s v="23BL000F"/>
    <n v="1350"/>
    <n v="1350"/>
    <n v="1350"/>
    <n v="1350"/>
    <n v="0"/>
    <n v="0"/>
    <n v="0"/>
    <n v="0"/>
    <n v="15.9"/>
    <n v="0"/>
    <n v="0"/>
    <n v="0"/>
    <n v="0"/>
    <n v="0"/>
    <n v="15.9"/>
    <s v="2"/>
  </r>
  <r>
    <x v="6"/>
    <x v="161"/>
    <s v="1"/>
    <s v="01"/>
    <s v="15041RESIN146362023"/>
    <s v="23BL000F"/>
    <n v="1349"/>
    <n v="1349"/>
    <n v="1349"/>
    <n v="1349"/>
    <n v="0"/>
    <n v="0"/>
    <n v="0"/>
    <n v="0"/>
    <n v="29.54"/>
    <n v="0"/>
    <n v="0"/>
    <n v="0"/>
    <n v="0"/>
    <n v="0"/>
    <n v="29.54"/>
    <s v="2"/>
  </r>
  <r>
    <x v="6"/>
    <x v="161"/>
    <s v="1"/>
    <s v="01"/>
    <s v="15041RESIN146362023"/>
    <s v="23BL000F"/>
    <n v="1348"/>
    <n v="1348"/>
    <n v="1348"/>
    <n v="1348"/>
    <n v="0"/>
    <n v="0"/>
    <n v="0"/>
    <n v="0"/>
    <n v="20.350000000000001"/>
    <n v="0"/>
    <n v="0"/>
    <n v="0"/>
    <n v="0"/>
    <n v="0"/>
    <n v="20.350000000000001"/>
    <s v="2"/>
  </r>
  <r>
    <x v="6"/>
    <x v="161"/>
    <s v="1"/>
    <s v="01"/>
    <s v="15041RESIN146362023"/>
    <s v="23BL000F"/>
    <n v="1347"/>
    <n v="1347"/>
    <n v="1347"/>
    <n v="1347"/>
    <n v="0"/>
    <n v="0"/>
    <n v="0"/>
    <n v="0"/>
    <n v="50.4"/>
    <n v="0"/>
    <n v="0"/>
    <n v="0"/>
    <n v="0"/>
    <n v="0"/>
    <n v="50.4"/>
    <s v="2"/>
  </r>
  <r>
    <x v="6"/>
    <x v="161"/>
    <s v="1"/>
    <s v="01"/>
    <s v="15041RESIN146362023"/>
    <s v="23BL000F"/>
    <n v="1346"/>
    <n v="1346"/>
    <n v="1346"/>
    <n v="1346"/>
    <n v="0"/>
    <n v="0"/>
    <n v="0"/>
    <n v="0"/>
    <n v="84.68"/>
    <n v="0"/>
    <n v="0"/>
    <n v="0"/>
    <n v="0"/>
    <n v="0"/>
    <n v="84.68"/>
    <s v="2"/>
  </r>
  <r>
    <x v="6"/>
    <x v="161"/>
    <s v="1"/>
    <s v="01"/>
    <s v="15041RESIN146362023"/>
    <s v="23BL000F"/>
    <n v="1345"/>
    <n v="1345"/>
    <n v="1345"/>
    <n v="1345"/>
    <n v="0"/>
    <n v="0"/>
    <n v="0"/>
    <n v="0"/>
    <n v="180"/>
    <n v="0"/>
    <n v="0"/>
    <n v="0"/>
    <n v="0"/>
    <n v="0"/>
    <n v="180"/>
    <s v="2"/>
  </r>
  <r>
    <x v="6"/>
    <x v="161"/>
    <s v="1"/>
    <s v="01"/>
    <s v="15041RESIN146362023"/>
    <s v="23BL000F"/>
    <n v="1344"/>
    <n v="1344"/>
    <n v="1344"/>
    <n v="1344"/>
    <n v="0"/>
    <n v="0"/>
    <n v="0"/>
    <n v="0"/>
    <n v="321"/>
    <n v="0"/>
    <n v="0"/>
    <n v="0"/>
    <n v="0"/>
    <n v="0"/>
    <n v="321"/>
    <s v="2"/>
  </r>
  <r>
    <x v="6"/>
    <x v="161"/>
    <s v="1"/>
    <s v="01"/>
    <s v="15041RESIN146362023"/>
    <s v="23BL000F"/>
    <n v="1343"/>
    <n v="1343"/>
    <n v="1343"/>
    <n v="1343"/>
    <n v="0"/>
    <n v="0"/>
    <n v="0"/>
    <n v="0"/>
    <n v="461"/>
    <n v="0"/>
    <n v="0"/>
    <n v="0"/>
    <n v="0"/>
    <n v="0"/>
    <n v="461"/>
    <s v="2"/>
  </r>
  <r>
    <x v="6"/>
    <x v="161"/>
    <s v="1"/>
    <s v="01"/>
    <s v="15041RESIN146362023"/>
    <s v="23BL000F"/>
    <n v="1342"/>
    <n v="1342"/>
    <n v="1342"/>
    <n v="1342"/>
    <n v="0"/>
    <n v="0"/>
    <n v="0"/>
    <n v="0"/>
    <n v="100"/>
    <n v="0"/>
    <n v="0"/>
    <n v="0"/>
    <n v="0"/>
    <n v="0"/>
    <n v="100"/>
    <s v="2"/>
  </r>
  <r>
    <x v="6"/>
    <x v="161"/>
    <s v="1"/>
    <s v="01"/>
    <s v="15041RESIN146362023"/>
    <s v="23BL000F"/>
    <n v="1341"/>
    <n v="1341"/>
    <n v="1341"/>
    <n v="1341"/>
    <n v="0"/>
    <n v="0"/>
    <n v="0"/>
    <n v="0"/>
    <n v="93.5"/>
    <n v="0"/>
    <n v="0"/>
    <n v="0"/>
    <n v="0"/>
    <n v="0"/>
    <n v="93.5"/>
    <s v="2"/>
  </r>
  <r>
    <x v="6"/>
    <x v="161"/>
    <s v="1"/>
    <s v="01"/>
    <s v="15041RESIN146362023"/>
    <s v="23BL000F"/>
    <n v="1340"/>
    <n v="1340"/>
    <n v="1340"/>
    <n v="1340"/>
    <n v="0"/>
    <n v="0"/>
    <n v="0"/>
    <n v="0"/>
    <n v="0"/>
    <n v="0"/>
    <n v="0"/>
    <n v="0"/>
    <n v="0"/>
    <n v="0"/>
    <n v="0"/>
    <s v="2"/>
  </r>
  <r>
    <x v="6"/>
    <x v="161"/>
    <s v="1"/>
    <s v="01"/>
    <s v="15041RESIN146362023"/>
    <s v="23BL000F"/>
    <n v="1339"/>
    <n v="1339"/>
    <n v="1339"/>
    <n v="1339"/>
    <n v="0"/>
    <n v="0"/>
    <n v="0"/>
    <n v="0"/>
    <n v="24"/>
    <n v="0"/>
    <n v="0"/>
    <n v="0"/>
    <n v="0"/>
    <n v="0"/>
    <n v="24"/>
    <s v="2"/>
  </r>
  <r>
    <x v="6"/>
    <x v="161"/>
    <s v="1"/>
    <s v="01"/>
    <s v="15041RESIN146362023"/>
    <s v="23BL000F"/>
    <n v="1338"/>
    <n v="1338"/>
    <n v="1338"/>
    <n v="1338"/>
    <n v="0"/>
    <n v="0"/>
    <n v="0"/>
    <n v="0"/>
    <n v="62.1"/>
    <n v="0"/>
    <n v="0"/>
    <n v="0"/>
    <n v="0"/>
    <n v="0"/>
    <n v="62.1"/>
    <s v="2"/>
  </r>
  <r>
    <x v="6"/>
    <x v="161"/>
    <s v="1"/>
    <s v="01"/>
    <s v="15041RESIN146362023"/>
    <s v="23BL000F"/>
    <n v="1337"/>
    <n v="1337"/>
    <n v="1337"/>
    <n v="1337"/>
    <n v="0"/>
    <n v="0"/>
    <n v="0"/>
    <n v="0"/>
    <n v="77"/>
    <n v="0"/>
    <n v="0"/>
    <n v="0"/>
    <n v="0"/>
    <n v="0"/>
    <n v="77"/>
    <s v="2"/>
  </r>
  <r>
    <x v="6"/>
    <x v="161"/>
    <s v="1"/>
    <s v="01"/>
    <s v="15041RESIN146362023"/>
    <s v="23BL000F"/>
    <n v="1336"/>
    <n v="1336"/>
    <n v="1336"/>
    <n v="1336"/>
    <n v="0"/>
    <n v="0"/>
    <n v="0"/>
    <n v="0"/>
    <n v="3.3"/>
    <n v="0"/>
    <n v="0"/>
    <n v="0"/>
    <n v="0"/>
    <n v="0"/>
    <n v="3.3"/>
    <s v="2"/>
  </r>
  <r>
    <x v="6"/>
    <x v="161"/>
    <s v="1"/>
    <s v="01"/>
    <s v="15041RESIN146362023"/>
    <s v="23BL000F"/>
    <n v="1335"/>
    <n v="1335"/>
    <n v="1335"/>
    <n v="1335"/>
    <n v="0"/>
    <n v="0"/>
    <n v="0"/>
    <n v="0"/>
    <n v="25.5"/>
    <n v="0"/>
    <n v="0"/>
    <n v="0"/>
    <n v="0"/>
    <n v="0"/>
    <n v="25.5"/>
    <s v="2"/>
  </r>
  <r>
    <x v="6"/>
    <x v="161"/>
    <s v="1"/>
    <s v="01"/>
    <s v="15041RESIN146362023"/>
    <s v="23BL000F"/>
    <n v="1334"/>
    <n v="1334"/>
    <n v="1334"/>
    <n v="1334"/>
    <n v="0"/>
    <n v="0"/>
    <n v="0"/>
    <n v="0"/>
    <n v="758"/>
    <n v="0"/>
    <n v="0"/>
    <n v="0"/>
    <n v="0"/>
    <n v="0"/>
    <n v="758"/>
    <s v="2"/>
  </r>
  <r>
    <x v="6"/>
    <x v="161"/>
    <s v="1"/>
    <s v="01"/>
    <s v="15041RESIN146362023"/>
    <s v="23BL000F"/>
    <n v="1333"/>
    <n v="1333"/>
    <n v="1333"/>
    <n v="1333"/>
    <n v="0"/>
    <n v="0"/>
    <n v="0"/>
    <n v="0"/>
    <n v="191"/>
    <n v="0"/>
    <n v="0"/>
    <n v="0"/>
    <n v="0"/>
    <n v="0"/>
    <n v="191"/>
    <s v="2"/>
  </r>
  <r>
    <x v="6"/>
    <x v="161"/>
    <s v="1"/>
    <s v="01"/>
    <s v="15041RESIN146362023"/>
    <s v="23BL000F"/>
    <n v="1332"/>
    <n v="1332"/>
    <n v="1332"/>
    <n v="1332"/>
    <n v="0"/>
    <n v="0"/>
    <n v="0"/>
    <n v="0"/>
    <n v="875"/>
    <n v="0"/>
    <n v="0"/>
    <n v="0"/>
    <n v="0"/>
    <n v="0"/>
    <n v="875"/>
    <s v="2"/>
  </r>
  <r>
    <x v="6"/>
    <x v="161"/>
    <s v="1"/>
    <s v="01"/>
    <s v="15041RESIN146362023"/>
    <s v="23BL000F"/>
    <n v="1331"/>
    <n v="1331"/>
    <n v="1331"/>
    <n v="1331"/>
    <n v="0"/>
    <n v="0"/>
    <n v="0"/>
    <n v="0"/>
    <n v="0"/>
    <n v="0"/>
    <n v="0"/>
    <n v="0"/>
    <n v="0"/>
    <n v="0"/>
    <n v="0"/>
    <s v="2"/>
  </r>
  <r>
    <x v="6"/>
    <x v="161"/>
    <s v="1"/>
    <s v="01"/>
    <s v="15041RESIN146362023"/>
    <s v="23BL000F"/>
    <n v="1330"/>
    <n v="1330"/>
    <n v="1330"/>
    <n v="1330"/>
    <n v="0"/>
    <n v="0"/>
    <n v="0"/>
    <n v="0"/>
    <n v="452"/>
    <n v="0"/>
    <n v="0"/>
    <n v="0"/>
    <n v="0"/>
    <n v="0"/>
    <n v="452"/>
    <s v="2"/>
  </r>
  <r>
    <x v="6"/>
    <x v="161"/>
    <s v="1"/>
    <s v="01"/>
    <s v="15041RESIN146362023"/>
    <s v="23BL000F"/>
    <n v="1329"/>
    <n v="1329"/>
    <n v="1329"/>
    <n v="1329"/>
    <n v="0"/>
    <n v="0"/>
    <n v="0"/>
    <n v="0"/>
    <n v="4.5"/>
    <n v="0"/>
    <n v="0"/>
    <n v="0"/>
    <n v="0"/>
    <n v="0"/>
    <n v="4.5"/>
    <s v="2"/>
  </r>
  <r>
    <x v="6"/>
    <x v="161"/>
    <s v="1"/>
    <s v="01"/>
    <s v="15041RESIN146362023"/>
    <s v="23BL000F"/>
    <n v="1328"/>
    <n v="1328"/>
    <n v="1328"/>
    <n v="1328"/>
    <n v="0"/>
    <n v="0"/>
    <n v="0"/>
    <n v="0"/>
    <n v="206"/>
    <n v="0"/>
    <n v="0"/>
    <n v="0"/>
    <n v="0"/>
    <n v="0"/>
    <n v="206"/>
    <s v="2"/>
  </r>
  <r>
    <x v="6"/>
    <x v="161"/>
    <s v="1"/>
    <s v="01"/>
    <s v="15041RESIN146362023"/>
    <s v="23BL000F"/>
    <n v="1327"/>
    <n v="1327"/>
    <n v="1327"/>
    <n v="1327"/>
    <n v="0"/>
    <n v="0"/>
    <n v="0"/>
    <n v="0"/>
    <n v="72.650000000000006"/>
    <n v="0"/>
    <n v="0"/>
    <n v="0"/>
    <n v="0"/>
    <n v="0"/>
    <n v="72.650000000000006"/>
    <s v="2"/>
  </r>
  <r>
    <x v="6"/>
    <x v="162"/>
    <s v="1"/>
    <s v="01"/>
    <s v="15041RESIN146362023"/>
    <s v="23BL000F"/>
    <n v="1326"/>
    <n v="1326"/>
    <n v="1326"/>
    <n v="1326"/>
    <n v="0"/>
    <n v="0"/>
    <n v="0"/>
    <n v="0"/>
    <n v="11"/>
    <n v="0"/>
    <n v="0"/>
    <n v="0"/>
    <n v="0"/>
    <n v="0"/>
    <n v="11"/>
    <s v="2"/>
  </r>
  <r>
    <x v="6"/>
    <x v="162"/>
    <s v="1"/>
    <s v="01"/>
    <s v="15041RESIN146362023"/>
    <s v="23BL000F"/>
    <n v="1325"/>
    <n v="1325"/>
    <n v="1325"/>
    <n v="1325"/>
    <n v="0"/>
    <n v="0"/>
    <n v="0"/>
    <n v="0"/>
    <n v="184"/>
    <n v="0"/>
    <n v="0"/>
    <n v="0"/>
    <n v="0"/>
    <n v="0"/>
    <n v="184"/>
    <s v="2"/>
  </r>
  <r>
    <x v="6"/>
    <x v="162"/>
    <s v="1"/>
    <s v="01"/>
    <s v="15041RESIN146362023"/>
    <s v="23BL000F"/>
    <n v="1324"/>
    <n v="1324"/>
    <n v="1324"/>
    <n v="1324"/>
    <n v="0"/>
    <n v="0"/>
    <n v="0"/>
    <n v="0"/>
    <n v="30.14"/>
    <n v="0"/>
    <n v="0"/>
    <n v="0"/>
    <n v="0"/>
    <n v="0"/>
    <n v="30.14"/>
    <s v="2"/>
  </r>
  <r>
    <x v="6"/>
    <x v="162"/>
    <s v="1"/>
    <s v="01"/>
    <s v="15041RESIN146362023"/>
    <s v="23BL000F"/>
    <n v="1323"/>
    <n v="1323"/>
    <n v="1323"/>
    <n v="1323"/>
    <n v="0"/>
    <n v="0"/>
    <n v="0"/>
    <n v="0"/>
    <n v="27"/>
    <n v="0"/>
    <n v="0"/>
    <n v="0"/>
    <n v="0"/>
    <n v="0"/>
    <n v="27"/>
    <s v="2"/>
  </r>
  <r>
    <x v="6"/>
    <x v="162"/>
    <s v="1"/>
    <s v="01"/>
    <s v="15041RESIN146362023"/>
    <s v="23BL000F"/>
    <n v="1322"/>
    <n v="1322"/>
    <n v="1322"/>
    <n v="1322"/>
    <n v="0"/>
    <n v="0"/>
    <n v="0"/>
    <n v="0"/>
    <n v="38.159999999999997"/>
    <n v="0"/>
    <n v="0"/>
    <n v="0"/>
    <n v="0"/>
    <n v="0"/>
    <n v="38.159999999999997"/>
    <s v="2"/>
  </r>
  <r>
    <x v="6"/>
    <x v="162"/>
    <s v="1"/>
    <s v="01"/>
    <s v="15041RESIN146362023"/>
    <s v="23BL000F"/>
    <n v="1321"/>
    <n v="1321"/>
    <n v="1321"/>
    <n v="1321"/>
    <n v="0"/>
    <n v="0"/>
    <n v="0"/>
    <n v="0"/>
    <n v="49.5"/>
    <n v="0"/>
    <n v="0"/>
    <n v="0"/>
    <n v="0"/>
    <n v="0"/>
    <n v="49.5"/>
    <s v="2"/>
  </r>
  <r>
    <x v="6"/>
    <x v="162"/>
    <s v="1"/>
    <s v="01"/>
    <s v="15041RESIN146362023"/>
    <s v="23BL000F"/>
    <n v="1320"/>
    <n v="1320"/>
    <n v="1320"/>
    <n v="1320"/>
    <n v="0"/>
    <n v="0"/>
    <n v="0"/>
    <n v="0"/>
    <n v="6"/>
    <n v="0"/>
    <n v="0"/>
    <n v="0"/>
    <n v="0"/>
    <n v="0"/>
    <n v="6"/>
    <s v="2"/>
  </r>
  <r>
    <x v="6"/>
    <x v="162"/>
    <s v="1"/>
    <s v="01"/>
    <s v="15041RESIN146362023"/>
    <s v="23BL000F"/>
    <n v="1319"/>
    <n v="1319"/>
    <n v="1319"/>
    <n v="1319"/>
    <n v="0"/>
    <n v="0"/>
    <n v="0"/>
    <n v="0"/>
    <n v="450"/>
    <n v="0"/>
    <n v="0"/>
    <n v="0"/>
    <n v="0"/>
    <n v="0"/>
    <n v="450"/>
    <s v="2"/>
  </r>
  <r>
    <x v="6"/>
    <x v="162"/>
    <s v="1"/>
    <s v="01"/>
    <s v="15041RESIN146362023"/>
    <s v="23BL000F"/>
    <n v="1318"/>
    <n v="1318"/>
    <n v="1318"/>
    <n v="1318"/>
    <n v="0"/>
    <n v="0"/>
    <n v="0"/>
    <n v="0"/>
    <n v="27.5"/>
    <n v="0"/>
    <n v="0"/>
    <n v="0"/>
    <n v="0"/>
    <n v="0"/>
    <n v="27.5"/>
    <s v="2"/>
  </r>
  <r>
    <x v="6"/>
    <x v="162"/>
    <s v="1"/>
    <s v="01"/>
    <s v="15041RESIN146362023"/>
    <s v="23BL000F"/>
    <n v="1317"/>
    <n v="1317"/>
    <n v="1317"/>
    <n v="1317"/>
    <n v="0"/>
    <n v="0"/>
    <n v="0"/>
    <n v="0"/>
    <n v="95.7"/>
    <n v="0"/>
    <n v="0"/>
    <n v="0"/>
    <n v="0"/>
    <n v="0"/>
    <n v="95.7"/>
    <s v="2"/>
  </r>
  <r>
    <x v="6"/>
    <x v="162"/>
    <s v="1"/>
    <s v="01"/>
    <s v="15041RESIN146362023"/>
    <s v="23BL000F"/>
    <n v="1316"/>
    <n v="1316"/>
    <n v="1316"/>
    <n v="1316"/>
    <n v="0"/>
    <n v="0"/>
    <n v="0"/>
    <n v="0"/>
    <n v="81"/>
    <n v="0"/>
    <n v="0"/>
    <n v="0"/>
    <n v="0"/>
    <n v="0"/>
    <n v="81"/>
    <s v="2"/>
  </r>
  <r>
    <x v="6"/>
    <x v="162"/>
    <s v="1"/>
    <s v="01"/>
    <s v="15041RESIN146362023"/>
    <s v="23BL000F"/>
    <n v="1315"/>
    <n v="1315"/>
    <n v="1315"/>
    <n v="1315"/>
    <n v="0"/>
    <n v="0"/>
    <n v="0"/>
    <n v="0"/>
    <n v="55"/>
    <n v="0"/>
    <n v="0"/>
    <n v="0"/>
    <n v="0"/>
    <n v="0"/>
    <n v="55"/>
    <s v="2"/>
  </r>
  <r>
    <x v="6"/>
    <x v="162"/>
    <s v="1"/>
    <s v="01"/>
    <s v="15041RESIN146362023"/>
    <s v="23BL000F"/>
    <n v="1314"/>
    <n v="1314"/>
    <n v="1314"/>
    <n v="1314"/>
    <n v="0"/>
    <n v="0"/>
    <n v="0"/>
    <n v="0"/>
    <n v="128.80000000000001"/>
    <n v="0"/>
    <n v="0"/>
    <n v="0"/>
    <n v="0"/>
    <n v="0"/>
    <n v="128.80000000000001"/>
    <s v="2"/>
  </r>
  <r>
    <x v="6"/>
    <x v="162"/>
    <s v="1"/>
    <s v="01"/>
    <s v="15041RESIN146362023"/>
    <s v="23BL000F"/>
    <n v="1313"/>
    <n v="1313"/>
    <n v="1313"/>
    <n v="1313"/>
    <n v="0"/>
    <n v="0"/>
    <n v="0"/>
    <n v="0"/>
    <n v="161"/>
    <n v="0"/>
    <n v="0"/>
    <n v="0"/>
    <n v="0"/>
    <n v="0"/>
    <n v="161"/>
    <s v="2"/>
  </r>
  <r>
    <x v="6"/>
    <x v="162"/>
    <s v="1"/>
    <s v="01"/>
    <s v="15041RESIN146362023"/>
    <s v="23BL000F"/>
    <n v="1312"/>
    <n v="1312"/>
    <n v="1312"/>
    <n v="1312"/>
    <n v="0"/>
    <n v="0"/>
    <n v="0"/>
    <n v="0"/>
    <n v="150"/>
    <n v="0"/>
    <n v="0"/>
    <n v="0"/>
    <n v="0"/>
    <n v="0"/>
    <n v="150"/>
    <s v="2"/>
  </r>
  <r>
    <x v="6"/>
    <x v="162"/>
    <s v="1"/>
    <s v="01"/>
    <s v="15041RESIN146362023"/>
    <s v="23BL000F"/>
    <n v="1311"/>
    <n v="1311"/>
    <n v="1311"/>
    <n v="1311"/>
    <n v="0"/>
    <n v="0"/>
    <n v="0"/>
    <n v="0"/>
    <n v="76.400000000000006"/>
    <n v="0"/>
    <n v="0"/>
    <n v="0"/>
    <n v="0"/>
    <n v="0"/>
    <n v="76.400000000000006"/>
    <s v="2"/>
  </r>
  <r>
    <x v="6"/>
    <x v="162"/>
    <s v="1"/>
    <s v="01"/>
    <s v="15041RESIN146362023"/>
    <s v="23BL000F"/>
    <n v="1310"/>
    <n v="1310"/>
    <n v="1310"/>
    <n v="1310"/>
    <n v="0"/>
    <n v="0"/>
    <n v="0"/>
    <n v="0"/>
    <n v="767.5"/>
    <n v="0"/>
    <n v="0"/>
    <n v="0"/>
    <n v="0"/>
    <n v="0"/>
    <n v="767.5"/>
    <s v="2"/>
  </r>
  <r>
    <x v="6"/>
    <x v="162"/>
    <s v="1"/>
    <s v="01"/>
    <s v="15041RESIN146362023"/>
    <s v="23BL000F"/>
    <n v="1309"/>
    <n v="1309"/>
    <n v="1309"/>
    <n v="1309"/>
    <n v="0"/>
    <n v="0"/>
    <n v="0"/>
    <n v="0"/>
    <n v="0"/>
    <n v="0"/>
    <n v="0"/>
    <n v="0"/>
    <n v="0"/>
    <n v="0"/>
    <n v="0"/>
    <s v="2"/>
  </r>
  <r>
    <x v="6"/>
    <x v="162"/>
    <s v="1"/>
    <s v="01"/>
    <s v="15041RESIN146362023"/>
    <s v="23BL000F"/>
    <n v="1308"/>
    <n v="1308"/>
    <n v="1308"/>
    <n v="1308"/>
    <n v="0"/>
    <n v="0"/>
    <n v="0"/>
    <n v="0"/>
    <n v="496.06"/>
    <n v="0"/>
    <n v="0"/>
    <n v="0"/>
    <n v="0"/>
    <n v="0"/>
    <n v="496.06"/>
    <s v="2"/>
  </r>
  <r>
    <x v="6"/>
    <x v="162"/>
    <s v="1"/>
    <s v="01"/>
    <s v="15041RESIN146362023"/>
    <s v="23BL000F"/>
    <n v="1307"/>
    <n v="1307"/>
    <n v="1307"/>
    <n v="1307"/>
    <n v="0"/>
    <n v="0"/>
    <n v="0"/>
    <n v="0"/>
    <n v="25.2"/>
    <n v="0"/>
    <n v="0"/>
    <n v="0"/>
    <n v="0"/>
    <n v="0"/>
    <n v="25.2"/>
    <s v="2"/>
  </r>
  <r>
    <x v="6"/>
    <x v="162"/>
    <s v="1"/>
    <s v="01"/>
    <s v="15041RESIN146362023"/>
    <s v="23BL000F"/>
    <n v="1306"/>
    <n v="1306"/>
    <n v="1306"/>
    <n v="1306"/>
    <n v="0"/>
    <n v="0"/>
    <n v="0"/>
    <n v="0"/>
    <n v="221.7"/>
    <n v="0"/>
    <n v="0"/>
    <n v="0"/>
    <n v="0"/>
    <n v="0"/>
    <n v="221.7"/>
    <s v="2"/>
  </r>
  <r>
    <x v="6"/>
    <x v="162"/>
    <s v="1"/>
    <s v="01"/>
    <s v="15041RESIN146362023"/>
    <s v="23BL000F"/>
    <n v="1305"/>
    <n v="1305"/>
    <n v="1305"/>
    <n v="1305"/>
    <n v="0"/>
    <n v="0"/>
    <n v="0"/>
    <n v="0"/>
    <n v="360"/>
    <n v="0"/>
    <n v="0"/>
    <n v="0"/>
    <n v="0"/>
    <n v="0"/>
    <n v="360"/>
    <s v="2"/>
  </r>
  <r>
    <x v="6"/>
    <x v="162"/>
    <s v="1"/>
    <s v="01"/>
    <s v="15041RESIN146362023"/>
    <s v="23BL000F"/>
    <n v="1304"/>
    <n v="1304"/>
    <n v="1304"/>
    <n v="1304"/>
    <n v="0"/>
    <n v="0"/>
    <n v="0"/>
    <n v="0"/>
    <n v="50.6"/>
    <n v="0"/>
    <n v="0"/>
    <n v="0"/>
    <n v="0"/>
    <n v="0"/>
    <n v="50.6"/>
    <s v="2"/>
  </r>
  <r>
    <x v="6"/>
    <x v="163"/>
    <s v="1"/>
    <s v="01"/>
    <s v="15041RESIN146362023"/>
    <s v="23BL000F"/>
    <n v="1303"/>
    <n v="1303"/>
    <n v="1303"/>
    <n v="1303"/>
    <n v="0"/>
    <n v="0"/>
    <n v="0"/>
    <n v="0"/>
    <n v="41.15"/>
    <n v="0"/>
    <n v="0"/>
    <n v="0"/>
    <n v="0"/>
    <n v="0"/>
    <n v="41.15"/>
    <s v="2"/>
  </r>
  <r>
    <x v="6"/>
    <x v="163"/>
    <s v="1"/>
    <s v="01"/>
    <s v="15041RESIN146362023"/>
    <s v="23BL000F"/>
    <n v="1302"/>
    <n v="1302"/>
    <n v="1302"/>
    <n v="1302"/>
    <n v="0"/>
    <n v="0"/>
    <n v="0"/>
    <n v="0"/>
    <n v="174"/>
    <n v="0"/>
    <n v="0"/>
    <n v="0"/>
    <n v="0"/>
    <n v="0"/>
    <n v="174"/>
    <s v="2"/>
  </r>
  <r>
    <x v="6"/>
    <x v="163"/>
    <s v="1"/>
    <s v="01"/>
    <s v="15041RESIN146362023"/>
    <s v="23BL000F"/>
    <n v="1301"/>
    <n v="1301"/>
    <n v="1301"/>
    <n v="1301"/>
    <n v="0"/>
    <n v="0"/>
    <n v="0"/>
    <n v="0"/>
    <n v="524"/>
    <n v="0"/>
    <n v="0"/>
    <n v="0"/>
    <n v="0"/>
    <n v="0"/>
    <n v="524"/>
    <s v="2"/>
  </r>
  <r>
    <x v="6"/>
    <x v="163"/>
    <s v="1"/>
    <s v="01"/>
    <s v="15041RESIN146362023"/>
    <s v="23BL000F"/>
    <n v="1300"/>
    <n v="1300"/>
    <n v="1300"/>
    <n v="1300"/>
    <n v="0"/>
    <n v="0"/>
    <n v="0"/>
    <n v="0"/>
    <n v="71.400000000000006"/>
    <n v="0"/>
    <n v="0"/>
    <n v="0"/>
    <n v="0"/>
    <n v="0"/>
    <n v="71.400000000000006"/>
    <s v="2"/>
  </r>
  <r>
    <x v="6"/>
    <x v="163"/>
    <s v="1"/>
    <s v="01"/>
    <s v="15041RESIN146362023"/>
    <s v="23BL000F"/>
    <n v="1299"/>
    <n v="1299"/>
    <n v="1299"/>
    <n v="1299"/>
    <n v="0"/>
    <n v="0"/>
    <n v="0"/>
    <n v="0"/>
    <n v="132"/>
    <n v="0"/>
    <n v="0"/>
    <n v="0"/>
    <n v="0"/>
    <n v="0"/>
    <n v="132"/>
    <s v="2"/>
  </r>
  <r>
    <x v="6"/>
    <x v="163"/>
    <s v="1"/>
    <s v="01"/>
    <s v="15041RESIN146362023"/>
    <s v="23BL000F"/>
    <n v="1298"/>
    <n v="1298"/>
    <n v="1298"/>
    <n v="1298"/>
    <n v="0"/>
    <n v="0"/>
    <n v="0"/>
    <n v="0"/>
    <n v="112.5"/>
    <n v="0"/>
    <n v="0"/>
    <n v="0"/>
    <n v="0"/>
    <n v="0"/>
    <n v="112.5"/>
    <s v="2"/>
  </r>
  <r>
    <x v="6"/>
    <x v="163"/>
    <s v="1"/>
    <s v="01"/>
    <s v="15041RESIN146362023"/>
    <s v="23BL000F"/>
    <n v="1297"/>
    <n v="1297"/>
    <n v="1297"/>
    <n v="1297"/>
    <n v="0"/>
    <n v="0"/>
    <n v="0"/>
    <n v="0"/>
    <n v="0"/>
    <n v="0"/>
    <n v="0"/>
    <n v="0"/>
    <n v="0"/>
    <n v="0"/>
    <n v="0"/>
    <s v="2"/>
  </r>
  <r>
    <x v="6"/>
    <x v="163"/>
    <s v="1"/>
    <s v="01"/>
    <s v="15041RESIN146362023"/>
    <s v="23BL000F"/>
    <n v="1296"/>
    <n v="1296"/>
    <n v="1296"/>
    <n v="1296"/>
    <n v="0"/>
    <n v="0"/>
    <n v="0"/>
    <n v="0"/>
    <n v="74.400000000000006"/>
    <n v="0"/>
    <n v="0"/>
    <n v="0"/>
    <n v="0"/>
    <n v="0"/>
    <n v="74.400000000000006"/>
    <s v="2"/>
  </r>
  <r>
    <x v="6"/>
    <x v="163"/>
    <s v="1"/>
    <s v="01"/>
    <s v="15041RESIN146362023"/>
    <s v="23BL000F"/>
    <n v="1295"/>
    <n v="1295"/>
    <n v="1295"/>
    <n v="1295"/>
    <n v="0"/>
    <n v="0"/>
    <n v="0"/>
    <n v="0"/>
    <n v="73"/>
    <n v="0"/>
    <n v="0"/>
    <n v="0"/>
    <n v="0"/>
    <n v="0"/>
    <n v="73"/>
    <s v="2"/>
  </r>
  <r>
    <x v="6"/>
    <x v="163"/>
    <s v="1"/>
    <s v="01"/>
    <s v="15041RESIN146362023"/>
    <s v="23BL000F"/>
    <n v="1294"/>
    <n v="1294"/>
    <n v="1294"/>
    <n v="1294"/>
    <n v="0"/>
    <n v="0"/>
    <n v="0"/>
    <n v="0"/>
    <n v="122.8"/>
    <n v="0"/>
    <n v="0"/>
    <n v="0"/>
    <n v="0"/>
    <n v="0"/>
    <n v="122.8"/>
    <s v="2"/>
  </r>
  <r>
    <x v="6"/>
    <x v="163"/>
    <s v="1"/>
    <s v="01"/>
    <s v="15041RESIN146362023"/>
    <s v="23BL000F"/>
    <n v="1293"/>
    <n v="1293"/>
    <n v="1293"/>
    <n v="1293"/>
    <n v="0"/>
    <n v="0"/>
    <n v="0"/>
    <n v="0"/>
    <n v="20"/>
    <n v="0"/>
    <n v="0"/>
    <n v="0"/>
    <n v="0"/>
    <n v="0"/>
    <n v="20"/>
    <s v="2"/>
  </r>
  <r>
    <x v="6"/>
    <x v="163"/>
    <s v="1"/>
    <s v="01"/>
    <s v="15041RESIN146362023"/>
    <s v="23BL000F"/>
    <n v="1292"/>
    <n v="1292"/>
    <n v="1292"/>
    <n v="1292"/>
    <n v="0"/>
    <n v="0"/>
    <n v="0"/>
    <n v="0"/>
    <n v="28.65"/>
    <n v="0"/>
    <n v="0"/>
    <n v="0"/>
    <n v="0"/>
    <n v="0"/>
    <n v="28.65"/>
    <s v="2"/>
  </r>
  <r>
    <x v="6"/>
    <x v="163"/>
    <s v="1"/>
    <s v="01"/>
    <s v="15041RESIN146362023"/>
    <s v="23BL000F"/>
    <n v="1291"/>
    <n v="1291"/>
    <n v="1291"/>
    <n v="1291"/>
    <n v="0"/>
    <n v="0"/>
    <n v="0"/>
    <n v="0"/>
    <n v="98.1"/>
    <n v="0"/>
    <n v="0"/>
    <n v="0"/>
    <n v="0"/>
    <n v="0"/>
    <n v="98.1"/>
    <s v="2"/>
  </r>
  <r>
    <x v="6"/>
    <x v="163"/>
    <s v="1"/>
    <s v="01"/>
    <s v="15041RESIN146362023"/>
    <s v="23BL000F"/>
    <n v="1290"/>
    <n v="1290"/>
    <n v="1290"/>
    <n v="1290"/>
    <n v="0"/>
    <n v="0"/>
    <n v="0"/>
    <n v="0"/>
    <n v="101.25"/>
    <n v="0"/>
    <n v="0"/>
    <n v="0"/>
    <n v="0"/>
    <n v="0"/>
    <n v="101.25"/>
    <s v="2"/>
  </r>
  <r>
    <x v="6"/>
    <x v="163"/>
    <s v="1"/>
    <s v="01"/>
    <s v="15041RESIN146362023"/>
    <s v="23BL000F"/>
    <n v="1289"/>
    <n v="1289"/>
    <n v="1289"/>
    <n v="1289"/>
    <n v="0"/>
    <n v="0"/>
    <n v="0"/>
    <n v="0"/>
    <n v="239.2"/>
    <n v="0"/>
    <n v="0"/>
    <n v="0"/>
    <n v="0"/>
    <n v="0"/>
    <n v="239.2"/>
    <s v="2"/>
  </r>
  <r>
    <x v="6"/>
    <x v="163"/>
    <s v="1"/>
    <s v="01"/>
    <s v="15041RESIN146362023"/>
    <s v="23BL000F"/>
    <n v="1288"/>
    <n v="1288"/>
    <n v="1288"/>
    <n v="1288"/>
    <n v="0"/>
    <n v="0"/>
    <n v="0"/>
    <n v="0"/>
    <n v="63"/>
    <n v="0"/>
    <n v="0"/>
    <n v="0"/>
    <n v="0"/>
    <n v="0"/>
    <n v="63"/>
    <s v="2"/>
  </r>
  <r>
    <x v="6"/>
    <x v="163"/>
    <s v="1"/>
    <s v="01"/>
    <s v="15041RESIN146362023"/>
    <s v="23BL000F"/>
    <n v="1287"/>
    <n v="1287"/>
    <n v="1287"/>
    <n v="1287"/>
    <n v="0"/>
    <n v="0"/>
    <n v="0"/>
    <n v="0"/>
    <n v="14.06"/>
    <n v="0"/>
    <n v="0"/>
    <n v="0"/>
    <n v="0"/>
    <n v="0"/>
    <n v="14.06"/>
    <s v="2"/>
  </r>
  <r>
    <x v="6"/>
    <x v="163"/>
    <s v="1"/>
    <s v="01"/>
    <s v="15041RESIN146362023"/>
    <s v="23BL000F"/>
    <n v="1286"/>
    <n v="1286"/>
    <n v="1286"/>
    <n v="1286"/>
    <n v="0"/>
    <n v="0"/>
    <n v="0"/>
    <n v="0"/>
    <n v="250"/>
    <n v="0"/>
    <n v="0"/>
    <n v="0"/>
    <n v="0"/>
    <n v="0"/>
    <n v="250"/>
    <s v="2"/>
  </r>
  <r>
    <x v="6"/>
    <x v="163"/>
    <s v="1"/>
    <s v="01"/>
    <s v="15041RESIN146362023"/>
    <s v="23BL000F"/>
    <n v="1285"/>
    <n v="1285"/>
    <n v="1285"/>
    <n v="1285"/>
    <n v="0"/>
    <n v="0"/>
    <n v="0"/>
    <n v="0"/>
    <n v="50"/>
    <n v="0"/>
    <n v="0"/>
    <n v="0"/>
    <n v="0"/>
    <n v="0"/>
    <n v="50"/>
    <s v="2"/>
  </r>
  <r>
    <x v="6"/>
    <x v="163"/>
    <s v="1"/>
    <s v="01"/>
    <s v="15041RESIN146362023"/>
    <s v="23BL000F"/>
    <n v="1284"/>
    <n v="1284"/>
    <n v="1284"/>
    <n v="1284"/>
    <n v="0"/>
    <n v="0"/>
    <n v="0"/>
    <n v="0"/>
    <n v="175"/>
    <n v="0"/>
    <n v="0"/>
    <n v="0"/>
    <n v="0"/>
    <n v="0"/>
    <n v="175"/>
    <s v="2"/>
  </r>
  <r>
    <x v="6"/>
    <x v="163"/>
    <s v="1"/>
    <s v="01"/>
    <s v="15041RESIN146362023"/>
    <s v="23BL000F"/>
    <n v="1283"/>
    <n v="1283"/>
    <n v="1283"/>
    <n v="1283"/>
    <n v="0"/>
    <n v="0"/>
    <n v="0"/>
    <n v="0"/>
    <n v="416.25"/>
    <n v="0"/>
    <n v="0"/>
    <n v="0"/>
    <n v="0"/>
    <n v="0"/>
    <n v="416.25"/>
    <s v="2"/>
  </r>
  <r>
    <x v="6"/>
    <x v="163"/>
    <s v="1"/>
    <s v="01"/>
    <s v="15041RESIN146362023"/>
    <s v="23BL000F"/>
    <n v="1282"/>
    <n v="1282"/>
    <n v="1282"/>
    <n v="1282"/>
    <n v="0"/>
    <n v="0"/>
    <n v="0"/>
    <n v="0"/>
    <n v="191.69"/>
    <n v="0"/>
    <n v="0"/>
    <n v="0"/>
    <n v="0"/>
    <n v="0"/>
    <n v="191.69"/>
    <s v="2"/>
  </r>
  <r>
    <x v="6"/>
    <x v="163"/>
    <s v="1"/>
    <s v="01"/>
    <s v="15041RESIN146362023"/>
    <s v="23BL000F"/>
    <n v="1281"/>
    <n v="1281"/>
    <n v="1281"/>
    <n v="1281"/>
    <n v="0"/>
    <n v="0"/>
    <n v="0"/>
    <n v="0"/>
    <n v="240"/>
    <n v="0"/>
    <n v="0"/>
    <n v="0"/>
    <n v="0"/>
    <n v="0"/>
    <n v="240"/>
    <s v="2"/>
  </r>
  <r>
    <x v="6"/>
    <x v="163"/>
    <s v="1"/>
    <s v="01"/>
    <s v="15041RESIN146362023"/>
    <s v="23BL000F"/>
    <n v="1280"/>
    <n v="1280"/>
    <n v="1280"/>
    <n v="1280"/>
    <n v="0"/>
    <n v="0"/>
    <n v="0"/>
    <n v="0"/>
    <n v="547"/>
    <n v="0"/>
    <n v="0"/>
    <n v="0"/>
    <n v="0"/>
    <n v="0"/>
    <n v="547"/>
    <s v="2"/>
  </r>
  <r>
    <x v="6"/>
    <x v="163"/>
    <s v="1"/>
    <s v="01"/>
    <s v="15041RESIN146362023"/>
    <s v="23BL000F"/>
    <n v="1279"/>
    <n v="1279"/>
    <n v="1279"/>
    <n v="1279"/>
    <n v="0"/>
    <n v="0"/>
    <n v="0"/>
    <n v="0"/>
    <n v="360"/>
    <n v="0"/>
    <n v="0"/>
    <n v="0"/>
    <n v="0"/>
    <n v="0"/>
    <n v="360"/>
    <s v="2"/>
  </r>
  <r>
    <x v="6"/>
    <x v="163"/>
    <s v="1"/>
    <s v="01"/>
    <s v="15041RESIN146362023"/>
    <s v="23BL000F"/>
    <n v="1278"/>
    <n v="1278"/>
    <n v="1278"/>
    <n v="1278"/>
    <n v="0"/>
    <n v="0"/>
    <n v="0"/>
    <n v="0"/>
    <n v="55"/>
    <n v="0"/>
    <n v="0"/>
    <n v="0"/>
    <n v="0"/>
    <n v="0"/>
    <n v="55"/>
    <s v="2"/>
  </r>
  <r>
    <x v="6"/>
    <x v="163"/>
    <s v="1"/>
    <s v="01"/>
    <s v="15041RESIN146362023"/>
    <s v="23BL000F"/>
    <n v="1277"/>
    <n v="1277"/>
    <n v="1277"/>
    <n v="1277"/>
    <n v="0"/>
    <n v="0"/>
    <n v="0"/>
    <n v="0"/>
    <n v="45"/>
    <n v="0"/>
    <n v="0"/>
    <n v="0"/>
    <n v="0"/>
    <n v="0"/>
    <n v="45"/>
    <s v="2"/>
  </r>
  <r>
    <x v="6"/>
    <x v="164"/>
    <s v="1"/>
    <s v="01"/>
    <s v="15041RESIN146362023"/>
    <s v="23BL000F"/>
    <n v="1276"/>
    <n v="1276"/>
    <n v="1276"/>
    <n v="1276"/>
    <n v="0"/>
    <n v="0"/>
    <n v="0"/>
    <n v="0"/>
    <n v="29.65"/>
    <n v="0"/>
    <n v="0"/>
    <n v="0"/>
    <n v="0"/>
    <n v="0"/>
    <n v="29.65"/>
    <s v="2"/>
  </r>
  <r>
    <x v="6"/>
    <x v="164"/>
    <s v="1"/>
    <s v="01"/>
    <s v="15041RESIN146362023"/>
    <s v="23BL000F"/>
    <n v="1275"/>
    <n v="1275"/>
    <n v="1275"/>
    <n v="1275"/>
    <n v="0"/>
    <n v="0"/>
    <n v="0"/>
    <n v="0"/>
    <n v="55"/>
    <n v="0"/>
    <n v="0"/>
    <n v="0"/>
    <n v="0"/>
    <n v="0"/>
    <n v="55"/>
    <s v="2"/>
  </r>
  <r>
    <x v="6"/>
    <x v="164"/>
    <s v="1"/>
    <s v="01"/>
    <s v="15041RESIN146362023"/>
    <s v="23BL000F"/>
    <n v="1274"/>
    <n v="1274"/>
    <n v="1274"/>
    <n v="1274"/>
    <n v="0"/>
    <n v="0"/>
    <n v="0"/>
    <n v="0"/>
    <n v="220"/>
    <n v="0"/>
    <n v="0"/>
    <n v="0"/>
    <n v="0"/>
    <n v="0"/>
    <n v="220"/>
    <s v="2"/>
  </r>
  <r>
    <x v="6"/>
    <x v="164"/>
    <s v="1"/>
    <s v="01"/>
    <s v="15041RESIN146362023"/>
    <s v="23BL000F"/>
    <n v="1273"/>
    <n v="1273"/>
    <n v="1273"/>
    <n v="1273"/>
    <n v="0"/>
    <n v="0"/>
    <n v="0"/>
    <n v="0"/>
    <n v="165"/>
    <n v="0"/>
    <n v="0"/>
    <n v="0"/>
    <n v="0"/>
    <n v="0"/>
    <n v="165"/>
    <s v="2"/>
  </r>
  <r>
    <x v="6"/>
    <x v="164"/>
    <s v="1"/>
    <s v="01"/>
    <s v="15041RESIN146362023"/>
    <s v="23BL000F"/>
    <n v="1272"/>
    <n v="1272"/>
    <n v="1272"/>
    <n v="1272"/>
    <n v="0"/>
    <n v="0"/>
    <n v="0"/>
    <n v="0"/>
    <n v="184"/>
    <n v="0"/>
    <n v="0"/>
    <n v="0"/>
    <n v="0"/>
    <n v="0"/>
    <n v="184"/>
    <s v="2"/>
  </r>
  <r>
    <x v="6"/>
    <x v="164"/>
    <s v="1"/>
    <s v="01"/>
    <s v="15041RESIN146362023"/>
    <s v="23BL000F"/>
    <n v="1271"/>
    <n v="1271"/>
    <n v="1271"/>
    <n v="1271"/>
    <n v="0"/>
    <n v="0"/>
    <n v="0"/>
    <n v="0"/>
    <n v="13"/>
    <n v="0"/>
    <n v="0"/>
    <n v="0"/>
    <n v="0"/>
    <n v="0"/>
    <n v="13"/>
    <s v="2"/>
  </r>
  <r>
    <x v="6"/>
    <x v="164"/>
    <s v="1"/>
    <s v="01"/>
    <s v="15041RESIN146362023"/>
    <s v="23BL000F"/>
    <n v="1270"/>
    <n v="1270"/>
    <n v="1270"/>
    <n v="1270"/>
    <n v="0"/>
    <n v="0"/>
    <n v="0"/>
    <n v="0"/>
    <n v="369"/>
    <n v="0"/>
    <n v="0"/>
    <n v="0"/>
    <n v="0"/>
    <n v="0"/>
    <n v="369"/>
    <s v="2"/>
  </r>
  <r>
    <x v="6"/>
    <x v="164"/>
    <s v="1"/>
    <s v="01"/>
    <s v="15041RESIN146362023"/>
    <s v="23BL000F"/>
    <n v="1269"/>
    <n v="1269"/>
    <n v="1269"/>
    <n v="1269"/>
    <n v="0"/>
    <n v="0"/>
    <n v="0"/>
    <n v="0"/>
    <n v="567"/>
    <n v="0"/>
    <n v="0"/>
    <n v="0"/>
    <n v="0"/>
    <n v="0"/>
    <n v="567"/>
    <s v="2"/>
  </r>
  <r>
    <x v="6"/>
    <x v="164"/>
    <s v="1"/>
    <s v="01"/>
    <s v="15041RESIN146362023"/>
    <s v="23BL000F"/>
    <n v="1268"/>
    <n v="1268"/>
    <n v="1268"/>
    <n v="1268"/>
    <n v="0"/>
    <n v="0"/>
    <n v="0"/>
    <n v="0"/>
    <n v="616.6"/>
    <n v="0"/>
    <n v="0"/>
    <n v="0"/>
    <n v="0"/>
    <n v="0"/>
    <n v="616.6"/>
    <s v="2"/>
  </r>
  <r>
    <x v="6"/>
    <x v="164"/>
    <s v="1"/>
    <s v="01"/>
    <s v="15041RESIN146362023"/>
    <s v="23BL000F"/>
    <n v="1267"/>
    <n v="1267"/>
    <n v="1267"/>
    <n v="1267"/>
    <n v="0"/>
    <n v="0"/>
    <n v="0"/>
    <n v="0"/>
    <n v="230"/>
    <n v="0"/>
    <n v="0"/>
    <n v="0"/>
    <n v="0"/>
    <n v="0"/>
    <n v="230"/>
    <s v="2"/>
  </r>
  <r>
    <x v="6"/>
    <x v="164"/>
    <s v="1"/>
    <s v="01"/>
    <s v="15041RESIN146362023"/>
    <s v="23BL000F"/>
    <n v="1266"/>
    <n v="1266"/>
    <n v="1266"/>
    <n v="1266"/>
    <n v="0"/>
    <n v="0"/>
    <n v="0"/>
    <n v="0"/>
    <n v="75.2"/>
    <n v="0"/>
    <n v="0"/>
    <n v="0"/>
    <n v="0"/>
    <n v="0"/>
    <n v="75.2"/>
    <s v="2"/>
  </r>
  <r>
    <x v="6"/>
    <x v="164"/>
    <s v="1"/>
    <s v="01"/>
    <s v="15041RESIN146362023"/>
    <s v="23BL000F"/>
    <n v="1265"/>
    <n v="1265"/>
    <n v="1265"/>
    <n v="1265"/>
    <n v="0"/>
    <n v="0"/>
    <n v="0"/>
    <n v="0"/>
    <n v="8.85"/>
    <n v="0"/>
    <n v="0"/>
    <n v="0"/>
    <n v="0"/>
    <n v="0"/>
    <n v="8.85"/>
    <s v="2"/>
  </r>
  <r>
    <x v="6"/>
    <x v="164"/>
    <s v="1"/>
    <s v="01"/>
    <s v="15041RESIN146362023"/>
    <s v="23BL000F"/>
    <n v="1264"/>
    <n v="1264"/>
    <n v="1264"/>
    <n v="1264"/>
    <n v="0"/>
    <n v="0"/>
    <n v="0"/>
    <n v="0"/>
    <n v="1.5"/>
    <n v="0"/>
    <n v="0"/>
    <n v="0"/>
    <n v="0"/>
    <n v="0"/>
    <n v="1.5"/>
    <s v="2"/>
  </r>
  <r>
    <x v="6"/>
    <x v="164"/>
    <s v="1"/>
    <s v="01"/>
    <s v="15041RESIN146362023"/>
    <s v="23BL000F"/>
    <n v="1263"/>
    <n v="1263"/>
    <n v="1263"/>
    <n v="1263"/>
    <n v="0"/>
    <n v="0"/>
    <n v="0"/>
    <n v="0"/>
    <n v="223"/>
    <n v="0"/>
    <n v="0"/>
    <n v="0"/>
    <n v="0"/>
    <n v="0"/>
    <n v="223"/>
    <s v="2"/>
  </r>
  <r>
    <x v="6"/>
    <x v="164"/>
    <s v="1"/>
    <s v="01"/>
    <s v="15041RESIN146362023"/>
    <s v="23BL000F"/>
    <n v="1262"/>
    <n v="1262"/>
    <n v="1262"/>
    <n v="1262"/>
    <n v="0"/>
    <n v="0"/>
    <n v="0"/>
    <n v="0"/>
    <n v="6.5"/>
    <n v="0"/>
    <n v="0"/>
    <n v="0"/>
    <n v="0"/>
    <n v="0"/>
    <n v="6.5"/>
    <s v="2"/>
  </r>
  <r>
    <x v="6"/>
    <x v="164"/>
    <s v="1"/>
    <s v="01"/>
    <s v="15041RESIN146362023"/>
    <s v="23BL000F"/>
    <n v="1261"/>
    <n v="1261"/>
    <n v="1261"/>
    <n v="1261"/>
    <n v="0"/>
    <n v="0"/>
    <n v="0"/>
    <n v="0"/>
    <n v="18"/>
    <n v="0"/>
    <n v="0"/>
    <n v="0"/>
    <n v="0"/>
    <n v="0"/>
    <n v="18"/>
    <s v="2"/>
  </r>
  <r>
    <x v="6"/>
    <x v="164"/>
    <s v="1"/>
    <s v="01"/>
    <s v="15041RESIN146362023"/>
    <s v="23BL000F"/>
    <n v="1260"/>
    <n v="1260"/>
    <n v="1260"/>
    <n v="1260"/>
    <n v="0"/>
    <n v="0"/>
    <n v="0"/>
    <n v="0"/>
    <n v="126.4"/>
    <n v="0"/>
    <n v="0"/>
    <n v="0"/>
    <n v="0"/>
    <n v="0"/>
    <n v="126.4"/>
    <s v="2"/>
  </r>
  <r>
    <x v="6"/>
    <x v="164"/>
    <s v="1"/>
    <s v="01"/>
    <s v="15041RESIN146362023"/>
    <s v="23BL000F"/>
    <n v="1259"/>
    <n v="1259"/>
    <n v="1259"/>
    <n v="1259"/>
    <n v="0"/>
    <n v="0"/>
    <n v="0"/>
    <n v="0"/>
    <n v="67"/>
    <n v="0"/>
    <n v="0"/>
    <n v="0"/>
    <n v="0"/>
    <n v="0"/>
    <n v="67"/>
    <s v="2"/>
  </r>
  <r>
    <x v="6"/>
    <x v="164"/>
    <s v="1"/>
    <s v="01"/>
    <s v="15041RESIN146362023"/>
    <s v="23BL000F"/>
    <n v="1258"/>
    <n v="1258"/>
    <n v="1258"/>
    <n v="1258"/>
    <n v="0"/>
    <n v="0"/>
    <n v="0"/>
    <n v="0"/>
    <n v="35"/>
    <n v="0"/>
    <n v="0"/>
    <n v="0"/>
    <n v="0"/>
    <n v="0"/>
    <n v="35"/>
    <s v="2"/>
  </r>
  <r>
    <x v="6"/>
    <x v="164"/>
    <s v="1"/>
    <s v="01"/>
    <s v="15041RESIN146362023"/>
    <s v="23BL000F"/>
    <n v="1257"/>
    <n v="1257"/>
    <n v="1257"/>
    <n v="1257"/>
    <n v="0"/>
    <n v="0"/>
    <n v="0"/>
    <n v="0"/>
    <n v="58.4"/>
    <n v="0"/>
    <n v="0"/>
    <n v="0"/>
    <n v="0"/>
    <n v="0"/>
    <n v="58.4"/>
    <s v="2"/>
  </r>
  <r>
    <x v="6"/>
    <x v="164"/>
    <s v="1"/>
    <s v="01"/>
    <s v="15041RESIN146362023"/>
    <s v="23BL000F"/>
    <n v="1256"/>
    <n v="1256"/>
    <n v="1256"/>
    <n v="1256"/>
    <n v="0"/>
    <n v="0"/>
    <n v="0"/>
    <n v="0"/>
    <n v="200"/>
    <n v="0"/>
    <n v="0"/>
    <n v="0"/>
    <n v="0"/>
    <n v="0"/>
    <n v="200"/>
    <s v="2"/>
  </r>
  <r>
    <x v="6"/>
    <x v="164"/>
    <s v="1"/>
    <s v="01"/>
    <s v="15041RESIN146362023"/>
    <s v="23BL000F"/>
    <n v="1255"/>
    <n v="1255"/>
    <n v="1255"/>
    <n v="1255"/>
    <n v="0"/>
    <n v="0"/>
    <n v="0"/>
    <n v="0"/>
    <n v="13.92"/>
    <n v="0"/>
    <n v="0"/>
    <n v="0"/>
    <n v="0"/>
    <n v="0"/>
    <n v="13.92"/>
    <s v="2"/>
  </r>
  <r>
    <x v="6"/>
    <x v="164"/>
    <s v="1"/>
    <s v="01"/>
    <s v="15041RESIN146362023"/>
    <s v="23BL000F"/>
    <n v="1254"/>
    <n v="1254"/>
    <n v="1254"/>
    <n v="1254"/>
    <n v="0"/>
    <n v="0"/>
    <n v="0"/>
    <n v="0"/>
    <n v="852"/>
    <n v="0"/>
    <n v="0"/>
    <n v="0"/>
    <n v="0"/>
    <n v="0"/>
    <n v="852"/>
    <s v="2"/>
  </r>
  <r>
    <x v="6"/>
    <x v="165"/>
    <s v="1"/>
    <s v="01"/>
    <s v="15041RESIN146362023"/>
    <s v="23BL000F"/>
    <n v="1253"/>
    <n v="1253"/>
    <n v="1253"/>
    <n v="1253"/>
    <n v="0"/>
    <n v="0"/>
    <n v="0"/>
    <n v="0"/>
    <n v="13.5"/>
    <n v="0"/>
    <n v="0"/>
    <n v="0"/>
    <n v="0"/>
    <n v="0"/>
    <n v="13.5"/>
    <s v="2"/>
  </r>
  <r>
    <x v="6"/>
    <x v="165"/>
    <s v="1"/>
    <s v="01"/>
    <s v="15041RESIN146362023"/>
    <s v="23BL000F"/>
    <n v="1252"/>
    <n v="1252"/>
    <n v="1252"/>
    <n v="1252"/>
    <n v="0"/>
    <n v="0"/>
    <n v="0"/>
    <n v="0"/>
    <n v="55.1"/>
    <n v="0"/>
    <n v="0"/>
    <n v="0"/>
    <n v="0"/>
    <n v="0"/>
    <n v="55.1"/>
    <s v="2"/>
  </r>
  <r>
    <x v="6"/>
    <x v="165"/>
    <s v="1"/>
    <s v="01"/>
    <s v="15041RESIN146362023"/>
    <s v="23BL000F"/>
    <n v="1251"/>
    <n v="1251"/>
    <n v="1251"/>
    <n v="1251"/>
    <n v="0"/>
    <n v="0"/>
    <n v="0"/>
    <n v="0"/>
    <n v="89.2"/>
    <n v="0"/>
    <n v="0"/>
    <n v="0"/>
    <n v="0"/>
    <n v="0"/>
    <n v="89.2"/>
    <s v="2"/>
  </r>
  <r>
    <x v="6"/>
    <x v="165"/>
    <s v="1"/>
    <s v="01"/>
    <s v="15041RESIN146362023"/>
    <s v="23BL000F"/>
    <n v="1250"/>
    <n v="1250"/>
    <n v="1250"/>
    <n v="1250"/>
    <n v="0"/>
    <n v="0"/>
    <n v="0"/>
    <n v="0"/>
    <n v="69.849999999999994"/>
    <n v="0"/>
    <n v="0"/>
    <n v="0"/>
    <n v="0"/>
    <n v="0"/>
    <n v="69.849999999999994"/>
    <s v="2"/>
  </r>
  <r>
    <x v="6"/>
    <x v="165"/>
    <s v="1"/>
    <s v="01"/>
    <s v="15041RESIN146362023"/>
    <s v="23BL000F"/>
    <n v="1249"/>
    <n v="1249"/>
    <n v="1249"/>
    <n v="1249"/>
    <n v="0"/>
    <n v="0"/>
    <n v="0"/>
    <n v="0"/>
    <n v="496"/>
    <n v="0"/>
    <n v="0"/>
    <n v="0"/>
    <n v="0"/>
    <n v="0"/>
    <n v="496"/>
    <s v="2"/>
  </r>
  <r>
    <x v="6"/>
    <x v="165"/>
    <s v="1"/>
    <s v="01"/>
    <s v="15041RESIN146362023"/>
    <s v="23BL000F"/>
    <n v="1248"/>
    <n v="1248"/>
    <n v="1248"/>
    <n v="1248"/>
    <n v="0"/>
    <n v="0"/>
    <n v="0"/>
    <n v="0"/>
    <n v="13.5"/>
    <n v="0"/>
    <n v="0"/>
    <n v="0"/>
    <n v="0"/>
    <n v="0"/>
    <n v="13.5"/>
    <s v="2"/>
  </r>
  <r>
    <x v="6"/>
    <x v="165"/>
    <s v="1"/>
    <s v="01"/>
    <s v="15041RESIN146362023"/>
    <s v="23BL000F"/>
    <n v="1247"/>
    <n v="1247"/>
    <n v="1247"/>
    <n v="1247"/>
    <n v="0"/>
    <n v="0"/>
    <n v="0"/>
    <n v="0"/>
    <n v="76.5"/>
    <n v="0"/>
    <n v="0"/>
    <n v="0"/>
    <n v="0"/>
    <n v="0"/>
    <n v="76.5"/>
    <s v="2"/>
  </r>
  <r>
    <x v="6"/>
    <x v="165"/>
    <s v="1"/>
    <s v="01"/>
    <s v="15041RESIN146362023"/>
    <s v="23BL000F"/>
    <n v="1246"/>
    <n v="1246"/>
    <n v="1246"/>
    <n v="1246"/>
    <n v="0"/>
    <n v="0"/>
    <n v="0"/>
    <n v="0"/>
    <n v="161"/>
    <n v="0"/>
    <n v="0"/>
    <n v="0"/>
    <n v="0"/>
    <n v="0"/>
    <n v="161"/>
    <s v="2"/>
  </r>
  <r>
    <x v="6"/>
    <x v="165"/>
    <s v="1"/>
    <s v="01"/>
    <s v="15041RESIN146362023"/>
    <s v="23BL000F"/>
    <n v="1245"/>
    <n v="1245"/>
    <n v="1245"/>
    <n v="1245"/>
    <n v="0"/>
    <n v="0"/>
    <n v="0"/>
    <n v="0"/>
    <n v="208"/>
    <n v="0"/>
    <n v="0"/>
    <n v="0"/>
    <n v="0"/>
    <n v="0"/>
    <n v="208"/>
    <s v="2"/>
  </r>
  <r>
    <x v="6"/>
    <x v="165"/>
    <s v="1"/>
    <s v="01"/>
    <s v="15041RESIN146362023"/>
    <s v="23BL000F"/>
    <n v="1244"/>
    <n v="1244"/>
    <n v="1244"/>
    <n v="1244"/>
    <n v="0"/>
    <n v="0"/>
    <n v="0"/>
    <n v="0"/>
    <n v="231"/>
    <n v="0"/>
    <n v="0"/>
    <n v="0"/>
    <n v="0"/>
    <n v="0"/>
    <n v="231"/>
    <s v="2"/>
  </r>
  <r>
    <x v="6"/>
    <x v="165"/>
    <s v="1"/>
    <s v="01"/>
    <s v="15041RESIN146362023"/>
    <s v="23BL000F"/>
    <n v="1243"/>
    <n v="1243"/>
    <n v="1243"/>
    <n v="1243"/>
    <n v="0"/>
    <n v="0"/>
    <n v="0"/>
    <n v="0"/>
    <n v="532.5"/>
    <n v="0"/>
    <n v="0"/>
    <n v="0"/>
    <n v="0"/>
    <n v="0"/>
    <n v="532.5"/>
    <s v="2"/>
  </r>
  <r>
    <x v="6"/>
    <x v="165"/>
    <s v="1"/>
    <s v="01"/>
    <s v="15041RESIN146362023"/>
    <s v="23BL000F"/>
    <n v="1242"/>
    <n v="1242"/>
    <n v="1242"/>
    <n v="1242"/>
    <n v="0"/>
    <n v="0"/>
    <n v="0"/>
    <n v="0"/>
    <n v="177"/>
    <n v="0"/>
    <n v="0"/>
    <n v="0"/>
    <n v="0"/>
    <n v="0"/>
    <n v="177"/>
    <s v="2"/>
  </r>
  <r>
    <x v="6"/>
    <x v="165"/>
    <s v="1"/>
    <s v="01"/>
    <s v="15041RESIN146362023"/>
    <s v="23BL000F"/>
    <n v="1241"/>
    <n v="1241"/>
    <n v="1241"/>
    <n v="1241"/>
    <n v="0"/>
    <n v="0"/>
    <n v="0"/>
    <n v="0"/>
    <n v="359.5"/>
    <n v="0"/>
    <n v="0"/>
    <n v="0"/>
    <n v="0"/>
    <n v="0"/>
    <n v="359.5"/>
    <s v="2"/>
  </r>
  <r>
    <x v="6"/>
    <x v="165"/>
    <s v="1"/>
    <s v="01"/>
    <s v="15041RESIN146362023"/>
    <s v="23BL000F"/>
    <n v="1240"/>
    <n v="1240"/>
    <n v="1240"/>
    <n v="1240"/>
    <n v="0"/>
    <n v="0"/>
    <n v="0"/>
    <n v="0"/>
    <n v="122.95"/>
    <n v="0"/>
    <n v="0"/>
    <n v="0"/>
    <n v="0"/>
    <n v="0"/>
    <n v="122.95"/>
    <s v="2"/>
  </r>
  <r>
    <x v="6"/>
    <x v="165"/>
    <s v="1"/>
    <s v="01"/>
    <s v="15041RESIN146362023"/>
    <s v="23BL000F"/>
    <n v="1239"/>
    <n v="1239"/>
    <n v="1239"/>
    <n v="1239"/>
    <n v="0"/>
    <n v="0"/>
    <n v="0"/>
    <n v="0"/>
    <n v="527.1"/>
    <n v="0"/>
    <n v="0"/>
    <n v="0"/>
    <n v="0"/>
    <n v="0"/>
    <n v="527.1"/>
    <s v="2"/>
  </r>
  <r>
    <x v="6"/>
    <x v="165"/>
    <s v="1"/>
    <s v="01"/>
    <s v="15041RESIN146362023"/>
    <s v="23BL000F"/>
    <n v="1238"/>
    <n v="1238"/>
    <n v="1238"/>
    <n v="1238"/>
    <n v="0"/>
    <n v="0"/>
    <n v="0"/>
    <n v="0"/>
    <n v="68.150000000000006"/>
    <n v="0"/>
    <n v="0"/>
    <n v="0"/>
    <n v="0"/>
    <n v="0"/>
    <n v="68.150000000000006"/>
    <s v="2"/>
  </r>
  <r>
    <x v="6"/>
    <x v="165"/>
    <s v="1"/>
    <s v="01"/>
    <s v="15041RESIN146362023"/>
    <s v="23BL000F"/>
    <n v="1237"/>
    <n v="1237"/>
    <n v="1237"/>
    <n v="1237"/>
    <n v="0"/>
    <n v="0"/>
    <n v="0"/>
    <n v="0"/>
    <n v="30"/>
    <n v="0"/>
    <n v="0"/>
    <n v="0"/>
    <n v="0"/>
    <n v="0"/>
    <n v="30"/>
    <s v="2"/>
  </r>
  <r>
    <x v="6"/>
    <x v="165"/>
    <s v="1"/>
    <s v="01"/>
    <s v="15041RESIN146362023"/>
    <s v="23BL000F"/>
    <n v="1236"/>
    <n v="1236"/>
    <n v="1236"/>
    <n v="1236"/>
    <n v="0"/>
    <n v="0"/>
    <n v="0"/>
    <n v="0"/>
    <n v="28.96"/>
    <n v="0"/>
    <n v="0"/>
    <n v="0"/>
    <n v="0"/>
    <n v="0"/>
    <n v="28.96"/>
    <s v="2"/>
  </r>
  <r>
    <x v="6"/>
    <x v="165"/>
    <s v="1"/>
    <s v="01"/>
    <s v="15041RESIN146362023"/>
    <s v="23BL000F"/>
    <n v="1235"/>
    <n v="1235"/>
    <n v="1235"/>
    <n v="1235"/>
    <n v="0"/>
    <n v="0"/>
    <n v="0"/>
    <n v="0"/>
    <n v="36"/>
    <n v="0"/>
    <n v="0"/>
    <n v="0"/>
    <n v="0"/>
    <n v="0"/>
    <n v="36"/>
    <s v="2"/>
  </r>
  <r>
    <x v="6"/>
    <x v="165"/>
    <s v="1"/>
    <s v="01"/>
    <s v="15041RESIN146362023"/>
    <s v="23BL000F"/>
    <n v="1234"/>
    <n v="1234"/>
    <n v="1234"/>
    <n v="1234"/>
    <n v="0"/>
    <n v="0"/>
    <n v="0"/>
    <n v="0"/>
    <n v="550.4"/>
    <n v="0"/>
    <n v="0"/>
    <n v="0"/>
    <n v="0"/>
    <n v="0"/>
    <n v="550.4"/>
    <s v="2"/>
  </r>
  <r>
    <x v="6"/>
    <x v="165"/>
    <s v="1"/>
    <s v="01"/>
    <s v="15041RESIN146362023"/>
    <s v="23BL000F"/>
    <n v="1233"/>
    <n v="1233"/>
    <n v="1233"/>
    <n v="1233"/>
    <n v="0"/>
    <n v="0"/>
    <n v="0"/>
    <n v="0"/>
    <n v="28.9"/>
    <n v="0"/>
    <n v="0"/>
    <n v="0"/>
    <n v="0"/>
    <n v="0"/>
    <n v="28.9"/>
    <s v="2"/>
  </r>
  <r>
    <x v="6"/>
    <x v="165"/>
    <s v="1"/>
    <s v="01"/>
    <s v="15041RESIN146362023"/>
    <s v="23BL000F"/>
    <n v="1232"/>
    <n v="1232"/>
    <n v="1232"/>
    <n v="1232"/>
    <n v="0"/>
    <n v="0"/>
    <n v="0"/>
    <n v="0"/>
    <n v="130.6"/>
    <n v="0"/>
    <n v="0"/>
    <n v="0"/>
    <n v="0"/>
    <n v="0"/>
    <n v="130.6"/>
    <s v="2"/>
  </r>
  <r>
    <x v="6"/>
    <x v="165"/>
    <s v="1"/>
    <s v="01"/>
    <s v="15041RESIN146362023"/>
    <s v="23BL000F"/>
    <n v="1231"/>
    <n v="1231"/>
    <n v="1231"/>
    <n v="1231"/>
    <n v="0"/>
    <n v="0"/>
    <n v="0"/>
    <n v="0"/>
    <n v="192"/>
    <n v="0"/>
    <n v="0"/>
    <n v="0"/>
    <n v="0"/>
    <n v="0"/>
    <n v="192"/>
    <s v="2"/>
  </r>
  <r>
    <x v="6"/>
    <x v="165"/>
    <s v="1"/>
    <s v="01"/>
    <s v="15041RESIN146362023"/>
    <s v="23BL000F"/>
    <n v="1230"/>
    <n v="1230"/>
    <n v="1230"/>
    <n v="1230"/>
    <n v="0"/>
    <n v="0"/>
    <n v="0"/>
    <n v="0"/>
    <n v="110"/>
    <n v="0"/>
    <n v="0"/>
    <n v="0"/>
    <n v="0"/>
    <n v="0"/>
    <n v="110"/>
    <s v="2"/>
  </r>
  <r>
    <x v="6"/>
    <x v="165"/>
    <s v="1"/>
    <s v="01"/>
    <s v="15041RESIN146362023"/>
    <s v="23BL000F"/>
    <n v="1229"/>
    <n v="1229"/>
    <n v="1229"/>
    <n v="1229"/>
    <n v="0"/>
    <n v="0"/>
    <n v="0"/>
    <n v="0"/>
    <n v="0"/>
    <n v="0"/>
    <n v="0"/>
    <n v="0"/>
    <n v="0"/>
    <n v="0"/>
    <n v="0"/>
    <s v="2"/>
  </r>
  <r>
    <x v="6"/>
    <x v="165"/>
    <s v="1"/>
    <s v="01"/>
    <s v="15041RESIN146362023"/>
    <s v="23BL000F"/>
    <n v="1228"/>
    <n v="1228"/>
    <n v="1228"/>
    <n v="1228"/>
    <n v="0"/>
    <n v="0"/>
    <n v="0"/>
    <n v="0"/>
    <n v="102"/>
    <n v="0"/>
    <n v="0"/>
    <n v="0"/>
    <n v="0"/>
    <n v="0"/>
    <n v="102"/>
    <s v="2"/>
  </r>
  <r>
    <x v="6"/>
    <x v="165"/>
    <s v="1"/>
    <s v="01"/>
    <s v="15041RESIN146362023"/>
    <s v="23BL000F"/>
    <n v="1227"/>
    <n v="1227"/>
    <n v="1227"/>
    <n v="1227"/>
    <n v="0"/>
    <n v="0"/>
    <n v="0"/>
    <n v="0"/>
    <n v="273.60000000000002"/>
    <n v="0"/>
    <n v="0"/>
    <n v="0"/>
    <n v="0"/>
    <n v="0"/>
    <n v="273.60000000000002"/>
    <s v="2"/>
  </r>
  <r>
    <x v="6"/>
    <x v="165"/>
    <s v="1"/>
    <s v="01"/>
    <s v="15041RESIN146362023"/>
    <s v="23BL000F"/>
    <n v="1226"/>
    <n v="1226"/>
    <n v="1226"/>
    <n v="1226"/>
    <n v="0"/>
    <n v="0"/>
    <n v="0"/>
    <n v="0"/>
    <n v="77.95"/>
    <n v="0"/>
    <n v="0"/>
    <n v="0"/>
    <n v="0"/>
    <n v="0"/>
    <n v="77.95"/>
    <s v="2"/>
  </r>
  <r>
    <x v="6"/>
    <x v="165"/>
    <s v="1"/>
    <s v="01"/>
    <s v="15041RESIN146362023"/>
    <s v="23BL000F"/>
    <n v="1225"/>
    <n v="1225"/>
    <n v="1225"/>
    <n v="1225"/>
    <n v="0"/>
    <n v="0"/>
    <n v="0"/>
    <n v="0"/>
    <n v="310.2"/>
    <n v="0"/>
    <n v="0"/>
    <n v="0"/>
    <n v="0"/>
    <n v="0"/>
    <n v="310.2"/>
    <s v="2"/>
  </r>
  <r>
    <x v="6"/>
    <x v="165"/>
    <s v="1"/>
    <s v="01"/>
    <s v="15041RESIN146362023"/>
    <s v="23BL000F"/>
    <n v="1224"/>
    <n v="1224"/>
    <n v="1224"/>
    <n v="1224"/>
    <n v="0"/>
    <n v="0"/>
    <n v="0"/>
    <n v="0"/>
    <n v="25.3"/>
    <n v="0"/>
    <n v="0"/>
    <n v="0"/>
    <n v="0"/>
    <n v="0"/>
    <n v="25.3"/>
    <s v="2"/>
  </r>
  <r>
    <x v="6"/>
    <x v="165"/>
    <s v="1"/>
    <s v="01"/>
    <s v="15041RESIN146362023"/>
    <s v="23BL000F"/>
    <n v="1223"/>
    <n v="1223"/>
    <n v="1223"/>
    <n v="1223"/>
    <n v="0"/>
    <n v="0"/>
    <n v="0"/>
    <n v="0"/>
    <n v="61.4"/>
    <n v="0"/>
    <n v="0"/>
    <n v="0"/>
    <n v="0"/>
    <n v="0"/>
    <n v="61.4"/>
    <s v="2"/>
  </r>
  <r>
    <x v="6"/>
    <x v="160"/>
    <s v="1"/>
    <s v="01"/>
    <s v="15041RESIN146362023"/>
    <s v="23BL000F"/>
    <n v="1222"/>
    <n v="1222"/>
    <n v="1222"/>
    <n v="1222"/>
    <n v="0"/>
    <n v="0"/>
    <n v="0"/>
    <n v="0"/>
    <n v="135"/>
    <n v="0"/>
    <n v="0"/>
    <n v="0"/>
    <n v="0"/>
    <n v="0"/>
    <n v="135"/>
    <s v="2"/>
  </r>
  <r>
    <x v="6"/>
    <x v="160"/>
    <s v="1"/>
    <s v="01"/>
    <s v="15041RESIN146362023"/>
    <s v="23BL000F"/>
    <n v="1221"/>
    <n v="1221"/>
    <n v="1221"/>
    <n v="1221"/>
    <n v="0"/>
    <n v="0"/>
    <n v="0"/>
    <n v="0"/>
    <n v="55"/>
    <n v="0"/>
    <n v="0"/>
    <n v="0"/>
    <n v="0"/>
    <n v="0"/>
    <n v="55"/>
    <s v="2"/>
  </r>
  <r>
    <x v="6"/>
    <x v="160"/>
    <s v="1"/>
    <s v="01"/>
    <s v="15041RESIN146362023"/>
    <s v="23BL000F"/>
    <n v="1220"/>
    <n v="1220"/>
    <n v="1220"/>
    <n v="1220"/>
    <n v="0"/>
    <n v="0"/>
    <n v="0"/>
    <n v="0"/>
    <n v="540"/>
    <n v="0"/>
    <n v="0"/>
    <n v="0"/>
    <n v="0"/>
    <n v="0"/>
    <n v="540"/>
    <s v="2"/>
  </r>
  <r>
    <x v="6"/>
    <x v="166"/>
    <s v="1"/>
    <s v="01"/>
    <s v="15041RESIN146362023"/>
    <s v="23BL000F"/>
    <n v="1219"/>
    <n v="1219"/>
    <n v="1219"/>
    <n v="1219"/>
    <n v="0"/>
    <n v="0"/>
    <n v="0"/>
    <n v="0"/>
    <n v="105"/>
    <n v="0"/>
    <n v="0"/>
    <n v="0"/>
    <n v="0"/>
    <n v="0"/>
    <n v="105"/>
    <s v="2"/>
  </r>
  <r>
    <x v="6"/>
    <x v="166"/>
    <s v="1"/>
    <s v="01"/>
    <s v="15041RESIN146362023"/>
    <s v="23BL000F"/>
    <n v="1218"/>
    <n v="1218"/>
    <n v="1218"/>
    <n v="1218"/>
    <n v="0"/>
    <n v="0"/>
    <n v="0"/>
    <n v="0"/>
    <n v="77.5"/>
    <n v="0"/>
    <n v="0"/>
    <n v="0"/>
    <n v="0"/>
    <n v="0"/>
    <n v="77.5"/>
    <s v="2"/>
  </r>
  <r>
    <x v="6"/>
    <x v="166"/>
    <s v="1"/>
    <s v="01"/>
    <s v="15041RESIN146362023"/>
    <s v="23BL000F"/>
    <n v="1217"/>
    <n v="1217"/>
    <n v="1217"/>
    <n v="1217"/>
    <n v="0"/>
    <n v="0"/>
    <n v="0"/>
    <n v="0"/>
    <n v="42.15"/>
    <n v="0"/>
    <n v="0"/>
    <n v="0"/>
    <n v="0"/>
    <n v="0"/>
    <n v="42.15"/>
    <s v="2"/>
  </r>
  <r>
    <x v="6"/>
    <x v="166"/>
    <s v="1"/>
    <s v="01"/>
    <s v="15041RESIN146362023"/>
    <s v="23BL000F"/>
    <n v="1216"/>
    <n v="1216"/>
    <n v="1216"/>
    <n v="1216"/>
    <n v="0"/>
    <n v="0"/>
    <n v="0"/>
    <n v="0"/>
    <n v="328.8"/>
    <n v="0"/>
    <n v="0"/>
    <n v="0"/>
    <n v="0"/>
    <n v="0"/>
    <n v="328.8"/>
    <s v="2"/>
  </r>
  <r>
    <x v="6"/>
    <x v="166"/>
    <s v="1"/>
    <s v="01"/>
    <s v="15041RESIN146362023"/>
    <s v="23BL000F"/>
    <n v="1215"/>
    <n v="1215"/>
    <n v="1215"/>
    <n v="1215"/>
    <n v="0"/>
    <n v="0"/>
    <n v="0"/>
    <n v="0"/>
    <n v="82.5"/>
    <n v="0"/>
    <n v="0"/>
    <n v="0"/>
    <n v="0"/>
    <n v="0"/>
    <n v="82.5"/>
    <s v="2"/>
  </r>
  <r>
    <x v="6"/>
    <x v="166"/>
    <s v="1"/>
    <s v="01"/>
    <s v="15041RESIN146362023"/>
    <s v="23BL000F"/>
    <n v="1214"/>
    <n v="1214"/>
    <n v="1214"/>
    <n v="1214"/>
    <n v="0"/>
    <n v="0"/>
    <n v="0"/>
    <n v="0"/>
    <n v="404.66"/>
    <n v="0"/>
    <n v="0"/>
    <n v="0"/>
    <n v="0"/>
    <n v="0"/>
    <n v="404.6"/>
    <s v="2"/>
  </r>
  <r>
    <x v="6"/>
    <x v="166"/>
    <s v="1"/>
    <s v="01"/>
    <s v="15041RESIN146362023"/>
    <s v="23BL000F"/>
    <n v="1213"/>
    <n v="1213"/>
    <n v="1213"/>
    <n v="1213"/>
    <n v="0"/>
    <n v="0"/>
    <n v="0"/>
    <n v="0"/>
    <n v="74.8"/>
    <n v="0"/>
    <n v="0"/>
    <n v="0"/>
    <n v="0"/>
    <n v="0"/>
    <n v="74.8"/>
    <s v="2"/>
  </r>
  <r>
    <x v="6"/>
    <x v="166"/>
    <s v="1"/>
    <s v="01"/>
    <s v="15041RESIN146362023"/>
    <s v="23BL000F"/>
    <n v="1212"/>
    <n v="1212"/>
    <n v="1212"/>
    <n v="1212"/>
    <n v="0"/>
    <n v="0"/>
    <n v="0"/>
    <n v="0"/>
    <n v="82.5"/>
    <n v="0"/>
    <n v="0"/>
    <n v="0"/>
    <n v="0"/>
    <n v="0"/>
    <n v="82.5"/>
    <s v="2"/>
  </r>
  <r>
    <x v="6"/>
    <x v="166"/>
    <s v="1"/>
    <s v="01"/>
    <s v="15041RESIN146362023"/>
    <s v="23BL000F"/>
    <n v="1211"/>
    <n v="1211"/>
    <n v="1211"/>
    <n v="1211"/>
    <n v="0"/>
    <n v="0"/>
    <n v="0"/>
    <n v="0"/>
    <n v="38.5"/>
    <n v="0"/>
    <n v="0"/>
    <n v="0"/>
    <n v="0"/>
    <n v="0"/>
    <n v="38.5"/>
    <s v="2"/>
  </r>
  <r>
    <x v="6"/>
    <x v="166"/>
    <s v="1"/>
    <s v="01"/>
    <s v="15041RESIN146362023"/>
    <s v="23BL000F"/>
    <n v="1210"/>
    <n v="1210"/>
    <n v="1210"/>
    <n v="1210"/>
    <n v="0"/>
    <n v="0"/>
    <n v="0"/>
    <n v="0"/>
    <n v="108.75"/>
    <n v="0"/>
    <n v="0"/>
    <n v="0"/>
    <n v="0"/>
    <n v="0"/>
    <n v="108.75"/>
    <s v="2"/>
  </r>
  <r>
    <x v="6"/>
    <x v="166"/>
    <s v="1"/>
    <s v="01"/>
    <s v="15041RESIN146362023"/>
    <s v="23BL000F"/>
    <n v="1209"/>
    <n v="1209"/>
    <n v="1209"/>
    <n v="1209"/>
    <n v="0"/>
    <n v="0"/>
    <n v="0"/>
    <n v="0"/>
    <n v="3"/>
    <n v="0"/>
    <n v="0"/>
    <n v="0"/>
    <n v="0"/>
    <n v="0"/>
    <n v="3"/>
    <s v="2"/>
  </r>
  <r>
    <x v="6"/>
    <x v="166"/>
    <s v="1"/>
    <s v="01"/>
    <s v="15041RESIN146362023"/>
    <s v="23BL000F"/>
    <n v="1208"/>
    <n v="1208"/>
    <n v="1208"/>
    <n v="1208"/>
    <n v="0"/>
    <n v="0"/>
    <n v="0"/>
    <n v="0"/>
    <n v="13.5"/>
    <n v="0"/>
    <n v="0"/>
    <n v="0"/>
    <n v="0"/>
    <n v="0"/>
    <n v="13.5"/>
    <s v="2"/>
  </r>
  <r>
    <x v="6"/>
    <x v="166"/>
    <s v="1"/>
    <s v="01"/>
    <s v="15041RESIN146362023"/>
    <s v="23BL000F"/>
    <n v="1207"/>
    <n v="1207"/>
    <n v="1207"/>
    <n v="1207"/>
    <n v="0"/>
    <n v="0"/>
    <n v="0"/>
    <n v="0"/>
    <n v="7.5"/>
    <n v="0"/>
    <n v="0"/>
    <n v="0"/>
    <n v="0"/>
    <n v="0"/>
    <n v="7.5"/>
    <s v="2"/>
  </r>
  <r>
    <x v="6"/>
    <x v="166"/>
    <s v="1"/>
    <s v="01"/>
    <s v="15041RESIN146362023"/>
    <s v="23BL000F"/>
    <n v="1206"/>
    <n v="1206"/>
    <n v="1206"/>
    <n v="1206"/>
    <n v="0"/>
    <n v="0"/>
    <n v="0"/>
    <n v="0"/>
    <n v="142.5"/>
    <n v="0"/>
    <n v="0"/>
    <n v="0"/>
    <n v="0"/>
    <n v="0"/>
    <n v="142.5"/>
    <s v="2"/>
  </r>
  <r>
    <x v="6"/>
    <x v="166"/>
    <s v="1"/>
    <s v="01"/>
    <s v="15041RESIN146362023"/>
    <s v="23BL000F"/>
    <n v="1205"/>
    <n v="1205"/>
    <n v="1205"/>
    <n v="1205"/>
    <n v="0"/>
    <n v="0"/>
    <n v="0"/>
    <n v="0"/>
    <n v="101.25"/>
    <n v="0"/>
    <n v="0"/>
    <n v="0"/>
    <n v="0"/>
    <n v="0"/>
    <n v="101.25"/>
    <s v="2"/>
  </r>
  <r>
    <x v="6"/>
    <x v="166"/>
    <s v="1"/>
    <s v="01"/>
    <s v="15041RESIN146362023"/>
    <s v="23BL000F"/>
    <n v="1204"/>
    <n v="1204"/>
    <n v="1204"/>
    <n v="1204"/>
    <n v="0"/>
    <n v="0"/>
    <n v="0"/>
    <n v="0"/>
    <n v="30.25"/>
    <n v="0"/>
    <n v="0"/>
    <n v="0"/>
    <n v="0"/>
    <n v="0"/>
    <n v="30.25"/>
    <s v="2"/>
  </r>
  <r>
    <x v="6"/>
    <x v="167"/>
    <s v="1"/>
    <s v="01"/>
    <s v="15041RESIN146362023"/>
    <s v="23BL000F"/>
    <n v="1203"/>
    <n v="1203"/>
    <n v="1203"/>
    <n v="1203"/>
    <n v="0"/>
    <n v="0"/>
    <n v="0"/>
    <n v="0"/>
    <n v="240"/>
    <n v="0"/>
    <n v="0"/>
    <n v="0"/>
    <n v="0"/>
    <n v="0"/>
    <n v="240"/>
    <s v="2"/>
  </r>
  <r>
    <x v="6"/>
    <x v="167"/>
    <s v="1"/>
    <s v="01"/>
    <s v="15041RESIN146362023"/>
    <s v="23BL000F"/>
    <n v="1202"/>
    <n v="1202"/>
    <n v="1202"/>
    <n v="1202"/>
    <n v="0"/>
    <n v="0"/>
    <n v="0"/>
    <n v="0"/>
    <n v="29.4"/>
    <n v="0"/>
    <n v="0"/>
    <n v="0"/>
    <n v="0"/>
    <n v="0"/>
    <n v="29.4"/>
    <s v="2"/>
  </r>
  <r>
    <x v="6"/>
    <x v="167"/>
    <s v="1"/>
    <s v="01"/>
    <s v="15041RESIN146362023"/>
    <s v="23BL000F"/>
    <n v="1201"/>
    <n v="1201"/>
    <n v="1201"/>
    <n v="1201"/>
    <n v="0"/>
    <n v="0"/>
    <n v="0"/>
    <n v="0"/>
    <n v="70"/>
    <n v="0"/>
    <n v="0"/>
    <n v="0"/>
    <n v="0"/>
    <n v="0"/>
    <n v="70"/>
    <s v="2"/>
  </r>
  <r>
    <x v="6"/>
    <x v="167"/>
    <s v="1"/>
    <s v="01"/>
    <s v="15041RESIN146362023"/>
    <s v="23BL000F"/>
    <n v="1200"/>
    <n v="1200"/>
    <n v="1200"/>
    <n v="1200"/>
    <n v="0"/>
    <n v="0"/>
    <n v="0"/>
    <n v="0"/>
    <n v="100.8"/>
    <n v="0"/>
    <n v="0"/>
    <n v="0"/>
    <n v="0"/>
    <n v="0"/>
    <n v="100.8"/>
    <s v="2"/>
  </r>
  <r>
    <x v="6"/>
    <x v="167"/>
    <s v="1"/>
    <s v="01"/>
    <s v="15041RESIN146362023"/>
    <s v="23BL000F"/>
    <n v="1199"/>
    <n v="1199"/>
    <n v="1199"/>
    <n v="1199"/>
    <n v="0"/>
    <n v="0"/>
    <n v="0"/>
    <n v="0"/>
    <n v="521"/>
    <n v="0"/>
    <n v="0"/>
    <n v="0"/>
    <n v="0"/>
    <n v="0"/>
    <n v="521"/>
    <s v="2"/>
  </r>
  <r>
    <x v="6"/>
    <x v="167"/>
    <s v="1"/>
    <s v="01"/>
    <s v="15041RESIN146362023"/>
    <s v="23BL000F"/>
    <n v="1198"/>
    <n v="1198"/>
    <n v="1198"/>
    <n v="1198"/>
    <n v="0"/>
    <n v="0"/>
    <n v="0"/>
    <n v="0"/>
    <n v="511.25"/>
    <n v="0"/>
    <n v="0"/>
    <n v="0"/>
    <n v="0"/>
    <n v="0"/>
    <n v="511.25"/>
    <s v="2"/>
  </r>
  <r>
    <x v="6"/>
    <x v="167"/>
    <s v="1"/>
    <s v="01"/>
    <s v="15041RESIN146362023"/>
    <s v="23BL000F"/>
    <n v="1197"/>
    <n v="1197"/>
    <n v="1197"/>
    <n v="1197"/>
    <n v="0"/>
    <n v="0"/>
    <n v="0"/>
    <n v="0"/>
    <n v="45.5"/>
    <n v="0"/>
    <n v="0"/>
    <n v="0"/>
    <n v="0"/>
    <n v="0"/>
    <n v="45.5"/>
    <s v="2"/>
  </r>
  <r>
    <x v="6"/>
    <x v="167"/>
    <s v="1"/>
    <s v="01"/>
    <s v="15041RESIN146362023"/>
    <s v="23BL000F"/>
    <n v="1196"/>
    <n v="1196"/>
    <n v="1196"/>
    <n v="1196"/>
    <n v="0"/>
    <n v="0"/>
    <n v="0"/>
    <n v="0"/>
    <n v="15"/>
    <n v="0"/>
    <n v="0"/>
    <n v="0"/>
    <n v="0"/>
    <n v="0"/>
    <n v="15"/>
    <s v="2"/>
  </r>
  <r>
    <x v="6"/>
    <x v="167"/>
    <s v="1"/>
    <s v="01"/>
    <s v="15041RESIN146362023"/>
    <s v="23BL000F"/>
    <n v="1195"/>
    <n v="1195"/>
    <n v="1195"/>
    <n v="1195"/>
    <n v="0"/>
    <n v="0"/>
    <n v="0"/>
    <n v="0"/>
    <n v="326.5"/>
    <n v="0"/>
    <n v="0"/>
    <n v="0"/>
    <n v="0"/>
    <n v="0"/>
    <n v="326.5"/>
    <s v="2"/>
  </r>
  <r>
    <x v="6"/>
    <x v="167"/>
    <s v="1"/>
    <s v="01"/>
    <s v="15041RESIN146362023"/>
    <s v="23BL000F"/>
    <n v="1194"/>
    <n v="1194"/>
    <n v="1194"/>
    <n v="1194"/>
    <n v="0"/>
    <n v="0"/>
    <n v="0"/>
    <n v="0"/>
    <n v="15.2"/>
    <n v="0"/>
    <n v="0"/>
    <n v="0"/>
    <n v="0"/>
    <n v="0"/>
    <n v="15.2"/>
    <s v="2"/>
  </r>
  <r>
    <x v="6"/>
    <x v="167"/>
    <s v="1"/>
    <s v="01"/>
    <s v="15041RESIN146362023"/>
    <s v="23BL000F"/>
    <n v="1193"/>
    <n v="1193"/>
    <n v="1193"/>
    <n v="1193"/>
    <n v="0"/>
    <n v="0"/>
    <n v="0"/>
    <n v="0"/>
    <n v="90"/>
    <n v="0"/>
    <n v="0"/>
    <n v="0"/>
    <n v="0"/>
    <n v="0"/>
    <n v="90"/>
    <s v="2"/>
  </r>
  <r>
    <x v="6"/>
    <x v="167"/>
    <s v="1"/>
    <s v="01"/>
    <s v="15041RESIN146362023"/>
    <s v="23BL000F"/>
    <n v="1192"/>
    <n v="1192"/>
    <n v="1192"/>
    <n v="1192"/>
    <n v="0"/>
    <n v="0"/>
    <n v="0"/>
    <n v="0"/>
    <n v="61.6"/>
    <n v="0"/>
    <n v="0"/>
    <n v="0"/>
    <n v="0"/>
    <n v="0"/>
    <n v="61.6"/>
    <s v="2"/>
  </r>
  <r>
    <x v="6"/>
    <x v="167"/>
    <s v="1"/>
    <s v="01"/>
    <s v="15041RESIN146362023"/>
    <s v="23BL000F"/>
    <n v="1191"/>
    <n v="1191"/>
    <n v="1191"/>
    <n v="1191"/>
    <n v="0"/>
    <n v="0"/>
    <n v="0"/>
    <n v="0"/>
    <n v="12.75"/>
    <n v="0"/>
    <n v="0"/>
    <n v="0"/>
    <n v="0"/>
    <n v="0"/>
    <n v="12.75"/>
    <s v="2"/>
  </r>
  <r>
    <x v="6"/>
    <x v="167"/>
    <s v="1"/>
    <s v="01"/>
    <s v="15041RESIN146362023"/>
    <s v="23BL000F"/>
    <n v="1190"/>
    <n v="1190"/>
    <n v="1190"/>
    <n v="1190"/>
    <n v="0"/>
    <n v="0"/>
    <n v="0"/>
    <n v="0"/>
    <n v="112.6"/>
    <n v="0"/>
    <n v="0"/>
    <n v="0"/>
    <n v="0"/>
    <n v="0"/>
    <n v="112.6"/>
    <s v="2"/>
  </r>
  <r>
    <x v="6"/>
    <x v="167"/>
    <s v="1"/>
    <s v="01"/>
    <s v="15041RESIN146362023"/>
    <s v="23BL000F"/>
    <n v="1189"/>
    <n v="1189"/>
    <n v="1189"/>
    <n v="1189"/>
    <n v="0"/>
    <n v="0"/>
    <n v="0"/>
    <n v="0"/>
    <n v="213"/>
    <n v="0"/>
    <n v="0"/>
    <n v="0"/>
    <n v="0"/>
    <n v="0"/>
    <n v="213"/>
    <s v="2"/>
  </r>
  <r>
    <x v="6"/>
    <x v="167"/>
    <s v="1"/>
    <s v="01"/>
    <s v="15041RESIN146362023"/>
    <s v="23BL000F"/>
    <n v="1188"/>
    <n v="1188"/>
    <n v="1188"/>
    <n v="1188"/>
    <n v="0"/>
    <n v="0"/>
    <n v="0"/>
    <n v="0"/>
    <n v="70.45"/>
    <n v="0"/>
    <n v="0"/>
    <n v="0"/>
    <n v="0"/>
    <n v="0"/>
    <n v="70.45"/>
    <s v="2"/>
  </r>
  <r>
    <x v="6"/>
    <x v="167"/>
    <s v="1"/>
    <s v="01"/>
    <s v="15041RESIN146362023"/>
    <s v="23BL000F"/>
    <n v="1187"/>
    <n v="1187"/>
    <n v="1187"/>
    <n v="1187"/>
    <n v="0"/>
    <n v="0"/>
    <n v="0"/>
    <n v="0"/>
    <n v="503.7"/>
    <n v="0"/>
    <n v="0"/>
    <n v="0"/>
    <n v="0"/>
    <n v="0"/>
    <n v="503.7"/>
    <s v="2"/>
  </r>
  <r>
    <x v="6"/>
    <x v="167"/>
    <s v="1"/>
    <s v="01"/>
    <s v="15041RESIN146362023"/>
    <s v="23BL000F"/>
    <n v="1186"/>
    <n v="1186"/>
    <n v="1186"/>
    <n v="1186"/>
    <n v="0"/>
    <n v="0"/>
    <n v="0"/>
    <n v="0"/>
    <n v="199.6"/>
    <n v="0"/>
    <n v="0"/>
    <n v="0"/>
    <n v="0"/>
    <n v="0"/>
    <n v="199.6"/>
    <s v="2"/>
  </r>
  <r>
    <x v="6"/>
    <x v="167"/>
    <s v="1"/>
    <s v="01"/>
    <s v="15041RESIN146362023"/>
    <s v="23BL000F"/>
    <n v="1185"/>
    <n v="1185"/>
    <n v="1185"/>
    <n v="1185"/>
    <n v="0"/>
    <n v="0"/>
    <n v="0"/>
    <n v="0"/>
    <n v="11.5"/>
    <n v="0"/>
    <n v="0"/>
    <n v="0"/>
    <n v="0"/>
    <n v="0"/>
    <n v="11.5"/>
    <s v="2"/>
  </r>
  <r>
    <x v="6"/>
    <x v="167"/>
    <s v="1"/>
    <s v="01"/>
    <s v="15041RESIN146362023"/>
    <s v="23BL000F"/>
    <n v="1184"/>
    <n v="1184"/>
    <n v="1184"/>
    <n v="1184"/>
    <n v="0"/>
    <n v="0"/>
    <n v="0"/>
    <n v="0"/>
    <n v="445.75"/>
    <n v="0"/>
    <n v="0"/>
    <n v="0"/>
    <n v="0"/>
    <n v="0"/>
    <n v="445.75"/>
    <s v="2"/>
  </r>
  <r>
    <x v="6"/>
    <x v="168"/>
    <s v="1"/>
    <s v="01"/>
    <s v="15041RESIN146362023"/>
    <s v="23BL000F"/>
    <n v="1183"/>
    <n v="1183"/>
    <n v="1183"/>
    <n v="1183"/>
    <n v="0"/>
    <n v="0"/>
    <n v="0"/>
    <n v="0"/>
    <n v="669"/>
    <n v="0"/>
    <n v="0"/>
    <n v="0"/>
    <n v="0"/>
    <n v="0"/>
    <n v="669"/>
    <s v="2"/>
  </r>
  <r>
    <x v="6"/>
    <x v="168"/>
    <s v="1"/>
    <s v="01"/>
    <s v="15041RESIN146362023"/>
    <s v="23BL000F"/>
    <n v="1182"/>
    <n v="1182"/>
    <n v="1182"/>
    <n v="1182"/>
    <n v="0"/>
    <n v="0"/>
    <n v="0"/>
    <n v="0"/>
    <n v="13"/>
    <n v="0"/>
    <n v="0"/>
    <n v="0"/>
    <n v="0"/>
    <n v="0"/>
    <n v="13"/>
    <s v="2"/>
  </r>
  <r>
    <x v="6"/>
    <x v="168"/>
    <s v="1"/>
    <s v="01"/>
    <s v="15041RESIN146362023"/>
    <s v="23BL000F"/>
    <n v="1181"/>
    <n v="1181"/>
    <n v="1181"/>
    <n v="1181"/>
    <n v="0"/>
    <n v="0"/>
    <n v="0"/>
    <n v="0"/>
    <n v="440"/>
    <n v="0"/>
    <n v="0"/>
    <n v="0"/>
    <n v="0"/>
    <n v="0"/>
    <n v="440"/>
    <s v="2"/>
  </r>
  <r>
    <x v="6"/>
    <x v="168"/>
    <s v="1"/>
    <s v="01"/>
    <s v="15041RESIN146362023"/>
    <s v="23BL000F"/>
    <n v="1180"/>
    <n v="1180"/>
    <n v="1180"/>
    <n v="1180"/>
    <n v="0"/>
    <n v="0"/>
    <n v="0"/>
    <n v="0"/>
    <n v="32"/>
    <n v="0"/>
    <n v="0"/>
    <n v="0"/>
    <n v="0"/>
    <n v="0"/>
    <n v="32"/>
    <s v="2"/>
  </r>
  <r>
    <x v="6"/>
    <x v="168"/>
    <s v="1"/>
    <s v="01"/>
    <s v="15041RESIN146362023"/>
    <s v="23BL000F"/>
    <n v="1179"/>
    <n v="1179"/>
    <n v="1179"/>
    <n v="1179"/>
    <n v="0"/>
    <n v="0"/>
    <n v="0"/>
    <n v="0"/>
    <n v="276"/>
    <n v="0"/>
    <n v="0"/>
    <n v="0"/>
    <n v="0"/>
    <n v="0"/>
    <n v="276"/>
    <s v="2"/>
  </r>
  <r>
    <x v="6"/>
    <x v="168"/>
    <s v="1"/>
    <s v="01"/>
    <s v="15041RESIN146362023"/>
    <s v="23BL000F"/>
    <n v="1178"/>
    <n v="1178"/>
    <n v="1178"/>
    <n v="1178"/>
    <n v="0"/>
    <n v="0"/>
    <n v="0"/>
    <n v="0"/>
    <n v="190.38"/>
    <n v="0"/>
    <n v="0"/>
    <n v="0"/>
    <n v="0"/>
    <n v="0"/>
    <n v="190.38"/>
    <s v="2"/>
  </r>
  <r>
    <x v="6"/>
    <x v="168"/>
    <s v="1"/>
    <s v="01"/>
    <s v="15041RESIN146362023"/>
    <s v="23BL000F"/>
    <n v="1177"/>
    <n v="1177"/>
    <n v="1177"/>
    <n v="1177"/>
    <n v="0"/>
    <n v="0"/>
    <n v="0"/>
    <n v="0"/>
    <n v="55"/>
    <n v="0"/>
    <n v="0"/>
    <n v="0"/>
    <n v="0"/>
    <n v="0"/>
    <n v="55"/>
    <s v="2"/>
  </r>
  <r>
    <x v="6"/>
    <x v="168"/>
    <s v="1"/>
    <s v="01"/>
    <s v="15041RESIN146362023"/>
    <s v="23BL000F"/>
    <n v="1176"/>
    <n v="1176"/>
    <n v="1176"/>
    <n v="1176"/>
    <n v="0"/>
    <n v="0"/>
    <n v="0"/>
    <n v="0"/>
    <n v="308.5"/>
    <n v="0"/>
    <n v="0"/>
    <n v="0"/>
    <n v="0"/>
    <n v="0"/>
    <n v="308.5"/>
    <s v="2"/>
  </r>
  <r>
    <x v="6"/>
    <x v="168"/>
    <s v="1"/>
    <s v="01"/>
    <s v="15041RESIN146362023"/>
    <s v="23BL000F"/>
    <n v="1175"/>
    <n v="1175"/>
    <n v="1175"/>
    <n v="1175"/>
    <n v="0"/>
    <n v="0"/>
    <n v="0"/>
    <n v="0"/>
    <n v="300"/>
    <n v="0"/>
    <n v="0"/>
    <n v="0"/>
    <n v="0"/>
    <n v="0"/>
    <n v="300"/>
    <s v="2"/>
  </r>
  <r>
    <x v="6"/>
    <x v="168"/>
    <s v="1"/>
    <s v="01"/>
    <s v="15041RESIN146362023"/>
    <s v="23BL000F"/>
    <n v="1174"/>
    <n v="1174"/>
    <n v="1174"/>
    <n v="1174"/>
    <n v="0"/>
    <n v="0"/>
    <n v="0"/>
    <n v="0"/>
    <n v="116.5"/>
    <n v="0"/>
    <n v="0"/>
    <n v="0"/>
    <n v="0"/>
    <n v="0"/>
    <n v="116.5"/>
    <s v="2"/>
  </r>
  <r>
    <x v="6"/>
    <x v="168"/>
    <s v="1"/>
    <s v="01"/>
    <s v="15041RESIN146362023"/>
    <s v="23BL000F"/>
    <n v="1173"/>
    <n v="1173"/>
    <n v="1173"/>
    <n v="1173"/>
    <n v="0"/>
    <n v="0"/>
    <n v="0"/>
    <n v="0"/>
    <n v="59.65"/>
    <n v="0"/>
    <n v="0"/>
    <n v="0"/>
    <n v="0"/>
    <n v="0"/>
    <n v="59.65"/>
    <s v="2"/>
  </r>
  <r>
    <x v="6"/>
    <x v="168"/>
    <s v="1"/>
    <s v="01"/>
    <s v="15041RESIN146362023"/>
    <s v="23BL000F"/>
    <n v="1172"/>
    <n v="1172"/>
    <n v="1172"/>
    <n v="1172"/>
    <n v="0"/>
    <n v="0"/>
    <n v="0"/>
    <n v="0"/>
    <n v="22.52"/>
    <n v="0"/>
    <n v="0"/>
    <n v="0"/>
    <n v="0"/>
    <n v="0"/>
    <n v="22.52"/>
    <s v="2"/>
  </r>
  <r>
    <x v="6"/>
    <x v="168"/>
    <s v="1"/>
    <s v="01"/>
    <s v="15041RESIN146362023"/>
    <s v="23BL000F"/>
    <n v="1171"/>
    <n v="1171"/>
    <n v="1171"/>
    <n v="1171"/>
    <n v="0"/>
    <n v="0"/>
    <n v="0"/>
    <n v="0"/>
    <n v="350"/>
    <n v="0"/>
    <n v="0"/>
    <n v="0"/>
    <n v="0"/>
    <n v="0"/>
    <n v="350"/>
    <s v="2"/>
  </r>
  <r>
    <x v="6"/>
    <x v="168"/>
    <s v="1"/>
    <s v="01"/>
    <s v="15041RESIN146362023"/>
    <s v="23BL000F"/>
    <n v="1170"/>
    <n v="1170"/>
    <n v="1170"/>
    <n v="1170"/>
    <n v="0"/>
    <n v="0"/>
    <n v="0"/>
    <n v="0"/>
    <n v="37.5"/>
    <n v="0"/>
    <n v="0"/>
    <n v="0"/>
    <n v="0"/>
    <n v="0"/>
    <n v="37.5"/>
    <s v="2"/>
  </r>
  <r>
    <x v="6"/>
    <x v="168"/>
    <s v="1"/>
    <s v="01"/>
    <s v="15041RESIN146362023"/>
    <s v="23BL000F"/>
    <n v="1169"/>
    <n v="1169"/>
    <n v="1169"/>
    <n v="1169"/>
    <n v="0"/>
    <n v="0"/>
    <n v="0"/>
    <n v="0"/>
    <n v="20"/>
    <n v="0"/>
    <n v="0"/>
    <n v="0"/>
    <n v="0"/>
    <n v="0"/>
    <n v="20"/>
    <s v="2"/>
  </r>
  <r>
    <x v="6"/>
    <x v="168"/>
    <s v="1"/>
    <s v="01"/>
    <s v="15041RESIN146362023"/>
    <s v="23BL000F"/>
    <n v="1168"/>
    <n v="1168"/>
    <n v="1168"/>
    <n v="1168"/>
    <n v="0"/>
    <n v="0"/>
    <n v="0"/>
    <n v="0"/>
    <n v="225"/>
    <n v="0"/>
    <n v="0"/>
    <n v="0"/>
    <n v="0"/>
    <n v="0"/>
    <n v="225"/>
    <s v="2"/>
  </r>
  <r>
    <x v="6"/>
    <x v="168"/>
    <s v="1"/>
    <s v="01"/>
    <s v="15041RESIN146362023"/>
    <s v="23BL000F"/>
    <n v="1167"/>
    <n v="1167"/>
    <n v="1167"/>
    <n v="1167"/>
    <n v="0"/>
    <n v="0"/>
    <n v="0"/>
    <n v="0"/>
    <n v="124.55"/>
    <n v="0"/>
    <n v="0"/>
    <n v="0"/>
    <n v="0"/>
    <n v="0"/>
    <n v="124.55"/>
    <s v="2"/>
  </r>
  <r>
    <x v="6"/>
    <x v="168"/>
    <s v="1"/>
    <s v="01"/>
    <s v="15041RESIN146362023"/>
    <s v="23BL000F"/>
    <n v="1166"/>
    <n v="1166"/>
    <n v="1166"/>
    <n v="1166"/>
    <n v="0"/>
    <n v="0"/>
    <n v="0"/>
    <n v="0"/>
    <n v="189.75"/>
    <n v="0"/>
    <n v="0"/>
    <n v="0"/>
    <n v="0"/>
    <n v="0"/>
    <n v="189.75"/>
    <s v="2"/>
  </r>
  <r>
    <x v="6"/>
    <x v="168"/>
    <s v="1"/>
    <s v="01"/>
    <s v="15041RESIN146362023"/>
    <s v="23BL000F"/>
    <n v="1165"/>
    <n v="1165"/>
    <n v="1165"/>
    <n v="1165"/>
    <n v="0"/>
    <n v="0"/>
    <n v="0"/>
    <n v="0"/>
    <n v="457.5"/>
    <n v="0"/>
    <n v="0"/>
    <n v="0"/>
    <n v="0"/>
    <n v="0"/>
    <n v="457.5"/>
    <s v="2"/>
  </r>
  <r>
    <x v="6"/>
    <x v="168"/>
    <s v="1"/>
    <s v="01"/>
    <s v="15041RESIN146362023"/>
    <s v="23BL000F"/>
    <n v="1164"/>
    <n v="1164"/>
    <n v="1164"/>
    <n v="1164"/>
    <n v="0"/>
    <n v="0"/>
    <n v="0"/>
    <n v="0"/>
    <n v="299.48"/>
    <n v="0"/>
    <n v="0"/>
    <n v="0"/>
    <n v="0"/>
    <n v="0"/>
    <n v="299.48"/>
    <s v="2"/>
  </r>
  <r>
    <x v="6"/>
    <x v="168"/>
    <s v="1"/>
    <s v="01"/>
    <s v="15041RESIN146362023"/>
    <s v="23BL000F"/>
    <n v="1163"/>
    <n v="1163"/>
    <n v="1163"/>
    <n v="1163"/>
    <n v="0"/>
    <n v="0"/>
    <n v="0"/>
    <n v="0"/>
    <n v="472.5"/>
    <n v="0"/>
    <n v="0"/>
    <n v="0"/>
    <n v="0"/>
    <n v="0"/>
    <n v="472.5"/>
    <s v="2"/>
  </r>
  <r>
    <x v="6"/>
    <x v="168"/>
    <s v="1"/>
    <s v="01"/>
    <s v="15041RESIN146362023"/>
    <s v="23BL000F"/>
    <n v="1162"/>
    <n v="1162"/>
    <n v="1162"/>
    <n v="1162"/>
    <n v="0"/>
    <n v="0"/>
    <n v="0"/>
    <n v="0"/>
    <n v="32.25"/>
    <n v="0"/>
    <n v="0"/>
    <n v="0"/>
    <n v="0"/>
    <n v="0"/>
    <n v="32.25"/>
    <s v="2"/>
  </r>
  <r>
    <x v="6"/>
    <x v="168"/>
    <s v="1"/>
    <s v="01"/>
    <s v="15041RESIN146362023"/>
    <s v="23BL000F"/>
    <n v="1161"/>
    <n v="1161"/>
    <n v="1161"/>
    <n v="1161"/>
    <n v="0"/>
    <n v="0"/>
    <n v="0"/>
    <n v="0"/>
    <n v="300"/>
    <n v="0"/>
    <n v="0"/>
    <n v="0"/>
    <n v="0"/>
    <n v="0"/>
    <n v="300"/>
    <s v="2"/>
  </r>
  <r>
    <x v="6"/>
    <x v="168"/>
    <s v="1"/>
    <s v="01"/>
    <s v="15041RESIN146362023"/>
    <s v="23BL000F"/>
    <n v="1160"/>
    <n v="1160"/>
    <n v="1160"/>
    <n v="1160"/>
    <n v="0"/>
    <n v="0"/>
    <n v="0"/>
    <n v="0"/>
    <n v="308"/>
    <n v="0"/>
    <n v="0"/>
    <n v="0"/>
    <n v="0"/>
    <n v="0"/>
    <n v="308"/>
    <s v="2"/>
  </r>
  <r>
    <x v="6"/>
    <x v="168"/>
    <s v="1"/>
    <s v="01"/>
    <s v="15041RESIN146362023"/>
    <s v="23BL000F"/>
    <n v="1159"/>
    <n v="1159"/>
    <n v="1159"/>
    <n v="1159"/>
    <n v="0"/>
    <n v="0"/>
    <n v="0"/>
    <n v="0"/>
    <n v="633"/>
    <n v="0"/>
    <n v="0"/>
    <n v="0"/>
    <n v="0"/>
    <n v="0"/>
    <n v="633"/>
    <s v="2"/>
  </r>
  <r>
    <x v="6"/>
    <x v="168"/>
    <s v="1"/>
    <s v="01"/>
    <s v="15041RESIN146362023"/>
    <s v="23BL000F"/>
    <n v="1158"/>
    <n v="1158"/>
    <n v="1158"/>
    <n v="1158"/>
    <n v="0"/>
    <n v="0"/>
    <n v="0"/>
    <n v="0"/>
    <n v="220"/>
    <n v="0"/>
    <n v="0"/>
    <n v="0"/>
    <n v="0"/>
    <n v="0"/>
    <n v="220"/>
    <s v="2"/>
  </r>
  <r>
    <x v="6"/>
    <x v="168"/>
    <s v="1"/>
    <s v="01"/>
    <s v="15041RESIN146362023"/>
    <s v="23BL000F"/>
    <n v="1157"/>
    <n v="1157"/>
    <n v="1157"/>
    <n v="1157"/>
    <n v="0"/>
    <n v="0"/>
    <n v="0"/>
    <n v="0"/>
    <n v="51"/>
    <n v="0"/>
    <n v="0"/>
    <n v="0"/>
    <n v="0"/>
    <n v="0"/>
    <n v="51"/>
    <s v="2"/>
  </r>
  <r>
    <x v="6"/>
    <x v="169"/>
    <s v="1"/>
    <s v="01"/>
    <s v="15041RESIN146362023"/>
    <s v="23BL000F"/>
    <n v="1156"/>
    <n v="1156"/>
    <n v="1156"/>
    <n v="1156"/>
    <n v="0"/>
    <n v="0"/>
    <n v="0"/>
    <n v="0"/>
    <n v="120"/>
    <n v="0"/>
    <n v="0"/>
    <n v="0"/>
    <n v="0"/>
    <n v="0"/>
    <n v="120"/>
    <s v="2"/>
  </r>
  <r>
    <x v="6"/>
    <x v="169"/>
    <s v="1"/>
    <s v="01"/>
    <s v="15041RESIN146362023"/>
    <s v="23BL000F"/>
    <n v="1155"/>
    <n v="1155"/>
    <n v="1155"/>
    <n v="1155"/>
    <n v="0"/>
    <n v="0"/>
    <n v="0"/>
    <n v="0"/>
    <n v="70.900000000000006"/>
    <n v="0"/>
    <n v="0"/>
    <n v="0"/>
    <n v="0"/>
    <n v="0"/>
    <n v="70.900000000000006"/>
    <s v="2"/>
  </r>
  <r>
    <x v="6"/>
    <x v="169"/>
    <s v="1"/>
    <s v="01"/>
    <s v="15041RESIN146362023"/>
    <s v="23BL000F"/>
    <n v="1154"/>
    <n v="1154"/>
    <n v="1154"/>
    <n v="1154"/>
    <n v="0"/>
    <n v="0"/>
    <n v="0"/>
    <n v="0"/>
    <n v="37.200000000000003"/>
    <n v="0"/>
    <n v="0"/>
    <n v="0"/>
    <n v="0"/>
    <n v="0"/>
    <n v="37.200000000000003"/>
    <s v="2"/>
  </r>
  <r>
    <x v="6"/>
    <x v="169"/>
    <s v="1"/>
    <s v="01"/>
    <s v="15041RESIN146362023"/>
    <s v="23BL000F"/>
    <n v="1153"/>
    <n v="1153"/>
    <n v="1153"/>
    <n v="1153"/>
    <n v="0"/>
    <n v="0"/>
    <n v="0"/>
    <n v="0"/>
    <n v="50"/>
    <n v="0"/>
    <n v="0"/>
    <n v="0"/>
    <n v="0"/>
    <n v="0"/>
    <n v="50"/>
    <s v="2"/>
  </r>
  <r>
    <x v="6"/>
    <x v="169"/>
    <s v="1"/>
    <s v="01"/>
    <s v="15041RESIN146362023"/>
    <s v="23BL000F"/>
    <n v="1152"/>
    <n v="1152"/>
    <n v="1152"/>
    <n v="1152"/>
    <n v="0"/>
    <n v="0"/>
    <n v="0"/>
    <n v="0"/>
    <n v="102.4"/>
    <n v="0"/>
    <n v="0"/>
    <n v="0"/>
    <n v="0"/>
    <n v="0"/>
    <n v="102.4"/>
    <s v="2"/>
  </r>
  <r>
    <x v="6"/>
    <x v="169"/>
    <s v="1"/>
    <s v="01"/>
    <s v="15041RESIN146362023"/>
    <s v="23BL000F"/>
    <n v="1151"/>
    <n v="1151"/>
    <n v="1151"/>
    <n v="1151"/>
    <n v="0"/>
    <n v="0"/>
    <n v="0"/>
    <n v="0"/>
    <n v="64"/>
    <n v="0"/>
    <n v="0"/>
    <n v="0"/>
    <n v="0"/>
    <n v="0"/>
    <n v="64"/>
    <s v="2"/>
  </r>
  <r>
    <x v="6"/>
    <x v="169"/>
    <s v="1"/>
    <s v="01"/>
    <s v="15041RESIN146362023"/>
    <s v="23BL000F"/>
    <n v="1150"/>
    <n v="1150"/>
    <n v="1150"/>
    <n v="1150"/>
    <n v="0"/>
    <n v="0"/>
    <n v="0"/>
    <n v="0"/>
    <n v="86"/>
    <n v="0"/>
    <n v="0"/>
    <n v="0"/>
    <n v="0"/>
    <n v="0"/>
    <n v="86"/>
    <s v="2"/>
  </r>
  <r>
    <x v="6"/>
    <x v="169"/>
    <s v="1"/>
    <s v="01"/>
    <s v="15041RESIN146362023"/>
    <s v="23BL000F"/>
    <n v="1149"/>
    <n v="1149"/>
    <n v="1149"/>
    <n v="1149"/>
    <n v="0"/>
    <n v="0"/>
    <n v="0"/>
    <n v="0"/>
    <n v="31.86"/>
    <n v="0"/>
    <n v="0"/>
    <n v="0"/>
    <n v="0"/>
    <n v="0"/>
    <n v="31.86"/>
    <s v="2"/>
  </r>
  <r>
    <x v="6"/>
    <x v="169"/>
    <s v="1"/>
    <s v="01"/>
    <s v="15041RESIN146362023"/>
    <s v="23BL000F"/>
    <n v="1148"/>
    <n v="1148"/>
    <n v="1148"/>
    <n v="1148"/>
    <n v="0"/>
    <n v="0"/>
    <n v="0"/>
    <n v="0"/>
    <n v="10"/>
    <n v="0"/>
    <n v="0"/>
    <n v="0"/>
    <n v="0"/>
    <n v="0"/>
    <n v="10"/>
    <s v="2"/>
  </r>
  <r>
    <x v="6"/>
    <x v="169"/>
    <s v="1"/>
    <s v="01"/>
    <s v="15041RESIN146362023"/>
    <s v="23BL000F"/>
    <n v="1147"/>
    <n v="1147"/>
    <n v="1147"/>
    <n v="1147"/>
    <n v="0"/>
    <n v="0"/>
    <n v="0"/>
    <n v="0"/>
    <n v="219.5"/>
    <n v="0"/>
    <n v="0"/>
    <n v="0"/>
    <n v="0"/>
    <n v="0"/>
    <n v="219.5"/>
    <s v="2"/>
  </r>
  <r>
    <x v="6"/>
    <x v="169"/>
    <s v="1"/>
    <s v="01"/>
    <s v="15041RESIN146362023"/>
    <s v="23BL000F"/>
    <n v="1146"/>
    <n v="1146"/>
    <n v="1146"/>
    <n v="1146"/>
    <n v="0"/>
    <n v="0"/>
    <n v="0"/>
    <n v="0"/>
    <n v="177"/>
    <n v="0"/>
    <n v="0"/>
    <n v="0"/>
    <n v="0"/>
    <n v="0"/>
    <n v="177"/>
    <s v="2"/>
  </r>
  <r>
    <x v="6"/>
    <x v="169"/>
    <s v="1"/>
    <s v="01"/>
    <s v="15041RESIN146362023"/>
    <s v="23BL000F"/>
    <n v="1145"/>
    <n v="1145"/>
    <n v="1145"/>
    <n v="1145"/>
    <n v="0"/>
    <n v="0"/>
    <n v="0"/>
    <n v="0"/>
    <n v="26.1"/>
    <n v="0"/>
    <n v="0"/>
    <n v="0"/>
    <n v="0"/>
    <n v="0"/>
    <n v="26.1"/>
    <s v="2"/>
  </r>
  <r>
    <x v="6"/>
    <x v="169"/>
    <s v="1"/>
    <s v="01"/>
    <s v="15041RESIN146362023"/>
    <s v="23BL000F"/>
    <n v="1144"/>
    <n v="1144"/>
    <n v="1144"/>
    <n v="1144"/>
    <n v="0"/>
    <n v="0"/>
    <n v="0"/>
    <n v="0"/>
    <n v="97"/>
    <n v="0"/>
    <n v="0"/>
    <n v="0"/>
    <n v="0"/>
    <n v="0"/>
    <n v="97"/>
    <s v="2"/>
  </r>
  <r>
    <x v="6"/>
    <x v="169"/>
    <s v="1"/>
    <s v="01"/>
    <s v="15041RESIN146362023"/>
    <s v="23BL000F"/>
    <n v="1143"/>
    <n v="1143"/>
    <n v="1143"/>
    <n v="1143"/>
    <n v="0"/>
    <n v="0"/>
    <n v="0"/>
    <n v="0"/>
    <n v="548"/>
    <n v="0"/>
    <n v="0"/>
    <n v="0"/>
    <n v="0"/>
    <n v="0"/>
    <n v="548"/>
    <s v="2"/>
  </r>
  <r>
    <x v="6"/>
    <x v="169"/>
    <s v="1"/>
    <s v="01"/>
    <s v="15041RESIN146362023"/>
    <s v="23BL000F"/>
    <n v="1142"/>
    <n v="1142"/>
    <n v="1142"/>
    <n v="1142"/>
    <n v="0"/>
    <n v="0"/>
    <n v="0"/>
    <n v="0"/>
    <n v="20.25"/>
    <n v="0"/>
    <n v="0"/>
    <n v="0"/>
    <n v="0"/>
    <n v="0"/>
    <n v="20.25"/>
    <s v="2"/>
  </r>
  <r>
    <x v="6"/>
    <x v="169"/>
    <s v="1"/>
    <s v="01"/>
    <s v="15041RESIN146362023"/>
    <s v="23BL000F"/>
    <n v="1141"/>
    <n v="1141"/>
    <n v="1141"/>
    <n v="1141"/>
    <n v="0"/>
    <n v="0"/>
    <n v="0"/>
    <n v="0"/>
    <n v="152"/>
    <n v="0"/>
    <n v="0"/>
    <n v="0"/>
    <n v="0"/>
    <n v="0"/>
    <n v="152"/>
    <s v="2"/>
  </r>
  <r>
    <x v="6"/>
    <x v="169"/>
    <s v="1"/>
    <s v="01"/>
    <s v="15041RESIN146362023"/>
    <s v="23BL000F"/>
    <n v="1140"/>
    <n v="1140"/>
    <n v="1140"/>
    <n v="1140"/>
    <n v="0"/>
    <n v="0"/>
    <n v="0"/>
    <n v="0"/>
    <n v="682"/>
    <n v="0"/>
    <n v="0"/>
    <n v="0"/>
    <n v="0"/>
    <n v="0"/>
    <n v="682"/>
    <s v="2"/>
  </r>
  <r>
    <x v="6"/>
    <x v="169"/>
    <s v="1"/>
    <s v="01"/>
    <s v="15041RESIN146362023"/>
    <s v="23BL000F"/>
    <n v="1139"/>
    <n v="1139"/>
    <n v="1139"/>
    <n v="1139"/>
    <n v="0"/>
    <n v="0"/>
    <n v="0"/>
    <n v="0"/>
    <n v="605"/>
    <n v="0"/>
    <n v="0"/>
    <n v="0"/>
    <n v="0"/>
    <n v="0"/>
    <n v="605"/>
    <s v="2"/>
  </r>
  <r>
    <x v="6"/>
    <x v="169"/>
    <s v="1"/>
    <s v="01"/>
    <s v="15041RESIN146362023"/>
    <s v="23BL000F"/>
    <n v="1138"/>
    <n v="1138"/>
    <n v="1138"/>
    <n v="1138"/>
    <n v="0"/>
    <n v="0"/>
    <n v="0"/>
    <n v="0"/>
    <n v="59.75"/>
    <n v="0"/>
    <n v="0"/>
    <n v="0"/>
    <n v="0"/>
    <n v="0"/>
    <n v="59.75"/>
    <s v="2"/>
  </r>
  <r>
    <x v="6"/>
    <x v="169"/>
    <s v="1"/>
    <s v="01"/>
    <s v="15041RESIN146362023"/>
    <s v="23BL000F"/>
    <n v="1137"/>
    <n v="1137"/>
    <n v="1137"/>
    <n v="1137"/>
    <n v="0"/>
    <n v="0"/>
    <n v="0"/>
    <n v="0"/>
    <n v="175"/>
    <n v="0"/>
    <n v="0"/>
    <n v="0"/>
    <n v="0"/>
    <n v="0"/>
    <n v="175"/>
    <s v="2"/>
  </r>
  <r>
    <x v="6"/>
    <x v="169"/>
    <s v="1"/>
    <s v="01"/>
    <s v="15041RESIN146362023"/>
    <s v="23BL000F"/>
    <n v="1136"/>
    <n v="1136"/>
    <n v="1136"/>
    <n v="1136"/>
    <n v="0"/>
    <n v="0"/>
    <n v="0"/>
    <n v="0"/>
    <n v="736"/>
    <n v="0"/>
    <n v="0"/>
    <n v="0"/>
    <n v="0"/>
    <n v="0"/>
    <n v="736"/>
    <s v="2"/>
  </r>
  <r>
    <x v="6"/>
    <x v="169"/>
    <s v="1"/>
    <s v="01"/>
    <s v="15041RESIN146362023"/>
    <s v="23BL000F"/>
    <n v="1135"/>
    <n v="1135"/>
    <n v="1135"/>
    <n v="1135"/>
    <n v="0"/>
    <n v="0"/>
    <n v="0"/>
    <n v="0"/>
    <n v="403.5"/>
    <n v="0"/>
    <n v="0"/>
    <n v="0"/>
    <n v="0"/>
    <n v="0"/>
    <n v="403.5"/>
    <s v="2"/>
  </r>
  <r>
    <x v="6"/>
    <x v="169"/>
    <s v="1"/>
    <s v="01"/>
    <s v="15041RESIN146362023"/>
    <s v="23BL000F"/>
    <n v="1134"/>
    <n v="1134"/>
    <n v="1134"/>
    <n v="1134"/>
    <n v="0"/>
    <n v="0"/>
    <n v="0"/>
    <n v="0"/>
    <n v="158.4"/>
    <n v="0"/>
    <n v="0"/>
    <n v="0"/>
    <n v="0"/>
    <n v="0"/>
    <n v="158.4"/>
    <s v="2"/>
  </r>
  <r>
    <x v="6"/>
    <x v="170"/>
    <s v="1"/>
    <s v="01"/>
    <s v="15041RESIN146362023"/>
    <s v="23BL000F"/>
    <n v="1133"/>
    <n v="1133"/>
    <n v="1133"/>
    <n v="1133"/>
    <n v="0"/>
    <n v="0"/>
    <n v="0"/>
    <n v="0"/>
    <n v="435.2"/>
    <n v="0"/>
    <n v="0"/>
    <n v="0"/>
    <n v="0"/>
    <n v="0"/>
    <n v="435.2"/>
    <s v="2"/>
  </r>
  <r>
    <x v="6"/>
    <x v="170"/>
    <s v="1"/>
    <s v="01"/>
    <s v="15041RESIN146362023"/>
    <s v="23BL000F"/>
    <n v="1132"/>
    <n v="1132"/>
    <n v="1132"/>
    <n v="1132"/>
    <n v="0"/>
    <n v="0"/>
    <n v="0"/>
    <n v="0"/>
    <n v="315.54000000000002"/>
    <n v="0"/>
    <n v="0"/>
    <n v="0"/>
    <n v="0"/>
    <n v="0"/>
    <n v="315.54000000000002"/>
    <s v="2"/>
  </r>
  <r>
    <x v="6"/>
    <x v="170"/>
    <s v="1"/>
    <s v="01"/>
    <s v="15041RESIN146362023"/>
    <s v="23BL000F"/>
    <n v="1131"/>
    <n v="1131"/>
    <n v="1131"/>
    <n v="1131"/>
    <n v="0"/>
    <n v="0"/>
    <n v="0"/>
    <n v="0"/>
    <n v="110"/>
    <n v="0"/>
    <n v="0"/>
    <n v="0"/>
    <n v="0"/>
    <n v="0"/>
    <n v="110"/>
    <s v="2"/>
  </r>
  <r>
    <x v="6"/>
    <x v="170"/>
    <s v="1"/>
    <s v="01"/>
    <s v="15041RESIN146362023"/>
    <s v="23BL000F"/>
    <n v="1130"/>
    <n v="1130"/>
    <n v="1130"/>
    <n v="1130"/>
    <n v="0"/>
    <n v="0"/>
    <n v="0"/>
    <n v="0"/>
    <n v="80.400000000000006"/>
    <n v="0"/>
    <n v="0"/>
    <n v="0"/>
    <n v="0"/>
    <n v="0"/>
    <n v="80.400000000000006"/>
    <s v="2"/>
  </r>
  <r>
    <x v="6"/>
    <x v="170"/>
    <s v="1"/>
    <s v="01"/>
    <s v="15041RESIN146362023"/>
    <s v="23BL000F"/>
    <n v="1129"/>
    <n v="1129"/>
    <n v="1129"/>
    <n v="1129"/>
    <n v="0"/>
    <n v="0"/>
    <n v="0"/>
    <n v="0"/>
    <n v="27.5"/>
    <n v="0"/>
    <n v="0"/>
    <n v="0"/>
    <n v="0"/>
    <n v="0"/>
    <n v="27.5"/>
    <s v="2"/>
  </r>
  <r>
    <x v="6"/>
    <x v="170"/>
    <s v="1"/>
    <s v="01"/>
    <s v="15041RESIN146362023"/>
    <s v="23BL000F"/>
    <n v="1128"/>
    <n v="1128"/>
    <n v="1128"/>
    <n v="1128"/>
    <n v="0"/>
    <n v="0"/>
    <n v="0"/>
    <n v="0"/>
    <n v="20.8"/>
    <n v="0"/>
    <n v="0"/>
    <n v="0"/>
    <n v="0"/>
    <n v="0"/>
    <n v="20.8"/>
    <s v="2"/>
  </r>
  <r>
    <x v="6"/>
    <x v="170"/>
    <s v="1"/>
    <s v="01"/>
    <s v="15041RESIN146362023"/>
    <s v="23BL000F"/>
    <n v="1127"/>
    <n v="1127"/>
    <n v="1127"/>
    <n v="1127"/>
    <n v="0"/>
    <n v="0"/>
    <n v="0"/>
    <n v="0"/>
    <n v="19.5"/>
    <n v="0"/>
    <n v="0"/>
    <n v="0"/>
    <n v="0"/>
    <n v="0"/>
    <n v="19.5"/>
    <s v="2"/>
  </r>
  <r>
    <x v="6"/>
    <x v="170"/>
    <s v="1"/>
    <s v="01"/>
    <s v="15041RESIN146362023"/>
    <s v="23BL000F"/>
    <n v="1126"/>
    <n v="1126"/>
    <n v="1126"/>
    <n v="1126"/>
    <n v="0"/>
    <n v="0"/>
    <n v="0"/>
    <n v="0"/>
    <n v="141.35"/>
    <n v="0"/>
    <n v="0"/>
    <n v="0"/>
    <n v="0"/>
    <n v="0"/>
    <n v="141.35"/>
    <s v="2"/>
  </r>
  <r>
    <x v="6"/>
    <x v="170"/>
    <s v="1"/>
    <s v="01"/>
    <s v="15041RESIN146362023"/>
    <s v="23BL000F"/>
    <n v="1125"/>
    <n v="1125"/>
    <n v="1125"/>
    <n v="1125"/>
    <n v="0"/>
    <n v="0"/>
    <n v="0"/>
    <n v="0"/>
    <n v="55"/>
    <n v="0"/>
    <n v="0"/>
    <n v="0"/>
    <n v="0"/>
    <n v="0"/>
    <n v="55"/>
    <s v="2"/>
  </r>
  <r>
    <x v="6"/>
    <x v="170"/>
    <s v="1"/>
    <s v="01"/>
    <s v="15041RESIN146362023"/>
    <s v="23BL000F"/>
    <n v="1124"/>
    <n v="1124"/>
    <n v="1124"/>
    <n v="1124"/>
    <n v="0"/>
    <n v="0"/>
    <n v="0"/>
    <n v="0"/>
    <n v="606"/>
    <n v="0"/>
    <n v="0"/>
    <n v="0"/>
    <n v="0"/>
    <n v="0"/>
    <n v="606"/>
    <s v="2"/>
  </r>
  <r>
    <x v="6"/>
    <x v="170"/>
    <s v="1"/>
    <s v="01"/>
    <s v="15041RESIN146362023"/>
    <s v="23BL000F"/>
    <n v="1123"/>
    <n v="1123"/>
    <n v="1123"/>
    <n v="1123"/>
    <n v="0"/>
    <n v="0"/>
    <n v="0"/>
    <n v="0"/>
    <n v="100"/>
    <n v="0"/>
    <n v="0"/>
    <n v="0"/>
    <n v="0"/>
    <n v="0"/>
    <n v="100"/>
    <s v="2"/>
  </r>
  <r>
    <x v="6"/>
    <x v="170"/>
    <s v="1"/>
    <s v="01"/>
    <s v="15041RESIN146362023"/>
    <s v="23BL000F"/>
    <n v="1122"/>
    <n v="1122"/>
    <n v="1122"/>
    <n v="1122"/>
    <n v="0"/>
    <n v="0"/>
    <n v="0"/>
    <n v="0"/>
    <n v="119.8"/>
    <n v="0"/>
    <n v="0"/>
    <n v="0"/>
    <n v="0"/>
    <n v="0"/>
    <n v="119.8"/>
    <s v="2"/>
  </r>
  <r>
    <x v="6"/>
    <x v="170"/>
    <s v="1"/>
    <s v="01"/>
    <s v="15041RESIN146362023"/>
    <s v="23BL000F"/>
    <n v="1121"/>
    <n v="1121"/>
    <n v="1121"/>
    <n v="1121"/>
    <n v="0"/>
    <n v="0"/>
    <n v="0"/>
    <n v="0"/>
    <n v="90"/>
    <n v="0"/>
    <n v="0"/>
    <n v="0"/>
    <n v="0"/>
    <n v="0"/>
    <n v="90"/>
    <s v="2"/>
  </r>
  <r>
    <x v="6"/>
    <x v="170"/>
    <s v="1"/>
    <s v="01"/>
    <s v="15041RESIN146362023"/>
    <s v="23BL000F"/>
    <n v="1120"/>
    <n v="1120"/>
    <n v="1120"/>
    <n v="1120"/>
    <n v="0"/>
    <n v="0"/>
    <n v="0"/>
    <n v="0"/>
    <n v="67.2"/>
    <n v="0"/>
    <n v="0"/>
    <n v="0"/>
    <n v="0"/>
    <n v="0"/>
    <n v="67.2"/>
    <s v="2"/>
  </r>
  <r>
    <x v="6"/>
    <x v="170"/>
    <s v="1"/>
    <s v="01"/>
    <s v="15041RESIN146362023"/>
    <s v="23BL000F"/>
    <n v="1119"/>
    <n v="1119"/>
    <n v="1119"/>
    <n v="1119"/>
    <n v="0"/>
    <n v="0"/>
    <n v="0"/>
    <n v="0"/>
    <n v="744.75"/>
    <n v="0"/>
    <n v="0"/>
    <n v="0"/>
    <n v="0"/>
    <n v="0"/>
    <n v="744.75"/>
    <s v="2"/>
  </r>
  <r>
    <x v="6"/>
    <x v="170"/>
    <s v="1"/>
    <s v="01"/>
    <s v="15041RESIN146362023"/>
    <s v="23BL000F"/>
    <n v="1118"/>
    <n v="1118"/>
    <n v="1118"/>
    <n v="1118"/>
    <n v="0"/>
    <n v="0"/>
    <n v="0"/>
    <n v="0"/>
    <n v="16.5"/>
    <n v="0"/>
    <n v="0"/>
    <n v="0"/>
    <n v="0"/>
    <n v="0"/>
    <n v="16.5"/>
    <s v="2"/>
  </r>
  <r>
    <x v="6"/>
    <x v="170"/>
    <s v="1"/>
    <s v="01"/>
    <s v="15041RESIN146362023"/>
    <s v="23BL000F"/>
    <n v="1117"/>
    <n v="1117"/>
    <n v="1117"/>
    <n v="1117"/>
    <n v="0"/>
    <n v="0"/>
    <n v="0"/>
    <n v="0"/>
    <n v="444"/>
    <n v="0"/>
    <n v="0"/>
    <n v="0"/>
    <n v="0"/>
    <n v="0"/>
    <n v="444"/>
    <s v="2"/>
  </r>
  <r>
    <x v="6"/>
    <x v="170"/>
    <s v="1"/>
    <s v="01"/>
    <s v="15041RESIN146362023"/>
    <s v="23BL000F"/>
    <n v="1116"/>
    <n v="1116"/>
    <n v="1116"/>
    <n v="1116"/>
    <n v="0"/>
    <n v="0"/>
    <n v="0"/>
    <n v="0"/>
    <n v="91.25"/>
    <n v="0"/>
    <n v="0"/>
    <n v="0"/>
    <n v="0"/>
    <n v="0"/>
    <n v="91.25"/>
    <s v="2"/>
  </r>
  <r>
    <x v="6"/>
    <x v="170"/>
    <s v="1"/>
    <s v="01"/>
    <s v="15041RESIN146362023"/>
    <s v="23BL000F"/>
    <n v="1115"/>
    <n v="1115"/>
    <n v="1115"/>
    <n v="1115"/>
    <n v="0"/>
    <n v="0"/>
    <n v="0"/>
    <n v="0"/>
    <n v="15"/>
    <n v="0"/>
    <n v="0"/>
    <n v="0"/>
    <n v="0"/>
    <n v="0"/>
    <n v="15"/>
    <s v="2"/>
  </r>
  <r>
    <x v="6"/>
    <x v="170"/>
    <s v="1"/>
    <s v="01"/>
    <s v="15041RESIN146362023"/>
    <s v="23BL000F"/>
    <n v="1114"/>
    <n v="1114"/>
    <n v="1114"/>
    <n v="1114"/>
    <n v="0"/>
    <n v="0"/>
    <n v="0"/>
    <n v="0"/>
    <n v="9.75"/>
    <n v="0"/>
    <n v="0"/>
    <n v="0"/>
    <n v="0"/>
    <n v="0"/>
    <n v="9.75"/>
    <s v="2"/>
  </r>
  <r>
    <x v="6"/>
    <x v="170"/>
    <s v="1"/>
    <s v="01"/>
    <s v="15041RESIN146362023"/>
    <s v="23BL000F"/>
    <n v="1113"/>
    <n v="1113"/>
    <n v="1113"/>
    <n v="1113"/>
    <n v="0"/>
    <n v="0"/>
    <n v="0"/>
    <n v="0"/>
    <n v="494.85"/>
    <n v="0"/>
    <n v="0"/>
    <n v="0"/>
    <n v="0"/>
    <n v="0"/>
    <n v="494.85"/>
    <s v="2"/>
  </r>
  <r>
    <x v="6"/>
    <x v="170"/>
    <s v="1"/>
    <s v="01"/>
    <s v="15041RESIN146362023"/>
    <s v="23BL000F"/>
    <n v="1112"/>
    <n v="1112"/>
    <n v="1112"/>
    <n v="1112"/>
    <n v="0"/>
    <n v="0"/>
    <n v="0"/>
    <n v="0"/>
    <n v="170"/>
    <n v="0"/>
    <n v="0"/>
    <n v="0"/>
    <n v="0"/>
    <n v="0"/>
    <n v="170"/>
    <s v="2"/>
  </r>
  <r>
    <x v="6"/>
    <x v="170"/>
    <s v="1"/>
    <s v="01"/>
    <s v="15041RESIN146362023"/>
    <s v="23BL000F"/>
    <n v="1111"/>
    <n v="1111"/>
    <n v="1111"/>
    <n v="1111"/>
    <n v="0"/>
    <n v="0"/>
    <n v="0"/>
    <n v="0"/>
    <n v="119.3"/>
    <n v="0"/>
    <n v="0"/>
    <n v="0"/>
    <n v="0"/>
    <n v="0"/>
    <n v="119.3"/>
    <s v="2"/>
  </r>
  <r>
    <x v="6"/>
    <x v="171"/>
    <s v="1"/>
    <s v="01"/>
    <s v="15041RESIN146362023"/>
    <s v="23BL000F"/>
    <n v="1110"/>
    <n v="1110"/>
    <n v="1110"/>
    <n v="1110"/>
    <n v="0"/>
    <n v="0"/>
    <n v="0"/>
    <n v="0"/>
    <n v="10"/>
    <n v="0"/>
    <n v="0"/>
    <n v="0"/>
    <n v="0"/>
    <n v="0"/>
    <n v="10"/>
    <s v="2"/>
  </r>
  <r>
    <x v="6"/>
    <x v="171"/>
    <s v="1"/>
    <s v="01"/>
    <s v="15041RESIN146362023"/>
    <s v="23BL000F"/>
    <n v="1109"/>
    <n v="1109"/>
    <n v="1109"/>
    <n v="1109"/>
    <n v="0"/>
    <n v="0"/>
    <n v="0"/>
    <n v="0"/>
    <n v="4.2"/>
    <n v="0"/>
    <n v="0"/>
    <n v="0"/>
    <n v="0"/>
    <n v="0"/>
    <n v="4.2"/>
    <s v="2"/>
  </r>
  <r>
    <x v="6"/>
    <x v="171"/>
    <s v="1"/>
    <s v="01"/>
    <s v="15041RESIN146362023"/>
    <s v="23BL000F"/>
    <n v="1108"/>
    <n v="1108"/>
    <n v="1108"/>
    <n v="1108"/>
    <n v="0"/>
    <n v="0"/>
    <n v="0"/>
    <n v="0"/>
    <n v="176"/>
    <n v="0"/>
    <n v="0"/>
    <n v="0"/>
    <n v="0"/>
    <n v="0"/>
    <n v="176"/>
    <s v="2"/>
  </r>
  <r>
    <x v="6"/>
    <x v="171"/>
    <s v="1"/>
    <s v="01"/>
    <s v="15041RESIN146362023"/>
    <s v="23BL000F"/>
    <n v="1107"/>
    <n v="1107"/>
    <n v="1107"/>
    <n v="1107"/>
    <n v="0"/>
    <n v="0"/>
    <n v="0"/>
    <n v="0"/>
    <n v="37.85"/>
    <n v="0"/>
    <n v="0"/>
    <n v="0"/>
    <n v="0"/>
    <n v="0"/>
    <n v="37.85"/>
    <s v="2"/>
  </r>
  <r>
    <x v="6"/>
    <x v="171"/>
    <s v="1"/>
    <s v="01"/>
    <s v="15041RESIN146362023"/>
    <s v="23BL000F"/>
    <n v="1106"/>
    <n v="1106"/>
    <n v="1106"/>
    <n v="1106"/>
    <n v="0"/>
    <n v="0"/>
    <n v="0"/>
    <n v="0"/>
    <n v="50"/>
    <n v="0"/>
    <n v="0"/>
    <n v="0"/>
    <n v="0"/>
    <n v="0"/>
    <n v="50"/>
    <s v="2"/>
  </r>
  <r>
    <x v="6"/>
    <x v="171"/>
    <s v="1"/>
    <s v="01"/>
    <s v="15041RESIN146362023"/>
    <s v="23BL000F"/>
    <n v="1105"/>
    <n v="1105"/>
    <n v="1105"/>
    <n v="1105"/>
    <n v="0"/>
    <n v="0"/>
    <n v="0"/>
    <n v="0"/>
    <n v="219"/>
    <n v="0"/>
    <n v="0"/>
    <n v="0"/>
    <n v="0"/>
    <n v="0"/>
    <n v="219"/>
    <s v="2"/>
  </r>
  <r>
    <x v="6"/>
    <x v="171"/>
    <s v="1"/>
    <s v="01"/>
    <s v="15041RESIN146362023"/>
    <s v="23BL000F"/>
    <n v="1104"/>
    <n v="1104"/>
    <n v="1104"/>
    <n v="1104"/>
    <n v="0"/>
    <n v="0"/>
    <n v="0"/>
    <n v="0"/>
    <n v="107"/>
    <n v="0"/>
    <n v="0"/>
    <n v="0"/>
    <n v="0"/>
    <n v="0"/>
    <n v="107"/>
    <s v="2"/>
  </r>
  <r>
    <x v="6"/>
    <x v="171"/>
    <s v="1"/>
    <s v="01"/>
    <s v="15041RESIN146362023"/>
    <s v="23BL000F"/>
    <n v="1103"/>
    <n v="1103"/>
    <n v="1103"/>
    <n v="1103"/>
    <n v="0"/>
    <n v="0"/>
    <n v="0"/>
    <n v="0"/>
    <n v="92.4"/>
    <n v="0"/>
    <n v="0"/>
    <n v="0"/>
    <n v="0"/>
    <n v="0"/>
    <n v="92.4"/>
    <s v="2"/>
  </r>
  <r>
    <x v="6"/>
    <x v="171"/>
    <s v="1"/>
    <s v="01"/>
    <s v="15041RESIN146362023"/>
    <s v="23BL000F"/>
    <n v="1102"/>
    <n v="1102"/>
    <n v="1102"/>
    <n v="1102"/>
    <n v="0"/>
    <n v="0"/>
    <n v="0"/>
    <n v="0"/>
    <n v="423.7"/>
    <n v="0"/>
    <n v="0"/>
    <n v="0"/>
    <n v="0"/>
    <n v="0"/>
    <n v="423.7"/>
    <s v="2"/>
  </r>
  <r>
    <x v="6"/>
    <x v="171"/>
    <s v="1"/>
    <s v="01"/>
    <s v="15041RESIN146362023"/>
    <s v="23BL000F"/>
    <n v="1101"/>
    <n v="1101"/>
    <n v="1101"/>
    <n v="1101"/>
    <n v="0"/>
    <n v="0"/>
    <n v="0"/>
    <n v="0"/>
    <n v="30"/>
    <n v="0"/>
    <n v="0"/>
    <n v="0"/>
    <n v="0"/>
    <n v="0"/>
    <n v="30"/>
    <s v="2"/>
  </r>
  <r>
    <x v="6"/>
    <x v="171"/>
    <s v="1"/>
    <s v="01"/>
    <s v="15041RESIN146362023"/>
    <s v="23BL000F"/>
    <n v="1100"/>
    <n v="1100"/>
    <n v="1100"/>
    <n v="1100"/>
    <n v="0"/>
    <n v="0"/>
    <n v="0"/>
    <n v="0"/>
    <n v="90"/>
    <n v="0"/>
    <n v="0"/>
    <n v="0"/>
    <n v="0"/>
    <n v="0"/>
    <n v="90"/>
    <s v="2"/>
  </r>
  <r>
    <x v="6"/>
    <x v="171"/>
    <s v="1"/>
    <s v="01"/>
    <s v="15041RESIN146362023"/>
    <s v="23BL000F"/>
    <n v="1099"/>
    <n v="1099"/>
    <n v="1099"/>
    <n v="1099"/>
    <n v="0"/>
    <n v="0"/>
    <n v="0"/>
    <n v="0"/>
    <n v="161.1"/>
    <n v="0"/>
    <n v="0"/>
    <n v="0"/>
    <n v="0"/>
    <n v="0"/>
    <n v="161.1"/>
    <s v="2"/>
  </r>
  <r>
    <x v="6"/>
    <x v="171"/>
    <s v="1"/>
    <s v="01"/>
    <s v="15041RESIN146362023"/>
    <s v="23BL000F"/>
    <n v="1098"/>
    <n v="1098"/>
    <n v="1098"/>
    <n v="1098"/>
    <n v="0"/>
    <n v="0"/>
    <n v="0"/>
    <n v="0"/>
    <n v="112.5"/>
    <n v="0"/>
    <n v="0"/>
    <n v="0"/>
    <n v="0"/>
    <n v="0"/>
    <n v="112.5"/>
    <s v="2"/>
  </r>
  <r>
    <x v="6"/>
    <x v="171"/>
    <s v="1"/>
    <s v="01"/>
    <s v="15041RESIN146362023"/>
    <s v="23BL000F"/>
    <n v="1097"/>
    <n v="1097"/>
    <n v="1097"/>
    <n v="1097"/>
    <n v="0"/>
    <n v="0"/>
    <n v="0"/>
    <n v="0"/>
    <n v="194"/>
    <n v="0"/>
    <n v="0"/>
    <n v="0"/>
    <n v="0"/>
    <n v="0"/>
    <n v="194"/>
    <s v="2"/>
  </r>
  <r>
    <x v="6"/>
    <x v="171"/>
    <s v="1"/>
    <s v="01"/>
    <s v="15041RESIN146362023"/>
    <s v="23BL000F"/>
    <n v="1096"/>
    <n v="1096"/>
    <n v="1096"/>
    <n v="1096"/>
    <n v="0"/>
    <n v="0"/>
    <n v="0"/>
    <n v="0"/>
    <n v="80.599999999999994"/>
    <n v="0"/>
    <n v="0"/>
    <n v="0"/>
    <n v="0"/>
    <n v="0"/>
    <n v="80.599999999999994"/>
    <s v="2"/>
  </r>
  <r>
    <x v="6"/>
    <x v="171"/>
    <s v="1"/>
    <s v="01"/>
    <s v="15041RESIN146362023"/>
    <s v="23BL000F"/>
    <n v="1095"/>
    <n v="1095"/>
    <n v="1095"/>
    <n v="1095"/>
    <n v="0"/>
    <n v="0"/>
    <n v="0"/>
    <n v="0"/>
    <n v="406.45"/>
    <n v="0"/>
    <n v="0"/>
    <n v="0"/>
    <n v="0"/>
    <n v="0"/>
    <n v="406.45"/>
    <s v="2"/>
  </r>
  <r>
    <x v="6"/>
    <x v="171"/>
    <s v="1"/>
    <s v="01"/>
    <s v="15041RESIN146362023"/>
    <s v="23BL000F"/>
    <n v="1094"/>
    <n v="1094"/>
    <n v="1094"/>
    <n v="1094"/>
    <n v="0"/>
    <n v="0"/>
    <n v="0"/>
    <n v="0"/>
    <n v="200"/>
    <n v="0"/>
    <n v="0"/>
    <n v="0"/>
    <n v="0"/>
    <n v="0"/>
    <n v="200"/>
    <s v="2"/>
  </r>
  <r>
    <x v="6"/>
    <x v="171"/>
    <s v="1"/>
    <s v="01"/>
    <s v="15041RESIN146362023"/>
    <s v="23BL000F"/>
    <n v="1093"/>
    <n v="1093"/>
    <n v="1093"/>
    <n v="1093"/>
    <n v="0"/>
    <n v="0"/>
    <n v="0"/>
    <n v="0"/>
    <n v="18.899999999999999"/>
    <n v="0"/>
    <n v="0"/>
    <n v="0"/>
    <n v="0"/>
    <n v="0"/>
    <n v="18.899999999999999"/>
    <s v="2"/>
  </r>
  <r>
    <x v="6"/>
    <x v="171"/>
    <s v="1"/>
    <s v="01"/>
    <s v="15041RESIN146362023"/>
    <s v="23BL000F"/>
    <n v="1092"/>
    <n v="1092"/>
    <n v="1092"/>
    <n v="1092"/>
    <n v="0"/>
    <n v="0"/>
    <n v="0"/>
    <n v="0"/>
    <n v="375.15"/>
    <n v="0"/>
    <n v="0"/>
    <n v="0"/>
    <n v="0"/>
    <n v="0"/>
    <n v="375.15"/>
    <s v="2"/>
  </r>
  <r>
    <x v="6"/>
    <x v="171"/>
    <s v="1"/>
    <s v="01"/>
    <s v="15041RESIN146362023"/>
    <s v="23BL000F"/>
    <n v="1091"/>
    <n v="1091"/>
    <n v="1091"/>
    <n v="1091"/>
    <n v="0"/>
    <n v="0"/>
    <n v="0"/>
    <n v="0"/>
    <n v="451"/>
    <n v="0"/>
    <n v="0"/>
    <n v="0"/>
    <n v="0"/>
    <n v="0"/>
    <n v="451"/>
    <s v="2"/>
  </r>
  <r>
    <x v="6"/>
    <x v="171"/>
    <s v="1"/>
    <s v="01"/>
    <s v="15041RESIN146362023"/>
    <s v="23BL000F"/>
    <n v="1090"/>
    <n v="1090"/>
    <n v="1090"/>
    <n v="1090"/>
    <n v="0"/>
    <n v="0"/>
    <n v="0"/>
    <n v="0"/>
    <n v="180"/>
    <n v="0"/>
    <n v="0"/>
    <n v="0"/>
    <n v="0"/>
    <n v="0"/>
    <n v="180"/>
    <s v="2"/>
  </r>
  <r>
    <x v="6"/>
    <x v="172"/>
    <s v="1"/>
    <s v="01"/>
    <s v="15041RESIN146362023"/>
    <s v="23BL000F"/>
    <n v="1089"/>
    <n v="1089"/>
    <n v="1089"/>
    <n v="1089"/>
    <n v="0"/>
    <n v="0"/>
    <n v="0"/>
    <n v="0"/>
    <n v="336.5"/>
    <n v="0"/>
    <n v="0"/>
    <n v="0"/>
    <n v="0"/>
    <n v="0"/>
    <n v="336.5"/>
    <s v="2"/>
  </r>
  <r>
    <x v="6"/>
    <x v="172"/>
    <s v="1"/>
    <s v="01"/>
    <s v="15041RESIN146362023"/>
    <s v="23BL000F"/>
    <n v="1088"/>
    <n v="1088"/>
    <n v="1088"/>
    <n v="1088"/>
    <n v="0"/>
    <n v="0"/>
    <n v="0"/>
    <n v="0"/>
    <n v="929.5"/>
    <n v="0"/>
    <n v="0"/>
    <n v="0"/>
    <n v="0"/>
    <n v="0"/>
    <n v="929.5"/>
    <s v="2"/>
  </r>
  <r>
    <x v="6"/>
    <x v="172"/>
    <s v="1"/>
    <s v="01"/>
    <s v="15041RESIN146362023"/>
    <s v="23BL000F"/>
    <n v="1087"/>
    <n v="1087"/>
    <n v="1087"/>
    <n v="1087"/>
    <n v="0"/>
    <n v="0"/>
    <n v="0"/>
    <n v="0"/>
    <n v="164"/>
    <n v="0"/>
    <n v="0"/>
    <n v="0"/>
    <n v="0"/>
    <n v="0"/>
    <n v="164"/>
    <s v="2"/>
  </r>
  <r>
    <x v="6"/>
    <x v="172"/>
    <s v="1"/>
    <s v="01"/>
    <s v="15041RESIN146362023"/>
    <s v="23BL000F"/>
    <n v="1086"/>
    <n v="1086"/>
    <n v="1086"/>
    <n v="1086"/>
    <n v="0"/>
    <n v="0"/>
    <n v="0"/>
    <n v="0"/>
    <n v="438"/>
    <n v="0"/>
    <n v="0"/>
    <n v="0"/>
    <n v="0"/>
    <n v="0"/>
    <n v="438"/>
    <s v="2"/>
  </r>
  <r>
    <x v="6"/>
    <x v="172"/>
    <s v="1"/>
    <s v="01"/>
    <s v="15041RESIN146362023"/>
    <s v="23BL000F"/>
    <n v="1085"/>
    <n v="1085"/>
    <n v="1085"/>
    <n v="1085"/>
    <n v="0"/>
    <n v="0"/>
    <n v="0"/>
    <n v="0"/>
    <n v="891"/>
    <n v="0"/>
    <n v="0"/>
    <n v="0"/>
    <n v="0"/>
    <n v="0"/>
    <n v="891"/>
    <s v="2"/>
  </r>
  <r>
    <x v="6"/>
    <x v="172"/>
    <s v="1"/>
    <s v="01"/>
    <s v="15041RESIN146362023"/>
    <s v="23BL000F"/>
    <n v="1084"/>
    <n v="1084"/>
    <n v="1084"/>
    <n v="1084"/>
    <n v="0"/>
    <n v="0"/>
    <n v="0"/>
    <n v="0"/>
    <n v="5.85"/>
    <n v="0"/>
    <n v="0"/>
    <n v="0"/>
    <n v="0"/>
    <n v="0"/>
    <n v="5.85"/>
    <s v="2"/>
  </r>
  <r>
    <x v="6"/>
    <x v="172"/>
    <s v="1"/>
    <s v="01"/>
    <s v="15041RESIN146362023"/>
    <s v="23BL000F"/>
    <n v="1083"/>
    <n v="1083"/>
    <n v="1083"/>
    <n v="1083"/>
    <n v="0"/>
    <n v="0"/>
    <n v="0"/>
    <n v="0"/>
    <n v="181.5"/>
    <n v="0"/>
    <n v="0"/>
    <n v="0"/>
    <n v="0"/>
    <n v="0"/>
    <n v="181.5"/>
    <s v="2"/>
  </r>
  <r>
    <x v="6"/>
    <x v="172"/>
    <s v="1"/>
    <s v="01"/>
    <s v="15041RESIN146362023"/>
    <s v="23BL000F"/>
    <n v="1082"/>
    <n v="1082"/>
    <n v="1082"/>
    <n v="1082"/>
    <n v="0"/>
    <n v="0"/>
    <n v="0"/>
    <n v="0"/>
    <n v="10"/>
    <n v="0"/>
    <n v="0"/>
    <n v="0"/>
    <n v="0"/>
    <n v="0"/>
    <n v="10"/>
    <s v="2"/>
  </r>
  <r>
    <x v="6"/>
    <x v="172"/>
    <s v="1"/>
    <s v="01"/>
    <s v="15041RESIN146362023"/>
    <s v="23BL000F"/>
    <n v="1081"/>
    <n v="1081"/>
    <n v="1081"/>
    <n v="1081"/>
    <n v="0"/>
    <n v="0"/>
    <n v="0"/>
    <n v="0"/>
    <n v="18.55"/>
    <n v="0"/>
    <n v="0"/>
    <n v="0"/>
    <n v="0"/>
    <n v="0"/>
    <n v="18.55"/>
    <s v="2"/>
  </r>
  <r>
    <x v="6"/>
    <x v="172"/>
    <s v="1"/>
    <s v="01"/>
    <s v="15041RESIN146362023"/>
    <s v="23BL000F"/>
    <n v="1080"/>
    <n v="1080"/>
    <n v="1080"/>
    <n v="1080"/>
    <n v="0"/>
    <n v="0"/>
    <n v="0"/>
    <n v="0"/>
    <n v="21"/>
    <n v="0"/>
    <n v="0"/>
    <n v="0"/>
    <n v="0"/>
    <n v="0"/>
    <n v="21"/>
    <s v="2"/>
  </r>
  <r>
    <x v="6"/>
    <x v="172"/>
    <s v="1"/>
    <s v="01"/>
    <s v="15041RESIN146362023"/>
    <s v="23BL000F"/>
    <n v="1079"/>
    <n v="1079"/>
    <n v="1079"/>
    <n v="1079"/>
    <n v="0"/>
    <n v="0"/>
    <n v="0"/>
    <n v="0"/>
    <n v="28.38"/>
    <n v="0"/>
    <n v="0"/>
    <n v="0"/>
    <n v="0"/>
    <n v="0"/>
    <n v="28.38"/>
    <s v="2"/>
  </r>
  <r>
    <x v="6"/>
    <x v="172"/>
    <s v="1"/>
    <s v="01"/>
    <s v="15041RESIN146362023"/>
    <s v="23BL000F"/>
    <n v="1078"/>
    <n v="1078"/>
    <n v="1078"/>
    <n v="1078"/>
    <n v="0"/>
    <n v="0"/>
    <n v="0"/>
    <n v="0"/>
    <n v="80.849999999999994"/>
    <n v="0"/>
    <n v="0"/>
    <n v="0"/>
    <n v="0"/>
    <n v="0"/>
    <n v="80.849999999999994"/>
    <s v="2"/>
  </r>
  <r>
    <x v="6"/>
    <x v="172"/>
    <s v="1"/>
    <s v="01"/>
    <s v="15041RESIN146362023"/>
    <s v="23BL000F"/>
    <n v="1077"/>
    <n v="1077"/>
    <n v="1077"/>
    <n v="1077"/>
    <n v="0"/>
    <n v="0"/>
    <n v="0"/>
    <n v="0"/>
    <n v="270"/>
    <n v="0"/>
    <n v="0"/>
    <n v="0"/>
    <n v="0"/>
    <n v="0"/>
    <n v="270"/>
    <s v="2"/>
  </r>
  <r>
    <x v="6"/>
    <x v="172"/>
    <s v="1"/>
    <s v="01"/>
    <s v="15041RESIN146362023"/>
    <s v="23BL000F"/>
    <n v="1076"/>
    <n v="1076"/>
    <n v="1076"/>
    <n v="1076"/>
    <n v="0"/>
    <n v="0"/>
    <n v="0"/>
    <n v="0"/>
    <n v="98.77"/>
    <n v="0"/>
    <n v="0"/>
    <n v="0"/>
    <n v="0"/>
    <n v="0"/>
    <n v="98.77"/>
    <s v="2"/>
  </r>
  <r>
    <x v="6"/>
    <x v="172"/>
    <s v="1"/>
    <s v="01"/>
    <s v="15041RESIN146362023"/>
    <s v="23BL000F"/>
    <n v="1075"/>
    <n v="1075"/>
    <n v="1075"/>
    <n v="1075"/>
    <n v="0"/>
    <n v="0"/>
    <n v="0"/>
    <n v="0"/>
    <n v="6.5"/>
    <n v="0"/>
    <n v="0"/>
    <n v="0"/>
    <n v="0"/>
    <n v="0"/>
    <n v="6.5"/>
    <s v="2"/>
  </r>
  <r>
    <x v="6"/>
    <x v="172"/>
    <s v="1"/>
    <s v="01"/>
    <s v="15041RESIN146362023"/>
    <s v="23BL000F"/>
    <n v="1074"/>
    <n v="1074"/>
    <n v="1074"/>
    <n v="1074"/>
    <n v="0"/>
    <n v="0"/>
    <n v="0"/>
    <n v="0"/>
    <n v="48.95"/>
    <n v="0"/>
    <n v="0"/>
    <n v="0"/>
    <n v="0"/>
    <n v="0"/>
    <n v="48.95"/>
    <s v="2"/>
  </r>
  <r>
    <x v="6"/>
    <x v="172"/>
    <s v="1"/>
    <s v="01"/>
    <s v="15041RESIN146362023"/>
    <s v="23BL000F"/>
    <n v="1073"/>
    <n v="1073"/>
    <n v="1073"/>
    <n v="1073"/>
    <n v="0"/>
    <n v="0"/>
    <n v="0"/>
    <n v="0"/>
    <n v="884"/>
    <n v="0"/>
    <n v="0"/>
    <n v="0"/>
    <n v="0"/>
    <n v="0"/>
    <n v="884"/>
    <s v="2"/>
  </r>
  <r>
    <x v="6"/>
    <x v="172"/>
    <s v="1"/>
    <s v="01"/>
    <s v="15041RESIN146362023"/>
    <s v="23BL000F"/>
    <n v="1072"/>
    <n v="1072"/>
    <n v="1072"/>
    <n v="1072"/>
    <n v="0"/>
    <n v="0"/>
    <n v="0"/>
    <n v="0"/>
    <n v="265.5"/>
    <n v="0"/>
    <n v="0"/>
    <n v="0"/>
    <n v="0"/>
    <n v="0"/>
    <n v="265.5"/>
    <s v="2"/>
  </r>
  <r>
    <x v="6"/>
    <x v="172"/>
    <s v="1"/>
    <s v="01"/>
    <s v="15041RESIN146362023"/>
    <s v="23BL000F"/>
    <n v="1071"/>
    <n v="1071"/>
    <n v="1071"/>
    <n v="1071"/>
    <n v="0"/>
    <n v="0"/>
    <n v="0"/>
    <n v="0"/>
    <n v="553.84"/>
    <n v="0"/>
    <n v="0"/>
    <n v="0"/>
    <n v="0"/>
    <n v="0"/>
    <n v="553.84"/>
    <s v="2"/>
  </r>
  <r>
    <x v="6"/>
    <x v="172"/>
    <s v="1"/>
    <s v="01"/>
    <s v="15041RESIN146362023"/>
    <s v="23BL000F"/>
    <n v="1070"/>
    <n v="1070"/>
    <n v="1070"/>
    <n v="1070"/>
    <n v="0"/>
    <n v="0"/>
    <n v="0"/>
    <n v="0"/>
    <n v="518"/>
    <n v="0"/>
    <n v="0"/>
    <n v="0"/>
    <n v="0"/>
    <n v="0"/>
    <n v="518"/>
    <s v="2"/>
  </r>
  <r>
    <x v="6"/>
    <x v="172"/>
    <s v="1"/>
    <s v="01"/>
    <s v="15041RESIN146362023"/>
    <s v="23BL000F"/>
    <n v="1069"/>
    <n v="1069"/>
    <n v="1069"/>
    <n v="1069"/>
    <n v="0"/>
    <n v="0"/>
    <n v="0"/>
    <n v="0"/>
    <n v="468.25"/>
    <n v="0"/>
    <n v="0"/>
    <n v="0"/>
    <n v="0"/>
    <n v="0"/>
    <n v="468.25"/>
    <s v="2"/>
  </r>
  <r>
    <x v="6"/>
    <x v="172"/>
    <s v="1"/>
    <s v="01"/>
    <s v="15041RESIN146362023"/>
    <s v="23BL000F"/>
    <n v="1068"/>
    <n v="1068"/>
    <n v="1068"/>
    <n v="1068"/>
    <n v="0"/>
    <n v="0"/>
    <n v="0"/>
    <n v="0"/>
    <n v="420"/>
    <n v="0"/>
    <n v="0"/>
    <n v="0"/>
    <n v="0"/>
    <n v="0"/>
    <n v="420"/>
    <s v="2"/>
  </r>
  <r>
    <x v="6"/>
    <x v="172"/>
    <s v="1"/>
    <s v="01"/>
    <s v="15041RESIN146362023"/>
    <s v="23BL000F"/>
    <n v="1067"/>
    <n v="1067"/>
    <n v="1067"/>
    <n v="1067"/>
    <n v="0"/>
    <n v="0"/>
    <n v="0"/>
    <n v="0"/>
    <n v="85.5"/>
    <n v="0"/>
    <n v="0"/>
    <n v="0"/>
    <n v="0"/>
    <n v="0"/>
    <n v="85.5"/>
    <s v="2"/>
  </r>
  <r>
    <x v="6"/>
    <x v="173"/>
    <s v="1"/>
    <s v="01"/>
    <s v="15041RESIN146362023"/>
    <s v="23BL000F"/>
    <n v="1066"/>
    <n v="1066"/>
    <n v="1066"/>
    <n v="1066"/>
    <n v="0"/>
    <n v="0"/>
    <n v="0"/>
    <n v="0"/>
    <n v="68"/>
    <n v="0"/>
    <n v="0"/>
    <n v="0"/>
    <n v="0"/>
    <n v="0"/>
    <n v="68"/>
    <s v="2"/>
  </r>
  <r>
    <x v="6"/>
    <x v="173"/>
    <s v="1"/>
    <s v="01"/>
    <s v="15041RESIN146362023"/>
    <s v="23BL000F"/>
    <n v="1065"/>
    <n v="1065"/>
    <n v="1065"/>
    <n v="1065"/>
    <n v="0"/>
    <n v="0"/>
    <n v="0"/>
    <n v="0"/>
    <n v="33"/>
    <n v="0"/>
    <n v="0"/>
    <n v="0"/>
    <n v="0"/>
    <n v="0"/>
    <n v="33"/>
    <s v="2"/>
  </r>
  <r>
    <x v="6"/>
    <x v="173"/>
    <s v="1"/>
    <s v="01"/>
    <s v="15041RESIN146362023"/>
    <s v="23BL000F"/>
    <n v="1064"/>
    <n v="1064"/>
    <n v="1064"/>
    <n v="1064"/>
    <n v="0"/>
    <n v="0"/>
    <n v="0"/>
    <n v="0"/>
    <n v="6.6"/>
    <n v="0"/>
    <n v="0"/>
    <n v="0"/>
    <n v="0"/>
    <n v="0"/>
    <n v="6.6"/>
    <s v="2"/>
  </r>
  <r>
    <x v="6"/>
    <x v="173"/>
    <s v="1"/>
    <s v="01"/>
    <s v="15041RESIN146362023"/>
    <s v="23BL000F"/>
    <n v="1063"/>
    <n v="1063"/>
    <n v="1063"/>
    <n v="1063"/>
    <n v="0"/>
    <n v="0"/>
    <n v="0"/>
    <n v="0"/>
    <n v="66.5"/>
    <n v="0"/>
    <n v="0"/>
    <n v="0"/>
    <n v="0"/>
    <n v="0"/>
    <n v="66.5"/>
    <s v="2"/>
  </r>
  <r>
    <x v="6"/>
    <x v="173"/>
    <s v="1"/>
    <s v="01"/>
    <s v="15041RESIN146362023"/>
    <s v="23BL000F"/>
    <n v="1062"/>
    <n v="1062"/>
    <n v="1062"/>
    <n v="1062"/>
    <n v="0"/>
    <n v="0"/>
    <n v="0"/>
    <n v="0"/>
    <n v="102"/>
    <n v="0"/>
    <n v="0"/>
    <n v="0"/>
    <n v="0"/>
    <n v="0"/>
    <n v="102"/>
    <s v="2"/>
  </r>
  <r>
    <x v="6"/>
    <x v="173"/>
    <s v="1"/>
    <s v="01"/>
    <s v="15041RESIN146362023"/>
    <s v="23BL000F"/>
    <n v="1061"/>
    <n v="1061"/>
    <n v="1061"/>
    <n v="1061"/>
    <n v="0"/>
    <n v="0"/>
    <n v="0"/>
    <n v="0"/>
    <n v="598"/>
    <n v="0"/>
    <n v="0"/>
    <n v="0"/>
    <n v="0"/>
    <n v="0"/>
    <n v="598"/>
    <s v="2"/>
  </r>
  <r>
    <x v="6"/>
    <x v="173"/>
    <s v="1"/>
    <s v="01"/>
    <s v="15041RESIN146362023"/>
    <s v="23BL000F"/>
    <n v="1060"/>
    <n v="1060"/>
    <n v="1060"/>
    <n v="1060"/>
    <n v="0"/>
    <n v="0"/>
    <n v="0"/>
    <n v="0"/>
    <n v="6.9"/>
    <n v="0"/>
    <n v="0"/>
    <n v="0"/>
    <n v="0"/>
    <n v="0"/>
    <n v="6.9"/>
    <s v="2"/>
  </r>
  <r>
    <x v="6"/>
    <x v="173"/>
    <s v="1"/>
    <s v="01"/>
    <s v="15041RESIN146362023"/>
    <s v="23BL000F"/>
    <n v="1059"/>
    <n v="1059"/>
    <n v="1059"/>
    <n v="1059"/>
    <n v="0"/>
    <n v="0"/>
    <n v="0"/>
    <n v="0"/>
    <n v="39.6"/>
    <n v="0"/>
    <n v="0"/>
    <n v="0"/>
    <n v="0"/>
    <n v="0"/>
    <n v="39.6"/>
    <s v="2"/>
  </r>
  <r>
    <x v="6"/>
    <x v="173"/>
    <s v="1"/>
    <s v="01"/>
    <s v="15041RESIN146362023"/>
    <s v="23BL000F"/>
    <n v="1058"/>
    <n v="1058"/>
    <n v="1058"/>
    <n v="1058"/>
    <n v="0"/>
    <n v="0"/>
    <n v="0"/>
    <n v="0"/>
    <n v="6"/>
    <n v="0"/>
    <n v="0"/>
    <n v="0"/>
    <n v="0"/>
    <n v="0"/>
    <n v="6"/>
    <s v="2"/>
  </r>
  <r>
    <x v="6"/>
    <x v="173"/>
    <s v="1"/>
    <s v="01"/>
    <s v="15041RESIN146362023"/>
    <s v="23BL000F"/>
    <n v="1057"/>
    <n v="1057"/>
    <n v="1057"/>
    <n v="1057"/>
    <n v="0"/>
    <n v="0"/>
    <n v="0"/>
    <n v="0"/>
    <n v="33"/>
    <n v="0"/>
    <n v="0"/>
    <n v="0"/>
    <n v="0"/>
    <n v="0"/>
    <n v="33"/>
    <s v="2"/>
  </r>
  <r>
    <x v="6"/>
    <x v="173"/>
    <s v="1"/>
    <s v="01"/>
    <s v="15041RESIN146362023"/>
    <s v="23BL000F"/>
    <n v="1056"/>
    <n v="1056"/>
    <n v="1056"/>
    <n v="1056"/>
    <n v="0"/>
    <n v="0"/>
    <n v="0"/>
    <n v="0"/>
    <n v="122.05"/>
    <n v="0"/>
    <n v="0"/>
    <n v="0"/>
    <n v="0"/>
    <n v="0"/>
    <n v="122.05"/>
    <s v="2"/>
  </r>
  <r>
    <x v="6"/>
    <x v="173"/>
    <s v="1"/>
    <s v="01"/>
    <s v="15041RESIN146362023"/>
    <s v="23BL000F"/>
    <n v="1055"/>
    <n v="1055"/>
    <n v="1055"/>
    <n v="1055"/>
    <n v="0"/>
    <n v="0"/>
    <n v="0"/>
    <n v="0"/>
    <n v="5.0599999999999996"/>
    <n v="0"/>
    <n v="0"/>
    <n v="0"/>
    <n v="0"/>
    <n v="0"/>
    <n v="5.0599999999999996"/>
    <s v="2"/>
  </r>
  <r>
    <x v="6"/>
    <x v="173"/>
    <s v="1"/>
    <s v="01"/>
    <s v="15041RESIN146362023"/>
    <s v="23BL000F"/>
    <n v="1054"/>
    <n v="1054"/>
    <n v="1054"/>
    <n v="1054"/>
    <n v="0"/>
    <n v="0"/>
    <n v="0"/>
    <n v="0"/>
    <n v="130"/>
    <n v="0"/>
    <n v="0"/>
    <n v="0"/>
    <n v="0"/>
    <n v="0"/>
    <n v="130"/>
    <s v="2"/>
  </r>
  <r>
    <x v="6"/>
    <x v="173"/>
    <s v="1"/>
    <s v="01"/>
    <s v="15041RESIN146362023"/>
    <s v="23BL000F"/>
    <n v="1053"/>
    <n v="1053"/>
    <n v="1053"/>
    <n v="1053"/>
    <n v="0"/>
    <n v="0"/>
    <n v="0"/>
    <n v="0"/>
    <n v="590"/>
    <n v="0"/>
    <n v="0"/>
    <n v="0"/>
    <n v="0"/>
    <n v="0"/>
    <n v="590"/>
    <s v="2"/>
  </r>
  <r>
    <x v="6"/>
    <x v="173"/>
    <s v="1"/>
    <s v="01"/>
    <s v="15041RESIN146362023"/>
    <s v="23BL000F"/>
    <n v="1052"/>
    <n v="1052"/>
    <n v="1052"/>
    <n v="1052"/>
    <n v="0"/>
    <n v="0"/>
    <n v="0"/>
    <n v="0"/>
    <n v="88"/>
    <n v="0"/>
    <n v="0"/>
    <n v="0"/>
    <n v="0"/>
    <n v="0"/>
    <n v="88"/>
    <s v="2"/>
  </r>
  <r>
    <x v="6"/>
    <x v="173"/>
    <s v="1"/>
    <s v="01"/>
    <s v="15041RESIN146362023"/>
    <s v="23BL000F"/>
    <n v="1051"/>
    <n v="1051"/>
    <n v="1051"/>
    <n v="1051"/>
    <n v="0"/>
    <n v="0"/>
    <n v="0"/>
    <n v="0"/>
    <n v="389.5"/>
    <n v="0"/>
    <n v="0"/>
    <n v="0"/>
    <n v="0"/>
    <n v="0"/>
    <n v="389.5"/>
    <s v="2"/>
  </r>
  <r>
    <x v="6"/>
    <x v="173"/>
    <s v="1"/>
    <s v="01"/>
    <s v="15041RESIN146362023"/>
    <s v="23BL000F"/>
    <n v="1050"/>
    <n v="1050"/>
    <n v="1050"/>
    <n v="1050"/>
    <n v="0"/>
    <n v="0"/>
    <n v="0"/>
    <n v="0"/>
    <n v="102"/>
    <n v="0"/>
    <n v="0"/>
    <n v="0"/>
    <n v="0"/>
    <n v="0"/>
    <n v="102"/>
    <s v="2"/>
  </r>
  <r>
    <x v="6"/>
    <x v="173"/>
    <s v="1"/>
    <s v="01"/>
    <s v="15041RESIN146362023"/>
    <s v="23BL000F"/>
    <n v="1049"/>
    <n v="1049"/>
    <n v="1049"/>
    <n v="1049"/>
    <n v="0"/>
    <n v="0"/>
    <n v="0"/>
    <n v="0"/>
    <n v="408"/>
    <n v="0"/>
    <n v="0"/>
    <n v="0"/>
    <n v="0"/>
    <n v="0"/>
    <n v="408"/>
    <s v="2"/>
  </r>
  <r>
    <x v="6"/>
    <x v="174"/>
    <s v="1"/>
    <s v="01"/>
    <s v="15041RESIN146362023"/>
    <s v="23BL000F"/>
    <n v="1048"/>
    <n v="1048"/>
    <n v="1048"/>
    <n v="1048"/>
    <n v="0"/>
    <n v="0"/>
    <n v="0"/>
    <n v="0"/>
    <n v="473"/>
    <n v="0"/>
    <n v="0"/>
    <n v="0"/>
    <n v="0"/>
    <n v="0"/>
    <n v="473"/>
    <s v="2"/>
  </r>
  <r>
    <x v="6"/>
    <x v="174"/>
    <s v="1"/>
    <s v="01"/>
    <s v="15041RESIN146362023"/>
    <s v="23BL000F"/>
    <n v="1047"/>
    <n v="1047"/>
    <n v="1047"/>
    <n v="1047"/>
    <n v="0"/>
    <n v="0"/>
    <n v="0"/>
    <n v="0"/>
    <n v="322.3"/>
    <n v="0"/>
    <n v="0"/>
    <n v="0"/>
    <n v="0"/>
    <n v="0"/>
    <n v="322.3"/>
    <s v="2"/>
  </r>
  <r>
    <x v="6"/>
    <x v="174"/>
    <s v="1"/>
    <s v="01"/>
    <s v="15041RESIN146362023"/>
    <s v="23BL000F"/>
    <n v="1046"/>
    <n v="1046"/>
    <n v="1046"/>
    <n v="1046"/>
    <n v="0"/>
    <n v="0"/>
    <n v="0"/>
    <n v="0"/>
    <n v="29"/>
    <n v="0"/>
    <n v="0"/>
    <n v="0"/>
    <n v="0"/>
    <n v="0"/>
    <n v="29"/>
    <s v="2"/>
  </r>
  <r>
    <x v="6"/>
    <x v="174"/>
    <s v="1"/>
    <s v="01"/>
    <s v="15041RESIN146362023"/>
    <s v="23BL000F"/>
    <n v="1045"/>
    <n v="1045"/>
    <n v="1045"/>
    <n v="1045"/>
    <n v="0"/>
    <n v="0"/>
    <n v="0"/>
    <n v="0"/>
    <n v="150"/>
    <n v="0"/>
    <n v="0"/>
    <n v="0"/>
    <n v="0"/>
    <n v="0"/>
    <n v="150"/>
    <s v="2"/>
  </r>
  <r>
    <x v="6"/>
    <x v="174"/>
    <s v="1"/>
    <s v="01"/>
    <s v="15041RESIN146362023"/>
    <s v="23BL000F"/>
    <n v="1044"/>
    <n v="1044"/>
    <n v="1044"/>
    <n v="1044"/>
    <n v="0"/>
    <n v="0"/>
    <n v="0"/>
    <n v="0"/>
    <n v="214.72"/>
    <n v="0"/>
    <n v="0"/>
    <n v="0"/>
    <n v="0"/>
    <n v="0"/>
    <n v="214.72"/>
    <s v="2"/>
  </r>
  <r>
    <x v="6"/>
    <x v="174"/>
    <s v="1"/>
    <s v="01"/>
    <s v="15041RESIN146362023"/>
    <s v="23BL000F"/>
    <n v="1043"/>
    <n v="1043"/>
    <n v="1043"/>
    <n v="1043"/>
    <n v="0"/>
    <n v="0"/>
    <n v="0"/>
    <n v="0"/>
    <n v="228"/>
    <n v="0"/>
    <n v="0"/>
    <n v="0"/>
    <n v="0"/>
    <n v="0"/>
    <n v="228"/>
    <s v="2"/>
  </r>
  <r>
    <x v="6"/>
    <x v="174"/>
    <s v="1"/>
    <s v="01"/>
    <s v="15041RESIN146362023"/>
    <s v="23BL000F"/>
    <n v="1042"/>
    <n v="1042"/>
    <n v="1042"/>
    <n v="1042"/>
    <n v="0"/>
    <n v="0"/>
    <n v="0"/>
    <n v="0"/>
    <n v="1141.82"/>
    <n v="0"/>
    <n v="0"/>
    <n v="0"/>
    <n v="0"/>
    <n v="0"/>
    <n v="1141.82"/>
    <s v="2"/>
  </r>
  <r>
    <x v="6"/>
    <x v="174"/>
    <s v="1"/>
    <s v="01"/>
    <s v="15041RESIN146362023"/>
    <s v="23BL000F"/>
    <n v="1041"/>
    <n v="1041"/>
    <n v="1041"/>
    <n v="1041"/>
    <n v="0"/>
    <n v="0"/>
    <n v="0"/>
    <n v="0"/>
    <n v="27.5"/>
    <n v="0"/>
    <n v="0"/>
    <n v="0"/>
    <n v="0"/>
    <n v="0"/>
    <n v="27.5"/>
    <s v="2"/>
  </r>
  <r>
    <x v="6"/>
    <x v="174"/>
    <s v="1"/>
    <s v="01"/>
    <s v="15041RESIN146362023"/>
    <s v="23BL000F"/>
    <n v="1040"/>
    <n v="1040"/>
    <n v="1040"/>
    <n v="1040"/>
    <n v="0"/>
    <n v="0"/>
    <n v="0"/>
    <n v="0"/>
    <n v="159.61000000000001"/>
    <n v="0"/>
    <n v="0"/>
    <n v="0"/>
    <n v="0"/>
    <n v="0"/>
    <n v="159.61000000000001"/>
    <s v="2"/>
  </r>
  <r>
    <x v="6"/>
    <x v="174"/>
    <s v="1"/>
    <s v="01"/>
    <s v="15041RESIN146362023"/>
    <s v="23BL000F"/>
    <n v="1039"/>
    <n v="1039"/>
    <n v="1039"/>
    <n v="1039"/>
    <n v="0"/>
    <n v="0"/>
    <n v="0"/>
    <n v="0"/>
    <n v="22.5"/>
    <n v="0"/>
    <n v="0"/>
    <n v="0"/>
    <n v="0"/>
    <n v="0"/>
    <n v="22.5"/>
    <s v="2"/>
  </r>
  <r>
    <x v="6"/>
    <x v="174"/>
    <s v="1"/>
    <s v="01"/>
    <s v="15041RESIN146362023"/>
    <s v="23BL000F"/>
    <n v="1038"/>
    <n v="1038"/>
    <n v="1038"/>
    <n v="1038"/>
    <n v="0"/>
    <n v="0"/>
    <n v="0"/>
    <n v="0"/>
    <n v="55"/>
    <n v="0"/>
    <n v="0"/>
    <n v="0"/>
    <n v="0"/>
    <n v="0"/>
    <n v="55"/>
    <s v="2"/>
  </r>
  <r>
    <x v="6"/>
    <x v="174"/>
    <s v="1"/>
    <s v="01"/>
    <s v="15041RESIN146362023"/>
    <s v="23BL000F"/>
    <n v="1037"/>
    <n v="1037"/>
    <n v="1037"/>
    <n v="1037"/>
    <n v="0"/>
    <n v="0"/>
    <n v="0"/>
    <n v="0"/>
    <n v="225"/>
    <n v="0"/>
    <n v="0"/>
    <n v="0"/>
    <n v="0"/>
    <n v="0"/>
    <n v="225"/>
    <s v="2"/>
  </r>
  <r>
    <x v="6"/>
    <x v="174"/>
    <s v="1"/>
    <s v="01"/>
    <s v="15041RESIN146362023"/>
    <s v="23BL000F"/>
    <n v="1036"/>
    <n v="1036"/>
    <n v="1036"/>
    <n v="1036"/>
    <n v="0"/>
    <n v="0"/>
    <n v="0"/>
    <n v="0"/>
    <n v="119"/>
    <n v="0"/>
    <n v="0"/>
    <n v="0"/>
    <n v="0"/>
    <n v="0"/>
    <n v="119"/>
    <s v="2"/>
  </r>
  <r>
    <x v="6"/>
    <x v="174"/>
    <s v="1"/>
    <s v="01"/>
    <s v="15041RESIN146362023"/>
    <s v="23BL000F"/>
    <n v="1035"/>
    <n v="1035"/>
    <n v="1035"/>
    <n v="1035"/>
    <n v="0"/>
    <n v="0"/>
    <n v="0"/>
    <n v="0"/>
    <n v="22.5"/>
    <n v="0"/>
    <n v="0"/>
    <n v="0"/>
    <n v="0"/>
    <n v="0"/>
    <n v="22.5"/>
    <s v="2"/>
  </r>
  <r>
    <x v="6"/>
    <x v="174"/>
    <s v="1"/>
    <s v="01"/>
    <s v="15041RESIN146362023"/>
    <s v="23BL000F"/>
    <n v="1034"/>
    <n v="1034"/>
    <n v="1034"/>
    <n v="1034"/>
    <n v="0"/>
    <n v="0"/>
    <n v="0"/>
    <n v="0"/>
    <n v="3"/>
    <n v="0"/>
    <n v="0"/>
    <n v="0"/>
    <n v="0"/>
    <n v="0"/>
    <n v="3"/>
    <s v="2"/>
  </r>
  <r>
    <x v="6"/>
    <x v="174"/>
    <s v="1"/>
    <s v="01"/>
    <s v="15041RESIN146362023"/>
    <s v="23BL000F"/>
    <n v="1033"/>
    <n v="1033"/>
    <n v="1033"/>
    <n v="1033"/>
    <n v="0"/>
    <n v="0"/>
    <n v="0"/>
    <n v="0"/>
    <n v="0"/>
    <n v="0"/>
    <n v="0"/>
    <n v="0"/>
    <n v="0"/>
    <n v="0"/>
    <n v="0"/>
    <s v="2"/>
  </r>
  <r>
    <x v="6"/>
    <x v="174"/>
    <s v="1"/>
    <s v="01"/>
    <s v="15041RESIN146362023"/>
    <s v="23BL000F"/>
    <n v="1032"/>
    <n v="1032"/>
    <n v="1032"/>
    <n v="1032"/>
    <n v="0"/>
    <n v="0"/>
    <n v="0"/>
    <n v="0"/>
    <n v="39.049999999999997"/>
    <n v="0"/>
    <n v="0"/>
    <n v="0"/>
    <n v="0"/>
    <n v="0"/>
    <n v="39.049999999999997"/>
    <s v="2"/>
  </r>
  <r>
    <x v="6"/>
    <x v="174"/>
    <s v="1"/>
    <s v="01"/>
    <s v="15041RESIN146362023"/>
    <s v="23BL000F"/>
    <n v="1031"/>
    <n v="1031"/>
    <n v="1031"/>
    <n v="1031"/>
    <n v="0"/>
    <n v="0"/>
    <n v="0"/>
    <n v="0"/>
    <n v="55"/>
    <n v="0"/>
    <n v="0"/>
    <n v="0"/>
    <n v="0"/>
    <n v="0"/>
    <n v="55"/>
    <s v="2"/>
  </r>
  <r>
    <x v="6"/>
    <x v="174"/>
    <s v="1"/>
    <s v="01"/>
    <s v="15041RESIN146362023"/>
    <s v="23BL000F"/>
    <n v="1030"/>
    <n v="1030"/>
    <n v="1030"/>
    <n v="1030"/>
    <n v="0"/>
    <n v="0"/>
    <n v="0"/>
    <n v="0"/>
    <n v="109.5"/>
    <n v="0"/>
    <n v="0"/>
    <n v="0"/>
    <n v="0"/>
    <n v="0"/>
    <n v="109.5"/>
    <s v="2"/>
  </r>
  <r>
    <x v="6"/>
    <x v="174"/>
    <s v="1"/>
    <s v="01"/>
    <s v="15041RESIN146362023"/>
    <s v="23BL000F"/>
    <n v="1029"/>
    <n v="1029"/>
    <n v="1029"/>
    <n v="1029"/>
    <n v="0"/>
    <n v="0"/>
    <n v="0"/>
    <n v="0"/>
    <n v="85"/>
    <n v="0"/>
    <n v="0"/>
    <n v="0"/>
    <n v="0"/>
    <n v="0"/>
    <n v="85"/>
    <s v="2"/>
  </r>
  <r>
    <x v="6"/>
    <x v="174"/>
    <s v="1"/>
    <s v="01"/>
    <s v="15041RESIN146362023"/>
    <s v="23BL000F"/>
    <n v="1028"/>
    <n v="1028"/>
    <n v="1028"/>
    <n v="1028"/>
    <n v="0"/>
    <n v="0"/>
    <n v="0"/>
    <n v="0"/>
    <n v="153"/>
    <n v="0"/>
    <n v="0"/>
    <n v="0"/>
    <n v="0"/>
    <n v="0"/>
    <n v="153"/>
    <s v="2"/>
  </r>
  <r>
    <x v="6"/>
    <x v="174"/>
    <s v="1"/>
    <s v="01"/>
    <s v="15041RESIN146362023"/>
    <s v="23BL000F"/>
    <n v="1027"/>
    <n v="1027"/>
    <n v="1027"/>
    <n v="1027"/>
    <n v="0"/>
    <n v="0"/>
    <n v="0"/>
    <n v="0"/>
    <n v="7.7"/>
    <n v="0"/>
    <n v="0"/>
    <n v="0"/>
    <n v="0"/>
    <n v="0"/>
    <n v="7.7"/>
    <s v="2"/>
  </r>
  <r>
    <x v="6"/>
    <x v="174"/>
    <s v="1"/>
    <s v="01"/>
    <s v="15041RESIN146362023"/>
    <s v="23BL000F"/>
    <n v="1026"/>
    <n v="1026"/>
    <n v="1026"/>
    <n v="1026"/>
    <n v="0"/>
    <n v="0"/>
    <n v="0"/>
    <n v="0"/>
    <n v="10.4"/>
    <n v="0"/>
    <n v="0"/>
    <n v="0"/>
    <n v="0"/>
    <n v="0"/>
    <n v="10.4"/>
    <s v="2"/>
  </r>
  <r>
    <x v="6"/>
    <x v="174"/>
    <s v="1"/>
    <s v="01"/>
    <s v="15041RESIN146362023"/>
    <s v="23BL000F"/>
    <n v="1025"/>
    <n v="1025"/>
    <n v="1025"/>
    <n v="1025"/>
    <n v="0"/>
    <n v="0"/>
    <n v="0"/>
    <n v="0"/>
    <n v="225"/>
    <n v="0"/>
    <n v="0"/>
    <n v="0"/>
    <n v="0"/>
    <n v="0"/>
    <n v="225"/>
    <s v="2"/>
  </r>
  <r>
    <x v="6"/>
    <x v="174"/>
    <s v="1"/>
    <s v="01"/>
    <s v="15041RESIN146362023"/>
    <s v="23BL000F"/>
    <n v="1024"/>
    <n v="1024"/>
    <n v="1024"/>
    <n v="1024"/>
    <n v="0"/>
    <n v="0"/>
    <n v="0"/>
    <n v="0"/>
    <n v="90"/>
    <n v="0"/>
    <n v="0"/>
    <n v="0"/>
    <n v="0"/>
    <n v="0"/>
    <n v="90"/>
    <s v="2"/>
  </r>
  <r>
    <x v="6"/>
    <x v="174"/>
    <s v="1"/>
    <s v="01"/>
    <s v="15041RESIN146362023"/>
    <s v="23BL000F"/>
    <n v="1023"/>
    <n v="1023"/>
    <n v="1023"/>
    <n v="1023"/>
    <n v="0"/>
    <n v="0"/>
    <n v="0"/>
    <n v="0"/>
    <n v="107.65"/>
    <n v="0"/>
    <n v="0"/>
    <n v="0"/>
    <n v="0"/>
    <n v="0"/>
    <n v="107.65"/>
    <s v="2"/>
  </r>
  <r>
    <x v="6"/>
    <x v="174"/>
    <s v="1"/>
    <s v="01"/>
    <s v="15041RESIN146362023"/>
    <s v="23BL000F"/>
    <n v="1022"/>
    <n v="1022"/>
    <n v="1022"/>
    <n v="1022"/>
    <n v="0"/>
    <n v="0"/>
    <n v="0"/>
    <n v="0"/>
    <n v="457.75"/>
    <n v="0"/>
    <n v="0"/>
    <n v="0"/>
    <n v="0"/>
    <n v="0"/>
    <n v="457.75"/>
    <s v="2"/>
  </r>
  <r>
    <x v="6"/>
    <x v="174"/>
    <s v="1"/>
    <s v="01"/>
    <s v="15041RESIN146362023"/>
    <s v="23BL000F"/>
    <n v="1021"/>
    <n v="1021"/>
    <n v="1021"/>
    <n v="1021"/>
    <n v="0"/>
    <n v="0"/>
    <n v="0"/>
    <n v="0"/>
    <n v="7"/>
    <n v="0"/>
    <n v="0"/>
    <n v="0"/>
    <n v="0"/>
    <n v="0"/>
    <n v="7"/>
    <s v="2"/>
  </r>
  <r>
    <x v="6"/>
    <x v="174"/>
    <s v="1"/>
    <s v="01"/>
    <s v="15041RESIN146362023"/>
    <s v="23BL000F"/>
    <n v="1020"/>
    <n v="1020"/>
    <n v="1020"/>
    <n v="1020"/>
    <n v="0"/>
    <n v="0"/>
    <n v="0"/>
    <n v="0"/>
    <n v="46.2"/>
    <n v="0"/>
    <n v="0"/>
    <n v="0"/>
    <n v="0"/>
    <n v="0"/>
    <n v="46.2"/>
    <s v="2"/>
  </r>
  <r>
    <x v="6"/>
    <x v="174"/>
    <s v="1"/>
    <s v="01"/>
    <s v="15041RESIN146362023"/>
    <s v="23BL000F"/>
    <n v="1019"/>
    <n v="1019"/>
    <n v="1019"/>
    <n v="1019"/>
    <n v="0"/>
    <n v="0"/>
    <n v="0"/>
    <n v="0"/>
    <n v="6.05"/>
    <n v="0"/>
    <n v="0"/>
    <n v="0"/>
    <n v="0"/>
    <n v="0"/>
    <n v="6.05"/>
    <s v="2"/>
  </r>
  <r>
    <x v="6"/>
    <x v="174"/>
    <s v="1"/>
    <s v="01"/>
    <s v="15041RESIN146362023"/>
    <s v="23BL000F"/>
    <n v="1018"/>
    <n v="1018"/>
    <n v="1018"/>
    <n v="1018"/>
    <n v="0"/>
    <n v="0"/>
    <n v="0"/>
    <n v="0"/>
    <n v="25"/>
    <n v="0"/>
    <n v="0"/>
    <n v="0"/>
    <n v="0"/>
    <n v="0"/>
    <n v="25"/>
    <s v="2"/>
  </r>
  <r>
    <x v="6"/>
    <x v="174"/>
    <s v="1"/>
    <s v="01"/>
    <s v="15041RESIN146362023"/>
    <s v="23BL000F"/>
    <n v="1017"/>
    <n v="1017"/>
    <n v="1017"/>
    <n v="1017"/>
    <n v="0"/>
    <n v="0"/>
    <n v="0"/>
    <n v="0"/>
    <n v="800.2"/>
    <n v="0"/>
    <n v="0"/>
    <n v="0"/>
    <n v="0"/>
    <n v="0"/>
    <n v="800.2"/>
    <s v="2"/>
  </r>
  <r>
    <x v="6"/>
    <x v="174"/>
    <s v="1"/>
    <s v="01"/>
    <s v="15041RESIN146362023"/>
    <s v="23BL000F"/>
    <n v="1016"/>
    <n v="1016"/>
    <n v="1016"/>
    <n v="1016"/>
    <n v="0"/>
    <n v="0"/>
    <n v="0"/>
    <n v="0"/>
    <n v="549"/>
    <n v="0"/>
    <n v="0"/>
    <n v="0"/>
    <n v="0"/>
    <n v="0"/>
    <n v="549"/>
    <s v="2"/>
  </r>
  <r>
    <x v="6"/>
    <x v="174"/>
    <s v="1"/>
    <s v="01"/>
    <s v="15041RESIN146362023"/>
    <s v="23BL000F"/>
    <n v="1015"/>
    <n v="1015"/>
    <n v="1015"/>
    <n v="1015"/>
    <n v="0"/>
    <n v="0"/>
    <n v="0"/>
    <n v="0"/>
    <n v="9"/>
    <n v="0"/>
    <n v="0"/>
    <n v="0"/>
    <n v="0"/>
    <n v="0"/>
    <n v="9"/>
    <s v="2"/>
  </r>
  <r>
    <x v="6"/>
    <x v="174"/>
    <s v="1"/>
    <s v="01"/>
    <s v="15041RESIN146362023"/>
    <s v="23BL000F"/>
    <n v="1014"/>
    <n v="1014"/>
    <n v="1014"/>
    <n v="1014"/>
    <n v="0"/>
    <n v="0"/>
    <n v="0"/>
    <n v="0"/>
    <n v="175"/>
    <n v="0"/>
    <n v="0"/>
    <n v="0"/>
    <n v="0"/>
    <n v="0"/>
    <n v="175"/>
    <s v="2"/>
  </r>
  <r>
    <x v="6"/>
    <x v="174"/>
    <s v="1"/>
    <s v="01"/>
    <s v="15041RESIN146362023"/>
    <s v="23BL000F"/>
    <n v="1013"/>
    <n v="1013"/>
    <n v="1013"/>
    <n v="1013"/>
    <n v="0"/>
    <n v="0"/>
    <n v="0"/>
    <n v="0"/>
    <n v="477"/>
    <n v="0"/>
    <n v="0"/>
    <n v="0"/>
    <n v="0"/>
    <n v="0"/>
    <n v="477"/>
    <s v="2"/>
  </r>
  <r>
    <x v="6"/>
    <x v="174"/>
    <s v="1"/>
    <s v="01"/>
    <s v="15041RESIN146362023"/>
    <s v="23BL000F"/>
    <n v="1012"/>
    <n v="1012"/>
    <n v="1012"/>
    <n v="1012"/>
    <n v="0"/>
    <n v="0"/>
    <n v="0"/>
    <n v="0"/>
    <n v="825"/>
    <n v="0"/>
    <n v="0"/>
    <n v="0"/>
    <n v="0"/>
    <n v="0"/>
    <n v="825"/>
    <s v="2"/>
  </r>
  <r>
    <x v="6"/>
    <x v="174"/>
    <s v="1"/>
    <s v="01"/>
    <s v="15041RESIN146362023"/>
    <s v="23BL000F"/>
    <n v="1011"/>
    <n v="1011"/>
    <n v="1011"/>
    <n v="1011"/>
    <n v="0"/>
    <n v="0"/>
    <n v="0"/>
    <n v="0"/>
    <n v="297"/>
    <n v="0"/>
    <n v="0"/>
    <n v="0"/>
    <n v="0"/>
    <n v="0"/>
    <n v="297"/>
    <s v="2"/>
  </r>
  <r>
    <x v="6"/>
    <x v="175"/>
    <s v="1"/>
    <s v="01"/>
    <s v="15041RESIN146362023"/>
    <s v="23BL000F"/>
    <n v="1010"/>
    <n v="1010"/>
    <n v="1010"/>
    <n v="1010"/>
    <n v="0"/>
    <n v="0"/>
    <n v="0"/>
    <n v="0"/>
    <n v="9"/>
    <n v="0"/>
    <n v="0"/>
    <n v="0"/>
    <n v="0"/>
    <n v="0"/>
    <n v="9"/>
    <s v="2"/>
  </r>
  <r>
    <x v="6"/>
    <x v="175"/>
    <s v="1"/>
    <s v="01"/>
    <s v="15041RESIN146362023"/>
    <s v="23BL000F"/>
    <n v="1009"/>
    <n v="1009"/>
    <n v="1009"/>
    <n v="1009"/>
    <n v="0"/>
    <n v="0"/>
    <n v="0"/>
    <n v="0"/>
    <n v="100"/>
    <n v="0"/>
    <n v="0"/>
    <n v="0"/>
    <n v="0"/>
    <n v="0"/>
    <n v="100"/>
    <s v="2"/>
  </r>
  <r>
    <x v="6"/>
    <x v="175"/>
    <s v="1"/>
    <s v="01"/>
    <s v="15041RESIN146362023"/>
    <s v="23BL000F"/>
    <n v="1008"/>
    <n v="1008"/>
    <n v="1008"/>
    <n v="1008"/>
    <n v="0"/>
    <n v="0"/>
    <n v="0"/>
    <n v="0"/>
    <n v="85.04"/>
    <n v="0"/>
    <n v="0"/>
    <n v="0"/>
    <n v="0"/>
    <n v="0"/>
    <n v="85.04"/>
    <s v="2"/>
  </r>
  <r>
    <x v="6"/>
    <x v="175"/>
    <s v="1"/>
    <s v="01"/>
    <s v="15041RESIN146362023"/>
    <s v="23BL000F"/>
    <n v="1007"/>
    <n v="1007"/>
    <n v="1007"/>
    <n v="1007"/>
    <n v="0"/>
    <n v="0"/>
    <n v="0"/>
    <n v="0"/>
    <n v="21.2"/>
    <n v="0"/>
    <n v="0"/>
    <n v="0"/>
    <n v="0"/>
    <n v="0"/>
    <n v="21.2"/>
    <s v="2"/>
  </r>
  <r>
    <x v="6"/>
    <x v="175"/>
    <s v="1"/>
    <s v="01"/>
    <s v="15041RESIN146362023"/>
    <s v="23BL000F"/>
    <n v="1006"/>
    <n v="1006"/>
    <n v="1006"/>
    <n v="1006"/>
    <n v="0"/>
    <n v="0"/>
    <n v="0"/>
    <n v="0"/>
    <n v="183"/>
    <n v="0"/>
    <n v="0"/>
    <n v="0"/>
    <n v="0"/>
    <n v="0"/>
    <n v="183"/>
    <s v="2"/>
  </r>
  <r>
    <x v="6"/>
    <x v="175"/>
    <s v="1"/>
    <s v="01"/>
    <s v="15041RESIN146362023"/>
    <s v="23BL000F"/>
    <n v="1005"/>
    <n v="1005"/>
    <n v="1005"/>
    <n v="1005"/>
    <n v="0"/>
    <n v="0"/>
    <n v="0"/>
    <n v="0"/>
    <n v="48.4"/>
    <n v="0"/>
    <n v="0"/>
    <n v="0"/>
    <n v="0"/>
    <n v="0"/>
    <n v="48.4"/>
    <s v="2"/>
  </r>
  <r>
    <x v="6"/>
    <x v="175"/>
    <s v="1"/>
    <s v="01"/>
    <s v="15041RESIN146362023"/>
    <s v="23BL000F"/>
    <n v="1004"/>
    <n v="1004"/>
    <n v="1004"/>
    <n v="1004"/>
    <n v="0"/>
    <n v="0"/>
    <n v="0"/>
    <n v="0"/>
    <n v="96.75"/>
    <n v="0"/>
    <n v="0"/>
    <n v="0"/>
    <n v="0"/>
    <n v="0"/>
    <n v="96.75"/>
    <s v="2"/>
  </r>
  <r>
    <x v="6"/>
    <x v="175"/>
    <s v="1"/>
    <s v="01"/>
    <s v="15041RESIN146362023"/>
    <s v="23BL000F"/>
    <n v="1003"/>
    <n v="1003"/>
    <n v="1003"/>
    <n v="1003"/>
    <n v="0"/>
    <n v="0"/>
    <n v="0"/>
    <n v="0"/>
    <n v="524"/>
    <n v="0"/>
    <n v="0"/>
    <n v="0"/>
    <n v="0"/>
    <n v="0"/>
    <n v="524"/>
    <s v="2"/>
  </r>
  <r>
    <x v="6"/>
    <x v="175"/>
    <s v="1"/>
    <s v="01"/>
    <s v="15041RESIN146362023"/>
    <s v="23BL000F"/>
    <n v="1002"/>
    <n v="1002"/>
    <n v="1002"/>
    <n v="1002"/>
    <n v="0"/>
    <n v="0"/>
    <n v="0"/>
    <n v="0"/>
    <n v="21.08"/>
    <n v="0"/>
    <n v="0"/>
    <n v="0"/>
    <n v="0"/>
    <n v="0"/>
    <n v="21.08"/>
    <s v="2"/>
  </r>
  <r>
    <x v="6"/>
    <x v="175"/>
    <s v="1"/>
    <s v="01"/>
    <s v="15041RESIN146362023"/>
    <s v="23BL000F"/>
    <n v="1001"/>
    <n v="1001"/>
    <n v="1001"/>
    <n v="1001"/>
    <n v="0"/>
    <n v="0"/>
    <n v="0"/>
    <n v="0"/>
    <n v="241.8"/>
    <n v="0"/>
    <n v="0"/>
    <n v="0"/>
    <n v="0"/>
    <n v="0"/>
    <n v="241.8"/>
    <s v="2"/>
  </r>
  <r>
    <x v="6"/>
    <x v="175"/>
    <s v="1"/>
    <s v="01"/>
    <s v="15041RESIN146362023"/>
    <s v="23BL000F"/>
    <n v="1000"/>
    <n v="1000"/>
    <n v="1000"/>
    <n v="1000"/>
    <n v="0"/>
    <n v="0"/>
    <n v="0"/>
    <n v="0"/>
    <n v="181.2"/>
    <n v="0"/>
    <n v="0"/>
    <n v="0"/>
    <n v="0"/>
    <n v="0"/>
    <n v="181.2"/>
    <s v="2"/>
  </r>
  <r>
    <x v="6"/>
    <x v="175"/>
    <s v="1"/>
    <s v="01"/>
    <s v="15041RESIN146362023"/>
    <s v="23BL000F"/>
    <n v="999"/>
    <n v="999"/>
    <n v="999"/>
    <n v="999"/>
    <n v="0"/>
    <n v="0"/>
    <n v="0"/>
    <n v="0"/>
    <n v="309"/>
    <n v="0"/>
    <n v="0"/>
    <n v="0"/>
    <n v="0"/>
    <n v="0"/>
    <n v="309"/>
    <s v="2"/>
  </r>
  <r>
    <x v="6"/>
    <x v="175"/>
    <s v="1"/>
    <s v="01"/>
    <s v="15041RESIN146362023"/>
    <s v="23BL000F"/>
    <n v="998"/>
    <n v="998"/>
    <n v="998"/>
    <n v="998"/>
    <n v="0"/>
    <n v="0"/>
    <n v="0"/>
    <n v="0"/>
    <n v="542"/>
    <n v="0"/>
    <n v="0"/>
    <n v="0"/>
    <n v="0"/>
    <n v="0"/>
    <n v="542"/>
    <s v="2"/>
  </r>
  <r>
    <x v="6"/>
    <x v="175"/>
    <s v="1"/>
    <s v="01"/>
    <s v="15041RESIN146362023"/>
    <s v="23BL000F"/>
    <n v="997"/>
    <n v="997"/>
    <n v="997"/>
    <n v="997"/>
    <n v="0"/>
    <n v="0"/>
    <n v="0"/>
    <n v="0"/>
    <n v="5.9"/>
    <n v="0"/>
    <n v="0"/>
    <n v="0"/>
    <n v="0"/>
    <n v="0"/>
    <n v="5.9"/>
    <s v="2"/>
  </r>
  <r>
    <x v="6"/>
    <x v="175"/>
    <s v="1"/>
    <s v="01"/>
    <s v="15041RESIN146362023"/>
    <s v="23BL000F"/>
    <n v="996"/>
    <n v="996"/>
    <n v="996"/>
    <n v="996"/>
    <n v="0"/>
    <n v="0"/>
    <n v="0"/>
    <n v="0"/>
    <n v="137.5"/>
    <n v="0"/>
    <n v="0"/>
    <n v="0"/>
    <n v="0"/>
    <n v="0"/>
    <n v="137.5"/>
    <s v="2"/>
  </r>
  <r>
    <x v="6"/>
    <x v="175"/>
    <s v="1"/>
    <s v="01"/>
    <s v="15041RESIN146362023"/>
    <s v="23BL000F"/>
    <n v="995"/>
    <n v="995"/>
    <n v="995"/>
    <n v="995"/>
    <n v="0"/>
    <n v="0"/>
    <n v="0"/>
    <n v="0"/>
    <n v="71.95"/>
    <n v="0"/>
    <n v="0"/>
    <n v="0"/>
    <n v="0"/>
    <n v="0"/>
    <n v="71.95"/>
    <s v="2"/>
  </r>
  <r>
    <x v="6"/>
    <x v="175"/>
    <s v="1"/>
    <s v="01"/>
    <s v="15041RESIN146362023"/>
    <s v="23BL000F"/>
    <n v="994"/>
    <n v="994"/>
    <n v="994"/>
    <n v="994"/>
    <n v="0"/>
    <n v="0"/>
    <n v="0"/>
    <n v="0"/>
    <n v="92.5"/>
    <n v="0"/>
    <n v="0"/>
    <n v="0"/>
    <n v="0"/>
    <n v="0"/>
    <n v="92.5"/>
    <s v="2"/>
  </r>
  <r>
    <x v="6"/>
    <x v="175"/>
    <s v="1"/>
    <s v="01"/>
    <s v="15041RESIN146362023"/>
    <s v="23BL000F"/>
    <n v="993"/>
    <n v="993"/>
    <n v="993"/>
    <n v="993"/>
    <n v="0"/>
    <n v="0"/>
    <n v="0"/>
    <n v="0"/>
    <n v="79.5"/>
    <n v="0"/>
    <n v="0"/>
    <n v="0"/>
    <n v="0"/>
    <n v="0"/>
    <n v="79.5"/>
    <s v="2"/>
  </r>
  <r>
    <x v="6"/>
    <x v="175"/>
    <s v="1"/>
    <s v="01"/>
    <s v="15041RESIN146362023"/>
    <s v="23BL000F"/>
    <n v="992"/>
    <n v="992"/>
    <n v="992"/>
    <n v="992"/>
    <n v="0"/>
    <n v="0"/>
    <n v="0"/>
    <n v="0"/>
    <n v="603"/>
    <n v="0"/>
    <n v="0"/>
    <n v="0"/>
    <n v="0"/>
    <n v="0"/>
    <n v="603"/>
    <s v="2"/>
  </r>
  <r>
    <x v="6"/>
    <x v="175"/>
    <s v="1"/>
    <s v="01"/>
    <s v="15041RESIN146362023"/>
    <s v="23BL000F"/>
    <n v="991"/>
    <n v="991"/>
    <n v="991"/>
    <n v="991"/>
    <n v="0"/>
    <n v="0"/>
    <n v="0"/>
    <n v="0"/>
    <n v="381.5"/>
    <n v="0"/>
    <n v="0"/>
    <n v="0"/>
    <n v="0"/>
    <n v="0"/>
    <n v="381.5"/>
    <s v="2"/>
  </r>
  <r>
    <x v="6"/>
    <x v="175"/>
    <s v="1"/>
    <s v="01"/>
    <s v="15041RESIN146362023"/>
    <s v="23BL000F"/>
    <n v="990"/>
    <n v="990"/>
    <n v="990"/>
    <n v="990"/>
    <n v="0"/>
    <n v="0"/>
    <n v="0"/>
    <n v="0"/>
    <n v="124.8"/>
    <n v="0"/>
    <n v="0"/>
    <n v="0"/>
    <n v="0"/>
    <n v="0"/>
    <n v="124.8"/>
    <s v="2"/>
  </r>
  <r>
    <x v="6"/>
    <x v="175"/>
    <s v="1"/>
    <s v="01"/>
    <s v="15041RESIN146362023"/>
    <s v="23BL000F"/>
    <n v="989"/>
    <n v="989"/>
    <n v="989"/>
    <n v="989"/>
    <n v="0"/>
    <n v="0"/>
    <n v="0"/>
    <n v="0"/>
    <n v="137.5"/>
    <n v="0"/>
    <n v="0"/>
    <n v="0"/>
    <n v="0"/>
    <n v="0"/>
    <n v="137.5"/>
    <s v="2"/>
  </r>
  <r>
    <x v="6"/>
    <x v="175"/>
    <s v="1"/>
    <s v="01"/>
    <s v="15041RESIN146362023"/>
    <s v="23BL000F"/>
    <n v="988"/>
    <n v="988"/>
    <n v="988"/>
    <n v="988"/>
    <n v="0"/>
    <n v="0"/>
    <n v="0"/>
    <n v="0"/>
    <n v="55"/>
    <n v="0"/>
    <n v="0"/>
    <n v="0"/>
    <n v="0"/>
    <n v="0"/>
    <n v="55"/>
    <s v="2"/>
  </r>
  <r>
    <x v="6"/>
    <x v="175"/>
    <s v="1"/>
    <s v="01"/>
    <s v="15041RESIN146362023"/>
    <s v="23BL000F"/>
    <n v="987"/>
    <n v="987"/>
    <n v="987"/>
    <n v="987"/>
    <n v="0"/>
    <n v="0"/>
    <n v="0"/>
    <n v="0"/>
    <n v="66.849999999999994"/>
    <n v="0"/>
    <n v="0"/>
    <n v="0"/>
    <n v="0"/>
    <n v="0"/>
    <n v="66.849999999999994"/>
    <s v="2"/>
  </r>
  <r>
    <x v="6"/>
    <x v="175"/>
    <s v="1"/>
    <s v="01"/>
    <s v="15041RESIN146362023"/>
    <s v="23BL000F"/>
    <n v="986"/>
    <n v="986"/>
    <n v="986"/>
    <n v="986"/>
    <n v="0"/>
    <n v="0"/>
    <n v="0"/>
    <n v="0"/>
    <n v="85.5"/>
    <n v="0"/>
    <n v="0"/>
    <n v="0"/>
    <n v="0"/>
    <n v="0"/>
    <n v="85.5"/>
    <s v="2"/>
  </r>
  <r>
    <x v="6"/>
    <x v="175"/>
    <s v="1"/>
    <s v="01"/>
    <s v="15041RESIN146362023"/>
    <s v="23BL000F"/>
    <n v="985"/>
    <n v="985"/>
    <n v="985"/>
    <n v="985"/>
    <n v="0"/>
    <n v="0"/>
    <n v="0"/>
    <n v="0"/>
    <n v="28.84"/>
    <n v="0"/>
    <n v="0"/>
    <n v="0"/>
    <n v="0"/>
    <n v="0"/>
    <n v="28.84"/>
    <s v="2"/>
  </r>
  <r>
    <x v="6"/>
    <x v="175"/>
    <s v="1"/>
    <s v="01"/>
    <s v="15041RESIN146362023"/>
    <s v="23BL000F"/>
    <n v="984"/>
    <n v="984"/>
    <n v="984"/>
    <n v="984"/>
    <n v="0"/>
    <n v="0"/>
    <n v="0"/>
    <n v="0"/>
    <n v="18"/>
    <n v="0"/>
    <n v="0"/>
    <n v="0"/>
    <n v="0"/>
    <n v="0"/>
    <n v="18"/>
    <s v="2"/>
  </r>
  <r>
    <x v="6"/>
    <x v="175"/>
    <s v="1"/>
    <s v="01"/>
    <s v="15041RESIN146362023"/>
    <s v="23BL000F"/>
    <n v="983"/>
    <n v="983"/>
    <n v="983"/>
    <n v="983"/>
    <n v="0"/>
    <n v="0"/>
    <n v="0"/>
    <n v="0"/>
    <n v="228"/>
    <n v="0"/>
    <n v="0"/>
    <n v="0"/>
    <n v="0"/>
    <n v="0"/>
    <n v="228"/>
    <s v="2"/>
  </r>
  <r>
    <x v="6"/>
    <x v="175"/>
    <s v="1"/>
    <s v="01"/>
    <s v="15041RESIN146362023"/>
    <s v="23BL000F"/>
    <n v="982"/>
    <n v="982"/>
    <n v="982"/>
    <n v="982"/>
    <n v="0"/>
    <n v="0"/>
    <n v="0"/>
    <n v="0"/>
    <n v="125.5"/>
    <n v="0"/>
    <n v="0"/>
    <n v="0"/>
    <n v="0"/>
    <n v="0"/>
    <n v="125.5"/>
    <s v="2"/>
  </r>
  <r>
    <x v="6"/>
    <x v="175"/>
    <s v="1"/>
    <s v="01"/>
    <s v="15041RESIN146362023"/>
    <s v="23BL000F"/>
    <n v="981"/>
    <n v="981"/>
    <n v="981"/>
    <n v="981"/>
    <n v="0"/>
    <n v="0"/>
    <n v="0"/>
    <n v="0"/>
    <n v="121"/>
    <n v="0"/>
    <n v="0"/>
    <n v="0"/>
    <n v="0"/>
    <n v="0"/>
    <n v="121"/>
    <s v="2"/>
  </r>
  <r>
    <x v="6"/>
    <x v="175"/>
    <s v="1"/>
    <s v="01"/>
    <s v="15041RESIN146362023"/>
    <s v="23BL000F"/>
    <n v="980"/>
    <n v="980"/>
    <n v="980"/>
    <n v="980"/>
    <n v="0"/>
    <n v="0"/>
    <n v="0"/>
    <n v="0"/>
    <n v="776"/>
    <n v="0"/>
    <n v="0"/>
    <n v="0"/>
    <n v="0"/>
    <n v="0"/>
    <n v="776"/>
    <s v="2"/>
  </r>
  <r>
    <x v="6"/>
    <x v="175"/>
    <s v="1"/>
    <s v="01"/>
    <s v="15041RESIN146362023"/>
    <s v="23BL000F"/>
    <n v="979"/>
    <n v="979"/>
    <n v="979"/>
    <n v="979"/>
    <n v="0"/>
    <n v="0"/>
    <n v="0"/>
    <n v="0"/>
    <n v="83.82"/>
    <n v="0"/>
    <n v="0"/>
    <n v="0"/>
    <n v="0"/>
    <n v="0"/>
    <n v="83.82"/>
    <s v="2"/>
  </r>
  <r>
    <x v="6"/>
    <x v="175"/>
    <s v="1"/>
    <s v="01"/>
    <s v="15041RESIN146362023"/>
    <s v="23BL000F"/>
    <n v="978"/>
    <n v="978"/>
    <n v="978"/>
    <n v="978"/>
    <n v="0"/>
    <n v="0"/>
    <n v="0"/>
    <n v="0"/>
    <n v="384"/>
    <n v="0"/>
    <n v="0"/>
    <n v="0"/>
    <n v="0"/>
    <n v="0"/>
    <n v="384"/>
    <s v="2"/>
  </r>
  <r>
    <x v="6"/>
    <x v="175"/>
    <s v="1"/>
    <s v="01"/>
    <s v="15041RESIN146362023"/>
    <s v="23BL000F"/>
    <n v="977"/>
    <n v="977"/>
    <n v="977"/>
    <n v="977"/>
    <n v="0"/>
    <n v="0"/>
    <n v="0"/>
    <n v="0"/>
    <n v="30.5"/>
    <n v="0"/>
    <n v="0"/>
    <n v="0"/>
    <n v="0"/>
    <n v="0"/>
    <n v="30.5"/>
    <s v="2"/>
  </r>
  <r>
    <x v="6"/>
    <x v="175"/>
    <s v="1"/>
    <s v="01"/>
    <s v="15041RESIN146362023"/>
    <s v="23BL000F"/>
    <n v="976"/>
    <n v="976"/>
    <n v="976"/>
    <n v="976"/>
    <n v="0"/>
    <n v="0"/>
    <n v="0"/>
    <n v="0"/>
    <n v="24.7"/>
    <n v="0"/>
    <n v="0"/>
    <n v="0"/>
    <n v="0"/>
    <n v="0"/>
    <n v="24.7"/>
    <s v="2"/>
  </r>
  <r>
    <x v="6"/>
    <x v="175"/>
    <s v="1"/>
    <s v="01"/>
    <s v="15041RESIN146362023"/>
    <s v="23BL000F"/>
    <n v="975"/>
    <n v="975"/>
    <n v="975"/>
    <n v="975"/>
    <n v="0"/>
    <n v="0"/>
    <n v="0"/>
    <n v="0"/>
    <n v="148.62"/>
    <n v="0"/>
    <n v="0"/>
    <n v="0"/>
    <n v="0"/>
    <n v="0"/>
    <n v="148.62"/>
    <s v="2"/>
  </r>
  <r>
    <x v="6"/>
    <x v="175"/>
    <s v="1"/>
    <s v="01"/>
    <s v="15041RESIN146362023"/>
    <s v="23BL000F"/>
    <n v="974"/>
    <n v="974"/>
    <n v="974"/>
    <n v="974"/>
    <n v="0"/>
    <n v="0"/>
    <n v="0"/>
    <n v="0"/>
    <n v="335"/>
    <n v="0"/>
    <n v="0"/>
    <n v="0"/>
    <n v="0"/>
    <n v="0"/>
    <n v="335"/>
    <s v="2"/>
  </r>
  <r>
    <x v="6"/>
    <x v="175"/>
    <s v="1"/>
    <s v="01"/>
    <s v="15041RESIN146362023"/>
    <s v="23BL000F"/>
    <n v="973"/>
    <n v="973"/>
    <n v="973"/>
    <n v="973"/>
    <n v="0"/>
    <n v="0"/>
    <n v="0"/>
    <n v="0"/>
    <n v="22.75"/>
    <n v="0"/>
    <n v="0"/>
    <n v="0"/>
    <n v="0"/>
    <n v="0"/>
    <n v="22.75"/>
    <n v="2"/>
  </r>
  <r>
    <x v="7"/>
    <x v="176"/>
    <s v="1"/>
    <s v="01"/>
    <s v="15041RESIN159232022"/>
    <s v="22LB000F"/>
    <n v="3794"/>
    <n v="3794"/>
    <n v="3794"/>
    <n v="3794"/>
    <m/>
    <n v="0"/>
    <n v="0"/>
    <n v="0"/>
    <n v="453"/>
    <n v="0"/>
    <n v="0"/>
    <n v="0"/>
    <n v="0"/>
    <n v="0"/>
    <n v="453"/>
    <n v="2"/>
  </r>
  <r>
    <x v="7"/>
    <x v="176"/>
    <s v="1"/>
    <s v="01"/>
    <s v="15041RESIN159232022"/>
    <s v="22LB000F"/>
    <n v="3795"/>
    <n v="3795"/>
    <n v="3795"/>
    <n v="3795"/>
    <m/>
    <n v="0"/>
    <n v="0"/>
    <n v="0"/>
    <n v="84.5"/>
    <n v="0"/>
    <n v="0"/>
    <n v="0"/>
    <n v="0"/>
    <n v="0"/>
    <n v="84.5"/>
    <n v="2"/>
  </r>
  <r>
    <x v="7"/>
    <x v="176"/>
    <s v="1"/>
    <s v="01"/>
    <s v="15041RESIN159232022"/>
    <s v="22LB000F"/>
    <n v="3796"/>
    <n v="3796"/>
    <n v="3796"/>
    <n v="3796"/>
    <m/>
    <n v="0"/>
    <n v="0"/>
    <n v="0"/>
    <n v="248"/>
    <n v="0"/>
    <n v="0"/>
    <n v="0"/>
    <n v="0"/>
    <n v="0"/>
    <n v="248"/>
    <n v="2"/>
  </r>
  <r>
    <x v="7"/>
    <x v="176"/>
    <s v="1"/>
    <s v="01"/>
    <s v="15041RESIN159232022"/>
    <s v="22LB000F"/>
    <n v="3797"/>
    <n v="3797"/>
    <n v="3797"/>
    <n v="3797"/>
    <m/>
    <n v="0"/>
    <n v="0"/>
    <n v="0"/>
    <n v="558.25"/>
    <n v="0"/>
    <n v="0"/>
    <n v="0"/>
    <n v="0"/>
    <n v="0"/>
    <n v="558.25"/>
    <n v="2"/>
  </r>
  <r>
    <x v="7"/>
    <x v="176"/>
    <s v="1"/>
    <s v="01"/>
    <s v="15041RESIN159232022"/>
    <s v="22LB000F"/>
    <n v="3798"/>
    <n v="3798"/>
    <n v="3798"/>
    <n v="3798"/>
    <m/>
    <n v="0"/>
    <n v="0"/>
    <n v="0"/>
    <n v="48.3"/>
    <n v="0"/>
    <n v="0"/>
    <n v="0"/>
    <n v="0"/>
    <n v="0"/>
    <n v="48.3"/>
    <n v="2"/>
  </r>
  <r>
    <x v="7"/>
    <x v="176"/>
    <s v="1"/>
    <s v="01"/>
    <s v="15041RESIN159232022"/>
    <s v="22LB000F"/>
    <n v="3799"/>
    <n v="3799"/>
    <n v="3799"/>
    <n v="3799"/>
    <m/>
    <n v="0"/>
    <n v="0"/>
    <n v="0"/>
    <n v="331.82"/>
    <n v="0"/>
    <n v="0"/>
    <n v="0"/>
    <n v="0"/>
    <n v="0"/>
    <n v="331.82"/>
    <n v="2"/>
  </r>
  <r>
    <x v="7"/>
    <x v="176"/>
    <s v="1"/>
    <s v="01"/>
    <s v="15041RESIN159232022"/>
    <s v="22LB000F"/>
    <n v="3800"/>
    <n v="3800"/>
    <n v="3800"/>
    <n v="3800"/>
    <m/>
    <n v="0"/>
    <n v="0"/>
    <n v="0"/>
    <n v="40.4"/>
    <n v="0"/>
    <n v="0"/>
    <n v="0"/>
    <n v="0"/>
    <n v="0"/>
    <n v="40.4"/>
    <n v="2"/>
  </r>
  <r>
    <x v="7"/>
    <x v="176"/>
    <s v="1"/>
    <s v="01"/>
    <s v="15041RESIN159232022"/>
    <s v="22LB000F"/>
    <n v="3801"/>
    <n v="3801"/>
    <n v="3801"/>
    <n v="3801"/>
    <m/>
    <n v="0"/>
    <n v="0"/>
    <n v="0"/>
    <n v="499"/>
    <n v="0"/>
    <n v="0"/>
    <n v="0"/>
    <n v="0"/>
    <n v="0"/>
    <n v="499"/>
    <n v="2"/>
  </r>
  <r>
    <x v="7"/>
    <x v="176"/>
    <s v="1"/>
    <s v="01"/>
    <s v="15041RESIN159232022"/>
    <s v="22LB000F"/>
    <n v="3802"/>
    <n v="3802"/>
    <n v="3802"/>
    <n v="3802"/>
    <m/>
    <n v="0"/>
    <n v="0"/>
    <n v="0"/>
    <n v="204.24"/>
    <n v="0"/>
    <n v="0"/>
    <n v="0"/>
    <n v="0"/>
    <n v="0"/>
    <n v="204.24"/>
    <n v="2"/>
  </r>
  <r>
    <x v="7"/>
    <x v="176"/>
    <s v="1"/>
    <s v="01"/>
    <s v="15041RESIN159232022"/>
    <s v="22LB000F"/>
    <n v="3803"/>
    <n v="3803"/>
    <n v="3803"/>
    <n v="3803"/>
    <m/>
    <n v="0"/>
    <n v="0"/>
    <n v="0"/>
    <n v="48.8"/>
    <n v="0"/>
    <n v="0"/>
    <n v="0"/>
    <n v="0"/>
    <n v="0"/>
    <n v="48.8"/>
    <n v="2"/>
  </r>
  <r>
    <x v="7"/>
    <x v="176"/>
    <s v="1"/>
    <s v="01"/>
    <s v="15041RESIN159232022"/>
    <s v="22LB000F"/>
    <n v="3804"/>
    <n v="3804"/>
    <n v="3804"/>
    <n v="3804"/>
    <m/>
    <n v="0"/>
    <n v="0"/>
    <n v="0"/>
    <n v="522"/>
    <n v="0"/>
    <n v="0"/>
    <n v="0"/>
    <n v="0"/>
    <n v="0"/>
    <n v="522"/>
    <n v="2"/>
  </r>
  <r>
    <x v="7"/>
    <x v="176"/>
    <s v="1"/>
    <s v="01"/>
    <s v="15041RESIN159232022"/>
    <s v="22LB000F"/>
    <n v="3805"/>
    <n v="3805"/>
    <n v="3805"/>
    <n v="3805"/>
    <m/>
    <n v="0"/>
    <n v="0"/>
    <n v="0"/>
    <n v="550"/>
    <n v="0"/>
    <n v="0"/>
    <n v="0"/>
    <n v="0"/>
    <n v="0"/>
    <n v="550"/>
    <n v="2"/>
  </r>
  <r>
    <x v="7"/>
    <x v="176"/>
    <s v="1"/>
    <s v="01"/>
    <s v="15041RESIN159232022"/>
    <s v="22LB000F"/>
    <n v="3806"/>
    <n v="3806"/>
    <n v="3806"/>
    <n v="3806"/>
    <m/>
    <n v="0"/>
    <n v="0"/>
    <n v="0"/>
    <n v="11"/>
    <n v="0"/>
    <n v="0"/>
    <n v="0"/>
    <n v="0"/>
    <n v="0"/>
    <n v="11"/>
    <n v="2"/>
  </r>
  <r>
    <x v="7"/>
    <x v="176"/>
    <s v="1"/>
    <s v="01"/>
    <s v="15041RESIN159232022"/>
    <s v="22LB000F"/>
    <n v="3807"/>
    <n v="3807"/>
    <n v="3807"/>
    <n v="3807"/>
    <m/>
    <n v="0"/>
    <n v="0"/>
    <n v="0"/>
    <n v="146.75"/>
    <n v="0"/>
    <n v="0"/>
    <n v="0"/>
    <n v="0"/>
    <n v="0"/>
    <n v="146.75"/>
    <n v="2"/>
  </r>
  <r>
    <x v="7"/>
    <x v="176"/>
    <s v="1"/>
    <s v="01"/>
    <s v="15041RESIN159232022"/>
    <s v="22LB000F"/>
    <n v="3808"/>
    <n v="3808"/>
    <n v="3808"/>
    <n v="3808"/>
    <m/>
    <n v="0"/>
    <n v="0"/>
    <n v="0"/>
    <n v="28"/>
    <n v="0"/>
    <n v="0"/>
    <n v="0"/>
    <n v="0"/>
    <n v="0"/>
    <n v="28"/>
    <n v="2"/>
  </r>
  <r>
    <x v="7"/>
    <x v="176"/>
    <s v="1"/>
    <s v="01"/>
    <s v="15041RESIN159232022"/>
    <s v="22LB000F"/>
    <n v="3809"/>
    <n v="3809"/>
    <n v="3809"/>
    <n v="3809"/>
    <m/>
    <n v="0"/>
    <n v="0"/>
    <n v="0"/>
    <n v="49.4"/>
    <n v="0"/>
    <n v="0"/>
    <n v="0"/>
    <n v="0"/>
    <n v="0"/>
    <n v="49.4"/>
    <n v="2"/>
  </r>
  <r>
    <x v="7"/>
    <x v="176"/>
    <s v="1"/>
    <s v="01"/>
    <s v="15041RESIN159232022"/>
    <s v="22LB000F"/>
    <n v="3810"/>
    <n v="3810"/>
    <n v="3810"/>
    <n v="3810"/>
    <m/>
    <n v="0"/>
    <n v="0"/>
    <n v="0"/>
    <n v="375"/>
    <n v="0"/>
    <n v="0"/>
    <n v="0"/>
    <n v="0"/>
    <n v="0"/>
    <n v="375"/>
    <n v="2"/>
  </r>
  <r>
    <x v="7"/>
    <x v="176"/>
    <s v="1"/>
    <s v="01"/>
    <s v="15041RESIN159232022"/>
    <s v="22LB000F"/>
    <n v="3811"/>
    <n v="3811"/>
    <n v="3811"/>
    <n v="3811"/>
    <m/>
    <n v="0"/>
    <n v="0"/>
    <n v="0"/>
    <n v="66.69"/>
    <n v="0"/>
    <n v="0"/>
    <n v="0"/>
    <n v="0"/>
    <n v="0"/>
    <n v="66.69"/>
    <n v="2"/>
  </r>
  <r>
    <x v="7"/>
    <x v="176"/>
    <s v="1"/>
    <s v="01"/>
    <s v="15041RESIN159232022"/>
    <s v="22LB000F"/>
    <n v="3812"/>
    <n v="3812"/>
    <n v="3812"/>
    <n v="3812"/>
    <m/>
    <n v="0"/>
    <n v="0"/>
    <n v="0"/>
    <n v="39"/>
    <n v="0"/>
    <n v="0"/>
    <n v="0"/>
    <n v="0"/>
    <n v="0"/>
    <n v="39"/>
    <n v="2"/>
  </r>
  <r>
    <x v="7"/>
    <x v="176"/>
    <s v="1"/>
    <s v="01"/>
    <s v="15041RESIN159232022"/>
    <s v="22LB000F"/>
    <n v="3813"/>
    <n v="3813"/>
    <n v="3813"/>
    <n v="3813"/>
    <m/>
    <n v="0"/>
    <n v="0"/>
    <n v="0"/>
    <n v="140"/>
    <n v="0"/>
    <n v="0"/>
    <n v="0"/>
    <n v="0"/>
    <n v="0"/>
    <n v="140"/>
    <n v="2"/>
  </r>
  <r>
    <x v="7"/>
    <x v="177"/>
    <s v="1"/>
    <s v="01"/>
    <s v="15041RESIN159232022"/>
    <s v="22LB000F"/>
    <n v="3814"/>
    <n v="3814"/>
    <n v="3814"/>
    <n v="3814"/>
    <m/>
    <n v="0"/>
    <n v="0"/>
    <n v="0"/>
    <n v="106"/>
    <n v="0"/>
    <n v="0"/>
    <n v="0"/>
    <n v="0"/>
    <n v="0"/>
    <n v="106"/>
    <n v="2"/>
  </r>
  <r>
    <x v="7"/>
    <x v="177"/>
    <s v="1"/>
    <s v="01"/>
    <s v="15041RESIN159232022"/>
    <s v="22LB000F"/>
    <n v="3815"/>
    <n v="3815"/>
    <n v="3815"/>
    <n v="3815"/>
    <m/>
    <n v="0"/>
    <n v="0"/>
    <n v="0"/>
    <n v="495"/>
    <n v="0"/>
    <n v="0"/>
    <n v="0"/>
    <n v="0"/>
    <n v="0"/>
    <n v="495"/>
    <n v="2"/>
  </r>
  <r>
    <x v="7"/>
    <x v="177"/>
    <s v="1"/>
    <s v="01"/>
    <s v="15041RESIN159232022"/>
    <s v="22LB000F"/>
    <n v="3816"/>
    <n v="3816"/>
    <n v="3816"/>
    <n v="3816"/>
    <m/>
    <n v="0"/>
    <n v="0"/>
    <n v="0"/>
    <n v="55"/>
    <n v="0"/>
    <n v="0"/>
    <n v="0"/>
    <n v="0"/>
    <n v="0"/>
    <n v="55"/>
    <n v="2"/>
  </r>
  <r>
    <x v="7"/>
    <x v="177"/>
    <s v="1"/>
    <s v="01"/>
    <s v="15041RESIN159232022"/>
    <s v="22LB000F"/>
    <n v="3817"/>
    <n v="3817"/>
    <n v="3817"/>
    <n v="3817"/>
    <m/>
    <n v="0"/>
    <n v="0"/>
    <n v="0"/>
    <n v="156"/>
    <n v="0"/>
    <n v="0"/>
    <n v="0"/>
    <n v="0"/>
    <n v="0"/>
    <n v="156"/>
    <n v="2"/>
  </r>
  <r>
    <x v="7"/>
    <x v="177"/>
    <s v="1"/>
    <s v="01"/>
    <s v="15041RESIN159232022"/>
    <s v="22LB000F"/>
    <n v="3818"/>
    <n v="3818"/>
    <n v="3818"/>
    <n v="3818"/>
    <m/>
    <n v="0"/>
    <n v="0"/>
    <n v="0"/>
    <n v="576"/>
    <n v="0"/>
    <n v="0"/>
    <n v="0"/>
    <n v="0"/>
    <n v="0"/>
    <n v="576"/>
    <n v="2"/>
  </r>
  <r>
    <x v="7"/>
    <x v="177"/>
    <s v="1"/>
    <s v="01"/>
    <s v="15041RESIN159232022"/>
    <s v="22LB000F"/>
    <n v="3819"/>
    <n v="3819"/>
    <n v="3819"/>
    <n v="3819"/>
    <m/>
    <n v="0"/>
    <n v="0"/>
    <n v="0"/>
    <n v="60"/>
    <n v="0"/>
    <n v="0"/>
    <n v="0"/>
    <n v="0"/>
    <n v="0"/>
    <n v="60"/>
    <n v="2"/>
  </r>
  <r>
    <x v="7"/>
    <x v="177"/>
    <s v="1"/>
    <s v="01"/>
    <s v="15041RESIN159232022"/>
    <s v="22LB000F"/>
    <n v="3820"/>
    <n v="3820"/>
    <n v="3820"/>
    <n v="3820"/>
    <m/>
    <n v="0"/>
    <n v="0"/>
    <n v="0"/>
    <n v="574.1"/>
    <n v="0"/>
    <n v="0"/>
    <n v="0"/>
    <n v="0"/>
    <n v="0"/>
    <n v="574.1"/>
    <n v="2"/>
  </r>
  <r>
    <x v="7"/>
    <x v="177"/>
    <s v="1"/>
    <s v="01"/>
    <s v="15041RESIN159232022"/>
    <s v="22LB000F"/>
    <n v="3821"/>
    <n v="3821"/>
    <n v="3821"/>
    <n v="3821"/>
    <m/>
    <n v="0"/>
    <n v="0"/>
    <n v="0"/>
    <n v="1161"/>
    <n v="0"/>
    <n v="0"/>
    <n v="0"/>
    <n v="0"/>
    <n v="0"/>
    <n v="1161"/>
    <n v="2"/>
  </r>
  <r>
    <x v="7"/>
    <x v="177"/>
    <s v="1"/>
    <s v="01"/>
    <s v="15041RESIN159232022"/>
    <s v="22LB000F"/>
    <n v="3822"/>
    <n v="3822"/>
    <n v="3822"/>
    <n v="3822"/>
    <m/>
    <n v="0"/>
    <n v="0"/>
    <n v="0"/>
    <n v="131.5"/>
    <n v="0"/>
    <n v="0"/>
    <n v="0"/>
    <n v="0"/>
    <n v="0"/>
    <n v="131.5"/>
    <n v="2"/>
  </r>
  <r>
    <x v="7"/>
    <x v="177"/>
    <s v="1"/>
    <s v="01"/>
    <s v="15041RESIN159232022"/>
    <s v="22LB000F"/>
    <n v="3823"/>
    <n v="3823"/>
    <n v="3823"/>
    <n v="3823"/>
    <m/>
    <n v="0"/>
    <n v="0"/>
    <n v="0"/>
    <n v="106"/>
    <n v="0"/>
    <n v="0"/>
    <n v="0"/>
    <n v="0"/>
    <n v="0"/>
    <n v="106"/>
    <n v="2"/>
  </r>
  <r>
    <x v="7"/>
    <x v="177"/>
    <s v="1"/>
    <s v="01"/>
    <s v="15041RESIN159232022"/>
    <s v="22LB000F"/>
    <n v="3824"/>
    <n v="3824"/>
    <n v="3824"/>
    <n v="3824"/>
    <m/>
    <n v="0"/>
    <n v="0"/>
    <n v="0"/>
    <n v="220.5"/>
    <n v="0"/>
    <n v="0"/>
    <n v="0"/>
    <n v="0"/>
    <n v="0"/>
    <n v="220.5"/>
    <n v="2"/>
  </r>
  <r>
    <x v="7"/>
    <x v="177"/>
    <s v="1"/>
    <s v="01"/>
    <s v="15041RESIN159232022"/>
    <s v="22LB000F"/>
    <n v="3825"/>
    <n v="3825"/>
    <n v="3825"/>
    <n v="3825"/>
    <m/>
    <n v="0"/>
    <n v="0"/>
    <n v="0"/>
    <n v="111.75"/>
    <n v="0"/>
    <n v="0"/>
    <n v="0"/>
    <n v="0"/>
    <n v="0"/>
    <n v="111.75"/>
    <n v="2"/>
  </r>
  <r>
    <x v="7"/>
    <x v="177"/>
    <s v="1"/>
    <s v="01"/>
    <s v="15041RESIN159232022"/>
    <s v="22LB000F"/>
    <n v="3826"/>
    <n v="3826"/>
    <n v="3826"/>
    <n v="3826"/>
    <m/>
    <n v="0"/>
    <n v="0"/>
    <n v="0"/>
    <n v="33"/>
    <n v="0"/>
    <n v="0"/>
    <n v="0"/>
    <n v="0"/>
    <n v="0"/>
    <n v="33"/>
    <n v="2"/>
  </r>
  <r>
    <x v="7"/>
    <x v="177"/>
    <s v="1"/>
    <s v="01"/>
    <s v="15041RESIN159232022"/>
    <s v="22LB000F"/>
    <n v="3827"/>
    <n v="3827"/>
    <n v="3827"/>
    <n v="3827"/>
    <m/>
    <n v="0"/>
    <n v="0"/>
    <n v="0"/>
    <n v="30"/>
    <n v="0"/>
    <n v="0"/>
    <n v="0"/>
    <n v="0"/>
    <n v="0"/>
    <n v="30"/>
    <n v="2"/>
  </r>
  <r>
    <x v="7"/>
    <x v="177"/>
    <s v="1"/>
    <s v="01"/>
    <s v="15041RESIN159232022"/>
    <s v="22LB000F"/>
    <n v="3828"/>
    <n v="3828"/>
    <n v="3828"/>
    <n v="3828"/>
    <m/>
    <n v="0"/>
    <n v="0"/>
    <n v="0"/>
    <n v="106"/>
    <n v="0"/>
    <n v="0"/>
    <n v="0"/>
    <n v="0"/>
    <n v="0"/>
    <n v="106"/>
    <n v="2"/>
  </r>
  <r>
    <x v="7"/>
    <x v="177"/>
    <s v="1"/>
    <s v="01"/>
    <s v="15041RESIN159232022"/>
    <s v="22LB000F"/>
    <n v="3829"/>
    <n v="3829"/>
    <n v="3829"/>
    <n v="3829"/>
    <m/>
    <n v="0"/>
    <n v="0"/>
    <n v="0"/>
    <n v="516"/>
    <n v="0"/>
    <n v="0"/>
    <n v="0"/>
    <n v="0"/>
    <n v="0"/>
    <n v="516"/>
    <n v="2"/>
  </r>
  <r>
    <x v="7"/>
    <x v="177"/>
    <s v="1"/>
    <s v="01"/>
    <s v="15041RESIN159232022"/>
    <s v="22LB000F"/>
    <n v="3830"/>
    <n v="3830"/>
    <n v="3830"/>
    <n v="3830"/>
    <m/>
    <n v="0"/>
    <n v="0"/>
    <n v="0"/>
    <n v="528.13"/>
    <n v="0"/>
    <n v="0"/>
    <n v="0"/>
    <n v="0"/>
    <n v="0"/>
    <n v="528.13"/>
    <n v="2"/>
  </r>
  <r>
    <x v="7"/>
    <x v="177"/>
    <s v="1"/>
    <s v="01"/>
    <s v="15041RESIN159232022"/>
    <s v="22LB000F"/>
    <n v="3831"/>
    <n v="3831"/>
    <n v="3831"/>
    <n v="3831"/>
    <m/>
    <n v="0"/>
    <n v="0"/>
    <n v="0"/>
    <n v="20"/>
    <n v="0"/>
    <n v="0"/>
    <n v="0"/>
    <n v="0"/>
    <n v="0"/>
    <n v="20"/>
    <n v="2"/>
  </r>
  <r>
    <x v="7"/>
    <x v="177"/>
    <s v="1"/>
    <s v="01"/>
    <s v="15041RESIN159232022"/>
    <s v="22LB000F"/>
    <n v="3832"/>
    <n v="3832"/>
    <n v="3832"/>
    <n v="3832"/>
    <m/>
    <n v="0"/>
    <n v="0"/>
    <n v="0"/>
    <n v="110"/>
    <n v="0"/>
    <n v="0"/>
    <n v="0"/>
    <n v="0"/>
    <n v="0"/>
    <n v="110"/>
    <n v="2"/>
  </r>
  <r>
    <x v="7"/>
    <x v="177"/>
    <s v="1"/>
    <s v="01"/>
    <s v="15041RESIN159232022"/>
    <s v="22LB000F"/>
    <n v="3833"/>
    <n v="3833"/>
    <n v="3833"/>
    <n v="3833"/>
    <m/>
    <n v="0"/>
    <n v="0"/>
    <n v="0"/>
    <n v="14.7"/>
    <n v="0"/>
    <n v="0"/>
    <n v="0"/>
    <n v="0"/>
    <n v="0"/>
    <n v="14.7"/>
    <n v="2"/>
  </r>
  <r>
    <x v="7"/>
    <x v="177"/>
    <s v="1"/>
    <s v="01"/>
    <s v="15041RESIN159232022"/>
    <s v="22LB000F"/>
    <n v="3834"/>
    <n v="3834"/>
    <n v="3834"/>
    <n v="3834"/>
    <m/>
    <n v="0"/>
    <n v="0"/>
    <n v="0"/>
    <n v="174"/>
    <n v="0"/>
    <n v="0"/>
    <n v="0"/>
    <n v="0"/>
    <n v="0"/>
    <n v="174"/>
    <n v="2"/>
  </r>
  <r>
    <x v="7"/>
    <x v="177"/>
    <s v="1"/>
    <s v="01"/>
    <s v="15041RESIN159232022"/>
    <s v="22LB000F"/>
    <n v="3835"/>
    <n v="3835"/>
    <n v="3835"/>
    <n v="3835"/>
    <m/>
    <n v="0"/>
    <n v="0"/>
    <n v="0"/>
    <n v="1535.5"/>
    <n v="0"/>
    <n v="0"/>
    <n v="0"/>
    <n v="0"/>
    <n v="0"/>
    <n v="1535.5"/>
    <n v="2"/>
  </r>
  <r>
    <x v="7"/>
    <x v="177"/>
    <s v="1"/>
    <s v="01"/>
    <s v="15041RESIN159232022"/>
    <s v="22LB000F"/>
    <n v="3836"/>
    <n v="3836"/>
    <n v="3836"/>
    <n v="3836"/>
    <m/>
    <n v="0"/>
    <n v="0"/>
    <n v="0"/>
    <n v="40.98"/>
    <n v="0"/>
    <n v="0"/>
    <n v="0"/>
    <n v="0"/>
    <n v="0"/>
    <n v="40.98"/>
    <n v="2"/>
  </r>
  <r>
    <x v="7"/>
    <x v="177"/>
    <s v="1"/>
    <s v="01"/>
    <s v="15041RESIN159232022"/>
    <s v="22LB000F"/>
    <n v="3837"/>
    <n v="3837"/>
    <n v="3837"/>
    <n v="3837"/>
    <m/>
    <n v="0"/>
    <n v="0"/>
    <n v="0"/>
    <n v="141.69999999999999"/>
    <n v="0"/>
    <n v="0"/>
    <n v="0"/>
    <n v="0"/>
    <n v="0"/>
    <n v="141.69999999999999"/>
    <n v="2"/>
  </r>
  <r>
    <x v="7"/>
    <x v="177"/>
    <s v="1"/>
    <s v="01"/>
    <s v="15041RESIN159232022"/>
    <s v="22LB000F"/>
    <n v="3838"/>
    <n v="3838"/>
    <n v="3838"/>
    <n v="3838"/>
    <m/>
    <n v="0"/>
    <n v="0"/>
    <n v="0"/>
    <n v="138"/>
    <n v="0"/>
    <n v="0"/>
    <n v="0"/>
    <n v="0"/>
    <n v="0"/>
    <n v="138"/>
    <n v="2"/>
  </r>
  <r>
    <x v="7"/>
    <x v="177"/>
    <s v="1"/>
    <s v="01"/>
    <s v="15041RESIN159232022"/>
    <s v="22LB000F"/>
    <n v="3839"/>
    <n v="3839"/>
    <n v="3839"/>
    <n v="3839"/>
    <m/>
    <n v="0"/>
    <n v="0"/>
    <n v="0"/>
    <n v="376"/>
    <n v="0"/>
    <n v="0"/>
    <n v="0"/>
    <n v="0"/>
    <n v="0"/>
    <n v="376"/>
    <n v="2"/>
  </r>
  <r>
    <x v="7"/>
    <x v="178"/>
    <s v="1"/>
    <s v="01"/>
    <s v="15041RESIN159232022"/>
    <s v="22LB000F"/>
    <n v="3840"/>
    <n v="3840"/>
    <n v="3840"/>
    <n v="3840"/>
    <m/>
    <n v="0"/>
    <n v="0"/>
    <n v="0"/>
    <n v="30.8"/>
    <n v="0"/>
    <n v="0"/>
    <n v="0"/>
    <n v="0"/>
    <n v="0"/>
    <n v="30.8"/>
    <n v="2"/>
  </r>
  <r>
    <x v="7"/>
    <x v="178"/>
    <s v="1"/>
    <s v="01"/>
    <s v="15041RESIN159232022"/>
    <s v="22LB000F"/>
    <n v="3841"/>
    <n v="3841"/>
    <n v="3841"/>
    <n v="3841"/>
    <m/>
    <n v="0"/>
    <n v="0"/>
    <n v="0"/>
    <n v="72"/>
    <n v="0"/>
    <n v="0"/>
    <n v="0"/>
    <n v="0"/>
    <n v="0"/>
    <n v="72"/>
    <n v="2"/>
  </r>
  <r>
    <x v="7"/>
    <x v="178"/>
    <s v="1"/>
    <s v="01"/>
    <s v="15041RESIN159232022"/>
    <s v="22LB000F"/>
    <n v="3842"/>
    <n v="3842"/>
    <n v="3842"/>
    <n v="3842"/>
    <m/>
    <n v="0"/>
    <n v="0"/>
    <n v="0"/>
    <n v="34.799999999999997"/>
    <n v="0"/>
    <n v="0"/>
    <n v="0"/>
    <n v="0"/>
    <n v="0"/>
    <n v="34.799999999999997"/>
    <n v="2"/>
  </r>
  <r>
    <x v="7"/>
    <x v="178"/>
    <s v="1"/>
    <s v="01"/>
    <s v="15041RESIN159232022"/>
    <s v="22LB000F"/>
    <n v="3843"/>
    <n v="3843"/>
    <n v="3843"/>
    <n v="3843"/>
    <m/>
    <n v="0"/>
    <n v="0"/>
    <n v="0"/>
    <n v="477"/>
    <n v="0"/>
    <n v="0"/>
    <n v="0"/>
    <n v="0"/>
    <n v="0"/>
    <n v="477"/>
    <n v="2"/>
  </r>
  <r>
    <x v="7"/>
    <x v="178"/>
    <s v="1"/>
    <s v="01"/>
    <s v="15041RESIN159232022"/>
    <s v="22LB000F"/>
    <n v="3844"/>
    <n v="3844"/>
    <n v="3844"/>
    <n v="3844"/>
    <m/>
    <n v="0"/>
    <n v="0"/>
    <n v="0"/>
    <n v="105"/>
    <n v="0"/>
    <n v="0"/>
    <n v="0"/>
    <n v="0"/>
    <n v="0"/>
    <n v="105"/>
    <n v="2"/>
  </r>
  <r>
    <x v="7"/>
    <x v="178"/>
    <s v="1"/>
    <s v="01"/>
    <s v="15041RESIN159232022"/>
    <s v="22LB000F"/>
    <n v="3845"/>
    <n v="3845"/>
    <n v="3845"/>
    <n v="3845"/>
    <m/>
    <n v="0"/>
    <n v="0"/>
    <n v="0"/>
    <n v="45"/>
    <n v="0"/>
    <n v="0"/>
    <n v="0"/>
    <n v="0"/>
    <n v="0"/>
    <n v="45"/>
    <n v="2"/>
  </r>
  <r>
    <x v="7"/>
    <x v="178"/>
    <s v="1"/>
    <s v="01"/>
    <s v="15041RESIN159232022"/>
    <s v="22LB000F"/>
    <n v="3846"/>
    <n v="3846"/>
    <n v="3846"/>
    <n v="3846"/>
    <m/>
    <n v="0"/>
    <n v="0"/>
    <n v="0"/>
    <n v="375"/>
    <n v="0"/>
    <n v="0"/>
    <n v="0"/>
    <n v="0"/>
    <n v="0"/>
    <n v="375"/>
    <n v="2"/>
  </r>
  <r>
    <x v="7"/>
    <x v="178"/>
    <s v="1"/>
    <s v="01"/>
    <s v="15041RESIN159232022"/>
    <s v="22LB000F"/>
    <n v="3847"/>
    <n v="3847"/>
    <n v="3847"/>
    <n v="3847"/>
    <m/>
    <n v="0"/>
    <n v="0"/>
    <n v="0"/>
    <n v="962.6"/>
    <n v="0"/>
    <n v="0"/>
    <n v="0"/>
    <n v="0"/>
    <n v="0"/>
    <n v="962.6"/>
    <n v="2"/>
  </r>
  <r>
    <x v="7"/>
    <x v="178"/>
    <s v="1"/>
    <s v="01"/>
    <s v="15041RESIN159232022"/>
    <s v="22LB000F"/>
    <n v="3848"/>
    <n v="3848"/>
    <n v="3848"/>
    <n v="3848"/>
    <m/>
    <n v="0"/>
    <n v="0"/>
    <n v="0"/>
    <n v="164.6"/>
    <n v="0"/>
    <n v="0"/>
    <n v="0"/>
    <n v="0"/>
    <n v="0"/>
    <n v="164.6"/>
    <n v="2"/>
  </r>
  <r>
    <x v="7"/>
    <x v="178"/>
    <s v="1"/>
    <s v="01"/>
    <s v="15041RESIN159232022"/>
    <s v="22LB000F"/>
    <n v="3849"/>
    <n v="3849"/>
    <n v="3849"/>
    <n v="3849"/>
    <m/>
    <n v="0"/>
    <n v="0"/>
    <n v="0"/>
    <n v="385"/>
    <n v="0"/>
    <n v="0"/>
    <n v="0"/>
    <n v="0"/>
    <n v="0"/>
    <n v="385"/>
    <n v="2"/>
  </r>
  <r>
    <x v="7"/>
    <x v="178"/>
    <s v="1"/>
    <s v="01"/>
    <s v="15041RESIN159232022"/>
    <s v="22LB000F"/>
    <n v="3850"/>
    <n v="3850"/>
    <n v="3850"/>
    <n v="3850"/>
    <m/>
    <n v="0"/>
    <n v="0"/>
    <n v="0"/>
    <n v="63"/>
    <n v="0"/>
    <n v="0"/>
    <n v="0"/>
    <n v="0"/>
    <n v="0"/>
    <n v="63"/>
    <n v="2"/>
  </r>
  <r>
    <x v="7"/>
    <x v="178"/>
    <s v="1"/>
    <s v="01"/>
    <s v="15041RESIN159232022"/>
    <s v="22LB000F"/>
    <n v="3851"/>
    <n v="3851"/>
    <n v="3851"/>
    <n v="3851"/>
    <m/>
    <n v="0"/>
    <n v="0"/>
    <n v="0"/>
    <n v="126.2"/>
    <n v="0"/>
    <n v="0"/>
    <n v="0"/>
    <n v="0"/>
    <n v="0"/>
    <n v="126.2"/>
    <n v="2"/>
  </r>
  <r>
    <x v="7"/>
    <x v="178"/>
    <s v="1"/>
    <s v="01"/>
    <s v="15041RESIN159232022"/>
    <s v="22LB000F"/>
    <n v="3852"/>
    <n v="3852"/>
    <n v="3852"/>
    <n v="3852"/>
    <m/>
    <n v="0"/>
    <n v="0"/>
    <n v="0"/>
    <n v="13.6"/>
    <n v="0"/>
    <n v="0"/>
    <n v="0"/>
    <n v="0"/>
    <n v="0"/>
    <n v="13.6"/>
    <n v="2"/>
  </r>
  <r>
    <x v="7"/>
    <x v="178"/>
    <s v="1"/>
    <s v="01"/>
    <s v="15041RESIN159232022"/>
    <s v="22LB000F"/>
    <n v="3853"/>
    <n v="3853"/>
    <n v="3853"/>
    <n v="3853"/>
    <m/>
    <n v="0"/>
    <n v="0"/>
    <n v="0"/>
    <n v="262.5"/>
    <n v="0"/>
    <n v="0"/>
    <n v="0"/>
    <n v="0"/>
    <n v="0"/>
    <n v="262.5"/>
    <n v="2"/>
  </r>
  <r>
    <x v="7"/>
    <x v="178"/>
    <s v="1"/>
    <s v="01"/>
    <s v="15041RESIN159232022"/>
    <s v="22LB000F"/>
    <n v="3854"/>
    <n v="3854"/>
    <n v="3854"/>
    <n v="3854"/>
    <m/>
    <n v="0"/>
    <n v="0"/>
    <n v="0"/>
    <n v="412"/>
    <n v="0"/>
    <n v="0"/>
    <n v="0"/>
    <n v="0"/>
    <n v="0"/>
    <n v="412"/>
    <n v="2"/>
  </r>
  <r>
    <x v="7"/>
    <x v="179"/>
    <s v="1"/>
    <s v="01"/>
    <s v="15041RESIN159232022"/>
    <s v="22LB000F"/>
    <n v="3855"/>
    <n v="3855"/>
    <n v="3855"/>
    <n v="3855"/>
    <m/>
    <n v="0"/>
    <n v="0"/>
    <n v="0"/>
    <n v="558.5"/>
    <n v="0"/>
    <n v="0"/>
    <n v="0"/>
    <n v="0"/>
    <n v="0"/>
    <n v="558.5"/>
    <n v="2"/>
  </r>
  <r>
    <x v="7"/>
    <x v="179"/>
    <s v="1"/>
    <s v="01"/>
    <s v="15041RESIN159232022"/>
    <s v="22LB000F"/>
    <n v="3856"/>
    <n v="3856"/>
    <n v="3856"/>
    <n v="3856"/>
    <m/>
    <n v="0"/>
    <n v="0"/>
    <n v="0"/>
    <n v="496"/>
    <n v="0"/>
    <n v="0"/>
    <n v="0"/>
    <n v="0"/>
    <n v="0"/>
    <n v="496"/>
    <n v="2"/>
  </r>
  <r>
    <x v="7"/>
    <x v="179"/>
    <s v="1"/>
    <s v="01"/>
    <s v="15041RESIN159232022"/>
    <s v="22LB000F"/>
    <n v="3857"/>
    <n v="3857"/>
    <n v="3857"/>
    <n v="3857"/>
    <m/>
    <n v="0"/>
    <n v="0"/>
    <n v="0"/>
    <n v="353.9"/>
    <n v="0"/>
    <n v="0"/>
    <n v="0"/>
    <n v="0"/>
    <n v="0"/>
    <n v="353.9"/>
    <n v="2"/>
  </r>
  <r>
    <x v="7"/>
    <x v="179"/>
    <s v="1"/>
    <s v="01"/>
    <s v="15041RESIN159232022"/>
    <s v="22LB000F"/>
    <n v="3858"/>
    <n v="3858"/>
    <n v="3858"/>
    <n v="3858"/>
    <m/>
    <n v="0"/>
    <n v="0"/>
    <n v="0"/>
    <n v="270"/>
    <n v="0"/>
    <n v="0"/>
    <n v="0"/>
    <n v="0"/>
    <n v="0"/>
    <n v="270"/>
    <n v="2"/>
  </r>
  <r>
    <x v="7"/>
    <x v="179"/>
    <s v="1"/>
    <s v="01"/>
    <s v="15041RESIN159232022"/>
    <s v="22LB000F"/>
    <n v="3859"/>
    <n v="3859"/>
    <n v="3859"/>
    <n v="3859"/>
    <m/>
    <n v="0"/>
    <n v="0"/>
    <n v="0"/>
    <n v="450"/>
    <n v="0"/>
    <n v="0"/>
    <n v="0"/>
    <n v="0"/>
    <n v="0"/>
    <n v="450"/>
    <n v="2"/>
  </r>
  <r>
    <x v="7"/>
    <x v="179"/>
    <s v="1"/>
    <s v="01"/>
    <s v="15041RESIN159232022"/>
    <s v="22LB000F"/>
    <n v="3860"/>
    <n v="3860"/>
    <n v="3860"/>
    <n v="3860"/>
    <m/>
    <n v="0"/>
    <n v="0"/>
    <n v="0"/>
    <n v="512"/>
    <n v="0"/>
    <n v="0"/>
    <n v="0"/>
    <n v="0"/>
    <n v="0"/>
    <n v="512"/>
    <n v="2"/>
  </r>
  <r>
    <x v="7"/>
    <x v="179"/>
    <s v="1"/>
    <s v="01"/>
    <s v="15041RESIN159232022"/>
    <s v="22LB000F"/>
    <n v="3861"/>
    <n v="3861"/>
    <n v="3861"/>
    <n v="3861"/>
    <m/>
    <n v="0"/>
    <n v="0"/>
    <n v="0"/>
    <n v="66.400000000000006"/>
    <n v="0"/>
    <n v="0"/>
    <n v="0"/>
    <n v="0"/>
    <n v="0"/>
    <n v="66.400000000000006"/>
    <n v="2"/>
  </r>
  <r>
    <x v="7"/>
    <x v="179"/>
    <s v="1"/>
    <s v="01"/>
    <s v="15041RESIN159232022"/>
    <s v="22LB000F"/>
    <n v="3862"/>
    <n v="3862"/>
    <n v="3862"/>
    <n v="3862"/>
    <m/>
    <n v="0"/>
    <n v="0"/>
    <n v="0"/>
    <n v="424.25"/>
    <n v="0"/>
    <n v="0"/>
    <n v="0"/>
    <n v="0"/>
    <n v="0"/>
    <n v="424.25"/>
    <n v="2"/>
  </r>
  <r>
    <x v="7"/>
    <x v="179"/>
    <s v="1"/>
    <s v="01"/>
    <s v="15041RESIN159232022"/>
    <s v="22LB000F"/>
    <n v="3863"/>
    <n v="3863"/>
    <n v="3863"/>
    <n v="3863"/>
    <m/>
    <n v="0"/>
    <n v="0"/>
    <n v="0"/>
    <n v="84.55"/>
    <n v="0"/>
    <n v="0"/>
    <n v="0"/>
    <n v="0"/>
    <n v="0"/>
    <n v="84.55"/>
    <n v="2"/>
  </r>
  <r>
    <x v="7"/>
    <x v="179"/>
    <s v="1"/>
    <s v="01"/>
    <s v="15041RESIN159232022"/>
    <s v="22LB000F"/>
    <n v="3864"/>
    <n v="3864"/>
    <n v="3864"/>
    <n v="3864"/>
    <m/>
    <n v="0"/>
    <n v="0"/>
    <n v="0"/>
    <n v="397.8"/>
    <n v="0"/>
    <n v="0"/>
    <n v="0"/>
    <n v="0"/>
    <n v="0"/>
    <n v="397.8"/>
    <n v="2"/>
  </r>
  <r>
    <x v="7"/>
    <x v="179"/>
    <s v="1"/>
    <s v="01"/>
    <s v="15041RESIN159232022"/>
    <s v="22LB000F"/>
    <n v="3865"/>
    <n v="3865"/>
    <n v="3865"/>
    <n v="3865"/>
    <m/>
    <n v="0"/>
    <n v="0"/>
    <n v="0"/>
    <n v="100"/>
    <n v="0"/>
    <n v="0"/>
    <n v="0"/>
    <n v="0"/>
    <n v="0"/>
    <n v="100"/>
    <n v="2"/>
  </r>
  <r>
    <x v="7"/>
    <x v="179"/>
    <s v="1"/>
    <s v="01"/>
    <s v="15041RESIN159232022"/>
    <s v="22LB000F"/>
    <n v="3866"/>
    <n v="3866"/>
    <n v="3866"/>
    <n v="3866"/>
    <m/>
    <n v="0"/>
    <n v="0"/>
    <n v="0"/>
    <n v="61"/>
    <n v="0"/>
    <n v="0"/>
    <n v="0"/>
    <n v="0"/>
    <n v="0"/>
    <n v="61"/>
    <n v="2"/>
  </r>
  <r>
    <x v="7"/>
    <x v="179"/>
    <s v="1"/>
    <s v="01"/>
    <s v="15041RESIN159232022"/>
    <s v="22LB000F"/>
    <n v="3867"/>
    <n v="3867"/>
    <n v="3867"/>
    <n v="3867"/>
    <m/>
    <n v="0"/>
    <n v="0"/>
    <n v="0"/>
    <n v="50"/>
    <n v="0"/>
    <n v="0"/>
    <n v="0"/>
    <n v="0"/>
    <n v="0"/>
    <n v="50"/>
    <n v="2"/>
  </r>
  <r>
    <x v="7"/>
    <x v="179"/>
    <s v="1"/>
    <s v="01"/>
    <s v="15041RESIN159232022"/>
    <s v="22LB000F"/>
    <n v="3868"/>
    <n v="3868"/>
    <n v="3868"/>
    <n v="3868"/>
    <m/>
    <n v="0"/>
    <n v="0"/>
    <n v="0"/>
    <n v="258.7"/>
    <n v="0"/>
    <n v="0"/>
    <n v="0"/>
    <n v="0"/>
    <n v="0"/>
    <n v="258.7"/>
    <n v="2"/>
  </r>
  <r>
    <x v="7"/>
    <x v="179"/>
    <s v="1"/>
    <s v="01"/>
    <s v="15041RESIN159232022"/>
    <s v="22LB000F"/>
    <n v="3869"/>
    <n v="3869"/>
    <n v="3869"/>
    <n v="3869"/>
    <m/>
    <n v="0"/>
    <n v="0"/>
    <n v="0"/>
    <n v="322.2"/>
    <n v="0"/>
    <n v="0"/>
    <n v="0"/>
    <n v="0"/>
    <n v="0"/>
    <n v="322.2"/>
    <n v="2"/>
  </r>
  <r>
    <x v="7"/>
    <x v="179"/>
    <s v="1"/>
    <s v="01"/>
    <s v="15041RESIN159232022"/>
    <s v="22LB000F"/>
    <n v="3870"/>
    <n v="3870"/>
    <n v="3870"/>
    <n v="3870"/>
    <m/>
    <n v="0"/>
    <n v="0"/>
    <n v="0"/>
    <n v="187"/>
    <n v="0"/>
    <n v="0"/>
    <n v="0"/>
    <n v="0"/>
    <n v="0"/>
    <n v="187"/>
    <n v="2"/>
  </r>
  <r>
    <x v="7"/>
    <x v="179"/>
    <s v="1"/>
    <s v="01"/>
    <s v="15041RESIN159232022"/>
    <s v="22LB000F"/>
    <n v="3871"/>
    <n v="3871"/>
    <n v="3871"/>
    <n v="3871"/>
    <m/>
    <n v="0"/>
    <n v="0"/>
    <n v="0"/>
    <n v="49"/>
    <n v="0"/>
    <n v="0"/>
    <n v="0"/>
    <n v="0"/>
    <n v="0"/>
    <n v="49"/>
    <n v="2"/>
  </r>
  <r>
    <x v="7"/>
    <x v="179"/>
    <s v="1"/>
    <s v="01"/>
    <s v="15041RESIN159232022"/>
    <s v="22LB000F"/>
    <n v="3872"/>
    <n v="3872"/>
    <n v="3872"/>
    <n v="3872"/>
    <m/>
    <n v="0"/>
    <n v="0"/>
    <n v="0"/>
    <n v="462"/>
    <n v="0"/>
    <n v="0"/>
    <n v="0"/>
    <n v="0"/>
    <n v="0"/>
    <n v="462"/>
    <n v="2"/>
  </r>
  <r>
    <x v="7"/>
    <x v="179"/>
    <s v="1"/>
    <s v="01"/>
    <s v="15041RESIN159232022"/>
    <s v="22LB000F"/>
    <n v="3873"/>
    <n v="3873"/>
    <n v="3873"/>
    <n v="3873"/>
    <m/>
    <n v="0"/>
    <n v="0"/>
    <n v="0"/>
    <n v="110"/>
    <n v="0"/>
    <n v="0"/>
    <n v="0"/>
    <n v="0"/>
    <n v="0"/>
    <n v="110"/>
    <n v="2"/>
  </r>
  <r>
    <x v="7"/>
    <x v="179"/>
    <s v="1"/>
    <s v="01"/>
    <s v="15041RESIN159232022"/>
    <s v="22LB000F"/>
    <n v="3874"/>
    <n v="3874"/>
    <n v="3874"/>
    <n v="3874"/>
    <m/>
    <n v="0"/>
    <n v="0"/>
    <n v="0"/>
    <n v="0"/>
    <n v="0"/>
    <n v="0"/>
    <n v="0"/>
    <n v="0"/>
    <n v="0"/>
    <n v="0"/>
    <n v="2"/>
  </r>
  <r>
    <x v="7"/>
    <x v="179"/>
    <s v="1"/>
    <s v="01"/>
    <s v="15041RESIN159232022"/>
    <s v="22LB000F"/>
    <n v="3875"/>
    <n v="3875"/>
    <n v="3875"/>
    <n v="3875"/>
    <m/>
    <n v="0"/>
    <n v="0"/>
    <n v="0"/>
    <n v="40"/>
    <n v="0"/>
    <n v="0"/>
    <n v="0"/>
    <n v="0"/>
    <n v="0"/>
    <n v="40"/>
    <n v="2"/>
  </r>
  <r>
    <x v="7"/>
    <x v="179"/>
    <s v="1"/>
    <s v="01"/>
    <s v="15041RESIN159232022"/>
    <s v="22LB000F"/>
    <n v="3876"/>
    <n v="3876"/>
    <n v="3876"/>
    <n v="3876"/>
    <m/>
    <n v="0"/>
    <n v="0"/>
    <n v="0"/>
    <n v="276"/>
    <n v="0"/>
    <n v="0"/>
    <n v="0"/>
    <n v="0"/>
    <n v="0"/>
    <n v="276"/>
    <n v="2"/>
  </r>
  <r>
    <x v="7"/>
    <x v="179"/>
    <s v="1"/>
    <s v="01"/>
    <s v="15041RESIN159232022"/>
    <s v="22LB000F"/>
    <n v="3877"/>
    <n v="3877"/>
    <n v="3877"/>
    <n v="3877"/>
    <m/>
    <n v="0"/>
    <n v="0"/>
    <n v="0"/>
    <n v="50"/>
    <n v="0"/>
    <n v="0"/>
    <n v="0"/>
    <n v="0"/>
    <n v="0"/>
    <n v="50"/>
    <n v="2"/>
  </r>
  <r>
    <x v="7"/>
    <x v="179"/>
    <s v="1"/>
    <s v="01"/>
    <s v="15041RESIN159232022"/>
    <s v="22LB000F"/>
    <n v="3878"/>
    <n v="3878"/>
    <n v="3878"/>
    <n v="3878"/>
    <m/>
    <n v="0"/>
    <n v="0"/>
    <n v="0"/>
    <n v="99"/>
    <n v="0"/>
    <n v="0"/>
    <n v="0"/>
    <n v="0"/>
    <n v="0"/>
    <n v="99"/>
    <n v="2"/>
  </r>
  <r>
    <x v="7"/>
    <x v="179"/>
    <s v="1"/>
    <s v="01"/>
    <s v="15041RESIN159232022"/>
    <s v="22LB000F"/>
    <n v="3879"/>
    <n v="3879"/>
    <n v="3879"/>
    <n v="3879"/>
    <m/>
    <n v="0"/>
    <n v="0"/>
    <n v="0"/>
    <n v="144.4"/>
    <n v="0"/>
    <n v="0"/>
    <n v="0"/>
    <n v="0"/>
    <n v="0"/>
    <n v="144.4"/>
    <n v="2"/>
  </r>
  <r>
    <x v="7"/>
    <x v="179"/>
    <s v="1"/>
    <s v="01"/>
    <s v="15041RESIN159232022"/>
    <s v="22LB000F"/>
    <n v="3880"/>
    <n v="3880"/>
    <n v="3880"/>
    <n v="3880"/>
    <m/>
    <n v="0"/>
    <n v="0"/>
    <n v="0"/>
    <n v="96"/>
    <n v="0"/>
    <n v="0"/>
    <n v="0"/>
    <n v="0"/>
    <n v="0"/>
    <n v="96"/>
    <n v="2"/>
  </r>
  <r>
    <x v="7"/>
    <x v="180"/>
    <s v="1"/>
    <s v="01"/>
    <s v="15041RESIN159232022"/>
    <s v="22LB000F"/>
    <n v="3881"/>
    <n v="3881"/>
    <n v="3881"/>
    <n v="3881"/>
    <m/>
    <n v="0"/>
    <n v="0"/>
    <n v="0"/>
    <n v="485.4"/>
    <n v="0"/>
    <n v="0"/>
    <n v="0"/>
    <n v="0"/>
    <n v="0"/>
    <n v="485.4"/>
    <n v="2"/>
  </r>
  <r>
    <x v="7"/>
    <x v="180"/>
    <s v="1"/>
    <s v="01"/>
    <s v="15041RESIN159232022"/>
    <s v="22LB000F"/>
    <n v="3882"/>
    <n v="3882"/>
    <n v="3882"/>
    <n v="3882"/>
    <m/>
    <n v="0"/>
    <n v="0"/>
    <n v="0"/>
    <n v="30.32"/>
    <n v="0"/>
    <n v="0"/>
    <n v="0"/>
    <n v="0"/>
    <n v="0"/>
    <n v="30.32"/>
    <n v="2"/>
  </r>
  <r>
    <x v="7"/>
    <x v="180"/>
    <s v="1"/>
    <s v="01"/>
    <s v="15041RESIN159232022"/>
    <s v="22LB000F"/>
    <n v="3883"/>
    <n v="3883"/>
    <n v="3883"/>
    <n v="3883"/>
    <m/>
    <n v="0"/>
    <n v="0"/>
    <n v="0"/>
    <n v="87.6"/>
    <n v="0"/>
    <n v="0"/>
    <n v="0"/>
    <n v="0"/>
    <n v="0"/>
    <n v="87.6"/>
    <n v="2"/>
  </r>
  <r>
    <x v="7"/>
    <x v="180"/>
    <s v="1"/>
    <s v="01"/>
    <s v="15041RESIN159232022"/>
    <s v="22LB000F"/>
    <n v="3884"/>
    <n v="3884"/>
    <n v="3884"/>
    <n v="3884"/>
    <m/>
    <n v="0"/>
    <n v="0"/>
    <n v="0"/>
    <n v="48.05"/>
    <n v="0"/>
    <n v="0"/>
    <n v="0"/>
    <n v="0"/>
    <n v="0"/>
    <n v="48.05"/>
    <n v="2"/>
  </r>
  <r>
    <x v="7"/>
    <x v="180"/>
    <s v="1"/>
    <s v="01"/>
    <s v="15041RESIN159232022"/>
    <s v="22LB000F"/>
    <n v="3885"/>
    <n v="3885"/>
    <n v="3885"/>
    <n v="3885"/>
    <m/>
    <n v="0"/>
    <n v="0"/>
    <n v="0"/>
    <n v="61.45"/>
    <n v="0"/>
    <n v="0"/>
    <n v="0"/>
    <n v="0"/>
    <n v="0"/>
    <n v="61.45"/>
    <n v="2"/>
  </r>
  <r>
    <x v="7"/>
    <x v="180"/>
    <s v="1"/>
    <s v="01"/>
    <s v="15041RESIN159232022"/>
    <s v="22LB000F"/>
    <n v="3886"/>
    <n v="3886"/>
    <n v="3886"/>
    <n v="3886"/>
    <m/>
    <n v="0"/>
    <n v="0"/>
    <n v="0"/>
    <n v="174.75"/>
    <n v="0"/>
    <n v="0"/>
    <n v="0"/>
    <n v="0"/>
    <n v="0"/>
    <n v="174.75"/>
    <n v="2"/>
  </r>
  <r>
    <x v="7"/>
    <x v="180"/>
    <s v="1"/>
    <s v="01"/>
    <s v="15041RESIN159232022"/>
    <s v="22LB000F"/>
    <n v="3887"/>
    <n v="3887"/>
    <n v="3887"/>
    <n v="3887"/>
    <m/>
    <n v="0"/>
    <n v="0"/>
    <n v="0"/>
    <n v="581.70000000000005"/>
    <n v="0"/>
    <n v="0"/>
    <n v="0"/>
    <n v="0"/>
    <n v="0"/>
    <n v="581.70000000000005"/>
    <n v="2"/>
  </r>
  <r>
    <x v="7"/>
    <x v="180"/>
    <s v="1"/>
    <s v="01"/>
    <s v="15041RESIN159232022"/>
    <s v="22LB000F"/>
    <n v="3888"/>
    <n v="3888"/>
    <n v="3888"/>
    <n v="3888"/>
    <m/>
    <n v="0"/>
    <n v="0"/>
    <n v="0"/>
    <n v="100"/>
    <n v="0"/>
    <n v="0"/>
    <n v="0"/>
    <n v="0"/>
    <n v="0"/>
    <n v="100"/>
    <n v="2"/>
  </r>
  <r>
    <x v="7"/>
    <x v="180"/>
    <s v="1"/>
    <s v="01"/>
    <s v="15041RESIN159232022"/>
    <s v="22LB000F"/>
    <n v="3889"/>
    <n v="3889"/>
    <n v="3889"/>
    <n v="3889"/>
    <m/>
    <n v="0"/>
    <n v="0"/>
    <n v="0"/>
    <n v="66.900000000000006"/>
    <n v="0"/>
    <n v="0"/>
    <n v="0"/>
    <n v="0"/>
    <n v="0"/>
    <n v="66.900000000000006"/>
    <n v="2"/>
  </r>
  <r>
    <x v="7"/>
    <x v="181"/>
    <s v="1"/>
    <s v="01"/>
    <s v="15041RESIN159232022"/>
    <s v="22LB000F"/>
    <n v="3890"/>
    <n v="3890"/>
    <n v="3890"/>
    <n v="3890"/>
    <m/>
    <n v="0"/>
    <n v="0"/>
    <n v="0"/>
    <n v="275"/>
    <n v="0"/>
    <n v="0"/>
    <n v="0"/>
    <n v="0"/>
    <n v="0"/>
    <n v="275"/>
    <n v="2"/>
  </r>
  <r>
    <x v="7"/>
    <x v="181"/>
    <s v="1"/>
    <s v="01"/>
    <s v="15041RESIN159232022"/>
    <s v="22LB000F"/>
    <n v="3891"/>
    <n v="3891"/>
    <n v="3891"/>
    <n v="3891"/>
    <m/>
    <n v="0"/>
    <n v="0"/>
    <n v="0"/>
    <n v="1220.6500000000001"/>
    <n v="0"/>
    <n v="0"/>
    <n v="0"/>
    <n v="0"/>
    <n v="0"/>
    <n v="1220.6500000000001"/>
    <n v="2"/>
  </r>
  <r>
    <x v="7"/>
    <x v="181"/>
    <s v="1"/>
    <s v="01"/>
    <s v="15041RESIN159232022"/>
    <s v="22LB000F"/>
    <n v="3892"/>
    <n v="3892"/>
    <n v="3892"/>
    <n v="3892"/>
    <m/>
    <n v="0"/>
    <n v="0"/>
    <n v="0"/>
    <n v="159"/>
    <n v="0"/>
    <n v="0"/>
    <n v="0"/>
    <n v="0"/>
    <n v="0"/>
    <n v="159"/>
    <n v="2"/>
  </r>
  <r>
    <x v="7"/>
    <x v="181"/>
    <s v="1"/>
    <s v="01"/>
    <s v="15041RESIN159232022"/>
    <s v="22LB000F"/>
    <n v="3893"/>
    <n v="3893"/>
    <n v="3893"/>
    <n v="3893"/>
    <m/>
    <n v="0"/>
    <n v="0"/>
    <n v="0"/>
    <n v="96"/>
    <n v="0"/>
    <n v="0"/>
    <n v="0"/>
    <n v="0"/>
    <n v="0"/>
    <n v="96"/>
    <n v="2"/>
  </r>
  <r>
    <x v="7"/>
    <x v="181"/>
    <s v="1"/>
    <s v="01"/>
    <s v="15041RESIN159232022"/>
    <s v="22LB000F"/>
    <n v="3894"/>
    <n v="3894"/>
    <n v="3894"/>
    <n v="3894"/>
    <m/>
    <n v="0"/>
    <n v="0"/>
    <n v="0"/>
    <n v="23.25"/>
    <n v="0"/>
    <n v="0"/>
    <n v="0"/>
    <n v="0"/>
    <n v="0"/>
    <n v="23.25"/>
    <n v="2"/>
  </r>
  <r>
    <x v="7"/>
    <x v="181"/>
    <s v="1"/>
    <s v="01"/>
    <s v="15041RESIN159232022"/>
    <s v="22LB000F"/>
    <n v="3895"/>
    <n v="3895"/>
    <n v="3895"/>
    <n v="3895"/>
    <m/>
    <n v="0"/>
    <n v="0"/>
    <n v="0"/>
    <n v="36"/>
    <n v="0"/>
    <n v="0"/>
    <n v="0"/>
    <n v="0"/>
    <n v="0"/>
    <n v="36"/>
    <n v="2"/>
  </r>
  <r>
    <x v="7"/>
    <x v="181"/>
    <s v="1"/>
    <s v="01"/>
    <s v="15041RESIN159232022"/>
    <s v="22LB000F"/>
    <n v="3896"/>
    <n v="3896"/>
    <n v="3896"/>
    <n v="3896"/>
    <m/>
    <n v="0"/>
    <n v="0"/>
    <n v="0"/>
    <n v="50"/>
    <n v="0"/>
    <n v="0"/>
    <n v="0"/>
    <n v="0"/>
    <n v="0"/>
    <n v="50"/>
    <n v="2"/>
  </r>
  <r>
    <x v="7"/>
    <x v="181"/>
    <s v="1"/>
    <s v="01"/>
    <s v="15041RESIN159232022"/>
    <s v="22LB000F"/>
    <n v="3897"/>
    <n v="3897"/>
    <n v="3897"/>
    <n v="3897"/>
    <m/>
    <n v="0"/>
    <n v="0"/>
    <n v="0"/>
    <n v="143"/>
    <n v="0"/>
    <n v="0"/>
    <n v="0"/>
    <n v="0"/>
    <n v="0"/>
    <n v="143"/>
    <n v="2"/>
  </r>
  <r>
    <x v="7"/>
    <x v="181"/>
    <s v="1"/>
    <s v="01"/>
    <s v="15041RESIN159232022"/>
    <s v="22LB000F"/>
    <n v="3898"/>
    <n v="3898"/>
    <n v="3898"/>
    <n v="3898"/>
    <m/>
    <n v="0"/>
    <n v="0"/>
    <n v="0"/>
    <n v="100"/>
    <n v="0"/>
    <n v="0"/>
    <n v="0"/>
    <n v="0"/>
    <n v="0"/>
    <n v="100"/>
    <n v="2"/>
  </r>
  <r>
    <x v="7"/>
    <x v="181"/>
    <s v="1"/>
    <s v="01"/>
    <s v="15041RESIN159232022"/>
    <s v="22LB000F"/>
    <n v="3899"/>
    <n v="3899"/>
    <n v="3899"/>
    <n v="3899"/>
    <m/>
    <n v="0"/>
    <n v="0"/>
    <n v="0"/>
    <n v="321.02"/>
    <n v="0"/>
    <n v="0"/>
    <n v="0"/>
    <n v="0"/>
    <n v="0"/>
    <n v="321.02"/>
    <n v="2"/>
  </r>
  <r>
    <x v="7"/>
    <x v="181"/>
    <s v="1"/>
    <s v="01"/>
    <s v="15041RESIN159232022"/>
    <s v="22LB000F"/>
    <n v="3900"/>
    <n v="3900"/>
    <n v="3900"/>
    <n v="3900"/>
    <m/>
    <n v="0"/>
    <n v="0"/>
    <n v="0"/>
    <n v="190.89"/>
    <n v="0"/>
    <n v="0"/>
    <n v="0"/>
    <n v="0"/>
    <n v="0"/>
    <n v="190.89"/>
    <n v="2"/>
  </r>
  <r>
    <x v="7"/>
    <x v="181"/>
    <s v="1"/>
    <s v="01"/>
    <s v="15041RESIN159232022"/>
    <s v="22LB000F"/>
    <n v="3901"/>
    <n v="3901"/>
    <n v="3901"/>
    <n v="3901"/>
    <m/>
    <n v="0"/>
    <n v="0"/>
    <n v="0"/>
    <n v="366.5"/>
    <n v="0"/>
    <n v="0"/>
    <n v="0"/>
    <n v="0"/>
    <n v="0"/>
    <n v="366.5"/>
    <n v="2"/>
  </r>
  <r>
    <x v="7"/>
    <x v="181"/>
    <s v="1"/>
    <s v="01"/>
    <s v="15041RESIN159232022"/>
    <s v="22LB000F"/>
    <n v="3902"/>
    <n v="3902"/>
    <n v="3902"/>
    <n v="3902"/>
    <m/>
    <n v="0"/>
    <n v="0"/>
    <n v="0"/>
    <n v="40.78"/>
    <n v="0"/>
    <n v="0"/>
    <n v="0"/>
    <n v="0"/>
    <n v="0"/>
    <n v="40.78"/>
    <n v="2"/>
  </r>
  <r>
    <x v="7"/>
    <x v="181"/>
    <s v="1"/>
    <s v="01"/>
    <s v="15041RESIN159232022"/>
    <s v="22LB000F"/>
    <n v="3903"/>
    <n v="3903"/>
    <n v="3903"/>
    <n v="3903"/>
    <m/>
    <n v="0"/>
    <n v="0"/>
    <n v="0"/>
    <n v="280.39999999999998"/>
    <n v="0"/>
    <n v="0"/>
    <n v="0"/>
    <n v="0"/>
    <n v="0"/>
    <n v="280.39999999999998"/>
    <n v="2"/>
  </r>
  <r>
    <x v="7"/>
    <x v="181"/>
    <s v="1"/>
    <s v="01"/>
    <s v="15041RESIN159232022"/>
    <s v="22LB000F"/>
    <n v="3904"/>
    <n v="3904"/>
    <n v="3904"/>
    <n v="3904"/>
    <m/>
    <n v="0"/>
    <n v="0"/>
    <n v="0"/>
    <n v="550.9"/>
    <n v="0"/>
    <n v="0"/>
    <n v="0"/>
    <n v="0"/>
    <n v="0"/>
    <n v="550.9"/>
    <n v="2"/>
  </r>
  <r>
    <x v="7"/>
    <x v="181"/>
    <s v="1"/>
    <s v="01"/>
    <s v="15041RESIN159232022"/>
    <s v="22LB000F"/>
    <n v="3905"/>
    <n v="3905"/>
    <n v="3905"/>
    <n v="3905"/>
    <m/>
    <n v="0"/>
    <n v="0"/>
    <n v="0"/>
    <n v="30"/>
    <n v="0"/>
    <n v="0"/>
    <n v="0"/>
    <n v="0"/>
    <n v="0"/>
    <n v="30"/>
    <n v="2"/>
  </r>
  <r>
    <x v="7"/>
    <x v="181"/>
    <s v="1"/>
    <s v="01"/>
    <s v="15041RESIN159232022"/>
    <s v="22LB000F"/>
    <n v="3906"/>
    <n v="3906"/>
    <n v="3906"/>
    <n v="3906"/>
    <m/>
    <n v="0"/>
    <n v="0"/>
    <n v="0"/>
    <n v="500.16"/>
    <n v="0"/>
    <n v="0"/>
    <n v="0"/>
    <n v="0"/>
    <n v="0"/>
    <n v="500.16"/>
    <n v="2"/>
  </r>
  <r>
    <x v="7"/>
    <x v="181"/>
    <s v="1"/>
    <s v="01"/>
    <s v="15041RESIN159232022"/>
    <s v="22LB000F"/>
    <n v="3907"/>
    <n v="3907"/>
    <n v="3907"/>
    <n v="3907"/>
    <m/>
    <n v="0"/>
    <n v="0"/>
    <n v="0"/>
    <n v="427.7"/>
    <n v="0"/>
    <n v="0"/>
    <n v="0"/>
    <n v="0"/>
    <n v="0"/>
    <n v="427.7"/>
    <n v="2"/>
  </r>
  <r>
    <x v="7"/>
    <x v="181"/>
    <s v="1"/>
    <s v="01"/>
    <s v="15041RESIN159232022"/>
    <s v="22LB000F"/>
    <n v="3908"/>
    <n v="3908"/>
    <n v="3908"/>
    <n v="3908"/>
    <m/>
    <n v="0"/>
    <n v="0"/>
    <n v="0"/>
    <n v="198"/>
    <n v="0"/>
    <n v="0"/>
    <n v="0"/>
    <n v="0"/>
    <n v="0"/>
    <n v="198"/>
    <n v="2"/>
  </r>
  <r>
    <x v="7"/>
    <x v="181"/>
    <s v="1"/>
    <s v="01"/>
    <s v="15041RESIN159232022"/>
    <s v="22LB000F"/>
    <n v="3909"/>
    <n v="3909"/>
    <n v="3909"/>
    <n v="3909"/>
    <m/>
    <n v="0"/>
    <n v="0"/>
    <n v="0"/>
    <n v="137.87"/>
    <n v="0"/>
    <n v="0"/>
    <n v="0"/>
    <n v="0"/>
    <n v="0"/>
    <n v="137.87"/>
    <n v="2"/>
  </r>
  <r>
    <x v="7"/>
    <x v="181"/>
    <s v="1"/>
    <s v="01"/>
    <s v="15041RESIN159232022"/>
    <s v="22LB000F"/>
    <n v="3910"/>
    <n v="3910"/>
    <n v="3910"/>
    <n v="3910"/>
    <m/>
    <n v="0"/>
    <n v="0"/>
    <n v="0"/>
    <n v="110"/>
    <n v="0"/>
    <n v="0"/>
    <n v="0"/>
    <n v="0"/>
    <n v="0"/>
    <n v="110"/>
    <n v="2"/>
  </r>
  <r>
    <x v="7"/>
    <x v="182"/>
    <s v="1"/>
    <s v="01"/>
    <s v="15041RESIN159232022"/>
    <s v="22LB000F"/>
    <n v="3911"/>
    <n v="3911"/>
    <n v="3911"/>
    <n v="3911"/>
    <m/>
    <n v="0"/>
    <n v="0"/>
    <n v="0"/>
    <n v="240.5"/>
    <n v="0"/>
    <n v="0"/>
    <n v="0"/>
    <n v="0"/>
    <n v="0"/>
    <n v="240.5"/>
    <n v="2"/>
  </r>
  <r>
    <x v="7"/>
    <x v="182"/>
    <s v="1"/>
    <s v="01"/>
    <s v="15041RESIN159232022"/>
    <s v="22LB000F"/>
    <n v="3912"/>
    <n v="3912"/>
    <n v="3912"/>
    <n v="3912"/>
    <m/>
    <n v="0"/>
    <n v="0"/>
    <n v="0"/>
    <n v="62.5"/>
    <n v="0"/>
    <n v="0"/>
    <n v="0"/>
    <n v="0"/>
    <n v="0"/>
    <n v="62.5"/>
    <n v="2"/>
  </r>
  <r>
    <x v="7"/>
    <x v="182"/>
    <s v="1"/>
    <s v="01"/>
    <s v="15041RESIN159232022"/>
    <s v="22LB000F"/>
    <n v="3913"/>
    <n v="3913"/>
    <n v="3913"/>
    <n v="3913"/>
    <m/>
    <n v="0"/>
    <n v="0"/>
    <n v="0"/>
    <n v="53.2"/>
    <n v="0"/>
    <n v="0"/>
    <n v="0"/>
    <n v="0"/>
    <n v="0"/>
    <n v="53.2"/>
    <n v="2"/>
  </r>
  <r>
    <x v="7"/>
    <x v="182"/>
    <s v="1"/>
    <s v="01"/>
    <s v="15041RESIN159232022"/>
    <s v="22LB000F"/>
    <n v="3914"/>
    <n v="3914"/>
    <n v="3914"/>
    <n v="3914"/>
    <m/>
    <n v="0"/>
    <n v="0"/>
    <n v="0"/>
    <n v="65.5"/>
    <n v="0"/>
    <n v="0"/>
    <n v="0"/>
    <n v="0"/>
    <n v="0"/>
    <n v="65.5"/>
    <n v="2"/>
  </r>
  <r>
    <x v="7"/>
    <x v="182"/>
    <s v="1"/>
    <s v="01"/>
    <s v="15041RESIN159232022"/>
    <s v="22LB000F"/>
    <n v="3915"/>
    <n v="3915"/>
    <n v="3915"/>
    <n v="3915"/>
    <m/>
    <n v="0"/>
    <n v="0"/>
    <n v="0"/>
    <n v="0"/>
    <n v="0"/>
    <n v="0"/>
    <n v="0"/>
    <n v="0"/>
    <n v="0"/>
    <n v="0"/>
    <n v="2"/>
  </r>
  <r>
    <x v="7"/>
    <x v="182"/>
    <s v="1"/>
    <s v="01"/>
    <s v="15041RESIN159232022"/>
    <s v="22LB000F"/>
    <n v="3916"/>
    <n v="3916"/>
    <n v="3916"/>
    <n v="3916"/>
    <m/>
    <n v="0"/>
    <n v="0"/>
    <n v="0"/>
    <n v="159"/>
    <n v="0"/>
    <n v="0"/>
    <n v="0"/>
    <n v="0"/>
    <n v="0"/>
    <n v="159"/>
    <n v="2"/>
  </r>
  <r>
    <x v="7"/>
    <x v="182"/>
    <s v="1"/>
    <s v="01"/>
    <s v="15041RESIN159232022"/>
    <s v="22LB000F"/>
    <n v="3917"/>
    <n v="3917"/>
    <n v="3917"/>
    <n v="3917"/>
    <m/>
    <n v="0"/>
    <n v="0"/>
    <n v="0"/>
    <n v="165"/>
    <n v="0"/>
    <n v="0"/>
    <n v="0"/>
    <n v="0"/>
    <n v="0"/>
    <n v="165"/>
    <n v="2"/>
  </r>
  <r>
    <x v="7"/>
    <x v="182"/>
    <s v="1"/>
    <s v="01"/>
    <s v="15041RESIN159232022"/>
    <s v="22LB000F"/>
    <n v="3918"/>
    <n v="3918"/>
    <n v="3918"/>
    <n v="3918"/>
    <m/>
    <n v="0"/>
    <n v="0"/>
    <n v="0"/>
    <n v="480.6"/>
    <n v="0"/>
    <n v="0"/>
    <n v="0"/>
    <n v="0"/>
    <n v="0"/>
    <n v="480.6"/>
    <n v="2"/>
  </r>
  <r>
    <x v="7"/>
    <x v="182"/>
    <s v="1"/>
    <s v="01"/>
    <s v="15041RESIN159232022"/>
    <s v="22LB000F"/>
    <n v="3919"/>
    <n v="3919"/>
    <n v="3919"/>
    <n v="3919"/>
    <m/>
    <n v="0"/>
    <n v="0"/>
    <n v="0"/>
    <n v="58.1"/>
    <n v="0"/>
    <n v="0"/>
    <n v="0"/>
    <n v="0"/>
    <n v="0"/>
    <n v="58.1"/>
    <n v="2"/>
  </r>
  <r>
    <x v="7"/>
    <x v="182"/>
    <s v="1"/>
    <s v="01"/>
    <s v="15041RESIN159232022"/>
    <s v="22LB000F"/>
    <n v="3920"/>
    <n v="3920"/>
    <n v="3920"/>
    <n v="3920"/>
    <m/>
    <n v="0"/>
    <n v="0"/>
    <n v="0"/>
    <n v="56.75"/>
    <n v="0"/>
    <n v="0"/>
    <n v="0"/>
    <n v="0"/>
    <n v="0"/>
    <n v="56.75"/>
    <n v="2"/>
  </r>
  <r>
    <x v="7"/>
    <x v="182"/>
    <s v="1"/>
    <s v="01"/>
    <s v="15041RESIN159232022"/>
    <s v="22LB000F"/>
    <n v="3921"/>
    <n v="3921"/>
    <n v="3921"/>
    <n v="3921"/>
    <m/>
    <n v="0"/>
    <n v="0"/>
    <n v="0"/>
    <n v="1248"/>
    <n v="0"/>
    <n v="0"/>
    <n v="0"/>
    <n v="0"/>
    <n v="0"/>
    <n v="1248"/>
    <n v="2"/>
  </r>
  <r>
    <x v="7"/>
    <x v="182"/>
    <s v="1"/>
    <s v="01"/>
    <s v="15041RESIN159232022"/>
    <s v="22LB000F"/>
    <n v="3922"/>
    <n v="3922"/>
    <n v="3922"/>
    <n v="3922"/>
    <m/>
    <n v="0"/>
    <n v="0"/>
    <n v="0"/>
    <n v="224.9"/>
    <n v="0"/>
    <n v="0"/>
    <n v="0"/>
    <n v="0"/>
    <n v="0"/>
    <n v="224.9"/>
    <n v="2"/>
  </r>
  <r>
    <x v="7"/>
    <x v="182"/>
    <s v="1"/>
    <s v="01"/>
    <s v="15041RESIN159232022"/>
    <s v="22LB000F"/>
    <n v="3923"/>
    <n v="3923"/>
    <n v="3923"/>
    <n v="3923"/>
    <m/>
    <n v="0"/>
    <n v="0"/>
    <n v="0"/>
    <n v="203.9"/>
    <n v="0"/>
    <n v="0"/>
    <n v="0"/>
    <n v="0"/>
    <n v="0"/>
    <n v="203.9"/>
    <n v="2"/>
  </r>
  <r>
    <x v="7"/>
    <x v="182"/>
    <s v="1"/>
    <s v="01"/>
    <s v="15041RESIN159232022"/>
    <s v="22LB000F"/>
    <n v="3924"/>
    <n v="3924"/>
    <n v="3924"/>
    <n v="3924"/>
    <m/>
    <n v="0"/>
    <n v="0"/>
    <n v="0"/>
    <n v="136.69"/>
    <n v="0"/>
    <n v="0"/>
    <n v="0"/>
    <n v="0"/>
    <n v="0"/>
    <n v="136.69"/>
    <n v="2"/>
  </r>
  <r>
    <x v="7"/>
    <x v="182"/>
    <s v="1"/>
    <s v="01"/>
    <s v="15041RESIN159232022"/>
    <s v="22LB000F"/>
    <n v="3925"/>
    <n v="3925"/>
    <n v="3925"/>
    <n v="3925"/>
    <m/>
    <n v="0"/>
    <n v="0"/>
    <n v="0"/>
    <n v="73"/>
    <n v="0"/>
    <n v="0"/>
    <n v="0"/>
    <n v="0"/>
    <n v="0"/>
    <n v="73"/>
    <n v="2"/>
  </r>
  <r>
    <x v="7"/>
    <x v="182"/>
    <s v="1"/>
    <s v="01"/>
    <s v="15041RESIN159232022"/>
    <s v="22LB000F"/>
    <n v="3926"/>
    <n v="3926"/>
    <n v="3926"/>
    <n v="3926"/>
    <m/>
    <n v="0"/>
    <n v="0"/>
    <n v="0"/>
    <n v="438.5"/>
    <n v="0"/>
    <n v="0"/>
    <n v="0"/>
    <n v="0"/>
    <n v="0"/>
    <n v="438.5"/>
    <n v="2"/>
  </r>
  <r>
    <x v="7"/>
    <x v="183"/>
    <s v="1"/>
    <s v="01"/>
    <s v="15041RESIN159232022"/>
    <s v="22LB000F"/>
    <n v="3927"/>
    <n v="3927"/>
    <n v="3927"/>
    <n v="3927"/>
    <m/>
    <n v="0"/>
    <n v="0"/>
    <n v="0"/>
    <n v="50"/>
    <n v="0"/>
    <n v="0"/>
    <n v="0"/>
    <n v="0"/>
    <n v="0"/>
    <n v="50"/>
    <n v="2"/>
  </r>
  <r>
    <x v="7"/>
    <x v="183"/>
    <s v="1"/>
    <s v="01"/>
    <s v="15041RESIN159232022"/>
    <s v="22LB000F"/>
    <n v="3928"/>
    <n v="3928"/>
    <n v="3928"/>
    <n v="3928"/>
    <m/>
    <n v="0"/>
    <n v="0"/>
    <n v="0"/>
    <n v="266"/>
    <n v="0"/>
    <n v="0"/>
    <n v="0"/>
    <n v="0"/>
    <n v="0"/>
    <n v="266"/>
    <n v="2"/>
  </r>
  <r>
    <x v="7"/>
    <x v="183"/>
    <s v="1"/>
    <s v="01"/>
    <s v="15041RESIN159232022"/>
    <s v="22LB000F"/>
    <n v="3929"/>
    <n v="3929"/>
    <n v="3929"/>
    <n v="3929"/>
    <m/>
    <n v="0"/>
    <n v="0"/>
    <n v="0"/>
    <n v="13.5"/>
    <n v="0"/>
    <n v="0"/>
    <n v="0"/>
    <n v="0"/>
    <n v="0"/>
    <n v="13.5"/>
    <n v="2"/>
  </r>
  <r>
    <x v="7"/>
    <x v="183"/>
    <s v="1"/>
    <s v="01"/>
    <s v="15041RESIN159232022"/>
    <s v="22LB000F"/>
    <n v="3930"/>
    <n v="3930"/>
    <n v="3930"/>
    <n v="3930"/>
    <m/>
    <n v="0"/>
    <n v="0"/>
    <n v="0"/>
    <n v="257"/>
    <n v="0"/>
    <n v="0"/>
    <n v="0"/>
    <n v="0"/>
    <n v="0"/>
    <n v="257"/>
    <n v="2"/>
  </r>
  <r>
    <x v="7"/>
    <x v="183"/>
    <s v="1"/>
    <s v="01"/>
    <s v="15041RESIN159232022"/>
    <s v="22LB000F"/>
    <n v="3931"/>
    <n v="3931"/>
    <n v="3931"/>
    <n v="3931"/>
    <m/>
    <n v="0"/>
    <n v="0"/>
    <n v="0"/>
    <n v="498"/>
    <n v="0"/>
    <n v="0"/>
    <n v="0"/>
    <n v="0"/>
    <n v="0"/>
    <n v="498"/>
    <n v="2"/>
  </r>
  <r>
    <x v="7"/>
    <x v="183"/>
    <s v="1"/>
    <s v="01"/>
    <s v="15041RESIN159232022"/>
    <s v="22LB000F"/>
    <n v="3932"/>
    <n v="3932"/>
    <n v="3932"/>
    <n v="3932"/>
    <m/>
    <n v="0"/>
    <n v="0"/>
    <n v="0"/>
    <n v="125"/>
    <n v="0"/>
    <n v="0"/>
    <n v="0"/>
    <n v="0"/>
    <n v="0"/>
    <n v="125"/>
    <n v="2"/>
  </r>
  <r>
    <x v="7"/>
    <x v="183"/>
    <s v="1"/>
    <s v="01"/>
    <s v="15041RESIN159232022"/>
    <s v="22LB000F"/>
    <n v="3933"/>
    <n v="3933"/>
    <n v="3933"/>
    <n v="3933"/>
    <m/>
    <n v="0"/>
    <n v="0"/>
    <n v="0"/>
    <n v="22"/>
    <n v="0"/>
    <n v="0"/>
    <n v="0"/>
    <n v="0"/>
    <n v="0"/>
    <n v="22"/>
    <n v="2"/>
  </r>
  <r>
    <x v="7"/>
    <x v="183"/>
    <s v="1"/>
    <s v="01"/>
    <s v="15041RESIN159232022"/>
    <s v="22LB000F"/>
    <n v="3934"/>
    <n v="3934"/>
    <n v="3934"/>
    <n v="3934"/>
    <m/>
    <n v="0"/>
    <n v="0"/>
    <n v="0"/>
    <n v="105"/>
    <n v="0"/>
    <n v="0"/>
    <n v="0"/>
    <n v="0"/>
    <n v="0"/>
    <n v="105"/>
    <n v="2"/>
  </r>
  <r>
    <x v="7"/>
    <x v="183"/>
    <s v="1"/>
    <s v="01"/>
    <s v="15041RESIN159232022"/>
    <s v="22LB000F"/>
    <n v="3935"/>
    <n v="3935"/>
    <n v="3935"/>
    <n v="3935"/>
    <m/>
    <n v="0"/>
    <n v="0"/>
    <n v="0"/>
    <n v="23.85"/>
    <n v="0"/>
    <n v="0"/>
    <n v="0"/>
    <n v="0"/>
    <n v="0"/>
    <n v="23.85"/>
    <n v="2"/>
  </r>
  <r>
    <x v="7"/>
    <x v="183"/>
    <s v="1"/>
    <s v="01"/>
    <s v="15041RESIN159232022"/>
    <s v="22LB000F"/>
    <n v="3936"/>
    <n v="3936"/>
    <n v="3936"/>
    <n v="3936"/>
    <m/>
    <n v="0"/>
    <n v="0"/>
    <n v="0"/>
    <n v="13"/>
    <n v="0"/>
    <n v="0"/>
    <n v="0"/>
    <n v="0"/>
    <n v="0"/>
    <n v="13"/>
    <n v="2"/>
  </r>
  <r>
    <x v="7"/>
    <x v="183"/>
    <s v="1"/>
    <s v="01"/>
    <s v="15041RESIN159232022"/>
    <s v="22LB000F"/>
    <n v="3937"/>
    <n v="3937"/>
    <n v="3937"/>
    <n v="3937"/>
    <m/>
    <n v="0"/>
    <n v="0"/>
    <n v="0"/>
    <n v="432.5"/>
    <n v="0"/>
    <n v="0"/>
    <n v="0"/>
    <n v="0"/>
    <n v="0"/>
    <n v="432.5"/>
    <n v="2"/>
  </r>
  <r>
    <x v="7"/>
    <x v="183"/>
    <s v="1"/>
    <s v="01"/>
    <s v="15041RESIN159232022"/>
    <s v="22LB000F"/>
    <n v="3938"/>
    <n v="3938"/>
    <n v="3938"/>
    <n v="3938"/>
    <m/>
    <n v="0"/>
    <n v="0"/>
    <n v="0"/>
    <n v="236"/>
    <n v="0"/>
    <n v="0"/>
    <n v="0"/>
    <n v="0"/>
    <n v="0"/>
    <n v="236"/>
    <n v="2"/>
  </r>
  <r>
    <x v="7"/>
    <x v="183"/>
    <s v="1"/>
    <s v="01"/>
    <s v="15041RESIN159232022"/>
    <s v="22LB000F"/>
    <n v="3939"/>
    <n v="3939"/>
    <n v="3939"/>
    <n v="3939"/>
    <m/>
    <n v="0"/>
    <n v="0"/>
    <n v="0"/>
    <n v="13.6"/>
    <n v="0"/>
    <n v="0"/>
    <n v="0"/>
    <n v="0"/>
    <n v="0"/>
    <n v="13.6"/>
    <n v="2"/>
  </r>
  <r>
    <x v="7"/>
    <x v="183"/>
    <s v="1"/>
    <s v="01"/>
    <s v="15041RESIN159232022"/>
    <s v="22LB000F"/>
    <n v="3940"/>
    <n v="3940"/>
    <n v="3940"/>
    <n v="3940"/>
    <m/>
    <n v="0"/>
    <n v="0"/>
    <n v="0"/>
    <n v="273.60000000000002"/>
    <n v="0"/>
    <n v="0"/>
    <n v="0"/>
    <n v="0"/>
    <n v="0"/>
    <n v="273.60000000000002"/>
    <n v="2"/>
  </r>
  <r>
    <x v="7"/>
    <x v="183"/>
    <s v="1"/>
    <s v="01"/>
    <s v="15041RESIN159232022"/>
    <s v="22LB000F"/>
    <n v="3941"/>
    <n v="3941"/>
    <n v="3941"/>
    <n v="3941"/>
    <m/>
    <n v="0"/>
    <n v="0"/>
    <n v="0"/>
    <n v="394.9"/>
    <n v="0"/>
    <n v="0"/>
    <n v="0"/>
    <n v="0"/>
    <n v="0"/>
    <n v="394.9"/>
    <n v="2"/>
  </r>
  <r>
    <x v="7"/>
    <x v="183"/>
    <s v="1"/>
    <s v="01"/>
    <s v="15041RESIN159232022"/>
    <s v="22LB000F"/>
    <n v="3942"/>
    <n v="3942"/>
    <n v="3942"/>
    <n v="3942"/>
    <m/>
    <n v="0"/>
    <n v="0"/>
    <n v="0"/>
    <n v="397.5"/>
    <n v="0"/>
    <n v="0"/>
    <n v="0"/>
    <n v="0"/>
    <n v="0"/>
    <n v="397.5"/>
    <n v="2"/>
  </r>
  <r>
    <x v="7"/>
    <x v="183"/>
    <s v="1"/>
    <s v="01"/>
    <s v="15041RESIN159232022"/>
    <s v="22LB000F"/>
    <n v="3943"/>
    <n v="3943"/>
    <n v="3943"/>
    <n v="3943"/>
    <m/>
    <n v="0"/>
    <n v="0"/>
    <n v="0"/>
    <n v="202.5"/>
    <n v="0"/>
    <n v="0"/>
    <n v="0"/>
    <n v="0"/>
    <n v="0"/>
    <n v="202.5"/>
    <n v="2"/>
  </r>
  <r>
    <x v="7"/>
    <x v="183"/>
    <s v="1"/>
    <s v="01"/>
    <s v="15041RESIN159232022"/>
    <s v="22LB000F"/>
    <n v="3944"/>
    <n v="3944"/>
    <n v="3944"/>
    <n v="3944"/>
    <m/>
    <n v="0"/>
    <n v="0"/>
    <n v="0"/>
    <n v="256.62"/>
    <n v="0"/>
    <n v="0"/>
    <n v="0"/>
    <n v="0"/>
    <n v="0"/>
    <n v="256.62"/>
    <n v="2"/>
  </r>
  <r>
    <x v="7"/>
    <x v="183"/>
    <s v="1"/>
    <s v="01"/>
    <s v="15041RESIN159232022"/>
    <s v="22LB000F"/>
    <n v="3945"/>
    <n v="3945"/>
    <n v="3945"/>
    <n v="3945"/>
    <m/>
    <n v="0"/>
    <n v="0"/>
    <n v="0"/>
    <n v="449"/>
    <n v="0"/>
    <n v="0"/>
    <n v="0"/>
    <n v="0"/>
    <n v="0"/>
    <n v="449"/>
    <n v="2"/>
  </r>
  <r>
    <x v="7"/>
    <x v="183"/>
    <s v="1"/>
    <s v="01"/>
    <s v="15041RESIN159232022"/>
    <s v="22LB000F"/>
    <n v="3946"/>
    <n v="3946"/>
    <n v="3946"/>
    <n v="3946"/>
    <m/>
    <n v="0"/>
    <n v="0"/>
    <n v="0"/>
    <n v="173.5"/>
    <n v="0"/>
    <n v="0"/>
    <n v="0"/>
    <n v="0"/>
    <n v="0"/>
    <n v="173.5"/>
    <n v="2"/>
  </r>
  <r>
    <x v="7"/>
    <x v="183"/>
    <s v="1"/>
    <s v="01"/>
    <s v="15041RESIN159232022"/>
    <s v="22LB000F"/>
    <n v="3947"/>
    <n v="3947"/>
    <n v="3947"/>
    <n v="3947"/>
    <m/>
    <n v="0"/>
    <n v="0"/>
    <n v="0"/>
    <n v="361.24"/>
    <n v="0"/>
    <n v="0"/>
    <n v="0"/>
    <n v="0"/>
    <n v="0"/>
    <n v="361.24"/>
    <n v="2"/>
  </r>
  <r>
    <x v="7"/>
    <x v="183"/>
    <s v="1"/>
    <s v="01"/>
    <s v="15041RESIN159232022"/>
    <s v="22LB000F"/>
    <n v="3948"/>
    <n v="3948"/>
    <n v="3948"/>
    <n v="3948"/>
    <m/>
    <n v="0"/>
    <n v="0"/>
    <n v="0"/>
    <n v="55"/>
    <n v="0"/>
    <n v="0"/>
    <n v="0"/>
    <n v="0"/>
    <n v="0"/>
    <n v="55"/>
    <n v="2"/>
  </r>
  <r>
    <x v="7"/>
    <x v="183"/>
    <s v="1"/>
    <s v="01"/>
    <s v="15041RESIN159232022"/>
    <s v="22LB000F"/>
    <n v="3949"/>
    <n v="3949"/>
    <n v="3949"/>
    <n v="3949"/>
    <m/>
    <n v="0"/>
    <n v="0"/>
    <n v="0"/>
    <n v="538.25"/>
    <n v="0"/>
    <n v="0"/>
    <n v="0"/>
    <n v="0"/>
    <n v="0"/>
    <n v="538.25"/>
    <n v="2"/>
  </r>
  <r>
    <x v="7"/>
    <x v="183"/>
    <s v="1"/>
    <s v="01"/>
    <s v="15041RESIN159232022"/>
    <s v="22LB000F"/>
    <n v="3950"/>
    <n v="3950"/>
    <n v="3950"/>
    <n v="3950"/>
    <m/>
    <n v="0"/>
    <n v="0"/>
    <n v="0"/>
    <n v="118.75"/>
    <n v="0"/>
    <n v="0"/>
    <n v="0"/>
    <n v="0"/>
    <n v="0"/>
    <n v="118.75"/>
    <n v="2"/>
  </r>
  <r>
    <x v="7"/>
    <x v="183"/>
    <s v="1"/>
    <s v="01"/>
    <s v="15041RESIN159232022"/>
    <s v="22LB000F"/>
    <n v="3951"/>
    <n v="3951"/>
    <n v="3951"/>
    <n v="3951"/>
    <m/>
    <n v="0"/>
    <n v="0"/>
    <n v="0"/>
    <n v="199.75"/>
    <n v="0"/>
    <n v="0"/>
    <n v="0"/>
    <n v="0"/>
    <n v="0"/>
    <n v="199.75"/>
    <n v="2"/>
  </r>
  <r>
    <x v="7"/>
    <x v="183"/>
    <s v="1"/>
    <s v="01"/>
    <s v="15041RESIN159232022"/>
    <s v="22LB000F"/>
    <n v="3952"/>
    <n v="3952"/>
    <n v="3952"/>
    <n v="3952"/>
    <m/>
    <n v="0"/>
    <n v="0"/>
    <n v="0"/>
    <n v="253.9"/>
    <n v="0"/>
    <n v="0"/>
    <n v="0"/>
    <n v="0"/>
    <n v="0"/>
    <n v="253.9"/>
    <n v="2"/>
  </r>
  <r>
    <x v="7"/>
    <x v="183"/>
    <s v="1"/>
    <s v="01"/>
    <s v="15041RESIN159232022"/>
    <s v="22LB000F"/>
    <n v="3953"/>
    <n v="3953"/>
    <n v="3953"/>
    <n v="3953"/>
    <m/>
    <n v="0"/>
    <n v="0"/>
    <n v="0"/>
    <n v="108"/>
    <n v="0"/>
    <n v="0"/>
    <n v="0"/>
    <n v="0"/>
    <n v="0"/>
    <n v="108"/>
    <n v="2"/>
  </r>
  <r>
    <x v="7"/>
    <x v="183"/>
    <s v="1"/>
    <s v="01"/>
    <s v="15041RESIN159232022"/>
    <s v="22LB000F"/>
    <n v="3954"/>
    <n v="3954"/>
    <n v="3954"/>
    <n v="3954"/>
    <m/>
    <n v="0"/>
    <n v="0"/>
    <n v="0"/>
    <n v="279.64999999999998"/>
    <n v="0"/>
    <n v="0"/>
    <n v="0"/>
    <n v="0"/>
    <n v="0"/>
    <n v="279.64999999999998"/>
    <n v="2"/>
  </r>
  <r>
    <x v="7"/>
    <x v="183"/>
    <s v="1"/>
    <s v="01"/>
    <s v="15041RESIN159232022"/>
    <s v="22LB000F"/>
    <n v="3955"/>
    <n v="3955"/>
    <n v="3955"/>
    <n v="3955"/>
    <m/>
    <n v="0"/>
    <n v="0"/>
    <n v="0"/>
    <n v="40"/>
    <n v="0"/>
    <n v="0"/>
    <n v="0"/>
    <n v="0"/>
    <n v="0"/>
    <n v="40"/>
    <n v="2"/>
  </r>
  <r>
    <x v="7"/>
    <x v="183"/>
    <s v="1"/>
    <s v="01"/>
    <s v="15041RESIN159232022"/>
    <s v="22LB000F"/>
    <n v="3956"/>
    <n v="3956"/>
    <n v="3956"/>
    <n v="3956"/>
    <m/>
    <n v="0"/>
    <n v="0"/>
    <n v="0"/>
    <n v="804.2"/>
    <n v="0"/>
    <n v="0"/>
    <n v="0"/>
    <n v="0"/>
    <n v="0"/>
    <n v="804.2"/>
    <n v="2"/>
  </r>
  <r>
    <x v="7"/>
    <x v="183"/>
    <s v="1"/>
    <s v="01"/>
    <s v="15041RESIN159232022"/>
    <s v="22LB000F"/>
    <n v="3957"/>
    <n v="3957"/>
    <n v="3957"/>
    <n v="3957"/>
    <m/>
    <n v="0"/>
    <n v="0"/>
    <n v="0"/>
    <n v="13.5"/>
    <n v="0"/>
    <n v="0"/>
    <n v="0"/>
    <n v="0"/>
    <n v="0"/>
    <n v="13.5"/>
    <n v="2"/>
  </r>
  <r>
    <x v="7"/>
    <x v="183"/>
    <s v="1"/>
    <s v="01"/>
    <s v="15041RESIN159232022"/>
    <s v="22LB000F"/>
    <n v="3958"/>
    <n v="3958"/>
    <n v="3958"/>
    <n v="3958"/>
    <m/>
    <n v="0"/>
    <n v="0"/>
    <n v="0"/>
    <n v="288.5"/>
    <n v="0"/>
    <n v="0"/>
    <n v="0"/>
    <n v="0"/>
    <n v="0"/>
    <n v="288.5"/>
    <n v="2"/>
  </r>
  <r>
    <x v="7"/>
    <x v="183"/>
    <s v="1"/>
    <s v="01"/>
    <s v="15041RESIN159232022"/>
    <s v="22LB000F"/>
    <n v="3959"/>
    <n v="3959"/>
    <n v="3959"/>
    <n v="3959"/>
    <m/>
    <n v="0"/>
    <n v="0"/>
    <n v="0"/>
    <n v="9"/>
    <n v="0"/>
    <n v="0"/>
    <n v="0"/>
    <n v="0"/>
    <n v="0"/>
    <n v="9"/>
    <n v="2"/>
  </r>
  <r>
    <x v="7"/>
    <x v="183"/>
    <s v="1"/>
    <s v="01"/>
    <s v="15041RESIN159232022"/>
    <s v="22LB000F"/>
    <n v="3960"/>
    <n v="3960"/>
    <n v="3960"/>
    <n v="3960"/>
    <m/>
    <n v="0"/>
    <n v="0"/>
    <n v="0"/>
    <n v="459.5"/>
    <n v="0"/>
    <n v="0"/>
    <n v="0"/>
    <n v="0"/>
    <n v="0"/>
    <n v="459.5"/>
    <n v="2"/>
  </r>
  <r>
    <x v="7"/>
    <x v="184"/>
    <s v="1"/>
    <s v="01"/>
    <s v="15041RESIN159232022"/>
    <s v="22LB000F"/>
    <n v="3961"/>
    <n v="3961"/>
    <n v="3961"/>
    <n v="3961"/>
    <m/>
    <n v="0"/>
    <n v="0"/>
    <n v="0"/>
    <n v="12.8"/>
    <n v="0"/>
    <n v="0"/>
    <n v="0"/>
    <n v="0"/>
    <n v="0"/>
    <n v="12.8"/>
    <n v="2"/>
  </r>
  <r>
    <x v="7"/>
    <x v="184"/>
    <s v="1"/>
    <s v="01"/>
    <s v="15041RESIN159232022"/>
    <s v="22LB000F"/>
    <n v="3962"/>
    <n v="3962"/>
    <n v="3962"/>
    <n v="3962"/>
    <m/>
    <n v="0"/>
    <n v="0"/>
    <n v="0"/>
    <n v="5.4"/>
    <n v="0"/>
    <n v="0"/>
    <n v="0"/>
    <n v="0"/>
    <n v="0"/>
    <n v="5.4"/>
    <n v="2"/>
  </r>
  <r>
    <x v="7"/>
    <x v="184"/>
    <s v="1"/>
    <s v="01"/>
    <s v="15041RESIN159232022"/>
    <s v="22LB000F"/>
    <n v="3963"/>
    <n v="3963"/>
    <n v="3963"/>
    <n v="3963"/>
    <m/>
    <n v="0"/>
    <n v="0"/>
    <n v="0"/>
    <n v="120.75"/>
    <n v="0"/>
    <n v="0"/>
    <n v="0"/>
    <n v="0"/>
    <n v="0"/>
    <n v="120.75"/>
    <n v="2"/>
  </r>
  <r>
    <x v="7"/>
    <x v="184"/>
    <s v="1"/>
    <s v="01"/>
    <s v="15041RESIN159232022"/>
    <s v="22LB000F"/>
    <n v="3964"/>
    <n v="3964"/>
    <n v="3964"/>
    <n v="3964"/>
    <m/>
    <n v="0"/>
    <n v="0"/>
    <n v="0"/>
    <n v="112.75"/>
    <n v="0"/>
    <n v="0"/>
    <n v="0"/>
    <n v="0"/>
    <n v="0"/>
    <n v="112.75"/>
    <n v="2"/>
  </r>
  <r>
    <x v="7"/>
    <x v="184"/>
    <s v="1"/>
    <s v="01"/>
    <s v="15041RESIN159232022"/>
    <s v="22LB000F"/>
    <n v="3965"/>
    <n v="3965"/>
    <n v="3965"/>
    <n v="3965"/>
    <m/>
    <n v="0"/>
    <n v="0"/>
    <n v="0"/>
    <n v="371.15"/>
    <n v="0"/>
    <n v="0"/>
    <n v="0"/>
    <n v="0"/>
    <n v="0"/>
    <n v="371.15"/>
    <n v="2"/>
  </r>
  <r>
    <x v="7"/>
    <x v="184"/>
    <s v="1"/>
    <s v="01"/>
    <s v="15041RESIN159232022"/>
    <s v="22LB000F"/>
    <n v="3966"/>
    <n v="3966"/>
    <n v="3966"/>
    <n v="3966"/>
    <m/>
    <n v="0"/>
    <n v="0"/>
    <n v="0"/>
    <n v="535"/>
    <n v="0"/>
    <n v="0"/>
    <n v="0"/>
    <n v="0"/>
    <n v="0"/>
    <n v="535"/>
    <n v="2"/>
  </r>
  <r>
    <x v="7"/>
    <x v="184"/>
    <s v="1"/>
    <s v="01"/>
    <s v="15041RESIN159232022"/>
    <s v="22LB000F"/>
    <n v="3967"/>
    <n v="3967"/>
    <n v="3967"/>
    <n v="3967"/>
    <m/>
    <n v="0"/>
    <n v="0"/>
    <n v="0"/>
    <n v="355.5"/>
    <n v="0"/>
    <n v="0"/>
    <n v="0"/>
    <n v="0"/>
    <n v="0"/>
    <n v="355.5"/>
    <n v="2"/>
  </r>
  <r>
    <x v="7"/>
    <x v="184"/>
    <s v="1"/>
    <s v="01"/>
    <s v="15041RESIN159232022"/>
    <s v="22LB000F"/>
    <n v="3968"/>
    <n v="3968"/>
    <n v="3968"/>
    <n v="3968"/>
    <m/>
    <n v="0"/>
    <n v="0"/>
    <n v="0"/>
    <n v="445.8"/>
    <n v="0"/>
    <n v="0"/>
    <n v="0"/>
    <n v="0"/>
    <n v="0"/>
    <n v="445.8"/>
    <n v="2"/>
  </r>
  <r>
    <x v="7"/>
    <x v="184"/>
    <s v="1"/>
    <s v="01"/>
    <s v="15041RESIN159232022"/>
    <s v="22LB000F"/>
    <n v="3969"/>
    <n v="3969"/>
    <n v="3969"/>
    <n v="3969"/>
    <m/>
    <n v="0"/>
    <n v="0"/>
    <n v="0"/>
    <n v="476"/>
    <n v="0"/>
    <n v="0"/>
    <n v="0"/>
    <n v="0"/>
    <n v="0"/>
    <n v="476"/>
    <n v="2"/>
  </r>
  <r>
    <x v="7"/>
    <x v="184"/>
    <s v="1"/>
    <s v="01"/>
    <s v="15041RESIN159232022"/>
    <s v="22LB000F"/>
    <n v="3970"/>
    <n v="3970"/>
    <n v="3970"/>
    <n v="3970"/>
    <m/>
    <n v="0"/>
    <n v="0"/>
    <n v="0"/>
    <n v="142.69"/>
    <n v="0"/>
    <n v="0"/>
    <n v="0"/>
    <n v="0"/>
    <n v="0"/>
    <n v="142.69"/>
    <n v="2"/>
  </r>
  <r>
    <x v="7"/>
    <x v="184"/>
    <s v="1"/>
    <s v="01"/>
    <s v="15041RESIN159232022"/>
    <s v="22LB000F"/>
    <n v="3971"/>
    <n v="3971"/>
    <n v="3971"/>
    <n v="3971"/>
    <m/>
    <n v="0"/>
    <n v="0"/>
    <n v="0"/>
    <n v="263.8"/>
    <n v="0"/>
    <n v="0"/>
    <n v="0"/>
    <n v="0"/>
    <n v="0"/>
    <n v="263.8"/>
    <n v="2"/>
  </r>
  <r>
    <x v="7"/>
    <x v="184"/>
    <s v="1"/>
    <s v="01"/>
    <s v="15041RESIN159232022"/>
    <s v="22LB000F"/>
    <n v="3972"/>
    <n v="3972"/>
    <n v="3972"/>
    <n v="3972"/>
    <m/>
    <n v="0"/>
    <n v="0"/>
    <n v="0"/>
    <n v="605.6"/>
    <n v="0"/>
    <n v="0"/>
    <n v="0"/>
    <n v="0"/>
    <n v="0"/>
    <n v="605.6"/>
    <n v="2"/>
  </r>
  <r>
    <x v="7"/>
    <x v="184"/>
    <s v="1"/>
    <s v="01"/>
    <s v="15041RESIN159232022"/>
    <s v="22LB000F"/>
    <n v="3973"/>
    <n v="3973"/>
    <n v="3973"/>
    <n v="3973"/>
    <m/>
    <n v="0"/>
    <n v="0"/>
    <n v="0"/>
    <n v="206.4"/>
    <n v="0"/>
    <n v="0"/>
    <n v="0"/>
    <n v="0"/>
    <n v="0"/>
    <n v="206.4"/>
    <n v="2"/>
  </r>
  <r>
    <x v="7"/>
    <x v="184"/>
    <s v="1"/>
    <s v="01"/>
    <s v="15041RESIN159232022"/>
    <s v="22LB000F"/>
    <n v="3974"/>
    <n v="3974"/>
    <n v="3974"/>
    <n v="3974"/>
    <m/>
    <n v="0"/>
    <n v="0"/>
    <n v="0"/>
    <n v="70.8"/>
    <n v="0"/>
    <n v="0"/>
    <n v="0"/>
    <n v="0"/>
    <n v="0"/>
    <n v="70.8"/>
    <n v="2"/>
  </r>
  <r>
    <x v="7"/>
    <x v="185"/>
    <s v="1"/>
    <s v="01"/>
    <s v="15041RESIN159232022"/>
    <s v="22LB000F"/>
    <n v="3975"/>
    <n v="3975"/>
    <n v="3975"/>
    <n v="3975"/>
    <m/>
    <n v="0"/>
    <n v="0"/>
    <n v="0"/>
    <n v="257"/>
    <n v="0"/>
    <n v="0"/>
    <n v="0"/>
    <n v="0"/>
    <n v="0"/>
    <n v="257"/>
    <n v="2"/>
  </r>
  <r>
    <x v="7"/>
    <x v="185"/>
    <s v="1"/>
    <s v="01"/>
    <s v="15041RESIN159232022"/>
    <s v="22LB000F"/>
    <n v="3976"/>
    <n v="3976"/>
    <n v="3976"/>
    <n v="3976"/>
    <m/>
    <n v="0"/>
    <n v="0"/>
    <n v="0"/>
    <n v="398.5"/>
    <n v="0"/>
    <n v="0"/>
    <n v="0"/>
    <n v="0"/>
    <n v="0"/>
    <n v="398.5"/>
    <n v="2"/>
  </r>
  <r>
    <x v="7"/>
    <x v="185"/>
    <s v="1"/>
    <s v="01"/>
    <s v="15041RESIN159232022"/>
    <s v="22LB000F"/>
    <n v="3977"/>
    <n v="3977"/>
    <n v="3977"/>
    <n v="3977"/>
    <m/>
    <n v="0"/>
    <n v="0"/>
    <n v="0"/>
    <n v="135"/>
    <n v="0"/>
    <n v="0"/>
    <n v="0"/>
    <n v="0"/>
    <n v="0"/>
    <n v="135"/>
    <n v="2"/>
  </r>
  <r>
    <x v="7"/>
    <x v="185"/>
    <s v="1"/>
    <s v="01"/>
    <s v="15041RESIN159232022"/>
    <s v="22LB000F"/>
    <n v="3978"/>
    <n v="3978"/>
    <n v="3978"/>
    <n v="3978"/>
    <m/>
    <n v="0"/>
    <n v="0"/>
    <n v="0"/>
    <n v="170"/>
    <n v="0"/>
    <n v="0"/>
    <n v="0"/>
    <n v="0"/>
    <n v="0"/>
    <n v="170"/>
    <n v="2"/>
  </r>
  <r>
    <x v="7"/>
    <x v="185"/>
    <s v="1"/>
    <s v="01"/>
    <s v="15041RESIN159232022"/>
    <s v="22LB000F"/>
    <n v="3979"/>
    <n v="3979"/>
    <n v="3979"/>
    <n v="3979"/>
    <m/>
    <n v="0"/>
    <n v="0"/>
    <n v="0"/>
    <n v="1076"/>
    <n v="0"/>
    <n v="0"/>
    <n v="0"/>
    <n v="0"/>
    <n v="0"/>
    <n v="1076"/>
    <n v="2"/>
  </r>
  <r>
    <x v="7"/>
    <x v="185"/>
    <s v="1"/>
    <s v="01"/>
    <s v="15041RESIN159232022"/>
    <s v="22LB000F"/>
    <n v="3980"/>
    <n v="3980"/>
    <n v="3980"/>
    <n v="3980"/>
    <m/>
    <n v="0"/>
    <n v="0"/>
    <n v="0"/>
    <n v="54"/>
    <n v="0"/>
    <n v="0"/>
    <n v="0"/>
    <n v="0"/>
    <n v="0"/>
    <n v="54"/>
    <n v="2"/>
  </r>
  <r>
    <x v="7"/>
    <x v="185"/>
    <s v="1"/>
    <s v="01"/>
    <s v="15041RESIN159232022"/>
    <s v="22LB000F"/>
    <n v="3981"/>
    <n v="3981"/>
    <n v="3981"/>
    <n v="3981"/>
    <m/>
    <n v="0"/>
    <n v="0"/>
    <n v="0"/>
    <n v="60.35"/>
    <n v="0"/>
    <n v="0"/>
    <n v="0"/>
    <n v="0"/>
    <n v="0"/>
    <n v="60.35"/>
    <n v="2"/>
  </r>
  <r>
    <x v="7"/>
    <x v="185"/>
    <s v="1"/>
    <s v="01"/>
    <s v="15041RESIN159232022"/>
    <s v="22LB000F"/>
    <n v="3982"/>
    <n v="3982"/>
    <n v="3982"/>
    <n v="3982"/>
    <m/>
    <n v="0"/>
    <n v="0"/>
    <n v="0"/>
    <n v="7.2"/>
    <n v="0"/>
    <n v="0"/>
    <n v="0"/>
    <n v="0"/>
    <n v="0"/>
    <n v="7.2"/>
    <n v="2"/>
  </r>
  <r>
    <x v="7"/>
    <x v="185"/>
    <s v="1"/>
    <s v="01"/>
    <s v="15041RESIN159232022"/>
    <s v="22LB000F"/>
    <n v="3983"/>
    <n v="3983"/>
    <n v="3983"/>
    <n v="3983"/>
    <m/>
    <n v="0"/>
    <n v="0"/>
    <n v="0"/>
    <n v="166.5"/>
    <n v="0"/>
    <n v="0"/>
    <n v="0"/>
    <n v="0"/>
    <n v="0"/>
    <n v="166.5"/>
    <n v="2"/>
  </r>
  <r>
    <x v="7"/>
    <x v="185"/>
    <s v="1"/>
    <s v="01"/>
    <s v="15041RESIN159232022"/>
    <s v="22LB000F"/>
    <n v="3984"/>
    <n v="3984"/>
    <n v="3984"/>
    <n v="3984"/>
    <m/>
    <n v="0"/>
    <n v="0"/>
    <n v="0"/>
    <n v="21.7"/>
    <n v="0"/>
    <n v="0"/>
    <n v="0"/>
    <n v="0"/>
    <n v="0"/>
    <n v="21.7"/>
    <n v="2"/>
  </r>
  <r>
    <x v="7"/>
    <x v="185"/>
    <s v="1"/>
    <s v="01"/>
    <s v="15041RESIN159232022"/>
    <s v="22LB000F"/>
    <n v="3985"/>
    <n v="3985"/>
    <n v="3985"/>
    <n v="3985"/>
    <m/>
    <n v="0"/>
    <n v="0"/>
    <n v="0"/>
    <n v="53.1"/>
    <n v="0"/>
    <n v="0"/>
    <n v="0"/>
    <n v="0"/>
    <n v="0"/>
    <n v="53.1"/>
    <n v="2"/>
  </r>
  <r>
    <x v="7"/>
    <x v="185"/>
    <s v="1"/>
    <s v="01"/>
    <s v="15041RESIN159232022"/>
    <s v="22LB000F"/>
    <n v="3986"/>
    <n v="3986"/>
    <n v="3986"/>
    <n v="3986"/>
    <m/>
    <n v="0"/>
    <n v="0"/>
    <n v="0"/>
    <n v="27.5"/>
    <n v="0"/>
    <n v="0"/>
    <n v="0"/>
    <n v="0"/>
    <n v="0"/>
    <n v="27.5"/>
    <n v="2"/>
  </r>
  <r>
    <x v="7"/>
    <x v="185"/>
    <s v="1"/>
    <s v="01"/>
    <s v="15041RESIN159232022"/>
    <s v="22LB000F"/>
    <n v="3987"/>
    <n v="3987"/>
    <n v="3987"/>
    <n v="3987"/>
    <m/>
    <n v="0"/>
    <n v="0"/>
    <n v="0"/>
    <n v="225"/>
    <n v="0"/>
    <n v="0"/>
    <n v="0"/>
    <n v="0"/>
    <n v="0"/>
    <n v="225"/>
    <n v="2"/>
  </r>
  <r>
    <x v="7"/>
    <x v="185"/>
    <s v="1"/>
    <s v="01"/>
    <s v="15041RESIN159232022"/>
    <s v="22LB000F"/>
    <n v="3988"/>
    <n v="3988"/>
    <n v="3988"/>
    <n v="3988"/>
    <m/>
    <n v="0"/>
    <n v="0"/>
    <n v="0"/>
    <n v="40.25"/>
    <n v="0"/>
    <n v="0"/>
    <n v="0"/>
    <n v="0"/>
    <n v="0"/>
    <n v="40.25"/>
    <n v="2"/>
  </r>
  <r>
    <x v="7"/>
    <x v="185"/>
    <s v="1"/>
    <s v="01"/>
    <s v="15041RESIN159232022"/>
    <s v="22LB000F"/>
    <n v="3989"/>
    <n v="3989"/>
    <n v="3989"/>
    <n v="3989"/>
    <m/>
    <n v="0"/>
    <n v="0"/>
    <n v="0"/>
    <n v="323.33999999999997"/>
    <n v="0"/>
    <n v="0"/>
    <n v="0"/>
    <n v="0"/>
    <n v="0"/>
    <n v="323.33999999999997"/>
    <n v="2"/>
  </r>
  <r>
    <x v="7"/>
    <x v="185"/>
    <s v="1"/>
    <s v="01"/>
    <s v="15041RESIN159232022"/>
    <s v="22LB000F"/>
    <n v="3990"/>
    <n v="3990"/>
    <n v="3990"/>
    <n v="3990"/>
    <m/>
    <n v="0"/>
    <n v="0"/>
    <n v="0"/>
    <n v="118.74"/>
    <n v="0"/>
    <n v="0"/>
    <n v="0"/>
    <n v="0"/>
    <n v="0"/>
    <n v="118.74"/>
    <n v="2"/>
  </r>
  <r>
    <x v="7"/>
    <x v="185"/>
    <s v="1"/>
    <s v="01"/>
    <s v="15041RESIN159232022"/>
    <s v="22LB000F"/>
    <n v="3991"/>
    <n v="3991"/>
    <n v="3991"/>
    <n v="3991"/>
    <m/>
    <n v="0"/>
    <n v="0"/>
    <n v="0"/>
    <n v="0"/>
    <n v="0"/>
    <n v="0"/>
    <n v="0"/>
    <n v="0"/>
    <n v="0"/>
    <n v="0"/>
    <n v="2"/>
  </r>
  <r>
    <x v="7"/>
    <x v="185"/>
    <s v="1"/>
    <s v="01"/>
    <s v="15041RESIN159232022"/>
    <s v="22LB000F"/>
    <n v="3992"/>
    <n v="3992"/>
    <n v="3992"/>
    <n v="3992"/>
    <m/>
    <n v="0"/>
    <n v="0"/>
    <n v="0"/>
    <n v="139.5"/>
    <n v="0"/>
    <n v="0"/>
    <n v="0"/>
    <n v="0"/>
    <n v="0"/>
    <n v="139.5"/>
    <n v="2"/>
  </r>
  <r>
    <x v="7"/>
    <x v="185"/>
    <s v="1"/>
    <s v="01"/>
    <s v="15041RESIN159232022"/>
    <s v="22LB000F"/>
    <n v="3993"/>
    <n v="3993"/>
    <n v="3993"/>
    <n v="3993"/>
    <m/>
    <n v="0"/>
    <n v="0"/>
    <n v="0"/>
    <n v="182.6"/>
    <n v="0"/>
    <n v="0"/>
    <n v="0"/>
    <n v="0"/>
    <n v="0"/>
    <n v="182.6"/>
    <n v="2"/>
  </r>
  <r>
    <x v="7"/>
    <x v="185"/>
    <s v="1"/>
    <s v="01"/>
    <s v="15041RESIN159232022"/>
    <s v="22LB000F"/>
    <n v="3994"/>
    <n v="3994"/>
    <n v="3994"/>
    <n v="3994"/>
    <m/>
    <n v="0"/>
    <n v="0"/>
    <n v="0"/>
    <n v="514.5"/>
    <n v="0"/>
    <n v="0"/>
    <n v="0"/>
    <n v="0"/>
    <n v="0"/>
    <n v="514.5"/>
    <n v="2"/>
  </r>
  <r>
    <x v="7"/>
    <x v="185"/>
    <s v="1"/>
    <s v="01"/>
    <s v="15041RESIN159232022"/>
    <s v="22LB000F"/>
    <n v="3995"/>
    <n v="3995"/>
    <n v="3995"/>
    <n v="3995"/>
    <m/>
    <n v="0"/>
    <n v="0"/>
    <n v="0"/>
    <n v="429"/>
    <n v="0"/>
    <n v="0"/>
    <n v="0"/>
    <n v="0"/>
    <n v="0"/>
    <n v="429"/>
    <n v="2"/>
  </r>
  <r>
    <x v="7"/>
    <x v="185"/>
    <s v="1"/>
    <s v="01"/>
    <s v="15041RESIN159232022"/>
    <s v="22LB000F"/>
    <n v="3996"/>
    <n v="3996"/>
    <n v="3996"/>
    <n v="3996"/>
    <m/>
    <n v="0"/>
    <n v="0"/>
    <n v="0"/>
    <n v="388.75"/>
    <n v="0"/>
    <n v="0"/>
    <n v="0"/>
    <n v="0"/>
    <n v="0"/>
    <n v="388.75"/>
    <n v="2"/>
  </r>
  <r>
    <x v="7"/>
    <x v="185"/>
    <s v="1"/>
    <s v="01"/>
    <s v="15041RESIN159232022"/>
    <s v="22LB000F"/>
    <n v="3997"/>
    <n v="3997"/>
    <n v="3997"/>
    <n v="3997"/>
    <m/>
    <n v="0"/>
    <n v="0"/>
    <n v="0"/>
    <n v="135"/>
    <n v="0"/>
    <n v="0"/>
    <n v="0"/>
    <n v="0"/>
    <n v="0"/>
    <n v="135"/>
    <n v="2"/>
  </r>
  <r>
    <x v="7"/>
    <x v="185"/>
    <s v="1"/>
    <s v="01"/>
    <s v="15041RESIN159232022"/>
    <s v="22LB000F"/>
    <n v="3998"/>
    <n v="3998"/>
    <n v="3998"/>
    <n v="3998"/>
    <m/>
    <n v="0"/>
    <n v="0"/>
    <n v="0"/>
    <n v="627.70000000000005"/>
    <n v="0"/>
    <n v="0"/>
    <n v="0"/>
    <n v="0"/>
    <n v="0"/>
    <n v="627.70000000000005"/>
    <n v="2"/>
  </r>
  <r>
    <x v="7"/>
    <x v="185"/>
    <s v="1"/>
    <s v="01"/>
    <s v="15041RESIN159232022"/>
    <s v="22LB000F"/>
    <n v="3999"/>
    <n v="3999"/>
    <n v="3999"/>
    <n v="3999"/>
    <m/>
    <n v="0"/>
    <n v="0"/>
    <n v="0"/>
    <n v="549"/>
    <n v="0"/>
    <n v="0"/>
    <n v="0"/>
    <n v="0"/>
    <n v="0"/>
    <n v="549"/>
    <n v="2"/>
  </r>
  <r>
    <x v="7"/>
    <x v="185"/>
    <s v="1"/>
    <s v="01"/>
    <s v="15041RESIN159232022"/>
    <s v="22LB000F"/>
    <n v="4000"/>
    <n v="4000"/>
    <n v="4000"/>
    <n v="4000"/>
    <m/>
    <n v="0"/>
    <n v="0"/>
    <n v="0"/>
    <n v="46.8"/>
    <n v="0"/>
    <n v="0"/>
    <n v="0"/>
    <n v="0"/>
    <n v="0"/>
    <n v="46.8"/>
    <n v="2"/>
  </r>
  <r>
    <x v="7"/>
    <x v="185"/>
    <s v="1"/>
    <s v="01"/>
    <s v="15041RESIN159232022"/>
    <s v="22LB000F"/>
    <n v="4001"/>
    <n v="4001"/>
    <n v="4001"/>
    <n v="4001"/>
    <m/>
    <n v="0"/>
    <n v="0"/>
    <n v="0"/>
    <n v="553"/>
    <n v="0"/>
    <n v="0"/>
    <n v="0"/>
    <n v="0"/>
    <n v="0"/>
    <n v="553"/>
    <n v="2"/>
  </r>
  <r>
    <x v="7"/>
    <x v="185"/>
    <s v="1"/>
    <s v="01"/>
    <s v="15041RESIN159232022"/>
    <s v="22LB000F"/>
    <n v="4002"/>
    <n v="4002"/>
    <n v="4002"/>
    <n v="4002"/>
    <m/>
    <n v="0"/>
    <n v="0"/>
    <n v="0"/>
    <n v="69.38"/>
    <n v="0"/>
    <n v="0"/>
    <n v="0"/>
    <n v="0"/>
    <n v="0"/>
    <n v="69.38"/>
    <n v="2"/>
  </r>
  <r>
    <x v="7"/>
    <x v="186"/>
    <s v="1"/>
    <s v="01"/>
    <s v="15041RESIN159232022"/>
    <s v="22LB000F"/>
    <n v="4003"/>
    <n v="4003"/>
    <n v="4003"/>
    <n v="4003"/>
    <m/>
    <n v="0"/>
    <n v="0"/>
    <n v="0"/>
    <n v="2836"/>
    <n v="0"/>
    <n v="0"/>
    <n v="0"/>
    <n v="0"/>
    <n v="0"/>
    <n v="2836"/>
    <n v="2"/>
  </r>
  <r>
    <x v="7"/>
    <x v="186"/>
    <s v="1"/>
    <s v="01"/>
    <s v="15041RESIN159232022"/>
    <s v="22LB000F"/>
    <n v="4004"/>
    <n v="4004"/>
    <n v="4004"/>
    <n v="4004"/>
    <m/>
    <n v="0"/>
    <n v="0"/>
    <n v="0"/>
    <n v="8"/>
    <n v="0"/>
    <n v="0"/>
    <n v="0"/>
    <n v="0"/>
    <n v="0"/>
    <n v="8"/>
    <n v="2"/>
  </r>
  <r>
    <x v="7"/>
    <x v="186"/>
    <s v="1"/>
    <s v="01"/>
    <s v="15041RESIN159232022"/>
    <s v="22LB000F"/>
    <n v="4005"/>
    <n v="4005"/>
    <n v="4005"/>
    <n v="4005"/>
    <m/>
    <n v="0"/>
    <n v="0"/>
    <n v="0"/>
    <n v="81"/>
    <n v="0"/>
    <n v="0"/>
    <n v="0"/>
    <n v="0"/>
    <n v="0"/>
    <n v="81"/>
    <n v="2"/>
  </r>
  <r>
    <x v="7"/>
    <x v="186"/>
    <s v="1"/>
    <s v="01"/>
    <s v="15041RESIN159232022"/>
    <s v="22LB000F"/>
    <n v="4006"/>
    <n v="4006"/>
    <n v="4006"/>
    <n v="4006"/>
    <m/>
    <n v="0"/>
    <n v="0"/>
    <n v="0"/>
    <n v="36"/>
    <n v="0"/>
    <n v="0"/>
    <n v="0"/>
    <n v="0"/>
    <n v="0"/>
    <n v="36"/>
    <n v="2"/>
  </r>
  <r>
    <x v="7"/>
    <x v="186"/>
    <s v="1"/>
    <s v="01"/>
    <s v="15041RESIN159232022"/>
    <s v="22LB000F"/>
    <n v="4007"/>
    <n v="4007"/>
    <n v="4007"/>
    <n v="4007"/>
    <m/>
    <n v="0"/>
    <n v="0"/>
    <n v="0"/>
    <n v="66.150000000000006"/>
    <n v="0"/>
    <n v="0"/>
    <n v="0"/>
    <n v="0"/>
    <n v="0"/>
    <n v="66.150000000000006"/>
    <n v="2"/>
  </r>
  <r>
    <x v="7"/>
    <x v="186"/>
    <s v="1"/>
    <s v="01"/>
    <s v="15041RESIN159232022"/>
    <s v="22LB000F"/>
    <n v="4008"/>
    <n v="4008"/>
    <n v="4008"/>
    <n v="4008"/>
    <m/>
    <n v="0"/>
    <n v="0"/>
    <n v="0"/>
    <n v="383.6"/>
    <n v="0"/>
    <n v="0"/>
    <n v="0"/>
    <n v="0"/>
    <n v="0"/>
    <n v="383.6"/>
    <n v="2"/>
  </r>
  <r>
    <x v="7"/>
    <x v="186"/>
    <s v="1"/>
    <s v="01"/>
    <s v="15041RESIN159232022"/>
    <s v="22LB000F"/>
    <n v="4009"/>
    <n v="4009"/>
    <n v="4009"/>
    <n v="4009"/>
    <m/>
    <n v="0"/>
    <n v="0"/>
    <n v="0"/>
    <n v="657.8"/>
    <n v="0"/>
    <n v="0"/>
    <n v="0"/>
    <n v="0"/>
    <n v="0"/>
    <n v="657.8"/>
    <n v="2"/>
  </r>
  <r>
    <x v="7"/>
    <x v="186"/>
    <s v="1"/>
    <s v="01"/>
    <s v="15041RESIN159232022"/>
    <s v="22LB000F"/>
    <n v="4010"/>
    <n v="4010"/>
    <n v="4010"/>
    <n v="4010"/>
    <m/>
    <n v="0"/>
    <n v="0"/>
    <n v="0"/>
    <n v="482.5"/>
    <n v="0"/>
    <n v="0"/>
    <n v="0"/>
    <n v="0"/>
    <n v="0"/>
    <n v="482.5"/>
    <n v="2"/>
  </r>
  <r>
    <x v="7"/>
    <x v="186"/>
    <s v="1"/>
    <s v="01"/>
    <s v="15041RESIN159232022"/>
    <s v="22LB000F"/>
    <n v="4011"/>
    <n v="4011"/>
    <n v="4011"/>
    <n v="4011"/>
    <m/>
    <n v="0"/>
    <n v="0"/>
    <n v="0"/>
    <n v="466"/>
    <n v="0"/>
    <n v="0"/>
    <n v="0"/>
    <n v="0"/>
    <n v="0"/>
    <n v="466"/>
    <n v="2"/>
  </r>
  <r>
    <x v="7"/>
    <x v="186"/>
    <s v="1"/>
    <s v="01"/>
    <s v="15041RESIN159232022"/>
    <s v="22LB000F"/>
    <n v="4012"/>
    <n v="4012"/>
    <n v="4012"/>
    <n v="4012"/>
    <m/>
    <n v="0"/>
    <n v="0"/>
    <n v="0"/>
    <n v="44.9"/>
    <n v="0"/>
    <n v="0"/>
    <n v="0"/>
    <n v="0"/>
    <n v="0"/>
    <n v="44.9"/>
    <n v="2"/>
  </r>
  <r>
    <x v="7"/>
    <x v="186"/>
    <s v="1"/>
    <s v="01"/>
    <s v="15041RESIN159232022"/>
    <s v="22LB000F"/>
    <n v="4013"/>
    <n v="4013"/>
    <n v="4013"/>
    <n v="4013"/>
    <m/>
    <n v="0"/>
    <n v="0"/>
    <n v="0"/>
    <n v="515"/>
    <n v="0"/>
    <n v="0"/>
    <n v="0"/>
    <n v="0"/>
    <n v="0"/>
    <n v="515"/>
    <n v="2"/>
  </r>
  <r>
    <x v="7"/>
    <x v="186"/>
    <s v="1"/>
    <s v="01"/>
    <s v="15041RESIN159232022"/>
    <s v="22LB000F"/>
    <n v="4014"/>
    <n v="4014"/>
    <n v="4014"/>
    <n v="4014"/>
    <m/>
    <n v="0"/>
    <n v="0"/>
    <n v="0"/>
    <n v="484.75"/>
    <n v="0"/>
    <n v="0"/>
    <n v="0"/>
    <n v="0"/>
    <n v="0"/>
    <n v="484.75"/>
    <n v="2"/>
  </r>
  <r>
    <x v="7"/>
    <x v="186"/>
    <s v="1"/>
    <s v="01"/>
    <s v="15041RESIN159232022"/>
    <s v="22LB000F"/>
    <n v="4015"/>
    <n v="4015"/>
    <n v="4015"/>
    <n v="4015"/>
    <m/>
    <n v="0"/>
    <n v="0"/>
    <n v="0"/>
    <n v="112.5"/>
    <n v="0"/>
    <n v="0"/>
    <n v="0"/>
    <n v="0"/>
    <n v="0"/>
    <n v="112.5"/>
    <n v="2"/>
  </r>
  <r>
    <x v="7"/>
    <x v="186"/>
    <s v="1"/>
    <s v="01"/>
    <s v="15041RESIN159232022"/>
    <s v="22LB000F"/>
    <n v="4016"/>
    <n v="4016"/>
    <n v="4016"/>
    <n v="4016"/>
    <m/>
    <n v="0"/>
    <n v="0"/>
    <n v="0"/>
    <n v="410.75"/>
    <n v="0"/>
    <n v="0"/>
    <n v="0"/>
    <n v="0"/>
    <n v="0"/>
    <n v="410.75"/>
    <n v="2"/>
  </r>
  <r>
    <x v="7"/>
    <x v="186"/>
    <s v="1"/>
    <s v="01"/>
    <s v="15041RESIN159232022"/>
    <s v="22LB000F"/>
    <n v="4017"/>
    <n v="4017"/>
    <n v="4017"/>
    <n v="4017"/>
    <m/>
    <n v="0"/>
    <n v="0"/>
    <n v="0"/>
    <n v="505"/>
    <n v="0"/>
    <n v="0"/>
    <n v="0"/>
    <n v="0"/>
    <n v="0"/>
    <n v="505"/>
    <n v="2"/>
  </r>
  <r>
    <x v="7"/>
    <x v="186"/>
    <s v="1"/>
    <s v="01"/>
    <s v="15041RESIN159232022"/>
    <s v="22LB000F"/>
    <n v="4018"/>
    <n v="4018"/>
    <n v="4018"/>
    <n v="4018"/>
    <m/>
    <n v="0"/>
    <n v="0"/>
    <n v="0"/>
    <n v="460.41"/>
    <n v="0"/>
    <n v="0"/>
    <n v="0"/>
    <n v="0"/>
    <n v="0"/>
    <n v="460.41"/>
    <n v="2"/>
  </r>
  <r>
    <x v="7"/>
    <x v="186"/>
    <s v="1"/>
    <s v="01"/>
    <s v="15041RESIN159232022"/>
    <s v="22LB000F"/>
    <n v="4019"/>
    <n v="4019"/>
    <n v="4019"/>
    <n v="4019"/>
    <m/>
    <n v="0"/>
    <n v="0"/>
    <n v="0"/>
    <n v="329"/>
    <n v="0"/>
    <n v="0"/>
    <n v="0"/>
    <n v="0"/>
    <n v="0"/>
    <n v="329"/>
    <n v="2"/>
  </r>
  <r>
    <x v="7"/>
    <x v="186"/>
    <s v="1"/>
    <s v="01"/>
    <s v="15041RESIN159232022"/>
    <s v="22LB000F"/>
    <n v="4020"/>
    <n v="4020"/>
    <n v="4020"/>
    <n v="4020"/>
    <m/>
    <n v="0"/>
    <n v="0"/>
    <n v="0"/>
    <n v="189.7"/>
    <n v="0"/>
    <n v="0"/>
    <n v="0"/>
    <n v="0"/>
    <n v="0"/>
    <n v="189.7"/>
    <n v="2"/>
  </r>
  <r>
    <x v="7"/>
    <x v="186"/>
    <s v="1"/>
    <s v="01"/>
    <s v="15041RESIN159232022"/>
    <s v="22LB000F"/>
    <n v="4021"/>
    <n v="4021"/>
    <n v="4021"/>
    <n v="4021"/>
    <m/>
    <n v="0"/>
    <n v="0"/>
    <n v="0"/>
    <n v="372.5"/>
    <n v="0"/>
    <n v="0"/>
    <n v="0"/>
    <n v="0"/>
    <n v="0"/>
    <n v="372.5"/>
    <n v="2"/>
  </r>
  <r>
    <x v="7"/>
    <x v="186"/>
    <s v="1"/>
    <s v="01"/>
    <s v="15041RESIN159232022"/>
    <s v="22LB000F"/>
    <n v="4022"/>
    <n v="4022"/>
    <n v="4022"/>
    <n v="4022"/>
    <m/>
    <n v="0"/>
    <n v="0"/>
    <n v="0"/>
    <n v="22.75"/>
    <n v="0"/>
    <n v="0"/>
    <n v="0"/>
    <n v="0"/>
    <n v="0"/>
    <n v="22.75"/>
    <n v="2"/>
  </r>
  <r>
    <x v="7"/>
    <x v="186"/>
    <s v="1"/>
    <s v="01"/>
    <s v="15041RESIN159232022"/>
    <s v="22LB000F"/>
    <n v="4023"/>
    <n v="4023"/>
    <n v="4023"/>
    <n v="4023"/>
    <m/>
    <n v="0"/>
    <n v="0"/>
    <n v="0"/>
    <n v="11"/>
    <n v="0"/>
    <n v="0"/>
    <n v="0"/>
    <n v="0"/>
    <n v="0"/>
    <n v="11"/>
    <n v="2"/>
  </r>
  <r>
    <x v="7"/>
    <x v="186"/>
    <s v="1"/>
    <s v="01"/>
    <s v="15041RESIN159232022"/>
    <s v="22LB000F"/>
    <n v="4024"/>
    <n v="4024"/>
    <n v="4024"/>
    <n v="4024"/>
    <m/>
    <n v="0"/>
    <n v="0"/>
    <n v="0"/>
    <n v="14.2"/>
    <n v="0"/>
    <n v="0"/>
    <n v="0"/>
    <n v="0"/>
    <n v="0"/>
    <n v="14.2"/>
    <n v="2"/>
  </r>
  <r>
    <x v="7"/>
    <x v="186"/>
    <s v="1"/>
    <s v="01"/>
    <s v="15041RESIN159232022"/>
    <s v="22LB000F"/>
    <n v="4025"/>
    <n v="4025"/>
    <n v="4025"/>
    <n v="4025"/>
    <m/>
    <n v="0"/>
    <n v="0"/>
    <n v="0"/>
    <n v="85.25"/>
    <n v="0"/>
    <n v="0"/>
    <n v="0"/>
    <n v="0"/>
    <n v="0"/>
    <n v="85.25"/>
    <n v="2"/>
  </r>
  <r>
    <x v="7"/>
    <x v="186"/>
    <s v="1"/>
    <s v="01"/>
    <s v="15041RESIN159232022"/>
    <s v="22LB000F"/>
    <n v="4026"/>
    <n v="4026"/>
    <n v="4026"/>
    <n v="4026"/>
    <m/>
    <n v="0"/>
    <n v="0"/>
    <n v="0"/>
    <n v="48.8"/>
    <n v="0"/>
    <n v="0"/>
    <n v="0"/>
    <n v="0"/>
    <n v="0"/>
    <n v="48.8"/>
    <n v="2"/>
  </r>
  <r>
    <x v="7"/>
    <x v="186"/>
    <s v="1"/>
    <s v="01"/>
    <s v="15041RESIN159232022"/>
    <s v="22LB000F"/>
    <n v="4027"/>
    <n v="4027"/>
    <n v="4027"/>
    <n v="4027"/>
    <m/>
    <n v="0"/>
    <n v="0"/>
    <n v="0"/>
    <n v="0"/>
    <n v="0"/>
    <n v="0"/>
    <n v="0"/>
    <n v="0"/>
    <n v="0"/>
    <n v="0"/>
    <n v="2"/>
  </r>
  <r>
    <x v="7"/>
    <x v="186"/>
    <s v="1"/>
    <s v="01"/>
    <s v="15041RESIN159232022"/>
    <s v="22LB000F"/>
    <n v="4028"/>
    <n v="4028"/>
    <n v="4028"/>
    <n v="4028"/>
    <m/>
    <n v="0"/>
    <n v="0"/>
    <n v="0"/>
    <n v="554.4"/>
    <n v="0"/>
    <n v="0"/>
    <n v="0"/>
    <n v="0"/>
    <n v="0"/>
    <n v="554.4"/>
    <n v="2"/>
  </r>
  <r>
    <x v="7"/>
    <x v="186"/>
    <s v="1"/>
    <s v="01"/>
    <s v="15041RESIN159232022"/>
    <s v="22LB000F"/>
    <n v="4029"/>
    <n v="4029"/>
    <n v="4029"/>
    <n v="4029"/>
    <m/>
    <n v="0"/>
    <n v="0"/>
    <n v="0"/>
    <n v="450"/>
    <n v="0"/>
    <n v="0"/>
    <n v="0"/>
    <n v="0"/>
    <n v="0"/>
    <n v="450"/>
    <n v="2"/>
  </r>
  <r>
    <x v="7"/>
    <x v="186"/>
    <s v="1"/>
    <s v="01"/>
    <s v="15041RESIN159232022"/>
    <s v="22LB000F"/>
    <n v="4030"/>
    <n v="4030"/>
    <n v="4030"/>
    <n v="4030"/>
    <m/>
    <n v="0"/>
    <n v="0"/>
    <n v="0"/>
    <n v="119.15"/>
    <n v="0"/>
    <n v="0"/>
    <n v="0"/>
    <n v="0"/>
    <n v="0"/>
    <n v="119.15"/>
    <n v="2"/>
  </r>
  <r>
    <x v="7"/>
    <x v="186"/>
    <s v="1"/>
    <s v="01"/>
    <s v="15041RESIN159232022"/>
    <s v="22LB000F"/>
    <n v="4031"/>
    <n v="4031"/>
    <n v="4031"/>
    <n v="4031"/>
    <m/>
    <n v="0"/>
    <n v="0"/>
    <n v="0"/>
    <n v="742.65"/>
    <n v="0"/>
    <n v="0"/>
    <n v="0"/>
    <n v="0"/>
    <n v="0"/>
    <n v="742.65"/>
    <n v="2"/>
  </r>
  <r>
    <x v="7"/>
    <x v="186"/>
    <s v="1"/>
    <s v="01"/>
    <s v="15041RESIN159232022"/>
    <s v="22LB000F"/>
    <n v="4032"/>
    <n v="4032"/>
    <n v="4032"/>
    <n v="4032"/>
    <m/>
    <n v="0"/>
    <n v="0"/>
    <n v="0"/>
    <n v="165.6"/>
    <n v="0"/>
    <n v="0"/>
    <n v="0"/>
    <n v="0"/>
    <n v="0"/>
    <n v="165.6"/>
    <n v="2"/>
  </r>
  <r>
    <x v="7"/>
    <x v="187"/>
    <s v="1"/>
    <s v="01"/>
    <s v="15041RESIN159232022"/>
    <s v="22LB000F"/>
    <n v="4033"/>
    <n v="4033"/>
    <n v="4033"/>
    <n v="4033"/>
    <m/>
    <n v="0"/>
    <n v="0"/>
    <n v="0"/>
    <n v="420"/>
    <n v="0"/>
    <n v="0"/>
    <n v="0"/>
    <n v="0"/>
    <n v="0"/>
    <n v="420"/>
    <n v="2"/>
  </r>
  <r>
    <x v="7"/>
    <x v="187"/>
    <s v="1"/>
    <s v="01"/>
    <s v="15041RESIN159232022"/>
    <s v="22LB000F"/>
    <n v="4034"/>
    <n v="4034"/>
    <n v="4034"/>
    <n v="4034"/>
    <m/>
    <n v="0"/>
    <n v="0"/>
    <n v="0"/>
    <n v="333.75"/>
    <n v="0"/>
    <n v="0"/>
    <n v="0"/>
    <n v="0"/>
    <n v="0"/>
    <n v="333.75"/>
    <n v="2"/>
  </r>
  <r>
    <x v="7"/>
    <x v="187"/>
    <s v="1"/>
    <s v="01"/>
    <s v="15041RESIN159232022"/>
    <s v="22LB000F"/>
    <n v="4035"/>
    <n v="4035"/>
    <n v="4035"/>
    <n v="4035"/>
    <m/>
    <n v="0"/>
    <n v="0"/>
    <n v="0"/>
    <n v="48"/>
    <n v="0"/>
    <n v="0"/>
    <n v="0"/>
    <n v="0"/>
    <n v="0"/>
    <n v="48"/>
    <n v="2"/>
  </r>
  <r>
    <x v="7"/>
    <x v="187"/>
    <s v="1"/>
    <s v="01"/>
    <s v="15041RESIN159232022"/>
    <s v="22LB000F"/>
    <n v="4036"/>
    <n v="4036"/>
    <n v="4036"/>
    <n v="4036"/>
    <m/>
    <n v="0"/>
    <n v="0"/>
    <n v="0"/>
    <n v="68"/>
    <n v="0"/>
    <n v="0"/>
    <n v="0"/>
    <n v="0"/>
    <n v="0"/>
    <n v="68"/>
    <n v="2"/>
  </r>
  <r>
    <x v="7"/>
    <x v="187"/>
    <s v="1"/>
    <s v="01"/>
    <s v="15041RESIN159232022"/>
    <s v="22LB000F"/>
    <n v="4037"/>
    <n v="4037"/>
    <n v="4037"/>
    <n v="4037"/>
    <m/>
    <n v="0"/>
    <n v="0"/>
    <n v="0"/>
    <n v="220"/>
    <n v="0"/>
    <n v="0"/>
    <n v="0"/>
    <n v="0"/>
    <n v="0"/>
    <n v="220"/>
    <n v="2"/>
  </r>
  <r>
    <x v="7"/>
    <x v="187"/>
    <s v="1"/>
    <s v="01"/>
    <s v="15041RESIN159232022"/>
    <s v="22LB000F"/>
    <n v="4038"/>
    <n v="4038"/>
    <n v="4038"/>
    <n v="4038"/>
    <m/>
    <n v="0"/>
    <n v="0"/>
    <n v="0"/>
    <n v="6.75"/>
    <n v="0"/>
    <n v="0"/>
    <n v="0"/>
    <n v="0"/>
    <n v="0"/>
    <n v="6.75"/>
    <n v="2"/>
  </r>
  <r>
    <x v="7"/>
    <x v="187"/>
    <s v="1"/>
    <s v="01"/>
    <s v="15041RESIN159232022"/>
    <s v="22LB000F"/>
    <n v="4039"/>
    <n v="4039"/>
    <n v="4039"/>
    <n v="4039"/>
    <m/>
    <n v="0"/>
    <n v="0"/>
    <n v="0"/>
    <n v="105"/>
    <n v="0"/>
    <n v="0"/>
    <n v="0"/>
    <n v="0"/>
    <n v="0"/>
    <n v="105"/>
    <n v="2"/>
  </r>
  <r>
    <x v="7"/>
    <x v="187"/>
    <s v="1"/>
    <s v="01"/>
    <s v="15041RESIN159232022"/>
    <s v="22LB000F"/>
    <n v="4040"/>
    <n v="4040"/>
    <n v="4040"/>
    <n v="4040"/>
    <m/>
    <n v="0"/>
    <n v="0"/>
    <n v="0"/>
    <n v="407.12"/>
    <n v="0"/>
    <n v="0"/>
    <n v="0"/>
    <n v="0"/>
    <n v="0"/>
    <n v="407.12"/>
    <n v="2"/>
  </r>
  <r>
    <x v="7"/>
    <x v="187"/>
    <s v="1"/>
    <s v="01"/>
    <s v="15041RESIN159232022"/>
    <s v="22LB000F"/>
    <n v="4041"/>
    <n v="4041"/>
    <n v="4041"/>
    <n v="4041"/>
    <m/>
    <n v="0"/>
    <n v="0"/>
    <n v="0"/>
    <n v="130.80000000000001"/>
    <n v="0"/>
    <n v="0"/>
    <n v="0"/>
    <n v="0"/>
    <n v="0"/>
    <n v="130.80000000000001"/>
    <n v="2"/>
  </r>
  <r>
    <x v="7"/>
    <x v="187"/>
    <s v="1"/>
    <s v="01"/>
    <s v="15041RESIN159232022"/>
    <s v="22LB000F"/>
    <n v="4042"/>
    <n v="4042"/>
    <n v="4042"/>
    <n v="4042"/>
    <m/>
    <n v="0"/>
    <n v="0"/>
    <n v="0"/>
    <n v="192.55"/>
    <n v="0"/>
    <n v="0"/>
    <n v="0"/>
    <n v="0"/>
    <n v="0"/>
    <n v="192.55"/>
    <n v="2"/>
  </r>
  <r>
    <x v="7"/>
    <x v="187"/>
    <s v="1"/>
    <s v="01"/>
    <s v="15041RESIN159232022"/>
    <s v="22LB000F"/>
    <n v="4043"/>
    <n v="4043"/>
    <n v="4043"/>
    <n v="4043"/>
    <m/>
    <n v="0"/>
    <n v="0"/>
    <n v="0"/>
    <n v="3.2"/>
    <n v="0"/>
    <n v="0"/>
    <n v="0"/>
    <n v="0"/>
    <n v="0"/>
    <n v="3.2"/>
    <n v="2"/>
  </r>
  <r>
    <x v="7"/>
    <x v="187"/>
    <s v="1"/>
    <s v="01"/>
    <s v="15041RESIN159232022"/>
    <s v="22LB000F"/>
    <n v="4044"/>
    <n v="4044"/>
    <n v="4044"/>
    <n v="4044"/>
    <m/>
    <n v="0"/>
    <n v="0"/>
    <n v="0"/>
    <n v="107.9"/>
    <n v="0"/>
    <n v="0"/>
    <n v="0"/>
    <n v="0"/>
    <n v="0"/>
    <n v="107.9"/>
    <n v="2"/>
  </r>
  <r>
    <x v="7"/>
    <x v="187"/>
    <s v="1"/>
    <s v="01"/>
    <s v="15041RESIN159232022"/>
    <s v="22LB000F"/>
    <n v="4045"/>
    <n v="4045"/>
    <n v="4045"/>
    <n v="4045"/>
    <m/>
    <n v="0"/>
    <n v="0"/>
    <n v="0"/>
    <n v="10"/>
    <n v="0"/>
    <n v="0"/>
    <n v="0"/>
    <n v="0"/>
    <n v="0"/>
    <n v="10"/>
    <n v="2"/>
  </r>
  <r>
    <x v="7"/>
    <x v="187"/>
    <s v="1"/>
    <s v="01"/>
    <s v="15041RESIN159232022"/>
    <s v="22LB000F"/>
    <n v="4046"/>
    <n v="4046"/>
    <n v="4046"/>
    <n v="4046"/>
    <m/>
    <n v="0"/>
    <n v="0"/>
    <n v="0"/>
    <n v="208.06"/>
    <n v="0"/>
    <n v="0"/>
    <n v="0"/>
    <n v="0"/>
    <n v="0"/>
    <n v="208.06"/>
    <n v="2"/>
  </r>
  <r>
    <x v="7"/>
    <x v="187"/>
    <s v="1"/>
    <s v="01"/>
    <s v="15041RESIN159232022"/>
    <s v="22LB000F"/>
    <n v="4047"/>
    <n v="4047"/>
    <n v="4047"/>
    <n v="4047"/>
    <m/>
    <n v="0"/>
    <n v="0"/>
    <n v="0"/>
    <n v="339"/>
    <n v="0"/>
    <n v="0"/>
    <n v="0"/>
    <n v="0"/>
    <n v="0"/>
    <n v="339"/>
    <n v="2"/>
  </r>
  <r>
    <x v="7"/>
    <x v="187"/>
    <s v="1"/>
    <s v="01"/>
    <s v="15041RESIN159232022"/>
    <s v="22LB000F"/>
    <n v="4048"/>
    <n v="4048"/>
    <n v="4048"/>
    <n v="4048"/>
    <m/>
    <n v="0"/>
    <n v="0"/>
    <n v="0"/>
    <n v="135.9"/>
    <n v="0"/>
    <n v="0"/>
    <n v="0"/>
    <n v="0"/>
    <n v="0"/>
    <n v="135.9"/>
    <n v="2"/>
  </r>
  <r>
    <x v="7"/>
    <x v="187"/>
    <s v="1"/>
    <s v="01"/>
    <s v="15041RESIN159232022"/>
    <s v="22LB000F"/>
    <n v="4049"/>
    <n v="4049"/>
    <n v="4049"/>
    <n v="4049"/>
    <m/>
    <n v="0"/>
    <n v="0"/>
    <n v="0"/>
    <n v="454.84"/>
    <n v="0"/>
    <n v="0"/>
    <n v="0"/>
    <n v="0"/>
    <n v="0"/>
    <n v="454.84"/>
    <n v="2"/>
  </r>
  <r>
    <x v="7"/>
    <x v="187"/>
    <s v="1"/>
    <s v="01"/>
    <s v="15041RESIN159232022"/>
    <s v="22LB000F"/>
    <n v="4050"/>
    <n v="4050"/>
    <n v="4050"/>
    <n v="4050"/>
    <m/>
    <n v="0"/>
    <n v="0"/>
    <n v="0"/>
    <n v="390"/>
    <n v="0"/>
    <n v="0"/>
    <n v="0"/>
    <n v="0"/>
    <n v="0"/>
    <n v="390"/>
    <n v="2"/>
  </r>
  <r>
    <x v="7"/>
    <x v="187"/>
    <s v="1"/>
    <s v="01"/>
    <s v="15041RESIN159232022"/>
    <s v="22LB000F"/>
    <n v="4051"/>
    <n v="4051"/>
    <n v="4051"/>
    <n v="4051"/>
    <m/>
    <n v="0"/>
    <n v="0"/>
    <n v="0"/>
    <n v="269.5"/>
    <n v="0"/>
    <n v="0"/>
    <n v="0"/>
    <n v="0"/>
    <n v="0"/>
    <n v="269.5"/>
    <n v="2"/>
  </r>
  <r>
    <x v="7"/>
    <x v="187"/>
    <s v="1"/>
    <s v="01"/>
    <s v="15041RESIN159232022"/>
    <s v="22LB000F"/>
    <n v="4052"/>
    <n v="4052"/>
    <n v="4052"/>
    <n v="4052"/>
    <m/>
    <n v="0"/>
    <n v="0"/>
    <n v="0"/>
    <n v="120.1"/>
    <n v="0"/>
    <n v="0"/>
    <n v="0"/>
    <n v="0"/>
    <n v="0"/>
    <n v="120.1"/>
    <n v="2"/>
  </r>
  <r>
    <x v="7"/>
    <x v="187"/>
    <s v="1"/>
    <s v="01"/>
    <s v="15041RESIN159232022"/>
    <s v="22LB000F"/>
    <n v="4053"/>
    <n v="4053"/>
    <n v="4053"/>
    <n v="4053"/>
    <m/>
    <n v="0"/>
    <n v="0"/>
    <n v="0"/>
    <n v="16.100000000000001"/>
    <n v="0"/>
    <n v="0"/>
    <n v="0"/>
    <n v="0"/>
    <n v="0"/>
    <n v="16.100000000000001"/>
    <n v="2"/>
  </r>
  <r>
    <x v="7"/>
    <x v="187"/>
    <s v="1"/>
    <s v="01"/>
    <s v="15041RESIN159232022"/>
    <s v="22LB000F"/>
    <n v="4054"/>
    <n v="4054"/>
    <n v="4054"/>
    <n v="4054"/>
    <m/>
    <n v="0"/>
    <n v="0"/>
    <n v="0"/>
    <n v="180"/>
    <n v="0"/>
    <n v="0"/>
    <n v="0"/>
    <n v="0"/>
    <n v="0"/>
    <n v="180"/>
    <n v="2"/>
  </r>
  <r>
    <x v="7"/>
    <x v="187"/>
    <s v="1"/>
    <s v="01"/>
    <s v="15041RESIN159232022"/>
    <s v="22LB000F"/>
    <n v="4055"/>
    <n v="4055"/>
    <n v="4055"/>
    <n v="4055"/>
    <m/>
    <n v="0"/>
    <n v="0"/>
    <n v="0"/>
    <n v="413"/>
    <n v="0"/>
    <n v="0"/>
    <n v="0"/>
    <n v="0"/>
    <n v="0"/>
    <n v="413"/>
    <n v="2"/>
  </r>
  <r>
    <x v="7"/>
    <x v="187"/>
    <s v="1"/>
    <s v="01"/>
    <s v="15041RESIN159232022"/>
    <s v="22LB000F"/>
    <n v="4056"/>
    <n v="4056"/>
    <n v="4056"/>
    <n v="4056"/>
    <m/>
    <n v="0"/>
    <n v="0"/>
    <n v="0"/>
    <n v="47.5"/>
    <n v="0"/>
    <n v="0"/>
    <n v="0"/>
    <n v="0"/>
    <n v="0"/>
    <n v="47.5"/>
    <n v="2"/>
  </r>
  <r>
    <x v="7"/>
    <x v="187"/>
    <s v="1"/>
    <s v="01"/>
    <s v="15041RESIN159232022"/>
    <s v="22LB000F"/>
    <n v="4057"/>
    <n v="4057"/>
    <n v="4057"/>
    <n v="4057"/>
    <m/>
    <n v="0"/>
    <n v="0"/>
    <n v="0"/>
    <n v="538.20000000000005"/>
    <n v="0"/>
    <n v="0"/>
    <n v="0"/>
    <n v="0"/>
    <n v="0"/>
    <n v="538.20000000000005"/>
    <n v="2"/>
  </r>
  <r>
    <x v="7"/>
    <x v="188"/>
    <s v="1"/>
    <s v="01"/>
    <s v="15041RESIN159232022"/>
    <s v="22LB000F"/>
    <n v="4058"/>
    <n v="4058"/>
    <n v="4058"/>
    <n v="4058"/>
    <m/>
    <n v="0"/>
    <n v="0"/>
    <n v="0"/>
    <n v="13.2"/>
    <n v="0"/>
    <n v="0"/>
    <n v="0"/>
    <n v="0"/>
    <n v="0"/>
    <n v="13.2"/>
    <n v="2"/>
  </r>
  <r>
    <x v="7"/>
    <x v="188"/>
    <s v="1"/>
    <s v="01"/>
    <s v="15041RESIN159232022"/>
    <s v="22LB000F"/>
    <n v="4059"/>
    <n v="4059"/>
    <n v="4059"/>
    <n v="4059"/>
    <m/>
    <n v="0"/>
    <n v="0"/>
    <n v="0"/>
    <n v="126"/>
    <n v="0"/>
    <n v="0"/>
    <n v="0"/>
    <n v="0"/>
    <n v="0"/>
    <n v="126"/>
    <n v="2"/>
  </r>
  <r>
    <x v="7"/>
    <x v="188"/>
    <s v="1"/>
    <s v="01"/>
    <s v="15041RESIN159232022"/>
    <s v="22LB000F"/>
    <n v="4060"/>
    <n v="4060"/>
    <n v="4060"/>
    <n v="4060"/>
    <m/>
    <n v="0"/>
    <n v="0"/>
    <n v="0"/>
    <n v="34"/>
    <n v="0"/>
    <n v="0"/>
    <n v="0"/>
    <n v="0"/>
    <n v="0"/>
    <n v="34"/>
    <n v="2"/>
  </r>
  <r>
    <x v="7"/>
    <x v="188"/>
    <s v="1"/>
    <s v="01"/>
    <s v="15041RESIN159232022"/>
    <s v="22LB000F"/>
    <n v="4061"/>
    <n v="4061"/>
    <n v="4061"/>
    <n v="4061"/>
    <m/>
    <n v="0"/>
    <n v="0"/>
    <n v="0"/>
    <n v="270"/>
    <n v="0"/>
    <n v="0"/>
    <n v="0"/>
    <n v="0"/>
    <n v="0"/>
    <n v="270"/>
    <n v="2"/>
  </r>
  <r>
    <x v="7"/>
    <x v="188"/>
    <s v="1"/>
    <s v="01"/>
    <s v="15041RESIN159232022"/>
    <s v="22LB000F"/>
    <n v="4062"/>
    <n v="4062"/>
    <n v="4062"/>
    <n v="4062"/>
    <m/>
    <n v="0"/>
    <n v="0"/>
    <n v="0"/>
    <n v="66.7"/>
    <n v="0"/>
    <n v="0"/>
    <n v="0"/>
    <n v="0"/>
    <n v="0"/>
    <n v="66.7"/>
    <n v="2"/>
  </r>
  <r>
    <x v="7"/>
    <x v="188"/>
    <s v="1"/>
    <s v="01"/>
    <s v="15041RESIN159232022"/>
    <s v="22LB000F"/>
    <n v="4063"/>
    <n v="4063"/>
    <n v="4063"/>
    <n v="4063"/>
    <m/>
    <n v="0"/>
    <n v="0"/>
    <n v="0"/>
    <n v="0"/>
    <n v="0"/>
    <n v="0"/>
    <n v="0"/>
    <n v="0"/>
    <n v="0"/>
    <n v="0"/>
    <n v="2"/>
  </r>
  <r>
    <x v="7"/>
    <x v="188"/>
    <s v="1"/>
    <s v="01"/>
    <s v="15041RESIN159232022"/>
    <s v="22LB000F"/>
    <n v="4064"/>
    <n v="4064"/>
    <n v="4064"/>
    <n v="4064"/>
    <m/>
    <n v="0"/>
    <n v="0"/>
    <n v="0"/>
    <n v="125"/>
    <n v="0"/>
    <n v="0"/>
    <n v="0"/>
    <n v="0"/>
    <n v="0"/>
    <n v="125"/>
    <n v="2"/>
  </r>
  <r>
    <x v="7"/>
    <x v="188"/>
    <s v="1"/>
    <s v="01"/>
    <s v="15041RESIN159232022"/>
    <s v="22LB000F"/>
    <n v="4065"/>
    <n v="4065"/>
    <n v="4065"/>
    <n v="4065"/>
    <m/>
    <n v="0"/>
    <n v="0"/>
    <n v="0"/>
    <n v="31.5"/>
    <n v="0"/>
    <n v="0"/>
    <n v="0"/>
    <n v="0"/>
    <n v="0"/>
    <n v="31.5"/>
    <n v="2"/>
  </r>
  <r>
    <x v="7"/>
    <x v="188"/>
    <s v="1"/>
    <s v="01"/>
    <s v="15041RESIN159232022"/>
    <s v="22LB000F"/>
    <n v="4066"/>
    <n v="4066"/>
    <n v="4066"/>
    <n v="4066"/>
    <m/>
    <n v="0"/>
    <n v="0"/>
    <n v="0"/>
    <n v="90"/>
    <n v="0"/>
    <n v="0"/>
    <n v="0"/>
    <n v="0"/>
    <n v="0"/>
    <n v="90"/>
    <n v="2"/>
  </r>
  <r>
    <x v="7"/>
    <x v="188"/>
    <s v="1"/>
    <s v="01"/>
    <s v="15041RESIN159232022"/>
    <s v="22LB000F"/>
    <n v="4067"/>
    <n v="4067"/>
    <n v="4067"/>
    <n v="4067"/>
    <m/>
    <n v="0"/>
    <n v="0"/>
    <n v="0"/>
    <n v="457"/>
    <n v="0"/>
    <n v="0"/>
    <n v="0"/>
    <n v="0"/>
    <n v="0"/>
    <n v="457"/>
    <n v="2"/>
  </r>
  <r>
    <x v="7"/>
    <x v="188"/>
    <s v="1"/>
    <s v="01"/>
    <s v="15041RESIN159232022"/>
    <s v="22LB000F"/>
    <n v="4068"/>
    <n v="4068"/>
    <n v="4068"/>
    <n v="4068"/>
    <m/>
    <n v="0"/>
    <n v="0"/>
    <n v="0"/>
    <n v="225"/>
    <n v="0"/>
    <n v="0"/>
    <n v="0"/>
    <n v="0"/>
    <n v="0"/>
    <n v="225"/>
    <n v="2"/>
  </r>
  <r>
    <x v="7"/>
    <x v="188"/>
    <s v="1"/>
    <s v="01"/>
    <s v="15041RESIN159232022"/>
    <s v="22LB000F"/>
    <n v="4069"/>
    <n v="4069"/>
    <n v="4069"/>
    <n v="4069"/>
    <m/>
    <n v="0"/>
    <n v="0"/>
    <n v="0"/>
    <n v="45"/>
    <n v="0"/>
    <n v="0"/>
    <n v="0"/>
    <n v="0"/>
    <n v="0"/>
    <n v="45"/>
    <n v="2"/>
  </r>
  <r>
    <x v="7"/>
    <x v="188"/>
    <s v="1"/>
    <s v="01"/>
    <s v="15041RESIN159232022"/>
    <s v="22LB000F"/>
    <n v="4070"/>
    <n v="4070"/>
    <n v="4070"/>
    <n v="4070"/>
    <m/>
    <n v="0"/>
    <n v="0"/>
    <n v="0"/>
    <n v="205.2"/>
    <n v="0"/>
    <n v="0"/>
    <n v="0"/>
    <n v="0"/>
    <n v="0"/>
    <n v="205.2"/>
    <n v="2"/>
  </r>
  <r>
    <x v="7"/>
    <x v="188"/>
    <s v="1"/>
    <s v="01"/>
    <s v="15041RESIN159232022"/>
    <s v="22LB000F"/>
    <n v="4071"/>
    <n v="4071"/>
    <n v="4071"/>
    <n v="4071"/>
    <m/>
    <n v="0"/>
    <n v="0"/>
    <n v="0"/>
    <n v="458"/>
    <n v="0"/>
    <n v="0"/>
    <n v="0"/>
    <n v="0"/>
    <n v="0"/>
    <n v="458"/>
    <n v="2"/>
  </r>
  <r>
    <x v="7"/>
    <x v="188"/>
    <s v="1"/>
    <s v="01"/>
    <s v="15041RESIN159232022"/>
    <s v="22LB000F"/>
    <n v="4072"/>
    <n v="4072"/>
    <n v="4072"/>
    <n v="4072"/>
    <m/>
    <n v="0"/>
    <n v="0"/>
    <n v="0"/>
    <n v="540"/>
    <n v="0"/>
    <n v="0"/>
    <n v="0"/>
    <n v="0"/>
    <n v="0"/>
    <n v="540"/>
    <n v="2"/>
  </r>
  <r>
    <x v="7"/>
    <x v="188"/>
    <s v="1"/>
    <s v="01"/>
    <s v="15041RESIN159232022"/>
    <s v="22LB000F"/>
    <n v="4073"/>
    <n v="4073"/>
    <n v="4073"/>
    <n v="4073"/>
    <m/>
    <n v="0"/>
    <n v="0"/>
    <n v="0"/>
    <n v="276.25"/>
    <n v="0"/>
    <n v="0"/>
    <n v="0"/>
    <n v="0"/>
    <n v="0"/>
    <n v="276.25"/>
    <n v="2"/>
  </r>
  <r>
    <x v="7"/>
    <x v="188"/>
    <s v="1"/>
    <s v="01"/>
    <s v="15041RESIN159232022"/>
    <s v="22LB000F"/>
    <n v="4074"/>
    <n v="4074"/>
    <n v="4074"/>
    <n v="4074"/>
    <m/>
    <n v="0"/>
    <n v="0"/>
    <n v="0"/>
    <n v="45"/>
    <n v="0"/>
    <n v="0"/>
    <n v="0"/>
    <n v="0"/>
    <n v="0"/>
    <n v="45"/>
    <n v="2"/>
  </r>
  <r>
    <x v="7"/>
    <x v="188"/>
    <s v="1"/>
    <s v="01"/>
    <s v="15041RESIN159232022"/>
    <s v="22LB000F"/>
    <n v="4075"/>
    <n v="4075"/>
    <n v="4075"/>
    <n v="4075"/>
    <m/>
    <n v="0"/>
    <n v="0"/>
    <n v="0"/>
    <n v="54"/>
    <n v="0"/>
    <n v="0"/>
    <n v="0"/>
    <n v="0"/>
    <n v="0"/>
    <n v="54"/>
    <n v="2"/>
  </r>
  <r>
    <x v="7"/>
    <x v="188"/>
    <s v="1"/>
    <s v="01"/>
    <s v="15041RESIN159232022"/>
    <s v="22LB000F"/>
    <n v="4076"/>
    <n v="4076"/>
    <n v="4076"/>
    <n v="4076"/>
    <m/>
    <n v="0"/>
    <n v="0"/>
    <n v="0"/>
    <n v="318"/>
    <n v="0"/>
    <n v="0"/>
    <n v="0"/>
    <n v="0"/>
    <n v="0"/>
    <n v="318"/>
    <n v="2"/>
  </r>
  <r>
    <x v="7"/>
    <x v="188"/>
    <s v="1"/>
    <s v="01"/>
    <s v="15041RESIN159232022"/>
    <s v="22LB000F"/>
    <n v="4077"/>
    <n v="4077"/>
    <n v="4077"/>
    <n v="4077"/>
    <m/>
    <n v="0"/>
    <n v="0"/>
    <n v="0"/>
    <n v="251"/>
    <n v="0"/>
    <n v="0"/>
    <n v="0"/>
    <n v="0"/>
    <n v="0"/>
    <n v="251"/>
    <n v="2"/>
  </r>
  <r>
    <x v="7"/>
    <x v="189"/>
    <s v="1"/>
    <s v="01"/>
    <s v="15041RESIN159232022"/>
    <s v="22LB000F"/>
    <n v="4078"/>
    <n v="4078"/>
    <n v="4078"/>
    <n v="4078"/>
    <m/>
    <n v="0"/>
    <n v="0"/>
    <n v="0"/>
    <n v="104"/>
    <n v="0"/>
    <n v="0"/>
    <n v="0"/>
    <n v="0"/>
    <n v="0"/>
    <n v="104"/>
    <n v="2"/>
  </r>
  <r>
    <x v="7"/>
    <x v="189"/>
    <s v="1"/>
    <s v="01"/>
    <s v="15041RESIN159232022"/>
    <s v="22LB000F"/>
    <n v="4079"/>
    <n v="4079"/>
    <n v="4079"/>
    <n v="4079"/>
    <m/>
    <n v="0"/>
    <n v="0"/>
    <n v="0"/>
    <n v="548"/>
    <n v="0"/>
    <n v="0"/>
    <n v="0"/>
    <n v="0"/>
    <n v="0"/>
    <n v="548"/>
    <n v="2"/>
  </r>
  <r>
    <x v="7"/>
    <x v="189"/>
    <s v="1"/>
    <s v="01"/>
    <s v="15041RESIN159232022"/>
    <s v="22LB000F"/>
    <n v="4080"/>
    <n v="4080"/>
    <n v="4080"/>
    <n v="4080"/>
    <m/>
    <n v="0"/>
    <n v="0"/>
    <n v="0"/>
    <n v="460"/>
    <n v="0"/>
    <n v="0"/>
    <n v="0"/>
    <n v="0"/>
    <n v="0"/>
    <n v="460"/>
    <n v="2"/>
  </r>
  <r>
    <x v="7"/>
    <x v="189"/>
    <s v="1"/>
    <s v="01"/>
    <s v="15041RESIN159232022"/>
    <s v="22LB000F"/>
    <n v="4081"/>
    <n v="4081"/>
    <n v="4081"/>
    <n v="4081"/>
    <m/>
    <n v="0"/>
    <n v="0"/>
    <n v="0"/>
    <n v="247"/>
    <n v="0"/>
    <n v="0"/>
    <n v="0"/>
    <n v="0"/>
    <n v="0"/>
    <n v="247"/>
    <n v="2"/>
  </r>
  <r>
    <x v="7"/>
    <x v="189"/>
    <s v="1"/>
    <s v="01"/>
    <s v="15041RESIN159232022"/>
    <s v="22LB000F"/>
    <n v="4082"/>
    <n v="4082"/>
    <n v="4082"/>
    <n v="4082"/>
    <m/>
    <n v="0"/>
    <n v="0"/>
    <n v="0"/>
    <n v="27.9"/>
    <n v="0"/>
    <n v="0"/>
    <n v="0"/>
    <n v="0"/>
    <n v="0"/>
    <n v="27.9"/>
    <n v="2"/>
  </r>
  <r>
    <x v="7"/>
    <x v="189"/>
    <s v="1"/>
    <s v="01"/>
    <s v="15041RESIN159232022"/>
    <s v="22LB000F"/>
    <n v="4083"/>
    <n v="4083"/>
    <n v="4083"/>
    <n v="4083"/>
    <m/>
    <n v="0"/>
    <n v="0"/>
    <n v="0"/>
    <n v="260.5"/>
    <n v="0"/>
    <n v="0"/>
    <n v="0"/>
    <n v="0"/>
    <n v="0"/>
    <n v="260.5"/>
    <n v="2"/>
  </r>
  <r>
    <x v="7"/>
    <x v="189"/>
    <s v="1"/>
    <s v="01"/>
    <s v="15041RESIN159232022"/>
    <s v="22LB000F"/>
    <n v="4084"/>
    <n v="4084"/>
    <n v="4084"/>
    <n v="4084"/>
    <m/>
    <n v="0"/>
    <n v="0"/>
    <n v="0"/>
    <n v="104"/>
    <n v="0"/>
    <n v="0"/>
    <n v="0"/>
    <n v="0"/>
    <n v="0"/>
    <n v="104"/>
    <n v="2"/>
  </r>
  <r>
    <x v="7"/>
    <x v="189"/>
    <s v="1"/>
    <s v="01"/>
    <s v="15041RESIN159232022"/>
    <s v="22LB000F"/>
    <n v="4085"/>
    <n v="4085"/>
    <n v="4085"/>
    <n v="4085"/>
    <m/>
    <n v="0"/>
    <n v="0"/>
    <n v="0"/>
    <n v="490.9"/>
    <n v="0"/>
    <n v="0"/>
    <n v="0"/>
    <n v="0"/>
    <n v="0"/>
    <n v="490.9"/>
    <n v="2"/>
  </r>
  <r>
    <x v="7"/>
    <x v="189"/>
    <s v="1"/>
    <s v="01"/>
    <s v="15041RESIN159232022"/>
    <s v="22LB000F"/>
    <n v="4086"/>
    <n v="4086"/>
    <n v="4086"/>
    <n v="4086"/>
    <m/>
    <n v="0"/>
    <n v="0"/>
    <n v="0"/>
    <n v="28"/>
    <n v="0"/>
    <n v="0"/>
    <n v="0"/>
    <n v="0"/>
    <n v="0"/>
    <n v="28"/>
    <n v="2"/>
  </r>
  <r>
    <x v="7"/>
    <x v="189"/>
    <s v="1"/>
    <s v="01"/>
    <s v="15041RESIN159232022"/>
    <s v="22LB000F"/>
    <n v="4087"/>
    <n v="4087"/>
    <n v="4087"/>
    <n v="4087"/>
    <m/>
    <n v="0"/>
    <n v="0"/>
    <n v="0"/>
    <n v="125"/>
    <n v="0"/>
    <n v="0"/>
    <n v="0"/>
    <n v="0"/>
    <n v="0"/>
    <n v="125"/>
    <n v="2"/>
  </r>
  <r>
    <x v="7"/>
    <x v="189"/>
    <s v="1"/>
    <s v="01"/>
    <s v="15041RESIN159232022"/>
    <s v="22LB000F"/>
    <n v="4088"/>
    <n v="4088"/>
    <n v="4088"/>
    <n v="4088"/>
    <m/>
    <n v="0"/>
    <n v="0"/>
    <n v="0"/>
    <n v="505"/>
    <n v="0"/>
    <n v="0"/>
    <n v="0"/>
    <n v="0"/>
    <n v="0"/>
    <n v="505"/>
    <n v="2"/>
  </r>
  <r>
    <x v="7"/>
    <x v="189"/>
    <s v="1"/>
    <s v="01"/>
    <s v="15041RESIN159232022"/>
    <s v="22LB000F"/>
    <n v="4089"/>
    <n v="4089"/>
    <n v="4089"/>
    <n v="4089"/>
    <m/>
    <n v="0"/>
    <n v="0"/>
    <n v="0"/>
    <n v="32.94"/>
    <n v="0"/>
    <n v="0"/>
    <n v="0"/>
    <n v="0"/>
    <n v="0"/>
    <n v="32.94"/>
    <n v="2"/>
  </r>
  <r>
    <x v="7"/>
    <x v="189"/>
    <s v="1"/>
    <s v="01"/>
    <s v="15041RESIN159232022"/>
    <s v="22LB000F"/>
    <n v="4090"/>
    <n v="4090"/>
    <n v="4090"/>
    <n v="4090"/>
    <m/>
    <n v="0"/>
    <n v="0"/>
    <n v="0"/>
    <n v="130.5"/>
    <n v="0"/>
    <n v="0"/>
    <n v="0"/>
    <n v="0"/>
    <n v="0"/>
    <n v="130.5"/>
    <n v="2"/>
  </r>
  <r>
    <x v="7"/>
    <x v="189"/>
    <s v="1"/>
    <s v="01"/>
    <s v="15041RESIN159232022"/>
    <s v="22LB000F"/>
    <n v="4091"/>
    <n v="4091"/>
    <n v="4091"/>
    <n v="4091"/>
    <m/>
    <n v="0"/>
    <n v="0"/>
    <n v="0"/>
    <n v="55"/>
    <n v="0"/>
    <n v="0"/>
    <n v="0"/>
    <n v="0"/>
    <n v="0"/>
    <n v="55"/>
    <n v="2"/>
  </r>
  <r>
    <x v="7"/>
    <x v="189"/>
    <s v="1"/>
    <s v="01"/>
    <s v="15041RESIN159232022"/>
    <s v="22LB000F"/>
    <n v="4092"/>
    <n v="4092"/>
    <n v="4092"/>
    <n v="4092"/>
    <m/>
    <n v="0"/>
    <n v="0"/>
    <n v="0"/>
    <n v="30.4"/>
    <n v="0"/>
    <n v="0"/>
    <n v="0"/>
    <n v="0"/>
    <n v="0"/>
    <n v="30.4"/>
    <n v="2"/>
  </r>
  <r>
    <x v="7"/>
    <x v="189"/>
    <s v="1"/>
    <s v="01"/>
    <s v="15041RESIN159232022"/>
    <s v="22LB000F"/>
    <n v="4093"/>
    <n v="4093"/>
    <n v="4093"/>
    <n v="4093"/>
    <m/>
    <n v="0"/>
    <n v="0"/>
    <n v="0"/>
    <n v="160"/>
    <n v="0"/>
    <n v="0"/>
    <n v="0"/>
    <n v="0"/>
    <n v="0"/>
    <n v="160"/>
    <n v="2"/>
  </r>
  <r>
    <x v="7"/>
    <x v="189"/>
    <s v="1"/>
    <s v="01"/>
    <s v="15041RESIN159232022"/>
    <s v="22LB000F"/>
    <n v="4094"/>
    <n v="4094"/>
    <n v="4094"/>
    <n v="4094"/>
    <m/>
    <n v="0"/>
    <n v="0"/>
    <n v="0"/>
    <n v="267.39999999999998"/>
    <n v="0"/>
    <n v="0"/>
    <n v="0"/>
    <n v="0"/>
    <n v="0"/>
    <n v="267.39999999999998"/>
    <n v="2"/>
  </r>
  <r>
    <x v="7"/>
    <x v="189"/>
    <s v="1"/>
    <s v="01"/>
    <s v="15041RESIN159232022"/>
    <s v="22LB000F"/>
    <n v="4095"/>
    <n v="4095"/>
    <n v="4095"/>
    <n v="4095"/>
    <m/>
    <n v="0"/>
    <n v="0"/>
    <n v="0"/>
    <n v="875"/>
    <n v="0"/>
    <n v="0"/>
    <n v="0"/>
    <n v="0"/>
    <n v="0"/>
    <n v="875"/>
    <n v="2"/>
  </r>
  <r>
    <x v="7"/>
    <x v="189"/>
    <s v="1"/>
    <s v="01"/>
    <s v="15041RESIN159232022"/>
    <s v="22LB000F"/>
    <n v="4096"/>
    <n v="4096"/>
    <n v="4096"/>
    <n v="4096"/>
    <m/>
    <n v="0"/>
    <n v="0"/>
    <n v="0"/>
    <n v="448"/>
    <n v="0"/>
    <n v="0"/>
    <n v="0"/>
    <n v="0"/>
    <n v="0"/>
    <n v="448"/>
    <n v="2"/>
  </r>
  <r>
    <x v="7"/>
    <x v="189"/>
    <s v="1"/>
    <s v="01"/>
    <s v="15041RESIN159232022"/>
    <s v="22LB000F"/>
    <n v="4097"/>
    <n v="4097"/>
    <n v="4097"/>
    <n v="4097"/>
    <m/>
    <n v="0"/>
    <n v="0"/>
    <n v="0"/>
    <n v="105.8"/>
    <n v="0"/>
    <n v="0"/>
    <n v="0"/>
    <n v="0"/>
    <n v="0"/>
    <n v="105.8"/>
    <n v="2"/>
  </r>
  <r>
    <x v="7"/>
    <x v="189"/>
    <s v="1"/>
    <s v="01"/>
    <s v="15041RESIN159232022"/>
    <s v="22LB000F"/>
    <n v="4098"/>
    <n v="4098"/>
    <n v="4098"/>
    <n v="4098"/>
    <m/>
    <n v="0"/>
    <n v="0"/>
    <n v="0"/>
    <n v="150"/>
    <n v="0"/>
    <n v="0"/>
    <n v="0"/>
    <n v="0"/>
    <n v="0"/>
    <n v="150"/>
    <n v="2"/>
  </r>
  <r>
    <x v="7"/>
    <x v="189"/>
    <s v="1"/>
    <s v="01"/>
    <s v="15041RESIN159232022"/>
    <s v="22LB000F"/>
    <n v="4099"/>
    <n v="4099"/>
    <n v="4099"/>
    <n v="4099"/>
    <m/>
    <n v="0"/>
    <n v="0"/>
    <n v="0"/>
    <n v="535"/>
    <n v="0"/>
    <n v="0"/>
    <n v="0"/>
    <n v="0"/>
    <n v="0"/>
    <n v="535"/>
    <n v="2"/>
  </r>
  <r>
    <x v="7"/>
    <x v="189"/>
    <s v="1"/>
    <s v="01"/>
    <s v="15041RESIN159232022"/>
    <s v="22LB000F"/>
    <n v="4100"/>
    <n v="4100"/>
    <n v="4100"/>
    <n v="4100"/>
    <m/>
    <n v="0"/>
    <n v="0"/>
    <n v="0"/>
    <n v="40"/>
    <n v="0"/>
    <n v="0"/>
    <n v="0"/>
    <n v="0"/>
    <n v="0"/>
    <n v="40"/>
    <n v="2"/>
  </r>
  <r>
    <x v="7"/>
    <x v="190"/>
    <s v="1"/>
    <s v="01"/>
    <s v="15041RESIN159232022"/>
    <s v="22LB000F"/>
    <n v="4101"/>
    <n v="4101"/>
    <n v="4101"/>
    <n v="4101"/>
    <m/>
    <n v="0"/>
    <n v="0"/>
    <n v="0"/>
    <n v="109.4"/>
    <n v="0"/>
    <n v="0"/>
    <n v="0"/>
    <n v="0"/>
    <n v="0"/>
    <n v="109.4"/>
    <n v="2"/>
  </r>
  <r>
    <x v="7"/>
    <x v="190"/>
    <s v="1"/>
    <s v="01"/>
    <s v="15041RESIN159232022"/>
    <s v="22LB000F"/>
    <n v="4102"/>
    <n v="4102"/>
    <n v="4102"/>
    <n v="4102"/>
    <m/>
    <n v="0"/>
    <n v="0"/>
    <n v="0"/>
    <n v="159.5"/>
    <n v="0"/>
    <n v="0"/>
    <n v="0"/>
    <n v="0"/>
    <n v="0"/>
    <n v="159.5"/>
    <n v="2"/>
  </r>
  <r>
    <x v="7"/>
    <x v="190"/>
    <s v="1"/>
    <s v="01"/>
    <s v="15041RESIN159232022"/>
    <s v="22LB000F"/>
    <n v="4103"/>
    <n v="4103"/>
    <n v="4103"/>
    <n v="4103"/>
    <m/>
    <n v="0"/>
    <n v="0"/>
    <n v="0"/>
    <n v="549"/>
    <n v="0"/>
    <n v="0"/>
    <n v="0"/>
    <n v="0"/>
    <n v="0"/>
    <n v="549"/>
    <n v="2"/>
  </r>
  <r>
    <x v="7"/>
    <x v="190"/>
    <s v="1"/>
    <s v="01"/>
    <s v="15041RESIN159232022"/>
    <s v="22LB000F"/>
    <n v="4104"/>
    <n v="4104"/>
    <n v="4104"/>
    <n v="4104"/>
    <m/>
    <n v="0"/>
    <n v="0"/>
    <n v="0"/>
    <n v="225.5"/>
    <n v="0"/>
    <n v="0"/>
    <n v="0"/>
    <n v="0"/>
    <n v="0"/>
    <n v="225.5"/>
    <n v="2"/>
  </r>
  <r>
    <x v="7"/>
    <x v="190"/>
    <s v="1"/>
    <s v="01"/>
    <s v="15041RESIN159232022"/>
    <s v="22LB000F"/>
    <n v="4105"/>
    <n v="4105"/>
    <n v="4105"/>
    <n v="4105"/>
    <m/>
    <n v="0"/>
    <n v="0"/>
    <n v="0"/>
    <n v="207"/>
    <n v="0"/>
    <n v="0"/>
    <n v="0"/>
    <n v="0"/>
    <n v="0"/>
    <n v="207"/>
    <n v="2"/>
  </r>
  <r>
    <x v="7"/>
    <x v="190"/>
    <s v="1"/>
    <s v="01"/>
    <s v="15041RESIN159232022"/>
    <s v="22LB000F"/>
    <n v="4106"/>
    <n v="4106"/>
    <n v="4106"/>
    <n v="4106"/>
    <m/>
    <n v="0"/>
    <n v="0"/>
    <n v="0"/>
    <n v="180.6"/>
    <n v="0"/>
    <n v="0"/>
    <n v="0"/>
    <n v="0"/>
    <n v="0"/>
    <n v="180.6"/>
    <n v="2"/>
  </r>
  <r>
    <x v="7"/>
    <x v="190"/>
    <s v="1"/>
    <s v="01"/>
    <s v="15041RESIN159232022"/>
    <s v="22LB000F"/>
    <n v="4107"/>
    <n v="4107"/>
    <n v="4107"/>
    <n v="4107"/>
    <m/>
    <n v="0"/>
    <n v="0"/>
    <n v="0"/>
    <n v="623"/>
    <n v="0"/>
    <n v="0"/>
    <n v="0"/>
    <n v="0"/>
    <n v="0"/>
    <n v="623"/>
    <n v="2"/>
  </r>
  <r>
    <x v="7"/>
    <x v="190"/>
    <s v="1"/>
    <s v="01"/>
    <s v="15041RESIN159232022"/>
    <s v="22LB000F"/>
    <n v="4108"/>
    <n v="4108"/>
    <n v="4108"/>
    <n v="4108"/>
    <m/>
    <n v="0"/>
    <n v="0"/>
    <n v="0"/>
    <n v="150"/>
    <n v="0"/>
    <n v="0"/>
    <n v="0"/>
    <n v="0"/>
    <n v="0"/>
    <n v="150"/>
    <n v="2"/>
  </r>
  <r>
    <x v="7"/>
    <x v="190"/>
    <s v="1"/>
    <s v="01"/>
    <s v="15041RESIN159232022"/>
    <s v="22LB000F"/>
    <n v="4109"/>
    <n v="4109"/>
    <n v="4109"/>
    <n v="4109"/>
    <m/>
    <n v="0"/>
    <n v="0"/>
    <n v="0"/>
    <n v="26.55"/>
    <n v="0"/>
    <n v="0"/>
    <n v="0"/>
    <n v="0"/>
    <n v="0"/>
    <n v="26.55"/>
    <n v="2"/>
  </r>
  <r>
    <x v="7"/>
    <x v="190"/>
    <s v="1"/>
    <s v="01"/>
    <s v="15041RESIN159232022"/>
    <s v="22LB000F"/>
    <n v="4110"/>
    <n v="4110"/>
    <n v="4110"/>
    <n v="4110"/>
    <m/>
    <n v="0"/>
    <n v="0"/>
    <n v="0"/>
    <n v="45"/>
    <n v="0"/>
    <n v="0"/>
    <n v="0"/>
    <n v="0"/>
    <n v="0"/>
    <n v="45"/>
    <n v="2"/>
  </r>
  <r>
    <x v="7"/>
    <x v="190"/>
    <s v="1"/>
    <s v="01"/>
    <s v="15041RESIN159232022"/>
    <s v="22LB000F"/>
    <n v="4111"/>
    <n v="4111"/>
    <n v="4111"/>
    <n v="4111"/>
    <m/>
    <n v="0"/>
    <n v="0"/>
    <n v="0"/>
    <n v="30.7"/>
    <n v="0"/>
    <n v="0"/>
    <n v="0"/>
    <n v="0"/>
    <n v="0"/>
    <n v="30.7"/>
    <n v="2"/>
  </r>
  <r>
    <x v="7"/>
    <x v="190"/>
    <s v="1"/>
    <s v="01"/>
    <s v="15041RESIN159232022"/>
    <s v="22LB000F"/>
    <n v="4112"/>
    <n v="4112"/>
    <n v="4112"/>
    <n v="4112"/>
    <m/>
    <n v="0"/>
    <n v="0"/>
    <n v="0"/>
    <n v="435.45"/>
    <n v="0"/>
    <n v="0"/>
    <n v="0"/>
    <n v="0"/>
    <n v="0"/>
    <n v="435.45"/>
    <n v="2"/>
  </r>
  <r>
    <x v="7"/>
    <x v="190"/>
    <s v="1"/>
    <s v="01"/>
    <s v="15041RESIN159232022"/>
    <s v="22LB000F"/>
    <n v="4113"/>
    <n v="4113"/>
    <n v="4113"/>
    <n v="4113"/>
    <m/>
    <n v="0"/>
    <n v="0"/>
    <n v="0"/>
    <n v="10"/>
    <n v="0"/>
    <n v="0"/>
    <n v="0"/>
    <n v="0"/>
    <n v="0"/>
    <n v="10"/>
    <n v="2"/>
  </r>
  <r>
    <x v="7"/>
    <x v="190"/>
    <s v="1"/>
    <s v="01"/>
    <s v="15041RESIN159232022"/>
    <s v="22LB000F"/>
    <n v="4114"/>
    <n v="4114"/>
    <n v="4114"/>
    <n v="4114"/>
    <m/>
    <n v="0"/>
    <n v="0"/>
    <n v="0"/>
    <n v="255.2"/>
    <n v="0"/>
    <n v="0"/>
    <n v="0"/>
    <n v="0"/>
    <n v="0"/>
    <n v="255.2"/>
    <n v="2"/>
  </r>
  <r>
    <x v="7"/>
    <x v="190"/>
    <s v="1"/>
    <s v="01"/>
    <s v="15041RESIN159232022"/>
    <s v="22LB000F"/>
    <n v="4115"/>
    <n v="4115"/>
    <n v="4115"/>
    <n v="4115"/>
    <m/>
    <n v="0"/>
    <n v="0"/>
    <n v="0"/>
    <n v="212.75"/>
    <n v="0"/>
    <n v="0"/>
    <n v="0"/>
    <n v="0"/>
    <n v="0"/>
    <n v="212.75"/>
    <n v="2"/>
  </r>
  <r>
    <x v="7"/>
    <x v="190"/>
    <s v="1"/>
    <s v="01"/>
    <s v="15041RESIN159232022"/>
    <s v="22LB000F"/>
    <n v="4116"/>
    <n v="4116"/>
    <n v="4116"/>
    <n v="4116"/>
    <m/>
    <n v="0"/>
    <n v="0"/>
    <n v="0"/>
    <n v="149.85"/>
    <n v="0"/>
    <n v="0"/>
    <n v="0"/>
    <n v="0"/>
    <n v="0"/>
    <n v="149.85"/>
    <n v="2"/>
  </r>
  <r>
    <x v="7"/>
    <x v="190"/>
    <s v="1"/>
    <s v="01"/>
    <s v="15041RESIN159232022"/>
    <s v="22LB000F"/>
    <n v="4117"/>
    <n v="4117"/>
    <n v="4117"/>
    <n v="4117"/>
    <m/>
    <n v="0"/>
    <n v="0"/>
    <n v="0"/>
    <n v="278"/>
    <n v="0"/>
    <n v="0"/>
    <n v="0"/>
    <n v="0"/>
    <n v="0"/>
    <n v="278"/>
    <n v="2"/>
  </r>
  <r>
    <x v="7"/>
    <x v="190"/>
    <s v="1"/>
    <s v="01"/>
    <s v="15041RESIN159232022"/>
    <s v="22LB000F"/>
    <n v="4118"/>
    <n v="4118"/>
    <n v="4118"/>
    <n v="4118"/>
    <m/>
    <n v="0"/>
    <n v="0"/>
    <n v="0"/>
    <n v="599.29999999999995"/>
    <n v="0"/>
    <n v="0"/>
    <n v="0"/>
    <n v="0"/>
    <n v="0"/>
    <n v="599.29999999999995"/>
    <n v="2"/>
  </r>
  <r>
    <x v="7"/>
    <x v="190"/>
    <s v="1"/>
    <s v="01"/>
    <s v="15041RESIN159232022"/>
    <s v="22LB000F"/>
    <n v="4119"/>
    <n v="4119"/>
    <n v="4119"/>
    <n v="4119"/>
    <m/>
    <n v="0"/>
    <n v="0"/>
    <n v="0"/>
    <n v="51.75"/>
    <n v="0"/>
    <n v="0"/>
    <n v="0"/>
    <n v="0"/>
    <n v="0"/>
    <n v="51.75"/>
    <n v="2"/>
  </r>
  <r>
    <x v="7"/>
    <x v="190"/>
    <s v="1"/>
    <s v="01"/>
    <s v="15041RESIN159232022"/>
    <s v="22LB000F"/>
    <n v="4120"/>
    <n v="4120"/>
    <n v="4120"/>
    <n v="4120"/>
    <m/>
    <n v="0"/>
    <n v="0"/>
    <n v="0"/>
    <n v="5.0999999999999996"/>
    <n v="0"/>
    <n v="0"/>
    <n v="0"/>
    <n v="0"/>
    <n v="0"/>
    <n v="5.0999999999999996"/>
    <n v="2"/>
  </r>
  <r>
    <x v="7"/>
    <x v="190"/>
    <s v="1"/>
    <s v="01"/>
    <s v="15041RESIN159232022"/>
    <s v="22LB000F"/>
    <n v="4121"/>
    <n v="4121"/>
    <n v="4121"/>
    <n v="4121"/>
    <m/>
    <n v="0"/>
    <n v="0"/>
    <n v="0"/>
    <n v="30"/>
    <n v="0"/>
    <n v="0"/>
    <n v="0"/>
    <n v="0"/>
    <n v="0"/>
    <n v="30"/>
    <n v="2"/>
  </r>
  <r>
    <x v="7"/>
    <x v="190"/>
    <s v="1"/>
    <s v="01"/>
    <s v="15041RESIN159232022"/>
    <s v="22LB000F"/>
    <n v="4122"/>
    <n v="4122"/>
    <n v="4122"/>
    <n v="4122"/>
    <m/>
    <n v="0"/>
    <n v="0"/>
    <n v="0"/>
    <n v="36"/>
    <n v="0"/>
    <n v="0"/>
    <n v="0"/>
    <n v="0"/>
    <n v="0"/>
    <n v="36"/>
    <n v="2"/>
  </r>
  <r>
    <x v="7"/>
    <x v="190"/>
    <s v="1"/>
    <s v="01"/>
    <s v="15041RESIN159232022"/>
    <s v="22LB000F"/>
    <n v="4123"/>
    <n v="4123"/>
    <n v="4123"/>
    <n v="4123"/>
    <m/>
    <n v="0"/>
    <n v="0"/>
    <n v="0"/>
    <n v="451.5"/>
    <n v="0"/>
    <n v="0"/>
    <n v="0"/>
    <n v="0"/>
    <n v="0"/>
    <n v="451.5"/>
    <n v="2"/>
  </r>
  <r>
    <x v="7"/>
    <x v="190"/>
    <s v="1"/>
    <s v="01"/>
    <s v="15041RESIN159232022"/>
    <s v="22LB000F"/>
    <n v="4124"/>
    <n v="4124"/>
    <n v="4124"/>
    <n v="4124"/>
    <m/>
    <n v="0"/>
    <n v="0"/>
    <n v="0"/>
    <n v="627"/>
    <n v="0"/>
    <n v="0"/>
    <n v="0"/>
    <n v="0"/>
    <n v="0"/>
    <n v="627"/>
    <n v="2"/>
  </r>
  <r>
    <x v="7"/>
    <x v="190"/>
    <s v="1"/>
    <s v="01"/>
    <s v="15041RESIN159232022"/>
    <s v="22LB000F"/>
    <n v="4125"/>
    <n v="4125"/>
    <n v="4125"/>
    <n v="4125"/>
    <m/>
    <n v="0"/>
    <n v="0"/>
    <n v="0"/>
    <n v="39"/>
    <n v="0"/>
    <n v="0"/>
    <n v="0"/>
    <n v="0"/>
    <n v="0"/>
    <n v="39"/>
    <n v="2"/>
  </r>
  <r>
    <x v="7"/>
    <x v="190"/>
    <s v="1"/>
    <s v="01"/>
    <s v="15041RESIN159232022"/>
    <s v="22LB000F"/>
    <n v="4126"/>
    <n v="4126"/>
    <n v="4126"/>
    <n v="4126"/>
    <m/>
    <n v="0"/>
    <n v="0"/>
    <n v="0"/>
    <n v="62.75"/>
    <n v="0"/>
    <n v="0"/>
    <n v="0"/>
    <n v="0"/>
    <n v="0"/>
    <n v="62.75"/>
    <n v="2"/>
  </r>
  <r>
    <x v="7"/>
    <x v="191"/>
    <s v="1"/>
    <s v="01"/>
    <s v="15041RESIN159232022"/>
    <s v="22LB000F"/>
    <n v="4127"/>
    <n v="4127"/>
    <n v="4127"/>
    <n v="4127"/>
    <m/>
    <n v="0"/>
    <n v="0"/>
    <n v="0"/>
    <n v="517.58000000000004"/>
    <n v="0"/>
    <n v="0"/>
    <n v="0"/>
    <n v="0"/>
    <n v="0"/>
    <n v="517.58000000000004"/>
    <n v="2"/>
  </r>
  <r>
    <x v="7"/>
    <x v="191"/>
    <s v="1"/>
    <s v="01"/>
    <s v="15041RESIN159232022"/>
    <s v="22LB000F"/>
    <n v="4128"/>
    <n v="4128"/>
    <n v="4128"/>
    <n v="4128"/>
    <m/>
    <n v="0"/>
    <n v="0"/>
    <n v="0"/>
    <n v="20.440000000000001"/>
    <n v="0"/>
    <n v="0"/>
    <n v="0"/>
    <n v="0"/>
    <n v="0"/>
    <n v="20.440000000000001"/>
    <n v="2"/>
  </r>
  <r>
    <x v="7"/>
    <x v="191"/>
    <s v="1"/>
    <s v="01"/>
    <s v="15041RESIN159232022"/>
    <s v="22LB000F"/>
    <n v="4129"/>
    <n v="4129"/>
    <n v="4129"/>
    <n v="4129"/>
    <m/>
    <n v="0"/>
    <n v="0"/>
    <n v="0"/>
    <n v="136.9"/>
    <n v="0"/>
    <n v="0"/>
    <n v="0"/>
    <n v="0"/>
    <n v="0"/>
    <n v="136.9"/>
    <n v="2"/>
  </r>
  <r>
    <x v="7"/>
    <x v="191"/>
    <s v="1"/>
    <s v="01"/>
    <s v="15041RESIN159232022"/>
    <s v="22LB000F"/>
    <n v="4130"/>
    <n v="4130"/>
    <n v="4130"/>
    <n v="4130"/>
    <m/>
    <n v="0"/>
    <n v="0"/>
    <n v="0"/>
    <n v="343.8"/>
    <n v="0"/>
    <n v="0"/>
    <n v="0"/>
    <n v="0"/>
    <n v="0"/>
    <n v="343.8"/>
    <n v="2"/>
  </r>
  <r>
    <x v="7"/>
    <x v="191"/>
    <s v="1"/>
    <s v="01"/>
    <s v="15041RESIN159232022"/>
    <s v="22LB000F"/>
    <n v="4131"/>
    <n v="4131"/>
    <n v="4131"/>
    <n v="4131"/>
    <m/>
    <n v="0"/>
    <n v="0"/>
    <n v="0"/>
    <n v="31.5"/>
    <n v="0"/>
    <n v="0"/>
    <n v="0"/>
    <n v="0"/>
    <n v="0"/>
    <n v="31.5"/>
    <n v="2"/>
  </r>
  <r>
    <x v="7"/>
    <x v="191"/>
    <s v="1"/>
    <s v="01"/>
    <s v="15041RESIN159232022"/>
    <s v="22LB000F"/>
    <n v="4132"/>
    <n v="4132"/>
    <n v="4132"/>
    <n v="4132"/>
    <m/>
    <n v="0"/>
    <n v="0"/>
    <n v="0"/>
    <n v="202.5"/>
    <n v="0"/>
    <n v="0"/>
    <n v="0"/>
    <n v="0"/>
    <n v="0"/>
    <n v="202.5"/>
    <n v="2"/>
  </r>
  <r>
    <x v="7"/>
    <x v="191"/>
    <s v="1"/>
    <s v="01"/>
    <s v="15041RESIN159232022"/>
    <s v="22LB000F"/>
    <n v="4133"/>
    <n v="4133"/>
    <n v="4133"/>
    <n v="4133"/>
    <m/>
    <n v="0"/>
    <n v="0"/>
    <n v="0"/>
    <n v="45"/>
    <n v="0"/>
    <n v="0"/>
    <n v="0"/>
    <n v="0"/>
    <n v="0"/>
    <n v="45"/>
    <n v="2"/>
  </r>
  <r>
    <x v="7"/>
    <x v="191"/>
    <s v="1"/>
    <s v="01"/>
    <s v="15041RESIN159232022"/>
    <s v="22LB000F"/>
    <n v="4134"/>
    <n v="4134"/>
    <n v="4134"/>
    <n v="4134"/>
    <m/>
    <n v="0"/>
    <n v="0"/>
    <n v="0"/>
    <n v="40.99"/>
    <n v="0"/>
    <n v="0"/>
    <n v="0"/>
    <n v="0"/>
    <n v="0"/>
    <n v="40.99"/>
    <n v="2"/>
  </r>
  <r>
    <x v="7"/>
    <x v="191"/>
    <s v="1"/>
    <s v="01"/>
    <s v="15041RESIN159232022"/>
    <s v="22LB000F"/>
    <n v="4135"/>
    <n v="4135"/>
    <n v="4135"/>
    <n v="4135"/>
    <m/>
    <n v="0"/>
    <n v="0"/>
    <n v="0"/>
    <n v="434"/>
    <n v="0"/>
    <n v="0"/>
    <n v="0"/>
    <n v="0"/>
    <n v="0"/>
    <n v="434"/>
    <n v="2"/>
  </r>
  <r>
    <x v="7"/>
    <x v="191"/>
    <s v="1"/>
    <s v="01"/>
    <s v="15041RESIN159232022"/>
    <s v="22LB000F"/>
    <n v="4136"/>
    <n v="4136"/>
    <n v="4136"/>
    <n v="4136"/>
    <m/>
    <n v="0"/>
    <n v="0"/>
    <n v="0"/>
    <n v="192"/>
    <n v="0"/>
    <n v="0"/>
    <n v="0"/>
    <n v="0"/>
    <n v="0"/>
    <n v="192"/>
    <n v="2"/>
  </r>
  <r>
    <x v="7"/>
    <x v="191"/>
    <s v="1"/>
    <s v="01"/>
    <s v="15041RESIN159232022"/>
    <s v="22LB000F"/>
    <n v="4137"/>
    <n v="4137"/>
    <n v="4137"/>
    <n v="4137"/>
    <m/>
    <n v="0"/>
    <n v="0"/>
    <n v="0"/>
    <n v="16"/>
    <n v="0"/>
    <n v="0"/>
    <n v="0"/>
    <n v="0"/>
    <n v="0"/>
    <n v="16"/>
    <n v="2"/>
  </r>
  <r>
    <x v="7"/>
    <x v="191"/>
    <s v="1"/>
    <s v="01"/>
    <s v="15041RESIN159232022"/>
    <s v="22LB000F"/>
    <n v="4138"/>
    <n v="4138"/>
    <n v="4138"/>
    <n v="4138"/>
    <m/>
    <n v="0"/>
    <n v="0"/>
    <n v="0"/>
    <n v="20"/>
    <n v="0"/>
    <n v="0"/>
    <n v="0"/>
    <n v="0"/>
    <n v="0"/>
    <n v="20"/>
    <n v="2"/>
  </r>
  <r>
    <x v="7"/>
    <x v="191"/>
    <s v="1"/>
    <s v="01"/>
    <s v="15041RESIN159232022"/>
    <s v="22LB000F"/>
    <n v="4139"/>
    <n v="4139"/>
    <n v="4139"/>
    <n v="4139"/>
    <m/>
    <n v="0"/>
    <n v="0"/>
    <n v="0"/>
    <n v="4"/>
    <n v="0"/>
    <n v="0"/>
    <n v="0"/>
    <n v="0"/>
    <n v="0"/>
    <n v="4"/>
    <n v="2"/>
  </r>
  <r>
    <x v="7"/>
    <x v="191"/>
    <s v="1"/>
    <s v="01"/>
    <s v="15041RESIN159232022"/>
    <s v="22LB000F"/>
    <n v="4140"/>
    <n v="4140"/>
    <n v="4140"/>
    <n v="4140"/>
    <m/>
    <n v="0"/>
    <n v="0"/>
    <n v="0"/>
    <n v="423"/>
    <n v="0"/>
    <n v="0"/>
    <n v="0"/>
    <n v="0"/>
    <n v="0"/>
    <n v="423"/>
    <n v="2"/>
  </r>
  <r>
    <x v="7"/>
    <x v="191"/>
    <s v="1"/>
    <s v="01"/>
    <s v="15041RESIN159232022"/>
    <s v="22LB000F"/>
    <n v="4141"/>
    <n v="4141"/>
    <n v="4141"/>
    <n v="4141"/>
    <m/>
    <n v="0"/>
    <n v="0"/>
    <n v="0"/>
    <n v="6.48"/>
    <n v="0"/>
    <n v="0"/>
    <n v="0"/>
    <n v="0"/>
    <n v="0"/>
    <n v="6.48"/>
    <n v="2"/>
  </r>
  <r>
    <x v="7"/>
    <x v="191"/>
    <s v="1"/>
    <s v="01"/>
    <s v="15041RESIN159232022"/>
    <s v="22LB000F"/>
    <n v="4142"/>
    <n v="4142"/>
    <n v="4142"/>
    <n v="4142"/>
    <m/>
    <n v="0"/>
    <n v="0"/>
    <n v="0"/>
    <n v="310"/>
    <n v="0"/>
    <n v="0"/>
    <n v="0"/>
    <n v="0"/>
    <n v="0"/>
    <n v="310"/>
    <n v="2"/>
  </r>
  <r>
    <x v="7"/>
    <x v="191"/>
    <s v="1"/>
    <s v="01"/>
    <s v="15041RESIN159232022"/>
    <s v="22LB000F"/>
    <n v="4143"/>
    <n v="4143"/>
    <n v="4143"/>
    <n v="4143"/>
    <m/>
    <n v="0"/>
    <n v="0"/>
    <n v="0"/>
    <n v="16.260000000000002"/>
    <n v="0"/>
    <n v="0"/>
    <n v="0"/>
    <n v="0"/>
    <n v="0"/>
    <n v="16.260000000000002"/>
    <n v="2"/>
  </r>
  <r>
    <x v="7"/>
    <x v="191"/>
    <s v="1"/>
    <s v="01"/>
    <s v="15041RESIN159232022"/>
    <s v="22LB000F"/>
    <n v="4144"/>
    <n v="4144"/>
    <n v="4144"/>
    <n v="4144"/>
    <m/>
    <n v="0"/>
    <n v="0"/>
    <n v="0"/>
    <n v="32.4"/>
    <n v="0"/>
    <n v="0"/>
    <n v="0"/>
    <n v="0"/>
    <n v="0"/>
    <n v="32.4"/>
    <n v="2"/>
  </r>
  <r>
    <x v="7"/>
    <x v="192"/>
    <s v="1"/>
    <s v="01"/>
    <s v="15041RESIN159232022"/>
    <s v="22LB000F"/>
    <n v="4145"/>
    <n v="4145"/>
    <n v="4145"/>
    <n v="4145"/>
    <m/>
    <n v="0"/>
    <n v="0"/>
    <n v="0"/>
    <n v="202.5"/>
    <n v="0"/>
    <n v="0"/>
    <n v="0"/>
    <n v="0"/>
    <n v="0"/>
    <n v="202.5"/>
    <n v="2"/>
  </r>
  <r>
    <x v="7"/>
    <x v="192"/>
    <s v="1"/>
    <s v="01"/>
    <s v="15041RESIN159232022"/>
    <s v="22LB000F"/>
    <n v="4146"/>
    <n v="4146"/>
    <n v="4146"/>
    <n v="4146"/>
    <m/>
    <n v="0"/>
    <n v="0"/>
    <n v="0"/>
    <n v="5.68"/>
    <n v="0"/>
    <n v="0"/>
    <n v="0"/>
    <n v="0"/>
    <n v="0"/>
    <n v="5.68"/>
    <n v="2"/>
  </r>
  <r>
    <x v="7"/>
    <x v="192"/>
    <s v="1"/>
    <s v="01"/>
    <s v="15041RESIN159232022"/>
    <s v="22LB000F"/>
    <n v="4147"/>
    <n v="4147"/>
    <n v="4147"/>
    <n v="4147"/>
    <m/>
    <n v="0"/>
    <n v="0"/>
    <n v="0"/>
    <n v="161"/>
    <n v="0"/>
    <n v="0"/>
    <n v="0"/>
    <n v="0"/>
    <n v="0"/>
    <n v="161"/>
    <n v="2"/>
  </r>
  <r>
    <x v="7"/>
    <x v="192"/>
    <s v="1"/>
    <s v="01"/>
    <s v="15041RESIN159232022"/>
    <s v="22LB000F"/>
    <n v="4148"/>
    <n v="4148"/>
    <n v="4148"/>
    <n v="4148"/>
    <m/>
    <n v="0"/>
    <n v="0"/>
    <n v="0"/>
    <n v="204"/>
    <n v="0"/>
    <n v="0"/>
    <n v="0"/>
    <n v="0"/>
    <n v="0"/>
    <n v="204"/>
    <n v="2"/>
  </r>
  <r>
    <x v="7"/>
    <x v="192"/>
    <s v="1"/>
    <s v="01"/>
    <s v="15041RESIN159232022"/>
    <s v="22LB000F"/>
    <n v="4149"/>
    <n v="4149"/>
    <n v="4149"/>
    <n v="4149"/>
    <m/>
    <n v="0"/>
    <n v="0"/>
    <n v="0"/>
    <n v="801"/>
    <n v="0"/>
    <n v="0"/>
    <n v="0"/>
    <n v="0"/>
    <n v="0"/>
    <n v="801"/>
    <n v="2"/>
  </r>
  <r>
    <x v="7"/>
    <x v="192"/>
    <s v="1"/>
    <s v="01"/>
    <s v="15041RESIN159232022"/>
    <s v="22LB000F"/>
    <n v="4150"/>
    <n v="4150"/>
    <n v="4150"/>
    <n v="4150"/>
    <m/>
    <n v="0"/>
    <n v="0"/>
    <n v="0"/>
    <n v="366.5"/>
    <n v="0"/>
    <n v="0"/>
    <n v="0"/>
    <n v="0"/>
    <n v="0"/>
    <n v="366.5"/>
    <n v="2"/>
  </r>
  <r>
    <x v="7"/>
    <x v="192"/>
    <s v="1"/>
    <s v="01"/>
    <s v="15041RESIN159232022"/>
    <s v="22LB000F"/>
    <n v="4151"/>
    <n v="4151"/>
    <n v="4151"/>
    <n v="4151"/>
    <m/>
    <n v="0"/>
    <n v="0"/>
    <n v="0"/>
    <n v="412.68"/>
    <n v="0"/>
    <n v="0"/>
    <n v="0"/>
    <n v="0"/>
    <n v="0"/>
    <n v="412.68"/>
    <n v="2"/>
  </r>
  <r>
    <x v="7"/>
    <x v="192"/>
    <s v="1"/>
    <s v="01"/>
    <s v="15041RESIN159232022"/>
    <s v="22LB000F"/>
    <n v="4152"/>
    <n v="4152"/>
    <n v="4152"/>
    <n v="4152"/>
    <m/>
    <n v="0"/>
    <n v="0"/>
    <n v="0"/>
    <n v="622"/>
    <n v="0"/>
    <n v="0"/>
    <n v="0"/>
    <n v="0"/>
    <n v="0"/>
    <n v="622"/>
    <n v="2"/>
  </r>
  <r>
    <x v="7"/>
    <x v="192"/>
    <s v="1"/>
    <s v="01"/>
    <s v="15041RESIN159232022"/>
    <s v="22LB000F"/>
    <n v="4153"/>
    <n v="4153"/>
    <n v="4153"/>
    <n v="4153"/>
    <m/>
    <n v="0"/>
    <n v="0"/>
    <n v="0"/>
    <n v="45"/>
    <n v="0"/>
    <n v="0"/>
    <n v="0"/>
    <n v="0"/>
    <n v="0"/>
    <n v="45"/>
    <n v="2"/>
  </r>
  <r>
    <x v="7"/>
    <x v="192"/>
    <s v="1"/>
    <s v="01"/>
    <s v="15041RESIN159232022"/>
    <s v="22LB000F"/>
    <n v="4154"/>
    <n v="4154"/>
    <n v="4154"/>
    <n v="4154"/>
    <m/>
    <n v="0"/>
    <n v="0"/>
    <n v="0"/>
    <n v="459.67"/>
    <n v="0"/>
    <n v="0"/>
    <n v="0"/>
    <n v="0"/>
    <n v="0"/>
    <n v="459.67"/>
    <n v="2"/>
  </r>
  <r>
    <x v="7"/>
    <x v="192"/>
    <s v="1"/>
    <s v="01"/>
    <s v="15041RESIN159232022"/>
    <s v="22LB000F"/>
    <n v="4155"/>
    <n v="4155"/>
    <n v="4155"/>
    <n v="4155"/>
    <m/>
    <n v="0"/>
    <n v="0"/>
    <n v="0"/>
    <n v="95.9"/>
    <n v="0"/>
    <n v="0"/>
    <n v="0"/>
    <n v="0"/>
    <n v="0"/>
    <n v="95.9"/>
    <n v="2"/>
  </r>
  <r>
    <x v="7"/>
    <x v="192"/>
    <s v="1"/>
    <s v="01"/>
    <s v="15041RESIN159232022"/>
    <s v="22LB000F"/>
    <n v="4156"/>
    <n v="4156"/>
    <n v="4156"/>
    <n v="4156"/>
    <m/>
    <n v="0"/>
    <n v="0"/>
    <n v="0"/>
    <n v="321.39"/>
    <n v="0"/>
    <n v="0"/>
    <n v="0"/>
    <n v="0"/>
    <n v="0"/>
    <n v="321.39"/>
    <n v="2"/>
  </r>
  <r>
    <x v="7"/>
    <x v="193"/>
    <s v="1"/>
    <s v="01"/>
    <s v="15041RESIN159232022"/>
    <s v="22LB000F"/>
    <n v="4157"/>
    <n v="4157"/>
    <n v="4157"/>
    <n v="4157"/>
    <m/>
    <n v="0"/>
    <n v="0"/>
    <n v="0"/>
    <n v="283.44"/>
    <n v="0"/>
    <n v="0"/>
    <n v="0"/>
    <n v="0"/>
    <n v="0"/>
    <n v="283.44"/>
    <n v="2"/>
  </r>
  <r>
    <x v="7"/>
    <x v="193"/>
    <s v="1"/>
    <s v="01"/>
    <s v="15041RESIN159232022"/>
    <s v="22LB000F"/>
    <n v="4158"/>
    <n v="4158"/>
    <n v="4158"/>
    <n v="4158"/>
    <m/>
    <n v="0"/>
    <n v="0"/>
    <n v="0"/>
    <n v="45"/>
    <n v="0"/>
    <n v="0"/>
    <n v="0"/>
    <n v="0"/>
    <n v="0"/>
    <n v="45"/>
    <n v="2"/>
  </r>
  <r>
    <x v="7"/>
    <x v="193"/>
    <s v="1"/>
    <s v="01"/>
    <s v="15041RESIN159232022"/>
    <s v="22LB000F"/>
    <n v="4159"/>
    <n v="4159"/>
    <n v="4159"/>
    <n v="4159"/>
    <m/>
    <n v="0"/>
    <n v="0"/>
    <n v="0"/>
    <n v="210.5"/>
    <n v="0"/>
    <n v="0"/>
    <n v="0"/>
    <n v="0"/>
    <n v="0"/>
    <n v="210.5"/>
    <n v="2"/>
  </r>
  <r>
    <x v="7"/>
    <x v="193"/>
    <s v="1"/>
    <s v="01"/>
    <s v="15041RESIN159232022"/>
    <s v="22LB000F"/>
    <n v="4160"/>
    <n v="4160"/>
    <n v="4160"/>
    <n v="4160"/>
    <m/>
    <n v="0"/>
    <n v="0"/>
    <n v="0"/>
    <n v="218.25"/>
    <n v="0"/>
    <n v="0"/>
    <n v="0"/>
    <n v="0"/>
    <n v="0"/>
    <n v="218.25"/>
    <n v="2"/>
  </r>
  <r>
    <x v="7"/>
    <x v="193"/>
    <s v="1"/>
    <s v="01"/>
    <s v="15041RESIN159232022"/>
    <s v="22LB000F"/>
    <n v="4161"/>
    <n v="4161"/>
    <n v="4161"/>
    <n v="4161"/>
    <m/>
    <n v="0"/>
    <n v="0"/>
    <n v="0"/>
    <n v="72.45"/>
    <n v="0"/>
    <n v="0"/>
    <n v="0"/>
    <n v="0"/>
    <n v="0"/>
    <n v="72.45"/>
    <n v="2"/>
  </r>
  <r>
    <x v="7"/>
    <x v="193"/>
    <s v="1"/>
    <s v="01"/>
    <s v="15041RESIN159232022"/>
    <s v="22LB000F"/>
    <n v="4162"/>
    <n v="4162"/>
    <n v="4162"/>
    <n v="4162"/>
    <m/>
    <n v="0"/>
    <n v="0"/>
    <n v="0"/>
    <n v="112"/>
    <n v="0"/>
    <n v="0"/>
    <n v="0"/>
    <n v="0"/>
    <n v="0"/>
    <n v="112"/>
    <n v="2"/>
  </r>
  <r>
    <x v="7"/>
    <x v="193"/>
    <s v="1"/>
    <s v="01"/>
    <s v="15041RESIN159232022"/>
    <s v="22LB000F"/>
    <n v="4163"/>
    <n v="4163"/>
    <n v="4163"/>
    <n v="4163"/>
    <m/>
    <n v="0"/>
    <n v="0"/>
    <n v="0"/>
    <n v="50"/>
    <n v="0"/>
    <n v="0"/>
    <n v="0"/>
    <n v="0"/>
    <n v="0"/>
    <n v="50"/>
    <n v="2"/>
  </r>
  <r>
    <x v="7"/>
    <x v="193"/>
    <s v="1"/>
    <s v="01"/>
    <s v="15041RESIN159232022"/>
    <s v="22LB000F"/>
    <n v="4164"/>
    <n v="4164"/>
    <n v="4164"/>
    <n v="4164"/>
    <m/>
    <n v="0"/>
    <n v="0"/>
    <n v="0"/>
    <n v="862"/>
    <n v="0"/>
    <n v="0"/>
    <n v="0"/>
    <n v="0"/>
    <n v="0"/>
    <n v="862"/>
    <n v="2"/>
  </r>
  <r>
    <x v="7"/>
    <x v="193"/>
    <s v="1"/>
    <s v="01"/>
    <s v="15041RESIN159232022"/>
    <s v="22LB000F"/>
    <n v="4165"/>
    <n v="4165"/>
    <n v="4165"/>
    <n v="4165"/>
    <m/>
    <n v="0"/>
    <n v="0"/>
    <n v="0"/>
    <n v="270"/>
    <n v="0"/>
    <n v="0"/>
    <n v="0"/>
    <n v="0"/>
    <n v="0"/>
    <n v="270"/>
    <n v="2"/>
  </r>
  <r>
    <x v="7"/>
    <x v="193"/>
    <s v="1"/>
    <s v="01"/>
    <s v="15041RESIN159232022"/>
    <s v="22LB000F"/>
    <n v="4166"/>
    <n v="4166"/>
    <n v="4166"/>
    <n v="4166"/>
    <m/>
    <n v="0"/>
    <n v="0"/>
    <n v="0"/>
    <n v="27"/>
    <n v="0"/>
    <n v="0"/>
    <n v="0"/>
    <n v="0"/>
    <n v="0"/>
    <n v="27"/>
    <n v="2"/>
  </r>
  <r>
    <x v="7"/>
    <x v="193"/>
    <s v="1"/>
    <s v="01"/>
    <s v="15041RESIN159232022"/>
    <s v="22LB000F"/>
    <n v="4167"/>
    <n v="4167"/>
    <n v="4167"/>
    <n v="4167"/>
    <m/>
    <n v="0"/>
    <n v="0"/>
    <n v="0"/>
    <n v="433.1"/>
    <n v="0"/>
    <n v="0"/>
    <n v="0"/>
    <n v="0"/>
    <n v="0"/>
    <n v="433.1"/>
    <n v="2"/>
  </r>
  <r>
    <x v="7"/>
    <x v="193"/>
    <s v="1"/>
    <s v="01"/>
    <s v="15041RESIN159232022"/>
    <s v="22LB000F"/>
    <n v="4168"/>
    <n v="4168"/>
    <n v="4168"/>
    <n v="4168"/>
    <m/>
    <n v="0"/>
    <n v="0"/>
    <n v="0"/>
    <n v="60"/>
    <n v="0"/>
    <n v="0"/>
    <n v="0"/>
    <n v="0"/>
    <n v="0"/>
    <n v="60"/>
    <n v="2"/>
  </r>
  <r>
    <x v="7"/>
    <x v="193"/>
    <s v="1"/>
    <s v="01"/>
    <s v="15041RESIN159232022"/>
    <s v="22LB000F"/>
    <n v="4169"/>
    <n v="4169"/>
    <n v="4169"/>
    <n v="4169"/>
    <m/>
    <n v="0"/>
    <n v="0"/>
    <n v="0"/>
    <n v="212.7"/>
    <n v="0"/>
    <n v="0"/>
    <n v="0"/>
    <n v="0"/>
    <n v="0"/>
    <n v="212.7"/>
    <n v="2"/>
  </r>
  <r>
    <x v="7"/>
    <x v="193"/>
    <s v="1"/>
    <s v="01"/>
    <s v="15041RESIN159232022"/>
    <s v="22LB000F"/>
    <n v="4170"/>
    <n v="4170"/>
    <n v="4170"/>
    <n v="4170"/>
    <m/>
    <n v="0"/>
    <n v="0"/>
    <n v="0"/>
    <n v="45"/>
    <n v="0"/>
    <n v="0"/>
    <n v="0"/>
    <n v="0"/>
    <n v="0"/>
    <n v="45"/>
    <n v="2"/>
  </r>
  <r>
    <x v="7"/>
    <x v="193"/>
    <s v="1"/>
    <s v="01"/>
    <s v="15041RESIN159232022"/>
    <s v="22LB000F"/>
    <n v="4171"/>
    <n v="4171"/>
    <n v="4171"/>
    <n v="4171"/>
    <m/>
    <n v="0"/>
    <n v="0"/>
    <n v="0"/>
    <n v="512.6"/>
    <n v="0"/>
    <n v="0"/>
    <n v="0"/>
    <n v="0"/>
    <n v="0"/>
    <n v="512.6"/>
    <n v="2"/>
  </r>
  <r>
    <x v="7"/>
    <x v="193"/>
    <s v="1"/>
    <s v="01"/>
    <s v="15041RESIN159232022"/>
    <s v="22LB000F"/>
    <n v="4172"/>
    <n v="4172"/>
    <n v="4172"/>
    <n v="4172"/>
    <m/>
    <n v="0"/>
    <n v="0"/>
    <n v="0"/>
    <n v="575.5"/>
    <n v="0"/>
    <n v="0"/>
    <n v="0"/>
    <n v="0"/>
    <n v="0"/>
    <n v="575.5"/>
    <n v="2"/>
  </r>
  <r>
    <x v="7"/>
    <x v="193"/>
    <s v="1"/>
    <s v="01"/>
    <s v="15041RESIN159232022"/>
    <s v="22LB000F"/>
    <n v="4173"/>
    <n v="4173"/>
    <n v="4173"/>
    <n v="4173"/>
    <m/>
    <n v="0"/>
    <n v="0"/>
    <n v="0"/>
    <n v="428"/>
    <n v="0"/>
    <n v="0"/>
    <n v="0"/>
    <n v="0"/>
    <n v="0"/>
    <n v="428"/>
    <n v="2"/>
  </r>
  <r>
    <x v="7"/>
    <x v="193"/>
    <s v="1"/>
    <s v="01"/>
    <s v="15041RESIN159232022"/>
    <s v="22LB000F"/>
    <n v="4174"/>
    <n v="4174"/>
    <n v="4174"/>
    <n v="4174"/>
    <m/>
    <n v="0"/>
    <n v="0"/>
    <n v="0"/>
    <n v="25.2"/>
    <n v="0"/>
    <n v="0"/>
    <n v="0"/>
    <n v="0"/>
    <n v="0"/>
    <n v="25.2"/>
    <n v="2"/>
  </r>
  <r>
    <x v="7"/>
    <x v="193"/>
    <s v="1"/>
    <s v="01"/>
    <s v="15041RESIN159232022"/>
    <s v="22LB000F"/>
    <n v="4175"/>
    <n v="4175"/>
    <n v="4175"/>
    <n v="4175"/>
    <m/>
    <n v="0"/>
    <n v="0"/>
    <n v="0"/>
    <n v="201.6"/>
    <n v="0"/>
    <n v="0"/>
    <n v="0"/>
    <n v="0"/>
    <n v="0"/>
    <n v="201.6"/>
    <n v="2"/>
  </r>
  <r>
    <x v="7"/>
    <x v="193"/>
    <s v="1"/>
    <s v="01"/>
    <s v="15041RESIN159232022"/>
    <s v="22LB000F"/>
    <n v="4176"/>
    <n v="4176"/>
    <n v="4176"/>
    <n v="4176"/>
    <m/>
    <n v="0"/>
    <n v="0"/>
    <n v="0"/>
    <n v="185.5"/>
    <n v="0"/>
    <n v="0"/>
    <n v="0"/>
    <n v="0"/>
    <n v="0"/>
    <n v="185.5"/>
    <n v="2"/>
  </r>
  <r>
    <x v="7"/>
    <x v="193"/>
    <s v="1"/>
    <s v="01"/>
    <s v="15041RESIN159232022"/>
    <s v="22LB000F"/>
    <n v="4177"/>
    <n v="4177"/>
    <n v="4177"/>
    <n v="4177"/>
    <m/>
    <n v="0"/>
    <n v="0"/>
    <n v="0"/>
    <n v="269"/>
    <n v="0"/>
    <n v="0"/>
    <n v="0"/>
    <n v="0"/>
    <n v="0"/>
    <n v="269"/>
    <n v="2"/>
  </r>
  <r>
    <x v="7"/>
    <x v="193"/>
    <s v="1"/>
    <s v="01"/>
    <s v="15041RESIN159232022"/>
    <s v="22LB000F"/>
    <n v="4178"/>
    <n v="4178"/>
    <n v="4178"/>
    <n v="4178"/>
    <m/>
    <n v="0"/>
    <n v="0"/>
    <n v="0"/>
    <n v="329"/>
    <n v="0"/>
    <n v="0"/>
    <n v="0"/>
    <n v="0"/>
    <n v="0"/>
    <n v="329"/>
    <n v="2"/>
  </r>
  <r>
    <x v="7"/>
    <x v="193"/>
    <s v="1"/>
    <s v="01"/>
    <s v="15041RESIN159232022"/>
    <s v="22LB000F"/>
    <n v="4179"/>
    <n v="4179"/>
    <n v="4179"/>
    <n v="4179"/>
    <m/>
    <n v="0"/>
    <n v="0"/>
    <n v="0"/>
    <n v="460"/>
    <n v="0"/>
    <n v="0"/>
    <n v="0"/>
    <n v="0"/>
    <n v="0"/>
    <n v="460"/>
    <n v="2"/>
  </r>
  <r>
    <x v="7"/>
    <x v="193"/>
    <s v="1"/>
    <s v="01"/>
    <s v="15041RESIN159232022"/>
    <s v="22LB000F"/>
    <n v="4180"/>
    <n v="4180"/>
    <n v="4180"/>
    <n v="4180"/>
    <m/>
    <n v="0"/>
    <n v="0"/>
    <n v="0"/>
    <n v="60.45"/>
    <n v="0"/>
    <n v="0"/>
    <n v="0"/>
    <n v="0"/>
    <n v="0"/>
    <n v="60.45"/>
    <n v="2"/>
  </r>
  <r>
    <x v="7"/>
    <x v="194"/>
    <s v="1"/>
    <s v="01"/>
    <s v="15041RESIN159232022"/>
    <s v="22LB000F"/>
    <n v="4181"/>
    <n v="4181"/>
    <n v="4181"/>
    <n v="4181"/>
    <m/>
    <n v="0"/>
    <n v="0"/>
    <n v="0"/>
    <n v="333.75"/>
    <n v="0"/>
    <n v="0"/>
    <n v="0"/>
    <n v="0"/>
    <n v="0"/>
    <n v="333.75"/>
    <n v="2"/>
  </r>
  <r>
    <x v="7"/>
    <x v="194"/>
    <s v="1"/>
    <s v="01"/>
    <s v="15041RESIN159232022"/>
    <s v="22LB000F"/>
    <n v="4182"/>
    <n v="4182"/>
    <n v="4182"/>
    <n v="4182"/>
    <m/>
    <n v="0"/>
    <n v="0"/>
    <n v="0"/>
    <n v="48"/>
    <n v="0"/>
    <n v="0"/>
    <n v="0"/>
    <n v="0"/>
    <n v="0"/>
    <n v="48"/>
    <n v="2"/>
  </r>
  <r>
    <x v="7"/>
    <x v="194"/>
    <s v="1"/>
    <s v="01"/>
    <s v="15041RESIN159232022"/>
    <s v="22LB000F"/>
    <n v="4183"/>
    <n v="4183"/>
    <n v="4183"/>
    <n v="4183"/>
    <m/>
    <n v="0"/>
    <n v="0"/>
    <n v="0"/>
    <n v="192"/>
    <n v="0"/>
    <n v="0"/>
    <n v="0"/>
    <n v="0"/>
    <n v="0"/>
    <n v="192"/>
    <n v="2"/>
  </r>
  <r>
    <x v="7"/>
    <x v="194"/>
    <s v="1"/>
    <s v="01"/>
    <s v="15041RESIN159232022"/>
    <s v="22LB000F"/>
    <n v="4184"/>
    <n v="4184"/>
    <n v="4184"/>
    <n v="4184"/>
    <m/>
    <n v="0"/>
    <n v="0"/>
    <n v="0"/>
    <n v="214.58"/>
    <n v="0"/>
    <n v="0"/>
    <n v="0"/>
    <n v="0"/>
    <n v="0"/>
    <n v="214.58"/>
    <n v="2"/>
  </r>
  <r>
    <x v="7"/>
    <x v="194"/>
    <s v="1"/>
    <s v="01"/>
    <s v="15041RESIN159232022"/>
    <s v="22LB000F"/>
    <n v="4185"/>
    <n v="4185"/>
    <n v="4185"/>
    <n v="4185"/>
    <m/>
    <n v="0"/>
    <n v="0"/>
    <n v="0"/>
    <n v="117.52"/>
    <n v="0"/>
    <n v="0"/>
    <n v="0"/>
    <n v="0"/>
    <n v="0"/>
    <n v="117.52"/>
    <n v="2"/>
  </r>
  <r>
    <x v="7"/>
    <x v="194"/>
    <s v="1"/>
    <s v="01"/>
    <s v="15041RESIN159232022"/>
    <s v="22LB000F"/>
    <n v="4186"/>
    <n v="4186"/>
    <n v="4186"/>
    <n v="4186"/>
    <m/>
    <n v="0"/>
    <n v="0"/>
    <n v="0"/>
    <n v="17.149999999999999"/>
    <n v="0"/>
    <n v="0"/>
    <n v="0"/>
    <n v="0"/>
    <n v="0"/>
    <n v="17.149999999999999"/>
    <n v="2"/>
  </r>
  <r>
    <x v="7"/>
    <x v="194"/>
    <s v="1"/>
    <s v="01"/>
    <s v="15041RESIN159232022"/>
    <s v="22LB000F"/>
    <n v="4187"/>
    <n v="4187"/>
    <n v="4187"/>
    <n v="4187"/>
    <m/>
    <n v="0"/>
    <n v="0"/>
    <n v="0"/>
    <n v="589"/>
    <n v="0"/>
    <n v="0"/>
    <n v="0"/>
    <n v="0"/>
    <n v="0"/>
    <n v="589"/>
    <n v="2"/>
  </r>
  <r>
    <x v="7"/>
    <x v="194"/>
    <s v="1"/>
    <s v="01"/>
    <s v="15041RESIN159232022"/>
    <s v="22LB000F"/>
    <n v="4188"/>
    <n v="4188"/>
    <n v="4188"/>
    <n v="4188"/>
    <m/>
    <n v="0"/>
    <n v="0"/>
    <n v="0"/>
    <n v="16"/>
    <n v="0"/>
    <n v="0"/>
    <n v="0"/>
    <n v="0"/>
    <n v="0"/>
    <n v="16"/>
    <n v="2"/>
  </r>
  <r>
    <x v="7"/>
    <x v="194"/>
    <s v="1"/>
    <s v="01"/>
    <s v="15041RESIN159232022"/>
    <s v="22LB000F"/>
    <n v="4189"/>
    <n v="4189"/>
    <n v="4189"/>
    <n v="4189"/>
    <m/>
    <n v="0"/>
    <n v="0"/>
    <n v="0"/>
    <n v="4.4000000000000004"/>
    <n v="0"/>
    <n v="0"/>
    <n v="0"/>
    <n v="0"/>
    <n v="0"/>
    <n v="4.4000000000000004"/>
    <n v="2"/>
  </r>
  <r>
    <x v="7"/>
    <x v="194"/>
    <s v="1"/>
    <s v="01"/>
    <s v="15041RESIN159232022"/>
    <s v="22LB000F"/>
    <n v="4190"/>
    <n v="4190"/>
    <n v="4190"/>
    <n v="4190"/>
    <m/>
    <n v="0"/>
    <n v="0"/>
    <n v="0"/>
    <n v="31.02"/>
    <n v="0"/>
    <n v="0"/>
    <n v="0"/>
    <n v="0"/>
    <n v="0"/>
    <n v="31.02"/>
    <n v="2"/>
  </r>
  <r>
    <x v="7"/>
    <x v="194"/>
    <s v="1"/>
    <s v="01"/>
    <s v="15041RESIN159232022"/>
    <s v="22LB000F"/>
    <n v="4191"/>
    <n v="4191"/>
    <n v="4191"/>
    <n v="4191"/>
    <m/>
    <n v="0"/>
    <n v="0"/>
    <n v="0"/>
    <n v="209.9"/>
    <n v="0"/>
    <n v="0"/>
    <n v="0"/>
    <n v="0"/>
    <n v="0"/>
    <n v="209.9"/>
    <n v="2"/>
  </r>
  <r>
    <x v="7"/>
    <x v="194"/>
    <s v="1"/>
    <s v="01"/>
    <s v="15041RESIN159232022"/>
    <s v="22LB000F"/>
    <n v="4192"/>
    <n v="4192"/>
    <n v="4192"/>
    <n v="4192"/>
    <m/>
    <n v="0"/>
    <n v="0"/>
    <n v="0"/>
    <n v="58.5"/>
    <n v="0"/>
    <n v="0"/>
    <n v="0"/>
    <n v="0"/>
    <n v="0"/>
    <n v="58.5"/>
    <n v="2"/>
  </r>
  <r>
    <x v="7"/>
    <x v="194"/>
    <s v="1"/>
    <s v="01"/>
    <s v="15041RESIN159232022"/>
    <s v="22LB000F"/>
    <n v="4193"/>
    <n v="4193"/>
    <n v="4193"/>
    <n v="4193"/>
    <m/>
    <n v="0"/>
    <n v="0"/>
    <n v="0"/>
    <n v="85.2"/>
    <n v="0"/>
    <n v="0"/>
    <n v="0"/>
    <n v="0"/>
    <n v="0"/>
    <n v="85.2"/>
    <n v="2"/>
  </r>
  <r>
    <x v="7"/>
    <x v="194"/>
    <s v="1"/>
    <s v="01"/>
    <s v="15041RESIN159232022"/>
    <s v="22LB000F"/>
    <n v="4194"/>
    <n v="4194"/>
    <n v="4194"/>
    <n v="4194"/>
    <m/>
    <n v="0"/>
    <n v="0"/>
    <n v="0"/>
    <n v="0"/>
    <n v="0"/>
    <n v="0"/>
    <n v="0"/>
    <n v="0"/>
    <n v="0"/>
    <n v="0"/>
    <n v="2"/>
  </r>
  <r>
    <x v="7"/>
    <x v="194"/>
    <s v="1"/>
    <s v="01"/>
    <s v="15041RESIN159232022"/>
    <s v="22LB000F"/>
    <n v="4195"/>
    <n v="4195"/>
    <n v="4195"/>
    <n v="4195"/>
    <m/>
    <n v="0"/>
    <n v="0"/>
    <n v="0"/>
    <n v="0"/>
    <n v="0"/>
    <n v="0"/>
    <n v="0"/>
    <n v="0"/>
    <n v="0"/>
    <n v="0"/>
    <n v="2"/>
  </r>
  <r>
    <x v="7"/>
    <x v="194"/>
    <s v="1"/>
    <s v="01"/>
    <s v="15041RESIN159232022"/>
    <s v="22LB000F"/>
    <n v="4196"/>
    <n v="4196"/>
    <n v="4196"/>
    <n v="4196"/>
    <m/>
    <n v="0"/>
    <n v="0"/>
    <n v="0"/>
    <n v="33"/>
    <n v="0"/>
    <n v="0"/>
    <n v="0"/>
    <n v="0"/>
    <n v="0"/>
    <n v="33"/>
    <n v="2"/>
  </r>
  <r>
    <x v="7"/>
    <x v="194"/>
    <s v="1"/>
    <s v="01"/>
    <s v="15041RESIN159232022"/>
    <s v="22LB000F"/>
    <n v="4197"/>
    <n v="4197"/>
    <n v="4197"/>
    <n v="4197"/>
    <m/>
    <n v="0"/>
    <n v="0"/>
    <n v="0"/>
    <n v="110"/>
    <n v="0"/>
    <n v="0"/>
    <n v="0"/>
    <n v="0"/>
    <n v="0"/>
    <n v="110"/>
    <n v="2"/>
  </r>
  <r>
    <x v="7"/>
    <x v="194"/>
    <s v="1"/>
    <s v="01"/>
    <s v="15041RESIN159232022"/>
    <s v="22LB000F"/>
    <n v="4198"/>
    <n v="4198"/>
    <n v="4198"/>
    <n v="4198"/>
    <m/>
    <n v="0"/>
    <n v="0"/>
    <n v="0"/>
    <n v="92"/>
    <n v="0"/>
    <n v="0"/>
    <n v="0"/>
    <n v="0"/>
    <n v="0"/>
    <n v="92"/>
    <n v="2"/>
  </r>
  <r>
    <x v="7"/>
    <x v="194"/>
    <s v="1"/>
    <s v="01"/>
    <s v="15041RESIN159232022"/>
    <s v="22LB000F"/>
    <n v="4199"/>
    <n v="4199"/>
    <n v="4199"/>
    <n v="4199"/>
    <m/>
    <n v="0"/>
    <n v="0"/>
    <n v="0"/>
    <n v="15.75"/>
    <n v="0"/>
    <n v="0"/>
    <n v="0"/>
    <n v="0"/>
    <n v="0"/>
    <n v="15.75"/>
    <n v="2"/>
  </r>
  <r>
    <x v="7"/>
    <x v="194"/>
    <s v="1"/>
    <s v="01"/>
    <s v="15041RESIN159232022"/>
    <s v="22LB000F"/>
    <n v="4200"/>
    <n v="4200"/>
    <n v="4200"/>
    <n v="4200"/>
    <m/>
    <n v="0"/>
    <n v="0"/>
    <n v="0"/>
    <n v="540"/>
    <n v="0"/>
    <n v="0"/>
    <n v="0"/>
    <n v="0"/>
    <n v="0"/>
    <n v="540"/>
    <n v="2"/>
  </r>
  <r>
    <x v="7"/>
    <x v="194"/>
    <s v="1"/>
    <s v="01"/>
    <s v="15041RESIN159232022"/>
    <s v="22LB000F"/>
    <n v="4201"/>
    <n v="4201"/>
    <n v="4201"/>
    <n v="4201"/>
    <m/>
    <n v="0"/>
    <n v="0"/>
    <n v="0"/>
    <n v="600"/>
    <n v="0"/>
    <n v="0"/>
    <n v="0"/>
    <n v="0"/>
    <n v="0"/>
    <n v="600"/>
    <n v="2"/>
  </r>
  <r>
    <x v="7"/>
    <x v="194"/>
    <s v="1"/>
    <s v="01"/>
    <s v="15041RESIN159232022"/>
    <s v="22LB000F"/>
    <n v="4202"/>
    <n v="4202"/>
    <n v="4202"/>
    <n v="4202"/>
    <m/>
    <n v="0"/>
    <n v="0"/>
    <n v="0"/>
    <n v="135"/>
    <n v="0"/>
    <n v="0"/>
    <n v="0"/>
    <n v="0"/>
    <n v="0"/>
    <n v="135"/>
    <n v="2"/>
  </r>
  <r>
    <x v="7"/>
    <x v="194"/>
    <s v="1"/>
    <s v="01"/>
    <s v="15041RESIN159232022"/>
    <s v="22LB000F"/>
    <n v="4203"/>
    <n v="4203"/>
    <n v="4203"/>
    <n v="4203"/>
    <m/>
    <n v="0"/>
    <n v="0"/>
    <n v="0"/>
    <n v="489"/>
    <n v="0"/>
    <n v="0"/>
    <n v="0"/>
    <n v="0"/>
    <n v="0"/>
    <n v="489"/>
    <n v="2"/>
  </r>
  <r>
    <x v="7"/>
    <x v="194"/>
    <s v="1"/>
    <s v="01"/>
    <s v="15041RESIN159232022"/>
    <s v="22LB000F"/>
    <n v="4204"/>
    <n v="4204"/>
    <n v="4204"/>
    <n v="4204"/>
    <m/>
    <n v="0"/>
    <n v="0"/>
    <n v="0"/>
    <n v="111.25"/>
    <n v="0"/>
    <n v="0"/>
    <n v="0"/>
    <n v="0"/>
    <n v="0"/>
    <n v="111.25"/>
    <n v="2"/>
  </r>
  <r>
    <x v="7"/>
    <x v="194"/>
    <s v="1"/>
    <s v="01"/>
    <s v="15041RESIN159232022"/>
    <s v="22LB000F"/>
    <n v="4205"/>
    <n v="4205"/>
    <n v="4205"/>
    <n v="4205"/>
    <m/>
    <n v="0"/>
    <n v="0"/>
    <n v="0"/>
    <n v="180.5"/>
    <n v="0"/>
    <n v="0"/>
    <n v="0"/>
    <n v="0"/>
    <n v="0"/>
    <n v="180.5"/>
    <n v="2"/>
  </r>
  <r>
    <x v="7"/>
    <x v="194"/>
    <s v="1"/>
    <s v="01"/>
    <s v="15041RESIN159232022"/>
    <s v="22LB000F"/>
    <n v="4206"/>
    <n v="4206"/>
    <n v="4206"/>
    <n v="4206"/>
    <m/>
    <n v="0"/>
    <n v="0"/>
    <n v="0"/>
    <n v="358.85"/>
    <n v="0"/>
    <n v="0"/>
    <n v="0"/>
    <n v="0"/>
    <n v="0"/>
    <n v="358.85"/>
    <n v="2"/>
  </r>
  <r>
    <x v="7"/>
    <x v="194"/>
    <s v="1"/>
    <s v="01"/>
    <s v="15041RESIN159232022"/>
    <s v="22LB000F"/>
    <n v="4207"/>
    <n v="4207"/>
    <n v="4207"/>
    <n v="4207"/>
    <m/>
    <n v="0"/>
    <n v="0"/>
    <n v="0"/>
    <n v="253"/>
    <n v="0"/>
    <n v="0"/>
    <n v="0"/>
    <n v="0"/>
    <n v="0"/>
    <n v="253"/>
    <n v="2"/>
  </r>
  <r>
    <x v="7"/>
    <x v="194"/>
    <s v="1"/>
    <s v="01"/>
    <s v="15041RESIN159232022"/>
    <s v="22LB000F"/>
    <n v="4208"/>
    <n v="4208"/>
    <n v="4208"/>
    <n v="4208"/>
    <m/>
    <n v="0"/>
    <n v="0"/>
    <n v="0"/>
    <n v="266"/>
    <n v="0"/>
    <n v="0"/>
    <n v="0"/>
    <n v="0"/>
    <n v="0"/>
    <n v="266"/>
    <n v="2"/>
  </r>
  <r>
    <x v="7"/>
    <x v="194"/>
    <s v="1"/>
    <s v="01"/>
    <s v="15041RESIN159232022"/>
    <s v="22LB000F"/>
    <n v="4209"/>
    <n v="4209"/>
    <n v="4209"/>
    <n v="4209"/>
    <m/>
    <n v="0"/>
    <n v="0"/>
    <n v="0"/>
    <n v="45"/>
    <n v="0"/>
    <n v="0"/>
    <n v="0"/>
    <n v="0"/>
    <n v="0"/>
    <n v="45"/>
    <n v="2"/>
  </r>
  <r>
    <x v="7"/>
    <x v="194"/>
    <s v="1"/>
    <s v="01"/>
    <s v="15041RESIN159232022"/>
    <s v="22LB000F"/>
    <n v="4210"/>
    <n v="4210"/>
    <n v="4210"/>
    <n v="4210"/>
    <m/>
    <n v="0"/>
    <n v="0"/>
    <n v="0"/>
    <n v="501"/>
    <n v="0"/>
    <n v="0"/>
    <n v="0"/>
    <n v="0"/>
    <n v="0"/>
    <n v="501"/>
    <n v="2"/>
  </r>
  <r>
    <x v="7"/>
    <x v="194"/>
    <s v="1"/>
    <s v="01"/>
    <s v="15041RESIN159232022"/>
    <s v="22LB000F"/>
    <n v="4211"/>
    <n v="4211"/>
    <n v="4211"/>
    <n v="4211"/>
    <m/>
    <n v="0"/>
    <n v="0"/>
    <n v="0"/>
    <n v="498"/>
    <n v="0"/>
    <n v="0"/>
    <n v="0"/>
    <n v="0"/>
    <n v="0"/>
    <n v="498"/>
    <n v="2"/>
  </r>
  <r>
    <x v="7"/>
    <x v="194"/>
    <s v="1"/>
    <s v="01"/>
    <s v="15041RESIN159232022"/>
    <s v="22LB000F"/>
    <n v="4212"/>
    <n v="4212"/>
    <n v="4212"/>
    <n v="4212"/>
    <m/>
    <n v="0"/>
    <n v="0"/>
    <n v="0"/>
    <n v="510"/>
    <n v="0"/>
    <n v="0"/>
    <n v="0"/>
    <n v="0"/>
    <n v="0"/>
    <n v="510"/>
    <n v="2"/>
  </r>
  <r>
    <x v="7"/>
    <x v="194"/>
    <s v="1"/>
    <s v="01"/>
    <s v="15041RESIN159232022"/>
    <s v="22LB000F"/>
    <n v="4213"/>
    <n v="4213"/>
    <n v="4213"/>
    <n v="4213"/>
    <m/>
    <n v="0"/>
    <n v="0"/>
    <n v="0"/>
    <n v="370.4"/>
    <n v="0"/>
    <n v="0"/>
    <n v="0"/>
    <n v="0"/>
    <n v="0"/>
    <n v="370.4"/>
    <n v="2"/>
  </r>
  <r>
    <x v="7"/>
    <x v="195"/>
    <s v="1"/>
    <s v="01"/>
    <s v="15041RESIN159232022"/>
    <s v="22LB000F"/>
    <n v="4214"/>
    <n v="4214"/>
    <n v="4214"/>
    <n v="4214"/>
    <m/>
    <n v="0"/>
    <n v="0"/>
    <n v="0"/>
    <n v="93.75"/>
    <n v="0"/>
    <n v="0"/>
    <n v="0"/>
    <n v="0"/>
    <n v="0"/>
    <n v="93.75"/>
    <n v="2"/>
  </r>
  <r>
    <x v="7"/>
    <x v="195"/>
    <s v="1"/>
    <s v="01"/>
    <s v="15041RESIN159232022"/>
    <s v="22LB000F"/>
    <n v="4215"/>
    <n v="4215"/>
    <n v="4215"/>
    <n v="4215"/>
    <m/>
    <n v="0"/>
    <n v="0"/>
    <n v="0"/>
    <n v="183.9"/>
    <n v="0"/>
    <n v="0"/>
    <n v="0"/>
    <n v="0"/>
    <n v="0"/>
    <n v="183.9"/>
    <n v="2"/>
  </r>
  <r>
    <x v="7"/>
    <x v="195"/>
    <s v="1"/>
    <s v="01"/>
    <s v="15041RESIN159232022"/>
    <s v="22LB000F"/>
    <n v="4216"/>
    <n v="4216"/>
    <n v="4216"/>
    <n v="4216"/>
    <m/>
    <n v="0"/>
    <n v="0"/>
    <n v="0"/>
    <n v="182.35"/>
    <n v="0"/>
    <n v="0"/>
    <n v="0"/>
    <n v="0"/>
    <n v="0"/>
    <n v="182.35"/>
    <n v="2"/>
  </r>
  <r>
    <x v="7"/>
    <x v="195"/>
    <s v="1"/>
    <s v="01"/>
    <s v="15041RESIN159232022"/>
    <s v="22LB000F"/>
    <n v="4217"/>
    <n v="4217"/>
    <n v="4217"/>
    <n v="4217"/>
    <m/>
    <n v="0"/>
    <n v="0"/>
    <n v="0"/>
    <n v="144"/>
    <n v="0"/>
    <n v="0"/>
    <n v="0"/>
    <n v="0"/>
    <n v="0"/>
    <n v="144"/>
    <n v="2"/>
  </r>
  <r>
    <x v="7"/>
    <x v="195"/>
    <s v="1"/>
    <s v="01"/>
    <s v="15041RESIN159232022"/>
    <s v="22LB000F"/>
    <n v="4218"/>
    <n v="4218"/>
    <n v="4218"/>
    <n v="4218"/>
    <m/>
    <n v="0"/>
    <n v="0"/>
    <n v="0"/>
    <n v="187.5"/>
    <n v="0"/>
    <n v="0"/>
    <n v="0"/>
    <n v="0"/>
    <n v="0"/>
    <n v="187.5"/>
    <n v="2"/>
  </r>
  <r>
    <x v="7"/>
    <x v="195"/>
    <s v="1"/>
    <s v="01"/>
    <s v="15041RESIN159232022"/>
    <s v="22LB000F"/>
    <n v="4219"/>
    <n v="4219"/>
    <n v="4219"/>
    <n v="4219"/>
    <m/>
    <n v="0"/>
    <n v="0"/>
    <n v="0"/>
    <n v="60"/>
    <n v="0"/>
    <n v="0"/>
    <n v="0"/>
    <n v="0"/>
    <n v="0"/>
    <n v="60"/>
    <n v="2"/>
  </r>
  <r>
    <x v="7"/>
    <x v="195"/>
    <s v="1"/>
    <s v="01"/>
    <s v="15041RESIN159232022"/>
    <s v="22LB000F"/>
    <n v="4220"/>
    <n v="4220"/>
    <n v="4220"/>
    <n v="4220"/>
    <m/>
    <n v="0"/>
    <n v="0"/>
    <n v="0"/>
    <n v="17.04"/>
    <n v="0"/>
    <n v="0"/>
    <n v="0"/>
    <n v="0"/>
    <n v="0"/>
    <n v="17.04"/>
    <n v="2"/>
  </r>
  <r>
    <x v="7"/>
    <x v="195"/>
    <s v="1"/>
    <s v="01"/>
    <s v="15041RESIN159232022"/>
    <s v="22LB000F"/>
    <n v="4221"/>
    <n v="4221"/>
    <n v="4221"/>
    <n v="4221"/>
    <m/>
    <n v="0"/>
    <n v="0"/>
    <n v="0"/>
    <n v="5.5"/>
    <n v="0"/>
    <n v="0"/>
    <n v="0"/>
    <n v="0"/>
    <n v="0"/>
    <n v="5.5"/>
    <n v="2"/>
  </r>
  <r>
    <x v="7"/>
    <x v="195"/>
    <s v="1"/>
    <s v="01"/>
    <s v="15041RESIN159232022"/>
    <s v="22LB000F"/>
    <n v="4222"/>
    <n v="4222"/>
    <n v="4222"/>
    <n v="4222"/>
    <m/>
    <n v="0"/>
    <n v="0"/>
    <n v="0"/>
    <n v="251"/>
    <n v="0"/>
    <n v="0"/>
    <n v="0"/>
    <n v="0"/>
    <n v="0"/>
    <n v="251"/>
    <n v="2"/>
  </r>
  <r>
    <x v="7"/>
    <x v="195"/>
    <s v="1"/>
    <s v="01"/>
    <s v="15041RESIN159232022"/>
    <s v="22LB000F"/>
    <n v="4223"/>
    <n v="4223"/>
    <n v="4223"/>
    <n v="4223"/>
    <m/>
    <n v="0"/>
    <n v="0"/>
    <n v="0"/>
    <n v="495"/>
    <n v="0"/>
    <n v="0"/>
    <n v="0"/>
    <n v="0"/>
    <n v="0"/>
    <n v="495"/>
    <n v="2"/>
  </r>
  <r>
    <x v="7"/>
    <x v="195"/>
    <s v="1"/>
    <s v="01"/>
    <s v="15041RESIN159232022"/>
    <s v="22LB000F"/>
    <n v="4224"/>
    <n v="4224"/>
    <n v="4224"/>
    <n v="4224"/>
    <m/>
    <n v="0"/>
    <n v="0"/>
    <n v="0"/>
    <n v="264.82"/>
    <n v="0"/>
    <n v="0"/>
    <n v="0"/>
    <n v="0"/>
    <n v="0"/>
    <n v="264.82"/>
    <n v="2"/>
  </r>
  <r>
    <x v="7"/>
    <x v="195"/>
    <s v="1"/>
    <s v="01"/>
    <s v="15041RESIN159232022"/>
    <s v="22LB000F"/>
    <n v="4225"/>
    <n v="4225"/>
    <n v="4225"/>
    <n v="4225"/>
    <m/>
    <n v="0"/>
    <n v="0"/>
    <n v="0"/>
    <n v="370"/>
    <n v="0"/>
    <n v="0"/>
    <n v="0"/>
    <n v="0"/>
    <n v="0"/>
    <n v="370"/>
    <n v="2"/>
  </r>
  <r>
    <x v="7"/>
    <x v="195"/>
    <s v="1"/>
    <s v="01"/>
    <s v="15041RESIN159232022"/>
    <s v="22LB000F"/>
    <n v="4226"/>
    <n v="4226"/>
    <n v="4226"/>
    <n v="4226"/>
    <m/>
    <n v="0"/>
    <n v="0"/>
    <n v="0"/>
    <n v="653.1"/>
    <n v="0"/>
    <n v="0"/>
    <n v="0"/>
    <n v="0"/>
    <n v="0"/>
    <n v="653.1"/>
    <n v="2"/>
  </r>
  <r>
    <x v="7"/>
    <x v="195"/>
    <s v="1"/>
    <s v="01"/>
    <s v="15041RESIN159232022"/>
    <s v="22LB000F"/>
    <n v="4227"/>
    <n v="4227"/>
    <n v="4227"/>
    <n v="4227"/>
    <m/>
    <n v="0"/>
    <n v="0"/>
    <n v="0"/>
    <n v="450"/>
    <n v="0"/>
    <n v="0"/>
    <n v="0"/>
    <n v="0"/>
    <n v="0"/>
    <n v="450"/>
    <n v="2"/>
  </r>
  <r>
    <x v="7"/>
    <x v="195"/>
    <s v="1"/>
    <s v="01"/>
    <s v="15041RESIN159232022"/>
    <s v="22LB000F"/>
    <n v="4228"/>
    <n v="4228"/>
    <n v="4228"/>
    <n v="4228"/>
    <m/>
    <n v="0"/>
    <n v="0"/>
    <n v="0"/>
    <n v="387.3"/>
    <n v="0"/>
    <n v="0"/>
    <n v="0"/>
    <n v="0"/>
    <n v="0"/>
    <n v="387.3"/>
    <n v="2"/>
  </r>
  <r>
    <x v="7"/>
    <x v="195"/>
    <s v="1"/>
    <s v="01"/>
    <s v="15041RESIN159232022"/>
    <s v="22LB000F"/>
    <n v="4229"/>
    <n v="4229"/>
    <n v="4229"/>
    <n v="4229"/>
    <m/>
    <n v="0"/>
    <n v="0"/>
    <n v="0"/>
    <n v="187.2"/>
    <n v="0"/>
    <n v="0"/>
    <n v="0"/>
    <n v="0"/>
    <n v="0"/>
    <n v="187.2"/>
    <n v="2"/>
  </r>
  <r>
    <x v="7"/>
    <x v="195"/>
    <s v="1"/>
    <s v="01"/>
    <s v="15041RESIN159232022"/>
    <s v="22LB000F"/>
    <n v="4230"/>
    <n v="4230"/>
    <n v="4230"/>
    <n v="4230"/>
    <m/>
    <n v="0"/>
    <n v="0"/>
    <n v="0"/>
    <n v="450"/>
    <n v="0"/>
    <n v="0"/>
    <n v="0"/>
    <n v="0"/>
    <n v="0"/>
    <n v="450"/>
    <n v="2"/>
  </r>
  <r>
    <x v="7"/>
    <x v="195"/>
    <s v="1"/>
    <s v="01"/>
    <s v="15041RESIN159232022"/>
    <s v="22LB000F"/>
    <n v="4231"/>
    <n v="4231"/>
    <n v="4231"/>
    <n v="4231"/>
    <m/>
    <n v="0"/>
    <n v="0"/>
    <n v="0"/>
    <n v="60.75"/>
    <n v="0"/>
    <n v="0"/>
    <n v="0"/>
    <n v="0"/>
    <n v="0"/>
    <n v="60.75"/>
    <n v="2"/>
  </r>
  <r>
    <x v="7"/>
    <x v="195"/>
    <s v="1"/>
    <s v="01"/>
    <s v="15041RESIN159232022"/>
    <s v="22LB000F"/>
    <n v="4232"/>
    <n v="4232"/>
    <n v="4232"/>
    <n v="4232"/>
    <m/>
    <n v="0"/>
    <n v="0"/>
    <n v="0"/>
    <n v="35.700000000000003"/>
    <n v="0"/>
    <n v="0"/>
    <n v="0"/>
    <n v="0"/>
    <n v="0"/>
    <n v="35.700000000000003"/>
    <n v="2"/>
  </r>
  <r>
    <x v="7"/>
    <x v="195"/>
    <s v="1"/>
    <s v="01"/>
    <s v="15041RESIN159232022"/>
    <s v="22LB000F"/>
    <n v="4233"/>
    <n v="4233"/>
    <n v="4233"/>
    <n v="4233"/>
    <m/>
    <n v="0"/>
    <n v="0"/>
    <n v="0"/>
    <n v="428.5"/>
    <n v="0"/>
    <n v="0"/>
    <n v="0"/>
    <n v="0"/>
    <n v="0"/>
    <n v="428.5"/>
    <n v="2"/>
  </r>
  <r>
    <x v="7"/>
    <x v="195"/>
    <s v="1"/>
    <s v="01"/>
    <s v="15041RESIN159232022"/>
    <s v="22LB000F"/>
    <n v="4234"/>
    <n v="4234"/>
    <n v="4234"/>
    <n v="4234"/>
    <m/>
    <n v="0"/>
    <n v="0"/>
    <n v="0"/>
    <n v="45"/>
    <n v="0"/>
    <n v="0"/>
    <n v="0"/>
    <n v="0"/>
    <n v="0"/>
    <n v="45"/>
    <n v="2"/>
  </r>
  <r>
    <x v="7"/>
    <x v="195"/>
    <s v="1"/>
    <s v="01"/>
    <s v="15041RESIN159232022"/>
    <s v="22LB000F"/>
    <n v="4235"/>
    <n v="4235"/>
    <n v="4235"/>
    <n v="4235"/>
    <m/>
    <n v="0"/>
    <n v="0"/>
    <n v="0"/>
    <n v="182.5"/>
    <n v="0"/>
    <n v="0"/>
    <n v="0"/>
    <n v="0"/>
    <n v="0"/>
    <n v="182.5"/>
    <n v="2"/>
  </r>
  <r>
    <x v="7"/>
    <x v="195"/>
    <s v="1"/>
    <s v="01"/>
    <s v="15041RESIN159232022"/>
    <s v="22LB000F"/>
    <n v="4236"/>
    <n v="4236"/>
    <n v="4236"/>
    <n v="4236"/>
    <m/>
    <n v="0"/>
    <n v="0"/>
    <n v="0"/>
    <n v="27.5"/>
    <n v="0"/>
    <n v="0"/>
    <n v="0"/>
    <n v="0"/>
    <n v="0"/>
    <n v="27.5"/>
    <n v="2"/>
  </r>
  <r>
    <x v="7"/>
    <x v="195"/>
    <s v="1"/>
    <s v="01"/>
    <s v="15041RESIN159232022"/>
    <s v="22LB000F"/>
    <n v="4237"/>
    <n v="4237"/>
    <n v="4237"/>
    <n v="4237"/>
    <m/>
    <n v="0"/>
    <n v="0"/>
    <n v="0"/>
    <n v="414.75"/>
    <n v="0"/>
    <n v="0"/>
    <n v="0"/>
    <n v="0"/>
    <n v="0"/>
    <n v="414.75"/>
    <n v="2"/>
  </r>
  <r>
    <x v="7"/>
    <x v="195"/>
    <s v="1"/>
    <s v="01"/>
    <s v="15041RESIN159232022"/>
    <s v="22LB000F"/>
    <n v="4238"/>
    <n v="4238"/>
    <n v="4238"/>
    <n v="4238"/>
    <m/>
    <n v="0"/>
    <n v="0"/>
    <n v="0"/>
    <n v="11.25"/>
    <n v="0"/>
    <n v="0"/>
    <n v="0"/>
    <n v="0"/>
    <n v="0"/>
    <n v="11.25"/>
    <n v="2"/>
  </r>
  <r>
    <x v="7"/>
    <x v="195"/>
    <s v="1"/>
    <s v="01"/>
    <s v="15041RESIN159232022"/>
    <s v="22LB000F"/>
    <n v="4239"/>
    <n v="4239"/>
    <n v="4239"/>
    <n v="4239"/>
    <m/>
    <n v="0"/>
    <n v="0"/>
    <n v="0"/>
    <n v="274"/>
    <n v="0"/>
    <n v="0"/>
    <n v="0"/>
    <n v="0"/>
    <n v="0"/>
    <n v="274"/>
    <n v="2"/>
  </r>
  <r>
    <x v="7"/>
    <x v="196"/>
    <s v="1"/>
    <s v="01"/>
    <s v="15041RESIN159232022"/>
    <s v="22LB000F"/>
    <n v="4240"/>
    <n v="4240"/>
    <n v="4240"/>
    <n v="4240"/>
    <m/>
    <n v="0"/>
    <n v="0"/>
    <n v="0"/>
    <n v="22.5"/>
    <n v="0"/>
    <n v="0"/>
    <n v="0"/>
    <n v="0"/>
    <n v="0"/>
    <n v="22.5"/>
    <n v="2"/>
  </r>
  <r>
    <x v="7"/>
    <x v="196"/>
    <s v="1"/>
    <s v="01"/>
    <s v="15041RESIN159232022"/>
    <s v="22LB000F"/>
    <n v="4241"/>
    <n v="4241"/>
    <n v="4241"/>
    <n v="4241"/>
    <m/>
    <n v="0"/>
    <n v="0"/>
    <n v="0"/>
    <n v="108"/>
    <n v="0"/>
    <n v="0"/>
    <n v="0"/>
    <n v="0"/>
    <n v="0"/>
    <n v="108"/>
    <n v="2"/>
  </r>
  <r>
    <x v="7"/>
    <x v="196"/>
    <s v="1"/>
    <s v="01"/>
    <s v="15041RESIN159232022"/>
    <s v="22LB000F"/>
    <n v="4242"/>
    <n v="4242"/>
    <n v="4242"/>
    <n v="4242"/>
    <m/>
    <n v="0"/>
    <n v="0"/>
    <n v="0"/>
    <n v="4.5"/>
    <n v="0"/>
    <n v="0"/>
    <n v="0"/>
    <n v="0"/>
    <n v="0"/>
    <n v="4.5"/>
    <n v="2"/>
  </r>
  <r>
    <x v="7"/>
    <x v="196"/>
    <s v="1"/>
    <s v="01"/>
    <s v="15041RESIN159232022"/>
    <s v="22LB000F"/>
    <n v="4243"/>
    <n v="4243"/>
    <n v="4243"/>
    <n v="4243"/>
    <m/>
    <n v="0"/>
    <n v="0"/>
    <n v="0"/>
    <n v="7.15"/>
    <n v="0"/>
    <n v="0"/>
    <n v="0"/>
    <n v="0"/>
    <n v="0"/>
    <n v="7.15"/>
    <n v="2"/>
  </r>
  <r>
    <x v="7"/>
    <x v="196"/>
    <s v="1"/>
    <s v="01"/>
    <s v="15041RESIN159232022"/>
    <s v="22LB000F"/>
    <n v="4244"/>
    <n v="4244"/>
    <n v="4244"/>
    <n v="4244"/>
    <m/>
    <n v="0"/>
    <n v="0"/>
    <n v="0"/>
    <n v="313"/>
    <n v="0"/>
    <n v="0"/>
    <n v="0"/>
    <n v="0"/>
    <n v="0"/>
    <n v="313"/>
    <n v="2"/>
  </r>
  <r>
    <x v="7"/>
    <x v="196"/>
    <s v="1"/>
    <s v="01"/>
    <s v="15041RESIN159232022"/>
    <s v="22LB000F"/>
    <n v="4245"/>
    <n v="4245"/>
    <n v="4245"/>
    <n v="4245"/>
    <m/>
    <n v="0"/>
    <n v="0"/>
    <n v="0"/>
    <n v="504"/>
    <n v="0"/>
    <n v="0"/>
    <n v="0"/>
    <n v="0"/>
    <n v="0"/>
    <n v="504"/>
    <n v="2"/>
  </r>
  <r>
    <x v="7"/>
    <x v="196"/>
    <s v="1"/>
    <s v="01"/>
    <s v="15041RESIN159232022"/>
    <s v="22LB000F"/>
    <n v="4246"/>
    <n v="4246"/>
    <n v="4246"/>
    <n v="4246"/>
    <m/>
    <n v="0"/>
    <n v="0"/>
    <n v="0"/>
    <n v="635.1"/>
    <n v="0"/>
    <n v="0"/>
    <n v="0"/>
    <n v="0"/>
    <n v="0"/>
    <n v="635.1"/>
    <n v="2"/>
  </r>
  <r>
    <x v="7"/>
    <x v="196"/>
    <s v="1"/>
    <s v="01"/>
    <s v="15041RESIN159232022"/>
    <s v="22LB000F"/>
    <n v="4247"/>
    <n v="4247"/>
    <n v="4247"/>
    <n v="4247"/>
    <m/>
    <n v="0"/>
    <n v="0"/>
    <n v="0"/>
    <n v="502.2"/>
    <n v="0"/>
    <n v="0"/>
    <n v="0"/>
    <n v="0"/>
    <n v="0"/>
    <n v="502.2"/>
    <n v="2"/>
  </r>
  <r>
    <x v="7"/>
    <x v="196"/>
    <s v="1"/>
    <s v="01"/>
    <s v="15041RESIN159232022"/>
    <s v="22LB000F"/>
    <n v="4248"/>
    <n v="4248"/>
    <n v="4248"/>
    <n v="4248"/>
    <m/>
    <n v="0"/>
    <n v="0"/>
    <n v="0"/>
    <n v="53.39"/>
    <n v="0"/>
    <n v="0"/>
    <n v="0"/>
    <n v="0"/>
    <n v="0"/>
    <n v="53.39"/>
    <n v="2"/>
  </r>
  <r>
    <x v="7"/>
    <x v="196"/>
    <s v="1"/>
    <s v="01"/>
    <s v="15041RESIN159232022"/>
    <s v="22LB000F"/>
    <n v="4249"/>
    <n v="4249"/>
    <n v="4249"/>
    <n v="4249"/>
    <m/>
    <n v="0"/>
    <n v="0"/>
    <n v="0"/>
    <n v="423.5"/>
    <n v="0"/>
    <n v="0"/>
    <n v="0"/>
    <n v="0"/>
    <n v="0"/>
    <n v="423.5"/>
    <n v="2"/>
  </r>
  <r>
    <x v="7"/>
    <x v="196"/>
    <s v="1"/>
    <s v="01"/>
    <s v="15041RESIN159232022"/>
    <s v="22LB000F"/>
    <n v="4250"/>
    <n v="4250"/>
    <n v="4250"/>
    <n v="4250"/>
    <m/>
    <n v="0"/>
    <n v="0"/>
    <n v="0"/>
    <n v="203"/>
    <n v="0"/>
    <n v="0"/>
    <n v="0"/>
    <n v="0"/>
    <n v="0"/>
    <n v="203"/>
    <n v="2"/>
  </r>
  <r>
    <x v="7"/>
    <x v="196"/>
    <s v="1"/>
    <s v="01"/>
    <s v="15041RESIN159232022"/>
    <s v="22LB000F"/>
    <n v="4251"/>
    <n v="4251"/>
    <n v="4251"/>
    <n v="4251"/>
    <m/>
    <n v="0"/>
    <n v="0"/>
    <n v="0"/>
    <n v="251.33"/>
    <n v="0"/>
    <n v="0"/>
    <n v="0"/>
    <n v="0"/>
    <n v="0"/>
    <n v="251.33"/>
    <n v="2"/>
  </r>
  <r>
    <x v="7"/>
    <x v="196"/>
    <s v="1"/>
    <s v="01"/>
    <s v="15041RESIN159232022"/>
    <s v="22LB000F"/>
    <n v="4252"/>
    <n v="4252"/>
    <n v="4252"/>
    <n v="4252"/>
    <m/>
    <n v="0"/>
    <n v="0"/>
    <n v="0"/>
    <n v="0"/>
    <n v="0"/>
    <n v="0"/>
    <n v="0"/>
    <n v="0"/>
    <n v="0"/>
    <n v="0"/>
    <n v="2"/>
  </r>
  <r>
    <x v="7"/>
    <x v="196"/>
    <s v="1"/>
    <s v="01"/>
    <s v="15041RESIN159232022"/>
    <s v="22LB000F"/>
    <n v="4253"/>
    <n v="4253"/>
    <n v="4253"/>
    <n v="4253"/>
    <m/>
    <n v="0"/>
    <n v="0"/>
    <n v="0"/>
    <n v="30"/>
    <n v="0"/>
    <n v="0"/>
    <n v="0"/>
    <n v="0"/>
    <n v="0"/>
    <n v="30"/>
    <n v="2"/>
  </r>
  <r>
    <x v="7"/>
    <x v="196"/>
    <s v="1"/>
    <s v="01"/>
    <s v="15041RESIN159232022"/>
    <s v="22LB000F"/>
    <n v="4254"/>
    <n v="4254"/>
    <n v="4254"/>
    <n v="4254"/>
    <m/>
    <n v="0"/>
    <n v="0"/>
    <n v="0"/>
    <n v="25.74"/>
    <n v="0"/>
    <n v="0"/>
    <n v="0"/>
    <n v="0"/>
    <n v="0"/>
    <n v="25.74"/>
    <n v="2"/>
  </r>
  <r>
    <x v="7"/>
    <x v="196"/>
    <s v="1"/>
    <s v="01"/>
    <s v="15041RESIN159232022"/>
    <s v="22LB000F"/>
    <n v="4255"/>
    <n v="4255"/>
    <n v="4255"/>
    <n v="4255"/>
    <m/>
    <n v="0"/>
    <n v="0"/>
    <n v="0"/>
    <n v="27"/>
    <n v="0"/>
    <n v="0"/>
    <n v="0"/>
    <n v="0"/>
    <n v="0"/>
    <n v="27"/>
    <n v="2"/>
  </r>
  <r>
    <x v="7"/>
    <x v="196"/>
    <s v="1"/>
    <s v="01"/>
    <s v="15041RESIN159232022"/>
    <s v="22LB000F"/>
    <n v="4256"/>
    <n v="4256"/>
    <n v="4256"/>
    <n v="4256"/>
    <m/>
    <n v="0"/>
    <n v="0"/>
    <n v="0"/>
    <n v="110.5"/>
    <n v="0"/>
    <n v="0"/>
    <n v="0"/>
    <n v="0"/>
    <n v="0"/>
    <n v="110.5"/>
    <n v="2"/>
  </r>
  <r>
    <x v="7"/>
    <x v="196"/>
    <s v="1"/>
    <s v="01"/>
    <s v="15041RESIN159232022"/>
    <s v="22LB000F"/>
    <n v="4257"/>
    <n v="4257"/>
    <n v="4257"/>
    <n v="4257"/>
    <m/>
    <n v="0"/>
    <n v="0"/>
    <n v="0"/>
    <n v="12"/>
    <n v="0"/>
    <n v="0"/>
    <n v="0"/>
    <n v="0"/>
    <n v="0"/>
    <n v="12"/>
    <n v="2"/>
  </r>
  <r>
    <x v="7"/>
    <x v="196"/>
    <s v="1"/>
    <s v="01"/>
    <s v="15041RESIN159232022"/>
    <s v="22LB000F"/>
    <n v="4258"/>
    <n v="4258"/>
    <n v="4258"/>
    <n v="4258"/>
    <m/>
    <n v="0"/>
    <n v="0"/>
    <n v="0"/>
    <n v="135"/>
    <n v="0"/>
    <n v="0"/>
    <n v="0"/>
    <n v="0"/>
    <n v="0"/>
    <n v="135"/>
    <n v="2"/>
  </r>
  <r>
    <x v="7"/>
    <x v="196"/>
    <s v="1"/>
    <s v="01"/>
    <s v="15041RESIN159232022"/>
    <s v="22LB000F"/>
    <n v="4259"/>
    <n v="4259"/>
    <n v="4259"/>
    <n v="4259"/>
    <m/>
    <n v="0"/>
    <n v="0"/>
    <n v="0"/>
    <n v="580.85"/>
    <n v="0"/>
    <n v="0"/>
    <n v="0"/>
    <n v="0"/>
    <n v="0"/>
    <n v="580.85"/>
    <n v="2"/>
  </r>
  <r>
    <x v="7"/>
    <x v="196"/>
    <s v="1"/>
    <s v="01"/>
    <s v="15041RESIN159232022"/>
    <s v="22LB000F"/>
    <n v="4260"/>
    <n v="4260"/>
    <n v="4260"/>
    <n v="4260"/>
    <m/>
    <n v="0"/>
    <n v="0"/>
    <n v="0"/>
    <n v="73.5"/>
    <n v="0"/>
    <n v="0"/>
    <n v="0"/>
    <n v="0"/>
    <n v="0"/>
    <n v="73.5"/>
    <n v="2"/>
  </r>
  <r>
    <x v="7"/>
    <x v="196"/>
    <s v="1"/>
    <s v="01"/>
    <s v="15041RESIN159232022"/>
    <s v="22LB000F"/>
    <n v="4261"/>
    <n v="4261"/>
    <n v="4261"/>
    <n v="4261"/>
    <m/>
    <n v="0"/>
    <n v="0"/>
    <n v="0"/>
    <n v="27.5"/>
    <n v="0"/>
    <n v="0"/>
    <n v="0"/>
    <n v="0"/>
    <n v="0"/>
    <n v="27.5"/>
    <n v="2"/>
  </r>
  <r>
    <x v="7"/>
    <x v="196"/>
    <s v="1"/>
    <s v="01"/>
    <s v="15041RESIN159232022"/>
    <s v="22LB000F"/>
    <n v="4262"/>
    <n v="4262"/>
    <n v="4262"/>
    <n v="4262"/>
    <m/>
    <n v="0"/>
    <n v="0"/>
    <n v="0"/>
    <n v="29.7"/>
    <n v="0"/>
    <n v="0"/>
    <n v="0"/>
    <n v="0"/>
    <n v="0"/>
    <n v="29.7"/>
    <n v="2"/>
  </r>
  <r>
    <x v="7"/>
    <x v="196"/>
    <s v="1"/>
    <s v="01"/>
    <s v="15041RESIN159232022"/>
    <s v="22LB000F"/>
    <n v="4263"/>
    <n v="4263"/>
    <n v="4263"/>
    <n v="4263"/>
    <m/>
    <n v="0"/>
    <n v="0"/>
    <n v="0"/>
    <n v="59.5"/>
    <n v="0"/>
    <n v="0"/>
    <n v="0"/>
    <n v="0"/>
    <n v="0"/>
    <n v="59.5"/>
    <n v="2"/>
  </r>
  <r>
    <x v="7"/>
    <x v="196"/>
    <s v="1"/>
    <s v="01"/>
    <s v="15041RESIN159232022"/>
    <s v="22LB000F"/>
    <n v="4264"/>
    <n v="4264"/>
    <n v="4264"/>
    <n v="4264"/>
    <m/>
    <n v="0"/>
    <n v="0"/>
    <n v="0"/>
    <n v="450"/>
    <n v="0"/>
    <n v="0"/>
    <n v="0"/>
    <n v="0"/>
    <n v="0"/>
    <n v="450"/>
    <n v="2"/>
  </r>
  <r>
    <x v="7"/>
    <x v="196"/>
    <s v="1"/>
    <s v="01"/>
    <s v="15041RESIN159232022"/>
    <s v="22LB000F"/>
    <n v="4265"/>
    <n v="4265"/>
    <n v="4265"/>
    <n v="4265"/>
    <m/>
    <n v="0"/>
    <n v="0"/>
    <n v="0"/>
    <n v="668.6"/>
    <n v="0"/>
    <n v="0"/>
    <n v="0"/>
    <n v="0"/>
    <n v="0"/>
    <n v="668.6"/>
    <n v="2"/>
  </r>
  <r>
    <x v="7"/>
    <x v="196"/>
    <s v="1"/>
    <s v="01"/>
    <s v="15041RESIN159232022"/>
    <s v="22LB000F"/>
    <n v="4266"/>
    <n v="4266"/>
    <n v="4266"/>
    <n v="4266"/>
    <m/>
    <n v="0"/>
    <n v="0"/>
    <n v="0"/>
    <n v="408.75"/>
    <n v="0"/>
    <n v="0"/>
    <n v="0"/>
    <n v="0"/>
    <n v="0"/>
    <n v="408.75"/>
    <n v="2"/>
  </r>
  <r>
    <x v="7"/>
    <x v="196"/>
    <s v="1"/>
    <s v="01"/>
    <s v="15041RESIN159232022"/>
    <s v="22LB000F"/>
    <n v="4267"/>
    <n v="4267"/>
    <n v="4267"/>
    <n v="4267"/>
    <m/>
    <n v="0"/>
    <n v="0"/>
    <n v="0"/>
    <n v="276.60000000000002"/>
    <n v="0"/>
    <n v="0"/>
    <n v="0"/>
    <n v="0"/>
    <n v="0"/>
    <n v="276.60000000000002"/>
    <n v="2"/>
  </r>
  <r>
    <x v="7"/>
    <x v="196"/>
    <s v="1"/>
    <s v="01"/>
    <s v="15041RESIN159232022"/>
    <s v="22LB000F"/>
    <n v="4268"/>
    <n v="4268"/>
    <n v="4268"/>
    <n v="4268"/>
    <m/>
    <n v="0"/>
    <n v="0"/>
    <n v="0"/>
    <n v="26.7"/>
    <n v="0"/>
    <n v="0"/>
    <n v="0"/>
    <n v="0"/>
    <n v="0"/>
    <n v="26.7"/>
    <n v="2"/>
  </r>
  <r>
    <x v="7"/>
    <x v="196"/>
    <s v="1"/>
    <s v="01"/>
    <s v="15041RESIN159232022"/>
    <s v="22LB000F"/>
    <n v="4269"/>
    <n v="4269"/>
    <n v="4269"/>
    <n v="4269"/>
    <m/>
    <n v="0"/>
    <n v="0"/>
    <n v="0"/>
    <n v="518.1"/>
    <n v="0"/>
    <n v="0"/>
    <n v="0"/>
    <n v="0"/>
    <n v="0"/>
    <n v="518.1"/>
    <n v="2"/>
  </r>
  <r>
    <x v="7"/>
    <x v="196"/>
    <s v="1"/>
    <s v="01"/>
    <s v="15041RESIN159232022"/>
    <s v="22LB000F"/>
    <n v="4270"/>
    <n v="4270"/>
    <n v="4270"/>
    <n v="4270"/>
    <m/>
    <n v="0"/>
    <n v="0"/>
    <n v="0"/>
    <n v="443"/>
    <n v="0"/>
    <n v="0"/>
    <n v="0"/>
    <n v="0"/>
    <n v="0"/>
    <n v="443"/>
    <n v="2"/>
  </r>
  <r>
    <x v="7"/>
    <x v="197"/>
    <s v="1"/>
    <s v="01"/>
    <s v="15041RESIN159232022"/>
    <s v="22LB000F"/>
    <n v="4271"/>
    <n v="4271"/>
    <n v="4271"/>
    <n v="4271"/>
    <m/>
    <n v="0"/>
    <n v="0"/>
    <n v="0"/>
    <n v="35"/>
    <n v="0"/>
    <n v="0"/>
    <n v="0"/>
    <n v="0"/>
    <n v="0"/>
    <n v="35"/>
    <n v="2"/>
  </r>
  <r>
    <x v="7"/>
    <x v="197"/>
    <s v="1"/>
    <s v="01"/>
    <s v="15041RESIN159232022"/>
    <s v="22LB000F"/>
    <n v="4272"/>
    <n v="4272"/>
    <n v="4272"/>
    <n v="4272"/>
    <m/>
    <n v="0"/>
    <n v="0"/>
    <n v="0"/>
    <n v="382"/>
    <n v="0"/>
    <n v="0"/>
    <n v="0"/>
    <n v="0"/>
    <n v="0"/>
    <n v="382"/>
    <n v="2"/>
  </r>
  <r>
    <x v="7"/>
    <x v="197"/>
    <s v="1"/>
    <s v="01"/>
    <s v="15041RESIN159232022"/>
    <s v="22LB000F"/>
    <n v="4273"/>
    <n v="4273"/>
    <n v="4273"/>
    <n v="4273"/>
    <m/>
    <n v="0"/>
    <n v="0"/>
    <n v="0"/>
    <n v="42.24"/>
    <n v="0"/>
    <n v="0"/>
    <n v="0"/>
    <n v="0"/>
    <n v="0"/>
    <n v="42.24"/>
    <n v="2"/>
  </r>
  <r>
    <x v="7"/>
    <x v="197"/>
    <s v="1"/>
    <s v="01"/>
    <s v="15041RESIN159232022"/>
    <s v="22LB000F"/>
    <n v="4274"/>
    <n v="4274"/>
    <n v="4274"/>
    <n v="4274"/>
    <m/>
    <n v="0"/>
    <n v="0"/>
    <n v="0"/>
    <n v="175"/>
    <n v="0"/>
    <n v="0"/>
    <n v="0"/>
    <n v="0"/>
    <n v="0"/>
    <n v="175"/>
    <n v="2"/>
  </r>
  <r>
    <x v="7"/>
    <x v="197"/>
    <s v="1"/>
    <s v="01"/>
    <s v="15041RESIN159232022"/>
    <s v="22LB000F"/>
    <n v="4275"/>
    <n v="4275"/>
    <n v="4275"/>
    <n v="4275"/>
    <m/>
    <n v="0"/>
    <n v="0"/>
    <n v="0"/>
    <n v="510"/>
    <n v="0"/>
    <n v="0"/>
    <n v="0"/>
    <n v="0"/>
    <n v="0"/>
    <n v="510"/>
    <n v="2"/>
  </r>
  <r>
    <x v="7"/>
    <x v="197"/>
    <s v="1"/>
    <s v="01"/>
    <s v="15041RESIN159232022"/>
    <s v="22LB000F"/>
    <n v="4276"/>
    <n v="4276"/>
    <n v="4276"/>
    <n v="4276"/>
    <m/>
    <n v="0"/>
    <n v="0"/>
    <n v="0"/>
    <n v="271"/>
    <n v="0"/>
    <n v="0"/>
    <n v="0"/>
    <n v="0"/>
    <n v="0"/>
    <n v="271"/>
    <n v="2"/>
  </r>
  <r>
    <x v="7"/>
    <x v="197"/>
    <s v="1"/>
    <s v="01"/>
    <s v="15041RESIN159232022"/>
    <s v="22LB000F"/>
    <n v="4277"/>
    <n v="4277"/>
    <n v="4277"/>
    <n v="4277"/>
    <m/>
    <n v="0"/>
    <n v="0"/>
    <n v="0"/>
    <n v="540"/>
    <n v="0"/>
    <n v="0"/>
    <n v="0"/>
    <n v="0"/>
    <n v="0"/>
    <n v="540"/>
    <n v="2"/>
  </r>
  <r>
    <x v="7"/>
    <x v="197"/>
    <s v="1"/>
    <s v="01"/>
    <s v="15041RESIN159232022"/>
    <s v="22LB000F"/>
    <n v="4278"/>
    <n v="4278"/>
    <n v="4278"/>
    <n v="4278"/>
    <m/>
    <n v="0"/>
    <n v="0"/>
    <n v="0"/>
    <n v="128"/>
    <n v="0"/>
    <n v="0"/>
    <n v="0"/>
    <n v="0"/>
    <n v="0"/>
    <n v="128"/>
    <n v="2"/>
  </r>
  <r>
    <x v="7"/>
    <x v="197"/>
    <s v="1"/>
    <s v="01"/>
    <s v="15041RESIN159232022"/>
    <s v="22LB000F"/>
    <n v="4279"/>
    <n v="4279"/>
    <n v="4279"/>
    <n v="4279"/>
    <m/>
    <n v="0"/>
    <n v="0"/>
    <n v="0"/>
    <n v="55"/>
    <n v="0"/>
    <n v="0"/>
    <n v="0"/>
    <n v="0"/>
    <n v="0"/>
    <n v="55"/>
    <n v="2"/>
  </r>
  <r>
    <x v="7"/>
    <x v="197"/>
    <s v="1"/>
    <s v="01"/>
    <s v="15041RESIN159232022"/>
    <s v="22LB000F"/>
    <n v="4280"/>
    <n v="4280"/>
    <n v="4280"/>
    <n v="4280"/>
    <m/>
    <n v="0"/>
    <n v="0"/>
    <n v="0"/>
    <n v="345.5"/>
    <n v="0"/>
    <n v="0"/>
    <n v="0"/>
    <n v="0"/>
    <n v="0"/>
    <n v="345.5"/>
    <n v="2"/>
  </r>
  <r>
    <x v="7"/>
    <x v="197"/>
    <s v="1"/>
    <s v="01"/>
    <s v="15041RESIN159232022"/>
    <s v="22LB000F"/>
    <n v="4281"/>
    <n v="4281"/>
    <n v="4281"/>
    <n v="4281"/>
    <m/>
    <n v="0"/>
    <n v="0"/>
    <n v="0"/>
    <n v="10.5"/>
    <n v="0"/>
    <n v="0"/>
    <n v="0"/>
    <n v="0"/>
    <n v="0"/>
    <n v="10.5"/>
    <n v="2"/>
  </r>
  <r>
    <x v="7"/>
    <x v="197"/>
    <s v="1"/>
    <s v="01"/>
    <s v="15041RESIN159232022"/>
    <s v="22LB000F"/>
    <n v="4282"/>
    <n v="4282"/>
    <n v="4282"/>
    <n v="4282"/>
    <m/>
    <n v="0"/>
    <n v="0"/>
    <n v="0"/>
    <n v="79.5"/>
    <n v="0"/>
    <n v="0"/>
    <n v="0"/>
    <n v="0"/>
    <n v="0"/>
    <n v="79.5"/>
    <n v="2"/>
  </r>
  <r>
    <x v="7"/>
    <x v="197"/>
    <s v="1"/>
    <s v="01"/>
    <s v="15041RESIN159232022"/>
    <s v="22LB000F"/>
    <n v="4283"/>
    <n v="4283"/>
    <n v="4283"/>
    <n v="4283"/>
    <m/>
    <n v="0"/>
    <n v="0"/>
    <n v="0"/>
    <n v="285"/>
    <n v="0"/>
    <n v="0"/>
    <n v="0"/>
    <n v="0"/>
    <n v="0"/>
    <n v="285"/>
    <n v="2"/>
  </r>
  <r>
    <x v="7"/>
    <x v="197"/>
    <s v="1"/>
    <s v="01"/>
    <s v="15041RESIN159232022"/>
    <s v="22LB000F"/>
    <n v="4284"/>
    <n v="4284"/>
    <n v="4284"/>
    <n v="4284"/>
    <m/>
    <n v="0"/>
    <n v="0"/>
    <n v="0"/>
    <n v="443.34"/>
    <n v="0"/>
    <n v="0"/>
    <n v="0"/>
    <n v="0"/>
    <n v="0"/>
    <n v="443.34"/>
    <n v="2"/>
  </r>
  <r>
    <x v="7"/>
    <x v="197"/>
    <s v="1"/>
    <s v="01"/>
    <s v="15041RESIN159232022"/>
    <s v="22LB000F"/>
    <n v="4285"/>
    <n v="4285"/>
    <n v="4285"/>
    <n v="4285"/>
    <m/>
    <n v="0"/>
    <n v="0"/>
    <n v="0"/>
    <n v="442"/>
    <n v="0"/>
    <n v="0"/>
    <n v="0"/>
    <n v="0"/>
    <n v="0"/>
    <n v="442"/>
    <n v="2"/>
  </r>
  <r>
    <x v="7"/>
    <x v="197"/>
    <s v="1"/>
    <s v="01"/>
    <s v="15041RESIN159232022"/>
    <s v="22LB000F"/>
    <n v="4286"/>
    <n v="4286"/>
    <n v="4286"/>
    <n v="4286"/>
    <m/>
    <n v="0"/>
    <n v="0"/>
    <n v="0"/>
    <n v="478.4"/>
    <n v="0"/>
    <n v="0"/>
    <n v="0"/>
    <n v="0"/>
    <n v="0"/>
    <n v="478.4"/>
    <n v="2"/>
  </r>
  <r>
    <x v="7"/>
    <x v="197"/>
    <s v="1"/>
    <s v="01"/>
    <s v="15041RESIN159232022"/>
    <s v="22LB000F"/>
    <n v="4287"/>
    <n v="4287"/>
    <n v="4287"/>
    <n v="4287"/>
    <m/>
    <n v="0"/>
    <n v="0"/>
    <n v="0"/>
    <n v="45.6"/>
    <n v="0"/>
    <n v="0"/>
    <n v="0"/>
    <n v="0"/>
    <n v="0"/>
    <n v="45.6"/>
    <n v="2"/>
  </r>
  <r>
    <x v="7"/>
    <x v="197"/>
    <s v="1"/>
    <s v="01"/>
    <s v="15041RESIN159232022"/>
    <s v="22LB000F"/>
    <n v="4288"/>
    <n v="4288"/>
    <n v="4288"/>
    <n v="4288"/>
    <m/>
    <n v="0"/>
    <n v="0"/>
    <n v="0"/>
    <n v="282.26"/>
    <n v="0"/>
    <n v="0"/>
    <n v="0"/>
    <n v="0"/>
    <n v="0"/>
    <n v="282.26"/>
    <n v="2"/>
  </r>
  <r>
    <x v="7"/>
    <x v="197"/>
    <s v="1"/>
    <s v="01"/>
    <s v="15041RESIN159232022"/>
    <s v="22LB000F"/>
    <n v="4289"/>
    <n v="4289"/>
    <n v="4289"/>
    <n v="4289"/>
    <m/>
    <n v="0"/>
    <n v="0"/>
    <n v="0"/>
    <n v="64.2"/>
    <n v="0"/>
    <n v="0"/>
    <n v="0"/>
    <n v="0"/>
    <n v="0"/>
    <n v="64.2"/>
    <n v="2"/>
  </r>
  <r>
    <x v="7"/>
    <x v="197"/>
    <s v="1"/>
    <s v="01"/>
    <s v="15041RESIN159232022"/>
    <s v="22LB000F"/>
    <n v="4290"/>
    <n v="4290"/>
    <n v="4290"/>
    <n v="4290"/>
    <m/>
    <n v="0"/>
    <n v="0"/>
    <n v="0"/>
    <n v="72.900000000000006"/>
    <n v="0"/>
    <n v="0"/>
    <n v="0"/>
    <n v="0"/>
    <n v="0"/>
    <n v="72.900000000000006"/>
    <n v="2"/>
  </r>
  <r>
    <x v="7"/>
    <x v="197"/>
    <s v="1"/>
    <s v="01"/>
    <s v="15041RESIN159232022"/>
    <s v="22LB000F"/>
    <n v="4291"/>
    <n v="4291"/>
    <n v="4291"/>
    <n v="4291"/>
    <m/>
    <n v="0"/>
    <n v="0"/>
    <n v="0"/>
    <n v="7.5"/>
    <n v="0"/>
    <n v="0"/>
    <n v="0"/>
    <n v="0"/>
    <n v="0"/>
    <n v="7.5"/>
    <n v="2"/>
  </r>
  <r>
    <x v="7"/>
    <x v="197"/>
    <s v="1"/>
    <s v="01"/>
    <s v="15041RESIN159232022"/>
    <s v="22LB000F"/>
    <n v="4292"/>
    <n v="4292"/>
    <n v="4292"/>
    <n v="4292"/>
    <m/>
    <n v="0"/>
    <n v="0"/>
    <n v="0"/>
    <n v="57"/>
    <n v="0"/>
    <n v="0"/>
    <n v="0"/>
    <n v="0"/>
    <n v="0"/>
    <n v="57"/>
    <n v="2"/>
  </r>
  <r>
    <x v="7"/>
    <x v="197"/>
    <s v="1"/>
    <s v="01"/>
    <s v="15041RESIN159232022"/>
    <s v="22LB000F"/>
    <n v="4293"/>
    <n v="4293"/>
    <n v="4293"/>
    <n v="4293"/>
    <m/>
    <n v="0"/>
    <n v="0"/>
    <n v="0"/>
    <n v="260.39999999999998"/>
    <n v="0"/>
    <n v="0"/>
    <n v="0"/>
    <n v="0"/>
    <n v="0"/>
    <n v="260.39999999999998"/>
    <n v="2"/>
  </r>
  <r>
    <x v="7"/>
    <x v="197"/>
    <s v="1"/>
    <s v="01"/>
    <s v="15041RESIN159232022"/>
    <s v="22LB000F"/>
    <n v="4294"/>
    <n v="4294"/>
    <n v="4294"/>
    <n v="4294"/>
    <m/>
    <n v="0"/>
    <n v="0"/>
    <n v="0"/>
    <n v="4.5"/>
    <n v="0"/>
    <n v="0"/>
    <n v="0"/>
    <n v="0"/>
    <n v="0"/>
    <n v="4.5"/>
    <n v="2"/>
  </r>
  <r>
    <x v="7"/>
    <x v="197"/>
    <s v="1"/>
    <s v="01"/>
    <s v="15041RESIN159232022"/>
    <s v="22LB000F"/>
    <n v="4295"/>
    <n v="4295"/>
    <n v="4295"/>
    <n v="4295"/>
    <m/>
    <n v="0"/>
    <n v="0"/>
    <n v="0"/>
    <n v="541"/>
    <n v="0"/>
    <n v="0"/>
    <n v="0"/>
    <n v="0"/>
    <n v="0"/>
    <n v="541"/>
    <n v="2"/>
  </r>
  <r>
    <x v="7"/>
    <x v="197"/>
    <s v="1"/>
    <s v="01"/>
    <s v="15041RESIN159232022"/>
    <s v="22LB000F"/>
    <n v="4296"/>
    <n v="4296"/>
    <n v="4296"/>
    <n v="4296"/>
    <m/>
    <n v="0"/>
    <n v="0"/>
    <n v="0"/>
    <n v="504"/>
    <n v="0"/>
    <n v="0"/>
    <n v="0"/>
    <n v="0"/>
    <n v="0"/>
    <n v="504"/>
    <n v="2"/>
  </r>
  <r>
    <x v="7"/>
    <x v="198"/>
    <s v="1"/>
    <s v="01"/>
    <s v="15041RESIN159232022"/>
    <s v="22LB000F"/>
    <n v="4297"/>
    <n v="4297"/>
    <n v="4297"/>
    <n v="4297"/>
    <m/>
    <n v="0"/>
    <n v="0"/>
    <n v="0"/>
    <n v="264"/>
    <n v="0"/>
    <n v="0"/>
    <n v="0"/>
    <n v="0"/>
    <n v="0"/>
    <n v="264"/>
    <n v="2"/>
  </r>
  <r>
    <x v="7"/>
    <x v="198"/>
    <s v="1"/>
    <s v="01"/>
    <s v="15041RESIN159232022"/>
    <s v="22LB000F"/>
    <n v="4298"/>
    <n v="4298"/>
    <n v="4298"/>
    <n v="4298"/>
    <m/>
    <n v="0"/>
    <n v="0"/>
    <n v="0"/>
    <n v="36.1"/>
    <n v="0"/>
    <n v="0"/>
    <n v="0"/>
    <n v="0"/>
    <n v="0"/>
    <n v="36.1"/>
    <n v="2"/>
  </r>
  <r>
    <x v="7"/>
    <x v="198"/>
    <s v="1"/>
    <s v="01"/>
    <s v="15041RESIN159232022"/>
    <s v="22LB000F"/>
    <n v="4299"/>
    <n v="4299"/>
    <n v="4299"/>
    <n v="4299"/>
    <m/>
    <n v="0"/>
    <n v="0"/>
    <n v="0"/>
    <n v="32.1"/>
    <n v="0"/>
    <n v="0"/>
    <n v="0"/>
    <n v="0"/>
    <n v="0"/>
    <n v="32.1"/>
    <n v="2"/>
  </r>
  <r>
    <x v="7"/>
    <x v="198"/>
    <s v="1"/>
    <s v="01"/>
    <s v="15041RESIN159232022"/>
    <s v="22LB000F"/>
    <n v="4300"/>
    <n v="4300"/>
    <n v="4300"/>
    <n v="4300"/>
    <m/>
    <n v="0"/>
    <n v="0"/>
    <n v="0"/>
    <n v="0"/>
    <n v="0"/>
    <n v="0"/>
    <n v="0"/>
    <n v="0"/>
    <n v="0"/>
    <n v="0"/>
    <n v="2"/>
  </r>
  <r>
    <x v="7"/>
    <x v="198"/>
    <s v="1"/>
    <s v="01"/>
    <s v="15041RESIN159232022"/>
    <s v="22LB000F"/>
    <n v="4301"/>
    <n v="4301"/>
    <n v="4301"/>
    <n v="4301"/>
    <m/>
    <n v="0"/>
    <n v="0"/>
    <n v="0"/>
    <n v="558.13"/>
    <n v="0"/>
    <n v="0"/>
    <n v="0"/>
    <n v="0"/>
    <n v="0"/>
    <n v="558.13"/>
    <n v="2"/>
  </r>
  <r>
    <x v="7"/>
    <x v="198"/>
    <s v="1"/>
    <s v="01"/>
    <s v="15041RESIN159232022"/>
    <s v="22LB000F"/>
    <n v="4302"/>
    <n v="4302"/>
    <n v="4302"/>
    <n v="4302"/>
    <m/>
    <n v="0"/>
    <n v="0"/>
    <n v="0"/>
    <n v="13"/>
    <n v="0"/>
    <n v="0"/>
    <n v="0"/>
    <n v="0"/>
    <n v="0"/>
    <n v="13"/>
    <n v="2"/>
  </r>
  <r>
    <x v="7"/>
    <x v="198"/>
    <s v="1"/>
    <s v="01"/>
    <s v="15041RESIN159232022"/>
    <s v="22LB000F"/>
    <n v="4303"/>
    <n v="4303"/>
    <n v="4303"/>
    <n v="4303"/>
    <m/>
    <n v="0"/>
    <n v="0"/>
    <n v="0"/>
    <n v="283"/>
    <n v="0"/>
    <n v="0"/>
    <n v="0"/>
    <n v="0"/>
    <n v="0"/>
    <n v="283"/>
    <n v="2"/>
  </r>
  <r>
    <x v="7"/>
    <x v="198"/>
    <s v="1"/>
    <s v="01"/>
    <s v="15041RESIN159232022"/>
    <s v="22LB000F"/>
    <n v="4304"/>
    <n v="4304"/>
    <n v="4304"/>
    <n v="4304"/>
    <m/>
    <n v="0"/>
    <n v="0"/>
    <n v="0"/>
    <n v="5.5"/>
    <n v="0"/>
    <n v="0"/>
    <n v="0"/>
    <n v="0"/>
    <n v="0"/>
    <n v="5.5"/>
    <n v="2"/>
  </r>
  <r>
    <x v="7"/>
    <x v="198"/>
    <s v="1"/>
    <s v="01"/>
    <s v="15041RESIN159232022"/>
    <s v="22LB000F"/>
    <n v="4305"/>
    <n v="4305"/>
    <n v="4305"/>
    <n v="4305"/>
    <m/>
    <n v="0"/>
    <n v="0"/>
    <n v="0"/>
    <n v="169.82"/>
    <n v="0"/>
    <n v="0"/>
    <n v="0"/>
    <n v="0"/>
    <n v="0"/>
    <n v="169.82"/>
    <n v="2"/>
  </r>
  <r>
    <x v="7"/>
    <x v="198"/>
    <s v="1"/>
    <s v="01"/>
    <s v="15041RESIN159232022"/>
    <s v="22LB000F"/>
    <n v="4306"/>
    <n v="4306"/>
    <n v="4306"/>
    <n v="4306"/>
    <m/>
    <n v="0"/>
    <n v="0"/>
    <n v="0"/>
    <n v="431"/>
    <n v="0"/>
    <n v="0"/>
    <n v="0"/>
    <n v="0"/>
    <n v="0"/>
    <n v="431"/>
    <n v="2"/>
  </r>
  <r>
    <x v="7"/>
    <x v="198"/>
    <s v="1"/>
    <s v="01"/>
    <s v="15041RESIN159232022"/>
    <s v="22LB000F"/>
    <n v="4307"/>
    <n v="4307"/>
    <n v="4307"/>
    <n v="4307"/>
    <m/>
    <n v="0"/>
    <n v="0"/>
    <n v="0"/>
    <n v="171.4"/>
    <n v="0"/>
    <n v="0"/>
    <n v="0"/>
    <n v="0"/>
    <n v="0"/>
    <n v="171.4"/>
    <n v="2"/>
  </r>
  <r>
    <x v="7"/>
    <x v="198"/>
    <s v="1"/>
    <s v="01"/>
    <s v="15041RESIN159232022"/>
    <s v="22LB000F"/>
    <n v="4308"/>
    <n v="4308"/>
    <n v="4308"/>
    <n v="4308"/>
    <m/>
    <n v="0"/>
    <n v="0"/>
    <n v="0"/>
    <n v="10.8"/>
    <n v="0"/>
    <n v="0"/>
    <n v="0"/>
    <n v="0"/>
    <n v="0"/>
    <n v="10.8"/>
    <n v="2"/>
  </r>
  <r>
    <x v="7"/>
    <x v="198"/>
    <s v="1"/>
    <s v="01"/>
    <s v="15041RESIN159232022"/>
    <s v="22LB000F"/>
    <n v="4309"/>
    <n v="4309"/>
    <n v="4309"/>
    <n v="4309"/>
    <m/>
    <n v="0"/>
    <n v="0"/>
    <n v="0"/>
    <n v="51.55"/>
    <n v="0"/>
    <n v="0"/>
    <n v="0"/>
    <n v="0"/>
    <n v="0"/>
    <n v="51.55"/>
    <n v="2"/>
  </r>
  <r>
    <x v="7"/>
    <x v="198"/>
    <s v="1"/>
    <s v="01"/>
    <s v="15041RESIN159232022"/>
    <s v="22LB000F"/>
    <n v="4310"/>
    <n v="4310"/>
    <n v="4310"/>
    <n v="4310"/>
    <m/>
    <n v="0"/>
    <n v="0"/>
    <n v="0"/>
    <n v="534.5"/>
    <n v="0"/>
    <n v="0"/>
    <n v="0"/>
    <n v="0"/>
    <n v="0"/>
    <n v="534.5"/>
    <n v="2"/>
  </r>
  <r>
    <x v="7"/>
    <x v="198"/>
    <s v="1"/>
    <s v="01"/>
    <s v="15041RESIN159232022"/>
    <s v="22LB000F"/>
    <n v="4311"/>
    <n v="4311"/>
    <n v="4311"/>
    <n v="4311"/>
    <m/>
    <n v="0"/>
    <n v="0"/>
    <n v="0"/>
    <n v="256"/>
    <n v="0"/>
    <n v="0"/>
    <n v="0"/>
    <n v="0"/>
    <n v="0"/>
    <n v="256"/>
    <n v="2"/>
  </r>
  <r>
    <x v="7"/>
    <x v="198"/>
    <s v="1"/>
    <s v="01"/>
    <s v="15041RESIN159232022"/>
    <s v="22LB000F"/>
    <n v="4312"/>
    <n v="4312"/>
    <n v="4312"/>
    <n v="4312"/>
    <m/>
    <n v="0"/>
    <n v="0"/>
    <n v="0"/>
    <n v="110"/>
    <n v="0"/>
    <n v="0"/>
    <n v="0"/>
    <n v="0"/>
    <n v="0"/>
    <n v="110"/>
    <n v="2"/>
  </r>
  <r>
    <x v="7"/>
    <x v="198"/>
    <s v="1"/>
    <s v="01"/>
    <s v="15041RESIN159232022"/>
    <s v="22LB000F"/>
    <n v="4313"/>
    <n v="4313"/>
    <n v="4313"/>
    <n v="4313"/>
    <m/>
    <n v="0"/>
    <n v="0"/>
    <n v="0"/>
    <n v="180"/>
    <n v="0"/>
    <n v="0"/>
    <n v="0"/>
    <n v="0"/>
    <n v="0"/>
    <n v="180"/>
    <n v="2"/>
  </r>
  <r>
    <x v="7"/>
    <x v="198"/>
    <s v="1"/>
    <s v="01"/>
    <s v="15041RESIN159232022"/>
    <s v="22LB000F"/>
    <n v="4314"/>
    <n v="4314"/>
    <n v="4314"/>
    <n v="4314"/>
    <m/>
    <n v="0"/>
    <n v="0"/>
    <n v="0"/>
    <n v="472.9"/>
    <n v="0"/>
    <n v="0"/>
    <n v="0"/>
    <n v="0"/>
    <n v="0"/>
    <n v="472.9"/>
    <n v="2"/>
  </r>
  <r>
    <x v="7"/>
    <x v="199"/>
    <s v="1"/>
    <s v="01"/>
    <s v="15041RESIN159232022"/>
    <s v="22LB000F"/>
    <n v="4315"/>
    <n v="4315"/>
    <n v="4315"/>
    <n v="4315"/>
    <m/>
    <n v="0"/>
    <n v="0"/>
    <n v="0"/>
    <n v="849.5"/>
    <n v="0"/>
    <n v="0"/>
    <n v="0"/>
    <n v="0"/>
    <n v="0"/>
    <n v="849.5"/>
    <n v="2"/>
  </r>
  <r>
    <x v="7"/>
    <x v="199"/>
    <s v="1"/>
    <s v="01"/>
    <s v="15041RESIN159232022"/>
    <s v="22LB000F"/>
    <n v="4316"/>
    <n v="4316"/>
    <n v="4316"/>
    <n v="4316"/>
    <m/>
    <n v="0"/>
    <n v="0"/>
    <n v="0"/>
    <n v="52.7"/>
    <n v="0"/>
    <n v="0"/>
    <n v="0"/>
    <n v="0"/>
    <n v="0"/>
    <n v="52.7"/>
    <n v="2"/>
  </r>
  <r>
    <x v="7"/>
    <x v="199"/>
    <s v="1"/>
    <s v="01"/>
    <s v="15041RESIN159232022"/>
    <s v="22LB000F"/>
    <n v="4317"/>
    <n v="4317"/>
    <n v="4317"/>
    <n v="4317"/>
    <m/>
    <n v="0"/>
    <n v="0"/>
    <n v="0"/>
    <n v="216"/>
    <n v="0"/>
    <n v="0"/>
    <n v="0"/>
    <n v="0"/>
    <n v="0"/>
    <n v="216"/>
    <n v="2"/>
  </r>
  <r>
    <x v="7"/>
    <x v="199"/>
    <s v="1"/>
    <s v="01"/>
    <s v="15041RESIN159232022"/>
    <s v="22LB000F"/>
    <n v="4318"/>
    <n v="4318"/>
    <n v="4318"/>
    <n v="4318"/>
    <m/>
    <n v="0"/>
    <n v="0"/>
    <n v="0"/>
    <n v="18"/>
    <n v="0"/>
    <n v="0"/>
    <n v="0"/>
    <n v="0"/>
    <n v="0"/>
    <n v="18"/>
    <n v="2"/>
  </r>
  <r>
    <x v="7"/>
    <x v="199"/>
    <s v="1"/>
    <s v="01"/>
    <s v="15041RESIN159232022"/>
    <s v="22LB000F"/>
    <n v="4319"/>
    <n v="4319"/>
    <n v="4319"/>
    <n v="4319"/>
    <m/>
    <n v="0"/>
    <n v="0"/>
    <n v="0"/>
    <n v="38.1"/>
    <n v="0"/>
    <n v="0"/>
    <n v="0"/>
    <n v="0"/>
    <n v="0"/>
    <n v="38.1"/>
    <n v="2"/>
  </r>
  <r>
    <x v="7"/>
    <x v="199"/>
    <s v="1"/>
    <s v="01"/>
    <s v="15041RESIN159232022"/>
    <s v="22LB000F"/>
    <n v="4320"/>
    <n v="4320"/>
    <n v="4320"/>
    <n v="4320"/>
    <m/>
    <n v="0"/>
    <n v="0"/>
    <n v="0"/>
    <n v="354.2"/>
    <n v="0"/>
    <n v="0"/>
    <n v="0"/>
    <n v="0"/>
    <n v="0"/>
    <n v="354.2"/>
    <n v="2"/>
  </r>
  <r>
    <x v="7"/>
    <x v="199"/>
    <s v="1"/>
    <s v="01"/>
    <s v="15041RESIN159232022"/>
    <s v="22LB000F"/>
    <n v="4321"/>
    <n v="4321"/>
    <n v="4321"/>
    <n v="4321"/>
    <m/>
    <n v="0"/>
    <n v="0"/>
    <n v="0"/>
    <n v="264"/>
    <n v="0"/>
    <n v="0"/>
    <n v="0"/>
    <n v="0"/>
    <n v="0"/>
    <n v="264"/>
    <n v="2"/>
  </r>
  <r>
    <x v="7"/>
    <x v="199"/>
    <s v="1"/>
    <s v="01"/>
    <s v="15041RESIN159232022"/>
    <s v="22LB000F"/>
    <n v="4322"/>
    <n v="4322"/>
    <n v="4322"/>
    <n v="4322"/>
    <m/>
    <n v="0"/>
    <n v="0"/>
    <n v="0"/>
    <n v="192.5"/>
    <n v="0"/>
    <n v="0"/>
    <n v="0"/>
    <n v="0"/>
    <n v="0"/>
    <n v="192.5"/>
    <n v="2"/>
  </r>
  <r>
    <x v="7"/>
    <x v="199"/>
    <s v="1"/>
    <s v="01"/>
    <s v="15041RESIN159232022"/>
    <s v="22LB000F"/>
    <n v="4323"/>
    <n v="4323"/>
    <n v="4323"/>
    <n v="4323"/>
    <m/>
    <n v="0"/>
    <n v="0"/>
    <n v="0"/>
    <n v="21.2"/>
    <n v="0"/>
    <n v="0"/>
    <n v="0"/>
    <n v="0"/>
    <n v="0"/>
    <n v="21.2"/>
    <n v="2"/>
  </r>
  <r>
    <x v="7"/>
    <x v="199"/>
    <s v="1"/>
    <s v="01"/>
    <s v="15041RESIN159232022"/>
    <s v="22LB000F"/>
    <n v="4324"/>
    <n v="4324"/>
    <n v="4324"/>
    <n v="4324"/>
    <m/>
    <n v="0"/>
    <n v="0"/>
    <n v="0"/>
    <n v="71.56"/>
    <n v="0"/>
    <n v="0"/>
    <n v="0"/>
    <n v="0"/>
    <n v="0"/>
    <n v="71.56"/>
    <n v="2"/>
  </r>
  <r>
    <x v="7"/>
    <x v="199"/>
    <s v="1"/>
    <s v="01"/>
    <s v="15041RESIN159232022"/>
    <s v="22LB000F"/>
    <n v="4325"/>
    <n v="4325"/>
    <n v="4325"/>
    <n v="4325"/>
    <m/>
    <n v="0"/>
    <n v="0"/>
    <n v="0"/>
    <n v="725.25"/>
    <n v="0"/>
    <n v="0"/>
    <n v="0"/>
    <n v="0"/>
    <n v="0"/>
    <n v="725.25"/>
    <n v="2"/>
  </r>
  <r>
    <x v="7"/>
    <x v="199"/>
    <s v="1"/>
    <s v="01"/>
    <s v="15041RESIN159232022"/>
    <s v="22LB000F"/>
    <n v="4326"/>
    <n v="4326"/>
    <n v="4326"/>
    <n v="4326"/>
    <m/>
    <n v="0"/>
    <n v="0"/>
    <n v="0"/>
    <n v="93.3"/>
    <n v="0"/>
    <n v="0"/>
    <n v="0"/>
    <n v="0"/>
    <n v="0"/>
    <n v="93.3"/>
    <n v="2"/>
  </r>
  <r>
    <x v="7"/>
    <x v="199"/>
    <s v="1"/>
    <s v="01"/>
    <s v="15041RESIN159232022"/>
    <s v="22LB000F"/>
    <n v="4327"/>
    <n v="4327"/>
    <n v="4327"/>
    <n v="4327"/>
    <m/>
    <n v="0"/>
    <n v="0"/>
    <n v="0"/>
    <n v="450"/>
    <n v="0"/>
    <n v="0"/>
    <n v="0"/>
    <n v="0"/>
    <n v="0"/>
    <n v="450"/>
    <n v="2"/>
  </r>
  <r>
    <x v="7"/>
    <x v="199"/>
    <s v="1"/>
    <s v="01"/>
    <s v="15041RESIN159232022"/>
    <s v="22LB000F"/>
    <n v="4328"/>
    <n v="4328"/>
    <n v="4328"/>
    <n v="4328"/>
    <m/>
    <n v="0"/>
    <n v="0"/>
    <n v="0"/>
    <n v="16"/>
    <n v="0"/>
    <n v="0"/>
    <n v="0"/>
    <n v="0"/>
    <n v="0"/>
    <n v="16"/>
    <n v="2"/>
  </r>
  <r>
    <x v="7"/>
    <x v="199"/>
    <s v="1"/>
    <s v="01"/>
    <s v="15041RESIN159232022"/>
    <s v="22LB000F"/>
    <n v="4329"/>
    <n v="4329"/>
    <n v="4329"/>
    <n v="4329"/>
    <m/>
    <n v="0"/>
    <n v="0"/>
    <n v="0"/>
    <n v="25"/>
    <n v="0"/>
    <n v="0"/>
    <n v="0"/>
    <n v="0"/>
    <n v="0"/>
    <n v="25"/>
    <n v="2"/>
  </r>
  <r>
    <x v="7"/>
    <x v="199"/>
    <s v="1"/>
    <s v="01"/>
    <s v="15041RESIN159232022"/>
    <s v="22LB000F"/>
    <n v="4330"/>
    <n v="4330"/>
    <n v="4330"/>
    <n v="4330"/>
    <m/>
    <n v="0"/>
    <n v="0"/>
    <n v="0"/>
    <n v="180"/>
    <n v="0"/>
    <n v="0"/>
    <n v="0"/>
    <n v="0"/>
    <n v="0"/>
    <n v="180"/>
    <n v="2"/>
  </r>
  <r>
    <x v="7"/>
    <x v="199"/>
    <s v="1"/>
    <s v="01"/>
    <s v="15041RESIN159232022"/>
    <s v="22LB000F"/>
    <n v="4331"/>
    <n v="4331"/>
    <n v="4331"/>
    <n v="4331"/>
    <m/>
    <n v="0"/>
    <n v="0"/>
    <n v="0"/>
    <n v="104.5"/>
    <n v="0"/>
    <n v="0"/>
    <n v="0"/>
    <n v="0"/>
    <n v="0"/>
    <n v="104.5"/>
    <n v="2"/>
  </r>
  <r>
    <x v="7"/>
    <x v="199"/>
    <s v="1"/>
    <s v="01"/>
    <s v="15041RESIN159232022"/>
    <s v="22LB000F"/>
    <n v="4332"/>
    <n v="4332"/>
    <n v="4332"/>
    <n v="4332"/>
    <m/>
    <n v="0"/>
    <n v="0"/>
    <n v="0"/>
    <n v="526"/>
    <n v="0"/>
    <n v="0"/>
    <n v="0"/>
    <n v="0"/>
    <n v="0"/>
    <n v="526"/>
    <n v="2"/>
  </r>
  <r>
    <x v="7"/>
    <x v="199"/>
    <s v="1"/>
    <s v="01"/>
    <s v="15041RESIN159232022"/>
    <s v="22LB000F"/>
    <n v="4333"/>
    <n v="4333"/>
    <n v="4333"/>
    <n v="4333"/>
    <m/>
    <n v="0"/>
    <n v="0"/>
    <n v="0"/>
    <n v="226.43"/>
    <n v="0"/>
    <n v="0"/>
    <n v="0"/>
    <n v="0"/>
    <n v="0"/>
    <n v="226.43"/>
    <n v="2"/>
  </r>
  <r>
    <x v="7"/>
    <x v="199"/>
    <s v="1"/>
    <s v="01"/>
    <s v="15041RESIN159232022"/>
    <s v="22LB000F"/>
    <n v="4334"/>
    <n v="4334"/>
    <n v="4334"/>
    <n v="4334"/>
    <m/>
    <n v="0"/>
    <n v="0"/>
    <n v="0"/>
    <n v="141.75"/>
    <n v="0"/>
    <n v="0"/>
    <n v="0"/>
    <n v="0"/>
    <n v="0"/>
    <n v="141.75"/>
    <n v="2"/>
  </r>
  <r>
    <x v="7"/>
    <x v="199"/>
    <s v="1"/>
    <s v="01"/>
    <s v="15041RESIN159232022"/>
    <s v="22LB000F"/>
    <n v="4335"/>
    <n v="4335"/>
    <n v="4335"/>
    <n v="4335"/>
    <m/>
    <n v="0"/>
    <n v="0"/>
    <n v="0"/>
    <n v="15.5"/>
    <n v="0"/>
    <n v="0"/>
    <n v="0"/>
    <n v="0"/>
    <n v="0"/>
    <n v="15.5"/>
    <n v="2"/>
  </r>
  <r>
    <x v="7"/>
    <x v="199"/>
    <s v="1"/>
    <s v="01"/>
    <s v="15041RESIN159232022"/>
    <s v="22LB000F"/>
    <n v="4336"/>
    <n v="4336"/>
    <n v="4336"/>
    <n v="4336"/>
    <m/>
    <n v="0"/>
    <n v="0"/>
    <n v="0"/>
    <n v="21"/>
    <n v="0"/>
    <n v="0"/>
    <n v="0"/>
    <n v="0"/>
    <n v="0"/>
    <n v="21"/>
    <n v="2"/>
  </r>
  <r>
    <x v="7"/>
    <x v="199"/>
    <s v="1"/>
    <s v="01"/>
    <s v="15041RESIN159232022"/>
    <s v="22LB000F"/>
    <n v="4337"/>
    <n v="4337"/>
    <n v="4337"/>
    <n v="4337"/>
    <m/>
    <n v="0"/>
    <n v="0"/>
    <n v="0"/>
    <n v="207"/>
    <n v="0"/>
    <n v="0"/>
    <n v="0"/>
    <n v="0"/>
    <n v="0"/>
    <n v="207"/>
    <n v="2"/>
  </r>
  <r>
    <x v="7"/>
    <x v="199"/>
    <s v="1"/>
    <s v="01"/>
    <s v="15041RESIN159232022"/>
    <s v="22LB000F"/>
    <n v="4338"/>
    <n v="4338"/>
    <n v="4338"/>
    <n v="4338"/>
    <m/>
    <n v="0"/>
    <n v="0"/>
    <n v="0"/>
    <n v="18"/>
    <n v="0"/>
    <n v="0"/>
    <n v="0"/>
    <n v="0"/>
    <n v="0"/>
    <n v="18"/>
    <n v="2"/>
  </r>
  <r>
    <x v="7"/>
    <x v="199"/>
    <s v="1"/>
    <s v="01"/>
    <s v="15041RESIN159232022"/>
    <s v="22LB000F"/>
    <n v="4339"/>
    <n v="4339"/>
    <n v="4339"/>
    <n v="4339"/>
    <m/>
    <n v="0"/>
    <n v="0"/>
    <n v="0"/>
    <n v="193.5"/>
    <n v="0"/>
    <n v="0"/>
    <n v="0"/>
    <n v="0"/>
    <n v="0"/>
    <n v="193.5"/>
    <n v="2"/>
  </r>
  <r>
    <x v="7"/>
    <x v="200"/>
    <s v="1"/>
    <s v="01"/>
    <s v="15041RESIN159232022"/>
    <s v="22LB000F"/>
    <n v="4340"/>
    <n v="4340"/>
    <n v="4340"/>
    <n v="4340"/>
    <m/>
    <n v="0"/>
    <n v="0"/>
    <n v="0"/>
    <n v="135"/>
    <n v="0"/>
    <n v="0"/>
    <n v="0"/>
    <n v="0"/>
    <n v="0"/>
    <n v="135"/>
    <n v="2"/>
  </r>
  <r>
    <x v="7"/>
    <x v="200"/>
    <s v="1"/>
    <s v="01"/>
    <s v="15041RESIN159232022"/>
    <s v="22LB000F"/>
    <n v="4341"/>
    <n v="4341"/>
    <n v="4341"/>
    <n v="4341"/>
    <m/>
    <n v="0"/>
    <n v="0"/>
    <n v="0"/>
    <n v="212.5"/>
    <n v="0"/>
    <n v="0"/>
    <n v="0"/>
    <n v="0"/>
    <n v="0"/>
    <n v="212.5"/>
    <n v="2"/>
  </r>
  <r>
    <x v="7"/>
    <x v="200"/>
    <s v="1"/>
    <s v="01"/>
    <s v="15041RESIN159232022"/>
    <s v="22LB000F"/>
    <n v="4342"/>
    <n v="4342"/>
    <n v="4342"/>
    <n v="4342"/>
    <m/>
    <n v="0"/>
    <n v="0"/>
    <n v="0"/>
    <n v="182.26"/>
    <n v="0"/>
    <n v="0"/>
    <n v="0"/>
    <n v="0"/>
    <n v="0"/>
    <n v="182.26"/>
    <n v="2"/>
  </r>
  <r>
    <x v="7"/>
    <x v="200"/>
    <s v="1"/>
    <s v="01"/>
    <s v="15041RESIN159232022"/>
    <s v="22LB000F"/>
    <n v="4343"/>
    <n v="4343"/>
    <n v="4343"/>
    <n v="4343"/>
    <m/>
    <n v="0"/>
    <n v="0"/>
    <n v="0"/>
    <n v="151"/>
    <n v="0"/>
    <n v="0"/>
    <n v="0"/>
    <n v="0"/>
    <n v="0"/>
    <n v="151"/>
    <n v="2"/>
  </r>
  <r>
    <x v="7"/>
    <x v="200"/>
    <s v="1"/>
    <s v="01"/>
    <s v="15041RESIN159232022"/>
    <s v="22LB000F"/>
    <n v="4344"/>
    <n v="4344"/>
    <n v="4344"/>
    <n v="4344"/>
    <m/>
    <n v="0"/>
    <n v="0"/>
    <n v="0"/>
    <n v="29.8"/>
    <n v="0"/>
    <n v="0"/>
    <n v="0"/>
    <n v="0"/>
    <n v="0"/>
    <n v="29.8"/>
    <n v="2"/>
  </r>
  <r>
    <x v="7"/>
    <x v="200"/>
    <s v="1"/>
    <s v="01"/>
    <s v="15041RESIN159232022"/>
    <s v="22LB000F"/>
    <n v="4345"/>
    <n v="4345"/>
    <n v="4345"/>
    <n v="4345"/>
    <m/>
    <n v="0"/>
    <n v="0"/>
    <n v="0"/>
    <n v="470"/>
    <n v="0"/>
    <n v="0"/>
    <n v="0"/>
    <n v="0"/>
    <n v="0"/>
    <n v="470"/>
    <n v="2"/>
  </r>
  <r>
    <x v="7"/>
    <x v="200"/>
    <s v="1"/>
    <s v="01"/>
    <s v="15041RESIN159232022"/>
    <s v="22LB000F"/>
    <n v="4346"/>
    <n v="4346"/>
    <n v="4346"/>
    <n v="4346"/>
    <m/>
    <n v="0"/>
    <n v="0"/>
    <n v="0"/>
    <n v="281"/>
    <n v="0"/>
    <n v="0"/>
    <n v="0"/>
    <n v="0"/>
    <n v="0"/>
    <n v="281"/>
    <n v="2"/>
  </r>
  <r>
    <x v="7"/>
    <x v="200"/>
    <s v="1"/>
    <s v="01"/>
    <s v="15041RESIN159232022"/>
    <s v="22LB000F"/>
    <n v="4347"/>
    <n v="4347"/>
    <n v="4347"/>
    <n v="4347"/>
    <m/>
    <n v="0"/>
    <n v="0"/>
    <n v="0"/>
    <n v="92"/>
    <n v="0"/>
    <n v="0"/>
    <n v="0"/>
    <n v="0"/>
    <n v="0"/>
    <n v="92"/>
    <n v="2"/>
  </r>
  <r>
    <x v="7"/>
    <x v="200"/>
    <s v="1"/>
    <s v="01"/>
    <s v="15041RESIN159232022"/>
    <s v="22LB000F"/>
    <n v="4348"/>
    <n v="4348"/>
    <n v="4348"/>
    <n v="4348"/>
    <m/>
    <n v="0"/>
    <n v="0"/>
    <n v="0"/>
    <n v="658"/>
    <n v="0"/>
    <n v="0"/>
    <n v="0"/>
    <n v="0"/>
    <n v="0"/>
    <n v="658"/>
    <n v="2"/>
  </r>
  <r>
    <x v="7"/>
    <x v="200"/>
    <s v="1"/>
    <s v="01"/>
    <s v="15041RESIN159232022"/>
    <s v="22LB000F"/>
    <n v="4349"/>
    <n v="4349"/>
    <n v="4349"/>
    <n v="4349"/>
    <m/>
    <n v="0"/>
    <n v="0"/>
    <n v="0"/>
    <n v="130.80000000000001"/>
    <n v="0"/>
    <n v="0"/>
    <n v="0"/>
    <n v="0"/>
    <n v="0"/>
    <n v="130.80000000000001"/>
    <n v="2"/>
  </r>
  <r>
    <x v="7"/>
    <x v="200"/>
    <s v="1"/>
    <s v="01"/>
    <s v="15041RESIN159232022"/>
    <s v="22LB000F"/>
    <n v="4350"/>
    <n v="4350"/>
    <n v="4350"/>
    <n v="4350"/>
    <m/>
    <n v="0"/>
    <n v="0"/>
    <n v="0"/>
    <n v="46.4"/>
    <n v="0"/>
    <n v="0"/>
    <n v="0"/>
    <n v="0"/>
    <n v="0"/>
    <n v="46.4"/>
    <n v="2"/>
  </r>
  <r>
    <x v="7"/>
    <x v="200"/>
    <s v="1"/>
    <s v="01"/>
    <s v="15041RESIN159232022"/>
    <s v="22LB000F"/>
    <n v="4351"/>
    <n v="4351"/>
    <n v="4351"/>
    <n v="4351"/>
    <m/>
    <n v="0"/>
    <n v="0"/>
    <n v="0"/>
    <n v="15"/>
    <n v="0"/>
    <n v="0"/>
    <n v="0"/>
    <n v="0"/>
    <n v="0"/>
    <n v="15"/>
    <n v="2"/>
  </r>
  <r>
    <x v="7"/>
    <x v="200"/>
    <s v="1"/>
    <s v="01"/>
    <s v="15041RESIN159232022"/>
    <s v="22LB000F"/>
    <n v="4352"/>
    <n v="4352"/>
    <n v="4352"/>
    <n v="4352"/>
    <m/>
    <n v="0"/>
    <n v="0"/>
    <n v="0"/>
    <n v="22.5"/>
    <n v="0"/>
    <n v="0"/>
    <n v="0"/>
    <n v="0"/>
    <n v="0"/>
    <n v="22.5"/>
    <n v="2"/>
  </r>
  <r>
    <x v="7"/>
    <x v="200"/>
    <s v="1"/>
    <s v="01"/>
    <s v="15041RESIN159232022"/>
    <s v="22LB000F"/>
    <n v="4353"/>
    <n v="4353"/>
    <n v="4353"/>
    <n v="4353"/>
    <m/>
    <n v="0"/>
    <n v="0"/>
    <n v="0"/>
    <n v="6.57"/>
    <n v="0"/>
    <n v="0"/>
    <n v="0"/>
    <n v="0"/>
    <n v="0"/>
    <n v="6.57"/>
    <n v="2"/>
  </r>
  <r>
    <x v="7"/>
    <x v="200"/>
    <s v="1"/>
    <s v="01"/>
    <s v="15041RESIN159232022"/>
    <s v="22LB000F"/>
    <n v="4354"/>
    <n v="4354"/>
    <n v="4354"/>
    <n v="4354"/>
    <m/>
    <n v="0"/>
    <n v="0"/>
    <n v="0"/>
    <n v="460"/>
    <n v="0"/>
    <n v="0"/>
    <n v="0"/>
    <n v="0"/>
    <n v="0"/>
    <n v="460"/>
    <n v="2"/>
  </r>
  <r>
    <x v="7"/>
    <x v="200"/>
    <s v="1"/>
    <s v="01"/>
    <s v="15041RESIN159232022"/>
    <s v="22LB000F"/>
    <n v="4355"/>
    <n v="4355"/>
    <n v="4355"/>
    <n v="4355"/>
    <m/>
    <n v="0"/>
    <n v="0"/>
    <n v="0"/>
    <n v="45"/>
    <n v="0"/>
    <n v="0"/>
    <n v="0"/>
    <n v="0"/>
    <n v="0"/>
    <n v="45"/>
    <n v="2"/>
  </r>
  <r>
    <x v="7"/>
    <x v="200"/>
    <s v="1"/>
    <s v="01"/>
    <s v="15041RESIN159232022"/>
    <s v="22LB000F"/>
    <n v="4356"/>
    <n v="4356"/>
    <n v="4356"/>
    <n v="4356"/>
    <m/>
    <n v="0"/>
    <n v="0"/>
    <n v="0"/>
    <n v="15"/>
    <n v="0"/>
    <n v="0"/>
    <n v="0"/>
    <n v="0"/>
    <n v="0"/>
    <n v="15"/>
    <n v="2"/>
  </r>
  <r>
    <x v="7"/>
    <x v="200"/>
    <s v="1"/>
    <s v="01"/>
    <s v="15041RESIN159232022"/>
    <s v="22LB000F"/>
    <n v="4357"/>
    <n v="4357"/>
    <n v="4357"/>
    <n v="4357"/>
    <m/>
    <n v="0"/>
    <n v="0"/>
    <n v="0"/>
    <n v="63"/>
    <n v="0"/>
    <n v="0"/>
    <n v="0"/>
    <n v="0"/>
    <n v="0"/>
    <n v="63"/>
    <n v="2"/>
  </r>
  <r>
    <x v="7"/>
    <x v="200"/>
    <s v="1"/>
    <s v="01"/>
    <s v="15041RESIN159232022"/>
    <s v="22LB000F"/>
    <n v="4358"/>
    <n v="4358"/>
    <n v="4358"/>
    <n v="4358"/>
    <m/>
    <n v="0"/>
    <n v="0"/>
    <n v="0"/>
    <n v="251.75"/>
    <n v="0"/>
    <n v="0"/>
    <n v="0"/>
    <n v="0"/>
    <n v="0"/>
    <n v="251.75"/>
    <n v="2"/>
  </r>
  <r>
    <x v="7"/>
    <x v="200"/>
    <s v="1"/>
    <s v="01"/>
    <s v="15041RESIN159232022"/>
    <s v="22LB000F"/>
    <n v="4359"/>
    <n v="4359"/>
    <n v="4359"/>
    <n v="4359"/>
    <m/>
    <n v="0"/>
    <n v="0"/>
    <n v="0"/>
    <n v="247.5"/>
    <n v="0"/>
    <n v="0"/>
    <n v="0"/>
    <n v="0"/>
    <n v="0"/>
    <n v="247.5"/>
    <n v="2"/>
  </r>
  <r>
    <x v="7"/>
    <x v="200"/>
    <s v="1"/>
    <s v="01"/>
    <s v="15041RESIN159232022"/>
    <s v="22LB000F"/>
    <n v="4360"/>
    <n v="4360"/>
    <n v="4360"/>
    <n v="4360"/>
    <m/>
    <n v="0"/>
    <n v="0"/>
    <n v="0"/>
    <n v="504.5"/>
    <n v="0"/>
    <n v="0"/>
    <n v="0"/>
    <n v="0"/>
    <n v="0"/>
    <n v="504.5"/>
    <n v="2"/>
  </r>
  <r>
    <x v="7"/>
    <x v="200"/>
    <s v="1"/>
    <s v="01"/>
    <s v="15041RESIN159232022"/>
    <s v="22LB000F"/>
    <n v="4361"/>
    <n v="4361"/>
    <n v="4361"/>
    <n v="4361"/>
    <m/>
    <n v="0"/>
    <n v="0"/>
    <n v="0"/>
    <n v="309"/>
    <n v="0"/>
    <n v="0"/>
    <n v="0"/>
    <n v="0"/>
    <n v="0"/>
    <n v="309"/>
    <n v="2"/>
  </r>
  <r>
    <x v="7"/>
    <x v="200"/>
    <s v="1"/>
    <s v="01"/>
    <s v="15041RESIN159232022"/>
    <s v="22LB000F"/>
    <n v="4362"/>
    <n v="4362"/>
    <n v="4362"/>
    <n v="4362"/>
    <m/>
    <n v="0"/>
    <n v="0"/>
    <n v="0"/>
    <n v="206"/>
    <n v="0"/>
    <n v="0"/>
    <n v="0"/>
    <n v="0"/>
    <n v="0"/>
    <n v="206"/>
    <n v="2"/>
  </r>
  <r>
    <x v="7"/>
    <x v="200"/>
    <s v="1"/>
    <s v="01"/>
    <s v="15041RESIN159232022"/>
    <s v="22LB000F"/>
    <n v="4363"/>
    <n v="4363"/>
    <n v="4363"/>
    <n v="4363"/>
    <m/>
    <n v="0"/>
    <n v="0"/>
    <n v="0"/>
    <n v="88.85"/>
    <n v="0"/>
    <n v="0"/>
    <n v="0"/>
    <n v="0"/>
    <n v="0"/>
    <n v="88.85"/>
    <n v="2"/>
  </r>
  <r>
    <x v="7"/>
    <x v="200"/>
    <s v="1"/>
    <s v="01"/>
    <s v="15041RESIN159232022"/>
    <s v="22LB000F"/>
    <n v="4364"/>
    <n v="4364"/>
    <n v="4364"/>
    <n v="4364"/>
    <m/>
    <n v="0"/>
    <n v="0"/>
    <n v="0"/>
    <n v="120"/>
    <n v="0"/>
    <n v="0"/>
    <n v="0"/>
    <n v="0"/>
    <n v="0"/>
    <n v="120"/>
    <n v="2"/>
  </r>
  <r>
    <x v="7"/>
    <x v="200"/>
    <s v="1"/>
    <s v="01"/>
    <s v="15041RESIN159232022"/>
    <s v="22LB000F"/>
    <n v="4365"/>
    <n v="4365"/>
    <n v="4365"/>
    <n v="4365"/>
    <m/>
    <n v="0"/>
    <n v="0"/>
    <n v="0"/>
    <n v="45"/>
    <n v="0"/>
    <n v="0"/>
    <n v="0"/>
    <n v="0"/>
    <n v="0"/>
    <n v="45"/>
    <n v="2"/>
  </r>
  <r>
    <x v="7"/>
    <x v="200"/>
    <s v="1"/>
    <s v="01"/>
    <s v="15041RESIN159232022"/>
    <s v="22LB000F"/>
    <n v="4366"/>
    <n v="4366"/>
    <n v="4366"/>
    <n v="4366"/>
    <m/>
    <n v="0"/>
    <n v="0"/>
    <n v="0"/>
    <n v="477.95"/>
    <n v="0"/>
    <n v="0"/>
    <n v="0"/>
    <n v="0"/>
    <n v="0"/>
    <n v="477.95"/>
    <n v="2"/>
  </r>
  <r>
    <x v="7"/>
    <x v="200"/>
    <s v="1"/>
    <s v="01"/>
    <s v="15041RESIN159232022"/>
    <s v="22LB000F"/>
    <n v="4367"/>
    <n v="4367"/>
    <n v="4367"/>
    <n v="4367"/>
    <m/>
    <n v="0"/>
    <n v="0"/>
    <n v="0"/>
    <n v="451.08"/>
    <n v="0"/>
    <n v="0"/>
    <n v="0"/>
    <n v="0"/>
    <n v="0"/>
    <n v="451.08"/>
    <n v="2"/>
  </r>
  <r>
    <x v="7"/>
    <x v="200"/>
    <s v="1"/>
    <s v="01"/>
    <s v="15041RESIN159232022"/>
    <s v="22LB000F"/>
    <n v="4368"/>
    <n v="4368"/>
    <n v="4368"/>
    <n v="4368"/>
    <m/>
    <n v="0"/>
    <n v="0"/>
    <n v="0"/>
    <n v="50"/>
    <n v="0"/>
    <n v="0"/>
    <n v="0"/>
    <n v="0"/>
    <n v="0"/>
    <n v="50"/>
    <n v="2"/>
  </r>
  <r>
    <x v="7"/>
    <x v="200"/>
    <s v="1"/>
    <s v="01"/>
    <s v="15041RESIN159232022"/>
    <s v="22LB000F"/>
    <n v="4369"/>
    <n v="4369"/>
    <n v="4369"/>
    <n v="4369"/>
    <m/>
    <n v="0"/>
    <n v="0"/>
    <n v="0"/>
    <n v="249"/>
    <n v="0"/>
    <n v="0"/>
    <n v="0"/>
    <n v="0"/>
    <n v="0"/>
    <n v="249"/>
    <n v="2"/>
  </r>
  <r>
    <x v="7"/>
    <x v="200"/>
    <s v="1"/>
    <s v="01"/>
    <s v="15041RESIN159232022"/>
    <s v="22LB000F"/>
    <n v="4370"/>
    <n v="4370"/>
    <n v="4370"/>
    <n v="4370"/>
    <m/>
    <n v="0"/>
    <n v="0"/>
    <n v="0"/>
    <n v="37.4"/>
    <n v="0"/>
    <n v="0"/>
    <n v="0"/>
    <n v="0"/>
    <n v="0"/>
    <n v="37.4"/>
    <n v="2"/>
  </r>
  <r>
    <x v="7"/>
    <x v="200"/>
    <s v="1"/>
    <s v="01"/>
    <s v="15041RESIN159232022"/>
    <s v="22LB000F"/>
    <n v="4371"/>
    <n v="4371"/>
    <n v="4371"/>
    <n v="4371"/>
    <m/>
    <n v="0"/>
    <n v="0"/>
    <n v="0"/>
    <n v="334.5"/>
    <n v="0"/>
    <n v="0"/>
    <n v="0"/>
    <n v="0"/>
    <n v="0"/>
    <n v="334.5"/>
    <n v="2"/>
  </r>
  <r>
    <x v="7"/>
    <x v="200"/>
    <s v="1"/>
    <s v="01"/>
    <s v="15041RESIN159232022"/>
    <s v="22LB000F"/>
    <n v="4372"/>
    <n v="4372"/>
    <n v="4372"/>
    <n v="4372"/>
    <m/>
    <n v="0"/>
    <n v="0"/>
    <n v="0"/>
    <n v="63"/>
    <n v="0"/>
    <n v="0"/>
    <n v="0"/>
    <n v="0"/>
    <n v="0"/>
    <n v="63"/>
    <n v="2"/>
  </r>
  <r>
    <x v="7"/>
    <x v="200"/>
    <s v="1"/>
    <s v="01"/>
    <s v="15041RESIN159232022"/>
    <s v="22LB000F"/>
    <n v="4373"/>
    <n v="4373"/>
    <n v="4373"/>
    <n v="4373"/>
    <m/>
    <n v="0"/>
    <n v="0"/>
    <n v="0"/>
    <n v="87.2"/>
    <n v="0"/>
    <n v="0"/>
    <n v="0"/>
    <n v="0"/>
    <n v="0"/>
    <n v="87.2"/>
    <n v="2"/>
  </r>
  <r>
    <x v="7"/>
    <x v="200"/>
    <s v="1"/>
    <s v="01"/>
    <s v="15041RESIN159232022"/>
    <s v="22LB000F"/>
    <n v="4374"/>
    <n v="4374"/>
    <n v="4374"/>
    <n v="4374"/>
    <m/>
    <n v="0"/>
    <n v="0"/>
    <n v="0"/>
    <n v="88.2"/>
    <n v="0"/>
    <n v="0"/>
    <n v="0"/>
    <n v="0"/>
    <n v="0"/>
    <n v="88.2"/>
    <n v="2"/>
  </r>
  <r>
    <x v="7"/>
    <x v="200"/>
    <s v="1"/>
    <s v="01"/>
    <s v="15041RESIN159232022"/>
    <s v="22LB000F"/>
    <n v="4375"/>
    <n v="4375"/>
    <n v="4375"/>
    <n v="4375"/>
    <m/>
    <n v="0"/>
    <n v="0"/>
    <n v="0"/>
    <n v="22.5"/>
    <n v="0"/>
    <n v="0"/>
    <n v="0"/>
    <n v="0"/>
    <n v="0"/>
    <n v="22.5"/>
    <n v="2"/>
  </r>
  <r>
    <x v="7"/>
    <x v="200"/>
    <s v="1"/>
    <s v="01"/>
    <s v="15041RESIN159232022"/>
    <s v="22LB000F"/>
    <n v="4376"/>
    <n v="4376"/>
    <n v="4376"/>
    <n v="4376"/>
    <m/>
    <n v="0"/>
    <n v="0"/>
    <n v="0"/>
    <n v="1013.5"/>
    <n v="0"/>
    <n v="0"/>
    <n v="0"/>
    <n v="0"/>
    <n v="0"/>
    <n v="1013.5"/>
    <n v="2"/>
  </r>
  <r>
    <x v="7"/>
    <x v="200"/>
    <s v="1"/>
    <s v="01"/>
    <s v="15041RESIN159232022"/>
    <s v="22LB000F"/>
    <n v="4377"/>
    <n v="4377"/>
    <n v="4377"/>
    <n v="4377"/>
    <m/>
    <n v="0"/>
    <n v="0"/>
    <n v="0"/>
    <n v="243"/>
    <n v="0"/>
    <n v="0"/>
    <n v="0"/>
    <n v="0"/>
    <n v="0"/>
    <n v="243"/>
    <n v="2"/>
  </r>
  <r>
    <x v="7"/>
    <x v="200"/>
    <s v="1"/>
    <s v="01"/>
    <s v="15041RESIN159232022"/>
    <s v="22LB000F"/>
    <n v="4378"/>
    <n v="4378"/>
    <n v="4378"/>
    <n v="4378"/>
    <m/>
    <n v="0"/>
    <n v="0"/>
    <n v="0"/>
    <n v="538.65"/>
    <n v="0"/>
    <n v="0"/>
    <n v="0"/>
    <n v="0"/>
    <n v="0"/>
    <n v="538.65"/>
    <n v="2"/>
  </r>
  <r>
    <x v="7"/>
    <x v="200"/>
    <s v="1"/>
    <s v="01"/>
    <s v="15041RESIN159232022"/>
    <s v="22LB000F"/>
    <n v="4379"/>
    <n v="4379"/>
    <n v="4379"/>
    <n v="4379"/>
    <m/>
    <n v="0"/>
    <n v="0"/>
    <n v="0"/>
    <n v="8.84"/>
    <n v="0"/>
    <n v="0"/>
    <n v="0"/>
    <n v="0"/>
    <n v="0"/>
    <n v="8.84"/>
    <n v="2"/>
  </r>
  <r>
    <x v="7"/>
    <x v="200"/>
    <s v="1"/>
    <s v="01"/>
    <s v="15041RESIN159232022"/>
    <s v="22LB000F"/>
    <n v="4380"/>
    <n v="4380"/>
    <n v="4380"/>
    <n v="4380"/>
    <m/>
    <n v="0"/>
    <n v="0"/>
    <n v="0"/>
    <n v="55"/>
    <n v="0"/>
    <n v="0"/>
    <n v="0"/>
    <n v="0"/>
    <n v="0"/>
    <n v="55"/>
    <n v="2"/>
  </r>
  <r>
    <x v="7"/>
    <x v="200"/>
    <s v="1"/>
    <s v="01"/>
    <s v="15041RESIN159232022"/>
    <s v="22LB000F"/>
    <n v="4381"/>
    <n v="4381"/>
    <n v="4381"/>
    <n v="4381"/>
    <m/>
    <n v="0"/>
    <n v="0"/>
    <n v="0"/>
    <n v="714"/>
    <n v="0"/>
    <n v="0"/>
    <n v="0"/>
    <n v="0"/>
    <n v="0"/>
    <n v="714"/>
    <n v="2"/>
  </r>
  <r>
    <x v="7"/>
    <x v="200"/>
    <s v="1"/>
    <s v="01"/>
    <s v="15041RESIN159232022"/>
    <s v="22LB000F"/>
    <n v="4382"/>
    <n v="4382"/>
    <n v="4382"/>
    <n v="4382"/>
    <m/>
    <n v="0"/>
    <n v="0"/>
    <n v="0"/>
    <n v="55"/>
    <n v="0"/>
    <n v="0"/>
    <n v="0"/>
    <n v="0"/>
    <n v="0"/>
    <n v="55"/>
    <n v="2"/>
  </r>
  <r>
    <x v="7"/>
    <x v="200"/>
    <s v="1"/>
    <s v="01"/>
    <s v="15041RESIN159232022"/>
    <s v="22LB000F"/>
    <n v="4383"/>
    <n v="4383"/>
    <n v="4383"/>
    <n v="4383"/>
    <m/>
    <n v="0"/>
    <n v="0"/>
    <n v="0"/>
    <n v="401.1"/>
    <n v="0"/>
    <n v="0"/>
    <n v="0"/>
    <n v="0"/>
    <n v="0"/>
    <n v="401.1"/>
    <n v="2"/>
  </r>
  <r>
    <x v="7"/>
    <x v="200"/>
    <s v="1"/>
    <s v="01"/>
    <s v="15041RESIN159232022"/>
    <s v="22LB000F"/>
    <n v="4384"/>
    <n v="4384"/>
    <n v="4384"/>
    <n v="4384"/>
    <m/>
    <n v="0"/>
    <n v="0"/>
    <n v="0"/>
    <n v="48"/>
    <n v="0"/>
    <n v="0"/>
    <n v="0"/>
    <n v="0"/>
    <n v="0"/>
    <n v="48"/>
    <n v="2"/>
  </r>
  <r>
    <x v="7"/>
    <x v="200"/>
    <s v="1"/>
    <s v="01"/>
    <s v="15041RESIN159232022"/>
    <s v="22LB000F"/>
    <n v="4385"/>
    <n v="4385"/>
    <n v="4385"/>
    <n v="4385"/>
    <m/>
    <n v="0"/>
    <n v="0"/>
    <n v="0"/>
    <n v="112"/>
    <n v="0"/>
    <n v="0"/>
    <n v="0"/>
    <n v="0"/>
    <n v="0"/>
    <n v="112"/>
    <n v="2"/>
  </r>
  <r>
    <x v="7"/>
    <x v="200"/>
    <s v="1"/>
    <s v="01"/>
    <s v="15041RESIN159232022"/>
    <s v="22LB000F"/>
    <n v="4386"/>
    <n v="4386"/>
    <n v="4386"/>
    <n v="4386"/>
    <m/>
    <n v="0"/>
    <n v="0"/>
    <n v="0"/>
    <n v="46"/>
    <n v="0"/>
    <n v="0"/>
    <n v="0"/>
    <n v="0"/>
    <n v="0"/>
    <n v="46"/>
    <n v="2"/>
  </r>
  <r>
    <x v="7"/>
    <x v="200"/>
    <s v="1"/>
    <s v="01"/>
    <s v="15041RESIN159232022"/>
    <s v="22LB000F"/>
    <n v="4387"/>
    <n v="4387"/>
    <n v="4387"/>
    <n v="4387"/>
    <m/>
    <n v="0"/>
    <n v="0"/>
    <n v="0"/>
    <n v="55"/>
    <n v="0"/>
    <n v="0"/>
    <n v="0"/>
    <n v="0"/>
    <n v="0"/>
    <n v="55"/>
    <n v="2"/>
  </r>
  <r>
    <x v="7"/>
    <x v="200"/>
    <s v="1"/>
    <s v="01"/>
    <s v="15041RESIN159232022"/>
    <s v="22LB000F"/>
    <n v="4388"/>
    <n v="4388"/>
    <n v="4388"/>
    <n v="4388"/>
    <m/>
    <n v="0"/>
    <n v="0"/>
    <n v="0"/>
    <n v="429"/>
    <n v="0"/>
    <n v="0"/>
    <n v="0"/>
    <n v="0"/>
    <n v="0"/>
    <n v="429"/>
    <n v="2"/>
  </r>
  <r>
    <x v="7"/>
    <x v="200"/>
    <s v="1"/>
    <s v="01"/>
    <s v="15041RESIN159232022"/>
    <s v="22LB000F"/>
    <n v="4389"/>
    <n v="4389"/>
    <n v="4389"/>
    <n v="4389"/>
    <m/>
    <n v="0"/>
    <n v="0"/>
    <n v="0"/>
    <n v="300.8"/>
    <n v="0"/>
    <n v="0"/>
    <n v="0"/>
    <n v="0"/>
    <n v="0"/>
    <n v="300.8"/>
    <n v="2"/>
  </r>
  <r>
    <x v="7"/>
    <x v="200"/>
    <s v="1"/>
    <s v="01"/>
    <s v="15041RESIN159232022"/>
    <s v="22LB000F"/>
    <n v="4390"/>
    <n v="4390"/>
    <n v="4390"/>
    <n v="4390"/>
    <m/>
    <n v="0"/>
    <n v="0"/>
    <n v="0"/>
    <n v="100"/>
    <n v="0"/>
    <n v="0"/>
    <n v="0"/>
    <n v="0"/>
    <n v="0"/>
    <n v="100"/>
    <n v="2"/>
  </r>
  <r>
    <x v="7"/>
    <x v="200"/>
    <s v="1"/>
    <s v="01"/>
    <s v="15041RESIN159232022"/>
    <s v="22LB000F"/>
    <n v="4391"/>
    <n v="4391"/>
    <n v="4391"/>
    <n v="4391"/>
    <m/>
    <n v="0"/>
    <n v="0"/>
    <n v="0"/>
    <n v="180"/>
    <n v="0"/>
    <n v="0"/>
    <n v="0"/>
    <n v="0"/>
    <n v="0"/>
    <n v="180"/>
    <n v="2"/>
  </r>
  <r>
    <x v="7"/>
    <x v="200"/>
    <s v="1"/>
    <s v="01"/>
    <s v="15041RESIN159232022"/>
    <s v="22LB000F"/>
    <n v="4392"/>
    <n v="4392"/>
    <n v="4392"/>
    <n v="4392"/>
    <m/>
    <n v="0"/>
    <n v="0"/>
    <n v="0"/>
    <n v="77.349999999999994"/>
    <n v="0"/>
    <n v="0"/>
    <n v="0"/>
    <n v="0"/>
    <n v="0"/>
    <n v="77.349999999999994"/>
    <n v="2"/>
  </r>
  <r>
    <x v="7"/>
    <x v="200"/>
    <s v="1"/>
    <s v="01"/>
    <s v="15041RESIN159232022"/>
    <s v="22LB000F"/>
    <n v="4393"/>
    <n v="4393"/>
    <n v="4393"/>
    <n v="4393"/>
    <m/>
    <n v="0"/>
    <n v="0"/>
    <n v="0"/>
    <n v="392.5"/>
    <n v="0"/>
    <n v="0"/>
    <n v="0"/>
    <n v="0"/>
    <n v="0"/>
    <n v="392.5"/>
    <n v="2"/>
  </r>
  <r>
    <x v="7"/>
    <x v="200"/>
    <s v="1"/>
    <s v="01"/>
    <s v="15041RESIN159232022"/>
    <s v="22LB000F"/>
    <n v="4394"/>
    <n v="4394"/>
    <n v="4394"/>
    <n v="4394"/>
    <m/>
    <n v="0"/>
    <n v="0"/>
    <n v="0"/>
    <n v="731.5"/>
    <n v="0"/>
    <n v="0"/>
    <n v="0"/>
    <n v="0"/>
    <n v="0"/>
    <n v="731.5"/>
    <n v="2"/>
  </r>
  <r>
    <x v="7"/>
    <x v="200"/>
    <s v="1"/>
    <s v="01"/>
    <s v="15041RESIN159232022"/>
    <s v="22LB000F"/>
    <n v="4395"/>
    <n v="4395"/>
    <n v="4395"/>
    <n v="4395"/>
    <m/>
    <n v="0"/>
    <n v="0"/>
    <n v="0"/>
    <n v="493.91"/>
    <n v="0"/>
    <n v="0"/>
    <n v="0"/>
    <n v="0"/>
    <n v="0"/>
    <n v="493.91"/>
    <n v="2"/>
  </r>
  <r>
    <x v="7"/>
    <x v="200"/>
    <s v="1"/>
    <s v="01"/>
    <s v="15041RESIN159232022"/>
    <s v="22LB000F"/>
    <n v="4396"/>
    <n v="4396"/>
    <n v="4396"/>
    <n v="4396"/>
    <m/>
    <n v="0"/>
    <n v="0"/>
    <n v="0"/>
    <n v="51.6"/>
    <n v="0"/>
    <n v="0"/>
    <n v="0"/>
    <n v="0"/>
    <n v="0"/>
    <n v="51.6"/>
    <n v="2"/>
  </r>
  <r>
    <x v="7"/>
    <x v="200"/>
    <s v="1"/>
    <s v="01"/>
    <s v="15041RESIN159232022"/>
    <s v="22LB000F"/>
    <n v="4397"/>
    <n v="4397"/>
    <n v="4397"/>
    <n v="4397"/>
    <m/>
    <n v="0"/>
    <n v="0"/>
    <n v="0"/>
    <n v="105"/>
    <n v="0"/>
    <n v="0"/>
    <n v="0"/>
    <n v="0"/>
    <n v="0"/>
    <n v="105"/>
    <n v="2"/>
  </r>
  <r>
    <x v="7"/>
    <x v="200"/>
    <s v="1"/>
    <s v="01"/>
    <s v="15041RESIN159232022"/>
    <s v="22LB000F"/>
    <n v="4398"/>
    <n v="4398"/>
    <n v="4398"/>
    <n v="4398"/>
    <m/>
    <n v="0"/>
    <n v="0"/>
    <n v="0"/>
    <n v="148.9"/>
    <n v="0"/>
    <n v="0"/>
    <n v="0"/>
    <n v="0"/>
    <n v="0"/>
    <n v="148.9"/>
    <n v="2"/>
  </r>
  <r>
    <x v="7"/>
    <x v="200"/>
    <s v="1"/>
    <s v="01"/>
    <s v="15041RESIN159232022"/>
    <s v="22LB000F"/>
    <n v="4399"/>
    <n v="4399"/>
    <n v="4399"/>
    <n v="4399"/>
    <m/>
    <n v="0"/>
    <n v="0"/>
    <n v="0"/>
    <n v="33.75"/>
    <n v="0"/>
    <n v="0"/>
    <n v="0"/>
    <n v="0"/>
    <n v="0"/>
    <n v="33.75"/>
    <n v="2"/>
  </r>
  <r>
    <x v="7"/>
    <x v="200"/>
    <s v="1"/>
    <s v="01"/>
    <s v="15041RESIN159232022"/>
    <s v="22LB000F"/>
    <n v="4400"/>
    <n v="4400"/>
    <n v="4400"/>
    <n v="4400"/>
    <m/>
    <n v="0"/>
    <n v="0"/>
    <n v="0"/>
    <n v="436"/>
    <n v="0"/>
    <n v="0"/>
    <n v="0"/>
    <n v="0"/>
    <n v="0"/>
    <n v="436"/>
    <n v="2"/>
  </r>
  <r>
    <x v="7"/>
    <x v="200"/>
    <s v="1"/>
    <s v="01"/>
    <s v="15041RESIN159232022"/>
    <s v="22LB000F"/>
    <n v="4401"/>
    <n v="4401"/>
    <n v="4401"/>
    <n v="4401"/>
    <m/>
    <n v="0"/>
    <n v="0"/>
    <n v="0"/>
    <n v="226"/>
    <n v="0"/>
    <n v="0"/>
    <n v="0"/>
    <n v="0"/>
    <n v="0"/>
    <n v="226"/>
    <n v="2"/>
  </r>
  <r>
    <x v="7"/>
    <x v="200"/>
    <s v="1"/>
    <s v="01"/>
    <s v="15041RESIN159232022"/>
    <s v="22LB000F"/>
    <n v="4402"/>
    <n v="4402"/>
    <n v="4402"/>
    <n v="4402"/>
    <m/>
    <n v="0"/>
    <n v="0"/>
    <n v="0"/>
    <n v="0"/>
    <n v="0"/>
    <n v="0"/>
    <n v="0"/>
    <n v="0"/>
    <n v="0"/>
    <n v="0"/>
    <n v="2"/>
  </r>
  <r>
    <x v="7"/>
    <x v="200"/>
    <s v="1"/>
    <s v="01"/>
    <s v="15041RESIN159232022"/>
    <s v="22LB000F"/>
    <n v="4403"/>
    <n v="4403"/>
    <n v="4403"/>
    <n v="4403"/>
    <m/>
    <n v="0"/>
    <n v="0"/>
    <n v="0"/>
    <n v="49.85"/>
    <n v="0"/>
    <n v="0"/>
    <n v="0"/>
    <n v="0"/>
    <n v="0"/>
    <n v="49.85"/>
    <n v="2"/>
  </r>
  <r>
    <x v="7"/>
    <x v="200"/>
    <s v="1"/>
    <s v="01"/>
    <s v="15041RESIN159232022"/>
    <s v="22LB000F"/>
    <n v="4404"/>
    <n v="4404"/>
    <n v="4404"/>
    <n v="4404"/>
    <m/>
    <n v="0"/>
    <n v="0"/>
    <n v="0"/>
    <n v="125.26"/>
    <n v="0"/>
    <n v="0"/>
    <n v="0"/>
    <n v="0"/>
    <n v="0"/>
    <n v="125.26"/>
    <n v="2"/>
  </r>
  <r>
    <x v="7"/>
    <x v="200"/>
    <s v="1"/>
    <s v="01"/>
    <s v="15041RESIN159232022"/>
    <s v="22LB000F"/>
    <n v="4405"/>
    <n v="4405"/>
    <n v="4405"/>
    <n v="4405"/>
    <m/>
    <n v="0"/>
    <n v="0"/>
    <n v="0"/>
    <n v="84"/>
    <n v="0"/>
    <n v="0"/>
    <n v="0"/>
    <n v="0"/>
    <n v="0"/>
    <n v="84"/>
    <n v="2"/>
  </r>
  <r>
    <x v="7"/>
    <x v="200"/>
    <s v="1"/>
    <s v="01"/>
    <s v="15041RESIN159232022"/>
    <s v="22LB000F"/>
    <n v="4406"/>
    <n v="4406"/>
    <n v="4406"/>
    <n v="4406"/>
    <m/>
    <n v="0"/>
    <n v="0"/>
    <n v="0"/>
    <n v="72"/>
    <n v="0"/>
    <n v="0"/>
    <n v="0"/>
    <n v="0"/>
    <n v="0"/>
    <n v="72"/>
    <n v="2"/>
  </r>
  <r>
    <x v="7"/>
    <x v="200"/>
    <s v="1"/>
    <s v="01"/>
    <s v="15041RESIN159232022"/>
    <s v="22LB000F"/>
    <n v="4407"/>
    <n v="4407"/>
    <n v="4407"/>
    <n v="4407"/>
    <m/>
    <n v="0"/>
    <n v="0"/>
    <n v="0"/>
    <n v="168"/>
    <n v="0"/>
    <n v="0"/>
    <n v="0"/>
    <n v="0"/>
    <n v="0"/>
    <n v="168"/>
    <n v="2"/>
  </r>
  <r>
    <x v="7"/>
    <x v="200"/>
    <s v="1"/>
    <s v="01"/>
    <s v="15041RESIN159232022"/>
    <s v="22LB000F"/>
    <n v="4408"/>
    <n v="4408"/>
    <n v="4408"/>
    <n v="4408"/>
    <m/>
    <n v="0"/>
    <n v="0"/>
    <n v="0"/>
    <n v="232.1"/>
    <n v="0"/>
    <n v="0"/>
    <n v="0"/>
    <n v="0"/>
    <n v="0"/>
    <n v="232.1"/>
    <n v="2"/>
  </r>
  <r>
    <x v="7"/>
    <x v="200"/>
    <s v="1"/>
    <s v="01"/>
    <s v="15041RESIN159232022"/>
    <s v="22LB000F"/>
    <n v="4409"/>
    <n v="4409"/>
    <n v="4409"/>
    <n v="4409"/>
    <m/>
    <n v="0"/>
    <n v="0"/>
    <n v="0"/>
    <n v="1029"/>
    <n v="0"/>
    <n v="0"/>
    <n v="0"/>
    <n v="0"/>
    <n v="0"/>
    <n v="1029"/>
    <n v="2"/>
  </r>
  <r>
    <x v="7"/>
    <x v="200"/>
    <s v="1"/>
    <s v="01"/>
    <s v="15041RESIN159232022"/>
    <s v="22LB000F"/>
    <n v="4410"/>
    <n v="4410"/>
    <n v="4410"/>
    <n v="4410"/>
    <m/>
    <n v="0"/>
    <n v="0"/>
    <n v="0"/>
    <n v="63.95"/>
    <n v="0"/>
    <n v="0"/>
    <n v="0"/>
    <n v="0"/>
    <n v="0"/>
    <n v="63.95"/>
    <n v="2"/>
  </r>
  <r>
    <x v="7"/>
    <x v="200"/>
    <s v="1"/>
    <s v="01"/>
    <s v="15041RESIN159232022"/>
    <s v="22LB000F"/>
    <n v="4411"/>
    <n v="4411"/>
    <n v="4411"/>
    <n v="4411"/>
    <m/>
    <n v="0"/>
    <n v="0"/>
    <n v="0"/>
    <n v="18.899999999999999"/>
    <n v="0"/>
    <n v="0"/>
    <n v="0"/>
    <n v="0"/>
    <n v="0"/>
    <n v="18.899999999999999"/>
    <n v="2"/>
  </r>
  <r>
    <x v="7"/>
    <x v="200"/>
    <s v="1"/>
    <s v="01"/>
    <s v="15041RESIN159232022"/>
    <s v="22LB000F"/>
    <n v="4412"/>
    <n v="4412"/>
    <n v="4412"/>
    <n v="4412"/>
    <m/>
    <n v="0"/>
    <n v="0"/>
    <n v="0"/>
    <n v="6.89"/>
    <n v="0"/>
    <n v="0"/>
    <n v="0"/>
    <n v="0"/>
    <n v="0"/>
    <n v="6.89"/>
    <n v="2"/>
  </r>
  <r>
    <x v="7"/>
    <x v="200"/>
    <s v="1"/>
    <s v="01"/>
    <s v="15041RESIN159232022"/>
    <s v="22LB000F"/>
    <n v="4413"/>
    <n v="4413"/>
    <n v="4413"/>
    <n v="4413"/>
    <m/>
    <n v="0"/>
    <n v="0"/>
    <n v="0"/>
    <n v="217"/>
    <n v="0"/>
    <n v="0"/>
    <n v="0"/>
    <n v="0"/>
    <n v="0"/>
    <n v="217"/>
    <n v="2"/>
  </r>
  <r>
    <x v="7"/>
    <x v="200"/>
    <s v="1"/>
    <s v="01"/>
    <s v="15041RESIN159232022"/>
    <s v="22LB000F"/>
    <n v="4414"/>
    <n v="4414"/>
    <n v="4414"/>
    <n v="4414"/>
    <m/>
    <n v="0"/>
    <n v="0"/>
    <n v="0"/>
    <n v="129"/>
    <n v="0"/>
    <n v="0"/>
    <n v="0"/>
    <n v="0"/>
    <n v="0"/>
    <n v="129"/>
    <n v="2"/>
  </r>
  <r>
    <x v="7"/>
    <x v="200"/>
    <s v="1"/>
    <s v="01"/>
    <s v="15041RESIN159232022"/>
    <s v="22LB000F"/>
    <n v="4415"/>
    <n v="4415"/>
    <n v="4415"/>
    <n v="4415"/>
    <m/>
    <n v="0"/>
    <n v="0"/>
    <n v="0"/>
    <n v="225.35"/>
    <n v="0"/>
    <n v="0"/>
    <n v="0"/>
    <n v="0"/>
    <n v="0"/>
    <n v="225.35"/>
    <n v="2"/>
  </r>
  <r>
    <x v="7"/>
    <x v="200"/>
    <s v="1"/>
    <s v="01"/>
    <s v="15041RESIN159232022"/>
    <s v="22LB000F"/>
    <n v="4416"/>
    <n v="4416"/>
    <n v="4416"/>
    <n v="4416"/>
    <m/>
    <n v="0"/>
    <n v="0"/>
    <n v="0"/>
    <n v="1827"/>
    <n v="0"/>
    <n v="0"/>
    <n v="0"/>
    <n v="0"/>
    <n v="0"/>
    <n v="1827"/>
    <n v="2"/>
  </r>
  <r>
    <x v="7"/>
    <x v="200"/>
    <s v="1"/>
    <s v="01"/>
    <s v="15041RESIN159232022"/>
    <s v="22LB000F"/>
    <n v="4417"/>
    <n v="4417"/>
    <n v="4417"/>
    <n v="4417"/>
    <m/>
    <n v="0"/>
    <n v="0"/>
    <n v="0"/>
    <n v="198"/>
    <n v="0"/>
    <n v="0"/>
    <n v="0"/>
    <n v="0"/>
    <n v="0"/>
    <n v="198"/>
    <n v="2"/>
  </r>
  <r>
    <x v="7"/>
    <x v="200"/>
    <s v="1"/>
    <s v="01"/>
    <s v="15041RESIN159232022"/>
    <s v="22LB000F"/>
    <n v="4418"/>
    <n v="4418"/>
    <n v="4418"/>
    <n v="4418"/>
    <m/>
    <n v="0"/>
    <n v="0"/>
    <n v="0"/>
    <n v="40"/>
    <n v="0"/>
    <n v="0"/>
    <n v="0"/>
    <n v="0"/>
    <n v="0"/>
    <n v="40"/>
    <n v="2"/>
  </r>
  <r>
    <x v="7"/>
    <x v="200"/>
    <s v="1"/>
    <s v="01"/>
    <s v="15041RESIN159232022"/>
    <s v="22LB000F"/>
    <n v="4419"/>
    <n v="4419"/>
    <n v="4419"/>
    <n v="4419"/>
    <m/>
    <n v="0"/>
    <n v="0"/>
    <n v="0"/>
    <n v="9"/>
    <n v="0"/>
    <n v="0"/>
    <n v="0"/>
    <n v="0"/>
    <n v="0"/>
    <n v="9"/>
    <n v="2"/>
  </r>
  <r>
    <x v="7"/>
    <x v="200"/>
    <s v="1"/>
    <s v="01"/>
    <s v="15041RESIN159232022"/>
    <s v="22LB000F"/>
    <n v="4420"/>
    <n v="4420"/>
    <n v="4420"/>
    <n v="4420"/>
    <m/>
    <n v="0"/>
    <n v="0"/>
    <n v="0"/>
    <n v="103.5"/>
    <n v="0"/>
    <n v="0"/>
    <n v="0"/>
    <n v="0"/>
    <n v="0"/>
    <n v="103.5"/>
    <n v="2"/>
  </r>
  <r>
    <x v="7"/>
    <x v="200"/>
    <s v="1"/>
    <s v="01"/>
    <s v="15041RESIN159232022"/>
    <s v="22LB000F"/>
    <n v="4421"/>
    <n v="4421"/>
    <n v="4421"/>
    <n v="4421"/>
    <m/>
    <n v="0"/>
    <n v="0"/>
    <n v="0"/>
    <n v="360"/>
    <n v="0"/>
    <n v="0"/>
    <n v="0"/>
    <n v="0"/>
    <n v="0"/>
    <n v="360"/>
    <n v="2"/>
  </r>
  <r>
    <x v="7"/>
    <x v="200"/>
    <s v="1"/>
    <s v="01"/>
    <s v="15041RESIN159232022"/>
    <s v="22LB000F"/>
    <n v="4422"/>
    <n v="4422"/>
    <n v="4422"/>
    <n v="4422"/>
    <m/>
    <n v="0"/>
    <n v="0"/>
    <n v="0"/>
    <n v="32.4"/>
    <n v="0"/>
    <n v="0"/>
    <n v="0"/>
    <n v="0"/>
    <n v="0"/>
    <n v="32.4"/>
    <n v="2"/>
  </r>
  <r>
    <x v="7"/>
    <x v="200"/>
    <s v="1"/>
    <s v="01"/>
    <s v="15041RESIN159232022"/>
    <s v="22LB000F"/>
    <n v="4423"/>
    <n v="4423"/>
    <n v="4423"/>
    <n v="4423"/>
    <m/>
    <n v="0"/>
    <n v="0"/>
    <n v="0"/>
    <n v="351"/>
    <n v="0"/>
    <n v="0"/>
    <n v="0"/>
    <n v="0"/>
    <n v="0"/>
    <n v="351"/>
    <n v="2"/>
  </r>
  <r>
    <x v="7"/>
    <x v="200"/>
    <s v="1"/>
    <s v="01"/>
    <s v="15041RESIN159232022"/>
    <s v="22LB000F"/>
    <n v="4424"/>
    <n v="4424"/>
    <n v="4424"/>
    <n v="4424"/>
    <m/>
    <n v="0"/>
    <n v="0"/>
    <n v="0"/>
    <n v="54"/>
    <n v="0"/>
    <n v="0"/>
    <n v="0"/>
    <n v="0"/>
    <n v="0"/>
    <n v="54"/>
    <n v="2"/>
  </r>
  <r>
    <x v="7"/>
    <x v="200"/>
    <s v="1"/>
    <s v="01"/>
    <s v="15041RESIN159232022"/>
    <s v="22LB000F"/>
    <n v="4425"/>
    <n v="4425"/>
    <n v="4425"/>
    <n v="4425"/>
    <m/>
    <n v="0"/>
    <n v="0"/>
    <n v="0"/>
    <n v="161"/>
    <n v="0"/>
    <n v="0"/>
    <n v="0"/>
    <n v="0"/>
    <n v="0"/>
    <n v="161"/>
    <n v="2"/>
  </r>
  <r>
    <x v="7"/>
    <x v="200"/>
    <s v="1"/>
    <s v="01"/>
    <s v="15041RESIN159232022"/>
    <s v="22LB000F"/>
    <n v="4426"/>
    <n v="4426"/>
    <n v="4426"/>
    <n v="4426"/>
    <m/>
    <n v="0"/>
    <n v="0"/>
    <n v="0"/>
    <n v="59.3"/>
    <n v="0"/>
    <n v="0"/>
    <n v="0"/>
    <n v="0"/>
    <n v="0"/>
    <n v="59.3"/>
    <n v="2"/>
  </r>
  <r>
    <x v="7"/>
    <x v="200"/>
    <s v="1"/>
    <s v="01"/>
    <s v="15041RESIN159232022"/>
    <s v="22LB000F"/>
    <n v="4427"/>
    <n v="4427"/>
    <n v="4427"/>
    <n v="4427"/>
    <m/>
    <n v="0"/>
    <n v="0"/>
    <n v="0"/>
    <n v="25"/>
    <n v="0"/>
    <n v="0"/>
    <n v="0"/>
    <n v="0"/>
    <n v="0"/>
    <n v="25"/>
    <n v="2"/>
  </r>
  <r>
    <x v="7"/>
    <x v="200"/>
    <s v="1"/>
    <s v="01"/>
    <s v="15041RESIN159232022"/>
    <s v="22LB000F"/>
    <n v="4428"/>
    <n v="4428"/>
    <n v="4428"/>
    <n v="4428"/>
    <m/>
    <n v="0"/>
    <n v="0"/>
    <n v="0"/>
    <n v="55"/>
    <n v="0"/>
    <n v="0"/>
    <n v="0"/>
    <n v="0"/>
    <n v="0"/>
    <n v="55"/>
    <n v="2"/>
  </r>
  <r>
    <x v="7"/>
    <x v="200"/>
    <s v="1"/>
    <s v="01"/>
    <s v="15041RESIN159232022"/>
    <s v="22LB000F"/>
    <n v="4429"/>
    <n v="4429"/>
    <n v="4429"/>
    <n v="4429"/>
    <m/>
    <n v="0"/>
    <n v="0"/>
    <n v="0"/>
    <n v="420"/>
    <n v="0"/>
    <n v="0"/>
    <n v="0"/>
    <n v="0"/>
    <n v="0"/>
    <n v="420"/>
    <n v="2"/>
  </r>
  <r>
    <x v="7"/>
    <x v="200"/>
    <s v="1"/>
    <s v="01"/>
    <s v="15041RESIN159232022"/>
    <s v="22LB000F"/>
    <n v="4430"/>
    <n v="4430"/>
    <n v="4430"/>
    <n v="4430"/>
    <m/>
    <n v="0"/>
    <n v="0"/>
    <n v="0"/>
    <n v="423"/>
    <n v="0"/>
    <n v="0"/>
    <n v="0"/>
    <n v="0"/>
    <n v="0"/>
    <n v="423"/>
    <n v="2"/>
  </r>
  <r>
    <x v="7"/>
    <x v="200"/>
    <s v="1"/>
    <s v="01"/>
    <s v="15041RESIN159232022"/>
    <s v="22LB000F"/>
    <n v="4431"/>
    <n v="4431"/>
    <n v="4431"/>
    <n v="4431"/>
    <m/>
    <n v="0"/>
    <n v="0"/>
    <n v="0"/>
    <n v="12.5"/>
    <n v="0"/>
    <n v="0"/>
    <n v="0"/>
    <n v="0"/>
    <n v="0"/>
    <n v="12.5"/>
    <n v="2"/>
  </r>
  <r>
    <x v="7"/>
    <x v="200"/>
    <s v="1"/>
    <s v="01"/>
    <s v="15041RESIN159232022"/>
    <s v="22LB000F"/>
    <n v="4432"/>
    <n v="4432"/>
    <n v="4432"/>
    <n v="4432"/>
    <m/>
    <n v="0"/>
    <n v="0"/>
    <n v="0"/>
    <n v="9.3000000000000007"/>
    <n v="0"/>
    <n v="0"/>
    <n v="0"/>
    <n v="0"/>
    <n v="0"/>
    <n v="9.3000000000000007"/>
    <n v="2"/>
  </r>
  <r>
    <x v="7"/>
    <x v="200"/>
    <s v="1"/>
    <s v="01"/>
    <s v="15041RESIN159232022"/>
    <s v="22LB000F"/>
    <n v="4433"/>
    <n v="4433"/>
    <n v="4433"/>
    <n v="4433"/>
    <m/>
    <n v="0"/>
    <n v="0"/>
    <n v="0"/>
    <n v="157.5"/>
    <n v="0"/>
    <n v="0"/>
    <n v="0"/>
    <n v="0"/>
    <n v="0"/>
    <n v="157.5"/>
    <n v="2"/>
  </r>
  <r>
    <x v="7"/>
    <x v="200"/>
    <s v="1"/>
    <s v="01"/>
    <s v="15041RESIN159232022"/>
    <s v="22LB000F"/>
    <n v="4434"/>
    <n v="4434"/>
    <n v="4434"/>
    <n v="4434"/>
    <m/>
    <n v="0"/>
    <n v="0"/>
    <n v="0"/>
    <n v="150.30000000000001"/>
    <n v="0"/>
    <n v="0"/>
    <n v="0"/>
    <n v="0"/>
    <n v="0"/>
    <n v="150.30000000000001"/>
    <n v="2"/>
  </r>
  <r>
    <x v="7"/>
    <x v="200"/>
    <s v="1"/>
    <s v="01"/>
    <s v="15041RESIN159232022"/>
    <s v="22LB000F"/>
    <n v="4435"/>
    <n v="4435"/>
    <n v="4435"/>
    <n v="4435"/>
    <m/>
    <n v="0"/>
    <n v="0"/>
    <n v="0"/>
    <n v="100.7"/>
    <n v="0"/>
    <n v="0"/>
    <n v="0"/>
    <n v="0"/>
    <n v="0"/>
    <n v="100.7"/>
    <n v="2"/>
  </r>
  <r>
    <x v="7"/>
    <x v="200"/>
    <s v="1"/>
    <s v="01"/>
    <s v="15041RESIN159232022"/>
    <s v="22LB000F"/>
    <n v="4436"/>
    <n v="4436"/>
    <n v="4436"/>
    <n v="4436"/>
    <m/>
    <n v="0"/>
    <n v="0"/>
    <n v="0"/>
    <n v="160"/>
    <n v="0"/>
    <n v="0"/>
    <n v="0"/>
    <n v="0"/>
    <n v="0"/>
    <n v="160"/>
    <n v="2"/>
  </r>
  <r>
    <x v="7"/>
    <x v="200"/>
    <s v="1"/>
    <s v="01"/>
    <s v="15041RESIN159232022"/>
    <s v="22LB000F"/>
    <n v="4437"/>
    <n v="4437"/>
    <n v="4437"/>
    <n v="4437"/>
    <m/>
    <n v="0"/>
    <n v="0"/>
    <n v="0"/>
    <n v="35.44"/>
    <n v="0"/>
    <n v="0"/>
    <n v="0"/>
    <n v="0"/>
    <n v="0"/>
    <n v="35.44"/>
    <n v="2"/>
  </r>
  <r>
    <x v="7"/>
    <x v="200"/>
    <s v="1"/>
    <s v="01"/>
    <s v="15041RESIN159232022"/>
    <s v="22LB000F"/>
    <n v="4438"/>
    <n v="4438"/>
    <n v="4438"/>
    <n v="4438"/>
    <m/>
    <n v="0"/>
    <n v="0"/>
    <n v="0"/>
    <n v="43.17"/>
    <n v="0"/>
    <n v="0"/>
    <n v="0"/>
    <n v="0"/>
    <n v="0"/>
    <n v="43.17"/>
    <n v="2"/>
  </r>
  <r>
    <x v="7"/>
    <x v="200"/>
    <s v="1"/>
    <s v="01"/>
    <s v="15041RESIN159232022"/>
    <s v="22LB000F"/>
    <n v="4439"/>
    <n v="4439"/>
    <n v="4439"/>
    <n v="4439"/>
    <m/>
    <n v="0"/>
    <n v="0"/>
    <n v="0"/>
    <n v="33.75"/>
    <n v="0"/>
    <n v="0"/>
    <n v="0"/>
    <n v="0"/>
    <n v="0"/>
    <n v="33.75"/>
    <n v="2"/>
  </r>
  <r>
    <x v="8"/>
    <x v="201"/>
    <s v="1"/>
    <s v="01"/>
    <s v="15041RESIN159232022"/>
    <s v="22LB000F"/>
    <n v="4440"/>
    <n v="4440"/>
    <n v="4440"/>
    <n v="4440"/>
    <m/>
    <n v="0"/>
    <n v="0"/>
    <n v="0"/>
    <n v="232.5"/>
    <n v="0"/>
    <n v="0"/>
    <n v="0"/>
    <n v="0"/>
    <n v="0"/>
    <n v="232.5"/>
    <n v="2"/>
  </r>
  <r>
    <x v="8"/>
    <x v="201"/>
    <s v="1"/>
    <s v="01"/>
    <s v="15041RESIN159232022"/>
    <s v="22LB000F"/>
    <n v="4441"/>
    <n v="4441"/>
    <n v="4441"/>
    <n v="4441"/>
    <m/>
    <n v="0"/>
    <n v="0"/>
    <n v="0"/>
    <n v="204"/>
    <n v="0"/>
    <n v="0"/>
    <n v="0"/>
    <n v="0"/>
    <n v="0"/>
    <n v="204"/>
    <n v="2"/>
  </r>
  <r>
    <x v="8"/>
    <x v="201"/>
    <s v="1"/>
    <s v="01"/>
    <s v="15041RESIN159232022"/>
    <s v="22LB000F"/>
    <n v="4442"/>
    <n v="4442"/>
    <n v="4442"/>
    <n v="4442"/>
    <m/>
    <n v="0"/>
    <n v="0"/>
    <n v="0"/>
    <n v="0"/>
    <n v="0"/>
    <n v="0"/>
    <n v="0"/>
    <n v="0"/>
    <n v="0"/>
    <n v="0"/>
    <n v="2"/>
  </r>
  <r>
    <x v="8"/>
    <x v="201"/>
    <s v="1"/>
    <s v="01"/>
    <s v="15041RESIN159232022"/>
    <s v="22LB000F"/>
    <n v="4443"/>
    <n v="4443"/>
    <n v="4443"/>
    <n v="4443"/>
    <m/>
    <n v="0"/>
    <n v="0"/>
    <n v="0"/>
    <n v="122"/>
    <n v="0"/>
    <n v="0"/>
    <n v="0"/>
    <n v="0"/>
    <n v="0"/>
    <n v="122"/>
    <n v="2"/>
  </r>
  <r>
    <x v="8"/>
    <x v="201"/>
    <s v="1"/>
    <s v="01"/>
    <s v="15041RESIN159232022"/>
    <s v="22LB000F"/>
    <n v="4444"/>
    <n v="4444"/>
    <n v="4444"/>
    <n v="4444"/>
    <m/>
    <n v="0"/>
    <n v="0"/>
    <n v="0"/>
    <n v="392.5"/>
    <n v="0"/>
    <n v="0"/>
    <n v="0"/>
    <n v="0"/>
    <n v="0"/>
    <n v="392.5"/>
    <n v="2"/>
  </r>
  <r>
    <x v="8"/>
    <x v="201"/>
    <s v="1"/>
    <s v="01"/>
    <s v="15041RESIN159232022"/>
    <s v="22LB000F"/>
    <n v="4445"/>
    <n v="4445"/>
    <n v="4445"/>
    <n v="4445"/>
    <m/>
    <n v="0"/>
    <n v="0"/>
    <n v="0"/>
    <n v="190"/>
    <n v="0"/>
    <n v="0"/>
    <n v="0"/>
    <n v="0"/>
    <n v="0"/>
    <n v="190"/>
    <n v="2"/>
  </r>
  <r>
    <x v="8"/>
    <x v="201"/>
    <s v="1"/>
    <s v="01"/>
    <s v="15041RESIN159232022"/>
    <s v="22LB000F"/>
    <n v="4446"/>
    <n v="4446"/>
    <n v="4446"/>
    <n v="4446"/>
    <m/>
    <n v="0"/>
    <n v="0"/>
    <n v="0"/>
    <n v="293"/>
    <n v="0"/>
    <n v="0"/>
    <n v="0"/>
    <n v="0"/>
    <n v="0"/>
    <n v="293"/>
    <n v="2"/>
  </r>
  <r>
    <x v="8"/>
    <x v="201"/>
    <s v="1"/>
    <s v="01"/>
    <s v="15041RESIN159232022"/>
    <s v="22LB000F"/>
    <n v="4447"/>
    <n v="4447"/>
    <n v="4447"/>
    <n v="4447"/>
    <m/>
    <n v="0"/>
    <n v="0"/>
    <n v="0"/>
    <n v="972.65"/>
    <n v="0"/>
    <n v="0"/>
    <n v="0"/>
    <n v="0"/>
    <n v="0"/>
    <n v="972.65"/>
    <n v="2"/>
  </r>
  <r>
    <x v="8"/>
    <x v="201"/>
    <s v="1"/>
    <s v="01"/>
    <s v="15041RESIN159232022"/>
    <s v="22LB000F"/>
    <n v="4448"/>
    <n v="4448"/>
    <n v="4448"/>
    <n v="4448"/>
    <m/>
    <n v="0"/>
    <n v="0"/>
    <n v="0"/>
    <n v="635"/>
    <n v="0"/>
    <n v="0"/>
    <n v="0"/>
    <n v="0"/>
    <n v="0"/>
    <n v="635"/>
    <n v="2"/>
  </r>
  <r>
    <x v="8"/>
    <x v="201"/>
    <s v="1"/>
    <s v="01"/>
    <s v="15041RESIN159232022"/>
    <s v="22LB000F"/>
    <n v="4449"/>
    <n v="4449"/>
    <n v="4449"/>
    <n v="4449"/>
    <m/>
    <n v="0"/>
    <n v="0"/>
    <n v="0"/>
    <n v="540"/>
    <n v="0"/>
    <n v="0"/>
    <n v="0"/>
    <n v="0"/>
    <n v="0"/>
    <n v="540"/>
    <n v="2"/>
  </r>
  <r>
    <x v="8"/>
    <x v="201"/>
    <s v="1"/>
    <s v="01"/>
    <s v="15041RESIN159232022"/>
    <s v="22LB000F"/>
    <n v="4450"/>
    <n v="4450"/>
    <n v="4450"/>
    <n v="4450"/>
    <m/>
    <n v="0"/>
    <n v="0"/>
    <n v="0"/>
    <n v="40.5"/>
    <n v="0"/>
    <n v="0"/>
    <n v="0"/>
    <n v="0"/>
    <n v="0"/>
    <n v="40.5"/>
    <n v="2"/>
  </r>
  <r>
    <x v="8"/>
    <x v="201"/>
    <s v="1"/>
    <s v="01"/>
    <s v="15041RESIN159232022"/>
    <s v="22LB000F"/>
    <n v="4451"/>
    <n v="4451"/>
    <n v="4451"/>
    <n v="4451"/>
    <m/>
    <n v="0"/>
    <n v="0"/>
    <n v="0"/>
    <n v="505"/>
    <n v="0"/>
    <n v="0"/>
    <n v="0"/>
    <n v="0"/>
    <n v="0"/>
    <n v="505"/>
    <n v="2"/>
  </r>
  <r>
    <x v="8"/>
    <x v="201"/>
    <s v="1"/>
    <s v="01"/>
    <s v="15041RESIN159232022"/>
    <s v="22LB000F"/>
    <n v="4452"/>
    <n v="4452"/>
    <n v="4452"/>
    <n v="4452"/>
    <m/>
    <n v="0"/>
    <n v="0"/>
    <n v="0"/>
    <n v="166.21"/>
    <n v="0"/>
    <n v="0"/>
    <n v="0"/>
    <n v="0"/>
    <n v="0"/>
    <n v="166.21"/>
    <n v="2"/>
  </r>
  <r>
    <x v="8"/>
    <x v="201"/>
    <s v="1"/>
    <s v="01"/>
    <s v="15041RESIN159232022"/>
    <s v="22LB000F"/>
    <n v="4453"/>
    <n v="4453"/>
    <n v="4453"/>
    <n v="4453"/>
    <m/>
    <n v="0"/>
    <n v="0"/>
    <n v="0"/>
    <n v="112.5"/>
    <n v="0"/>
    <n v="0"/>
    <n v="0"/>
    <n v="0"/>
    <n v="0"/>
    <n v="112.5"/>
    <n v="2"/>
  </r>
  <r>
    <x v="8"/>
    <x v="201"/>
    <s v="1"/>
    <s v="01"/>
    <s v="15041RESIN159232022"/>
    <s v="22LB000F"/>
    <n v="4454"/>
    <n v="4454"/>
    <n v="4454"/>
    <n v="4454"/>
    <m/>
    <n v="0"/>
    <n v="0"/>
    <n v="0"/>
    <n v="50"/>
    <n v="0"/>
    <n v="0"/>
    <n v="0"/>
    <n v="0"/>
    <n v="0"/>
    <n v="50"/>
    <n v="2"/>
  </r>
  <r>
    <x v="8"/>
    <x v="201"/>
    <s v="1"/>
    <s v="01"/>
    <s v="15041RESIN159232022"/>
    <s v="22LB000F"/>
    <n v="4455"/>
    <n v="4455"/>
    <n v="4455"/>
    <n v="4455"/>
    <m/>
    <n v="0"/>
    <n v="0"/>
    <n v="0"/>
    <n v="527"/>
    <n v="0"/>
    <n v="0"/>
    <n v="0"/>
    <n v="0"/>
    <n v="0"/>
    <n v="527"/>
    <n v="2"/>
  </r>
  <r>
    <x v="8"/>
    <x v="201"/>
    <s v="1"/>
    <s v="01"/>
    <s v="15041RESIN159232022"/>
    <s v="22LB000F"/>
    <n v="4456"/>
    <n v="4456"/>
    <n v="4456"/>
    <n v="4456"/>
    <m/>
    <n v="0"/>
    <n v="0"/>
    <n v="0"/>
    <n v="62.5"/>
    <n v="0"/>
    <n v="0"/>
    <n v="0"/>
    <n v="0"/>
    <n v="0"/>
    <n v="62.5"/>
    <n v="2"/>
  </r>
  <r>
    <x v="8"/>
    <x v="201"/>
    <s v="1"/>
    <s v="01"/>
    <s v="15041RESIN159232022"/>
    <s v="22LB000F"/>
    <n v="4457"/>
    <n v="4457"/>
    <n v="4457"/>
    <n v="4457"/>
    <m/>
    <n v="0"/>
    <n v="0"/>
    <n v="0"/>
    <n v="671.62"/>
    <n v="0"/>
    <n v="0"/>
    <n v="0"/>
    <n v="0"/>
    <n v="0"/>
    <n v="671.62"/>
    <n v="2"/>
  </r>
  <r>
    <x v="8"/>
    <x v="201"/>
    <s v="1"/>
    <s v="01"/>
    <s v="15041RESIN159232022"/>
    <s v="22LB000F"/>
    <n v="4458"/>
    <n v="4458"/>
    <n v="4458"/>
    <n v="4458"/>
    <m/>
    <n v="0"/>
    <n v="0"/>
    <n v="0"/>
    <n v="491.32"/>
    <n v="0"/>
    <n v="0"/>
    <n v="0"/>
    <n v="0"/>
    <n v="0"/>
    <n v="491.32"/>
    <n v="2"/>
  </r>
  <r>
    <x v="8"/>
    <x v="201"/>
    <s v="1"/>
    <s v="01"/>
    <s v="15041RESIN159232022"/>
    <s v="22LB000F"/>
    <n v="4459"/>
    <n v="4459"/>
    <n v="4459"/>
    <n v="4459"/>
    <m/>
    <n v="0"/>
    <n v="0"/>
    <n v="0"/>
    <n v="549"/>
    <n v="0"/>
    <n v="0"/>
    <n v="0"/>
    <n v="0"/>
    <n v="0"/>
    <n v="549"/>
    <n v="2"/>
  </r>
  <r>
    <x v="8"/>
    <x v="201"/>
    <s v="1"/>
    <s v="01"/>
    <s v="15041RESIN159232022"/>
    <s v="22LB000F"/>
    <n v="4460"/>
    <n v="4460"/>
    <n v="4460"/>
    <n v="4460"/>
    <m/>
    <n v="0"/>
    <n v="0"/>
    <n v="0"/>
    <n v="141.1"/>
    <n v="0"/>
    <n v="0"/>
    <n v="0"/>
    <n v="0"/>
    <n v="0"/>
    <n v="141.1"/>
    <n v="2"/>
  </r>
  <r>
    <x v="8"/>
    <x v="201"/>
    <s v="1"/>
    <s v="01"/>
    <s v="15041RESIN159232022"/>
    <s v="22LB000F"/>
    <n v="4461"/>
    <n v="4461"/>
    <n v="4461"/>
    <n v="4461"/>
    <m/>
    <n v="0"/>
    <n v="0"/>
    <n v="0"/>
    <n v="96.4"/>
    <n v="0"/>
    <n v="0"/>
    <n v="0"/>
    <n v="0"/>
    <n v="0"/>
    <n v="96.4"/>
    <n v="2"/>
  </r>
  <r>
    <x v="8"/>
    <x v="201"/>
    <s v="1"/>
    <s v="01"/>
    <s v="15041RESIN159232022"/>
    <s v="22LB000F"/>
    <n v="4462"/>
    <n v="4462"/>
    <n v="4462"/>
    <n v="4462"/>
    <m/>
    <n v="0"/>
    <n v="0"/>
    <n v="0"/>
    <n v="508.25"/>
    <n v="0"/>
    <n v="0"/>
    <n v="0"/>
    <n v="0"/>
    <n v="0"/>
    <n v="508.25"/>
    <n v="2"/>
  </r>
  <r>
    <x v="8"/>
    <x v="201"/>
    <s v="1"/>
    <s v="01"/>
    <s v="15041RESIN159232022"/>
    <s v="22LB000F"/>
    <n v="4463"/>
    <n v="4463"/>
    <n v="4463"/>
    <n v="4463"/>
    <m/>
    <n v="0"/>
    <n v="0"/>
    <n v="0"/>
    <n v="189"/>
    <n v="0"/>
    <n v="0"/>
    <n v="0"/>
    <n v="0"/>
    <n v="0"/>
    <n v="189"/>
    <n v="2"/>
  </r>
  <r>
    <x v="8"/>
    <x v="201"/>
    <s v="1"/>
    <s v="01"/>
    <s v="15041RESIN159232022"/>
    <s v="22LB000F"/>
    <n v="4464"/>
    <n v="4464"/>
    <n v="4464"/>
    <n v="4464"/>
    <m/>
    <n v="0"/>
    <n v="0"/>
    <n v="0"/>
    <n v="230"/>
    <n v="0"/>
    <n v="0"/>
    <n v="0"/>
    <n v="0"/>
    <n v="0"/>
    <n v="230"/>
    <n v="2"/>
  </r>
  <r>
    <x v="8"/>
    <x v="201"/>
    <s v="1"/>
    <s v="01"/>
    <s v="15041RESIN159232022"/>
    <s v="22LB000F"/>
    <n v="4465"/>
    <n v="4465"/>
    <n v="4465"/>
    <n v="4465"/>
    <m/>
    <n v="0"/>
    <n v="0"/>
    <n v="0"/>
    <n v="129.85"/>
    <n v="0"/>
    <n v="0"/>
    <n v="0"/>
    <n v="0"/>
    <n v="0"/>
    <n v="129.85"/>
    <n v="2"/>
  </r>
  <r>
    <x v="8"/>
    <x v="201"/>
    <s v="1"/>
    <s v="01"/>
    <s v="15041RESIN159232022"/>
    <s v="22LB000F"/>
    <n v="4466"/>
    <n v="4466"/>
    <n v="4466"/>
    <n v="4466"/>
    <m/>
    <n v="0"/>
    <n v="0"/>
    <n v="0"/>
    <n v="187.5"/>
    <n v="0"/>
    <n v="0"/>
    <n v="0"/>
    <n v="0"/>
    <n v="0"/>
    <n v="187.5"/>
    <n v="2"/>
  </r>
  <r>
    <x v="8"/>
    <x v="201"/>
    <s v="1"/>
    <s v="01"/>
    <s v="15041RESIN159232022"/>
    <s v="22LB000F"/>
    <n v="4467"/>
    <n v="4467"/>
    <n v="4467"/>
    <n v="4467"/>
    <m/>
    <n v="0"/>
    <n v="0"/>
    <n v="0"/>
    <n v="440.5"/>
    <n v="0"/>
    <n v="0"/>
    <n v="0"/>
    <n v="0"/>
    <n v="0"/>
    <n v="440.5"/>
    <n v="2"/>
  </r>
  <r>
    <x v="8"/>
    <x v="201"/>
    <s v="1"/>
    <s v="01"/>
    <s v="15041RESIN159232022"/>
    <s v="22LB000F"/>
    <n v="4468"/>
    <n v="4468"/>
    <n v="4468"/>
    <n v="4468"/>
    <m/>
    <n v="0"/>
    <n v="0"/>
    <n v="0"/>
    <n v="112.5"/>
    <n v="0"/>
    <n v="0"/>
    <n v="0"/>
    <n v="0"/>
    <n v="0"/>
    <n v="112.5"/>
    <n v="2"/>
  </r>
  <r>
    <x v="8"/>
    <x v="201"/>
    <s v="1"/>
    <s v="01"/>
    <s v="15041RESIN159232022"/>
    <s v="22LB000F"/>
    <n v="4469"/>
    <n v="4469"/>
    <n v="4469"/>
    <n v="4469"/>
    <m/>
    <n v="0"/>
    <n v="0"/>
    <n v="0"/>
    <n v="25"/>
    <n v="0"/>
    <n v="0"/>
    <n v="0"/>
    <n v="0"/>
    <n v="0"/>
    <n v="25"/>
    <n v="2"/>
  </r>
  <r>
    <x v="8"/>
    <x v="202"/>
    <s v="1"/>
    <s v="01"/>
    <s v="15041RESIN159232022"/>
    <s v="22LB000F"/>
    <n v="4470"/>
    <n v="4470"/>
    <n v="4470"/>
    <n v="4470"/>
    <m/>
    <n v="0"/>
    <n v="0"/>
    <n v="0"/>
    <n v="198"/>
    <n v="0"/>
    <n v="0"/>
    <n v="0"/>
    <n v="0"/>
    <n v="0"/>
    <n v="198"/>
    <n v="2"/>
  </r>
  <r>
    <x v="8"/>
    <x v="202"/>
    <s v="1"/>
    <s v="01"/>
    <s v="15041RESIN159232022"/>
    <s v="22LB000F"/>
    <n v="4471"/>
    <n v="4471"/>
    <n v="4471"/>
    <n v="4471"/>
    <m/>
    <n v="0"/>
    <n v="0"/>
    <n v="0"/>
    <n v="104.9"/>
    <n v="0"/>
    <n v="0"/>
    <n v="0"/>
    <n v="0"/>
    <n v="0"/>
    <n v="104.9"/>
    <n v="2"/>
  </r>
  <r>
    <x v="8"/>
    <x v="202"/>
    <s v="1"/>
    <s v="01"/>
    <s v="15041RESIN159232022"/>
    <s v="22LB000F"/>
    <n v="4472"/>
    <n v="4472"/>
    <n v="4472"/>
    <n v="4472"/>
    <m/>
    <n v="0"/>
    <n v="0"/>
    <n v="0"/>
    <n v="129.75"/>
    <n v="0"/>
    <n v="0"/>
    <n v="0"/>
    <n v="0"/>
    <n v="0"/>
    <n v="129.75"/>
    <n v="2"/>
  </r>
  <r>
    <x v="8"/>
    <x v="202"/>
    <s v="1"/>
    <s v="01"/>
    <s v="15041RESIN159232022"/>
    <s v="22LB000F"/>
    <n v="4473"/>
    <n v="4473"/>
    <n v="4473"/>
    <n v="4473"/>
    <m/>
    <n v="0"/>
    <n v="0"/>
    <n v="0"/>
    <n v="45"/>
    <n v="0"/>
    <n v="0"/>
    <n v="0"/>
    <n v="0"/>
    <n v="0"/>
    <n v="45"/>
    <n v="2"/>
  </r>
  <r>
    <x v="8"/>
    <x v="202"/>
    <s v="1"/>
    <s v="01"/>
    <s v="15041RESIN159232022"/>
    <s v="22LB000F"/>
    <n v="4474"/>
    <n v="4474"/>
    <n v="4474"/>
    <n v="4474"/>
    <m/>
    <n v="0"/>
    <n v="0"/>
    <n v="0"/>
    <n v="510.75"/>
    <n v="0"/>
    <n v="0"/>
    <n v="0"/>
    <n v="0"/>
    <n v="0"/>
    <n v="510.75"/>
    <n v="2"/>
  </r>
  <r>
    <x v="8"/>
    <x v="202"/>
    <s v="1"/>
    <s v="01"/>
    <s v="15041RESIN159232022"/>
    <s v="22LB000F"/>
    <n v="4475"/>
    <n v="4475"/>
    <n v="4475"/>
    <n v="4475"/>
    <m/>
    <n v="0"/>
    <n v="0"/>
    <n v="0"/>
    <n v="138.30000000000001"/>
    <n v="0"/>
    <n v="0"/>
    <n v="0"/>
    <n v="0"/>
    <n v="0"/>
    <n v="138.30000000000001"/>
    <n v="2"/>
  </r>
  <r>
    <x v="8"/>
    <x v="202"/>
    <s v="1"/>
    <s v="01"/>
    <s v="15041RESIN159232022"/>
    <s v="22LB000F"/>
    <n v="4476"/>
    <n v="4476"/>
    <n v="4476"/>
    <n v="4476"/>
    <m/>
    <n v="0"/>
    <n v="0"/>
    <n v="0"/>
    <n v="63.75"/>
    <n v="0"/>
    <n v="0"/>
    <n v="0"/>
    <n v="0"/>
    <n v="0"/>
    <n v="63.75"/>
    <n v="2"/>
  </r>
  <r>
    <x v="8"/>
    <x v="202"/>
    <s v="1"/>
    <s v="01"/>
    <s v="15041RESIN159232022"/>
    <s v="22LB000F"/>
    <n v="4477"/>
    <n v="4477"/>
    <n v="4477"/>
    <n v="4477"/>
    <m/>
    <n v="0"/>
    <n v="0"/>
    <n v="0"/>
    <n v="241"/>
    <n v="0"/>
    <n v="0"/>
    <n v="0"/>
    <n v="0"/>
    <n v="0"/>
    <n v="241"/>
    <n v="2"/>
  </r>
  <r>
    <x v="8"/>
    <x v="202"/>
    <s v="1"/>
    <s v="01"/>
    <s v="15041RESIN159232022"/>
    <s v="22LB000F"/>
    <n v="4478"/>
    <n v="4478"/>
    <n v="4478"/>
    <n v="4478"/>
    <m/>
    <n v="0"/>
    <n v="0"/>
    <n v="0"/>
    <n v="606.6"/>
    <n v="0"/>
    <n v="0"/>
    <n v="0"/>
    <n v="0"/>
    <n v="0"/>
    <n v="606.6"/>
    <n v="2"/>
  </r>
  <r>
    <x v="8"/>
    <x v="202"/>
    <s v="1"/>
    <s v="01"/>
    <s v="15041RESIN159232022"/>
    <s v="22LB000F"/>
    <n v="4479"/>
    <n v="4479"/>
    <n v="4479"/>
    <n v="4479"/>
    <m/>
    <n v="0"/>
    <n v="0"/>
    <n v="0"/>
    <n v="0"/>
    <n v="0"/>
    <n v="0"/>
    <n v="0"/>
    <n v="0"/>
    <n v="0"/>
    <n v="0"/>
    <n v="2"/>
  </r>
  <r>
    <x v="8"/>
    <x v="202"/>
    <s v="1"/>
    <s v="01"/>
    <s v="15041RESIN159232022"/>
    <s v="22LB000F"/>
    <n v="4480"/>
    <n v="4480"/>
    <n v="4480"/>
    <n v="4480"/>
    <m/>
    <n v="0"/>
    <n v="0"/>
    <n v="0"/>
    <n v="15"/>
    <n v="0"/>
    <n v="0"/>
    <n v="0"/>
    <n v="0"/>
    <n v="0"/>
    <n v="15"/>
    <n v="2"/>
  </r>
  <r>
    <x v="8"/>
    <x v="202"/>
    <s v="1"/>
    <s v="01"/>
    <s v="15041RESIN159232022"/>
    <s v="22LB000F"/>
    <n v="4481"/>
    <n v="4481"/>
    <n v="4481"/>
    <n v="4481"/>
    <m/>
    <n v="0"/>
    <n v="0"/>
    <n v="0"/>
    <n v="234"/>
    <n v="0"/>
    <n v="0"/>
    <n v="0"/>
    <n v="0"/>
    <n v="0"/>
    <n v="234"/>
    <n v="2"/>
  </r>
  <r>
    <x v="8"/>
    <x v="202"/>
    <s v="1"/>
    <s v="01"/>
    <s v="15041RESIN159232022"/>
    <s v="22LB000F"/>
    <n v="4482"/>
    <n v="4482"/>
    <n v="4482"/>
    <n v="4482"/>
    <m/>
    <n v="0"/>
    <n v="0"/>
    <n v="0"/>
    <n v="54.05"/>
    <n v="0"/>
    <n v="0"/>
    <n v="0"/>
    <n v="0"/>
    <n v="0"/>
    <n v="54.05"/>
    <n v="2"/>
  </r>
  <r>
    <x v="8"/>
    <x v="202"/>
    <s v="1"/>
    <s v="01"/>
    <s v="15041RESIN159232022"/>
    <s v="22LB000F"/>
    <n v="4483"/>
    <n v="4483"/>
    <n v="4483"/>
    <n v="4483"/>
    <m/>
    <n v="0"/>
    <n v="0"/>
    <n v="0"/>
    <n v="42"/>
    <n v="0"/>
    <n v="0"/>
    <n v="0"/>
    <n v="0"/>
    <n v="0"/>
    <n v="42"/>
    <n v="2"/>
  </r>
  <r>
    <x v="8"/>
    <x v="202"/>
    <s v="1"/>
    <s v="01"/>
    <s v="15041RESIN159232022"/>
    <s v="22LB000F"/>
    <n v="4484"/>
    <n v="4484"/>
    <n v="4484"/>
    <n v="4484"/>
    <m/>
    <n v="0"/>
    <n v="0"/>
    <n v="0"/>
    <n v="155"/>
    <n v="0"/>
    <n v="0"/>
    <n v="0"/>
    <n v="0"/>
    <n v="0"/>
    <n v="155"/>
    <n v="2"/>
  </r>
  <r>
    <x v="8"/>
    <x v="202"/>
    <s v="1"/>
    <s v="01"/>
    <s v="15041RESIN159232022"/>
    <s v="22LB000F"/>
    <n v="4485"/>
    <n v="4485"/>
    <n v="4485"/>
    <n v="4485"/>
    <m/>
    <n v="0"/>
    <n v="0"/>
    <n v="0"/>
    <n v="40"/>
    <n v="0"/>
    <n v="0"/>
    <n v="0"/>
    <n v="0"/>
    <n v="0"/>
    <n v="40"/>
    <n v="2"/>
  </r>
  <r>
    <x v="8"/>
    <x v="202"/>
    <s v="1"/>
    <s v="01"/>
    <s v="15041RESIN159232022"/>
    <s v="22LB000F"/>
    <n v="4486"/>
    <n v="4486"/>
    <n v="4486"/>
    <n v="4486"/>
    <m/>
    <n v="0"/>
    <n v="0"/>
    <n v="0"/>
    <n v="5"/>
    <n v="0"/>
    <n v="0"/>
    <n v="0"/>
    <n v="0"/>
    <n v="0"/>
    <n v="5"/>
    <n v="2"/>
  </r>
  <r>
    <x v="8"/>
    <x v="202"/>
    <s v="1"/>
    <s v="01"/>
    <s v="15041RESIN159232022"/>
    <s v="22LB000F"/>
    <n v="4487"/>
    <n v="4487"/>
    <n v="4487"/>
    <n v="4487"/>
    <m/>
    <n v="0"/>
    <n v="0"/>
    <n v="0"/>
    <n v="95"/>
    <n v="0"/>
    <n v="0"/>
    <n v="0"/>
    <n v="0"/>
    <n v="0"/>
    <n v="95"/>
    <n v="2"/>
  </r>
  <r>
    <x v="8"/>
    <x v="202"/>
    <s v="1"/>
    <s v="01"/>
    <s v="15041RESIN159232022"/>
    <s v="22LB000F"/>
    <n v="4488"/>
    <n v="4488"/>
    <n v="4488"/>
    <n v="4488"/>
    <m/>
    <n v="0"/>
    <n v="0"/>
    <n v="0"/>
    <n v="135"/>
    <n v="0"/>
    <n v="0"/>
    <n v="0"/>
    <n v="0"/>
    <n v="0"/>
    <n v="135"/>
    <n v="2"/>
  </r>
  <r>
    <x v="8"/>
    <x v="202"/>
    <s v="1"/>
    <s v="01"/>
    <s v="15041RESIN159232022"/>
    <s v="22LB000F"/>
    <n v="4489"/>
    <n v="4489"/>
    <n v="4489"/>
    <n v="4489"/>
    <m/>
    <n v="0"/>
    <n v="0"/>
    <n v="0"/>
    <n v="106.9"/>
    <n v="0"/>
    <n v="0"/>
    <n v="0"/>
    <n v="0"/>
    <n v="0"/>
    <n v="106.9"/>
    <n v="2"/>
  </r>
  <r>
    <x v="8"/>
    <x v="202"/>
    <s v="1"/>
    <s v="01"/>
    <s v="15041RESIN159232022"/>
    <s v="22LB000F"/>
    <n v="4490"/>
    <n v="4490"/>
    <n v="4490"/>
    <n v="4490"/>
    <m/>
    <n v="0"/>
    <n v="0"/>
    <n v="0"/>
    <n v="94.8"/>
    <n v="0"/>
    <n v="0"/>
    <n v="0"/>
    <n v="0"/>
    <n v="0"/>
    <n v="94.8"/>
    <n v="2"/>
  </r>
  <r>
    <x v="8"/>
    <x v="202"/>
    <s v="1"/>
    <s v="01"/>
    <s v="15041RESIN159232022"/>
    <s v="22LB000F"/>
    <n v="4491"/>
    <n v="4491"/>
    <n v="4491"/>
    <n v="4491"/>
    <m/>
    <n v="0"/>
    <n v="0"/>
    <n v="0"/>
    <n v="66"/>
    <n v="0"/>
    <n v="0"/>
    <n v="0"/>
    <n v="0"/>
    <n v="0"/>
    <n v="66"/>
    <n v="2"/>
  </r>
  <r>
    <x v="8"/>
    <x v="202"/>
    <s v="1"/>
    <s v="01"/>
    <s v="15041RESIN159232022"/>
    <s v="22LB000F"/>
    <n v="4492"/>
    <n v="4492"/>
    <n v="4492"/>
    <n v="4492"/>
    <m/>
    <n v="0"/>
    <n v="0"/>
    <n v="0"/>
    <n v="96.25"/>
    <n v="0"/>
    <n v="0"/>
    <n v="0"/>
    <n v="0"/>
    <n v="0"/>
    <n v="96.25"/>
    <n v="2"/>
  </r>
  <r>
    <x v="8"/>
    <x v="203"/>
    <s v="1"/>
    <s v="01"/>
    <s v="15041RESIN159232022"/>
    <s v="22LB000F"/>
    <n v="4493"/>
    <n v="4493"/>
    <n v="4493"/>
    <n v="4493"/>
    <m/>
    <n v="0"/>
    <n v="0"/>
    <n v="0"/>
    <n v="536"/>
    <n v="0"/>
    <n v="0"/>
    <n v="0"/>
    <n v="0"/>
    <n v="0"/>
    <n v="536"/>
    <n v="2"/>
  </r>
  <r>
    <x v="8"/>
    <x v="203"/>
    <s v="1"/>
    <s v="01"/>
    <s v="15041RESIN159232022"/>
    <s v="22LB000F"/>
    <n v="4494"/>
    <n v="4494"/>
    <n v="4494"/>
    <n v="4494"/>
    <m/>
    <n v="0"/>
    <n v="0"/>
    <n v="0"/>
    <n v="153.5"/>
    <n v="0"/>
    <n v="0"/>
    <n v="0"/>
    <n v="0"/>
    <n v="0"/>
    <n v="153.5"/>
    <n v="2"/>
  </r>
  <r>
    <x v="8"/>
    <x v="203"/>
    <s v="1"/>
    <s v="01"/>
    <s v="15041RESIN159232022"/>
    <s v="22LB000F"/>
    <n v="4495"/>
    <n v="4495"/>
    <n v="4495"/>
    <n v="4495"/>
    <m/>
    <n v="0"/>
    <n v="0"/>
    <n v="0"/>
    <n v="530"/>
    <n v="0"/>
    <n v="0"/>
    <n v="0"/>
    <n v="0"/>
    <n v="0"/>
    <n v="530"/>
    <n v="2"/>
  </r>
  <r>
    <x v="8"/>
    <x v="203"/>
    <s v="1"/>
    <s v="01"/>
    <s v="15041RESIN159232022"/>
    <s v="22LB000F"/>
    <n v="4496"/>
    <n v="4496"/>
    <n v="4496"/>
    <n v="4496"/>
    <m/>
    <n v="0"/>
    <n v="0"/>
    <n v="0"/>
    <n v="225"/>
    <n v="0"/>
    <n v="0"/>
    <n v="0"/>
    <n v="0"/>
    <n v="0"/>
    <n v="225"/>
    <n v="2"/>
  </r>
  <r>
    <x v="8"/>
    <x v="203"/>
    <s v="1"/>
    <s v="01"/>
    <s v="15041RESIN159232022"/>
    <s v="22LB000F"/>
    <n v="4497"/>
    <n v="4497"/>
    <n v="4497"/>
    <n v="4497"/>
    <m/>
    <n v="0"/>
    <n v="0"/>
    <n v="0"/>
    <n v="462"/>
    <n v="0"/>
    <n v="0"/>
    <n v="0"/>
    <n v="0"/>
    <n v="0"/>
    <n v="462"/>
    <n v="2"/>
  </r>
  <r>
    <x v="8"/>
    <x v="203"/>
    <s v="1"/>
    <s v="01"/>
    <s v="15041RESIN159232022"/>
    <s v="22LB000F"/>
    <n v="4498"/>
    <n v="4498"/>
    <n v="4498"/>
    <n v="4498"/>
    <m/>
    <n v="0"/>
    <n v="0"/>
    <n v="0"/>
    <n v="482"/>
    <n v="0"/>
    <n v="0"/>
    <n v="0"/>
    <n v="0"/>
    <n v="0"/>
    <n v="482"/>
    <n v="2"/>
  </r>
  <r>
    <x v="8"/>
    <x v="203"/>
    <s v="1"/>
    <s v="01"/>
    <s v="15041RESIN159232022"/>
    <s v="22LB000F"/>
    <n v="4499"/>
    <n v="4499"/>
    <n v="4499"/>
    <n v="4499"/>
    <m/>
    <n v="0"/>
    <n v="0"/>
    <n v="0"/>
    <n v="200"/>
    <n v="0"/>
    <n v="0"/>
    <n v="0"/>
    <n v="0"/>
    <n v="0"/>
    <n v="200"/>
    <n v="2"/>
  </r>
  <r>
    <x v="8"/>
    <x v="203"/>
    <s v="1"/>
    <s v="01"/>
    <s v="15041RESIN159232022"/>
    <s v="22LB000F"/>
    <n v="4500"/>
    <n v="4500"/>
    <n v="4500"/>
    <n v="4500"/>
    <m/>
    <n v="0"/>
    <n v="0"/>
    <n v="0"/>
    <n v="312"/>
    <n v="0"/>
    <n v="0"/>
    <n v="0"/>
    <n v="0"/>
    <n v="0"/>
    <n v="312"/>
    <n v="2"/>
  </r>
  <r>
    <x v="8"/>
    <x v="203"/>
    <s v="1"/>
    <s v="01"/>
    <s v="15041RESIN159232022"/>
    <s v="22LB000F"/>
    <n v="4501"/>
    <n v="4501"/>
    <n v="4501"/>
    <n v="4501"/>
    <m/>
    <n v="0"/>
    <n v="0"/>
    <n v="0"/>
    <n v="434"/>
    <n v="0"/>
    <n v="0"/>
    <n v="0"/>
    <n v="0"/>
    <n v="0"/>
    <n v="434"/>
    <n v="2"/>
  </r>
  <r>
    <x v="8"/>
    <x v="203"/>
    <s v="1"/>
    <s v="01"/>
    <s v="15041RESIN159232022"/>
    <s v="22LB000F"/>
    <n v="4502"/>
    <n v="4502"/>
    <n v="4502"/>
    <n v="4502"/>
    <m/>
    <n v="0"/>
    <n v="0"/>
    <n v="0"/>
    <n v="1.8"/>
    <n v="0"/>
    <n v="0"/>
    <n v="0"/>
    <n v="0"/>
    <n v="0"/>
    <n v="1.8"/>
    <n v="2"/>
  </r>
  <r>
    <x v="8"/>
    <x v="203"/>
    <s v="1"/>
    <s v="01"/>
    <s v="15041RESIN159232022"/>
    <s v="22LB000F"/>
    <n v="4503"/>
    <n v="4503"/>
    <n v="4503"/>
    <n v="4503"/>
    <m/>
    <n v="0"/>
    <n v="0"/>
    <n v="0"/>
    <n v="327.2"/>
    <n v="0"/>
    <n v="0"/>
    <n v="0"/>
    <n v="0"/>
    <n v="0"/>
    <n v="327.2"/>
    <n v="2"/>
  </r>
  <r>
    <x v="8"/>
    <x v="203"/>
    <s v="1"/>
    <s v="01"/>
    <s v="15041RESIN159232022"/>
    <s v="22LB000F"/>
    <n v="4504"/>
    <n v="4504"/>
    <n v="4504"/>
    <n v="4504"/>
    <m/>
    <n v="0"/>
    <n v="0"/>
    <n v="0"/>
    <n v="572"/>
    <n v="0"/>
    <n v="0"/>
    <n v="0"/>
    <n v="0"/>
    <n v="0"/>
    <n v="572"/>
    <n v="2"/>
  </r>
  <r>
    <x v="8"/>
    <x v="203"/>
    <s v="1"/>
    <s v="01"/>
    <s v="15041RESIN159232022"/>
    <s v="22LB000F"/>
    <n v="4505"/>
    <n v="4505"/>
    <n v="4505"/>
    <n v="4505"/>
    <m/>
    <n v="0"/>
    <n v="0"/>
    <n v="0"/>
    <n v="590"/>
    <n v="0"/>
    <n v="0"/>
    <n v="0"/>
    <n v="0"/>
    <n v="0"/>
    <n v="590"/>
    <n v="2"/>
  </r>
  <r>
    <x v="8"/>
    <x v="203"/>
    <s v="1"/>
    <s v="01"/>
    <s v="15041RESIN159232022"/>
    <s v="22LB000F"/>
    <n v="4506"/>
    <n v="4506"/>
    <n v="4506"/>
    <n v="4506"/>
    <m/>
    <n v="0"/>
    <n v="0"/>
    <n v="0"/>
    <n v="84.7"/>
    <n v="0"/>
    <n v="0"/>
    <n v="0"/>
    <n v="0"/>
    <n v="0"/>
    <n v="84.7"/>
    <n v="2"/>
  </r>
  <r>
    <x v="8"/>
    <x v="203"/>
    <s v="1"/>
    <s v="01"/>
    <s v="15041RESIN159232022"/>
    <s v="22LB000F"/>
    <n v="4507"/>
    <n v="4507"/>
    <n v="4507"/>
    <n v="4507"/>
    <m/>
    <n v="0"/>
    <n v="0"/>
    <n v="0"/>
    <n v="75.61"/>
    <n v="0"/>
    <n v="0"/>
    <n v="0"/>
    <n v="0"/>
    <n v="0"/>
    <n v="75.61"/>
    <n v="2"/>
  </r>
  <r>
    <x v="8"/>
    <x v="203"/>
    <s v="1"/>
    <s v="01"/>
    <s v="15041RESIN159232022"/>
    <s v="22LB000F"/>
    <n v="4508"/>
    <n v="4508"/>
    <n v="4508"/>
    <n v="4508"/>
    <m/>
    <n v="0"/>
    <n v="0"/>
    <n v="0"/>
    <n v="54.65"/>
    <n v="0"/>
    <n v="0"/>
    <n v="0"/>
    <n v="0"/>
    <n v="0"/>
    <n v="54.65"/>
    <n v="2"/>
  </r>
  <r>
    <x v="8"/>
    <x v="203"/>
    <s v="1"/>
    <s v="01"/>
    <s v="15041RESIN159232022"/>
    <s v="22LB000F"/>
    <n v="4509"/>
    <n v="4509"/>
    <n v="4509"/>
    <n v="4509"/>
    <m/>
    <n v="0"/>
    <n v="0"/>
    <n v="0"/>
    <n v="625"/>
    <n v="0"/>
    <n v="0"/>
    <n v="0"/>
    <n v="0"/>
    <n v="0"/>
    <n v="625"/>
    <n v="2"/>
  </r>
  <r>
    <x v="8"/>
    <x v="203"/>
    <s v="1"/>
    <s v="01"/>
    <s v="15041RESIN159232022"/>
    <s v="22LB000F"/>
    <n v="4510"/>
    <n v="4510"/>
    <n v="4510"/>
    <n v="4510"/>
    <m/>
    <n v="0"/>
    <n v="0"/>
    <n v="0"/>
    <n v="3"/>
    <n v="0"/>
    <n v="0"/>
    <n v="0"/>
    <n v="0"/>
    <n v="0"/>
    <n v="3"/>
    <n v="2"/>
  </r>
  <r>
    <x v="8"/>
    <x v="203"/>
    <s v="1"/>
    <s v="01"/>
    <s v="15041RESIN159232022"/>
    <s v="22LB000F"/>
    <n v="4511"/>
    <n v="4511"/>
    <n v="4511"/>
    <n v="4511"/>
    <m/>
    <n v="0"/>
    <n v="0"/>
    <n v="0"/>
    <n v="190.72"/>
    <n v="0"/>
    <n v="0"/>
    <n v="0"/>
    <n v="0"/>
    <n v="0"/>
    <n v="190.72"/>
    <n v="2"/>
  </r>
  <r>
    <x v="8"/>
    <x v="203"/>
    <s v="1"/>
    <s v="01"/>
    <s v="15041RESIN159232022"/>
    <s v="22LB000F"/>
    <n v="4512"/>
    <n v="4512"/>
    <n v="4512"/>
    <n v="4512"/>
    <m/>
    <n v="0"/>
    <n v="0"/>
    <n v="0"/>
    <n v="280.10000000000002"/>
    <n v="0"/>
    <n v="0"/>
    <n v="0"/>
    <n v="0"/>
    <n v="0"/>
    <n v="280.10000000000002"/>
    <n v="2"/>
  </r>
  <r>
    <x v="8"/>
    <x v="203"/>
    <s v="1"/>
    <s v="01"/>
    <s v="15041RESIN159232022"/>
    <s v="22LB000F"/>
    <n v="4513"/>
    <n v="4513"/>
    <n v="4513"/>
    <n v="4513"/>
    <m/>
    <n v="0"/>
    <n v="0"/>
    <n v="0"/>
    <n v="45"/>
    <n v="0"/>
    <n v="0"/>
    <n v="0"/>
    <n v="0"/>
    <n v="0"/>
    <n v="45"/>
    <n v="2"/>
  </r>
  <r>
    <x v="8"/>
    <x v="203"/>
    <s v="1"/>
    <s v="01"/>
    <s v="15041RESIN159232022"/>
    <s v="22LB000F"/>
    <n v="4514"/>
    <n v="4514"/>
    <n v="4514"/>
    <n v="4514"/>
    <m/>
    <n v="0"/>
    <n v="0"/>
    <n v="0"/>
    <n v="194.8"/>
    <n v="0"/>
    <n v="0"/>
    <n v="0"/>
    <n v="0"/>
    <n v="0"/>
    <n v="194.8"/>
    <n v="2"/>
  </r>
  <r>
    <x v="8"/>
    <x v="203"/>
    <s v="1"/>
    <s v="01"/>
    <s v="15041RESIN159232022"/>
    <s v="22LB000F"/>
    <n v="4515"/>
    <n v="4515"/>
    <n v="4515"/>
    <n v="4515"/>
    <m/>
    <n v="0"/>
    <n v="0"/>
    <n v="0"/>
    <n v="183.25"/>
    <n v="0"/>
    <n v="0"/>
    <n v="0"/>
    <n v="0"/>
    <n v="0"/>
    <n v="183.25"/>
    <n v="2"/>
  </r>
  <r>
    <x v="8"/>
    <x v="203"/>
    <s v="1"/>
    <s v="01"/>
    <s v="15041RESIN159232022"/>
    <s v="22LB000F"/>
    <n v="4516"/>
    <n v="4516"/>
    <n v="4516"/>
    <n v="4516"/>
    <m/>
    <n v="0"/>
    <n v="0"/>
    <n v="0"/>
    <n v="14.6"/>
    <n v="0"/>
    <n v="0"/>
    <n v="0"/>
    <n v="0"/>
    <n v="0"/>
    <n v="14.6"/>
    <n v="2"/>
  </r>
  <r>
    <x v="8"/>
    <x v="203"/>
    <s v="1"/>
    <s v="01"/>
    <s v="15041RESIN159232022"/>
    <s v="22LB000F"/>
    <n v="4517"/>
    <n v="4517"/>
    <n v="4517"/>
    <n v="4517"/>
    <m/>
    <n v="0"/>
    <n v="0"/>
    <n v="0"/>
    <n v="88.25"/>
    <n v="0"/>
    <n v="0"/>
    <n v="0"/>
    <n v="0"/>
    <n v="0"/>
    <n v="88.25"/>
    <n v="2"/>
  </r>
  <r>
    <x v="8"/>
    <x v="203"/>
    <s v="1"/>
    <s v="01"/>
    <s v="15041RESIN159232022"/>
    <s v="22LB000F"/>
    <n v="4518"/>
    <n v="4518"/>
    <n v="4518"/>
    <n v="4518"/>
    <m/>
    <n v="0"/>
    <n v="0"/>
    <n v="0"/>
    <n v="56.25"/>
    <n v="0"/>
    <n v="0"/>
    <n v="0"/>
    <n v="0"/>
    <n v="0"/>
    <n v="56.25"/>
    <n v="2"/>
  </r>
  <r>
    <x v="8"/>
    <x v="203"/>
    <s v="1"/>
    <s v="01"/>
    <s v="15041RESIN159232022"/>
    <s v="22LB000F"/>
    <n v="4519"/>
    <n v="4519"/>
    <n v="4519"/>
    <n v="4519"/>
    <m/>
    <n v="0"/>
    <n v="0"/>
    <n v="0"/>
    <n v="91.2"/>
    <n v="0"/>
    <n v="0"/>
    <n v="0"/>
    <n v="0"/>
    <n v="0"/>
    <n v="91.2"/>
    <n v="2"/>
  </r>
  <r>
    <x v="8"/>
    <x v="203"/>
    <s v="1"/>
    <s v="01"/>
    <s v="15041RESIN159232022"/>
    <s v="22LB000F"/>
    <n v="4520"/>
    <n v="4520"/>
    <n v="4520"/>
    <n v="4520"/>
    <m/>
    <n v="0"/>
    <n v="0"/>
    <n v="0"/>
    <n v="59.85"/>
    <n v="0"/>
    <n v="0"/>
    <n v="0"/>
    <n v="0"/>
    <n v="0"/>
    <n v="59.85"/>
    <n v="2"/>
  </r>
  <r>
    <x v="8"/>
    <x v="203"/>
    <s v="1"/>
    <s v="01"/>
    <s v="15041RESIN159232022"/>
    <s v="22LB000F"/>
    <n v="4521"/>
    <n v="4521"/>
    <n v="4521"/>
    <n v="4521"/>
    <m/>
    <n v="0"/>
    <n v="0"/>
    <n v="0"/>
    <n v="48.65"/>
    <n v="0"/>
    <n v="0"/>
    <n v="0"/>
    <n v="0"/>
    <n v="0"/>
    <n v="48.65"/>
    <n v="2"/>
  </r>
  <r>
    <x v="8"/>
    <x v="203"/>
    <s v="1"/>
    <s v="01"/>
    <s v="15041RESIN159232022"/>
    <s v="22LB000F"/>
    <n v="4522"/>
    <n v="4522"/>
    <n v="4522"/>
    <n v="4522"/>
    <m/>
    <n v="0"/>
    <n v="0"/>
    <n v="0"/>
    <n v="525.75"/>
    <n v="0"/>
    <n v="0"/>
    <n v="0"/>
    <n v="0"/>
    <n v="0"/>
    <n v="525.75"/>
    <n v="2"/>
  </r>
  <r>
    <x v="8"/>
    <x v="203"/>
    <s v="1"/>
    <s v="01"/>
    <s v="15041RESIN159232022"/>
    <s v="22LB000F"/>
    <n v="4523"/>
    <n v="4523"/>
    <n v="4523"/>
    <n v="4523"/>
    <m/>
    <n v="0"/>
    <n v="0"/>
    <n v="0"/>
    <n v="90"/>
    <n v="0"/>
    <n v="0"/>
    <n v="0"/>
    <n v="0"/>
    <n v="0"/>
    <n v="90"/>
    <n v="2"/>
  </r>
  <r>
    <x v="8"/>
    <x v="203"/>
    <s v="1"/>
    <s v="01"/>
    <s v="15041RESIN159232022"/>
    <s v="22LB000F"/>
    <n v="4524"/>
    <n v="4524"/>
    <n v="4524"/>
    <n v="4524"/>
    <m/>
    <n v="0"/>
    <n v="0"/>
    <n v="0"/>
    <n v="129.78"/>
    <n v="0"/>
    <n v="0"/>
    <n v="0"/>
    <n v="0"/>
    <n v="0"/>
    <n v="129.78"/>
    <n v="2"/>
  </r>
  <r>
    <x v="8"/>
    <x v="203"/>
    <s v="1"/>
    <s v="01"/>
    <s v="15041RESIN159232022"/>
    <s v="22LB000F"/>
    <n v="4525"/>
    <n v="4525"/>
    <n v="4525"/>
    <n v="4525"/>
    <m/>
    <n v="0"/>
    <n v="0"/>
    <n v="0"/>
    <n v="478.6"/>
    <n v="0"/>
    <n v="0"/>
    <n v="0"/>
    <n v="0"/>
    <n v="0"/>
    <n v="478.6"/>
    <n v="2"/>
  </r>
  <r>
    <x v="8"/>
    <x v="203"/>
    <s v="1"/>
    <s v="01"/>
    <s v="15041RESIN159232022"/>
    <s v="22LB000F"/>
    <n v="4526"/>
    <n v="4526"/>
    <n v="4526"/>
    <n v="4526"/>
    <m/>
    <n v="0"/>
    <n v="0"/>
    <n v="0"/>
    <n v="110"/>
    <n v="0"/>
    <n v="0"/>
    <n v="0"/>
    <n v="0"/>
    <n v="0"/>
    <n v="110"/>
    <n v="2"/>
  </r>
  <r>
    <x v="8"/>
    <x v="203"/>
    <s v="1"/>
    <s v="01"/>
    <s v="15041RESIN159232022"/>
    <s v="22LB000F"/>
    <n v="4527"/>
    <n v="4527"/>
    <n v="4527"/>
    <n v="4527"/>
    <m/>
    <n v="0"/>
    <n v="0"/>
    <n v="0"/>
    <n v="204.4"/>
    <n v="0"/>
    <n v="0"/>
    <n v="0"/>
    <n v="0"/>
    <n v="0"/>
    <n v="204.4"/>
    <n v="2"/>
  </r>
  <r>
    <x v="8"/>
    <x v="204"/>
    <s v="1"/>
    <s v="01"/>
    <s v="15041RESIN159232022"/>
    <s v="22LB000F"/>
    <n v="4528"/>
    <n v="4528"/>
    <n v="4528"/>
    <n v="4528"/>
    <m/>
    <n v="0"/>
    <n v="0"/>
    <n v="0"/>
    <n v="575.5"/>
    <n v="0"/>
    <n v="0"/>
    <n v="0"/>
    <n v="0"/>
    <n v="0"/>
    <n v="575.5"/>
    <n v="2"/>
  </r>
  <r>
    <x v="8"/>
    <x v="204"/>
    <s v="1"/>
    <s v="01"/>
    <s v="15041RESIN159232022"/>
    <s v="22LB000F"/>
    <n v="4529"/>
    <n v="4529"/>
    <n v="4529"/>
    <n v="4529"/>
    <m/>
    <n v="0"/>
    <n v="0"/>
    <n v="0"/>
    <n v="110"/>
    <n v="0"/>
    <n v="0"/>
    <n v="0"/>
    <n v="0"/>
    <n v="0"/>
    <n v="110"/>
    <n v="2"/>
  </r>
  <r>
    <x v="8"/>
    <x v="204"/>
    <s v="1"/>
    <s v="01"/>
    <s v="15041RESIN159232022"/>
    <s v="22LB000F"/>
    <n v="4530"/>
    <n v="4530"/>
    <n v="4530"/>
    <n v="4530"/>
    <m/>
    <n v="0"/>
    <n v="0"/>
    <n v="0"/>
    <n v="16.5"/>
    <n v="0"/>
    <n v="0"/>
    <n v="0"/>
    <n v="0"/>
    <n v="0"/>
    <n v="16.5"/>
    <n v="2"/>
  </r>
  <r>
    <x v="8"/>
    <x v="204"/>
    <s v="1"/>
    <s v="01"/>
    <s v="15041RESIN159232022"/>
    <s v="22LB000F"/>
    <n v="4531"/>
    <n v="4531"/>
    <n v="4531"/>
    <n v="4531"/>
    <m/>
    <n v="0"/>
    <n v="0"/>
    <n v="0"/>
    <n v="61.5"/>
    <n v="0"/>
    <n v="0"/>
    <n v="0"/>
    <n v="0"/>
    <n v="0"/>
    <n v="61.5"/>
    <n v="2"/>
  </r>
  <r>
    <x v="8"/>
    <x v="204"/>
    <s v="1"/>
    <s v="01"/>
    <s v="15041RESIN159232022"/>
    <s v="22LB000F"/>
    <n v="4532"/>
    <n v="4532"/>
    <n v="4532"/>
    <n v="4532"/>
    <m/>
    <n v="0"/>
    <n v="0"/>
    <n v="0"/>
    <n v="244"/>
    <n v="0"/>
    <n v="0"/>
    <n v="0"/>
    <n v="0"/>
    <n v="0"/>
    <n v="244"/>
    <n v="2"/>
  </r>
  <r>
    <x v="8"/>
    <x v="204"/>
    <s v="1"/>
    <s v="01"/>
    <s v="15041RESIN159232022"/>
    <s v="22LB000F"/>
    <n v="4533"/>
    <n v="4533"/>
    <n v="4533"/>
    <n v="4533"/>
    <m/>
    <n v="0"/>
    <n v="0"/>
    <n v="0"/>
    <n v="265.5"/>
    <n v="0"/>
    <n v="0"/>
    <n v="0"/>
    <n v="0"/>
    <n v="0"/>
    <n v="265.5"/>
    <n v="2"/>
  </r>
  <r>
    <x v="8"/>
    <x v="204"/>
    <s v="1"/>
    <s v="01"/>
    <s v="15041RESIN159232022"/>
    <s v="22LB000F"/>
    <n v="4534"/>
    <n v="4534"/>
    <n v="4534"/>
    <n v="4534"/>
    <m/>
    <n v="0"/>
    <n v="0"/>
    <n v="0"/>
    <n v="41.45"/>
    <n v="0"/>
    <n v="0"/>
    <n v="0"/>
    <n v="0"/>
    <n v="0"/>
    <n v="41.45"/>
    <n v="2"/>
  </r>
  <r>
    <x v="8"/>
    <x v="204"/>
    <s v="1"/>
    <s v="01"/>
    <s v="15041RESIN159232022"/>
    <s v="22LB000F"/>
    <n v="4535"/>
    <n v="4535"/>
    <n v="4535"/>
    <n v="4535"/>
    <m/>
    <n v="0"/>
    <n v="0"/>
    <n v="0"/>
    <n v="100"/>
    <n v="0"/>
    <n v="0"/>
    <n v="0"/>
    <n v="0"/>
    <n v="0"/>
    <n v="100"/>
    <n v="2"/>
  </r>
  <r>
    <x v="8"/>
    <x v="204"/>
    <s v="1"/>
    <s v="01"/>
    <s v="15041RESIN159232022"/>
    <s v="22LB000F"/>
    <n v="4536"/>
    <n v="4536"/>
    <n v="4536"/>
    <n v="4536"/>
    <m/>
    <n v="0"/>
    <n v="0"/>
    <n v="0"/>
    <n v="486.9"/>
    <n v="0"/>
    <n v="0"/>
    <n v="0"/>
    <n v="0"/>
    <n v="0"/>
    <n v="486.9"/>
    <n v="2"/>
  </r>
  <r>
    <x v="8"/>
    <x v="204"/>
    <s v="1"/>
    <s v="01"/>
    <s v="15041RESIN159232022"/>
    <s v="22LB000F"/>
    <n v="4537"/>
    <n v="4537"/>
    <n v="4537"/>
    <n v="4537"/>
    <m/>
    <n v="0"/>
    <n v="0"/>
    <n v="0"/>
    <n v="96.5"/>
    <n v="0"/>
    <n v="0"/>
    <n v="0"/>
    <n v="0"/>
    <n v="0"/>
    <n v="96.5"/>
    <n v="2"/>
  </r>
  <r>
    <x v="8"/>
    <x v="204"/>
    <s v="1"/>
    <s v="01"/>
    <s v="15041RESIN159232022"/>
    <s v="22LB000F"/>
    <n v="4538"/>
    <n v="4538"/>
    <n v="4538"/>
    <n v="4538"/>
    <m/>
    <n v="0"/>
    <n v="0"/>
    <n v="0"/>
    <n v="30"/>
    <n v="0"/>
    <n v="0"/>
    <n v="0"/>
    <n v="0"/>
    <n v="0"/>
    <n v="30"/>
    <n v="2"/>
  </r>
  <r>
    <x v="8"/>
    <x v="204"/>
    <s v="1"/>
    <s v="01"/>
    <s v="15041RESIN159232022"/>
    <s v="22LB000F"/>
    <n v="4539"/>
    <n v="4539"/>
    <n v="4539"/>
    <n v="4539"/>
    <m/>
    <n v="0"/>
    <n v="0"/>
    <n v="0"/>
    <n v="51.75"/>
    <n v="0"/>
    <n v="0"/>
    <n v="0"/>
    <n v="0"/>
    <n v="0"/>
    <n v="51.75"/>
    <n v="2"/>
  </r>
  <r>
    <x v="8"/>
    <x v="204"/>
    <s v="1"/>
    <s v="01"/>
    <s v="15041RESIN159232022"/>
    <s v="22LB000F"/>
    <n v="4540"/>
    <n v="4540"/>
    <n v="4540"/>
    <n v="4540"/>
    <m/>
    <n v="0"/>
    <n v="0"/>
    <n v="0"/>
    <n v="54.6"/>
    <n v="0"/>
    <n v="0"/>
    <n v="0"/>
    <n v="0"/>
    <n v="0"/>
    <n v="54.6"/>
    <n v="2"/>
  </r>
  <r>
    <x v="8"/>
    <x v="204"/>
    <s v="1"/>
    <s v="01"/>
    <s v="15041RESIN159232022"/>
    <s v="22LB000F"/>
    <n v="4541"/>
    <n v="4541"/>
    <n v="4541"/>
    <n v="4541"/>
    <m/>
    <n v="0"/>
    <n v="0"/>
    <n v="0"/>
    <n v="34.950000000000003"/>
    <n v="0"/>
    <n v="0"/>
    <n v="0"/>
    <n v="0"/>
    <n v="0"/>
    <n v="34.950000000000003"/>
    <n v="2"/>
  </r>
  <r>
    <x v="8"/>
    <x v="204"/>
    <s v="1"/>
    <s v="01"/>
    <s v="15041RESIN159232022"/>
    <s v="22LB000F"/>
    <n v="4542"/>
    <n v="4542"/>
    <n v="4542"/>
    <n v="4542"/>
    <m/>
    <n v="0"/>
    <n v="0"/>
    <n v="0"/>
    <n v="446.8"/>
    <n v="0"/>
    <n v="0"/>
    <n v="0"/>
    <n v="0"/>
    <n v="0"/>
    <n v="446.8"/>
    <n v="2"/>
  </r>
  <r>
    <x v="8"/>
    <x v="204"/>
    <s v="1"/>
    <s v="01"/>
    <s v="15041RESIN159232022"/>
    <s v="22LB000F"/>
    <n v="4543"/>
    <n v="4543"/>
    <n v="4543"/>
    <n v="4543"/>
    <m/>
    <n v="0"/>
    <n v="0"/>
    <n v="0"/>
    <n v="38"/>
    <n v="0"/>
    <n v="0"/>
    <n v="0"/>
    <n v="0"/>
    <n v="0"/>
    <n v="38"/>
    <n v="2"/>
  </r>
  <r>
    <x v="8"/>
    <x v="204"/>
    <s v="1"/>
    <s v="01"/>
    <s v="15041RESIN159232022"/>
    <s v="22LB000F"/>
    <n v="4544"/>
    <n v="4544"/>
    <n v="4544"/>
    <n v="4544"/>
    <m/>
    <n v="0"/>
    <n v="0"/>
    <n v="0"/>
    <n v="225"/>
    <n v="0"/>
    <n v="0"/>
    <n v="0"/>
    <n v="0"/>
    <n v="0"/>
    <n v="225"/>
    <n v="2"/>
  </r>
  <r>
    <x v="8"/>
    <x v="204"/>
    <s v="1"/>
    <s v="01"/>
    <s v="15041RESIN159232022"/>
    <s v="22LB000F"/>
    <n v="4545"/>
    <n v="4545"/>
    <n v="4545"/>
    <n v="4545"/>
    <m/>
    <n v="0"/>
    <n v="0"/>
    <n v="0"/>
    <n v="182.5"/>
    <n v="0"/>
    <n v="0"/>
    <n v="0"/>
    <n v="0"/>
    <n v="0"/>
    <n v="182.5"/>
    <n v="2"/>
  </r>
  <r>
    <x v="8"/>
    <x v="205"/>
    <s v="1"/>
    <s v="01"/>
    <s v="15041RESIN159232022"/>
    <s v="22LB000F"/>
    <n v="4546"/>
    <n v="4546"/>
    <n v="4546"/>
    <n v="4546"/>
    <m/>
    <n v="0"/>
    <n v="0"/>
    <n v="0"/>
    <n v="568"/>
    <n v="0"/>
    <n v="0"/>
    <n v="0"/>
    <n v="0"/>
    <n v="0"/>
    <n v="568"/>
    <n v="2"/>
  </r>
  <r>
    <x v="8"/>
    <x v="205"/>
    <s v="1"/>
    <s v="01"/>
    <s v="15041RESIN159232022"/>
    <s v="22LB000F"/>
    <n v="4547"/>
    <n v="4547"/>
    <n v="4547"/>
    <n v="4547"/>
    <m/>
    <n v="0"/>
    <n v="0"/>
    <n v="0"/>
    <n v="652.5"/>
    <n v="0"/>
    <n v="0"/>
    <n v="0"/>
    <n v="0"/>
    <n v="0"/>
    <n v="652.5"/>
    <n v="2"/>
  </r>
  <r>
    <x v="8"/>
    <x v="205"/>
    <s v="1"/>
    <s v="01"/>
    <s v="15041RESIN159232022"/>
    <s v="22LB000F"/>
    <n v="4548"/>
    <n v="4548"/>
    <n v="4548"/>
    <n v="4548"/>
    <m/>
    <n v="0"/>
    <n v="0"/>
    <n v="0"/>
    <n v="352"/>
    <n v="0"/>
    <n v="0"/>
    <n v="0"/>
    <n v="0"/>
    <n v="0"/>
    <n v="352"/>
    <n v="2"/>
  </r>
  <r>
    <x v="8"/>
    <x v="205"/>
    <s v="1"/>
    <s v="01"/>
    <s v="15041RESIN159232022"/>
    <s v="22LB000F"/>
    <n v="4549"/>
    <n v="4549"/>
    <n v="4549"/>
    <n v="4549"/>
    <m/>
    <n v="0"/>
    <n v="0"/>
    <n v="0"/>
    <n v="344"/>
    <n v="0"/>
    <n v="0"/>
    <n v="0"/>
    <n v="0"/>
    <n v="0"/>
    <n v="344"/>
    <n v="2"/>
  </r>
  <r>
    <x v="8"/>
    <x v="205"/>
    <s v="1"/>
    <s v="01"/>
    <s v="15041RESIN159232022"/>
    <s v="22LB000F"/>
    <n v="4550"/>
    <n v="4550"/>
    <n v="4550"/>
    <n v="4550"/>
    <m/>
    <n v="0"/>
    <n v="0"/>
    <n v="0"/>
    <n v="261"/>
    <n v="0"/>
    <n v="0"/>
    <n v="0"/>
    <n v="0"/>
    <n v="0"/>
    <n v="261"/>
    <n v="2"/>
  </r>
  <r>
    <x v="8"/>
    <x v="205"/>
    <s v="1"/>
    <s v="01"/>
    <s v="15041RESIN159232022"/>
    <s v="22LB000F"/>
    <n v="4551"/>
    <n v="4551"/>
    <n v="4551"/>
    <n v="4551"/>
    <m/>
    <n v="0"/>
    <n v="0"/>
    <n v="0"/>
    <n v="456"/>
    <n v="0"/>
    <n v="0"/>
    <n v="0"/>
    <n v="0"/>
    <n v="0"/>
    <n v="456"/>
    <n v="2"/>
  </r>
  <r>
    <x v="8"/>
    <x v="205"/>
    <s v="1"/>
    <s v="01"/>
    <s v="15041RESIN159232022"/>
    <s v="22LB000F"/>
    <n v="4552"/>
    <n v="4552"/>
    <n v="4552"/>
    <n v="4552"/>
    <m/>
    <n v="0"/>
    <n v="0"/>
    <n v="0"/>
    <n v="170"/>
    <n v="0"/>
    <n v="0"/>
    <n v="0"/>
    <n v="0"/>
    <n v="0"/>
    <n v="170"/>
    <n v="2"/>
  </r>
  <r>
    <x v="8"/>
    <x v="205"/>
    <s v="1"/>
    <s v="01"/>
    <s v="15041RESIN159232022"/>
    <s v="22LB000F"/>
    <n v="4553"/>
    <n v="4553"/>
    <n v="4553"/>
    <n v="4553"/>
    <m/>
    <n v="0"/>
    <n v="0"/>
    <n v="0"/>
    <n v="299.25"/>
    <n v="0"/>
    <n v="0"/>
    <n v="0"/>
    <n v="0"/>
    <n v="0"/>
    <n v="299.25"/>
    <n v="2"/>
  </r>
  <r>
    <x v="8"/>
    <x v="205"/>
    <s v="1"/>
    <s v="01"/>
    <s v="15041RESIN159232022"/>
    <s v="22LB000F"/>
    <n v="4554"/>
    <n v="4554"/>
    <n v="4554"/>
    <n v="4554"/>
    <m/>
    <n v="0"/>
    <n v="0"/>
    <n v="0"/>
    <n v="97.5"/>
    <n v="0"/>
    <n v="0"/>
    <n v="0"/>
    <n v="0"/>
    <n v="0"/>
    <n v="97.5"/>
    <n v="2"/>
  </r>
  <r>
    <x v="8"/>
    <x v="205"/>
    <s v="1"/>
    <s v="01"/>
    <s v="15041RESIN159232022"/>
    <s v="22LB000F"/>
    <n v="4555"/>
    <n v="4555"/>
    <n v="4555"/>
    <n v="4555"/>
    <m/>
    <n v="0"/>
    <n v="0"/>
    <n v="0"/>
    <n v="64.55"/>
    <n v="0"/>
    <n v="0"/>
    <n v="0"/>
    <n v="0"/>
    <n v="0"/>
    <n v="64.55"/>
    <n v="2"/>
  </r>
  <r>
    <x v="8"/>
    <x v="205"/>
    <s v="1"/>
    <s v="01"/>
    <s v="15041RESIN159232022"/>
    <s v="22LB000F"/>
    <n v="4556"/>
    <n v="4556"/>
    <n v="4556"/>
    <n v="4556"/>
    <m/>
    <n v="0"/>
    <n v="0"/>
    <n v="0"/>
    <n v="312.5"/>
    <n v="0"/>
    <n v="0"/>
    <n v="0"/>
    <n v="0"/>
    <n v="0"/>
    <n v="312.5"/>
    <n v="2"/>
  </r>
  <r>
    <x v="8"/>
    <x v="205"/>
    <s v="1"/>
    <s v="01"/>
    <s v="15041RESIN159232022"/>
    <s v="22LB000F"/>
    <n v="4557"/>
    <n v="4557"/>
    <n v="4557"/>
    <n v="4557"/>
    <m/>
    <n v="0"/>
    <n v="0"/>
    <n v="0"/>
    <n v="1360"/>
    <n v="0"/>
    <n v="0"/>
    <n v="0"/>
    <n v="0"/>
    <n v="0"/>
    <n v="1360"/>
    <n v="2"/>
  </r>
  <r>
    <x v="8"/>
    <x v="205"/>
    <s v="1"/>
    <s v="01"/>
    <s v="15041RESIN159232022"/>
    <s v="22LB000F"/>
    <n v="4558"/>
    <n v="4558"/>
    <n v="4558"/>
    <n v="4558"/>
    <m/>
    <n v="0"/>
    <n v="0"/>
    <n v="0"/>
    <n v="29.7"/>
    <n v="0"/>
    <n v="0"/>
    <n v="0"/>
    <n v="0"/>
    <n v="0"/>
    <n v="29.7"/>
    <n v="2"/>
  </r>
  <r>
    <x v="8"/>
    <x v="205"/>
    <s v="1"/>
    <s v="01"/>
    <s v="15041RESIN159232022"/>
    <s v="22LB000F"/>
    <n v="4559"/>
    <n v="4559"/>
    <n v="4559"/>
    <n v="4559"/>
    <m/>
    <n v="0"/>
    <n v="0"/>
    <n v="0"/>
    <n v="68.2"/>
    <n v="0"/>
    <n v="0"/>
    <n v="0"/>
    <n v="0"/>
    <n v="0"/>
    <n v="68.2"/>
    <n v="2"/>
  </r>
  <r>
    <x v="8"/>
    <x v="205"/>
    <s v="1"/>
    <s v="01"/>
    <s v="15041RESIN159232022"/>
    <s v="22LB000F"/>
    <n v="4560"/>
    <n v="4560"/>
    <n v="4560"/>
    <n v="4560"/>
    <m/>
    <n v="0"/>
    <n v="0"/>
    <n v="0"/>
    <n v="85"/>
    <n v="0"/>
    <n v="0"/>
    <n v="0"/>
    <n v="0"/>
    <n v="0"/>
    <n v="85"/>
    <n v="2"/>
  </r>
  <r>
    <x v="8"/>
    <x v="205"/>
    <s v="1"/>
    <s v="01"/>
    <s v="15041RESIN159232022"/>
    <s v="22LB000F"/>
    <n v="4561"/>
    <n v="4561"/>
    <n v="4561"/>
    <n v="4561"/>
    <m/>
    <n v="0"/>
    <n v="0"/>
    <n v="0"/>
    <n v="12"/>
    <n v="0"/>
    <n v="0"/>
    <n v="0"/>
    <n v="0"/>
    <n v="0"/>
    <n v="12"/>
    <n v="2"/>
  </r>
  <r>
    <x v="8"/>
    <x v="205"/>
    <s v="1"/>
    <s v="01"/>
    <s v="15041RESIN159232022"/>
    <s v="22LB000F"/>
    <n v="4562"/>
    <n v="4562"/>
    <n v="4562"/>
    <n v="4562"/>
    <m/>
    <n v="0"/>
    <n v="0"/>
    <n v="0"/>
    <n v="110"/>
    <n v="0"/>
    <n v="0"/>
    <n v="0"/>
    <n v="0"/>
    <n v="0"/>
    <n v="110"/>
    <n v="2"/>
  </r>
  <r>
    <x v="8"/>
    <x v="205"/>
    <s v="1"/>
    <s v="01"/>
    <s v="15041RESIN159232022"/>
    <s v="22LB000F"/>
    <n v="4563"/>
    <n v="4563"/>
    <n v="4563"/>
    <n v="4563"/>
    <m/>
    <n v="0"/>
    <n v="0"/>
    <n v="0"/>
    <n v="530.75"/>
    <n v="0"/>
    <n v="0"/>
    <n v="0"/>
    <n v="0"/>
    <n v="0"/>
    <n v="530.75"/>
    <n v="2"/>
  </r>
  <r>
    <x v="8"/>
    <x v="205"/>
    <s v="1"/>
    <s v="01"/>
    <s v="15041RESIN159232022"/>
    <s v="22LB000F"/>
    <n v="4564"/>
    <n v="4564"/>
    <n v="4564"/>
    <n v="4564"/>
    <m/>
    <n v="0"/>
    <n v="0"/>
    <n v="0"/>
    <n v="165"/>
    <n v="0"/>
    <n v="0"/>
    <n v="0"/>
    <n v="0"/>
    <n v="0"/>
    <n v="165"/>
    <n v="2"/>
  </r>
  <r>
    <x v="8"/>
    <x v="205"/>
    <s v="1"/>
    <s v="01"/>
    <s v="15041RESIN159232022"/>
    <s v="22LB000F"/>
    <n v="4565"/>
    <n v="4565"/>
    <n v="4565"/>
    <n v="4565"/>
    <m/>
    <n v="0"/>
    <n v="0"/>
    <n v="0"/>
    <n v="280"/>
    <n v="0"/>
    <n v="0"/>
    <n v="0"/>
    <n v="0"/>
    <n v="0"/>
    <n v="280"/>
    <n v="2"/>
  </r>
  <r>
    <x v="8"/>
    <x v="205"/>
    <s v="1"/>
    <s v="01"/>
    <s v="15041RESIN159232022"/>
    <s v="22LB000F"/>
    <n v="4566"/>
    <n v="4566"/>
    <n v="4566"/>
    <n v="4566"/>
    <m/>
    <n v="0"/>
    <n v="0"/>
    <n v="0"/>
    <n v="91.2"/>
    <n v="0"/>
    <n v="0"/>
    <n v="0"/>
    <n v="0"/>
    <n v="0"/>
    <n v="91.2"/>
    <n v="2"/>
  </r>
  <r>
    <x v="8"/>
    <x v="205"/>
    <s v="1"/>
    <s v="01"/>
    <s v="15041RESIN159232022"/>
    <s v="22LB000F"/>
    <n v="4567"/>
    <n v="4567"/>
    <n v="4567"/>
    <n v="4567"/>
    <m/>
    <n v="0"/>
    <n v="0"/>
    <n v="0"/>
    <n v="162.01"/>
    <n v="0"/>
    <n v="0"/>
    <n v="0"/>
    <n v="0"/>
    <n v="0"/>
    <n v="162.01"/>
    <n v="2"/>
  </r>
  <r>
    <x v="8"/>
    <x v="205"/>
    <s v="1"/>
    <s v="01"/>
    <s v="15041RESIN159232022"/>
    <s v="22LB000F"/>
    <n v="4568"/>
    <n v="4568"/>
    <n v="4568"/>
    <n v="4568"/>
    <m/>
    <n v="0"/>
    <n v="0"/>
    <n v="0"/>
    <n v="458.35"/>
    <n v="0"/>
    <n v="0"/>
    <n v="0"/>
    <n v="0"/>
    <n v="0"/>
    <n v="458.35"/>
    <n v="2"/>
  </r>
  <r>
    <x v="8"/>
    <x v="205"/>
    <s v="1"/>
    <s v="01"/>
    <s v="15041RESIN159232022"/>
    <s v="22LB000F"/>
    <n v="4569"/>
    <n v="4569"/>
    <n v="4569"/>
    <n v="4569"/>
    <m/>
    <n v="0"/>
    <n v="0"/>
    <n v="0"/>
    <n v="0"/>
    <n v="0"/>
    <n v="0"/>
    <n v="0"/>
    <n v="0"/>
    <n v="0"/>
    <n v="0"/>
    <n v="2"/>
  </r>
  <r>
    <x v="8"/>
    <x v="205"/>
    <s v="1"/>
    <s v="01"/>
    <s v="15041RESIN159232022"/>
    <s v="22LB000F"/>
    <n v="4570"/>
    <n v="4570"/>
    <n v="4570"/>
    <n v="4570"/>
    <m/>
    <n v="0"/>
    <n v="0"/>
    <n v="0"/>
    <n v="423.45"/>
    <n v="0"/>
    <n v="0"/>
    <n v="0"/>
    <n v="0"/>
    <n v="0"/>
    <n v="423.45"/>
    <n v="2"/>
  </r>
  <r>
    <x v="8"/>
    <x v="205"/>
    <s v="1"/>
    <s v="01"/>
    <s v="15041RESIN159232022"/>
    <s v="22LB000F"/>
    <n v="4571"/>
    <n v="4571"/>
    <n v="4571"/>
    <n v="4571"/>
    <m/>
    <n v="0"/>
    <n v="0"/>
    <n v="0"/>
    <n v="60"/>
    <n v="0"/>
    <n v="0"/>
    <n v="0"/>
    <n v="0"/>
    <n v="0"/>
    <n v="60"/>
    <n v="2"/>
  </r>
  <r>
    <x v="8"/>
    <x v="205"/>
    <s v="1"/>
    <s v="01"/>
    <s v="15041RESIN159232022"/>
    <s v="22LB000F"/>
    <n v="4572"/>
    <n v="4572"/>
    <n v="4572"/>
    <n v="4572"/>
    <m/>
    <n v="0"/>
    <n v="0"/>
    <n v="0"/>
    <n v="259"/>
    <n v="0"/>
    <n v="0"/>
    <n v="0"/>
    <n v="0"/>
    <n v="0"/>
    <n v="259"/>
    <n v="2"/>
  </r>
  <r>
    <x v="8"/>
    <x v="205"/>
    <s v="1"/>
    <s v="01"/>
    <s v="15041RESIN159232022"/>
    <s v="22LB000F"/>
    <n v="4573"/>
    <n v="4573"/>
    <n v="4573"/>
    <n v="4573"/>
    <m/>
    <n v="0"/>
    <n v="0"/>
    <n v="0"/>
    <n v="31.5"/>
    <n v="0"/>
    <n v="0"/>
    <n v="0"/>
    <n v="0"/>
    <n v="0"/>
    <n v="31.5"/>
    <n v="2"/>
  </r>
  <r>
    <x v="8"/>
    <x v="205"/>
    <s v="1"/>
    <s v="01"/>
    <s v="15041RESIN159232022"/>
    <s v="22LB000F"/>
    <n v="4574"/>
    <n v="4574"/>
    <n v="4574"/>
    <n v="4574"/>
    <m/>
    <n v="0"/>
    <n v="0"/>
    <n v="0"/>
    <n v="87"/>
    <n v="0"/>
    <n v="0"/>
    <n v="0"/>
    <n v="0"/>
    <n v="0"/>
    <n v="87"/>
    <n v="2"/>
  </r>
  <r>
    <x v="8"/>
    <x v="205"/>
    <s v="1"/>
    <s v="01"/>
    <s v="15041RESIN159232022"/>
    <s v="22LB000F"/>
    <n v="4575"/>
    <n v="4575"/>
    <n v="4575"/>
    <n v="4575"/>
    <m/>
    <n v="0"/>
    <n v="0"/>
    <n v="0"/>
    <n v="250"/>
    <n v="0"/>
    <n v="0"/>
    <n v="0"/>
    <n v="0"/>
    <n v="0"/>
    <n v="250"/>
    <n v="2"/>
  </r>
  <r>
    <x v="8"/>
    <x v="205"/>
    <s v="1"/>
    <s v="01"/>
    <s v="15041RESIN159232022"/>
    <s v="22LB000F"/>
    <n v="4576"/>
    <n v="4576"/>
    <n v="4576"/>
    <n v="4576"/>
    <m/>
    <n v="0"/>
    <n v="0"/>
    <n v="0"/>
    <n v="25.86"/>
    <n v="0"/>
    <n v="0"/>
    <n v="0"/>
    <n v="0"/>
    <n v="0"/>
    <n v="25.86"/>
    <n v="2"/>
  </r>
  <r>
    <x v="8"/>
    <x v="205"/>
    <s v="1"/>
    <s v="01"/>
    <s v="15041RESIN159232022"/>
    <s v="22LB000F"/>
    <n v="4577"/>
    <n v="4577"/>
    <n v="4577"/>
    <n v="4577"/>
    <m/>
    <n v="0"/>
    <n v="0"/>
    <n v="0"/>
    <n v="121.65"/>
    <n v="0"/>
    <n v="0"/>
    <n v="0"/>
    <n v="0"/>
    <n v="0"/>
    <n v="121.65"/>
    <n v="2"/>
  </r>
  <r>
    <x v="8"/>
    <x v="205"/>
    <s v="1"/>
    <s v="01"/>
    <s v="15041RESIN159232022"/>
    <s v="22LB000F"/>
    <n v="4578"/>
    <n v="4578"/>
    <n v="4578"/>
    <n v="4578"/>
    <m/>
    <n v="0"/>
    <n v="0"/>
    <n v="0"/>
    <n v="251.65"/>
    <n v="0"/>
    <n v="0"/>
    <n v="0"/>
    <n v="0"/>
    <n v="0"/>
    <n v="251.65"/>
    <n v="2"/>
  </r>
  <r>
    <x v="8"/>
    <x v="205"/>
    <s v="1"/>
    <s v="01"/>
    <s v="15041RESIN159232022"/>
    <s v="22LB000F"/>
    <n v="4579"/>
    <n v="4579"/>
    <n v="4579"/>
    <n v="4579"/>
    <m/>
    <n v="0"/>
    <n v="0"/>
    <n v="0"/>
    <n v="140.80000000000001"/>
    <n v="0"/>
    <n v="0"/>
    <n v="0"/>
    <n v="0"/>
    <n v="0"/>
    <n v="140.80000000000001"/>
    <n v="2"/>
  </r>
  <r>
    <x v="8"/>
    <x v="205"/>
    <s v="1"/>
    <s v="01"/>
    <s v="15041RESIN159232022"/>
    <s v="22LB000F"/>
    <n v="4580"/>
    <n v="4580"/>
    <n v="4580"/>
    <n v="4580"/>
    <m/>
    <n v="0"/>
    <n v="0"/>
    <n v="0"/>
    <n v="303"/>
    <n v="0"/>
    <n v="0"/>
    <n v="0"/>
    <n v="0"/>
    <n v="0"/>
    <n v="303"/>
    <n v="2"/>
  </r>
  <r>
    <x v="8"/>
    <x v="205"/>
    <s v="1"/>
    <s v="01"/>
    <s v="15041RESIN159232022"/>
    <s v="22LB000F"/>
    <n v="4581"/>
    <n v="4581"/>
    <n v="4581"/>
    <n v="4581"/>
    <m/>
    <n v="0"/>
    <n v="0"/>
    <n v="0"/>
    <n v="24.3"/>
    <n v="0"/>
    <n v="0"/>
    <n v="0"/>
    <n v="0"/>
    <n v="0"/>
    <n v="24.3"/>
    <n v="2"/>
  </r>
  <r>
    <x v="8"/>
    <x v="205"/>
    <s v="1"/>
    <s v="01"/>
    <s v="15041RESIN159232022"/>
    <s v="22LB000F"/>
    <n v="4582"/>
    <n v="4582"/>
    <n v="4582"/>
    <n v="4582"/>
    <m/>
    <n v="0"/>
    <n v="0"/>
    <n v="0"/>
    <n v="75"/>
    <n v="0"/>
    <n v="0"/>
    <n v="0"/>
    <n v="0"/>
    <n v="0"/>
    <n v="75"/>
    <n v="2"/>
  </r>
  <r>
    <x v="8"/>
    <x v="205"/>
    <s v="1"/>
    <s v="01"/>
    <s v="15041RESIN159232022"/>
    <s v="22LB000F"/>
    <n v="4583"/>
    <n v="4583"/>
    <n v="4583"/>
    <n v="4583"/>
    <m/>
    <n v="0"/>
    <n v="0"/>
    <n v="0"/>
    <n v="355.75"/>
    <n v="0"/>
    <n v="0"/>
    <n v="0"/>
    <n v="0"/>
    <n v="0"/>
    <n v="355.75"/>
    <n v="2"/>
  </r>
  <r>
    <x v="8"/>
    <x v="206"/>
    <s v="1"/>
    <s v="01"/>
    <s v="15041RESIN159232022"/>
    <s v="22LB000F"/>
    <n v="4584"/>
    <n v="4584"/>
    <n v="4584"/>
    <n v="4584"/>
    <m/>
    <n v="0"/>
    <n v="0"/>
    <n v="0"/>
    <n v="495"/>
    <n v="0"/>
    <n v="0"/>
    <n v="0"/>
    <n v="0"/>
    <n v="0"/>
    <n v="495"/>
    <n v="2"/>
  </r>
  <r>
    <x v="8"/>
    <x v="206"/>
    <s v="1"/>
    <s v="01"/>
    <s v="15041RESIN159232022"/>
    <s v="22LB000F"/>
    <n v="4585"/>
    <n v="4585"/>
    <n v="4585"/>
    <n v="4585"/>
    <m/>
    <n v="0"/>
    <n v="0"/>
    <n v="0"/>
    <n v="255"/>
    <n v="0"/>
    <n v="0"/>
    <n v="0"/>
    <n v="0"/>
    <n v="0"/>
    <n v="255"/>
    <n v="2"/>
  </r>
  <r>
    <x v="8"/>
    <x v="206"/>
    <s v="1"/>
    <s v="01"/>
    <s v="15041RESIN159232022"/>
    <s v="22LB000F"/>
    <n v="4586"/>
    <n v="4586"/>
    <n v="4586"/>
    <n v="4586"/>
    <m/>
    <n v="0"/>
    <n v="0"/>
    <n v="0"/>
    <n v="368"/>
    <n v="0"/>
    <n v="0"/>
    <n v="0"/>
    <n v="0"/>
    <n v="0"/>
    <n v="368"/>
    <n v="2"/>
  </r>
  <r>
    <x v="8"/>
    <x v="206"/>
    <s v="1"/>
    <s v="01"/>
    <s v="15041RESIN159232022"/>
    <s v="22LB000F"/>
    <n v="4587"/>
    <n v="4587"/>
    <n v="4587"/>
    <n v="4587"/>
    <m/>
    <n v="0"/>
    <n v="0"/>
    <n v="0"/>
    <n v="437.5"/>
    <n v="0"/>
    <n v="0"/>
    <n v="0"/>
    <n v="0"/>
    <n v="0"/>
    <n v="437.5"/>
    <n v="2"/>
  </r>
  <r>
    <x v="8"/>
    <x v="206"/>
    <s v="1"/>
    <s v="01"/>
    <s v="15041RESIN159232022"/>
    <s v="22LB000F"/>
    <n v="4588"/>
    <n v="4588"/>
    <n v="4588"/>
    <n v="4588"/>
    <m/>
    <n v="0"/>
    <n v="0"/>
    <n v="0"/>
    <n v="10"/>
    <n v="0"/>
    <n v="0"/>
    <n v="0"/>
    <n v="0"/>
    <n v="0"/>
    <n v="10"/>
    <n v="2"/>
  </r>
  <r>
    <x v="8"/>
    <x v="206"/>
    <s v="1"/>
    <s v="01"/>
    <s v="15041RESIN159232022"/>
    <s v="22LB000F"/>
    <n v="4589"/>
    <n v="4589"/>
    <n v="4589"/>
    <n v="4589"/>
    <m/>
    <n v="0"/>
    <n v="0"/>
    <n v="0"/>
    <n v="374"/>
    <n v="0"/>
    <n v="0"/>
    <n v="0"/>
    <n v="0"/>
    <n v="0"/>
    <n v="374"/>
    <n v="2"/>
  </r>
  <r>
    <x v="8"/>
    <x v="206"/>
    <s v="1"/>
    <s v="01"/>
    <s v="15041RESIN159232022"/>
    <s v="22LB000F"/>
    <n v="4590"/>
    <n v="4590"/>
    <n v="4590"/>
    <n v="4590"/>
    <m/>
    <n v="0"/>
    <n v="0"/>
    <n v="0"/>
    <n v="133.4"/>
    <n v="0"/>
    <n v="0"/>
    <n v="0"/>
    <n v="0"/>
    <n v="0"/>
    <n v="133.4"/>
    <n v="2"/>
  </r>
  <r>
    <x v="8"/>
    <x v="206"/>
    <s v="1"/>
    <s v="01"/>
    <s v="15041RESIN159232022"/>
    <s v="22LB000F"/>
    <n v="4591"/>
    <n v="4591"/>
    <n v="4591"/>
    <n v="4591"/>
    <m/>
    <n v="0"/>
    <n v="0"/>
    <n v="0"/>
    <n v="530.5"/>
    <n v="0"/>
    <n v="0"/>
    <n v="0"/>
    <n v="0"/>
    <n v="0"/>
    <n v="530.5"/>
    <n v="2"/>
  </r>
  <r>
    <x v="8"/>
    <x v="206"/>
    <s v="1"/>
    <s v="01"/>
    <s v="15041RESIN159232022"/>
    <s v="22LB000F"/>
    <n v="4592"/>
    <n v="4592"/>
    <n v="4592"/>
    <n v="4592"/>
    <m/>
    <n v="0"/>
    <n v="0"/>
    <n v="0"/>
    <n v="15"/>
    <n v="0"/>
    <n v="0"/>
    <n v="0"/>
    <n v="0"/>
    <n v="0"/>
    <n v="15"/>
    <n v="2"/>
  </r>
  <r>
    <x v="8"/>
    <x v="206"/>
    <s v="1"/>
    <s v="01"/>
    <s v="15041RESIN159232022"/>
    <s v="22LB000F"/>
    <n v="4593"/>
    <n v="4593"/>
    <n v="4593"/>
    <n v="4593"/>
    <m/>
    <n v="0"/>
    <n v="0"/>
    <n v="0"/>
    <n v="42.7"/>
    <n v="0"/>
    <n v="0"/>
    <n v="0"/>
    <n v="0"/>
    <n v="0"/>
    <n v="42.7"/>
    <n v="2"/>
  </r>
  <r>
    <x v="8"/>
    <x v="206"/>
    <s v="1"/>
    <s v="01"/>
    <s v="15041RESIN159232022"/>
    <s v="22LB000F"/>
    <n v="4594"/>
    <n v="4594"/>
    <n v="4594"/>
    <n v="4594"/>
    <m/>
    <n v="0"/>
    <n v="0"/>
    <n v="0"/>
    <n v="62.5"/>
    <n v="0"/>
    <n v="0"/>
    <n v="0"/>
    <n v="0"/>
    <n v="0"/>
    <n v="62.5"/>
    <n v="2"/>
  </r>
  <r>
    <x v="8"/>
    <x v="206"/>
    <s v="1"/>
    <s v="01"/>
    <s v="15041RESIN159232022"/>
    <s v="22LB000F"/>
    <n v="4595"/>
    <n v="4595"/>
    <n v="4595"/>
    <n v="4595"/>
    <m/>
    <n v="0"/>
    <n v="0"/>
    <n v="0"/>
    <n v="511.5"/>
    <n v="0"/>
    <n v="0"/>
    <n v="0"/>
    <n v="0"/>
    <n v="0"/>
    <n v="511.5"/>
    <n v="2"/>
  </r>
  <r>
    <x v="8"/>
    <x v="206"/>
    <s v="1"/>
    <s v="01"/>
    <s v="15041RESIN159232022"/>
    <s v="22LB000F"/>
    <n v="4596"/>
    <n v="4596"/>
    <n v="4596"/>
    <n v="4596"/>
    <m/>
    <n v="0"/>
    <n v="0"/>
    <n v="0"/>
    <n v="328.9"/>
    <n v="0"/>
    <n v="0"/>
    <n v="0"/>
    <n v="0"/>
    <n v="0"/>
    <n v="328.9"/>
    <n v="2"/>
  </r>
  <r>
    <x v="8"/>
    <x v="206"/>
    <s v="1"/>
    <s v="01"/>
    <s v="15041RESIN159232022"/>
    <s v="22LB000F"/>
    <n v="4597"/>
    <n v="4597"/>
    <n v="4597"/>
    <n v="4597"/>
    <m/>
    <n v="0"/>
    <n v="0"/>
    <n v="0"/>
    <n v="137.5"/>
    <n v="0"/>
    <n v="0"/>
    <n v="0"/>
    <n v="0"/>
    <n v="0"/>
    <n v="137.5"/>
    <n v="2"/>
  </r>
  <r>
    <x v="8"/>
    <x v="206"/>
    <s v="1"/>
    <s v="01"/>
    <s v="15041RESIN159232022"/>
    <s v="22LB000F"/>
    <n v="4598"/>
    <n v="4598"/>
    <n v="4598"/>
    <n v="4598"/>
    <m/>
    <n v="0"/>
    <n v="0"/>
    <n v="0"/>
    <n v="624.41"/>
    <n v="0"/>
    <n v="0"/>
    <n v="0"/>
    <n v="0"/>
    <n v="0"/>
    <n v="624.41"/>
    <n v="2"/>
  </r>
  <r>
    <x v="8"/>
    <x v="206"/>
    <s v="1"/>
    <s v="01"/>
    <s v="15041RESIN159232022"/>
    <s v="22LB000F"/>
    <n v="4599"/>
    <n v="4599"/>
    <n v="4599"/>
    <n v="4599"/>
    <m/>
    <n v="0"/>
    <n v="0"/>
    <n v="0"/>
    <n v="32"/>
    <n v="0"/>
    <n v="0"/>
    <n v="0"/>
    <n v="0"/>
    <n v="0"/>
    <n v="32"/>
    <n v="2"/>
  </r>
  <r>
    <x v="8"/>
    <x v="206"/>
    <s v="1"/>
    <s v="01"/>
    <s v="15041RESIN159232022"/>
    <s v="22LB000F"/>
    <n v="4600"/>
    <n v="4600"/>
    <n v="4600"/>
    <n v="4600"/>
    <m/>
    <n v="0"/>
    <n v="0"/>
    <n v="0"/>
    <n v="140"/>
    <n v="0"/>
    <n v="0"/>
    <n v="0"/>
    <n v="0"/>
    <n v="0"/>
    <n v="140"/>
    <n v="2"/>
  </r>
  <r>
    <x v="8"/>
    <x v="206"/>
    <s v="1"/>
    <s v="01"/>
    <s v="15041RESIN159232022"/>
    <s v="22LB000F"/>
    <n v="4601"/>
    <n v="4601"/>
    <n v="4601"/>
    <n v="4601"/>
    <m/>
    <n v="0"/>
    <n v="0"/>
    <n v="0"/>
    <n v="18"/>
    <n v="0"/>
    <n v="0"/>
    <n v="0"/>
    <n v="0"/>
    <n v="0"/>
    <n v="18"/>
    <n v="2"/>
  </r>
  <r>
    <x v="8"/>
    <x v="206"/>
    <s v="1"/>
    <s v="01"/>
    <s v="15041RESIN159232022"/>
    <s v="22LB000F"/>
    <n v="4602"/>
    <n v="4602"/>
    <n v="4602"/>
    <n v="4602"/>
    <m/>
    <n v="0"/>
    <n v="0"/>
    <n v="0"/>
    <n v="281"/>
    <n v="0"/>
    <n v="0"/>
    <n v="0"/>
    <n v="0"/>
    <n v="0"/>
    <n v="281"/>
    <n v="2"/>
  </r>
  <r>
    <x v="8"/>
    <x v="206"/>
    <s v="1"/>
    <s v="01"/>
    <s v="15041RESIN159232022"/>
    <s v="22LB000F"/>
    <n v="4603"/>
    <n v="4603"/>
    <n v="4603"/>
    <n v="4603"/>
    <m/>
    <n v="0"/>
    <n v="0"/>
    <n v="0"/>
    <n v="97.55"/>
    <n v="0"/>
    <n v="0"/>
    <n v="0"/>
    <n v="0"/>
    <n v="0"/>
    <n v="97.55"/>
    <n v="2"/>
  </r>
  <r>
    <x v="8"/>
    <x v="206"/>
    <s v="1"/>
    <s v="01"/>
    <s v="15041RESIN159232022"/>
    <s v="22LB000F"/>
    <n v="4604"/>
    <n v="4604"/>
    <n v="4604"/>
    <n v="4604"/>
    <m/>
    <n v="0"/>
    <n v="0"/>
    <n v="0"/>
    <n v="95"/>
    <n v="0"/>
    <n v="0"/>
    <n v="0"/>
    <n v="0"/>
    <n v="0"/>
    <n v="95"/>
    <n v="2"/>
  </r>
  <r>
    <x v="8"/>
    <x v="206"/>
    <s v="1"/>
    <s v="01"/>
    <s v="15041RESIN159232022"/>
    <s v="22LB000F"/>
    <n v="4605"/>
    <n v="4605"/>
    <n v="4605"/>
    <n v="4605"/>
    <m/>
    <n v="0"/>
    <n v="0"/>
    <n v="0"/>
    <n v="96"/>
    <n v="0"/>
    <n v="0"/>
    <n v="0"/>
    <n v="0"/>
    <n v="0"/>
    <n v="96"/>
    <n v="2"/>
  </r>
  <r>
    <x v="8"/>
    <x v="206"/>
    <s v="1"/>
    <s v="01"/>
    <s v="15041RESIN159232022"/>
    <s v="22LB000F"/>
    <n v="4606"/>
    <n v="4606"/>
    <n v="4606"/>
    <n v="4606"/>
    <m/>
    <n v="0"/>
    <n v="0"/>
    <n v="0"/>
    <n v="220.5"/>
    <n v="0"/>
    <n v="0"/>
    <n v="0"/>
    <n v="0"/>
    <n v="0"/>
    <n v="220.5"/>
    <n v="2"/>
  </r>
  <r>
    <x v="8"/>
    <x v="206"/>
    <s v="1"/>
    <s v="01"/>
    <s v="15041RESIN159232022"/>
    <s v="22LB000F"/>
    <n v="4607"/>
    <n v="4607"/>
    <n v="4607"/>
    <n v="4607"/>
    <m/>
    <n v="0"/>
    <n v="0"/>
    <n v="0"/>
    <n v="546.20000000000005"/>
    <n v="0"/>
    <n v="0"/>
    <n v="0"/>
    <n v="0"/>
    <n v="0"/>
    <n v="546.20000000000005"/>
    <n v="2"/>
  </r>
  <r>
    <x v="8"/>
    <x v="206"/>
    <s v="1"/>
    <s v="01"/>
    <s v="15041RESIN159232022"/>
    <s v="22LB000F"/>
    <n v="4608"/>
    <n v="4608"/>
    <n v="4608"/>
    <n v="4608"/>
    <m/>
    <n v="0"/>
    <n v="0"/>
    <n v="0"/>
    <n v="260.7"/>
    <n v="0"/>
    <n v="0"/>
    <n v="0"/>
    <n v="0"/>
    <n v="0"/>
    <n v="260.7"/>
    <n v="2"/>
  </r>
  <r>
    <x v="8"/>
    <x v="206"/>
    <s v="1"/>
    <s v="01"/>
    <s v="15041RESIN159232022"/>
    <s v="22LB000F"/>
    <n v="4609"/>
    <n v="4609"/>
    <n v="4609"/>
    <n v="4609"/>
    <m/>
    <n v="0"/>
    <n v="0"/>
    <n v="0"/>
    <n v="324.35000000000002"/>
    <n v="0"/>
    <n v="0"/>
    <n v="0"/>
    <n v="0"/>
    <n v="0"/>
    <n v="324.35000000000002"/>
    <n v="2"/>
  </r>
  <r>
    <x v="8"/>
    <x v="207"/>
    <s v="1"/>
    <s v="01"/>
    <s v="15041RESIN159232022"/>
    <s v="22LB000F"/>
    <n v="4610"/>
    <n v="4610"/>
    <n v="4610"/>
    <n v="4610"/>
    <m/>
    <n v="0"/>
    <n v="0"/>
    <n v="0"/>
    <n v="462.5"/>
    <n v="0"/>
    <n v="0"/>
    <n v="0"/>
    <n v="0"/>
    <n v="0"/>
    <n v="462.5"/>
    <n v="2"/>
  </r>
  <r>
    <x v="8"/>
    <x v="207"/>
    <s v="1"/>
    <s v="01"/>
    <s v="15041RESIN159232022"/>
    <s v="22LB000F"/>
    <n v="4611"/>
    <n v="4611"/>
    <n v="4611"/>
    <n v="4611"/>
    <m/>
    <n v="0"/>
    <n v="0"/>
    <n v="0"/>
    <n v="231"/>
    <n v="0"/>
    <n v="0"/>
    <n v="0"/>
    <n v="0"/>
    <n v="0"/>
    <n v="231"/>
    <n v="2"/>
  </r>
  <r>
    <x v="8"/>
    <x v="207"/>
    <s v="1"/>
    <s v="01"/>
    <s v="15041RESIN159232022"/>
    <s v="22LB000F"/>
    <n v="4612"/>
    <n v="4612"/>
    <n v="4612"/>
    <n v="4612"/>
    <m/>
    <n v="0"/>
    <n v="0"/>
    <n v="0"/>
    <n v="472.5"/>
    <n v="0"/>
    <n v="0"/>
    <n v="0"/>
    <n v="0"/>
    <n v="0"/>
    <n v="472.5"/>
    <n v="2"/>
  </r>
  <r>
    <x v="8"/>
    <x v="207"/>
    <s v="1"/>
    <s v="01"/>
    <s v="15041RESIN159232022"/>
    <s v="22LB000F"/>
    <n v="4613"/>
    <n v="4613"/>
    <n v="4613"/>
    <n v="4613"/>
    <m/>
    <n v="0"/>
    <n v="0"/>
    <n v="0"/>
    <n v="463"/>
    <n v="0"/>
    <n v="0"/>
    <n v="0"/>
    <n v="0"/>
    <n v="0"/>
    <n v="463"/>
    <n v="2"/>
  </r>
  <r>
    <x v="8"/>
    <x v="207"/>
    <s v="1"/>
    <s v="01"/>
    <s v="15041RESIN159232022"/>
    <s v="22LB000F"/>
    <n v="4614"/>
    <n v="4614"/>
    <n v="4614"/>
    <n v="4614"/>
    <m/>
    <n v="0"/>
    <n v="0"/>
    <n v="0"/>
    <n v="215.08"/>
    <n v="0"/>
    <n v="0"/>
    <n v="0"/>
    <n v="0"/>
    <n v="0"/>
    <n v="215.08"/>
    <n v="2"/>
  </r>
  <r>
    <x v="8"/>
    <x v="207"/>
    <s v="1"/>
    <s v="01"/>
    <s v="15041RESIN159232022"/>
    <s v="22LB000F"/>
    <n v="4615"/>
    <n v="4615"/>
    <n v="4615"/>
    <n v="4615"/>
    <m/>
    <n v="0"/>
    <n v="0"/>
    <n v="0"/>
    <n v="471.4"/>
    <n v="0"/>
    <n v="0"/>
    <n v="0"/>
    <n v="0"/>
    <n v="0"/>
    <n v="471.4"/>
    <n v="2"/>
  </r>
  <r>
    <x v="8"/>
    <x v="207"/>
    <s v="1"/>
    <s v="01"/>
    <s v="15041RESIN159232022"/>
    <s v="22LB000F"/>
    <n v="4616"/>
    <n v="4616"/>
    <n v="4616"/>
    <n v="4616"/>
    <m/>
    <n v="0"/>
    <n v="0"/>
    <n v="0"/>
    <n v="43.25"/>
    <n v="0"/>
    <n v="0"/>
    <n v="0"/>
    <n v="0"/>
    <n v="0"/>
    <n v="43.25"/>
    <n v="2"/>
  </r>
  <r>
    <x v="8"/>
    <x v="207"/>
    <s v="1"/>
    <s v="01"/>
    <s v="15041RESIN159232022"/>
    <s v="22LB000F"/>
    <n v="4617"/>
    <n v="4617"/>
    <n v="4617"/>
    <n v="4617"/>
    <m/>
    <n v="0"/>
    <n v="0"/>
    <n v="0"/>
    <n v="62.5"/>
    <n v="0"/>
    <n v="0"/>
    <n v="0"/>
    <n v="0"/>
    <n v="0"/>
    <n v="62.5"/>
    <n v="2"/>
  </r>
  <r>
    <x v="8"/>
    <x v="207"/>
    <s v="1"/>
    <s v="01"/>
    <s v="15041RESIN159232022"/>
    <s v="22LB000F"/>
    <n v="4618"/>
    <n v="4618"/>
    <n v="4618"/>
    <n v="4618"/>
    <m/>
    <n v="0"/>
    <n v="0"/>
    <n v="0"/>
    <n v="422.65"/>
    <n v="0"/>
    <n v="0"/>
    <n v="0"/>
    <n v="0"/>
    <n v="0"/>
    <n v="422.65"/>
    <n v="2"/>
  </r>
  <r>
    <x v="8"/>
    <x v="207"/>
    <s v="1"/>
    <s v="01"/>
    <s v="15041RESIN159232022"/>
    <s v="22LB000F"/>
    <n v="4619"/>
    <n v="4619"/>
    <n v="4619"/>
    <n v="4619"/>
    <m/>
    <n v="0"/>
    <n v="0"/>
    <n v="0"/>
    <n v="209"/>
    <n v="0"/>
    <n v="0"/>
    <n v="0"/>
    <n v="0"/>
    <n v="0"/>
    <n v="209"/>
    <n v="2"/>
  </r>
  <r>
    <x v="8"/>
    <x v="207"/>
    <s v="1"/>
    <s v="01"/>
    <s v="15041RESIN159232022"/>
    <s v="22LB000F"/>
    <n v="4620"/>
    <n v="4620"/>
    <n v="4620"/>
    <n v="4620"/>
    <m/>
    <n v="0"/>
    <n v="0"/>
    <n v="0"/>
    <n v="55.74"/>
    <n v="0"/>
    <n v="0"/>
    <n v="0"/>
    <n v="0"/>
    <n v="0"/>
    <n v="55.74"/>
    <n v="2"/>
  </r>
  <r>
    <x v="8"/>
    <x v="207"/>
    <s v="1"/>
    <s v="01"/>
    <s v="15041RESIN159232022"/>
    <s v="22LB000F"/>
    <n v="4621"/>
    <n v="4621"/>
    <n v="4621"/>
    <n v="4621"/>
    <m/>
    <n v="0"/>
    <n v="0"/>
    <n v="0"/>
    <n v="51.6"/>
    <n v="0"/>
    <n v="0"/>
    <n v="0"/>
    <n v="0"/>
    <n v="0"/>
    <n v="51.6"/>
    <n v="2"/>
  </r>
  <r>
    <x v="8"/>
    <x v="207"/>
    <s v="1"/>
    <s v="01"/>
    <s v="15041RESIN159232022"/>
    <s v="22LB000F"/>
    <n v="4622"/>
    <n v="4622"/>
    <n v="4622"/>
    <n v="4622"/>
    <m/>
    <n v="0"/>
    <n v="0"/>
    <n v="0"/>
    <n v="419"/>
    <n v="0"/>
    <n v="0"/>
    <n v="0"/>
    <n v="0"/>
    <n v="0"/>
    <n v="419"/>
    <n v="2"/>
  </r>
  <r>
    <x v="8"/>
    <x v="207"/>
    <s v="1"/>
    <s v="01"/>
    <s v="15041RESIN159232022"/>
    <s v="22LB000F"/>
    <n v="4623"/>
    <n v="4623"/>
    <n v="4623"/>
    <n v="4623"/>
    <m/>
    <n v="0"/>
    <n v="0"/>
    <n v="0"/>
    <n v="11"/>
    <n v="0"/>
    <n v="0"/>
    <n v="0"/>
    <n v="0"/>
    <n v="0"/>
    <n v="11"/>
    <n v="2"/>
  </r>
  <r>
    <x v="8"/>
    <x v="207"/>
    <s v="1"/>
    <s v="01"/>
    <s v="15041RESIN159232022"/>
    <s v="22LB000F"/>
    <n v="4624"/>
    <n v="4624"/>
    <n v="4624"/>
    <n v="4624"/>
    <m/>
    <n v="0"/>
    <n v="0"/>
    <n v="0"/>
    <n v="36"/>
    <n v="0"/>
    <n v="0"/>
    <n v="0"/>
    <n v="0"/>
    <n v="0"/>
    <n v="36"/>
    <n v="2"/>
  </r>
  <r>
    <x v="8"/>
    <x v="207"/>
    <s v="1"/>
    <s v="01"/>
    <s v="15041RESIN159232022"/>
    <s v="22LB000F"/>
    <n v="4625"/>
    <n v="4625"/>
    <n v="4625"/>
    <n v="4625"/>
    <m/>
    <n v="0"/>
    <n v="0"/>
    <n v="0"/>
    <n v="121"/>
    <n v="0"/>
    <n v="0"/>
    <n v="0"/>
    <n v="0"/>
    <n v="0"/>
    <n v="121"/>
    <n v="2"/>
  </r>
  <r>
    <x v="8"/>
    <x v="207"/>
    <s v="1"/>
    <s v="01"/>
    <s v="15041RESIN159232022"/>
    <s v="22LB000F"/>
    <n v="4626"/>
    <n v="4626"/>
    <n v="4626"/>
    <n v="4626"/>
    <m/>
    <n v="0"/>
    <n v="0"/>
    <n v="0"/>
    <n v="246.6"/>
    <n v="0"/>
    <n v="0"/>
    <n v="0"/>
    <n v="0"/>
    <n v="0"/>
    <n v="246.6"/>
    <n v="2"/>
  </r>
  <r>
    <x v="8"/>
    <x v="207"/>
    <s v="1"/>
    <s v="01"/>
    <s v="15041RESIN159232022"/>
    <s v="22LB000F"/>
    <n v="4627"/>
    <n v="4627"/>
    <n v="4627"/>
    <n v="4627"/>
    <m/>
    <n v="0"/>
    <n v="0"/>
    <n v="0"/>
    <n v="815"/>
    <n v="0"/>
    <n v="0"/>
    <n v="0"/>
    <n v="0"/>
    <n v="0"/>
    <n v="815"/>
    <n v="2"/>
  </r>
  <r>
    <x v="8"/>
    <x v="207"/>
    <s v="1"/>
    <s v="01"/>
    <s v="15041RESIN159232022"/>
    <s v="22LB000F"/>
    <n v="4628"/>
    <n v="4628"/>
    <n v="4628"/>
    <n v="4628"/>
    <m/>
    <n v="0"/>
    <n v="0"/>
    <n v="0"/>
    <n v="808.75"/>
    <n v="0"/>
    <n v="0"/>
    <n v="0"/>
    <n v="0"/>
    <n v="0"/>
    <n v="808.75"/>
    <n v="2"/>
  </r>
  <r>
    <x v="8"/>
    <x v="207"/>
    <s v="1"/>
    <s v="01"/>
    <s v="15041RESIN159232022"/>
    <s v="22LB000F"/>
    <n v="4629"/>
    <n v="4629"/>
    <n v="4629"/>
    <n v="4629"/>
    <m/>
    <n v="0"/>
    <n v="0"/>
    <n v="0"/>
    <n v="52"/>
    <n v="0"/>
    <n v="0"/>
    <n v="0"/>
    <n v="0"/>
    <n v="0"/>
    <n v="52"/>
    <n v="2"/>
  </r>
  <r>
    <x v="8"/>
    <x v="207"/>
    <s v="1"/>
    <s v="01"/>
    <s v="15041RESIN159232022"/>
    <s v="22LB000F"/>
    <n v="4630"/>
    <n v="4630"/>
    <n v="4630"/>
    <n v="4630"/>
    <m/>
    <n v="0"/>
    <n v="0"/>
    <n v="0"/>
    <n v="200.4"/>
    <n v="0"/>
    <n v="0"/>
    <n v="0"/>
    <n v="0"/>
    <n v="0"/>
    <n v="200.4"/>
    <n v="2"/>
  </r>
  <r>
    <x v="8"/>
    <x v="207"/>
    <s v="1"/>
    <s v="01"/>
    <s v="15041RESIN159232022"/>
    <s v="22LB000F"/>
    <n v="4631"/>
    <n v="4631"/>
    <n v="4631"/>
    <n v="4631"/>
    <m/>
    <n v="0"/>
    <n v="0"/>
    <n v="0"/>
    <n v="67.099999999999994"/>
    <n v="0"/>
    <n v="0"/>
    <n v="0"/>
    <n v="0"/>
    <n v="0"/>
    <n v="67.099999999999994"/>
    <n v="2"/>
  </r>
  <r>
    <x v="8"/>
    <x v="207"/>
    <s v="1"/>
    <s v="01"/>
    <s v="15041RESIN159232022"/>
    <s v="22LB000F"/>
    <n v="4632"/>
    <n v="4632"/>
    <n v="4632"/>
    <n v="4632"/>
    <m/>
    <n v="0"/>
    <n v="0"/>
    <n v="0"/>
    <n v="219"/>
    <n v="0"/>
    <n v="0"/>
    <n v="0"/>
    <n v="0"/>
    <n v="0"/>
    <n v="219"/>
    <n v="2"/>
  </r>
  <r>
    <x v="8"/>
    <x v="207"/>
    <s v="1"/>
    <s v="01"/>
    <s v="15041RESIN159232022"/>
    <s v="22LB000F"/>
    <n v="4633"/>
    <n v="4633"/>
    <n v="4633"/>
    <n v="4633"/>
    <m/>
    <n v="0"/>
    <n v="0"/>
    <n v="0"/>
    <n v="27"/>
    <n v="0"/>
    <n v="0"/>
    <n v="0"/>
    <n v="0"/>
    <n v="0"/>
    <n v="27"/>
    <n v="2"/>
  </r>
  <r>
    <x v="8"/>
    <x v="207"/>
    <s v="1"/>
    <s v="01"/>
    <s v="15041RESIN159232022"/>
    <s v="22LB000F"/>
    <n v="4634"/>
    <n v="4634"/>
    <n v="4634"/>
    <n v="4634"/>
    <m/>
    <n v="0"/>
    <n v="0"/>
    <n v="0"/>
    <n v="25.3"/>
    <n v="0"/>
    <n v="0"/>
    <n v="0"/>
    <n v="0"/>
    <n v="0"/>
    <n v="25.3"/>
    <n v="2"/>
  </r>
  <r>
    <x v="8"/>
    <x v="207"/>
    <s v="1"/>
    <s v="01"/>
    <s v="15041RESIN159232022"/>
    <s v="22LB000F"/>
    <n v="4635"/>
    <n v="4635"/>
    <n v="4635"/>
    <n v="4635"/>
    <m/>
    <n v="0"/>
    <n v="0"/>
    <n v="0"/>
    <n v="689"/>
    <n v="0"/>
    <n v="0"/>
    <n v="0"/>
    <n v="0"/>
    <n v="0"/>
    <n v="689"/>
    <n v="2"/>
  </r>
  <r>
    <x v="8"/>
    <x v="207"/>
    <s v="1"/>
    <s v="01"/>
    <s v="15041RESIN159232022"/>
    <s v="22LB000F"/>
    <n v="4636"/>
    <n v="4636"/>
    <n v="4636"/>
    <n v="4636"/>
    <m/>
    <n v="0"/>
    <n v="0"/>
    <n v="0"/>
    <n v="269.2"/>
    <n v="0"/>
    <n v="0"/>
    <n v="0"/>
    <n v="0"/>
    <n v="0"/>
    <n v="269.2"/>
    <n v="2"/>
  </r>
  <r>
    <x v="8"/>
    <x v="207"/>
    <s v="1"/>
    <s v="01"/>
    <s v="15041RESIN159232022"/>
    <s v="22LB000F"/>
    <n v="4637"/>
    <n v="4637"/>
    <n v="4637"/>
    <n v="4637"/>
    <m/>
    <n v="0"/>
    <n v="0"/>
    <n v="0"/>
    <n v="40.5"/>
    <n v="0"/>
    <n v="0"/>
    <n v="0"/>
    <n v="0"/>
    <n v="0"/>
    <n v="40.5"/>
    <n v="2"/>
  </r>
  <r>
    <x v="8"/>
    <x v="208"/>
    <s v="1"/>
    <s v="01"/>
    <s v="15041RESIN159232022"/>
    <s v="22LB000F"/>
    <n v="4638"/>
    <n v="4638"/>
    <n v="4638"/>
    <n v="4638"/>
    <m/>
    <n v="0"/>
    <n v="0"/>
    <n v="0"/>
    <n v="777"/>
    <n v="0"/>
    <n v="0"/>
    <n v="0"/>
    <n v="0"/>
    <n v="0"/>
    <n v="777"/>
    <n v="2"/>
  </r>
  <r>
    <x v="8"/>
    <x v="208"/>
    <s v="1"/>
    <s v="01"/>
    <s v="15041RESIN159232022"/>
    <s v="22LB000F"/>
    <n v="4639"/>
    <n v="4639"/>
    <n v="4639"/>
    <n v="4639"/>
    <m/>
    <n v="0"/>
    <n v="0"/>
    <n v="0"/>
    <n v="47"/>
    <n v="0"/>
    <n v="0"/>
    <n v="0"/>
    <n v="0"/>
    <n v="0"/>
    <n v="47"/>
    <n v="2"/>
  </r>
  <r>
    <x v="8"/>
    <x v="208"/>
    <s v="1"/>
    <s v="01"/>
    <s v="15041RESIN159232022"/>
    <s v="22LB000F"/>
    <n v="4640"/>
    <n v="4640"/>
    <n v="4640"/>
    <n v="4640"/>
    <m/>
    <n v="0"/>
    <n v="0"/>
    <n v="0"/>
    <n v="200"/>
    <n v="0"/>
    <n v="0"/>
    <n v="0"/>
    <n v="0"/>
    <n v="0"/>
    <n v="200"/>
    <n v="2"/>
  </r>
  <r>
    <x v="8"/>
    <x v="208"/>
    <s v="1"/>
    <s v="01"/>
    <s v="15041RESIN159232022"/>
    <s v="22LB000F"/>
    <n v="4641"/>
    <n v="4641"/>
    <n v="4641"/>
    <n v="4641"/>
    <m/>
    <n v="0"/>
    <n v="0"/>
    <n v="0"/>
    <n v="86.9"/>
    <n v="0"/>
    <n v="0"/>
    <n v="0"/>
    <n v="0"/>
    <n v="0"/>
    <n v="86.9"/>
    <n v="2"/>
  </r>
  <r>
    <x v="8"/>
    <x v="208"/>
    <s v="1"/>
    <s v="01"/>
    <s v="15041RESIN159232022"/>
    <s v="22LB000F"/>
    <n v="4642"/>
    <n v="4642"/>
    <n v="4642"/>
    <n v="4642"/>
    <m/>
    <n v="0"/>
    <n v="0"/>
    <n v="0"/>
    <n v="457.4"/>
    <n v="0"/>
    <n v="0"/>
    <n v="0"/>
    <n v="0"/>
    <n v="0"/>
    <n v="457.4"/>
    <n v="2"/>
  </r>
  <r>
    <x v="8"/>
    <x v="208"/>
    <s v="1"/>
    <s v="01"/>
    <s v="15041RESIN159232022"/>
    <s v="22LB000F"/>
    <n v="4643"/>
    <n v="4643"/>
    <n v="4643"/>
    <n v="4643"/>
    <m/>
    <n v="0"/>
    <n v="0"/>
    <n v="0"/>
    <n v="194.5"/>
    <n v="0"/>
    <n v="0"/>
    <n v="0"/>
    <n v="0"/>
    <n v="0"/>
    <n v="194.5"/>
    <n v="2"/>
  </r>
  <r>
    <x v="8"/>
    <x v="208"/>
    <s v="1"/>
    <s v="01"/>
    <s v="15041RESIN159232022"/>
    <s v="22LB000F"/>
    <n v="4644"/>
    <n v="4644"/>
    <n v="4644"/>
    <n v="4644"/>
    <m/>
    <n v="0"/>
    <n v="0"/>
    <n v="0"/>
    <n v="176.5"/>
    <n v="0"/>
    <n v="0"/>
    <n v="0"/>
    <n v="0"/>
    <n v="0"/>
    <n v="176.5"/>
    <n v="2"/>
  </r>
  <r>
    <x v="8"/>
    <x v="208"/>
    <s v="1"/>
    <s v="01"/>
    <s v="15041RESIN159232022"/>
    <s v="22LB000F"/>
    <n v="4645"/>
    <n v="4645"/>
    <n v="4645"/>
    <n v="4645"/>
    <m/>
    <n v="0"/>
    <n v="0"/>
    <n v="0"/>
    <n v="294.5"/>
    <n v="0"/>
    <n v="0"/>
    <n v="0"/>
    <n v="0"/>
    <n v="0"/>
    <n v="294.5"/>
    <n v="2"/>
  </r>
  <r>
    <x v="8"/>
    <x v="208"/>
    <s v="1"/>
    <s v="01"/>
    <s v="15041RESIN159232022"/>
    <s v="22LB000F"/>
    <n v="4646"/>
    <n v="4646"/>
    <n v="4646"/>
    <n v="4646"/>
    <m/>
    <n v="0"/>
    <n v="0"/>
    <n v="0"/>
    <n v="5"/>
    <n v="0"/>
    <n v="0"/>
    <n v="0"/>
    <n v="0"/>
    <n v="0"/>
    <n v="5"/>
    <n v="2"/>
  </r>
  <r>
    <x v="8"/>
    <x v="208"/>
    <s v="1"/>
    <s v="01"/>
    <s v="15041RESIN159232022"/>
    <s v="22LB000F"/>
    <n v="4647"/>
    <n v="4647"/>
    <n v="4647"/>
    <n v="4647"/>
    <m/>
    <n v="0"/>
    <n v="0"/>
    <n v="0"/>
    <n v="524"/>
    <n v="0"/>
    <n v="0"/>
    <n v="0"/>
    <n v="0"/>
    <n v="0"/>
    <n v="524"/>
    <n v="2"/>
  </r>
  <r>
    <x v="8"/>
    <x v="208"/>
    <s v="1"/>
    <s v="01"/>
    <s v="15041RESIN159232022"/>
    <s v="22LB000F"/>
    <n v="4648"/>
    <n v="4648"/>
    <n v="4648"/>
    <n v="4648"/>
    <m/>
    <n v="0"/>
    <n v="0"/>
    <n v="0"/>
    <n v="238.5"/>
    <n v="0"/>
    <n v="0"/>
    <n v="0"/>
    <n v="0"/>
    <n v="0"/>
    <n v="238.5"/>
    <n v="2"/>
  </r>
  <r>
    <x v="8"/>
    <x v="208"/>
    <s v="1"/>
    <s v="01"/>
    <s v="15041RESIN159232022"/>
    <s v="22LB000F"/>
    <n v="4649"/>
    <n v="4649"/>
    <n v="4649"/>
    <n v="4649"/>
    <m/>
    <n v="0"/>
    <n v="0"/>
    <n v="0"/>
    <n v="22.5"/>
    <n v="0"/>
    <n v="0"/>
    <n v="0"/>
    <n v="0"/>
    <n v="0"/>
    <n v="22.5"/>
    <n v="2"/>
  </r>
  <r>
    <x v="8"/>
    <x v="208"/>
    <s v="1"/>
    <s v="01"/>
    <s v="15041RESIN159232022"/>
    <s v="22LB000F"/>
    <n v="4650"/>
    <n v="4650"/>
    <n v="4650"/>
    <n v="4650"/>
    <m/>
    <n v="0"/>
    <n v="0"/>
    <n v="0"/>
    <n v="45"/>
    <n v="0"/>
    <n v="0"/>
    <n v="0"/>
    <n v="0"/>
    <n v="0"/>
    <n v="45"/>
    <n v="2"/>
  </r>
  <r>
    <x v="8"/>
    <x v="208"/>
    <s v="1"/>
    <s v="01"/>
    <s v="15041RESIN159232022"/>
    <s v="22LB000F"/>
    <n v="4651"/>
    <n v="4651"/>
    <n v="4651"/>
    <n v="4651"/>
    <m/>
    <n v="0"/>
    <n v="0"/>
    <n v="0"/>
    <n v="246.8"/>
    <n v="0"/>
    <n v="0"/>
    <n v="0"/>
    <n v="0"/>
    <n v="0"/>
    <n v="246.8"/>
    <n v="2"/>
  </r>
  <r>
    <x v="8"/>
    <x v="208"/>
    <s v="1"/>
    <s v="01"/>
    <s v="15041RESIN159232022"/>
    <s v="22LB000F"/>
    <n v="4652"/>
    <n v="4652"/>
    <n v="4652"/>
    <n v="4652"/>
    <m/>
    <n v="0"/>
    <n v="0"/>
    <n v="0"/>
    <n v="50"/>
    <n v="0"/>
    <n v="0"/>
    <n v="0"/>
    <n v="0"/>
    <n v="0"/>
    <n v="50"/>
    <n v="2"/>
  </r>
  <r>
    <x v="8"/>
    <x v="208"/>
    <s v="1"/>
    <s v="01"/>
    <s v="15041RESIN159232022"/>
    <s v="22LB000F"/>
    <n v="4653"/>
    <n v="4653"/>
    <n v="4653"/>
    <n v="4653"/>
    <m/>
    <n v="0"/>
    <n v="0"/>
    <n v="0"/>
    <n v="231.5"/>
    <n v="0"/>
    <n v="0"/>
    <n v="0"/>
    <n v="0"/>
    <n v="0"/>
    <n v="231.5"/>
    <n v="2"/>
  </r>
  <r>
    <x v="8"/>
    <x v="209"/>
    <s v="1"/>
    <s v="01"/>
    <s v="15041RESIN159232022"/>
    <s v="22LB000F"/>
    <n v="4654"/>
    <n v="4654"/>
    <n v="4654"/>
    <n v="4654"/>
    <m/>
    <n v="0"/>
    <n v="0"/>
    <n v="0"/>
    <n v="434"/>
    <n v="0"/>
    <n v="0"/>
    <n v="0"/>
    <n v="0"/>
    <n v="0"/>
    <n v="434"/>
    <n v="2"/>
  </r>
  <r>
    <x v="8"/>
    <x v="209"/>
    <s v="1"/>
    <s v="01"/>
    <s v="15041RESIN159232022"/>
    <s v="22LB000F"/>
    <n v="4655"/>
    <n v="4655"/>
    <n v="4655"/>
    <n v="4655"/>
    <m/>
    <n v="0"/>
    <n v="0"/>
    <n v="0"/>
    <n v="140"/>
    <n v="0"/>
    <n v="0"/>
    <n v="0"/>
    <n v="0"/>
    <n v="0"/>
    <n v="140"/>
    <n v="2"/>
  </r>
  <r>
    <x v="8"/>
    <x v="209"/>
    <s v="1"/>
    <s v="01"/>
    <s v="15041RESIN159232022"/>
    <s v="22LB000F"/>
    <n v="4656"/>
    <n v="4656"/>
    <n v="4656"/>
    <n v="4656"/>
    <m/>
    <n v="0"/>
    <n v="0"/>
    <n v="0"/>
    <n v="581"/>
    <n v="0"/>
    <n v="0"/>
    <n v="0"/>
    <n v="0"/>
    <n v="0"/>
    <n v="581"/>
    <n v="2"/>
  </r>
  <r>
    <x v="8"/>
    <x v="209"/>
    <s v="1"/>
    <s v="01"/>
    <s v="15041RESIN159232022"/>
    <s v="22LB000F"/>
    <n v="4657"/>
    <n v="4657"/>
    <n v="4657"/>
    <n v="4657"/>
    <m/>
    <n v="0"/>
    <n v="0"/>
    <n v="0"/>
    <n v="110.65"/>
    <n v="0"/>
    <n v="0"/>
    <n v="0"/>
    <n v="0"/>
    <n v="0"/>
    <n v="110.65"/>
    <n v="2"/>
  </r>
  <r>
    <x v="8"/>
    <x v="209"/>
    <s v="1"/>
    <s v="01"/>
    <s v="15041RESIN159232022"/>
    <s v="22LB000F"/>
    <n v="4658"/>
    <n v="4658"/>
    <n v="4658"/>
    <n v="4658"/>
    <m/>
    <n v="0"/>
    <n v="0"/>
    <n v="0"/>
    <n v="358.74"/>
    <n v="0"/>
    <n v="0"/>
    <n v="0"/>
    <n v="0"/>
    <n v="0"/>
    <n v="358.74"/>
    <n v="2"/>
  </r>
  <r>
    <x v="8"/>
    <x v="209"/>
    <s v="1"/>
    <s v="01"/>
    <s v="15041RESIN159232022"/>
    <s v="22LB000F"/>
    <n v="4659"/>
    <n v="4659"/>
    <n v="4659"/>
    <n v="4659"/>
    <m/>
    <n v="0"/>
    <n v="0"/>
    <n v="0"/>
    <n v="32.6"/>
    <n v="0"/>
    <n v="0"/>
    <n v="0"/>
    <n v="0"/>
    <n v="0"/>
    <n v="32.6"/>
    <n v="2"/>
  </r>
  <r>
    <x v="8"/>
    <x v="209"/>
    <s v="1"/>
    <s v="01"/>
    <s v="15041RESIN159232022"/>
    <s v="22LB000F"/>
    <n v="4660"/>
    <n v="4660"/>
    <n v="4660"/>
    <n v="4660"/>
    <m/>
    <n v="0"/>
    <n v="0"/>
    <n v="0"/>
    <n v="12.72"/>
    <n v="0"/>
    <n v="0"/>
    <n v="0"/>
    <n v="0"/>
    <n v="0"/>
    <n v="12.72"/>
    <n v="2"/>
  </r>
  <r>
    <x v="8"/>
    <x v="209"/>
    <s v="1"/>
    <s v="01"/>
    <s v="15041RESIN159232022"/>
    <s v="22LB000F"/>
    <n v="4661"/>
    <n v="4661"/>
    <n v="4661"/>
    <n v="4661"/>
    <m/>
    <n v="0"/>
    <n v="0"/>
    <n v="0"/>
    <n v="874.25"/>
    <n v="0"/>
    <n v="0"/>
    <n v="0"/>
    <n v="0"/>
    <n v="0"/>
    <n v="874.25"/>
    <n v="2"/>
  </r>
  <r>
    <x v="8"/>
    <x v="209"/>
    <s v="1"/>
    <s v="01"/>
    <s v="15041RESIN159232022"/>
    <s v="22LB000F"/>
    <n v="4662"/>
    <n v="4662"/>
    <n v="4662"/>
    <n v="4662"/>
    <m/>
    <n v="0"/>
    <n v="0"/>
    <n v="0"/>
    <n v="0"/>
    <n v="0"/>
    <n v="0"/>
    <n v="0"/>
    <n v="0"/>
    <n v="0"/>
    <n v="0"/>
    <n v="2"/>
  </r>
  <r>
    <x v="8"/>
    <x v="209"/>
    <s v="1"/>
    <s v="01"/>
    <s v="15041RESIN159232022"/>
    <s v="22LB000F"/>
    <n v="4663"/>
    <n v="4663"/>
    <n v="4663"/>
    <n v="4663"/>
    <m/>
    <n v="0"/>
    <n v="0"/>
    <n v="0"/>
    <n v="363"/>
    <n v="0"/>
    <n v="0"/>
    <n v="0"/>
    <n v="0"/>
    <n v="0"/>
    <n v="363"/>
    <n v="2"/>
  </r>
  <r>
    <x v="8"/>
    <x v="209"/>
    <s v="1"/>
    <s v="01"/>
    <s v="15041RESIN159232022"/>
    <s v="22LB000F"/>
    <n v="4664"/>
    <n v="4664"/>
    <n v="4664"/>
    <n v="4664"/>
    <m/>
    <n v="0"/>
    <n v="0"/>
    <n v="0"/>
    <n v="764"/>
    <n v="0"/>
    <n v="0"/>
    <n v="0"/>
    <n v="0"/>
    <n v="0"/>
    <n v="764"/>
    <n v="2"/>
  </r>
  <r>
    <x v="8"/>
    <x v="209"/>
    <s v="1"/>
    <s v="01"/>
    <s v="15041RESIN159232022"/>
    <s v="22LB000F"/>
    <n v="4665"/>
    <n v="4665"/>
    <n v="4665"/>
    <n v="4665"/>
    <m/>
    <n v="0"/>
    <n v="0"/>
    <n v="0"/>
    <n v="48"/>
    <n v="0"/>
    <n v="0"/>
    <n v="0"/>
    <n v="0"/>
    <n v="0"/>
    <n v="48"/>
    <n v="2"/>
  </r>
  <r>
    <x v="8"/>
    <x v="209"/>
    <s v="1"/>
    <s v="01"/>
    <s v="15041RESIN159232022"/>
    <s v="22LB000F"/>
    <n v="4666"/>
    <n v="4666"/>
    <n v="4666"/>
    <n v="4666"/>
    <m/>
    <n v="0"/>
    <n v="0"/>
    <n v="0"/>
    <n v="165"/>
    <n v="0"/>
    <n v="0"/>
    <n v="0"/>
    <n v="0"/>
    <n v="0"/>
    <n v="165"/>
    <n v="2"/>
  </r>
  <r>
    <x v="8"/>
    <x v="209"/>
    <s v="1"/>
    <s v="01"/>
    <s v="15041RESIN159232022"/>
    <s v="22LB000F"/>
    <n v="4667"/>
    <n v="4667"/>
    <n v="4667"/>
    <n v="4667"/>
    <m/>
    <n v="0"/>
    <n v="0"/>
    <n v="0"/>
    <n v="142.75"/>
    <n v="0"/>
    <n v="0"/>
    <n v="0"/>
    <n v="0"/>
    <n v="0"/>
    <n v="142.75"/>
    <n v="2"/>
  </r>
  <r>
    <x v="8"/>
    <x v="209"/>
    <s v="1"/>
    <s v="01"/>
    <s v="15041RESIN159232022"/>
    <s v="22LB000F"/>
    <n v="4668"/>
    <n v="4668"/>
    <n v="4668"/>
    <n v="4668"/>
    <m/>
    <n v="0"/>
    <n v="0"/>
    <n v="0"/>
    <n v="274.60000000000002"/>
    <n v="0"/>
    <n v="0"/>
    <n v="0"/>
    <n v="0"/>
    <n v="0"/>
    <n v="274.60000000000002"/>
    <n v="2"/>
  </r>
  <r>
    <x v="8"/>
    <x v="209"/>
    <s v="1"/>
    <s v="01"/>
    <s v="15041RESIN159232022"/>
    <s v="22LB000F"/>
    <n v="4669"/>
    <n v="4669"/>
    <n v="4669"/>
    <n v="4669"/>
    <m/>
    <n v="0"/>
    <n v="0"/>
    <n v="0"/>
    <n v="464.23"/>
    <n v="0"/>
    <n v="0"/>
    <n v="0"/>
    <n v="0"/>
    <n v="0"/>
    <n v="464.23"/>
    <n v="2"/>
  </r>
  <r>
    <x v="8"/>
    <x v="209"/>
    <s v="1"/>
    <s v="01"/>
    <s v="15041RESIN159232022"/>
    <s v="22LB000F"/>
    <n v="4670"/>
    <n v="4670"/>
    <n v="4670"/>
    <n v="4670"/>
    <m/>
    <n v="0"/>
    <n v="0"/>
    <n v="0"/>
    <n v="800"/>
    <n v="0"/>
    <n v="0"/>
    <n v="0"/>
    <n v="0"/>
    <n v="0"/>
    <n v="800"/>
    <n v="2"/>
  </r>
  <r>
    <x v="8"/>
    <x v="209"/>
    <s v="1"/>
    <s v="01"/>
    <s v="15041RESIN159232022"/>
    <s v="22LB000F"/>
    <n v="4671"/>
    <n v="4671"/>
    <n v="4671"/>
    <n v="4671"/>
    <m/>
    <n v="0"/>
    <n v="0"/>
    <n v="0"/>
    <n v="73.650000000000006"/>
    <n v="0"/>
    <n v="0"/>
    <n v="0"/>
    <n v="0"/>
    <n v="0"/>
    <n v="73.650000000000006"/>
    <n v="2"/>
  </r>
  <r>
    <x v="8"/>
    <x v="209"/>
    <s v="1"/>
    <s v="01"/>
    <s v="15041RESIN159232022"/>
    <s v="22LB000F"/>
    <n v="4672"/>
    <n v="4672"/>
    <n v="4672"/>
    <n v="4672"/>
    <m/>
    <n v="0"/>
    <n v="0"/>
    <n v="0"/>
    <n v="123.75"/>
    <n v="0"/>
    <n v="0"/>
    <n v="0"/>
    <n v="0"/>
    <n v="0"/>
    <n v="123.75"/>
    <n v="2"/>
  </r>
  <r>
    <x v="8"/>
    <x v="209"/>
    <s v="1"/>
    <s v="01"/>
    <s v="15041RESIN159232022"/>
    <s v="22LB000F"/>
    <n v="4673"/>
    <n v="4673"/>
    <n v="4673"/>
    <n v="4673"/>
    <m/>
    <n v="0"/>
    <n v="0"/>
    <n v="0"/>
    <n v="56.95"/>
    <n v="0"/>
    <n v="0"/>
    <n v="0"/>
    <n v="0"/>
    <n v="0"/>
    <n v="56.95"/>
    <n v="2"/>
  </r>
  <r>
    <x v="8"/>
    <x v="209"/>
    <s v="1"/>
    <s v="01"/>
    <s v="15041RESIN159232022"/>
    <s v="22LB000F"/>
    <n v="4674"/>
    <n v="4674"/>
    <n v="4674"/>
    <n v="4674"/>
    <m/>
    <n v="0"/>
    <n v="0"/>
    <n v="0"/>
    <n v="2.8"/>
    <n v="0"/>
    <n v="0"/>
    <n v="0"/>
    <n v="0"/>
    <n v="0"/>
    <n v="2.8"/>
    <n v="2"/>
  </r>
  <r>
    <x v="8"/>
    <x v="209"/>
    <s v="1"/>
    <s v="01"/>
    <s v="15041RESIN159232022"/>
    <s v="22LB000F"/>
    <n v="4675"/>
    <n v="4675"/>
    <n v="4675"/>
    <n v="4675"/>
    <m/>
    <n v="0"/>
    <n v="0"/>
    <n v="0"/>
    <n v="179.85"/>
    <n v="0"/>
    <n v="0"/>
    <n v="0"/>
    <n v="0"/>
    <n v="0"/>
    <n v="179.85"/>
    <n v="2"/>
  </r>
  <r>
    <x v="8"/>
    <x v="209"/>
    <s v="1"/>
    <s v="01"/>
    <s v="15041RESIN159232022"/>
    <s v="22LB000F"/>
    <n v="4676"/>
    <n v="4676"/>
    <n v="4676"/>
    <n v="4676"/>
    <m/>
    <n v="0"/>
    <n v="0"/>
    <n v="0"/>
    <n v="515"/>
    <n v="0"/>
    <n v="0"/>
    <n v="0"/>
    <n v="0"/>
    <n v="0"/>
    <n v="515"/>
    <n v="2"/>
  </r>
  <r>
    <x v="8"/>
    <x v="209"/>
    <s v="1"/>
    <s v="01"/>
    <s v="15041RESIN159232022"/>
    <s v="22LB000F"/>
    <n v="4677"/>
    <n v="4677"/>
    <n v="4677"/>
    <n v="4677"/>
    <m/>
    <n v="0"/>
    <n v="0"/>
    <n v="0"/>
    <n v="75"/>
    <n v="0"/>
    <n v="0"/>
    <n v="0"/>
    <n v="0"/>
    <n v="0"/>
    <n v="75"/>
    <n v="2"/>
  </r>
  <r>
    <x v="8"/>
    <x v="209"/>
    <s v="1"/>
    <s v="01"/>
    <s v="15041RESIN159232022"/>
    <s v="22LB000F"/>
    <n v="4678"/>
    <n v="4678"/>
    <n v="4678"/>
    <n v="4678"/>
    <m/>
    <n v="0"/>
    <n v="0"/>
    <n v="0"/>
    <n v="180"/>
    <n v="0"/>
    <n v="0"/>
    <n v="0"/>
    <n v="0"/>
    <n v="0"/>
    <n v="180"/>
    <n v="2"/>
  </r>
  <r>
    <x v="8"/>
    <x v="209"/>
    <s v="1"/>
    <s v="01"/>
    <s v="15041RESIN159232022"/>
    <s v="22LB000F"/>
    <n v="4679"/>
    <n v="4679"/>
    <n v="4679"/>
    <n v="4679"/>
    <m/>
    <n v="0"/>
    <n v="0"/>
    <n v="0"/>
    <n v="134.4"/>
    <n v="0"/>
    <n v="0"/>
    <n v="0"/>
    <n v="0"/>
    <n v="0"/>
    <n v="134.4"/>
    <n v="2"/>
  </r>
  <r>
    <x v="8"/>
    <x v="209"/>
    <s v="1"/>
    <s v="01"/>
    <s v="15041RESIN159232022"/>
    <s v="22LB000F"/>
    <n v="4680"/>
    <n v="4680"/>
    <n v="4680"/>
    <n v="4680"/>
    <m/>
    <n v="0"/>
    <n v="0"/>
    <n v="0"/>
    <n v="256"/>
    <n v="0"/>
    <n v="0"/>
    <n v="0"/>
    <n v="0"/>
    <n v="0"/>
    <n v="256"/>
    <n v="2"/>
  </r>
  <r>
    <x v="8"/>
    <x v="209"/>
    <s v="1"/>
    <s v="01"/>
    <s v="15041RESIN159232022"/>
    <s v="22LB000F"/>
    <n v="4681"/>
    <n v="4681"/>
    <n v="4681"/>
    <n v="4681"/>
    <m/>
    <n v="0"/>
    <n v="0"/>
    <n v="0"/>
    <n v="260"/>
    <n v="0"/>
    <n v="0"/>
    <n v="0"/>
    <n v="0"/>
    <n v="0"/>
    <n v="260"/>
    <n v="2"/>
  </r>
  <r>
    <x v="8"/>
    <x v="209"/>
    <s v="1"/>
    <s v="01"/>
    <s v="15041RESIN159232022"/>
    <s v="22LB000F"/>
    <n v="4682"/>
    <n v="4682"/>
    <n v="4682"/>
    <n v="4682"/>
    <m/>
    <n v="0"/>
    <n v="0"/>
    <n v="0"/>
    <n v="240"/>
    <n v="0"/>
    <n v="0"/>
    <n v="0"/>
    <n v="0"/>
    <n v="0"/>
    <n v="240"/>
    <n v="2"/>
  </r>
  <r>
    <x v="8"/>
    <x v="209"/>
    <s v="1"/>
    <s v="01"/>
    <s v="15041RESIN159232022"/>
    <s v="22LB000F"/>
    <n v="4683"/>
    <n v="4683"/>
    <n v="4683"/>
    <n v="4683"/>
    <m/>
    <n v="0"/>
    <n v="0"/>
    <n v="0"/>
    <n v="0"/>
    <n v="0"/>
    <n v="0"/>
    <n v="0"/>
    <n v="0"/>
    <n v="0"/>
    <n v="0"/>
    <n v="2"/>
  </r>
  <r>
    <x v="8"/>
    <x v="209"/>
    <s v="1"/>
    <s v="01"/>
    <s v="15041RESIN159232022"/>
    <s v="22LB000F"/>
    <n v="4684"/>
    <n v="4684"/>
    <n v="4684"/>
    <n v="4684"/>
    <m/>
    <n v="0"/>
    <n v="0"/>
    <n v="0"/>
    <n v="63.14"/>
    <n v="0"/>
    <n v="0"/>
    <n v="0"/>
    <n v="0"/>
    <n v="0"/>
    <n v="63.14"/>
    <n v="2"/>
  </r>
  <r>
    <x v="8"/>
    <x v="209"/>
    <s v="1"/>
    <s v="01"/>
    <s v="15041RESIN159232022"/>
    <s v="22LB000F"/>
    <n v="4685"/>
    <n v="4685"/>
    <n v="4685"/>
    <n v="4685"/>
    <m/>
    <n v="0"/>
    <n v="0"/>
    <n v="0"/>
    <n v="1256"/>
    <n v="0"/>
    <n v="0"/>
    <n v="0"/>
    <n v="0"/>
    <n v="0"/>
    <n v="1256"/>
    <n v="2"/>
  </r>
  <r>
    <x v="8"/>
    <x v="209"/>
    <s v="1"/>
    <s v="01"/>
    <s v="15041RESIN159232022"/>
    <s v="22LB000F"/>
    <n v="4686"/>
    <n v="4686"/>
    <n v="4686"/>
    <n v="4686"/>
    <m/>
    <n v="0"/>
    <n v="0"/>
    <n v="0"/>
    <n v="23.12"/>
    <n v="0"/>
    <n v="0"/>
    <n v="0"/>
    <n v="0"/>
    <n v="0"/>
    <n v="23.12"/>
    <n v="2"/>
  </r>
  <r>
    <x v="8"/>
    <x v="209"/>
    <s v="1"/>
    <s v="01"/>
    <s v="15041RESIN159232022"/>
    <s v="22LB000F"/>
    <n v="4687"/>
    <n v="4687"/>
    <n v="4687"/>
    <n v="4687"/>
    <m/>
    <n v="0"/>
    <n v="0"/>
    <n v="0"/>
    <n v="283"/>
    <n v="0"/>
    <n v="0"/>
    <n v="0"/>
    <n v="0"/>
    <n v="0"/>
    <n v="283"/>
    <n v="2"/>
  </r>
  <r>
    <x v="8"/>
    <x v="210"/>
    <s v="1"/>
    <s v="01"/>
    <s v="15041RESIN159232022"/>
    <s v="22LB000F"/>
    <n v="4688"/>
    <n v="4688"/>
    <n v="4688"/>
    <n v="4688"/>
    <m/>
    <n v="0"/>
    <n v="0"/>
    <n v="0"/>
    <n v="943.8"/>
    <n v="0"/>
    <n v="0"/>
    <n v="0"/>
    <n v="0"/>
    <n v="0"/>
    <n v="943.8"/>
    <n v="2"/>
  </r>
  <r>
    <x v="8"/>
    <x v="210"/>
    <s v="1"/>
    <s v="01"/>
    <s v="15041RESIN159232022"/>
    <s v="22LB000F"/>
    <n v="4689"/>
    <n v="4689"/>
    <n v="4689"/>
    <n v="4689"/>
    <m/>
    <n v="0"/>
    <n v="0"/>
    <n v="0"/>
    <n v="32.6"/>
    <n v="0"/>
    <n v="0"/>
    <n v="0"/>
    <n v="0"/>
    <n v="0"/>
    <n v="32.6"/>
    <n v="2"/>
  </r>
  <r>
    <x v="8"/>
    <x v="210"/>
    <s v="1"/>
    <s v="01"/>
    <s v="15041RESIN159232022"/>
    <s v="22LB000F"/>
    <n v="4690"/>
    <n v="4690"/>
    <n v="4690"/>
    <n v="4690"/>
    <m/>
    <n v="0"/>
    <n v="0"/>
    <n v="0"/>
    <n v="206"/>
    <n v="0"/>
    <n v="0"/>
    <n v="0"/>
    <n v="0"/>
    <n v="0"/>
    <n v="206"/>
    <n v="2"/>
  </r>
  <r>
    <x v="8"/>
    <x v="210"/>
    <s v="1"/>
    <s v="01"/>
    <s v="15041RESIN159232022"/>
    <s v="22LB000F"/>
    <n v="4691"/>
    <n v="4691"/>
    <n v="4691"/>
    <n v="4691"/>
    <m/>
    <n v="0"/>
    <n v="0"/>
    <n v="0"/>
    <n v="304.02"/>
    <n v="0"/>
    <n v="0"/>
    <n v="0"/>
    <n v="0"/>
    <n v="0"/>
    <n v="304.02"/>
    <n v="2"/>
  </r>
  <r>
    <x v="8"/>
    <x v="210"/>
    <s v="1"/>
    <s v="01"/>
    <s v="15041RESIN159232022"/>
    <s v="22LB000F"/>
    <n v="4692"/>
    <n v="4692"/>
    <n v="4692"/>
    <n v="4692"/>
    <m/>
    <n v="0"/>
    <n v="0"/>
    <n v="0"/>
    <n v="185.5"/>
    <n v="0"/>
    <n v="0"/>
    <n v="0"/>
    <n v="0"/>
    <n v="0"/>
    <n v="185.5"/>
    <n v="2"/>
  </r>
  <r>
    <x v="8"/>
    <x v="210"/>
    <s v="1"/>
    <s v="01"/>
    <s v="15041RESIN159232022"/>
    <s v="22LB000F"/>
    <n v="4693"/>
    <n v="4693"/>
    <n v="4693"/>
    <n v="4693"/>
    <m/>
    <n v="0"/>
    <n v="0"/>
    <n v="0"/>
    <n v="54"/>
    <n v="0"/>
    <n v="0"/>
    <n v="0"/>
    <n v="0"/>
    <n v="0"/>
    <n v="54"/>
    <n v="2"/>
  </r>
  <r>
    <x v="8"/>
    <x v="210"/>
    <s v="1"/>
    <s v="01"/>
    <s v="15041RESIN159232022"/>
    <s v="22LB000F"/>
    <n v="4694"/>
    <n v="4694"/>
    <n v="4694"/>
    <n v="4694"/>
    <m/>
    <n v="0"/>
    <n v="0"/>
    <n v="0"/>
    <n v="112.5"/>
    <n v="0"/>
    <n v="0"/>
    <n v="0"/>
    <n v="0"/>
    <n v="0"/>
    <n v="112.5"/>
    <n v="2"/>
  </r>
  <r>
    <x v="8"/>
    <x v="210"/>
    <s v="1"/>
    <s v="01"/>
    <s v="15041RESIN159232022"/>
    <s v="22LB000F"/>
    <n v="4695"/>
    <n v="4695"/>
    <n v="4695"/>
    <n v="4695"/>
    <m/>
    <n v="0"/>
    <n v="0"/>
    <n v="0"/>
    <n v="211.15"/>
    <n v="0"/>
    <n v="0"/>
    <n v="0"/>
    <n v="0"/>
    <n v="0"/>
    <n v="211.15"/>
    <n v="2"/>
  </r>
  <r>
    <x v="8"/>
    <x v="210"/>
    <s v="1"/>
    <s v="01"/>
    <s v="15041RESIN159232022"/>
    <s v="22LB000F"/>
    <n v="4696"/>
    <n v="4696"/>
    <n v="4696"/>
    <n v="4696"/>
    <m/>
    <n v="0"/>
    <n v="0"/>
    <n v="0"/>
    <n v="39.700000000000003"/>
    <n v="0"/>
    <n v="0"/>
    <n v="0"/>
    <n v="0"/>
    <n v="0"/>
    <n v="39.700000000000003"/>
    <n v="2"/>
  </r>
  <r>
    <x v="8"/>
    <x v="210"/>
    <s v="1"/>
    <s v="01"/>
    <s v="15041RESIN159232022"/>
    <s v="22LB000F"/>
    <n v="4697"/>
    <n v="4697"/>
    <n v="4697"/>
    <n v="4697"/>
    <m/>
    <n v="0"/>
    <n v="0"/>
    <n v="0"/>
    <n v="59.4"/>
    <n v="0"/>
    <n v="0"/>
    <n v="0"/>
    <n v="0"/>
    <n v="0"/>
    <n v="59.4"/>
    <n v="2"/>
  </r>
  <r>
    <x v="8"/>
    <x v="210"/>
    <s v="1"/>
    <s v="01"/>
    <s v="15041RESIN159232022"/>
    <s v="22LB000F"/>
    <n v="4698"/>
    <n v="4698"/>
    <n v="4698"/>
    <n v="4698"/>
    <m/>
    <n v="0"/>
    <n v="0"/>
    <n v="0"/>
    <n v="110"/>
    <n v="0"/>
    <n v="0"/>
    <n v="0"/>
    <n v="0"/>
    <n v="0"/>
    <n v="110"/>
    <n v="2"/>
  </r>
  <r>
    <x v="8"/>
    <x v="210"/>
    <s v="1"/>
    <s v="01"/>
    <s v="15041RESIN159232022"/>
    <s v="22LB000F"/>
    <n v="4699"/>
    <n v="4699"/>
    <n v="4699"/>
    <n v="4699"/>
    <m/>
    <n v="0"/>
    <n v="0"/>
    <n v="0"/>
    <n v="249.05"/>
    <n v="0"/>
    <n v="0"/>
    <n v="0"/>
    <n v="0"/>
    <n v="0"/>
    <n v="249.05"/>
    <n v="2"/>
  </r>
  <r>
    <x v="8"/>
    <x v="210"/>
    <s v="1"/>
    <s v="01"/>
    <s v="15041RESIN159232022"/>
    <s v="22LB000F"/>
    <n v="4700"/>
    <n v="4700"/>
    <n v="4700"/>
    <n v="4700"/>
    <m/>
    <n v="0"/>
    <n v="0"/>
    <n v="0"/>
    <n v="36.549999999999997"/>
    <n v="0"/>
    <n v="0"/>
    <n v="0"/>
    <n v="0"/>
    <n v="0"/>
    <n v="36.549999999999997"/>
    <n v="2"/>
  </r>
  <r>
    <x v="8"/>
    <x v="210"/>
    <s v="1"/>
    <s v="01"/>
    <s v="15041RESIN159232022"/>
    <s v="22LB000F"/>
    <n v="4701"/>
    <n v="4701"/>
    <n v="4701"/>
    <n v="4701"/>
    <m/>
    <n v="0"/>
    <n v="0"/>
    <n v="0"/>
    <n v="590"/>
    <n v="0"/>
    <n v="0"/>
    <n v="0"/>
    <n v="0"/>
    <n v="0"/>
    <n v="590"/>
    <n v="2"/>
  </r>
  <r>
    <x v="8"/>
    <x v="210"/>
    <s v="1"/>
    <s v="01"/>
    <s v="15041RESIN159232022"/>
    <s v="22LB000F"/>
    <n v="4702"/>
    <n v="4702"/>
    <n v="4702"/>
    <n v="4702"/>
    <m/>
    <n v="0"/>
    <n v="0"/>
    <n v="0"/>
    <n v="46.2"/>
    <n v="0"/>
    <n v="0"/>
    <n v="0"/>
    <n v="0"/>
    <n v="0"/>
    <n v="46.2"/>
    <n v="2"/>
  </r>
  <r>
    <x v="8"/>
    <x v="210"/>
    <s v="1"/>
    <s v="01"/>
    <s v="15041RESIN159232022"/>
    <s v="22LB000F"/>
    <n v="4703"/>
    <n v="4703"/>
    <n v="4703"/>
    <n v="4703"/>
    <m/>
    <n v="0"/>
    <n v="0"/>
    <n v="0"/>
    <n v="63.25"/>
    <n v="0"/>
    <n v="0"/>
    <n v="0"/>
    <n v="0"/>
    <n v="0"/>
    <n v="63.25"/>
    <n v="2"/>
  </r>
  <r>
    <x v="8"/>
    <x v="210"/>
    <s v="1"/>
    <s v="01"/>
    <s v="15041RESIN159232022"/>
    <s v="22LB000F"/>
    <n v="4704"/>
    <n v="4704"/>
    <n v="4704"/>
    <n v="4704"/>
    <m/>
    <n v="0"/>
    <n v="0"/>
    <n v="0"/>
    <n v="3.3"/>
    <n v="0"/>
    <n v="0"/>
    <n v="0"/>
    <n v="0"/>
    <n v="0"/>
    <n v="3.3"/>
    <n v="2"/>
  </r>
  <r>
    <x v="8"/>
    <x v="210"/>
    <s v="1"/>
    <s v="01"/>
    <s v="15041RESIN159232022"/>
    <s v="22LB000F"/>
    <n v="4705"/>
    <n v="4705"/>
    <n v="4705"/>
    <n v="4705"/>
    <m/>
    <n v="0"/>
    <n v="0"/>
    <n v="0"/>
    <n v="150.69999999999999"/>
    <n v="0"/>
    <n v="0"/>
    <n v="0"/>
    <n v="0"/>
    <n v="0"/>
    <n v="150.69999999999999"/>
    <n v="2"/>
  </r>
  <r>
    <x v="8"/>
    <x v="210"/>
    <s v="1"/>
    <s v="01"/>
    <s v="15041RESIN159232022"/>
    <s v="22LB000F"/>
    <n v="4706"/>
    <n v="4706"/>
    <n v="4706"/>
    <n v="4706"/>
    <m/>
    <n v="0"/>
    <n v="0"/>
    <n v="0"/>
    <n v="25.2"/>
    <n v="0"/>
    <n v="0"/>
    <n v="0"/>
    <n v="0"/>
    <n v="0"/>
    <n v="25.2"/>
    <n v="2"/>
  </r>
  <r>
    <x v="8"/>
    <x v="211"/>
    <s v="1"/>
    <s v="01"/>
    <s v="15041RESIN159232022"/>
    <s v="22LB000F"/>
    <n v="4707"/>
    <n v="4707"/>
    <n v="4707"/>
    <n v="4707"/>
    <m/>
    <n v="0"/>
    <n v="0"/>
    <n v="0"/>
    <n v="217.5"/>
    <n v="0"/>
    <n v="0"/>
    <n v="0"/>
    <n v="0"/>
    <n v="0"/>
    <n v="217.5"/>
    <n v="2"/>
  </r>
  <r>
    <x v="8"/>
    <x v="211"/>
    <s v="1"/>
    <s v="01"/>
    <s v="15041RESIN159232022"/>
    <s v="22LB000F"/>
    <n v="4708"/>
    <n v="4708"/>
    <n v="4708"/>
    <n v="4708"/>
    <m/>
    <n v="0"/>
    <n v="0"/>
    <n v="0"/>
    <n v="532.95000000000005"/>
    <n v="0"/>
    <n v="0"/>
    <n v="0"/>
    <n v="0"/>
    <n v="0"/>
    <n v="532.95000000000005"/>
    <n v="2"/>
  </r>
  <r>
    <x v="8"/>
    <x v="211"/>
    <s v="1"/>
    <s v="01"/>
    <s v="15041RESIN159232022"/>
    <s v="22LB000F"/>
    <n v="4709"/>
    <n v="4709"/>
    <n v="4709"/>
    <n v="4709"/>
    <m/>
    <n v="0"/>
    <n v="0"/>
    <n v="0"/>
    <n v="132.9"/>
    <n v="0"/>
    <n v="0"/>
    <n v="0"/>
    <n v="0"/>
    <n v="0"/>
    <n v="132.9"/>
    <n v="2"/>
  </r>
  <r>
    <x v="8"/>
    <x v="211"/>
    <s v="1"/>
    <s v="01"/>
    <s v="15041RESIN159232022"/>
    <s v="22LB000F"/>
    <n v="4710"/>
    <n v="4710"/>
    <n v="4710"/>
    <n v="4710"/>
    <m/>
    <n v="0"/>
    <n v="0"/>
    <n v="0"/>
    <n v="192"/>
    <n v="0"/>
    <n v="0"/>
    <n v="0"/>
    <n v="0"/>
    <n v="0"/>
    <n v="192"/>
    <n v="2"/>
  </r>
  <r>
    <x v="8"/>
    <x v="211"/>
    <s v="1"/>
    <s v="01"/>
    <s v="15041RESIN159232022"/>
    <s v="22LB000F"/>
    <n v="4711"/>
    <n v="4711"/>
    <n v="4711"/>
    <n v="4711"/>
    <m/>
    <n v="0"/>
    <n v="0"/>
    <n v="0"/>
    <n v="167"/>
    <n v="0"/>
    <n v="0"/>
    <n v="0"/>
    <n v="0"/>
    <n v="0"/>
    <n v="167"/>
    <n v="2"/>
  </r>
  <r>
    <x v="8"/>
    <x v="211"/>
    <s v="1"/>
    <s v="01"/>
    <s v="15041RESIN159232022"/>
    <s v="22LB000F"/>
    <n v="4712"/>
    <n v="4712"/>
    <n v="4712"/>
    <n v="4712"/>
    <m/>
    <n v="0"/>
    <n v="0"/>
    <n v="0"/>
    <n v="461"/>
    <n v="0"/>
    <n v="0"/>
    <n v="0"/>
    <n v="0"/>
    <n v="0"/>
    <n v="461"/>
    <n v="2"/>
  </r>
  <r>
    <x v="8"/>
    <x v="211"/>
    <s v="1"/>
    <s v="01"/>
    <s v="15041RESIN159232022"/>
    <s v="22LB000F"/>
    <n v="4713"/>
    <n v="4713"/>
    <n v="4713"/>
    <n v="4713"/>
    <m/>
    <n v="0"/>
    <n v="0"/>
    <n v="0"/>
    <n v="9.6"/>
    <n v="0"/>
    <n v="0"/>
    <n v="0"/>
    <n v="0"/>
    <n v="0"/>
    <n v="9.6"/>
    <n v="2"/>
  </r>
  <r>
    <x v="8"/>
    <x v="211"/>
    <s v="1"/>
    <s v="01"/>
    <s v="15041RESIN159232022"/>
    <s v="22LB000F"/>
    <n v="4714"/>
    <n v="4714"/>
    <n v="4714"/>
    <n v="4714"/>
    <m/>
    <n v="0"/>
    <n v="0"/>
    <n v="0"/>
    <n v="0"/>
    <n v="0"/>
    <n v="0"/>
    <n v="0"/>
    <n v="0"/>
    <n v="0"/>
    <n v="0"/>
    <n v="2"/>
  </r>
  <r>
    <x v="8"/>
    <x v="211"/>
    <s v="1"/>
    <s v="01"/>
    <s v="15041RESIN159232022"/>
    <s v="22LB000F"/>
    <n v="4715"/>
    <n v="4715"/>
    <n v="4715"/>
    <n v="4715"/>
    <m/>
    <n v="0"/>
    <n v="0"/>
    <n v="0"/>
    <n v="453.4"/>
    <n v="0"/>
    <n v="0"/>
    <n v="0"/>
    <n v="0"/>
    <n v="0"/>
    <n v="453.4"/>
    <n v="2"/>
  </r>
  <r>
    <x v="8"/>
    <x v="211"/>
    <s v="1"/>
    <s v="01"/>
    <s v="15041RESIN159232022"/>
    <s v="22LB000F"/>
    <n v="4716"/>
    <n v="4716"/>
    <n v="4716"/>
    <n v="4716"/>
    <m/>
    <n v="0"/>
    <n v="0"/>
    <n v="0"/>
    <n v="384"/>
    <n v="0"/>
    <n v="0"/>
    <n v="0"/>
    <n v="0"/>
    <n v="0"/>
    <n v="384"/>
    <n v="2"/>
  </r>
  <r>
    <x v="8"/>
    <x v="211"/>
    <s v="1"/>
    <s v="01"/>
    <s v="15041RESIN159232022"/>
    <s v="22LB000F"/>
    <n v="4717"/>
    <n v="4717"/>
    <n v="4717"/>
    <n v="4717"/>
    <m/>
    <n v="0"/>
    <n v="0"/>
    <n v="0"/>
    <n v="95.5"/>
    <n v="0"/>
    <n v="0"/>
    <n v="0"/>
    <n v="0"/>
    <n v="0"/>
    <n v="95.5"/>
    <n v="2"/>
  </r>
  <r>
    <x v="8"/>
    <x v="211"/>
    <s v="1"/>
    <s v="01"/>
    <s v="15041RESIN159232022"/>
    <s v="22LB000F"/>
    <n v="4718"/>
    <n v="4718"/>
    <n v="4718"/>
    <n v="4718"/>
    <m/>
    <n v="0"/>
    <n v="0"/>
    <n v="0"/>
    <n v="173.4"/>
    <n v="0"/>
    <n v="0"/>
    <n v="0"/>
    <n v="0"/>
    <n v="0"/>
    <n v="173.4"/>
    <n v="2"/>
  </r>
  <r>
    <x v="8"/>
    <x v="211"/>
    <s v="1"/>
    <s v="01"/>
    <s v="15041RESIN159232022"/>
    <s v="22LB000F"/>
    <n v="4719"/>
    <n v="4719"/>
    <n v="4719"/>
    <n v="4719"/>
    <m/>
    <n v="0"/>
    <n v="0"/>
    <n v="0"/>
    <n v="54.91"/>
    <n v="0"/>
    <n v="0"/>
    <n v="0"/>
    <n v="0"/>
    <n v="0"/>
    <n v="54.91"/>
    <n v="2"/>
  </r>
  <r>
    <x v="8"/>
    <x v="211"/>
    <s v="1"/>
    <s v="01"/>
    <s v="15041RESIN159232022"/>
    <s v="22LB000F"/>
    <n v="4720"/>
    <n v="4720"/>
    <n v="4720"/>
    <n v="4720"/>
    <m/>
    <n v="0"/>
    <n v="0"/>
    <n v="0"/>
    <n v="360"/>
    <n v="0"/>
    <n v="0"/>
    <n v="0"/>
    <n v="0"/>
    <n v="0"/>
    <n v="360"/>
    <n v="2"/>
  </r>
  <r>
    <x v="8"/>
    <x v="211"/>
    <s v="1"/>
    <s v="01"/>
    <s v="15041RESIN159232022"/>
    <s v="22LB000F"/>
    <n v="4721"/>
    <n v="4721"/>
    <n v="4721"/>
    <n v="4721"/>
    <m/>
    <n v="0"/>
    <n v="0"/>
    <n v="0"/>
    <n v="250"/>
    <n v="0"/>
    <n v="0"/>
    <n v="0"/>
    <n v="0"/>
    <n v="0"/>
    <n v="250"/>
    <n v="2"/>
  </r>
  <r>
    <x v="8"/>
    <x v="211"/>
    <s v="1"/>
    <s v="01"/>
    <s v="15041RESIN159232022"/>
    <s v="22LB000F"/>
    <n v="4722"/>
    <n v="4722"/>
    <n v="4722"/>
    <n v="4722"/>
    <m/>
    <n v="0"/>
    <n v="0"/>
    <n v="0"/>
    <n v="50"/>
    <n v="0"/>
    <n v="0"/>
    <n v="0"/>
    <n v="0"/>
    <n v="0"/>
    <n v="50"/>
    <n v="2"/>
  </r>
  <r>
    <x v="8"/>
    <x v="211"/>
    <s v="1"/>
    <s v="01"/>
    <s v="15041RESIN159232022"/>
    <s v="22LB000F"/>
    <n v="4723"/>
    <n v="4723"/>
    <n v="4723"/>
    <n v="4723"/>
    <m/>
    <n v="0"/>
    <n v="0"/>
    <n v="0"/>
    <n v="12"/>
    <n v="0"/>
    <n v="0"/>
    <n v="0"/>
    <n v="0"/>
    <n v="0"/>
    <n v="12"/>
    <n v="2"/>
  </r>
  <r>
    <x v="8"/>
    <x v="211"/>
    <s v="1"/>
    <s v="01"/>
    <s v="15041RESIN159232022"/>
    <s v="22LB000F"/>
    <n v="4724"/>
    <n v="4724"/>
    <n v="4724"/>
    <n v="4724"/>
    <m/>
    <n v="0"/>
    <n v="0"/>
    <n v="0"/>
    <n v="360"/>
    <n v="0"/>
    <n v="0"/>
    <n v="0"/>
    <n v="0"/>
    <n v="0"/>
    <n v="360"/>
    <n v="2"/>
  </r>
  <r>
    <x v="8"/>
    <x v="211"/>
    <s v="1"/>
    <s v="01"/>
    <s v="15041RESIN159232022"/>
    <s v="22LB000F"/>
    <n v="4725"/>
    <n v="4725"/>
    <n v="4725"/>
    <n v="4725"/>
    <m/>
    <n v="0"/>
    <n v="0"/>
    <n v="0"/>
    <n v="55"/>
    <n v="0"/>
    <n v="0"/>
    <n v="0"/>
    <n v="0"/>
    <n v="0"/>
    <n v="55"/>
    <n v="2"/>
  </r>
  <r>
    <x v="8"/>
    <x v="211"/>
    <s v="1"/>
    <s v="01"/>
    <s v="15041RESIN159232022"/>
    <s v="22LB000F"/>
    <n v="4726"/>
    <n v="4726"/>
    <n v="4726"/>
    <n v="4726"/>
    <m/>
    <n v="0"/>
    <n v="0"/>
    <n v="0"/>
    <n v="800"/>
    <n v="0"/>
    <n v="0"/>
    <n v="0"/>
    <n v="0"/>
    <n v="0"/>
    <n v="800"/>
    <n v="2"/>
  </r>
  <r>
    <x v="8"/>
    <x v="211"/>
    <s v="1"/>
    <s v="01"/>
    <s v="15041RESIN159232022"/>
    <s v="22LB000F"/>
    <n v="4727"/>
    <n v="4727"/>
    <n v="4727"/>
    <n v="4727"/>
    <m/>
    <n v="0"/>
    <n v="0"/>
    <n v="0"/>
    <n v="33"/>
    <n v="0"/>
    <n v="0"/>
    <n v="0"/>
    <n v="0"/>
    <n v="0"/>
    <n v="33"/>
    <n v="2"/>
  </r>
  <r>
    <x v="8"/>
    <x v="211"/>
    <s v="1"/>
    <s v="01"/>
    <s v="15041RESIN159232022"/>
    <s v="22LB000F"/>
    <n v="4728"/>
    <n v="4728"/>
    <n v="4728"/>
    <n v="4728"/>
    <m/>
    <n v="0"/>
    <n v="0"/>
    <n v="0"/>
    <n v="65.25"/>
    <n v="0"/>
    <n v="0"/>
    <n v="0"/>
    <n v="0"/>
    <n v="0"/>
    <n v="65.25"/>
    <n v="2"/>
  </r>
  <r>
    <x v="8"/>
    <x v="211"/>
    <s v="1"/>
    <s v="01"/>
    <s v="15041RESIN159232022"/>
    <s v="22LB000F"/>
    <n v="4729"/>
    <n v="4729"/>
    <n v="4729"/>
    <n v="4729"/>
    <m/>
    <n v="0"/>
    <n v="0"/>
    <n v="0"/>
    <n v="40.659999999999997"/>
    <n v="0"/>
    <n v="0"/>
    <n v="0"/>
    <n v="0"/>
    <n v="0"/>
    <n v="40.659999999999997"/>
    <n v="2"/>
  </r>
  <r>
    <x v="8"/>
    <x v="211"/>
    <s v="1"/>
    <s v="01"/>
    <s v="15041RESIN159232022"/>
    <s v="22LB000F"/>
    <n v="4730"/>
    <n v="4730"/>
    <n v="4730"/>
    <n v="4730"/>
    <m/>
    <n v="0"/>
    <n v="0"/>
    <n v="0"/>
    <n v="33"/>
    <n v="0"/>
    <n v="0"/>
    <n v="0"/>
    <n v="0"/>
    <n v="0"/>
    <n v="33"/>
    <n v="2"/>
  </r>
  <r>
    <x v="8"/>
    <x v="211"/>
    <s v="1"/>
    <s v="01"/>
    <s v="15041RESIN159232022"/>
    <s v="22LB000F"/>
    <n v="4731"/>
    <n v="4731"/>
    <n v="4731"/>
    <n v="4731"/>
    <m/>
    <n v="0"/>
    <n v="0"/>
    <n v="0"/>
    <n v="43.4"/>
    <n v="0"/>
    <n v="0"/>
    <n v="0"/>
    <n v="0"/>
    <n v="0"/>
    <n v="43.4"/>
    <n v="2"/>
  </r>
  <r>
    <x v="8"/>
    <x v="211"/>
    <s v="1"/>
    <s v="01"/>
    <s v="15041RESIN159232022"/>
    <s v="22LB000F"/>
    <n v="4732"/>
    <n v="4732"/>
    <n v="4732"/>
    <n v="4732"/>
    <m/>
    <n v="0"/>
    <n v="0"/>
    <n v="0"/>
    <n v="45"/>
    <n v="0"/>
    <n v="0"/>
    <n v="0"/>
    <n v="0"/>
    <n v="0"/>
    <n v="45"/>
    <n v="2"/>
  </r>
  <r>
    <x v="8"/>
    <x v="211"/>
    <s v="1"/>
    <s v="01"/>
    <s v="15041RESIN159232022"/>
    <s v="22LB000F"/>
    <n v="4733"/>
    <n v="4733"/>
    <n v="4733"/>
    <n v="4733"/>
    <m/>
    <n v="0"/>
    <n v="0"/>
    <n v="0"/>
    <n v="9.9"/>
    <n v="0"/>
    <n v="0"/>
    <n v="0"/>
    <n v="0"/>
    <n v="0"/>
    <n v="9.9"/>
    <n v="2"/>
  </r>
  <r>
    <x v="8"/>
    <x v="211"/>
    <s v="1"/>
    <s v="01"/>
    <s v="15041RESIN159232022"/>
    <s v="22LB000F"/>
    <n v="4734"/>
    <n v="4734"/>
    <n v="4734"/>
    <n v="4734"/>
    <m/>
    <n v="0"/>
    <n v="0"/>
    <n v="0"/>
    <n v="67.64"/>
    <n v="0"/>
    <n v="0"/>
    <n v="0"/>
    <n v="0"/>
    <n v="0"/>
    <n v="67.64"/>
    <n v="2"/>
  </r>
  <r>
    <x v="8"/>
    <x v="211"/>
    <s v="1"/>
    <s v="01"/>
    <s v="15041RESIN159232022"/>
    <s v="22LB000F"/>
    <n v="4735"/>
    <n v="4735"/>
    <n v="4735"/>
    <n v="4735"/>
    <m/>
    <n v="0"/>
    <n v="0"/>
    <n v="0"/>
    <n v="52.8"/>
    <n v="0"/>
    <n v="0"/>
    <n v="0"/>
    <n v="0"/>
    <n v="0"/>
    <n v="52.8"/>
    <n v="2"/>
  </r>
  <r>
    <x v="8"/>
    <x v="211"/>
    <s v="1"/>
    <s v="01"/>
    <s v="15041RESIN159232022"/>
    <s v="22LB000F"/>
    <n v="4736"/>
    <n v="4736"/>
    <n v="4736"/>
    <n v="4736"/>
    <m/>
    <n v="0"/>
    <n v="0"/>
    <n v="0"/>
    <n v="295.25"/>
    <n v="0"/>
    <n v="0"/>
    <n v="0"/>
    <n v="0"/>
    <n v="0"/>
    <n v="295.25"/>
    <n v="2"/>
  </r>
  <r>
    <x v="8"/>
    <x v="211"/>
    <s v="1"/>
    <s v="01"/>
    <s v="15041RESIN159232022"/>
    <s v="22LB000F"/>
    <n v="4737"/>
    <n v="4737"/>
    <n v="4737"/>
    <n v="4737"/>
    <m/>
    <n v="0"/>
    <n v="0"/>
    <n v="0"/>
    <n v="16.8"/>
    <n v="0"/>
    <n v="0"/>
    <n v="0"/>
    <n v="0"/>
    <n v="0"/>
    <n v="16.8"/>
    <n v="2"/>
  </r>
  <r>
    <x v="8"/>
    <x v="211"/>
    <s v="1"/>
    <s v="01"/>
    <s v="15041RESIN159232022"/>
    <s v="22LB000F"/>
    <n v="4738"/>
    <n v="4738"/>
    <n v="4738"/>
    <n v="4738"/>
    <m/>
    <n v="0"/>
    <n v="0"/>
    <n v="0"/>
    <n v="45"/>
    <n v="0"/>
    <n v="0"/>
    <n v="0"/>
    <n v="0"/>
    <n v="0"/>
    <n v="45"/>
    <n v="2"/>
  </r>
  <r>
    <x v="8"/>
    <x v="211"/>
    <s v="1"/>
    <s v="01"/>
    <s v="15041RESIN159232022"/>
    <s v="22LB000F"/>
    <n v="4739"/>
    <n v="4739"/>
    <n v="4739"/>
    <n v="4739"/>
    <m/>
    <n v="0"/>
    <n v="0"/>
    <n v="0"/>
    <n v="348"/>
    <n v="0"/>
    <n v="0"/>
    <n v="0"/>
    <n v="0"/>
    <n v="0"/>
    <n v="348"/>
    <n v="2"/>
  </r>
  <r>
    <x v="8"/>
    <x v="211"/>
    <s v="1"/>
    <s v="01"/>
    <s v="15041RESIN159232022"/>
    <s v="22LB000F"/>
    <n v="4740"/>
    <n v="4740"/>
    <n v="4740"/>
    <n v="4740"/>
    <m/>
    <n v="0"/>
    <n v="0"/>
    <n v="0"/>
    <n v="97.5"/>
    <n v="0"/>
    <n v="0"/>
    <n v="0"/>
    <n v="0"/>
    <n v="0"/>
    <n v="97.5"/>
    <n v="2"/>
  </r>
  <r>
    <x v="8"/>
    <x v="211"/>
    <s v="1"/>
    <s v="01"/>
    <s v="15041RESIN159232022"/>
    <s v="22LB000F"/>
    <n v="4741"/>
    <n v="4741"/>
    <n v="4741"/>
    <n v="4741"/>
    <m/>
    <n v="0"/>
    <n v="0"/>
    <n v="0"/>
    <n v="351.8"/>
    <n v="0"/>
    <n v="0"/>
    <n v="0"/>
    <n v="0"/>
    <n v="0"/>
    <n v="351.8"/>
    <n v="2"/>
  </r>
  <r>
    <x v="8"/>
    <x v="211"/>
    <s v="1"/>
    <s v="01"/>
    <s v="15041RESIN159232022"/>
    <s v="22LB000F"/>
    <n v="4742"/>
    <n v="4742"/>
    <n v="4742"/>
    <n v="4742"/>
    <m/>
    <n v="0"/>
    <n v="0"/>
    <n v="0"/>
    <n v="115"/>
    <n v="0"/>
    <n v="0"/>
    <n v="0"/>
    <n v="0"/>
    <n v="0"/>
    <n v="115"/>
    <n v="2"/>
  </r>
  <r>
    <x v="8"/>
    <x v="211"/>
    <s v="1"/>
    <s v="01"/>
    <s v="15041RESIN159232022"/>
    <s v="22LB000F"/>
    <n v="4743"/>
    <n v="4743"/>
    <n v="4743"/>
    <n v="4743"/>
    <m/>
    <n v="0"/>
    <n v="0"/>
    <n v="0"/>
    <n v="486"/>
    <n v="0"/>
    <n v="0"/>
    <n v="0"/>
    <n v="0"/>
    <n v="0"/>
    <n v="486"/>
    <n v="2"/>
  </r>
  <r>
    <x v="8"/>
    <x v="211"/>
    <s v="1"/>
    <s v="01"/>
    <s v="15041RESIN159232022"/>
    <s v="22LB000F"/>
    <n v="4744"/>
    <n v="4744"/>
    <n v="4744"/>
    <n v="4744"/>
    <m/>
    <n v="0"/>
    <n v="0"/>
    <n v="0"/>
    <n v="468.95"/>
    <n v="0"/>
    <n v="0"/>
    <n v="0"/>
    <n v="0"/>
    <n v="0"/>
    <n v="468.95"/>
    <n v="2"/>
  </r>
  <r>
    <x v="8"/>
    <x v="211"/>
    <s v="1"/>
    <s v="01"/>
    <s v="15041RESIN159232022"/>
    <s v="22LB000F"/>
    <n v="4745"/>
    <n v="4745"/>
    <n v="4745"/>
    <n v="4745"/>
    <m/>
    <n v="0"/>
    <n v="0"/>
    <n v="0"/>
    <n v="14.6"/>
    <n v="0"/>
    <n v="0"/>
    <n v="0"/>
    <n v="0"/>
    <n v="0"/>
    <n v="14.6"/>
    <n v="2"/>
  </r>
  <r>
    <x v="8"/>
    <x v="211"/>
    <s v="1"/>
    <s v="01"/>
    <s v="15041RESIN159232022"/>
    <s v="22LB000F"/>
    <n v="4746"/>
    <n v="4746"/>
    <n v="4746"/>
    <n v="4746"/>
    <m/>
    <n v="0"/>
    <n v="0"/>
    <n v="0"/>
    <n v="49.2"/>
    <n v="0"/>
    <n v="0"/>
    <n v="0"/>
    <n v="0"/>
    <n v="0"/>
    <n v="49.2"/>
    <n v="2"/>
  </r>
  <r>
    <x v="8"/>
    <x v="211"/>
    <s v="1"/>
    <s v="01"/>
    <s v="15041RESIN159232022"/>
    <s v="22LB000F"/>
    <n v="4747"/>
    <n v="4747"/>
    <n v="4747"/>
    <n v="4747"/>
    <m/>
    <n v="0"/>
    <n v="0"/>
    <n v="0"/>
    <n v="142.1"/>
    <n v="0"/>
    <n v="0"/>
    <n v="0"/>
    <n v="0"/>
    <n v="0"/>
    <n v="142.1"/>
    <n v="2"/>
  </r>
  <r>
    <x v="8"/>
    <x v="211"/>
    <s v="1"/>
    <s v="01"/>
    <s v="15041RESIN159232022"/>
    <s v="22LB000F"/>
    <n v="4748"/>
    <n v="4748"/>
    <n v="4748"/>
    <n v="4748"/>
    <m/>
    <n v="0"/>
    <n v="0"/>
    <n v="0"/>
    <n v="45"/>
    <n v="0"/>
    <n v="0"/>
    <n v="0"/>
    <n v="0"/>
    <n v="0"/>
    <n v="45"/>
    <n v="2"/>
  </r>
  <r>
    <x v="8"/>
    <x v="211"/>
    <s v="1"/>
    <s v="01"/>
    <s v="15041RESIN159232022"/>
    <s v="22LB000F"/>
    <n v="4749"/>
    <n v="4749"/>
    <n v="4749"/>
    <n v="4749"/>
    <m/>
    <n v="0"/>
    <n v="0"/>
    <n v="0"/>
    <n v="36.549999999999997"/>
    <n v="0"/>
    <n v="0"/>
    <n v="0"/>
    <n v="0"/>
    <n v="0"/>
    <n v="36.549999999999997"/>
    <n v="2"/>
  </r>
  <r>
    <x v="8"/>
    <x v="211"/>
    <s v="1"/>
    <s v="01"/>
    <s v="15041RESIN159232022"/>
    <s v="22LB000F"/>
    <n v="4750"/>
    <n v="4750"/>
    <n v="4750"/>
    <n v="4750"/>
    <m/>
    <n v="0"/>
    <n v="0"/>
    <n v="0"/>
    <n v="265.89999999999998"/>
    <n v="0"/>
    <n v="0"/>
    <n v="0"/>
    <n v="0"/>
    <n v="0"/>
    <n v="265.89999999999998"/>
    <n v="2"/>
  </r>
  <r>
    <x v="8"/>
    <x v="211"/>
    <s v="1"/>
    <s v="01"/>
    <s v="15041RESIN159232022"/>
    <s v="22LB000F"/>
    <n v="4751"/>
    <n v="4751"/>
    <n v="4751"/>
    <n v="4751"/>
    <m/>
    <n v="0"/>
    <n v="0"/>
    <n v="0"/>
    <n v="66.900000000000006"/>
    <n v="0"/>
    <n v="0"/>
    <n v="0"/>
    <n v="0"/>
    <n v="0"/>
    <n v="66.900000000000006"/>
    <n v="2"/>
  </r>
  <r>
    <x v="8"/>
    <x v="211"/>
    <s v="1"/>
    <s v="01"/>
    <s v="15041RESIN159232022"/>
    <s v="22LB000F"/>
    <n v="4752"/>
    <n v="4752"/>
    <n v="4752"/>
    <n v="4752"/>
    <m/>
    <n v="0"/>
    <n v="0"/>
    <n v="0"/>
    <n v="201.8"/>
    <n v="0"/>
    <n v="0"/>
    <n v="0"/>
    <n v="0"/>
    <n v="0"/>
    <n v="201.8"/>
    <n v="2"/>
  </r>
  <r>
    <x v="8"/>
    <x v="211"/>
    <s v="1"/>
    <s v="01"/>
    <s v="15041RESIN159232022"/>
    <s v="22LB000F"/>
    <n v="4753"/>
    <n v="4753"/>
    <n v="4753"/>
    <n v="4753"/>
    <m/>
    <n v="0"/>
    <n v="0"/>
    <n v="0"/>
    <n v="32.6"/>
    <n v="0"/>
    <n v="0"/>
    <n v="0"/>
    <n v="0"/>
    <n v="0"/>
    <n v="32.6"/>
    <n v="2"/>
  </r>
  <r>
    <x v="8"/>
    <x v="211"/>
    <s v="1"/>
    <s v="01"/>
    <s v="15041RESIN159232022"/>
    <s v="22LB000F"/>
    <n v="4754"/>
    <n v="4754"/>
    <n v="4754"/>
    <n v="4754"/>
    <m/>
    <n v="0"/>
    <n v="0"/>
    <n v="0"/>
    <n v="240"/>
    <n v="0"/>
    <n v="0"/>
    <n v="0"/>
    <n v="0"/>
    <n v="0"/>
    <n v="240"/>
    <n v="2"/>
  </r>
  <r>
    <x v="8"/>
    <x v="211"/>
    <s v="1"/>
    <s v="01"/>
    <s v="15041RESIN159232022"/>
    <s v="22LB000F"/>
    <n v="4755"/>
    <n v="4755"/>
    <n v="4755"/>
    <n v="4755"/>
    <m/>
    <n v="0"/>
    <n v="0"/>
    <n v="0"/>
    <n v="18"/>
    <n v="0"/>
    <n v="0"/>
    <n v="0"/>
    <n v="0"/>
    <n v="0"/>
    <n v="18"/>
    <n v="2"/>
  </r>
  <r>
    <x v="8"/>
    <x v="211"/>
    <s v="1"/>
    <s v="01"/>
    <s v="15041RESIN159232022"/>
    <s v="22LB000F"/>
    <n v="4756"/>
    <n v="4756"/>
    <n v="4756"/>
    <n v="4756"/>
    <m/>
    <n v="0"/>
    <n v="0"/>
    <n v="0"/>
    <n v="190"/>
    <n v="0"/>
    <n v="0"/>
    <n v="0"/>
    <n v="0"/>
    <n v="0"/>
    <n v="190"/>
    <n v="2"/>
  </r>
  <r>
    <x v="8"/>
    <x v="211"/>
    <s v="1"/>
    <s v="01"/>
    <s v="15041RESIN159232022"/>
    <s v="22LB000F"/>
    <n v="4757"/>
    <n v="4757"/>
    <n v="4757"/>
    <n v="4757"/>
    <m/>
    <n v="0"/>
    <n v="0"/>
    <n v="0"/>
    <n v="65.22"/>
    <n v="0"/>
    <n v="0"/>
    <n v="0"/>
    <n v="0"/>
    <n v="0"/>
    <n v="65.22"/>
    <n v="2"/>
  </r>
  <r>
    <x v="8"/>
    <x v="211"/>
    <s v="1"/>
    <s v="01"/>
    <s v="15041RESIN159232022"/>
    <s v="22LB000F"/>
    <n v="4758"/>
    <n v="4758"/>
    <n v="4758"/>
    <n v="4758"/>
    <m/>
    <n v="0"/>
    <n v="0"/>
    <n v="0"/>
    <n v="493.8"/>
    <n v="0"/>
    <n v="0"/>
    <n v="0"/>
    <n v="0"/>
    <n v="0"/>
    <n v="493.8"/>
    <n v="2"/>
  </r>
  <r>
    <x v="8"/>
    <x v="212"/>
    <s v="1"/>
    <s v="01"/>
    <s v="15041RESIN159232022"/>
    <s v="22LB000F"/>
    <n v="4759"/>
    <n v="4759"/>
    <n v="4759"/>
    <n v="4759"/>
    <m/>
    <n v="0"/>
    <n v="0"/>
    <n v="0"/>
    <n v="460"/>
    <n v="0"/>
    <n v="0"/>
    <n v="0"/>
    <n v="0"/>
    <n v="0"/>
    <n v="460"/>
    <n v="2"/>
  </r>
  <r>
    <x v="8"/>
    <x v="212"/>
    <s v="1"/>
    <s v="01"/>
    <s v="15041RESIN159232022"/>
    <s v="22LB000F"/>
    <n v="4760"/>
    <n v="4760"/>
    <n v="4760"/>
    <n v="4760"/>
    <m/>
    <n v="0"/>
    <n v="0"/>
    <n v="0"/>
    <n v="165"/>
    <n v="0"/>
    <n v="0"/>
    <n v="0"/>
    <n v="0"/>
    <n v="0"/>
    <n v="165"/>
    <n v="2"/>
  </r>
  <r>
    <x v="8"/>
    <x v="212"/>
    <s v="1"/>
    <s v="01"/>
    <s v="15041RESIN159232022"/>
    <s v="22LB000F"/>
    <n v="4761"/>
    <n v="4761"/>
    <n v="4761"/>
    <n v="4761"/>
    <m/>
    <n v="0"/>
    <n v="0"/>
    <n v="0"/>
    <n v="432"/>
    <n v="0"/>
    <n v="0"/>
    <n v="0"/>
    <n v="0"/>
    <n v="0"/>
    <n v="432"/>
    <n v="2"/>
  </r>
  <r>
    <x v="8"/>
    <x v="212"/>
    <s v="1"/>
    <s v="01"/>
    <s v="15041RESIN159232022"/>
    <s v="22LB000F"/>
    <n v="4762"/>
    <n v="4762"/>
    <n v="4762"/>
    <n v="4762"/>
    <m/>
    <n v="0"/>
    <n v="0"/>
    <n v="0"/>
    <n v="49"/>
    <n v="0"/>
    <n v="0"/>
    <n v="0"/>
    <n v="0"/>
    <n v="0"/>
    <n v="49"/>
    <n v="2"/>
  </r>
  <r>
    <x v="8"/>
    <x v="212"/>
    <s v="1"/>
    <s v="01"/>
    <s v="15041RESIN159232022"/>
    <s v="22LB000F"/>
    <n v="4763"/>
    <n v="4763"/>
    <n v="4763"/>
    <n v="4763"/>
    <m/>
    <n v="0"/>
    <n v="0"/>
    <n v="0"/>
    <n v="586.79999999999995"/>
    <n v="0"/>
    <n v="0"/>
    <n v="0"/>
    <n v="0"/>
    <n v="0"/>
    <n v="586.79999999999995"/>
    <n v="2"/>
  </r>
  <r>
    <x v="8"/>
    <x v="212"/>
    <s v="1"/>
    <s v="01"/>
    <s v="15041RESIN159232022"/>
    <s v="22LB000F"/>
    <n v="4764"/>
    <n v="4764"/>
    <n v="4764"/>
    <n v="4764"/>
    <m/>
    <n v="0"/>
    <n v="0"/>
    <n v="0"/>
    <n v="231"/>
    <n v="0"/>
    <n v="0"/>
    <n v="0"/>
    <n v="0"/>
    <n v="0"/>
    <n v="231"/>
    <n v="2"/>
  </r>
  <r>
    <x v="8"/>
    <x v="212"/>
    <s v="1"/>
    <s v="01"/>
    <s v="15041RESIN159232022"/>
    <s v="22LB000F"/>
    <n v="4765"/>
    <n v="4765"/>
    <n v="4765"/>
    <n v="4765"/>
    <m/>
    <n v="0"/>
    <n v="0"/>
    <n v="0"/>
    <n v="479"/>
    <n v="0"/>
    <n v="0"/>
    <n v="0"/>
    <n v="0"/>
    <n v="0"/>
    <n v="479"/>
    <n v="2"/>
  </r>
  <r>
    <x v="8"/>
    <x v="212"/>
    <s v="1"/>
    <s v="01"/>
    <s v="15041RESIN159232022"/>
    <s v="22LB000F"/>
    <n v="4766"/>
    <n v="4766"/>
    <n v="4766"/>
    <n v="4766"/>
    <m/>
    <n v="0"/>
    <n v="0"/>
    <n v="0"/>
    <n v="500"/>
    <n v="0"/>
    <n v="0"/>
    <n v="0"/>
    <n v="0"/>
    <n v="0"/>
    <n v="500"/>
    <n v="2"/>
  </r>
  <r>
    <x v="8"/>
    <x v="212"/>
    <s v="1"/>
    <s v="01"/>
    <s v="15041RESIN159232022"/>
    <s v="22LB000F"/>
    <n v="4767"/>
    <n v="4767"/>
    <n v="4767"/>
    <n v="4767"/>
    <m/>
    <n v="0"/>
    <n v="0"/>
    <n v="0"/>
    <n v="202"/>
    <n v="0"/>
    <n v="0"/>
    <n v="0"/>
    <n v="0"/>
    <n v="0"/>
    <n v="202"/>
    <n v="2"/>
  </r>
  <r>
    <x v="8"/>
    <x v="212"/>
    <s v="1"/>
    <s v="01"/>
    <s v="15041RESIN159232022"/>
    <s v="22LB000F"/>
    <n v="4768"/>
    <n v="4768"/>
    <n v="4768"/>
    <n v="4768"/>
    <m/>
    <n v="0"/>
    <n v="0"/>
    <n v="0"/>
    <n v="446.1"/>
    <n v="0"/>
    <n v="0"/>
    <n v="0"/>
    <n v="0"/>
    <n v="0"/>
    <n v="446.1"/>
    <n v="2"/>
  </r>
  <r>
    <x v="8"/>
    <x v="212"/>
    <s v="1"/>
    <s v="01"/>
    <s v="15041RESIN159232022"/>
    <s v="22LB000F"/>
    <n v="4769"/>
    <n v="4769"/>
    <n v="4769"/>
    <n v="4769"/>
    <m/>
    <n v="0"/>
    <n v="0"/>
    <n v="0"/>
    <n v="281.60000000000002"/>
    <n v="0"/>
    <n v="0"/>
    <n v="0"/>
    <n v="0"/>
    <n v="0"/>
    <n v="281.60000000000002"/>
    <n v="2"/>
  </r>
  <r>
    <x v="8"/>
    <x v="212"/>
    <s v="1"/>
    <s v="01"/>
    <s v="15041RESIN159232022"/>
    <s v="22LB000F"/>
    <n v="4770"/>
    <n v="4770"/>
    <n v="4770"/>
    <n v="4770"/>
    <m/>
    <n v="0"/>
    <n v="0"/>
    <n v="0"/>
    <n v="165"/>
    <n v="0"/>
    <n v="0"/>
    <n v="0"/>
    <n v="0"/>
    <n v="0"/>
    <n v="165"/>
    <n v="2"/>
  </r>
  <r>
    <x v="8"/>
    <x v="212"/>
    <s v="1"/>
    <s v="01"/>
    <s v="15041RESIN159232022"/>
    <s v="22LB000F"/>
    <n v="4771"/>
    <n v="4771"/>
    <n v="4771"/>
    <n v="4771"/>
    <m/>
    <n v="0"/>
    <n v="0"/>
    <n v="0"/>
    <n v="462"/>
    <n v="0"/>
    <n v="0"/>
    <n v="0"/>
    <n v="0"/>
    <n v="0"/>
    <n v="462"/>
    <n v="2"/>
  </r>
  <r>
    <x v="8"/>
    <x v="212"/>
    <s v="1"/>
    <s v="01"/>
    <s v="15041RESIN159232022"/>
    <s v="22LB000F"/>
    <n v="4772"/>
    <n v="4772"/>
    <n v="4772"/>
    <n v="4772"/>
    <m/>
    <n v="0"/>
    <n v="0"/>
    <n v="0"/>
    <n v="198.8"/>
    <n v="0"/>
    <n v="0"/>
    <n v="0"/>
    <n v="0"/>
    <n v="0"/>
    <n v="198.8"/>
    <n v="2"/>
  </r>
  <r>
    <x v="8"/>
    <x v="212"/>
    <s v="1"/>
    <s v="01"/>
    <s v="15041RESIN159232022"/>
    <s v="22LB000F"/>
    <n v="4773"/>
    <n v="4773"/>
    <n v="4773"/>
    <n v="4773"/>
    <m/>
    <n v="0"/>
    <n v="0"/>
    <n v="0"/>
    <n v="167.5"/>
    <n v="0"/>
    <n v="0"/>
    <n v="0"/>
    <n v="0"/>
    <n v="0"/>
    <n v="167.5"/>
    <n v="2"/>
  </r>
  <r>
    <x v="8"/>
    <x v="212"/>
    <s v="1"/>
    <s v="01"/>
    <s v="15041RESIN159232022"/>
    <s v="22LB000F"/>
    <n v="4774"/>
    <n v="4774"/>
    <n v="4774"/>
    <n v="4774"/>
    <m/>
    <n v="0"/>
    <n v="0"/>
    <n v="0"/>
    <n v="42"/>
    <n v="0"/>
    <n v="0"/>
    <n v="0"/>
    <n v="0"/>
    <n v="0"/>
    <n v="42"/>
    <n v="2"/>
  </r>
  <r>
    <x v="8"/>
    <x v="212"/>
    <s v="1"/>
    <s v="01"/>
    <s v="15041RESIN159232022"/>
    <s v="22LB000F"/>
    <n v="4775"/>
    <n v="4775"/>
    <n v="4775"/>
    <n v="4775"/>
    <m/>
    <n v="0"/>
    <n v="0"/>
    <n v="0"/>
    <n v="1042.4000000000001"/>
    <n v="0"/>
    <n v="0"/>
    <n v="0"/>
    <n v="0"/>
    <n v="0"/>
    <n v="1042.4000000000001"/>
    <n v="2"/>
  </r>
  <r>
    <x v="8"/>
    <x v="212"/>
    <s v="1"/>
    <s v="01"/>
    <s v="15041RESIN159232022"/>
    <s v="22LB000F"/>
    <n v="4776"/>
    <n v="4776"/>
    <n v="4776"/>
    <n v="4776"/>
    <m/>
    <n v="0"/>
    <n v="0"/>
    <n v="0"/>
    <n v="53.4"/>
    <n v="0"/>
    <n v="0"/>
    <n v="0"/>
    <n v="0"/>
    <n v="0"/>
    <n v="53.4"/>
    <n v="2"/>
  </r>
  <r>
    <x v="8"/>
    <x v="212"/>
    <s v="1"/>
    <s v="01"/>
    <s v="15041RESIN159232022"/>
    <s v="22LB000F"/>
    <n v="4777"/>
    <n v="4777"/>
    <n v="4777"/>
    <n v="4777"/>
    <m/>
    <n v="0"/>
    <n v="0"/>
    <n v="0"/>
    <n v="177.68"/>
    <n v="0"/>
    <n v="0"/>
    <n v="0"/>
    <n v="0"/>
    <n v="0"/>
    <n v="177.68"/>
    <n v="2"/>
  </r>
  <r>
    <x v="8"/>
    <x v="212"/>
    <s v="1"/>
    <s v="01"/>
    <s v="15041RESIN159232022"/>
    <s v="22LB000F"/>
    <n v="4778"/>
    <n v="4778"/>
    <n v="4778"/>
    <n v="4778"/>
    <m/>
    <n v="0"/>
    <n v="0"/>
    <n v="0"/>
    <n v="91.5"/>
    <n v="0"/>
    <n v="0"/>
    <n v="0"/>
    <n v="0"/>
    <n v="0"/>
    <n v="91.5"/>
    <n v="2"/>
  </r>
  <r>
    <x v="8"/>
    <x v="212"/>
    <s v="1"/>
    <s v="01"/>
    <s v="15041RESIN159232022"/>
    <s v="22LB000F"/>
    <n v="4779"/>
    <n v="4779"/>
    <n v="4779"/>
    <n v="4779"/>
    <m/>
    <n v="0"/>
    <n v="0"/>
    <n v="0"/>
    <n v="50"/>
    <n v="0"/>
    <n v="0"/>
    <n v="0"/>
    <n v="0"/>
    <n v="0"/>
    <n v="50"/>
    <n v="2"/>
  </r>
  <r>
    <x v="8"/>
    <x v="212"/>
    <s v="1"/>
    <s v="01"/>
    <s v="15041RESIN159232022"/>
    <s v="22LB000F"/>
    <n v="4780"/>
    <n v="4780"/>
    <n v="4780"/>
    <n v="4780"/>
    <m/>
    <n v="0"/>
    <n v="0"/>
    <n v="0"/>
    <n v="112.5"/>
    <n v="0"/>
    <n v="0"/>
    <n v="0"/>
    <n v="0"/>
    <n v="0"/>
    <n v="112.5"/>
    <n v="2"/>
  </r>
  <r>
    <x v="8"/>
    <x v="212"/>
    <s v="1"/>
    <s v="01"/>
    <s v="15041RESIN159232022"/>
    <s v="22LB000F"/>
    <n v="4781"/>
    <n v="4781"/>
    <n v="4781"/>
    <n v="4781"/>
    <m/>
    <n v="0"/>
    <n v="0"/>
    <n v="0"/>
    <n v="15"/>
    <n v="0"/>
    <n v="0"/>
    <n v="0"/>
    <n v="0"/>
    <n v="0"/>
    <n v="15"/>
    <n v="2"/>
  </r>
  <r>
    <x v="8"/>
    <x v="212"/>
    <s v="1"/>
    <s v="01"/>
    <s v="15041RESIN159232022"/>
    <s v="22LB000F"/>
    <n v="4782"/>
    <n v="4782"/>
    <n v="4782"/>
    <n v="4782"/>
    <m/>
    <n v="0"/>
    <n v="0"/>
    <n v="0"/>
    <n v="172"/>
    <n v="0"/>
    <n v="0"/>
    <n v="0"/>
    <n v="0"/>
    <n v="0"/>
    <n v="172"/>
    <n v="2"/>
  </r>
  <r>
    <x v="8"/>
    <x v="212"/>
    <s v="1"/>
    <s v="01"/>
    <s v="15041RESIN159232022"/>
    <s v="22LB000F"/>
    <n v="4783"/>
    <n v="4783"/>
    <n v="4783"/>
    <n v="4783"/>
    <m/>
    <n v="0"/>
    <n v="0"/>
    <n v="0"/>
    <n v="1.8"/>
    <n v="0"/>
    <n v="0"/>
    <n v="0"/>
    <n v="0"/>
    <n v="0"/>
    <n v="1.8"/>
    <n v="2"/>
  </r>
  <r>
    <x v="8"/>
    <x v="213"/>
    <s v="1"/>
    <s v="01"/>
    <s v="15041RESIN159232022"/>
    <s v="22LB000F"/>
    <n v="4784"/>
    <n v="4784"/>
    <n v="4784"/>
    <n v="4784"/>
    <m/>
    <n v="0"/>
    <n v="0"/>
    <n v="0"/>
    <n v="100"/>
    <n v="0"/>
    <n v="0"/>
    <n v="0"/>
    <n v="0"/>
    <n v="0"/>
    <n v="100"/>
    <n v="2"/>
  </r>
  <r>
    <x v="8"/>
    <x v="213"/>
    <s v="1"/>
    <s v="01"/>
    <s v="15041RESIN159232022"/>
    <s v="22LB000F"/>
    <n v="4785"/>
    <n v="4785"/>
    <n v="4785"/>
    <n v="4785"/>
    <m/>
    <n v="0"/>
    <n v="0"/>
    <n v="0"/>
    <n v="531.5"/>
    <n v="0"/>
    <n v="0"/>
    <n v="0"/>
    <n v="0"/>
    <n v="0"/>
    <n v="531.5"/>
    <n v="2"/>
  </r>
  <r>
    <x v="8"/>
    <x v="213"/>
    <s v="1"/>
    <s v="01"/>
    <s v="15041RESIN159232022"/>
    <s v="22LB000F"/>
    <n v="4786"/>
    <n v="4786"/>
    <n v="4786"/>
    <n v="4786"/>
    <m/>
    <n v="0"/>
    <n v="0"/>
    <n v="0"/>
    <n v="450"/>
    <n v="0"/>
    <n v="0"/>
    <n v="0"/>
    <n v="0"/>
    <n v="0"/>
    <n v="450"/>
    <n v="2"/>
  </r>
  <r>
    <x v="8"/>
    <x v="213"/>
    <s v="1"/>
    <s v="01"/>
    <s v="15041RESIN159232022"/>
    <s v="22LB000F"/>
    <n v="4787"/>
    <n v="4787"/>
    <n v="4787"/>
    <n v="4787"/>
    <m/>
    <n v="0"/>
    <n v="0"/>
    <n v="0"/>
    <n v="749"/>
    <n v="0"/>
    <n v="0"/>
    <n v="0"/>
    <n v="0"/>
    <n v="0"/>
    <n v="749"/>
    <n v="2"/>
  </r>
  <r>
    <x v="8"/>
    <x v="213"/>
    <s v="1"/>
    <s v="01"/>
    <s v="15041RESIN159232022"/>
    <s v="22LB000F"/>
    <n v="4788"/>
    <n v="4788"/>
    <n v="4788"/>
    <n v="4788"/>
    <m/>
    <n v="0"/>
    <n v="0"/>
    <n v="0"/>
    <n v="396.12"/>
    <n v="0"/>
    <n v="0"/>
    <n v="0"/>
    <n v="0"/>
    <n v="0"/>
    <n v="396.12"/>
    <n v="2"/>
  </r>
  <r>
    <x v="8"/>
    <x v="213"/>
    <s v="1"/>
    <s v="01"/>
    <s v="15041RESIN159232022"/>
    <s v="22LB000F"/>
    <n v="4789"/>
    <n v="4789"/>
    <n v="4789"/>
    <n v="4789"/>
    <m/>
    <n v="0"/>
    <n v="0"/>
    <n v="0"/>
    <n v="1148"/>
    <n v="0"/>
    <n v="0"/>
    <n v="0"/>
    <n v="0"/>
    <n v="0"/>
    <n v="1148"/>
    <n v="2"/>
  </r>
  <r>
    <x v="8"/>
    <x v="213"/>
    <s v="1"/>
    <s v="01"/>
    <s v="15041RESIN159232022"/>
    <s v="22LB000F"/>
    <n v="4790"/>
    <n v="4790"/>
    <n v="4790"/>
    <n v="4790"/>
    <m/>
    <n v="0"/>
    <n v="0"/>
    <n v="0"/>
    <n v="33.75"/>
    <n v="0"/>
    <n v="0"/>
    <n v="0"/>
    <n v="0"/>
    <n v="0"/>
    <n v="33.75"/>
    <n v="2"/>
  </r>
  <r>
    <x v="8"/>
    <x v="213"/>
    <s v="1"/>
    <s v="01"/>
    <s v="15041RESIN159232022"/>
    <s v="22LB000F"/>
    <n v="4791"/>
    <n v="4791"/>
    <n v="4791"/>
    <n v="4791"/>
    <m/>
    <n v="0"/>
    <n v="0"/>
    <n v="0"/>
    <n v="20"/>
    <n v="0"/>
    <n v="0"/>
    <n v="0"/>
    <n v="0"/>
    <n v="0"/>
    <n v="20"/>
    <n v="2"/>
  </r>
  <r>
    <x v="8"/>
    <x v="213"/>
    <s v="1"/>
    <s v="01"/>
    <s v="15041RESIN159232022"/>
    <s v="22LB000F"/>
    <n v="4792"/>
    <n v="4792"/>
    <n v="4792"/>
    <n v="4792"/>
    <m/>
    <n v="0"/>
    <n v="0"/>
    <n v="0"/>
    <n v="165"/>
    <n v="0"/>
    <n v="0"/>
    <n v="0"/>
    <n v="0"/>
    <n v="0"/>
    <n v="165"/>
    <n v="2"/>
  </r>
  <r>
    <x v="8"/>
    <x v="213"/>
    <s v="1"/>
    <s v="01"/>
    <s v="15041RESIN159232022"/>
    <s v="22LB000F"/>
    <n v="4793"/>
    <n v="4793"/>
    <n v="4793"/>
    <n v="4793"/>
    <m/>
    <n v="0"/>
    <n v="0"/>
    <n v="0"/>
    <n v="21"/>
    <n v="0"/>
    <n v="0"/>
    <n v="0"/>
    <n v="0"/>
    <n v="0"/>
    <n v="21"/>
    <n v="2"/>
  </r>
  <r>
    <x v="8"/>
    <x v="213"/>
    <s v="1"/>
    <s v="01"/>
    <s v="15041RESIN159232022"/>
    <s v="22LB000F"/>
    <n v="4794"/>
    <n v="4794"/>
    <n v="4794"/>
    <n v="4794"/>
    <m/>
    <n v="0"/>
    <n v="0"/>
    <n v="0"/>
    <n v="50"/>
    <n v="0"/>
    <n v="0"/>
    <n v="0"/>
    <n v="0"/>
    <n v="0"/>
    <n v="50"/>
    <n v="2"/>
  </r>
  <r>
    <x v="8"/>
    <x v="213"/>
    <s v="1"/>
    <s v="01"/>
    <s v="15041RESIN159232022"/>
    <s v="22LB000F"/>
    <n v="4795"/>
    <n v="4795"/>
    <n v="4795"/>
    <n v="4795"/>
    <m/>
    <n v="0"/>
    <n v="0"/>
    <n v="0"/>
    <n v="140.4"/>
    <n v="0"/>
    <n v="0"/>
    <n v="0"/>
    <n v="0"/>
    <n v="0"/>
    <n v="140.4"/>
    <n v="2"/>
  </r>
  <r>
    <x v="8"/>
    <x v="213"/>
    <s v="1"/>
    <s v="01"/>
    <s v="15041RESIN159232022"/>
    <s v="22LB000F"/>
    <n v="4796"/>
    <n v="4796"/>
    <n v="4796"/>
    <n v="4796"/>
    <m/>
    <n v="0"/>
    <n v="0"/>
    <n v="0"/>
    <n v="134.5"/>
    <n v="0"/>
    <n v="0"/>
    <n v="0"/>
    <n v="0"/>
    <n v="0"/>
    <n v="134.5"/>
    <n v="2"/>
  </r>
  <r>
    <x v="8"/>
    <x v="213"/>
    <s v="1"/>
    <s v="01"/>
    <s v="15041RESIN159232022"/>
    <s v="22LB000F"/>
    <n v="4797"/>
    <n v="4797"/>
    <n v="4797"/>
    <n v="4797"/>
    <m/>
    <n v="0"/>
    <n v="0"/>
    <n v="0"/>
    <n v="136.62"/>
    <n v="0"/>
    <n v="0"/>
    <n v="0"/>
    <n v="0"/>
    <n v="0"/>
    <n v="136.62"/>
    <n v="2"/>
  </r>
  <r>
    <x v="8"/>
    <x v="213"/>
    <s v="1"/>
    <s v="01"/>
    <s v="15041RESIN159232022"/>
    <s v="22LB000F"/>
    <n v="4798"/>
    <n v="4798"/>
    <n v="4798"/>
    <n v="4798"/>
    <m/>
    <n v="0"/>
    <n v="0"/>
    <n v="0"/>
    <n v="272.89999999999998"/>
    <n v="0"/>
    <n v="0"/>
    <n v="0"/>
    <n v="0"/>
    <n v="0"/>
    <n v="272.89999999999998"/>
    <n v="2"/>
  </r>
  <r>
    <x v="8"/>
    <x v="213"/>
    <s v="1"/>
    <s v="01"/>
    <s v="15041RESIN159232022"/>
    <s v="22LB000F"/>
    <n v="4799"/>
    <n v="4799"/>
    <n v="4799"/>
    <n v="4799"/>
    <m/>
    <n v="0"/>
    <n v="0"/>
    <n v="0"/>
    <n v="87.5"/>
    <n v="0"/>
    <n v="0"/>
    <n v="0"/>
    <n v="0"/>
    <n v="0"/>
    <n v="87.5"/>
    <n v="2"/>
  </r>
  <r>
    <x v="8"/>
    <x v="213"/>
    <s v="1"/>
    <s v="01"/>
    <s v="15041RESIN159232022"/>
    <s v="22LB000F"/>
    <n v="4800"/>
    <n v="4800"/>
    <n v="4800"/>
    <n v="4800"/>
    <m/>
    <n v="0"/>
    <n v="0"/>
    <n v="0"/>
    <n v="403"/>
    <n v="0"/>
    <n v="0"/>
    <n v="0"/>
    <n v="0"/>
    <n v="0"/>
    <n v="403"/>
    <n v="2"/>
  </r>
  <r>
    <x v="8"/>
    <x v="213"/>
    <s v="1"/>
    <s v="01"/>
    <s v="15041RESIN159232022"/>
    <s v="22LB000F"/>
    <n v="4801"/>
    <n v="4801"/>
    <n v="4801"/>
    <n v="4801"/>
    <m/>
    <n v="0"/>
    <n v="0"/>
    <n v="0"/>
    <n v="12.8"/>
    <n v="0"/>
    <n v="0"/>
    <n v="0"/>
    <n v="0"/>
    <n v="0"/>
    <n v="12.8"/>
    <n v="2"/>
  </r>
  <r>
    <x v="8"/>
    <x v="213"/>
    <s v="1"/>
    <s v="01"/>
    <s v="15041RESIN159232022"/>
    <s v="22LB000F"/>
    <n v="4802"/>
    <n v="4802"/>
    <n v="4802"/>
    <n v="4802"/>
    <m/>
    <n v="0"/>
    <n v="0"/>
    <n v="0"/>
    <n v="368"/>
    <n v="0"/>
    <n v="0"/>
    <n v="0"/>
    <n v="0"/>
    <n v="0"/>
    <n v="368"/>
    <n v="2"/>
  </r>
  <r>
    <x v="8"/>
    <x v="213"/>
    <s v="1"/>
    <s v="01"/>
    <s v="15041RESIN159232022"/>
    <s v="22LB000F"/>
    <n v="4803"/>
    <n v="4803"/>
    <n v="4803"/>
    <n v="4803"/>
    <m/>
    <n v="0"/>
    <n v="0"/>
    <n v="0"/>
    <n v="547"/>
    <n v="0"/>
    <n v="0"/>
    <n v="0"/>
    <n v="0"/>
    <n v="0"/>
    <n v="547"/>
    <n v="2"/>
  </r>
  <r>
    <x v="8"/>
    <x v="213"/>
    <s v="1"/>
    <s v="01"/>
    <s v="15041RESIN159232022"/>
    <s v="22LB000F"/>
    <n v="4804"/>
    <n v="4804"/>
    <n v="4804"/>
    <n v="4804"/>
    <m/>
    <n v="0"/>
    <n v="0"/>
    <n v="0"/>
    <n v="415"/>
    <n v="0"/>
    <n v="0"/>
    <n v="0"/>
    <n v="0"/>
    <n v="0"/>
    <n v="415"/>
    <n v="2"/>
  </r>
  <r>
    <x v="8"/>
    <x v="213"/>
    <s v="1"/>
    <s v="01"/>
    <s v="15041RESIN159232022"/>
    <s v="22LB000F"/>
    <n v="4805"/>
    <n v="4805"/>
    <n v="4805"/>
    <n v="4805"/>
    <m/>
    <n v="0"/>
    <n v="0"/>
    <n v="0"/>
    <n v="615"/>
    <n v="0"/>
    <n v="0"/>
    <n v="0"/>
    <n v="0"/>
    <n v="0"/>
    <n v="615"/>
    <n v="2"/>
  </r>
  <r>
    <x v="8"/>
    <x v="214"/>
    <s v="1"/>
    <s v="01"/>
    <s v="15041RESIN159232022"/>
    <s v="22LB000F"/>
    <n v="4806"/>
    <n v="4806"/>
    <n v="4806"/>
    <n v="4806"/>
    <m/>
    <n v="0"/>
    <n v="0"/>
    <n v="0"/>
    <n v="202.5"/>
    <n v="0"/>
    <n v="0"/>
    <n v="0"/>
    <n v="0"/>
    <n v="0"/>
    <n v="202.5"/>
    <n v="2"/>
  </r>
  <r>
    <x v="8"/>
    <x v="214"/>
    <s v="1"/>
    <s v="01"/>
    <s v="15041RESIN159232022"/>
    <s v="22LB000F"/>
    <n v="4807"/>
    <n v="4807"/>
    <n v="4807"/>
    <n v="4807"/>
    <m/>
    <n v="0"/>
    <n v="0"/>
    <n v="0"/>
    <n v="502"/>
    <n v="0"/>
    <n v="0"/>
    <n v="0"/>
    <n v="0"/>
    <n v="0"/>
    <n v="502"/>
    <n v="2"/>
  </r>
  <r>
    <x v="8"/>
    <x v="214"/>
    <s v="1"/>
    <s v="01"/>
    <s v="15041RESIN159232022"/>
    <s v="22LB000F"/>
    <n v="4808"/>
    <n v="4808"/>
    <n v="4808"/>
    <n v="4808"/>
    <m/>
    <n v="0"/>
    <n v="0"/>
    <n v="0"/>
    <n v="376"/>
    <n v="0"/>
    <n v="0"/>
    <n v="0"/>
    <n v="0"/>
    <n v="0"/>
    <n v="376"/>
    <n v="2"/>
  </r>
  <r>
    <x v="8"/>
    <x v="214"/>
    <s v="1"/>
    <s v="01"/>
    <s v="15041RESIN159232022"/>
    <s v="22LB000F"/>
    <n v="4809"/>
    <n v="4809"/>
    <n v="4809"/>
    <n v="4809"/>
    <m/>
    <n v="0"/>
    <n v="0"/>
    <n v="0"/>
    <n v="187.6"/>
    <n v="0"/>
    <n v="0"/>
    <n v="0"/>
    <n v="0"/>
    <n v="0"/>
    <n v="187.6"/>
    <n v="2"/>
  </r>
  <r>
    <x v="8"/>
    <x v="214"/>
    <s v="1"/>
    <s v="01"/>
    <s v="15041RESIN159232022"/>
    <s v="22LB000F"/>
    <n v="4810"/>
    <n v="4810"/>
    <n v="4810"/>
    <n v="4810"/>
    <m/>
    <n v="0"/>
    <n v="0"/>
    <n v="0"/>
    <n v="6"/>
    <n v="0"/>
    <n v="0"/>
    <n v="0"/>
    <n v="0"/>
    <n v="0"/>
    <n v="6"/>
    <n v="2"/>
  </r>
  <r>
    <x v="8"/>
    <x v="214"/>
    <s v="1"/>
    <s v="01"/>
    <s v="15041RESIN159232022"/>
    <s v="22LB000F"/>
    <n v="4811"/>
    <n v="4811"/>
    <n v="4811"/>
    <n v="4811"/>
    <m/>
    <n v="0"/>
    <n v="0"/>
    <n v="0"/>
    <n v="599.79999999999995"/>
    <n v="0"/>
    <n v="0"/>
    <n v="0"/>
    <n v="0"/>
    <n v="0"/>
    <n v="599.79999999999995"/>
    <n v="2"/>
  </r>
  <r>
    <x v="8"/>
    <x v="214"/>
    <s v="1"/>
    <s v="01"/>
    <s v="15041RESIN159232022"/>
    <s v="22LB000F"/>
    <n v="4812"/>
    <n v="4812"/>
    <n v="4812"/>
    <n v="4812"/>
    <m/>
    <n v="0"/>
    <n v="0"/>
    <n v="0"/>
    <n v="167"/>
    <n v="0"/>
    <n v="0"/>
    <n v="0"/>
    <n v="0"/>
    <n v="0"/>
    <n v="167"/>
    <n v="2"/>
  </r>
  <r>
    <x v="8"/>
    <x v="214"/>
    <s v="1"/>
    <s v="01"/>
    <s v="15041RESIN159232022"/>
    <s v="22LB000F"/>
    <n v="4813"/>
    <n v="4813"/>
    <n v="4813"/>
    <n v="4813"/>
    <m/>
    <n v="0"/>
    <n v="0"/>
    <n v="0"/>
    <n v="361.9"/>
    <n v="0"/>
    <n v="0"/>
    <n v="0"/>
    <n v="0"/>
    <n v="0"/>
    <n v="361.9"/>
    <n v="2"/>
  </r>
  <r>
    <x v="8"/>
    <x v="214"/>
    <s v="1"/>
    <s v="01"/>
    <s v="15041RESIN159232022"/>
    <s v="22LB000F"/>
    <n v="4814"/>
    <n v="4814"/>
    <n v="4814"/>
    <n v="4814"/>
    <m/>
    <n v="0"/>
    <n v="0"/>
    <n v="0"/>
    <n v="431.15"/>
    <n v="0"/>
    <n v="0"/>
    <n v="0"/>
    <n v="0"/>
    <n v="0"/>
    <n v="431.15"/>
    <n v="2"/>
  </r>
  <r>
    <x v="8"/>
    <x v="214"/>
    <s v="1"/>
    <s v="01"/>
    <s v="15041RESIN159232022"/>
    <s v="22LB000F"/>
    <n v="4815"/>
    <n v="4815"/>
    <n v="4815"/>
    <n v="4815"/>
    <m/>
    <n v="0"/>
    <n v="0"/>
    <n v="0"/>
    <n v="30"/>
    <n v="0"/>
    <n v="0"/>
    <n v="0"/>
    <n v="0"/>
    <n v="0"/>
    <n v="30"/>
    <n v="2"/>
  </r>
  <r>
    <x v="8"/>
    <x v="214"/>
    <s v="1"/>
    <s v="01"/>
    <s v="15041RESIN159232022"/>
    <s v="22LB000F"/>
    <n v="4816"/>
    <n v="4816"/>
    <n v="4816"/>
    <n v="4816"/>
    <m/>
    <n v="0"/>
    <n v="0"/>
    <n v="0"/>
    <n v="19.75"/>
    <n v="0"/>
    <n v="0"/>
    <n v="0"/>
    <n v="0"/>
    <n v="0"/>
    <n v="19.75"/>
    <n v="2"/>
  </r>
  <r>
    <x v="8"/>
    <x v="214"/>
    <s v="1"/>
    <s v="01"/>
    <s v="15041RESIN159232022"/>
    <s v="22LB000F"/>
    <n v="4817"/>
    <n v="4817"/>
    <n v="4817"/>
    <n v="4817"/>
    <m/>
    <n v="0"/>
    <n v="0"/>
    <n v="0"/>
    <n v="481.25"/>
    <n v="0"/>
    <n v="0"/>
    <n v="0"/>
    <n v="0"/>
    <n v="0"/>
    <n v="481.25"/>
    <n v="2"/>
  </r>
  <r>
    <x v="8"/>
    <x v="214"/>
    <s v="1"/>
    <s v="01"/>
    <s v="15041RESIN159232022"/>
    <s v="22LB000F"/>
    <n v="4818"/>
    <n v="4818"/>
    <n v="4818"/>
    <n v="4818"/>
    <m/>
    <n v="0"/>
    <n v="0"/>
    <n v="0"/>
    <n v="190.75"/>
    <n v="0"/>
    <n v="0"/>
    <n v="0"/>
    <n v="0"/>
    <n v="0"/>
    <n v="190.75"/>
    <n v="2"/>
  </r>
  <r>
    <x v="8"/>
    <x v="214"/>
    <s v="1"/>
    <s v="01"/>
    <s v="15041RESIN159232022"/>
    <s v="22LB000F"/>
    <n v="4819"/>
    <n v="4819"/>
    <n v="4819"/>
    <n v="4819"/>
    <m/>
    <n v="0"/>
    <n v="0"/>
    <n v="0"/>
    <n v="44.1"/>
    <n v="0"/>
    <n v="0"/>
    <n v="0"/>
    <n v="0"/>
    <n v="0"/>
    <n v="44.1"/>
    <n v="2"/>
  </r>
  <r>
    <x v="8"/>
    <x v="214"/>
    <s v="1"/>
    <s v="01"/>
    <s v="15041RESIN159232022"/>
    <s v="22LB000F"/>
    <n v="4820"/>
    <n v="4820"/>
    <n v="4820"/>
    <n v="4820"/>
    <m/>
    <n v="0"/>
    <n v="0"/>
    <n v="0"/>
    <n v="33"/>
    <n v="0"/>
    <n v="0"/>
    <n v="0"/>
    <n v="0"/>
    <n v="0"/>
    <n v="33"/>
    <n v="2"/>
  </r>
  <r>
    <x v="8"/>
    <x v="214"/>
    <s v="1"/>
    <s v="01"/>
    <s v="15041RESIN159232022"/>
    <s v="22LB000F"/>
    <n v="4821"/>
    <n v="4821"/>
    <n v="4821"/>
    <n v="4821"/>
    <m/>
    <n v="0"/>
    <n v="0"/>
    <n v="0"/>
    <n v="378"/>
    <n v="0"/>
    <n v="0"/>
    <n v="0"/>
    <n v="0"/>
    <n v="0"/>
    <n v="378"/>
    <n v="2"/>
  </r>
  <r>
    <x v="8"/>
    <x v="214"/>
    <s v="1"/>
    <s v="01"/>
    <s v="15041RESIN159232022"/>
    <s v="22LB000F"/>
    <n v="4822"/>
    <n v="4822"/>
    <n v="4822"/>
    <n v="4822"/>
    <m/>
    <n v="0"/>
    <n v="0"/>
    <n v="0"/>
    <n v="1442"/>
    <n v="0"/>
    <n v="0"/>
    <n v="0"/>
    <n v="0"/>
    <n v="0"/>
    <n v="1442"/>
    <n v="2"/>
  </r>
  <r>
    <x v="8"/>
    <x v="214"/>
    <s v="1"/>
    <s v="01"/>
    <s v="15041RESIN159232022"/>
    <s v="22LB000F"/>
    <n v="4823"/>
    <n v="4823"/>
    <n v="4823"/>
    <n v="4823"/>
    <m/>
    <n v="0"/>
    <n v="0"/>
    <n v="0"/>
    <n v="19.8"/>
    <n v="0"/>
    <n v="0"/>
    <n v="0"/>
    <n v="0"/>
    <n v="0"/>
    <n v="19.8"/>
    <n v="2"/>
  </r>
  <r>
    <x v="8"/>
    <x v="214"/>
    <s v="1"/>
    <s v="01"/>
    <s v="15041RESIN159232022"/>
    <s v="22LB000F"/>
    <n v="4824"/>
    <n v="4824"/>
    <n v="4824"/>
    <n v="4824"/>
    <m/>
    <n v="0"/>
    <n v="0"/>
    <n v="0"/>
    <n v="1420.4"/>
    <n v="0"/>
    <n v="0"/>
    <n v="0"/>
    <n v="0"/>
    <n v="0"/>
    <n v="1420.4"/>
    <n v="2"/>
  </r>
  <r>
    <x v="8"/>
    <x v="214"/>
    <s v="1"/>
    <s v="01"/>
    <s v="15041RESIN159232022"/>
    <s v="22LB000F"/>
    <n v="4825"/>
    <n v="4825"/>
    <n v="4825"/>
    <n v="4825"/>
    <m/>
    <n v="0"/>
    <n v="0"/>
    <n v="0"/>
    <n v="450"/>
    <n v="0"/>
    <n v="0"/>
    <n v="0"/>
    <n v="0"/>
    <n v="0"/>
    <n v="450"/>
    <n v="2"/>
  </r>
  <r>
    <x v="8"/>
    <x v="214"/>
    <s v="1"/>
    <s v="01"/>
    <s v="15041RESIN159232022"/>
    <s v="22LB000F"/>
    <n v="4826"/>
    <n v="4826"/>
    <n v="4826"/>
    <n v="4826"/>
    <m/>
    <n v="0"/>
    <n v="0"/>
    <n v="0"/>
    <n v="110"/>
    <n v="0"/>
    <n v="0"/>
    <n v="0"/>
    <n v="0"/>
    <n v="0"/>
    <n v="110"/>
    <n v="2"/>
  </r>
  <r>
    <x v="8"/>
    <x v="214"/>
    <s v="1"/>
    <s v="01"/>
    <s v="15041RESIN159232022"/>
    <s v="22LB000F"/>
    <n v="4827"/>
    <n v="4827"/>
    <n v="4827"/>
    <n v="4827"/>
    <m/>
    <n v="0"/>
    <n v="0"/>
    <n v="0"/>
    <n v="11.76"/>
    <n v="0"/>
    <n v="0"/>
    <n v="0"/>
    <n v="0"/>
    <n v="0"/>
    <n v="11.76"/>
    <n v="2"/>
  </r>
  <r>
    <x v="8"/>
    <x v="214"/>
    <s v="1"/>
    <s v="01"/>
    <s v="15041RESIN159232022"/>
    <s v="22LB000F"/>
    <n v="4828"/>
    <n v="4828"/>
    <n v="4828"/>
    <n v="4828"/>
    <m/>
    <n v="0"/>
    <n v="0"/>
    <n v="0"/>
    <n v="120"/>
    <n v="0"/>
    <n v="0"/>
    <n v="0"/>
    <n v="0"/>
    <n v="0"/>
    <n v="120"/>
    <n v="2"/>
  </r>
  <r>
    <x v="8"/>
    <x v="214"/>
    <s v="1"/>
    <s v="01"/>
    <s v="15041RESIN159232022"/>
    <s v="22LB000F"/>
    <n v="4829"/>
    <n v="4829"/>
    <n v="4829"/>
    <n v="4829"/>
    <m/>
    <n v="0"/>
    <n v="0"/>
    <n v="0"/>
    <n v="220.5"/>
    <n v="0"/>
    <n v="0"/>
    <n v="0"/>
    <n v="0"/>
    <n v="0"/>
    <n v="220.5"/>
    <n v="2"/>
  </r>
  <r>
    <x v="8"/>
    <x v="214"/>
    <s v="1"/>
    <s v="01"/>
    <s v="15041RESIN159232022"/>
    <s v="22LB000F"/>
    <n v="4830"/>
    <n v="4830"/>
    <n v="4830"/>
    <n v="4830"/>
    <m/>
    <n v="0"/>
    <n v="0"/>
    <n v="0"/>
    <n v="4.05"/>
    <n v="0"/>
    <n v="0"/>
    <n v="0"/>
    <n v="0"/>
    <n v="0"/>
    <n v="4.05"/>
    <n v="2"/>
  </r>
  <r>
    <x v="8"/>
    <x v="214"/>
    <s v="1"/>
    <s v="01"/>
    <s v="15041RESIN159232022"/>
    <s v="22LB000F"/>
    <n v="4831"/>
    <n v="4831"/>
    <n v="4831"/>
    <n v="4831"/>
    <m/>
    <n v="0"/>
    <n v="0"/>
    <n v="0"/>
    <n v="13.2"/>
    <n v="0"/>
    <n v="0"/>
    <n v="0"/>
    <n v="0"/>
    <n v="0"/>
    <n v="13.2"/>
    <n v="2"/>
  </r>
  <r>
    <x v="8"/>
    <x v="215"/>
    <s v="1"/>
    <s v="01"/>
    <s v="15041RESIN159232022"/>
    <s v="22LB000F"/>
    <n v="4832"/>
    <n v="4832"/>
    <n v="4832"/>
    <n v="4832"/>
    <m/>
    <n v="0"/>
    <n v="0"/>
    <n v="0"/>
    <n v="48"/>
    <n v="0"/>
    <n v="0"/>
    <n v="0"/>
    <n v="0"/>
    <n v="0"/>
    <n v="48"/>
    <n v="2"/>
  </r>
  <r>
    <x v="8"/>
    <x v="215"/>
    <s v="1"/>
    <s v="01"/>
    <s v="15041RESIN159232022"/>
    <s v="22LB000F"/>
    <n v="4833"/>
    <n v="4833"/>
    <n v="4833"/>
    <n v="4833"/>
    <m/>
    <n v="0"/>
    <n v="0"/>
    <n v="0"/>
    <n v="106"/>
    <n v="0"/>
    <n v="0"/>
    <n v="0"/>
    <n v="0"/>
    <n v="0"/>
    <n v="106"/>
    <n v="2"/>
  </r>
  <r>
    <x v="8"/>
    <x v="215"/>
    <s v="1"/>
    <s v="01"/>
    <s v="15041RESIN159232022"/>
    <s v="22LB000F"/>
    <n v="4834"/>
    <n v="4834"/>
    <n v="4834"/>
    <n v="4834"/>
    <m/>
    <n v="0"/>
    <n v="0"/>
    <n v="0"/>
    <n v="22.01"/>
    <n v="0"/>
    <n v="0"/>
    <n v="0"/>
    <n v="0"/>
    <n v="0"/>
    <n v="22.01"/>
    <n v="2"/>
  </r>
  <r>
    <x v="8"/>
    <x v="215"/>
    <s v="1"/>
    <s v="01"/>
    <s v="15041RESIN159232022"/>
    <s v="22LB000F"/>
    <n v="4835"/>
    <n v="4835"/>
    <n v="4835"/>
    <n v="4835"/>
    <m/>
    <n v="0"/>
    <n v="0"/>
    <n v="0"/>
    <n v="50"/>
    <n v="0"/>
    <n v="0"/>
    <n v="0"/>
    <n v="0"/>
    <n v="0"/>
    <n v="50"/>
    <n v="2"/>
  </r>
  <r>
    <x v="8"/>
    <x v="215"/>
    <s v="1"/>
    <s v="01"/>
    <s v="15041RESIN159232022"/>
    <s v="22LB000F"/>
    <n v="4836"/>
    <n v="4836"/>
    <n v="4836"/>
    <n v="4836"/>
    <m/>
    <n v="0"/>
    <n v="0"/>
    <n v="0"/>
    <n v="680"/>
    <n v="0"/>
    <n v="0"/>
    <n v="0"/>
    <n v="0"/>
    <n v="0"/>
    <n v="680"/>
    <n v="2"/>
  </r>
  <r>
    <x v="8"/>
    <x v="215"/>
    <s v="1"/>
    <s v="01"/>
    <s v="15041RESIN159232022"/>
    <s v="22LB000F"/>
    <n v="4837"/>
    <n v="4837"/>
    <n v="4837"/>
    <n v="4837"/>
    <m/>
    <n v="0"/>
    <n v="0"/>
    <n v="0"/>
    <n v="0"/>
    <n v="0"/>
    <n v="0"/>
    <n v="0"/>
    <n v="0"/>
    <n v="0"/>
    <n v="0"/>
    <n v="2"/>
  </r>
  <r>
    <x v="8"/>
    <x v="215"/>
    <s v="1"/>
    <s v="01"/>
    <s v="15041RESIN159232022"/>
    <s v="22LB000F"/>
    <n v="4838"/>
    <n v="4838"/>
    <n v="4838"/>
    <n v="4838"/>
    <m/>
    <n v="0"/>
    <n v="0"/>
    <n v="0"/>
    <n v="542.5"/>
    <n v="0"/>
    <n v="0"/>
    <n v="0"/>
    <n v="0"/>
    <n v="0"/>
    <n v="542.5"/>
    <n v="2"/>
  </r>
  <r>
    <x v="8"/>
    <x v="215"/>
    <s v="1"/>
    <s v="01"/>
    <s v="15041RESIN159232022"/>
    <s v="22LB000F"/>
    <n v="4839"/>
    <n v="4839"/>
    <n v="4839"/>
    <n v="4839"/>
    <m/>
    <n v="0"/>
    <n v="0"/>
    <n v="0"/>
    <n v="53"/>
    <n v="0"/>
    <n v="0"/>
    <n v="0"/>
    <n v="0"/>
    <n v="0"/>
    <n v="53"/>
    <n v="2"/>
  </r>
  <r>
    <x v="8"/>
    <x v="215"/>
    <s v="1"/>
    <s v="01"/>
    <s v="15041RESIN159232022"/>
    <s v="22LB000F"/>
    <n v="4840"/>
    <n v="4840"/>
    <n v="4840"/>
    <n v="4840"/>
    <m/>
    <n v="0"/>
    <n v="0"/>
    <n v="0"/>
    <n v="15.75"/>
    <n v="0"/>
    <n v="0"/>
    <n v="0"/>
    <n v="0"/>
    <n v="0"/>
    <n v="15.75"/>
    <n v="2"/>
  </r>
  <r>
    <x v="8"/>
    <x v="215"/>
    <s v="1"/>
    <s v="01"/>
    <s v="15041RESIN159232022"/>
    <s v="22LB000F"/>
    <n v="4841"/>
    <n v="4841"/>
    <n v="4841"/>
    <n v="4841"/>
    <m/>
    <n v="0"/>
    <n v="0"/>
    <n v="0"/>
    <n v="95.6"/>
    <n v="0"/>
    <n v="0"/>
    <n v="0"/>
    <n v="0"/>
    <n v="0"/>
    <n v="95.6"/>
    <n v="2"/>
  </r>
  <r>
    <x v="8"/>
    <x v="215"/>
    <s v="1"/>
    <s v="01"/>
    <s v="15041RESIN159232022"/>
    <s v="22LB000F"/>
    <n v="4842"/>
    <n v="4842"/>
    <n v="4842"/>
    <n v="4842"/>
    <m/>
    <n v="0"/>
    <n v="0"/>
    <n v="0"/>
    <n v="538.5"/>
    <n v="0"/>
    <n v="0"/>
    <n v="0"/>
    <n v="0"/>
    <n v="0"/>
    <n v="538.5"/>
    <n v="2"/>
  </r>
  <r>
    <x v="8"/>
    <x v="215"/>
    <s v="1"/>
    <s v="01"/>
    <s v="15041RESIN159232022"/>
    <s v="22LB000F"/>
    <n v="4843"/>
    <n v="4843"/>
    <n v="4843"/>
    <n v="4843"/>
    <m/>
    <n v="0"/>
    <n v="0"/>
    <n v="0"/>
    <n v="420.6"/>
    <n v="0"/>
    <n v="0"/>
    <n v="0"/>
    <n v="0"/>
    <n v="0"/>
    <n v="420.6"/>
    <n v="2"/>
  </r>
  <r>
    <x v="8"/>
    <x v="215"/>
    <s v="1"/>
    <s v="01"/>
    <s v="15041RESIN159232022"/>
    <s v="22LB000F"/>
    <n v="4844"/>
    <n v="4844"/>
    <n v="4844"/>
    <n v="4844"/>
    <m/>
    <n v="0"/>
    <n v="0"/>
    <n v="0"/>
    <n v="67.2"/>
    <n v="0"/>
    <n v="0"/>
    <n v="0"/>
    <n v="0"/>
    <n v="0"/>
    <n v="67.2"/>
    <n v="2"/>
  </r>
  <r>
    <x v="8"/>
    <x v="215"/>
    <s v="1"/>
    <s v="01"/>
    <s v="15041RESIN159232022"/>
    <s v="22LB000F"/>
    <n v="4845"/>
    <n v="4845"/>
    <n v="4845"/>
    <n v="4845"/>
    <m/>
    <n v="0"/>
    <n v="0"/>
    <n v="0"/>
    <n v="275.5"/>
    <n v="0"/>
    <n v="0"/>
    <n v="0"/>
    <n v="0"/>
    <n v="0"/>
    <n v="275.5"/>
    <n v="2"/>
  </r>
  <r>
    <x v="8"/>
    <x v="215"/>
    <s v="1"/>
    <s v="01"/>
    <s v="15041RESIN159232022"/>
    <s v="22LB000F"/>
    <n v="4846"/>
    <n v="4846"/>
    <n v="4846"/>
    <n v="4846"/>
    <m/>
    <n v="0"/>
    <n v="0"/>
    <n v="0"/>
    <n v="50"/>
    <n v="0"/>
    <n v="0"/>
    <n v="0"/>
    <n v="0"/>
    <n v="0"/>
    <n v="50"/>
    <n v="2"/>
  </r>
  <r>
    <x v="8"/>
    <x v="215"/>
    <s v="1"/>
    <s v="01"/>
    <s v="15041RESIN159232022"/>
    <s v="22LB000F"/>
    <n v="4847"/>
    <n v="4847"/>
    <n v="4847"/>
    <n v="4847"/>
    <m/>
    <n v="0"/>
    <n v="0"/>
    <n v="0"/>
    <n v="33.25"/>
    <n v="0"/>
    <n v="0"/>
    <n v="0"/>
    <n v="0"/>
    <n v="0"/>
    <n v="33.25"/>
    <n v="2"/>
  </r>
  <r>
    <x v="8"/>
    <x v="215"/>
    <s v="1"/>
    <s v="01"/>
    <s v="15041RESIN159232022"/>
    <s v="22LB000F"/>
    <n v="4848"/>
    <n v="4848"/>
    <n v="4848"/>
    <n v="4848"/>
    <m/>
    <n v="0"/>
    <n v="0"/>
    <n v="0"/>
    <n v="629.20000000000005"/>
    <n v="0"/>
    <n v="0"/>
    <n v="0"/>
    <n v="0"/>
    <n v="0"/>
    <n v="629.20000000000005"/>
    <n v="2"/>
  </r>
  <r>
    <x v="8"/>
    <x v="215"/>
    <s v="1"/>
    <s v="01"/>
    <s v="15041RESIN159232022"/>
    <s v="22LB000F"/>
    <n v="4849"/>
    <n v="4849"/>
    <n v="4849"/>
    <n v="4849"/>
    <m/>
    <n v="0"/>
    <n v="0"/>
    <n v="0"/>
    <n v="29.8"/>
    <n v="0"/>
    <n v="0"/>
    <n v="0"/>
    <n v="0"/>
    <n v="0"/>
    <n v="29.8"/>
    <n v="2"/>
  </r>
  <r>
    <x v="8"/>
    <x v="216"/>
    <s v="1"/>
    <s v="01"/>
    <s v="15041RESIN159232022"/>
    <s v="22LB000F"/>
    <n v="4850"/>
    <n v="4850"/>
    <n v="4850"/>
    <n v="4850"/>
    <m/>
    <n v="0"/>
    <n v="0"/>
    <n v="0"/>
    <n v="532"/>
    <n v="0"/>
    <n v="0"/>
    <n v="0"/>
    <n v="0"/>
    <n v="0"/>
    <n v="532"/>
    <n v="2"/>
  </r>
  <r>
    <x v="8"/>
    <x v="216"/>
    <s v="1"/>
    <s v="01"/>
    <s v="15041RESIN159232022"/>
    <s v="22LB000F"/>
    <n v="4851"/>
    <n v="4851"/>
    <n v="4851"/>
    <n v="4851"/>
    <m/>
    <n v="0"/>
    <n v="0"/>
    <n v="0"/>
    <n v="718.7"/>
    <n v="0"/>
    <n v="0"/>
    <n v="0"/>
    <n v="0"/>
    <n v="0"/>
    <n v="718.7"/>
    <n v="2"/>
  </r>
  <r>
    <x v="8"/>
    <x v="216"/>
    <s v="1"/>
    <s v="01"/>
    <s v="15041RESIN159232022"/>
    <s v="22LB000F"/>
    <n v="4852"/>
    <n v="4852"/>
    <n v="4852"/>
    <n v="4852"/>
    <m/>
    <n v="0"/>
    <n v="0"/>
    <n v="0"/>
    <n v="91.15"/>
    <n v="0"/>
    <n v="0"/>
    <n v="0"/>
    <n v="0"/>
    <n v="0"/>
    <n v="91.15"/>
    <n v="2"/>
  </r>
  <r>
    <x v="8"/>
    <x v="216"/>
    <s v="1"/>
    <s v="01"/>
    <s v="15041RESIN159232022"/>
    <s v="22LB000F"/>
    <n v="4853"/>
    <n v="4853"/>
    <n v="4853"/>
    <n v="4853"/>
    <m/>
    <n v="0"/>
    <n v="0"/>
    <n v="0"/>
    <n v="134.30000000000001"/>
    <n v="0"/>
    <n v="0"/>
    <n v="0"/>
    <n v="0"/>
    <n v="0"/>
    <n v="134.30000000000001"/>
    <n v="2"/>
  </r>
  <r>
    <x v="8"/>
    <x v="216"/>
    <s v="1"/>
    <s v="01"/>
    <s v="15041RESIN159232022"/>
    <s v="22LB000F"/>
    <n v="4854"/>
    <n v="4854"/>
    <n v="4854"/>
    <n v="4854"/>
    <m/>
    <n v="0"/>
    <n v="0"/>
    <n v="0"/>
    <n v="112.5"/>
    <n v="0"/>
    <n v="0"/>
    <n v="0"/>
    <n v="0"/>
    <n v="0"/>
    <n v="112.5"/>
    <n v="2"/>
  </r>
  <r>
    <x v="8"/>
    <x v="216"/>
    <s v="1"/>
    <s v="01"/>
    <s v="15041RESIN159232022"/>
    <s v="22LB000F"/>
    <n v="4855"/>
    <n v="4855"/>
    <n v="4855"/>
    <n v="4855"/>
    <m/>
    <n v="0"/>
    <n v="0"/>
    <n v="0"/>
    <n v="75"/>
    <n v="0"/>
    <n v="0"/>
    <n v="0"/>
    <n v="0"/>
    <n v="0"/>
    <n v="75"/>
    <n v="2"/>
  </r>
  <r>
    <x v="8"/>
    <x v="216"/>
    <s v="1"/>
    <s v="01"/>
    <s v="15041RESIN159232022"/>
    <s v="22LB000F"/>
    <n v="4856"/>
    <n v="4856"/>
    <n v="4856"/>
    <n v="4856"/>
    <m/>
    <n v="0"/>
    <n v="0"/>
    <n v="0"/>
    <n v="22.5"/>
    <n v="0"/>
    <n v="0"/>
    <n v="0"/>
    <n v="0"/>
    <n v="0"/>
    <n v="22.5"/>
    <n v="2"/>
  </r>
  <r>
    <x v="8"/>
    <x v="216"/>
    <s v="1"/>
    <s v="01"/>
    <s v="15041RESIN159232022"/>
    <s v="22LB000F"/>
    <n v="4857"/>
    <n v="4857"/>
    <n v="4857"/>
    <n v="4857"/>
    <m/>
    <n v="0"/>
    <n v="0"/>
    <n v="0"/>
    <n v="11.2"/>
    <n v="0"/>
    <n v="0"/>
    <n v="0"/>
    <n v="0"/>
    <n v="0"/>
    <n v="11.2"/>
    <n v="2"/>
  </r>
  <r>
    <x v="8"/>
    <x v="216"/>
    <s v="1"/>
    <s v="01"/>
    <s v="15041RESIN159232022"/>
    <s v="22LB000F"/>
    <n v="4858"/>
    <n v="4858"/>
    <n v="4858"/>
    <n v="4858"/>
    <m/>
    <n v="0"/>
    <n v="0"/>
    <n v="0"/>
    <n v="187"/>
    <n v="0"/>
    <n v="0"/>
    <n v="0"/>
    <n v="0"/>
    <n v="0"/>
    <n v="187"/>
    <n v="2"/>
  </r>
  <r>
    <x v="8"/>
    <x v="216"/>
    <s v="1"/>
    <s v="01"/>
    <s v="15041RESIN159232022"/>
    <s v="22LB000F"/>
    <n v="4859"/>
    <n v="4859"/>
    <n v="4859"/>
    <n v="4859"/>
    <m/>
    <n v="0"/>
    <n v="0"/>
    <n v="0"/>
    <n v="142.5"/>
    <n v="0"/>
    <n v="0"/>
    <n v="0"/>
    <n v="0"/>
    <n v="0"/>
    <n v="142.5"/>
    <n v="2"/>
  </r>
  <r>
    <x v="8"/>
    <x v="216"/>
    <s v="1"/>
    <s v="01"/>
    <s v="15041RESIN159232022"/>
    <s v="22LB000F"/>
    <n v="4860"/>
    <n v="4860"/>
    <n v="4860"/>
    <n v="4860"/>
    <m/>
    <n v="0"/>
    <n v="0"/>
    <n v="0"/>
    <n v="45"/>
    <n v="0"/>
    <n v="0"/>
    <n v="0"/>
    <n v="0"/>
    <n v="0"/>
    <n v="45"/>
    <n v="2"/>
  </r>
  <r>
    <x v="8"/>
    <x v="216"/>
    <s v="1"/>
    <s v="01"/>
    <s v="15041RESIN159232022"/>
    <s v="22LB000F"/>
    <n v="4861"/>
    <n v="4861"/>
    <n v="4861"/>
    <n v="4861"/>
    <m/>
    <n v="0"/>
    <n v="0"/>
    <n v="0"/>
    <n v="471"/>
    <n v="0"/>
    <n v="0"/>
    <n v="0"/>
    <n v="0"/>
    <n v="0"/>
    <n v="471"/>
    <n v="2"/>
  </r>
  <r>
    <x v="8"/>
    <x v="216"/>
    <s v="1"/>
    <s v="01"/>
    <s v="15041RESIN159232022"/>
    <s v="22LB000F"/>
    <n v="4862"/>
    <n v="4862"/>
    <n v="4862"/>
    <n v="4862"/>
    <m/>
    <n v="0"/>
    <n v="0"/>
    <n v="0"/>
    <n v="13.2"/>
    <n v="0"/>
    <n v="0"/>
    <n v="0"/>
    <n v="0"/>
    <n v="0"/>
    <n v="13.2"/>
    <n v="2"/>
  </r>
  <r>
    <x v="8"/>
    <x v="216"/>
    <s v="1"/>
    <s v="01"/>
    <s v="15041RESIN159232022"/>
    <s v="22LB000F"/>
    <n v="4863"/>
    <n v="4863"/>
    <n v="4863"/>
    <n v="4863"/>
    <m/>
    <n v="0"/>
    <n v="0"/>
    <n v="0"/>
    <n v="36.25"/>
    <n v="0"/>
    <n v="0"/>
    <n v="0"/>
    <n v="0"/>
    <n v="0"/>
    <n v="36.25"/>
    <n v="2"/>
  </r>
  <r>
    <x v="8"/>
    <x v="216"/>
    <s v="1"/>
    <s v="01"/>
    <s v="15041RESIN159232022"/>
    <s v="22LB000F"/>
    <n v="4864"/>
    <n v="4864"/>
    <n v="4864"/>
    <n v="4864"/>
    <m/>
    <n v="0"/>
    <n v="0"/>
    <n v="0"/>
    <n v="0"/>
    <n v="0"/>
    <n v="0"/>
    <n v="0"/>
    <n v="0"/>
    <n v="0"/>
    <n v="0"/>
    <n v="2"/>
  </r>
  <r>
    <x v="8"/>
    <x v="216"/>
    <s v="1"/>
    <s v="01"/>
    <s v="15041RESIN159232022"/>
    <s v="22LB000F"/>
    <n v="4865"/>
    <n v="4865"/>
    <n v="4865"/>
    <n v="4865"/>
    <m/>
    <n v="0"/>
    <n v="0"/>
    <n v="0"/>
    <n v="32.6"/>
    <n v="0"/>
    <n v="0"/>
    <n v="0"/>
    <n v="0"/>
    <n v="0"/>
    <n v="32.6"/>
    <n v="2"/>
  </r>
  <r>
    <x v="8"/>
    <x v="216"/>
    <s v="1"/>
    <s v="01"/>
    <s v="15041RESIN159232022"/>
    <s v="22LB000F"/>
    <n v="4866"/>
    <n v="4866"/>
    <n v="4866"/>
    <n v="4866"/>
    <m/>
    <n v="0"/>
    <n v="0"/>
    <n v="0"/>
    <n v="634"/>
    <n v="0"/>
    <n v="0"/>
    <n v="0"/>
    <n v="0"/>
    <n v="0"/>
    <n v="634"/>
    <n v="2"/>
  </r>
  <r>
    <x v="8"/>
    <x v="216"/>
    <s v="1"/>
    <s v="01"/>
    <s v="15041RESIN159232022"/>
    <s v="22LB000F"/>
    <n v="4867"/>
    <n v="4867"/>
    <n v="4867"/>
    <n v="4867"/>
    <m/>
    <n v="0"/>
    <n v="0"/>
    <n v="0"/>
    <n v="9"/>
    <n v="0"/>
    <n v="0"/>
    <n v="0"/>
    <n v="0"/>
    <n v="0"/>
    <n v="9"/>
    <n v="2"/>
  </r>
  <r>
    <x v="8"/>
    <x v="216"/>
    <s v="1"/>
    <s v="01"/>
    <s v="15041RESIN159232022"/>
    <s v="22LB000F"/>
    <n v="4868"/>
    <n v="4868"/>
    <n v="4868"/>
    <n v="4868"/>
    <m/>
    <n v="0"/>
    <n v="0"/>
    <n v="0"/>
    <n v="536"/>
    <n v="0"/>
    <n v="0"/>
    <n v="0"/>
    <n v="0"/>
    <n v="0"/>
    <n v="536"/>
    <n v="2"/>
  </r>
  <r>
    <x v="8"/>
    <x v="216"/>
    <s v="1"/>
    <s v="01"/>
    <s v="15041RESIN159232022"/>
    <s v="22LB000F"/>
    <n v="4869"/>
    <n v="4869"/>
    <n v="4869"/>
    <n v="4869"/>
    <m/>
    <n v="0"/>
    <n v="0"/>
    <n v="0"/>
    <n v="30"/>
    <n v="0"/>
    <n v="0"/>
    <n v="0"/>
    <n v="0"/>
    <n v="0"/>
    <n v="30"/>
    <n v="2"/>
  </r>
  <r>
    <x v="8"/>
    <x v="216"/>
    <s v="1"/>
    <s v="01"/>
    <s v="15041RESIN159232022"/>
    <s v="22LB000F"/>
    <n v="4870"/>
    <n v="4870"/>
    <n v="4870"/>
    <n v="4870"/>
    <m/>
    <n v="0"/>
    <n v="0"/>
    <n v="0"/>
    <n v="31.24"/>
    <n v="0"/>
    <n v="0"/>
    <n v="0"/>
    <n v="0"/>
    <n v="0"/>
    <n v="31.24"/>
    <n v="2"/>
  </r>
  <r>
    <x v="8"/>
    <x v="216"/>
    <s v="1"/>
    <s v="01"/>
    <s v="15041RESIN159232022"/>
    <s v="22LB000F"/>
    <n v="4871"/>
    <n v="4871"/>
    <n v="4871"/>
    <n v="4871"/>
    <m/>
    <n v="0"/>
    <n v="0"/>
    <n v="0"/>
    <n v="24.82"/>
    <n v="0"/>
    <n v="0"/>
    <n v="0"/>
    <n v="0"/>
    <n v="0"/>
    <n v="24.82"/>
    <n v="2"/>
  </r>
  <r>
    <x v="8"/>
    <x v="216"/>
    <s v="1"/>
    <s v="01"/>
    <s v="15041RESIN159232022"/>
    <s v="22LB000F"/>
    <n v="4872"/>
    <n v="4872"/>
    <n v="4872"/>
    <n v="4872"/>
    <m/>
    <n v="0"/>
    <n v="0"/>
    <n v="0"/>
    <n v="119"/>
    <n v="0"/>
    <n v="0"/>
    <n v="0"/>
    <n v="0"/>
    <n v="0"/>
    <n v="119"/>
    <n v="2"/>
  </r>
  <r>
    <x v="8"/>
    <x v="216"/>
    <s v="1"/>
    <s v="01"/>
    <s v="15041RESIN159232022"/>
    <s v="22LB000F"/>
    <n v="4873"/>
    <n v="4873"/>
    <n v="4873"/>
    <n v="4873"/>
    <m/>
    <n v="0"/>
    <n v="0"/>
    <n v="0"/>
    <n v="575.4"/>
    <n v="0"/>
    <n v="0"/>
    <n v="0"/>
    <n v="0"/>
    <n v="0"/>
    <n v="575.4"/>
    <n v="2"/>
  </r>
  <r>
    <x v="8"/>
    <x v="217"/>
    <s v="1"/>
    <s v="01"/>
    <s v="15041RESIN159232022"/>
    <s v="22LB000F"/>
    <n v="4874"/>
    <n v="4874"/>
    <n v="4874"/>
    <n v="4874"/>
    <m/>
    <n v="0"/>
    <n v="0"/>
    <n v="0"/>
    <n v="495"/>
    <n v="0"/>
    <n v="0"/>
    <n v="0"/>
    <n v="0"/>
    <n v="0"/>
    <n v="495"/>
    <n v="2"/>
  </r>
  <r>
    <x v="8"/>
    <x v="217"/>
    <s v="1"/>
    <s v="01"/>
    <s v="15041RESIN159232022"/>
    <s v="22LB000F"/>
    <n v="4875"/>
    <n v="4875"/>
    <n v="4875"/>
    <n v="4875"/>
    <m/>
    <n v="0"/>
    <n v="0"/>
    <n v="0"/>
    <n v="200"/>
    <n v="0"/>
    <n v="0"/>
    <n v="0"/>
    <n v="0"/>
    <n v="0"/>
    <n v="200"/>
    <n v="2"/>
  </r>
  <r>
    <x v="8"/>
    <x v="217"/>
    <s v="1"/>
    <s v="01"/>
    <s v="15041RESIN159232022"/>
    <s v="22LB000F"/>
    <n v="4876"/>
    <n v="4876"/>
    <n v="4876"/>
    <n v="4876"/>
    <m/>
    <n v="0"/>
    <n v="0"/>
    <n v="0"/>
    <n v="487.5"/>
    <n v="0"/>
    <n v="0"/>
    <n v="0"/>
    <n v="0"/>
    <n v="0"/>
    <n v="487.5"/>
    <n v="2"/>
  </r>
  <r>
    <x v="8"/>
    <x v="217"/>
    <s v="1"/>
    <s v="01"/>
    <s v="15041RESIN159232022"/>
    <s v="22LB000F"/>
    <n v="4877"/>
    <n v="4877"/>
    <n v="4877"/>
    <n v="4877"/>
    <m/>
    <n v="0"/>
    <n v="0"/>
    <n v="0"/>
    <n v="517"/>
    <n v="0"/>
    <n v="0"/>
    <n v="0"/>
    <n v="0"/>
    <n v="0"/>
    <n v="517"/>
    <n v="2"/>
  </r>
  <r>
    <x v="8"/>
    <x v="217"/>
    <s v="1"/>
    <s v="01"/>
    <s v="15041RESIN159232022"/>
    <s v="22LB000F"/>
    <n v="4878"/>
    <n v="4878"/>
    <n v="4878"/>
    <n v="4878"/>
    <m/>
    <n v="0"/>
    <n v="0"/>
    <n v="0"/>
    <n v="1002.63"/>
    <n v="0"/>
    <n v="0"/>
    <n v="0"/>
    <n v="0"/>
    <n v="0"/>
    <n v="1002.63"/>
    <n v="2"/>
  </r>
  <r>
    <x v="8"/>
    <x v="217"/>
    <s v="1"/>
    <s v="01"/>
    <s v="15041RESIN159232022"/>
    <s v="22LB000F"/>
    <n v="4879"/>
    <n v="4879"/>
    <n v="4879"/>
    <n v="4879"/>
    <m/>
    <n v="0"/>
    <n v="0"/>
    <n v="0"/>
    <n v="131.65"/>
    <n v="0"/>
    <n v="0"/>
    <n v="0"/>
    <n v="0"/>
    <n v="0"/>
    <n v="131.65"/>
    <n v="2"/>
  </r>
  <r>
    <x v="8"/>
    <x v="217"/>
    <s v="1"/>
    <s v="01"/>
    <s v="15041RESIN159232022"/>
    <s v="22LB000F"/>
    <n v="4880"/>
    <n v="4880"/>
    <n v="4880"/>
    <n v="4880"/>
    <m/>
    <n v="0"/>
    <n v="0"/>
    <n v="0"/>
    <n v="296"/>
    <n v="0"/>
    <n v="0"/>
    <n v="0"/>
    <n v="0"/>
    <n v="0"/>
    <n v="296"/>
    <n v="2"/>
  </r>
  <r>
    <x v="8"/>
    <x v="217"/>
    <s v="1"/>
    <s v="01"/>
    <s v="15041RESIN159232022"/>
    <s v="22LB000F"/>
    <n v="4881"/>
    <n v="4881"/>
    <n v="4881"/>
    <n v="4881"/>
    <m/>
    <n v="0"/>
    <n v="0"/>
    <n v="0"/>
    <n v="25"/>
    <n v="0"/>
    <n v="0"/>
    <n v="0"/>
    <n v="0"/>
    <n v="0"/>
    <n v="25"/>
    <n v="2"/>
  </r>
  <r>
    <x v="8"/>
    <x v="217"/>
    <s v="1"/>
    <s v="01"/>
    <s v="15041RESIN159232022"/>
    <s v="22LB000F"/>
    <n v="4882"/>
    <n v="4882"/>
    <n v="4882"/>
    <n v="4882"/>
    <m/>
    <n v="0"/>
    <n v="0"/>
    <n v="0"/>
    <n v="192"/>
    <n v="0"/>
    <n v="0"/>
    <n v="0"/>
    <n v="0"/>
    <n v="0"/>
    <n v="192"/>
    <n v="2"/>
  </r>
  <r>
    <x v="8"/>
    <x v="217"/>
    <s v="1"/>
    <s v="01"/>
    <s v="15041RESIN159232022"/>
    <s v="22LB000F"/>
    <n v="4883"/>
    <n v="4883"/>
    <n v="4883"/>
    <n v="4883"/>
    <m/>
    <n v="0"/>
    <n v="0"/>
    <n v="0"/>
    <n v="83"/>
    <n v="0"/>
    <n v="0"/>
    <n v="0"/>
    <n v="0"/>
    <n v="0"/>
    <n v="83"/>
    <n v="2"/>
  </r>
  <r>
    <x v="8"/>
    <x v="217"/>
    <s v="1"/>
    <s v="01"/>
    <s v="15041RESIN159232022"/>
    <s v="22LB000F"/>
    <n v="4884"/>
    <n v="4884"/>
    <n v="4884"/>
    <n v="4884"/>
    <m/>
    <n v="0"/>
    <n v="0"/>
    <n v="0"/>
    <n v="9.9"/>
    <n v="0"/>
    <n v="0"/>
    <n v="0"/>
    <n v="0"/>
    <n v="0"/>
    <n v="9.9"/>
    <n v="2"/>
  </r>
  <r>
    <x v="8"/>
    <x v="217"/>
    <s v="1"/>
    <s v="01"/>
    <s v="15041RESIN159232022"/>
    <s v="22LB000F"/>
    <n v="4885"/>
    <n v="4885"/>
    <n v="4885"/>
    <n v="4885"/>
    <m/>
    <n v="0"/>
    <n v="0"/>
    <n v="0"/>
    <n v="30.6"/>
    <n v="0"/>
    <n v="0"/>
    <n v="0"/>
    <n v="0"/>
    <n v="0"/>
    <n v="30.6"/>
    <n v="2"/>
  </r>
  <r>
    <x v="8"/>
    <x v="217"/>
    <s v="1"/>
    <s v="01"/>
    <s v="15041RESIN159232022"/>
    <s v="22LB000F"/>
    <n v="4886"/>
    <n v="4886"/>
    <n v="4886"/>
    <n v="4886"/>
    <m/>
    <n v="0"/>
    <n v="0"/>
    <n v="0"/>
    <n v="7.15"/>
    <n v="0"/>
    <n v="0"/>
    <n v="0"/>
    <n v="0"/>
    <n v="0"/>
    <n v="7.15"/>
    <n v="2"/>
  </r>
  <r>
    <x v="8"/>
    <x v="217"/>
    <s v="1"/>
    <s v="01"/>
    <s v="15041RESIN159232022"/>
    <s v="22LB000F"/>
    <n v="4887"/>
    <n v="4887"/>
    <n v="4887"/>
    <n v="4887"/>
    <m/>
    <n v="0"/>
    <n v="0"/>
    <n v="0"/>
    <n v="133.1"/>
    <n v="0"/>
    <n v="0"/>
    <n v="0"/>
    <n v="0"/>
    <n v="0"/>
    <n v="133.1"/>
    <n v="2"/>
  </r>
  <r>
    <x v="8"/>
    <x v="217"/>
    <s v="1"/>
    <s v="01"/>
    <s v="15041RESIN159232022"/>
    <s v="22LB000F"/>
    <n v="4888"/>
    <n v="4888"/>
    <n v="4888"/>
    <n v="4888"/>
    <m/>
    <n v="0"/>
    <n v="0"/>
    <n v="0"/>
    <n v="95"/>
    <n v="0"/>
    <n v="0"/>
    <n v="0"/>
    <n v="0"/>
    <n v="0"/>
    <n v="95"/>
    <n v="2"/>
  </r>
  <r>
    <x v="8"/>
    <x v="217"/>
    <s v="1"/>
    <s v="01"/>
    <s v="15041RESIN159232022"/>
    <s v="22LB000F"/>
    <n v="4889"/>
    <n v="4889"/>
    <n v="4889"/>
    <n v="4889"/>
    <m/>
    <n v="0"/>
    <n v="0"/>
    <n v="0"/>
    <n v="474.15"/>
    <n v="0"/>
    <n v="0"/>
    <n v="0"/>
    <n v="0"/>
    <n v="0"/>
    <n v="474.15"/>
    <n v="2"/>
  </r>
  <r>
    <x v="8"/>
    <x v="217"/>
    <s v="1"/>
    <s v="01"/>
    <s v="15041RESIN159232022"/>
    <s v="22LB000F"/>
    <n v="4890"/>
    <n v="4890"/>
    <n v="4890"/>
    <n v="4890"/>
    <m/>
    <n v="0"/>
    <n v="0"/>
    <n v="0"/>
    <n v="116"/>
    <n v="0"/>
    <n v="0"/>
    <n v="0"/>
    <n v="0"/>
    <n v="0"/>
    <n v="116"/>
    <n v="2"/>
  </r>
  <r>
    <x v="8"/>
    <x v="217"/>
    <s v="1"/>
    <s v="01"/>
    <s v="15041RESIN159232022"/>
    <s v="22LB000F"/>
    <n v="4891"/>
    <n v="4891"/>
    <n v="4891"/>
    <n v="4891"/>
    <m/>
    <n v="0"/>
    <n v="0"/>
    <n v="0"/>
    <n v="121"/>
    <n v="0"/>
    <n v="0"/>
    <n v="0"/>
    <n v="0"/>
    <n v="0"/>
    <n v="121"/>
    <n v="2"/>
  </r>
  <r>
    <x v="8"/>
    <x v="217"/>
    <s v="1"/>
    <s v="01"/>
    <s v="15041RESIN159232022"/>
    <s v="22LB000F"/>
    <n v="4892"/>
    <n v="4892"/>
    <n v="4892"/>
    <n v="4892"/>
    <m/>
    <n v="0"/>
    <n v="0"/>
    <n v="0"/>
    <n v="625"/>
    <n v="0"/>
    <n v="0"/>
    <n v="0"/>
    <n v="0"/>
    <n v="0"/>
    <n v="625"/>
    <n v="2"/>
  </r>
  <r>
    <x v="8"/>
    <x v="217"/>
    <s v="1"/>
    <s v="01"/>
    <s v="15041RESIN159232022"/>
    <s v="22LB000F"/>
    <n v="4893"/>
    <n v="4893"/>
    <n v="4893"/>
    <n v="4893"/>
    <m/>
    <n v="0"/>
    <n v="0"/>
    <n v="0"/>
    <n v="66.36"/>
    <n v="0"/>
    <n v="0"/>
    <n v="0"/>
    <n v="0"/>
    <n v="0"/>
    <n v="66.36"/>
    <n v="2"/>
  </r>
  <r>
    <x v="8"/>
    <x v="217"/>
    <s v="1"/>
    <s v="01"/>
    <s v="15041RESIN159232022"/>
    <s v="22LB000F"/>
    <n v="4894"/>
    <n v="4894"/>
    <n v="4894"/>
    <n v="4894"/>
    <m/>
    <n v="0"/>
    <n v="0"/>
    <n v="0"/>
    <n v="220"/>
    <n v="0"/>
    <n v="0"/>
    <n v="0"/>
    <n v="0"/>
    <n v="0"/>
    <n v="220"/>
    <n v="2"/>
  </r>
  <r>
    <x v="8"/>
    <x v="217"/>
    <s v="1"/>
    <s v="01"/>
    <s v="15041RESIN159232022"/>
    <s v="22LB000F"/>
    <n v="4895"/>
    <n v="4895"/>
    <n v="4895"/>
    <n v="4895"/>
    <m/>
    <n v="0"/>
    <n v="0"/>
    <n v="0"/>
    <n v="533.1"/>
    <n v="0"/>
    <n v="0"/>
    <n v="0"/>
    <n v="0"/>
    <n v="0"/>
    <n v="533.1"/>
    <n v="2"/>
  </r>
  <r>
    <x v="8"/>
    <x v="217"/>
    <s v="1"/>
    <s v="01"/>
    <s v="15041RESIN159232022"/>
    <s v="22LB000F"/>
    <n v="4896"/>
    <n v="4896"/>
    <n v="4896"/>
    <n v="4896"/>
    <m/>
    <n v="0"/>
    <n v="0"/>
    <n v="0"/>
    <n v="33.6"/>
    <n v="0"/>
    <n v="0"/>
    <n v="0"/>
    <n v="0"/>
    <n v="0"/>
    <n v="33.6"/>
    <n v="2"/>
  </r>
  <r>
    <x v="8"/>
    <x v="217"/>
    <s v="1"/>
    <s v="01"/>
    <s v="15041RESIN159232022"/>
    <s v="22LB000F"/>
    <n v="4897"/>
    <n v="4897"/>
    <n v="4897"/>
    <n v="4897"/>
    <m/>
    <n v="0"/>
    <n v="0"/>
    <n v="0"/>
    <n v="49"/>
    <n v="0"/>
    <n v="0"/>
    <n v="0"/>
    <n v="0"/>
    <n v="0"/>
    <n v="49"/>
    <n v="2"/>
  </r>
  <r>
    <x v="8"/>
    <x v="217"/>
    <s v="1"/>
    <s v="01"/>
    <s v="15041RESIN159232022"/>
    <s v="22LB000F"/>
    <n v="4898"/>
    <n v="4898"/>
    <n v="4898"/>
    <n v="4898"/>
    <m/>
    <n v="0"/>
    <n v="0"/>
    <n v="0"/>
    <n v="329"/>
    <n v="0"/>
    <n v="0"/>
    <n v="0"/>
    <n v="0"/>
    <n v="0"/>
    <n v="329"/>
    <n v="2"/>
  </r>
  <r>
    <x v="8"/>
    <x v="217"/>
    <s v="1"/>
    <s v="01"/>
    <s v="15041RESIN159232022"/>
    <s v="22LB000F"/>
    <n v="4899"/>
    <n v="4899"/>
    <n v="4899"/>
    <n v="4899"/>
    <m/>
    <n v="0"/>
    <n v="0"/>
    <n v="0"/>
    <n v="314"/>
    <n v="0"/>
    <n v="0"/>
    <n v="0"/>
    <n v="0"/>
    <n v="0"/>
    <n v="314"/>
    <n v="2"/>
  </r>
  <r>
    <x v="8"/>
    <x v="217"/>
    <s v="1"/>
    <s v="01"/>
    <s v="15041RESIN159232022"/>
    <s v="22LB000F"/>
    <n v="4900"/>
    <n v="4900"/>
    <n v="4900"/>
    <n v="4900"/>
    <m/>
    <n v="0"/>
    <n v="0"/>
    <n v="0"/>
    <n v="100"/>
    <n v="0"/>
    <n v="0"/>
    <n v="0"/>
    <n v="0"/>
    <n v="0"/>
    <n v="100"/>
    <n v="2"/>
  </r>
  <r>
    <x v="8"/>
    <x v="217"/>
    <s v="1"/>
    <s v="01"/>
    <s v="15041RESIN159232022"/>
    <s v="22LB000F"/>
    <n v="4901"/>
    <n v="4901"/>
    <n v="4901"/>
    <n v="4901"/>
    <m/>
    <n v="0"/>
    <n v="0"/>
    <n v="0"/>
    <n v="540"/>
    <n v="0"/>
    <n v="0"/>
    <n v="0"/>
    <n v="0"/>
    <n v="0"/>
    <n v="540"/>
    <n v="2"/>
  </r>
  <r>
    <x v="8"/>
    <x v="217"/>
    <s v="1"/>
    <s v="01"/>
    <s v="15041RESIN159232022"/>
    <s v="22LB000F"/>
    <n v="4902"/>
    <n v="4902"/>
    <n v="4902"/>
    <n v="4902"/>
    <m/>
    <n v="0"/>
    <n v="0"/>
    <n v="0"/>
    <n v="226"/>
    <n v="0"/>
    <n v="0"/>
    <n v="0"/>
    <n v="0"/>
    <n v="0"/>
    <n v="226"/>
    <n v="2"/>
  </r>
  <r>
    <x v="8"/>
    <x v="217"/>
    <s v="1"/>
    <s v="01"/>
    <s v="15041RESIN159232022"/>
    <s v="22LB000F"/>
    <n v="4903"/>
    <n v="4903"/>
    <n v="4903"/>
    <n v="4903"/>
    <m/>
    <n v="0"/>
    <n v="0"/>
    <n v="0"/>
    <n v="504.4"/>
    <n v="0"/>
    <n v="0"/>
    <n v="0"/>
    <n v="0"/>
    <n v="0"/>
    <n v="504.4"/>
    <n v="2"/>
  </r>
  <r>
    <x v="8"/>
    <x v="217"/>
    <s v="1"/>
    <s v="01"/>
    <s v="15041RESIN159232022"/>
    <s v="22LB000F"/>
    <n v="4904"/>
    <n v="4904"/>
    <n v="4904"/>
    <n v="4904"/>
    <m/>
    <n v="0"/>
    <n v="0"/>
    <n v="0"/>
    <n v="60"/>
    <n v="0"/>
    <n v="0"/>
    <n v="0"/>
    <n v="0"/>
    <n v="0"/>
    <n v="60"/>
    <n v="2"/>
  </r>
  <r>
    <x v="8"/>
    <x v="217"/>
    <s v="1"/>
    <s v="01"/>
    <s v="15041RESIN159232022"/>
    <s v="22LB000F"/>
    <n v="4905"/>
    <n v="4905"/>
    <n v="4905"/>
    <n v="4905"/>
    <m/>
    <n v="0"/>
    <n v="0"/>
    <n v="0"/>
    <n v="0"/>
    <n v="0"/>
    <n v="0"/>
    <n v="0"/>
    <n v="0"/>
    <n v="0"/>
    <n v="0"/>
    <n v="2"/>
  </r>
  <r>
    <x v="8"/>
    <x v="217"/>
    <s v="1"/>
    <s v="01"/>
    <s v="15041RESIN159232022"/>
    <s v="22LB000F"/>
    <n v="4906"/>
    <n v="4906"/>
    <n v="4906"/>
    <n v="4906"/>
    <m/>
    <n v="0"/>
    <n v="0"/>
    <n v="0"/>
    <n v="573.95000000000005"/>
    <n v="0"/>
    <n v="0"/>
    <n v="0"/>
    <n v="0"/>
    <n v="0"/>
    <n v="573.95000000000005"/>
    <n v="2"/>
  </r>
  <r>
    <x v="8"/>
    <x v="217"/>
    <s v="1"/>
    <s v="01"/>
    <s v="15041RESIN159232022"/>
    <s v="22LB000F"/>
    <n v="4907"/>
    <n v="4907"/>
    <n v="4907"/>
    <n v="4907"/>
    <m/>
    <n v="0"/>
    <n v="0"/>
    <n v="0"/>
    <n v="62"/>
    <n v="0"/>
    <n v="0"/>
    <n v="0"/>
    <n v="0"/>
    <n v="0"/>
    <n v="62"/>
    <n v="2"/>
  </r>
  <r>
    <x v="8"/>
    <x v="217"/>
    <s v="1"/>
    <s v="01"/>
    <s v="15041RESIN159232022"/>
    <s v="22LB000F"/>
    <n v="4908"/>
    <n v="4908"/>
    <n v="4908"/>
    <n v="4908"/>
    <m/>
    <n v="0"/>
    <n v="0"/>
    <n v="0"/>
    <n v="8"/>
    <n v="0"/>
    <n v="0"/>
    <n v="0"/>
    <n v="0"/>
    <n v="0"/>
    <n v="8"/>
    <n v="2"/>
  </r>
  <r>
    <x v="8"/>
    <x v="217"/>
    <s v="1"/>
    <s v="01"/>
    <s v="15041RESIN159232022"/>
    <s v="22LB000F"/>
    <n v="4909"/>
    <n v="4909"/>
    <n v="4909"/>
    <n v="4909"/>
    <m/>
    <n v="0"/>
    <n v="0"/>
    <n v="0"/>
    <n v="55.1"/>
    <n v="0"/>
    <n v="0"/>
    <n v="0"/>
    <n v="0"/>
    <n v="0"/>
    <n v="55.1"/>
    <n v="2"/>
  </r>
  <r>
    <x v="8"/>
    <x v="217"/>
    <s v="1"/>
    <s v="01"/>
    <s v="15041RESIN159232022"/>
    <s v="22LB000F"/>
    <n v="4910"/>
    <n v="4910"/>
    <n v="4910"/>
    <n v="4910"/>
    <m/>
    <n v="0"/>
    <n v="0"/>
    <n v="0"/>
    <n v="59.4"/>
    <n v="0"/>
    <n v="0"/>
    <n v="0"/>
    <n v="0"/>
    <n v="0"/>
    <n v="59.4"/>
    <n v="2"/>
  </r>
  <r>
    <x v="8"/>
    <x v="217"/>
    <s v="1"/>
    <s v="01"/>
    <s v="15041RESIN159232022"/>
    <s v="22LB000F"/>
    <n v="4911"/>
    <n v="4911"/>
    <n v="4911"/>
    <n v="4911"/>
    <m/>
    <n v="0"/>
    <n v="0"/>
    <n v="0"/>
    <n v="502.6"/>
    <n v="0"/>
    <n v="0"/>
    <n v="0"/>
    <n v="0"/>
    <n v="0"/>
    <n v="502.6"/>
    <n v="2"/>
  </r>
  <r>
    <x v="8"/>
    <x v="217"/>
    <s v="1"/>
    <s v="01"/>
    <s v="15041RESIN159232022"/>
    <s v="22LB000F"/>
    <n v="4912"/>
    <n v="4912"/>
    <n v="4912"/>
    <n v="4912"/>
    <m/>
    <n v="0"/>
    <n v="0"/>
    <n v="0"/>
    <n v="588"/>
    <n v="0"/>
    <n v="0"/>
    <n v="0"/>
    <n v="0"/>
    <n v="0"/>
    <n v="588"/>
    <n v="2"/>
  </r>
  <r>
    <x v="8"/>
    <x v="217"/>
    <s v="1"/>
    <s v="01"/>
    <s v="15041RESIN159232022"/>
    <s v="22LB000F"/>
    <n v="4913"/>
    <n v="4913"/>
    <n v="4913"/>
    <n v="4913"/>
    <m/>
    <n v="0"/>
    <n v="0"/>
    <n v="0"/>
    <n v="47"/>
    <n v="0"/>
    <n v="0"/>
    <n v="0"/>
    <n v="0"/>
    <n v="0"/>
    <n v="47"/>
    <n v="2"/>
  </r>
  <r>
    <x v="8"/>
    <x v="217"/>
    <s v="1"/>
    <s v="01"/>
    <s v="15041RESIN159232022"/>
    <s v="22LB000F"/>
    <n v="4914"/>
    <n v="4914"/>
    <n v="4914"/>
    <n v="4914"/>
    <m/>
    <n v="0"/>
    <n v="0"/>
    <n v="0"/>
    <n v="81.400000000000006"/>
    <n v="0"/>
    <n v="0"/>
    <n v="0"/>
    <n v="0"/>
    <n v="0"/>
    <n v="81.400000000000006"/>
    <n v="2"/>
  </r>
  <r>
    <x v="8"/>
    <x v="217"/>
    <s v="1"/>
    <s v="01"/>
    <s v="15041RESIN159232022"/>
    <s v="22LB000F"/>
    <n v="4915"/>
    <n v="4915"/>
    <n v="4915"/>
    <n v="4915"/>
    <m/>
    <n v="0"/>
    <n v="0"/>
    <n v="0"/>
    <n v="140"/>
    <n v="0"/>
    <n v="0"/>
    <n v="0"/>
    <n v="0"/>
    <n v="0"/>
    <n v="140"/>
    <n v="2"/>
  </r>
  <r>
    <x v="8"/>
    <x v="217"/>
    <s v="1"/>
    <s v="01"/>
    <s v="15041RESIN159232022"/>
    <s v="22LB000F"/>
    <n v="4916"/>
    <n v="4916"/>
    <n v="4916"/>
    <n v="4916"/>
    <m/>
    <n v="0"/>
    <n v="0"/>
    <n v="0"/>
    <n v="90"/>
    <n v="0"/>
    <n v="0"/>
    <n v="0"/>
    <n v="0"/>
    <n v="0"/>
    <n v="90"/>
    <n v="2"/>
  </r>
  <r>
    <x v="8"/>
    <x v="217"/>
    <s v="1"/>
    <s v="01"/>
    <s v="15041RESIN159232022"/>
    <s v="22LB000F"/>
    <n v="4917"/>
    <n v="4917"/>
    <n v="4917"/>
    <n v="4917"/>
    <m/>
    <n v="0"/>
    <n v="0"/>
    <n v="0"/>
    <n v="68.75"/>
    <n v="0"/>
    <n v="0"/>
    <n v="0"/>
    <n v="0"/>
    <n v="0"/>
    <n v="68.75"/>
    <n v="2"/>
  </r>
  <r>
    <x v="8"/>
    <x v="217"/>
    <s v="1"/>
    <s v="01"/>
    <s v="15041RESIN159232022"/>
    <s v="22LB000F"/>
    <n v="4918"/>
    <n v="4918"/>
    <n v="4918"/>
    <n v="4918"/>
    <m/>
    <n v="0"/>
    <n v="0"/>
    <n v="0"/>
    <n v="77.75"/>
    <n v="0"/>
    <n v="0"/>
    <n v="0"/>
    <n v="0"/>
    <n v="0"/>
    <n v="77.75"/>
    <n v="2"/>
  </r>
  <r>
    <x v="8"/>
    <x v="217"/>
    <s v="1"/>
    <s v="01"/>
    <s v="15041RESIN159232022"/>
    <s v="22LB000F"/>
    <n v="4919"/>
    <n v="4919"/>
    <n v="4919"/>
    <n v="4919"/>
    <m/>
    <n v="0"/>
    <n v="0"/>
    <n v="0"/>
    <n v="0"/>
    <n v="0"/>
    <n v="0"/>
    <n v="0"/>
    <n v="0"/>
    <n v="0"/>
    <n v="0"/>
    <n v="2"/>
  </r>
  <r>
    <x v="8"/>
    <x v="217"/>
    <s v="1"/>
    <s v="01"/>
    <s v="15041RESIN159232022"/>
    <s v="22LB000F"/>
    <n v="4920"/>
    <n v="4920"/>
    <n v="4920"/>
    <n v="4920"/>
    <m/>
    <n v="0"/>
    <n v="0"/>
    <n v="0"/>
    <n v="45"/>
    <n v="0"/>
    <n v="0"/>
    <n v="0"/>
    <n v="0"/>
    <n v="0"/>
    <n v="45"/>
    <n v="2"/>
  </r>
  <r>
    <x v="8"/>
    <x v="217"/>
    <s v="1"/>
    <s v="01"/>
    <s v="15041RESIN159232022"/>
    <s v="22LB000F"/>
    <n v="4921"/>
    <n v="4921"/>
    <n v="4921"/>
    <n v="4921"/>
    <m/>
    <n v="0"/>
    <n v="0"/>
    <n v="0"/>
    <n v="120"/>
    <n v="0"/>
    <n v="0"/>
    <n v="0"/>
    <n v="0"/>
    <n v="0"/>
    <n v="120"/>
    <n v="2"/>
  </r>
  <r>
    <x v="8"/>
    <x v="217"/>
    <s v="1"/>
    <s v="01"/>
    <s v="15041RESIN159232022"/>
    <s v="22LB000F"/>
    <n v="4922"/>
    <n v="4922"/>
    <n v="4922"/>
    <n v="4922"/>
    <m/>
    <n v="0"/>
    <n v="0"/>
    <n v="0"/>
    <n v="13.2"/>
    <n v="0"/>
    <n v="0"/>
    <n v="0"/>
    <n v="0"/>
    <n v="0"/>
    <n v="13.2"/>
    <n v="2"/>
  </r>
  <r>
    <x v="8"/>
    <x v="217"/>
    <s v="1"/>
    <s v="01"/>
    <s v="15041RESIN159232022"/>
    <s v="22LB000F"/>
    <n v="4923"/>
    <n v="4923"/>
    <n v="4923"/>
    <n v="4923"/>
    <m/>
    <n v="0"/>
    <n v="0"/>
    <n v="0"/>
    <n v="725.1"/>
    <n v="0"/>
    <n v="0"/>
    <n v="0"/>
    <n v="0"/>
    <n v="0"/>
    <n v="725.1"/>
    <n v="2"/>
  </r>
  <r>
    <x v="8"/>
    <x v="217"/>
    <s v="1"/>
    <s v="01"/>
    <s v="15041RESIN159232022"/>
    <s v="22LB000F"/>
    <n v="4924"/>
    <n v="4924"/>
    <n v="4924"/>
    <n v="4924"/>
    <m/>
    <n v="0"/>
    <n v="0"/>
    <n v="0"/>
    <n v="11.4"/>
    <n v="0"/>
    <n v="0"/>
    <n v="0"/>
    <n v="0"/>
    <n v="0"/>
    <n v="11.4"/>
    <n v="2"/>
  </r>
  <r>
    <x v="8"/>
    <x v="217"/>
    <s v="1"/>
    <s v="01"/>
    <s v="15041RESIN159232022"/>
    <s v="22LB000F"/>
    <n v="4925"/>
    <n v="4925"/>
    <n v="4925"/>
    <n v="4925"/>
    <m/>
    <n v="0"/>
    <n v="0"/>
    <n v="0"/>
    <n v="112.5"/>
    <n v="0"/>
    <n v="0"/>
    <n v="0"/>
    <n v="0"/>
    <n v="0"/>
    <n v="112.5"/>
    <n v="2"/>
  </r>
  <r>
    <x v="8"/>
    <x v="218"/>
    <s v="1"/>
    <s v="01"/>
    <s v="15041RESIN159232022"/>
    <s v="22LB000F"/>
    <n v="4926"/>
    <n v="4926"/>
    <n v="4926"/>
    <n v="4926"/>
    <m/>
    <n v="0"/>
    <n v="0"/>
    <n v="0"/>
    <n v="530"/>
    <n v="0"/>
    <n v="0"/>
    <n v="0"/>
    <n v="0"/>
    <n v="0"/>
    <n v="530"/>
    <n v="2"/>
  </r>
  <r>
    <x v="8"/>
    <x v="218"/>
    <s v="1"/>
    <s v="01"/>
    <s v="15041RESIN159232022"/>
    <s v="22LB000F"/>
    <n v="4927"/>
    <n v="4927"/>
    <n v="4927"/>
    <n v="4927"/>
    <m/>
    <n v="0"/>
    <n v="0"/>
    <n v="0"/>
    <n v="547"/>
    <n v="0"/>
    <n v="0"/>
    <n v="0"/>
    <n v="0"/>
    <n v="0"/>
    <n v="547"/>
    <n v="2"/>
  </r>
  <r>
    <x v="8"/>
    <x v="218"/>
    <s v="1"/>
    <s v="01"/>
    <s v="15041RESIN159232022"/>
    <s v="22LB000F"/>
    <n v="4928"/>
    <n v="4928"/>
    <n v="4928"/>
    <n v="4928"/>
    <m/>
    <n v="0"/>
    <n v="0"/>
    <n v="0"/>
    <n v="209.75"/>
    <n v="0"/>
    <n v="0"/>
    <n v="0"/>
    <n v="0"/>
    <n v="0"/>
    <n v="209.75"/>
    <n v="2"/>
  </r>
  <r>
    <x v="8"/>
    <x v="218"/>
    <s v="1"/>
    <s v="01"/>
    <s v="15041RESIN159232022"/>
    <s v="22LB000F"/>
    <n v="4929"/>
    <n v="4929"/>
    <n v="4929"/>
    <n v="4929"/>
    <m/>
    <n v="0"/>
    <n v="0"/>
    <n v="0"/>
    <n v="148.80000000000001"/>
    <n v="0"/>
    <n v="0"/>
    <n v="0"/>
    <n v="0"/>
    <n v="0"/>
    <n v="148.80000000000001"/>
    <n v="2"/>
  </r>
  <r>
    <x v="8"/>
    <x v="218"/>
    <s v="1"/>
    <s v="01"/>
    <s v="15041RESIN159232022"/>
    <s v="22LB000F"/>
    <n v="4930"/>
    <n v="4930"/>
    <n v="4930"/>
    <n v="4930"/>
    <m/>
    <n v="0"/>
    <n v="0"/>
    <n v="0"/>
    <n v="380"/>
    <n v="0"/>
    <n v="0"/>
    <n v="0"/>
    <n v="0"/>
    <n v="0"/>
    <n v="380"/>
    <n v="2"/>
  </r>
  <r>
    <x v="8"/>
    <x v="218"/>
    <s v="1"/>
    <s v="01"/>
    <s v="15041RESIN159232022"/>
    <s v="22LB000F"/>
    <n v="4931"/>
    <n v="4931"/>
    <n v="4931"/>
    <n v="4931"/>
    <m/>
    <n v="0"/>
    <n v="0"/>
    <n v="0"/>
    <n v="506"/>
    <n v="0"/>
    <n v="0"/>
    <n v="0"/>
    <n v="0"/>
    <n v="0"/>
    <n v="506"/>
    <n v="2"/>
  </r>
  <r>
    <x v="8"/>
    <x v="218"/>
    <s v="1"/>
    <s v="01"/>
    <s v="15041RESIN159232022"/>
    <s v="22LB000F"/>
    <n v="4932"/>
    <n v="4932"/>
    <n v="4932"/>
    <n v="4932"/>
    <m/>
    <n v="0"/>
    <n v="0"/>
    <n v="0"/>
    <n v="242"/>
    <n v="0"/>
    <n v="0"/>
    <n v="0"/>
    <n v="0"/>
    <n v="0"/>
    <n v="242"/>
    <n v="2"/>
  </r>
  <r>
    <x v="8"/>
    <x v="218"/>
    <s v="1"/>
    <s v="01"/>
    <s v="15041RESIN159232022"/>
    <s v="22LB000F"/>
    <n v="4933"/>
    <n v="4933"/>
    <n v="4933"/>
    <n v="4933"/>
    <m/>
    <n v="0"/>
    <n v="0"/>
    <n v="0"/>
    <n v="190.35"/>
    <n v="0"/>
    <n v="0"/>
    <n v="0"/>
    <n v="0"/>
    <n v="0"/>
    <n v="190.35"/>
    <n v="2"/>
  </r>
  <r>
    <x v="8"/>
    <x v="218"/>
    <s v="1"/>
    <s v="01"/>
    <s v="15041RESIN159232022"/>
    <s v="22LB000F"/>
    <n v="4934"/>
    <n v="4934"/>
    <n v="4934"/>
    <n v="4934"/>
    <m/>
    <n v="0"/>
    <n v="0"/>
    <n v="0"/>
    <n v="225"/>
    <n v="0"/>
    <n v="0"/>
    <n v="0"/>
    <n v="0"/>
    <n v="0"/>
    <n v="225"/>
    <n v="2"/>
  </r>
  <r>
    <x v="8"/>
    <x v="218"/>
    <s v="1"/>
    <s v="01"/>
    <s v="15041RESIN159232022"/>
    <s v="22LB000F"/>
    <n v="4935"/>
    <n v="4935"/>
    <n v="4935"/>
    <n v="4935"/>
    <m/>
    <n v="0"/>
    <n v="0"/>
    <n v="0"/>
    <n v="90"/>
    <n v="0"/>
    <n v="0"/>
    <n v="0"/>
    <n v="0"/>
    <n v="0"/>
    <n v="90"/>
    <n v="2"/>
  </r>
  <r>
    <x v="8"/>
    <x v="218"/>
    <s v="1"/>
    <s v="01"/>
    <s v="15041RESIN159232022"/>
    <s v="22LB000F"/>
    <n v="4936"/>
    <n v="4936"/>
    <n v="4936"/>
    <n v="4936"/>
    <m/>
    <n v="0"/>
    <n v="0"/>
    <n v="0"/>
    <n v="11.4"/>
    <n v="0"/>
    <n v="0"/>
    <n v="0"/>
    <n v="0"/>
    <n v="0"/>
    <n v="11.4"/>
    <n v="2"/>
  </r>
  <r>
    <x v="8"/>
    <x v="218"/>
    <s v="1"/>
    <s v="01"/>
    <s v="15041RESIN159232022"/>
    <s v="22LB000F"/>
    <n v="4937"/>
    <n v="4937"/>
    <n v="4937"/>
    <n v="4937"/>
    <m/>
    <n v="0"/>
    <n v="0"/>
    <n v="0"/>
    <n v="0"/>
    <n v="0"/>
    <n v="0"/>
    <n v="0"/>
    <n v="0"/>
    <n v="0"/>
    <n v="0"/>
    <n v="2"/>
  </r>
  <r>
    <x v="8"/>
    <x v="218"/>
    <s v="1"/>
    <s v="01"/>
    <s v="15041RESIN159232022"/>
    <s v="22LB000F"/>
    <n v="4938"/>
    <n v="4938"/>
    <n v="4938"/>
    <n v="4938"/>
    <m/>
    <n v="0"/>
    <n v="0"/>
    <n v="0"/>
    <n v="3.3"/>
    <n v="0"/>
    <n v="0"/>
    <n v="0"/>
    <n v="0"/>
    <n v="0"/>
    <n v="3.3"/>
    <n v="2"/>
  </r>
  <r>
    <x v="8"/>
    <x v="218"/>
    <s v="1"/>
    <s v="01"/>
    <s v="15041RESIN159232022"/>
    <s v="22LB000F"/>
    <n v="4939"/>
    <n v="4939"/>
    <n v="4939"/>
    <n v="4939"/>
    <m/>
    <n v="0"/>
    <n v="0"/>
    <n v="0"/>
    <n v="106.5"/>
    <n v="0"/>
    <n v="0"/>
    <n v="0"/>
    <n v="0"/>
    <n v="0"/>
    <n v="106.5"/>
    <n v="2"/>
  </r>
  <r>
    <x v="8"/>
    <x v="218"/>
    <s v="1"/>
    <s v="01"/>
    <s v="15041RESIN159232022"/>
    <s v="22LB000F"/>
    <n v="4940"/>
    <n v="4940"/>
    <n v="4940"/>
    <n v="4940"/>
    <m/>
    <n v="0"/>
    <n v="0"/>
    <n v="0"/>
    <n v="574.08000000000004"/>
    <n v="0"/>
    <n v="0"/>
    <n v="0"/>
    <n v="0"/>
    <n v="0"/>
    <n v="574.08000000000004"/>
    <n v="2"/>
  </r>
  <r>
    <x v="8"/>
    <x v="218"/>
    <s v="1"/>
    <s v="01"/>
    <s v="15041RESIN159232022"/>
    <s v="22LB000F"/>
    <n v="4941"/>
    <n v="4941"/>
    <n v="4941"/>
    <n v="4941"/>
    <m/>
    <n v="0"/>
    <n v="0"/>
    <n v="0"/>
    <n v="524"/>
    <n v="0"/>
    <n v="0"/>
    <n v="0"/>
    <n v="0"/>
    <n v="0"/>
    <n v="524"/>
    <n v="2"/>
  </r>
  <r>
    <x v="8"/>
    <x v="218"/>
    <s v="1"/>
    <s v="01"/>
    <s v="15041RESIN159232022"/>
    <s v="22LB000F"/>
    <n v="4942"/>
    <n v="4942"/>
    <n v="4942"/>
    <n v="4942"/>
    <m/>
    <n v="0"/>
    <n v="0"/>
    <n v="0"/>
    <n v="146"/>
    <n v="0"/>
    <n v="0"/>
    <n v="0"/>
    <n v="0"/>
    <n v="0"/>
    <n v="146"/>
    <n v="2"/>
  </r>
  <r>
    <x v="8"/>
    <x v="218"/>
    <s v="1"/>
    <s v="01"/>
    <s v="15041RESIN159232022"/>
    <s v="22LB000F"/>
    <n v="4943"/>
    <n v="4943"/>
    <n v="4943"/>
    <n v="4943"/>
    <m/>
    <n v="0"/>
    <n v="0"/>
    <n v="0"/>
    <n v="6"/>
    <n v="0"/>
    <n v="0"/>
    <n v="0"/>
    <n v="0"/>
    <n v="0"/>
    <n v="6"/>
    <n v="2"/>
  </r>
  <r>
    <x v="8"/>
    <x v="218"/>
    <s v="1"/>
    <s v="01"/>
    <s v="15041RESIN159232022"/>
    <s v="22LB000F"/>
    <n v="4944"/>
    <n v="4944"/>
    <n v="4944"/>
    <n v="4944"/>
    <m/>
    <n v="0"/>
    <n v="0"/>
    <n v="0"/>
    <n v="550.75"/>
    <n v="0"/>
    <n v="0"/>
    <n v="0"/>
    <n v="0"/>
    <n v="0"/>
    <n v="550.75"/>
    <n v="2"/>
  </r>
  <r>
    <x v="8"/>
    <x v="218"/>
    <s v="1"/>
    <s v="01"/>
    <s v="15041RESIN159232022"/>
    <s v="22LB000F"/>
    <n v="4945"/>
    <n v="4945"/>
    <n v="4945"/>
    <n v="4945"/>
    <m/>
    <n v="0"/>
    <n v="0"/>
    <n v="0"/>
    <n v="666.7"/>
    <n v="0"/>
    <n v="0"/>
    <n v="0"/>
    <n v="0"/>
    <n v="0"/>
    <n v="666.7"/>
    <n v="2"/>
  </r>
  <r>
    <x v="8"/>
    <x v="218"/>
    <s v="1"/>
    <s v="01"/>
    <s v="15041RESIN159232022"/>
    <s v="22LB000F"/>
    <n v="4946"/>
    <n v="4946"/>
    <n v="4946"/>
    <n v="4946"/>
    <m/>
    <n v="0"/>
    <n v="0"/>
    <n v="0"/>
    <n v="90"/>
    <n v="0"/>
    <n v="0"/>
    <n v="0"/>
    <n v="0"/>
    <n v="0"/>
    <n v="90"/>
    <n v="2"/>
  </r>
  <r>
    <x v="8"/>
    <x v="218"/>
    <s v="1"/>
    <s v="01"/>
    <s v="15041RESIN159232022"/>
    <s v="22LB000F"/>
    <n v="4947"/>
    <n v="4947"/>
    <n v="4947"/>
    <n v="4947"/>
    <m/>
    <n v="0"/>
    <n v="0"/>
    <n v="0"/>
    <n v="7"/>
    <n v="0"/>
    <n v="0"/>
    <n v="0"/>
    <n v="0"/>
    <n v="0"/>
    <n v="7"/>
    <n v="2"/>
  </r>
  <r>
    <x v="8"/>
    <x v="218"/>
    <s v="1"/>
    <s v="01"/>
    <s v="15041RESIN159232022"/>
    <s v="22LB000F"/>
    <n v="4948"/>
    <n v="4948"/>
    <n v="4948"/>
    <n v="4948"/>
    <m/>
    <n v="0"/>
    <n v="0"/>
    <n v="0"/>
    <n v="16.5"/>
    <n v="0"/>
    <n v="0"/>
    <n v="0"/>
    <n v="0"/>
    <n v="0"/>
    <n v="16.5"/>
    <n v="2"/>
  </r>
  <r>
    <x v="8"/>
    <x v="218"/>
    <s v="1"/>
    <s v="01"/>
    <s v="15041RESIN159232022"/>
    <s v="22LB000F"/>
    <n v="4949"/>
    <n v="4949"/>
    <n v="4949"/>
    <n v="4949"/>
    <m/>
    <n v="0"/>
    <n v="0"/>
    <n v="0"/>
    <n v="542"/>
    <n v="0"/>
    <n v="0"/>
    <n v="0"/>
    <n v="0"/>
    <n v="0"/>
    <n v="542"/>
    <n v="2"/>
  </r>
  <r>
    <x v="8"/>
    <x v="218"/>
    <s v="1"/>
    <s v="01"/>
    <s v="15041RESIN159232022"/>
    <s v="22LB000F"/>
    <n v="4950"/>
    <n v="4950"/>
    <n v="4950"/>
    <n v="4950"/>
    <m/>
    <n v="0"/>
    <n v="0"/>
    <n v="0"/>
    <n v="15.9"/>
    <n v="0"/>
    <n v="0"/>
    <n v="0"/>
    <n v="0"/>
    <n v="0"/>
    <n v="15.9"/>
    <n v="2"/>
  </r>
  <r>
    <x v="8"/>
    <x v="218"/>
    <s v="1"/>
    <s v="01"/>
    <s v="15041RESIN159232022"/>
    <s v="22LB000F"/>
    <n v="4951"/>
    <n v="4951"/>
    <n v="4951"/>
    <n v="4951"/>
    <m/>
    <n v="0"/>
    <n v="0"/>
    <n v="0"/>
    <n v="127.95"/>
    <n v="0"/>
    <n v="0"/>
    <n v="0"/>
    <n v="0"/>
    <n v="0"/>
    <n v="127.95"/>
    <n v="2"/>
  </r>
  <r>
    <x v="8"/>
    <x v="218"/>
    <s v="1"/>
    <s v="01"/>
    <s v="15041RESIN159232022"/>
    <s v="22LB000F"/>
    <n v="4952"/>
    <n v="4952"/>
    <n v="4952"/>
    <n v="4952"/>
    <m/>
    <n v="0"/>
    <n v="0"/>
    <n v="0"/>
    <n v="70.25"/>
    <n v="0"/>
    <n v="0"/>
    <n v="0"/>
    <n v="0"/>
    <n v="0"/>
    <n v="70.25"/>
    <n v="2"/>
  </r>
  <r>
    <x v="8"/>
    <x v="218"/>
    <s v="1"/>
    <s v="01"/>
    <s v="15041RESIN159232022"/>
    <s v="22LB000F"/>
    <n v="4953"/>
    <n v="4953"/>
    <n v="4953"/>
    <n v="4953"/>
    <m/>
    <n v="0"/>
    <n v="0"/>
    <n v="0"/>
    <n v="221.1"/>
    <n v="0"/>
    <n v="0"/>
    <n v="0"/>
    <n v="0"/>
    <n v="0"/>
    <n v="221.1"/>
    <n v="2"/>
  </r>
  <r>
    <x v="8"/>
    <x v="218"/>
    <s v="1"/>
    <s v="01"/>
    <s v="15041RESIN159232022"/>
    <s v="22LB000F"/>
    <n v="4954"/>
    <n v="4954"/>
    <n v="4954"/>
    <n v="4954"/>
    <m/>
    <n v="0"/>
    <n v="0"/>
    <n v="0"/>
    <n v="32"/>
    <n v="0"/>
    <n v="0"/>
    <n v="0"/>
    <n v="0"/>
    <n v="0"/>
    <n v="32"/>
    <n v="2"/>
  </r>
  <r>
    <x v="8"/>
    <x v="218"/>
    <s v="1"/>
    <s v="01"/>
    <s v="15041RESIN159232022"/>
    <s v="22LB000F"/>
    <n v="4955"/>
    <n v="4955"/>
    <n v="4955"/>
    <n v="4955"/>
    <m/>
    <n v="0"/>
    <n v="0"/>
    <n v="0"/>
    <n v="118.25"/>
    <n v="0"/>
    <n v="0"/>
    <n v="0"/>
    <n v="0"/>
    <n v="0"/>
    <n v="118.25"/>
    <n v="2"/>
  </r>
  <r>
    <x v="8"/>
    <x v="219"/>
    <s v="1"/>
    <s v="01"/>
    <s v="15041RESIN159232022"/>
    <s v="22LB000F"/>
    <n v="4956"/>
    <n v="4956"/>
    <n v="4956"/>
    <n v="4956"/>
    <m/>
    <n v="0"/>
    <n v="0"/>
    <n v="0"/>
    <n v="441"/>
    <n v="0"/>
    <n v="0"/>
    <n v="0"/>
    <n v="0"/>
    <n v="0"/>
    <n v="441"/>
    <n v="2"/>
  </r>
  <r>
    <x v="8"/>
    <x v="219"/>
    <s v="1"/>
    <s v="01"/>
    <s v="15041RESIN159232022"/>
    <s v="22LB000F"/>
    <n v="4957"/>
    <n v="4957"/>
    <n v="4957"/>
    <n v="4957"/>
    <m/>
    <n v="0"/>
    <n v="0"/>
    <n v="0"/>
    <n v="414"/>
    <n v="0"/>
    <n v="0"/>
    <n v="0"/>
    <n v="0"/>
    <n v="0"/>
    <n v="414"/>
    <n v="2"/>
  </r>
  <r>
    <x v="8"/>
    <x v="219"/>
    <s v="1"/>
    <s v="01"/>
    <s v="15041RESIN159232022"/>
    <s v="22LB000F"/>
    <n v="4958"/>
    <n v="4958"/>
    <n v="4958"/>
    <n v="4958"/>
    <m/>
    <n v="0"/>
    <n v="0"/>
    <n v="0"/>
    <n v="534"/>
    <n v="0"/>
    <n v="0"/>
    <n v="0"/>
    <n v="0"/>
    <n v="0"/>
    <n v="534"/>
    <n v="2"/>
  </r>
  <r>
    <x v="8"/>
    <x v="219"/>
    <s v="1"/>
    <s v="01"/>
    <s v="15041RESIN159232022"/>
    <s v="22LB000F"/>
    <n v="4959"/>
    <n v="4959"/>
    <n v="4959"/>
    <n v="4959"/>
    <m/>
    <n v="0"/>
    <n v="0"/>
    <n v="0"/>
    <n v="69"/>
    <n v="0"/>
    <n v="0"/>
    <n v="0"/>
    <n v="0"/>
    <n v="0"/>
    <n v="69"/>
    <n v="2"/>
  </r>
  <r>
    <x v="8"/>
    <x v="219"/>
    <s v="1"/>
    <s v="01"/>
    <s v="15041RESIN159232022"/>
    <s v="22LB000F"/>
    <n v="4960"/>
    <n v="4960"/>
    <n v="4960"/>
    <n v="4960"/>
    <m/>
    <n v="0"/>
    <n v="0"/>
    <n v="0"/>
    <n v="520"/>
    <n v="0"/>
    <n v="0"/>
    <n v="0"/>
    <n v="0"/>
    <n v="0"/>
    <n v="520"/>
    <n v="2"/>
  </r>
  <r>
    <x v="8"/>
    <x v="219"/>
    <s v="1"/>
    <s v="01"/>
    <s v="15041RESIN159232022"/>
    <s v="22LB000F"/>
    <n v="4961"/>
    <n v="4961"/>
    <n v="4961"/>
    <n v="4961"/>
    <m/>
    <n v="0"/>
    <n v="0"/>
    <n v="0"/>
    <n v="15"/>
    <n v="0"/>
    <n v="0"/>
    <n v="0"/>
    <n v="0"/>
    <n v="0"/>
    <n v="15"/>
    <n v="2"/>
  </r>
  <r>
    <x v="8"/>
    <x v="219"/>
    <s v="1"/>
    <s v="01"/>
    <s v="15041RESIN159232022"/>
    <s v="22LB000F"/>
    <n v="4962"/>
    <n v="4962"/>
    <n v="4962"/>
    <n v="4962"/>
    <m/>
    <n v="0"/>
    <n v="0"/>
    <n v="0"/>
    <n v="531"/>
    <n v="0"/>
    <n v="0"/>
    <n v="0"/>
    <n v="0"/>
    <n v="0"/>
    <n v="531"/>
    <n v="2"/>
  </r>
  <r>
    <x v="8"/>
    <x v="219"/>
    <s v="1"/>
    <s v="01"/>
    <s v="15041RESIN159232022"/>
    <s v="22LB000F"/>
    <n v="4963"/>
    <n v="4963"/>
    <n v="4963"/>
    <n v="4963"/>
    <m/>
    <n v="0"/>
    <n v="0"/>
    <n v="0"/>
    <n v="73.94"/>
    <n v="0"/>
    <n v="0"/>
    <n v="0"/>
    <n v="0"/>
    <n v="0"/>
    <n v="73.94"/>
    <n v="2"/>
  </r>
  <r>
    <x v="8"/>
    <x v="219"/>
    <s v="1"/>
    <s v="01"/>
    <s v="15041RESIN159232022"/>
    <s v="22LB000F"/>
    <n v="4964"/>
    <n v="4964"/>
    <n v="4964"/>
    <n v="4964"/>
    <m/>
    <n v="0"/>
    <n v="0"/>
    <n v="0"/>
    <n v="237.5"/>
    <n v="0"/>
    <n v="0"/>
    <n v="0"/>
    <n v="0"/>
    <n v="0"/>
    <n v="237.5"/>
    <n v="2"/>
  </r>
  <r>
    <x v="8"/>
    <x v="219"/>
    <s v="1"/>
    <s v="01"/>
    <s v="15041RESIN159232022"/>
    <s v="22LB000F"/>
    <n v="4965"/>
    <n v="4965"/>
    <n v="4965"/>
    <n v="4965"/>
    <m/>
    <n v="0"/>
    <n v="0"/>
    <n v="0"/>
    <n v="51.6"/>
    <n v="0"/>
    <n v="0"/>
    <n v="0"/>
    <n v="0"/>
    <n v="0"/>
    <n v="51.6"/>
    <n v="2"/>
  </r>
  <r>
    <x v="8"/>
    <x v="219"/>
    <s v="1"/>
    <s v="01"/>
    <s v="15041RESIN159232022"/>
    <s v="22LB000F"/>
    <n v="4966"/>
    <n v="4966"/>
    <n v="4966"/>
    <n v="4966"/>
    <m/>
    <n v="0"/>
    <n v="0"/>
    <n v="0"/>
    <n v="773"/>
    <n v="0"/>
    <n v="0"/>
    <n v="0"/>
    <n v="0"/>
    <n v="0"/>
    <n v="773"/>
    <n v="2"/>
  </r>
  <r>
    <x v="8"/>
    <x v="219"/>
    <s v="1"/>
    <s v="01"/>
    <s v="15041RESIN159232022"/>
    <s v="22LB000F"/>
    <n v="4967"/>
    <n v="4967"/>
    <n v="4967"/>
    <n v="4967"/>
    <m/>
    <n v="0"/>
    <n v="0"/>
    <n v="0"/>
    <n v="49.5"/>
    <n v="0"/>
    <n v="0"/>
    <n v="0"/>
    <n v="0"/>
    <n v="0"/>
    <n v="49.5"/>
    <n v="2"/>
  </r>
  <r>
    <x v="8"/>
    <x v="219"/>
    <s v="1"/>
    <s v="01"/>
    <s v="15041RESIN159232022"/>
    <s v="22LB000F"/>
    <n v="4968"/>
    <n v="4968"/>
    <n v="4968"/>
    <n v="4968"/>
    <m/>
    <n v="0"/>
    <n v="0"/>
    <n v="0"/>
    <n v="82.5"/>
    <n v="0"/>
    <n v="0"/>
    <n v="0"/>
    <n v="0"/>
    <n v="0"/>
    <n v="82.5"/>
    <n v="2"/>
  </r>
  <r>
    <x v="8"/>
    <x v="219"/>
    <s v="1"/>
    <s v="01"/>
    <s v="15041RESIN159232022"/>
    <s v="22LB000F"/>
    <n v="4969"/>
    <n v="4969"/>
    <n v="4969"/>
    <n v="4969"/>
    <m/>
    <n v="0"/>
    <n v="0"/>
    <n v="0"/>
    <n v="112"/>
    <n v="0"/>
    <n v="0"/>
    <n v="0"/>
    <n v="0"/>
    <n v="0"/>
    <n v="112"/>
    <n v="2"/>
  </r>
  <r>
    <x v="8"/>
    <x v="219"/>
    <s v="1"/>
    <s v="01"/>
    <s v="15041RESIN159232022"/>
    <s v="22LB000F"/>
    <n v="4970"/>
    <n v="4970"/>
    <n v="4970"/>
    <n v="4970"/>
    <m/>
    <n v="0"/>
    <n v="0"/>
    <n v="0"/>
    <n v="23.9"/>
    <n v="0"/>
    <n v="0"/>
    <n v="0"/>
    <n v="0"/>
    <n v="0"/>
    <n v="23.9"/>
    <n v="2"/>
  </r>
  <r>
    <x v="8"/>
    <x v="219"/>
    <s v="1"/>
    <s v="01"/>
    <s v="15041RESIN159232022"/>
    <s v="22LB000F"/>
    <n v="4971"/>
    <n v="4971"/>
    <n v="4971"/>
    <n v="4971"/>
    <m/>
    <n v="0"/>
    <n v="0"/>
    <n v="0"/>
    <n v="52"/>
    <n v="0"/>
    <n v="0"/>
    <n v="0"/>
    <n v="0"/>
    <n v="0"/>
    <n v="52"/>
    <n v="2"/>
  </r>
  <r>
    <x v="8"/>
    <x v="219"/>
    <s v="1"/>
    <s v="01"/>
    <s v="15041RESIN159232022"/>
    <s v="22LB000F"/>
    <n v="4972"/>
    <n v="4972"/>
    <n v="4972"/>
    <n v="4972"/>
    <m/>
    <n v="0"/>
    <n v="0"/>
    <n v="0"/>
    <n v="135.6"/>
    <n v="0"/>
    <n v="0"/>
    <n v="0"/>
    <n v="0"/>
    <n v="0"/>
    <n v="135.6"/>
    <n v="2"/>
  </r>
  <r>
    <x v="8"/>
    <x v="219"/>
    <s v="1"/>
    <s v="01"/>
    <s v="15041RESIN159232022"/>
    <s v="22LB000F"/>
    <n v="4973"/>
    <n v="4973"/>
    <n v="4973"/>
    <n v="4973"/>
    <m/>
    <n v="0"/>
    <n v="0"/>
    <n v="0"/>
    <n v="248.5"/>
    <n v="0"/>
    <n v="0"/>
    <n v="0"/>
    <n v="0"/>
    <n v="0"/>
    <n v="248.5"/>
    <n v="2"/>
  </r>
  <r>
    <x v="8"/>
    <x v="219"/>
    <s v="1"/>
    <s v="01"/>
    <s v="15041RESIN159232022"/>
    <s v="22LB000F"/>
    <n v="4974"/>
    <n v="4974"/>
    <n v="4974"/>
    <n v="4974"/>
    <m/>
    <n v="0"/>
    <n v="0"/>
    <n v="0"/>
    <n v="7.9"/>
    <n v="0"/>
    <n v="0"/>
    <n v="0"/>
    <n v="0"/>
    <n v="0"/>
    <n v="7.9"/>
    <n v="2"/>
  </r>
  <r>
    <x v="8"/>
    <x v="219"/>
    <s v="1"/>
    <s v="01"/>
    <s v="15041RESIN159232022"/>
    <s v="22LB000F"/>
    <n v="4975"/>
    <n v="4975"/>
    <n v="4975"/>
    <n v="4975"/>
    <m/>
    <n v="0"/>
    <n v="0"/>
    <n v="0"/>
    <n v="485"/>
    <n v="0"/>
    <n v="0"/>
    <n v="0"/>
    <n v="0"/>
    <n v="0"/>
    <n v="485"/>
    <n v="2"/>
  </r>
  <r>
    <x v="8"/>
    <x v="219"/>
    <s v="1"/>
    <s v="01"/>
    <s v="15041RESIN159232022"/>
    <s v="22LB000F"/>
    <n v="4976"/>
    <n v="4976"/>
    <n v="4976"/>
    <n v="4976"/>
    <m/>
    <n v="0"/>
    <n v="0"/>
    <n v="0"/>
    <n v="12"/>
    <n v="0"/>
    <n v="0"/>
    <n v="0"/>
    <n v="0"/>
    <n v="0"/>
    <n v="12"/>
    <n v="2"/>
  </r>
  <r>
    <x v="8"/>
    <x v="219"/>
    <s v="1"/>
    <s v="01"/>
    <s v="15041RESIN159232022"/>
    <s v="22LB000F"/>
    <n v="4977"/>
    <n v="4977"/>
    <n v="4977"/>
    <n v="4977"/>
    <m/>
    <n v="0"/>
    <n v="0"/>
    <n v="0"/>
    <n v="28"/>
    <n v="0"/>
    <n v="0"/>
    <n v="0"/>
    <n v="0"/>
    <n v="0"/>
    <n v="28"/>
    <n v="2"/>
  </r>
  <r>
    <x v="8"/>
    <x v="219"/>
    <s v="1"/>
    <s v="01"/>
    <s v="15041RESIN159232022"/>
    <s v="22LB000F"/>
    <n v="4978"/>
    <n v="4978"/>
    <n v="4978"/>
    <n v="4978"/>
    <m/>
    <n v="0"/>
    <n v="0"/>
    <n v="0"/>
    <n v="78.75"/>
    <n v="0"/>
    <n v="0"/>
    <n v="0"/>
    <n v="0"/>
    <n v="0"/>
    <n v="78.75"/>
    <n v="2"/>
  </r>
  <r>
    <x v="8"/>
    <x v="219"/>
    <s v="1"/>
    <s v="01"/>
    <s v="15041RESIN159232022"/>
    <s v="22LB000F"/>
    <n v="4979"/>
    <n v="4979"/>
    <n v="4979"/>
    <n v="4979"/>
    <m/>
    <n v="0"/>
    <n v="0"/>
    <n v="0"/>
    <n v="45"/>
    <n v="0"/>
    <n v="0"/>
    <n v="0"/>
    <n v="0"/>
    <n v="0"/>
    <n v="45"/>
    <n v="2"/>
  </r>
  <r>
    <x v="8"/>
    <x v="219"/>
    <s v="1"/>
    <s v="01"/>
    <s v="15041RESIN159232022"/>
    <s v="22LB000F"/>
    <n v="4980"/>
    <n v="4980"/>
    <n v="4980"/>
    <n v="4980"/>
    <m/>
    <n v="0"/>
    <n v="0"/>
    <n v="0"/>
    <n v="32"/>
    <n v="0"/>
    <n v="0"/>
    <n v="0"/>
    <n v="0"/>
    <n v="0"/>
    <n v="32"/>
    <n v="2"/>
  </r>
  <r>
    <x v="8"/>
    <x v="220"/>
    <s v="1"/>
    <s v="01"/>
    <s v="15041RESIN159232022"/>
    <s v="22LB000F"/>
    <n v="4981"/>
    <n v="4981"/>
    <n v="4981"/>
    <n v="4981"/>
    <m/>
    <n v="0"/>
    <n v="0"/>
    <n v="0"/>
    <n v="135.30000000000001"/>
    <n v="0"/>
    <n v="0"/>
    <n v="0"/>
    <n v="0"/>
    <n v="0"/>
    <n v="135.30000000000001"/>
    <n v="2"/>
  </r>
  <r>
    <x v="8"/>
    <x v="220"/>
    <s v="1"/>
    <s v="01"/>
    <s v="15041RESIN159232022"/>
    <s v="22LB000F"/>
    <n v="4982"/>
    <n v="4982"/>
    <n v="4982"/>
    <n v="4982"/>
    <m/>
    <n v="0"/>
    <n v="0"/>
    <n v="0"/>
    <n v="220"/>
    <n v="0"/>
    <n v="0"/>
    <n v="0"/>
    <n v="0"/>
    <n v="0"/>
    <n v="220"/>
    <n v="2"/>
  </r>
  <r>
    <x v="8"/>
    <x v="220"/>
    <s v="1"/>
    <s v="01"/>
    <s v="15041RESIN159232022"/>
    <s v="22LB000F"/>
    <n v="4983"/>
    <n v="4983"/>
    <n v="4983"/>
    <n v="4983"/>
    <m/>
    <n v="0"/>
    <n v="0"/>
    <n v="0"/>
    <n v="13.75"/>
    <n v="0"/>
    <n v="0"/>
    <n v="0"/>
    <n v="0"/>
    <n v="0"/>
    <n v="13.75"/>
    <n v="2"/>
  </r>
  <r>
    <x v="8"/>
    <x v="220"/>
    <s v="1"/>
    <s v="01"/>
    <s v="15041RESIN159232022"/>
    <s v="22LB000F"/>
    <n v="4984"/>
    <n v="4984"/>
    <n v="4984"/>
    <n v="4984"/>
    <m/>
    <n v="0"/>
    <n v="0"/>
    <n v="0"/>
    <n v="66.599999999999994"/>
    <n v="0"/>
    <n v="0"/>
    <n v="0"/>
    <n v="0"/>
    <n v="0"/>
    <n v="66.599999999999994"/>
    <n v="2"/>
  </r>
  <r>
    <x v="8"/>
    <x v="220"/>
    <s v="1"/>
    <s v="01"/>
    <s v="15041RESIN159232022"/>
    <s v="22LB000F"/>
    <n v="4985"/>
    <n v="4985"/>
    <n v="4985"/>
    <n v="4985"/>
    <m/>
    <n v="0"/>
    <n v="0"/>
    <n v="0"/>
    <n v="807"/>
    <n v="0"/>
    <n v="0"/>
    <n v="0"/>
    <n v="0"/>
    <n v="0"/>
    <n v="807"/>
    <n v="2"/>
  </r>
  <r>
    <x v="8"/>
    <x v="220"/>
    <s v="1"/>
    <s v="01"/>
    <s v="15041RESIN159232022"/>
    <s v="22LB000F"/>
    <n v="4986"/>
    <n v="4986"/>
    <n v="4986"/>
    <n v="4986"/>
    <m/>
    <n v="0"/>
    <n v="0"/>
    <n v="0"/>
    <n v="45"/>
    <n v="0"/>
    <n v="0"/>
    <n v="0"/>
    <n v="0"/>
    <n v="0"/>
    <n v="45"/>
    <n v="2"/>
  </r>
  <r>
    <x v="8"/>
    <x v="220"/>
    <s v="1"/>
    <s v="01"/>
    <s v="15041RESIN159232022"/>
    <s v="22LB000F"/>
    <n v="4987"/>
    <n v="4987"/>
    <n v="4987"/>
    <n v="4987"/>
    <m/>
    <n v="0"/>
    <n v="0"/>
    <n v="0"/>
    <n v="170"/>
    <n v="0"/>
    <n v="0"/>
    <n v="0"/>
    <n v="0"/>
    <n v="0"/>
    <n v="170"/>
    <n v="2"/>
  </r>
  <r>
    <x v="8"/>
    <x v="220"/>
    <s v="1"/>
    <s v="01"/>
    <s v="15041RESIN159232022"/>
    <s v="22LB000F"/>
    <n v="4988"/>
    <n v="4988"/>
    <n v="4988"/>
    <n v="4988"/>
    <m/>
    <n v="0"/>
    <n v="0"/>
    <n v="0"/>
    <n v="53.35"/>
    <n v="0"/>
    <n v="0"/>
    <n v="0"/>
    <n v="0"/>
    <n v="0"/>
    <n v="53.35"/>
    <n v="2"/>
  </r>
  <r>
    <x v="8"/>
    <x v="220"/>
    <s v="1"/>
    <s v="01"/>
    <s v="15041RESIN159232022"/>
    <s v="22LB000F"/>
    <n v="4989"/>
    <n v="4989"/>
    <n v="4989"/>
    <n v="4989"/>
    <m/>
    <n v="0"/>
    <n v="0"/>
    <n v="0"/>
    <n v="192.5"/>
    <n v="0"/>
    <n v="0"/>
    <n v="0"/>
    <n v="0"/>
    <n v="0"/>
    <n v="192.5"/>
    <n v="2"/>
  </r>
  <r>
    <x v="8"/>
    <x v="220"/>
    <s v="1"/>
    <s v="01"/>
    <s v="15041RESIN159232022"/>
    <s v="22LB000F"/>
    <n v="4990"/>
    <n v="4990"/>
    <n v="4990"/>
    <n v="4990"/>
    <m/>
    <n v="0"/>
    <n v="0"/>
    <n v="0"/>
    <n v="82.5"/>
    <n v="0"/>
    <n v="0"/>
    <n v="0"/>
    <n v="0"/>
    <n v="0"/>
    <n v="82.5"/>
    <n v="2"/>
  </r>
  <r>
    <x v="8"/>
    <x v="220"/>
    <s v="1"/>
    <s v="01"/>
    <s v="15041RESIN159232022"/>
    <s v="22LB000F"/>
    <n v="4991"/>
    <n v="4991"/>
    <n v="4991"/>
    <n v="4991"/>
    <m/>
    <n v="0"/>
    <n v="0"/>
    <n v="0"/>
    <n v="25.15"/>
    <n v="0"/>
    <n v="0"/>
    <n v="0"/>
    <n v="0"/>
    <n v="0"/>
    <n v="25.15"/>
    <n v="2"/>
  </r>
  <r>
    <x v="8"/>
    <x v="220"/>
    <s v="1"/>
    <s v="01"/>
    <s v="15041RESIN159232022"/>
    <s v="22LB000F"/>
    <n v="4992"/>
    <n v="4992"/>
    <n v="4992"/>
    <n v="4992"/>
    <m/>
    <n v="0"/>
    <n v="0"/>
    <n v="0"/>
    <n v="27"/>
    <n v="0"/>
    <n v="0"/>
    <n v="0"/>
    <n v="0"/>
    <n v="0"/>
    <n v="27"/>
    <n v="2"/>
  </r>
  <r>
    <x v="8"/>
    <x v="220"/>
    <s v="1"/>
    <s v="01"/>
    <s v="15041RESIN159232022"/>
    <s v="22LB000F"/>
    <n v="4993"/>
    <n v="4993"/>
    <n v="4993"/>
    <n v="4993"/>
    <m/>
    <n v="0"/>
    <n v="0"/>
    <n v="0"/>
    <n v="450"/>
    <n v="0"/>
    <n v="0"/>
    <n v="0"/>
    <n v="0"/>
    <n v="0"/>
    <n v="450"/>
    <n v="2"/>
  </r>
  <r>
    <x v="8"/>
    <x v="220"/>
    <s v="1"/>
    <s v="01"/>
    <s v="15041RESIN159232022"/>
    <s v="22LB000F"/>
    <n v="4994"/>
    <n v="4994"/>
    <n v="4994"/>
    <n v="4994"/>
    <m/>
    <n v="0"/>
    <n v="0"/>
    <n v="0"/>
    <n v="133"/>
    <n v="0"/>
    <n v="0"/>
    <n v="0"/>
    <n v="0"/>
    <n v="0"/>
    <n v="133"/>
    <n v="2"/>
  </r>
  <r>
    <x v="8"/>
    <x v="220"/>
    <s v="1"/>
    <s v="01"/>
    <s v="15041RESIN159232022"/>
    <s v="22LB000F"/>
    <n v="4995"/>
    <n v="4995"/>
    <n v="4995"/>
    <n v="4995"/>
    <m/>
    <n v="0"/>
    <n v="0"/>
    <n v="0"/>
    <n v="10.08"/>
    <n v="0"/>
    <n v="0"/>
    <n v="0"/>
    <n v="0"/>
    <n v="0"/>
    <n v="10.08"/>
    <n v="2"/>
  </r>
  <r>
    <x v="8"/>
    <x v="220"/>
    <s v="1"/>
    <s v="01"/>
    <s v="15041RESIN159232022"/>
    <s v="22LB000F"/>
    <n v="4996"/>
    <n v="4996"/>
    <n v="4996"/>
    <n v="4996"/>
    <m/>
    <n v="0"/>
    <n v="0"/>
    <n v="0"/>
    <n v="100.8"/>
    <n v="0"/>
    <n v="0"/>
    <n v="0"/>
    <n v="0"/>
    <n v="0"/>
    <n v="100.8"/>
    <n v="2"/>
  </r>
  <r>
    <x v="8"/>
    <x v="220"/>
    <s v="1"/>
    <s v="01"/>
    <s v="15041RESIN159232022"/>
    <s v="22LB000F"/>
    <n v="4997"/>
    <n v="4997"/>
    <n v="4997"/>
    <n v="4997"/>
    <m/>
    <n v="0"/>
    <n v="0"/>
    <n v="0"/>
    <n v="192.44"/>
    <n v="0"/>
    <n v="0"/>
    <n v="0"/>
    <n v="0"/>
    <n v="0"/>
    <n v="192.44"/>
    <n v="2"/>
  </r>
  <r>
    <x v="8"/>
    <x v="220"/>
    <s v="1"/>
    <s v="01"/>
    <s v="15041RESIN159232022"/>
    <s v="22LB000F"/>
    <n v="4998"/>
    <n v="4998"/>
    <n v="4998"/>
    <n v="4998"/>
    <m/>
    <n v="0"/>
    <n v="0"/>
    <n v="0"/>
    <n v="48.9"/>
    <n v="0"/>
    <n v="0"/>
    <n v="0"/>
    <n v="0"/>
    <n v="0"/>
    <n v="48.9"/>
    <n v="2"/>
  </r>
  <r>
    <x v="8"/>
    <x v="220"/>
    <s v="1"/>
    <s v="01"/>
    <s v="15041RESIN159232022"/>
    <s v="22LB000F"/>
    <n v="4999"/>
    <n v="4999"/>
    <n v="4999"/>
    <n v="4999"/>
    <m/>
    <n v="0"/>
    <n v="0"/>
    <n v="0"/>
    <n v="2.1"/>
    <n v="0"/>
    <n v="0"/>
    <n v="0"/>
    <n v="0"/>
    <n v="0"/>
    <n v="2.1"/>
    <n v="2"/>
  </r>
  <r>
    <x v="8"/>
    <x v="220"/>
    <s v="1"/>
    <s v="01"/>
    <s v="15041RESIN159232022"/>
    <s v="22LB000F"/>
    <n v="5000"/>
    <n v="5000"/>
    <n v="5000"/>
    <n v="5000"/>
    <m/>
    <n v="0"/>
    <n v="0"/>
    <n v="0"/>
    <n v="27.5"/>
    <n v="0"/>
    <n v="0"/>
    <n v="0"/>
    <n v="0"/>
    <n v="0"/>
    <n v="27.5"/>
    <n v="2"/>
  </r>
  <r>
    <x v="8"/>
    <x v="220"/>
    <s v="1"/>
    <s v="01"/>
    <s v="15041RESIN159232022"/>
    <s v="22LB000F"/>
    <n v="5001"/>
    <n v="5001"/>
    <n v="5001"/>
    <n v="5001"/>
    <m/>
    <n v="0"/>
    <n v="0"/>
    <n v="0"/>
    <n v="15.51"/>
    <n v="0"/>
    <n v="0"/>
    <n v="0"/>
    <n v="0"/>
    <n v="0"/>
    <n v="15.51"/>
    <n v="2"/>
  </r>
  <r>
    <x v="8"/>
    <x v="220"/>
    <s v="1"/>
    <s v="01"/>
    <s v="15041RESIN159232022"/>
    <s v="22LB000F"/>
    <n v="5002"/>
    <n v="5002"/>
    <n v="5002"/>
    <n v="5002"/>
    <m/>
    <n v="0"/>
    <n v="0"/>
    <n v="0"/>
    <n v="320"/>
    <n v="0"/>
    <n v="0"/>
    <n v="0"/>
    <n v="0"/>
    <n v="0"/>
    <n v="320"/>
    <n v="2"/>
  </r>
  <r>
    <x v="8"/>
    <x v="220"/>
    <s v="1"/>
    <s v="01"/>
    <s v="15041RESIN159232022"/>
    <s v="22LB000F"/>
    <n v="5003"/>
    <n v="5003"/>
    <n v="5003"/>
    <n v="5003"/>
    <m/>
    <n v="0"/>
    <n v="0"/>
    <n v="0"/>
    <n v="50"/>
    <n v="0"/>
    <n v="0"/>
    <n v="0"/>
    <n v="0"/>
    <n v="0"/>
    <n v="50"/>
    <n v="2"/>
  </r>
  <r>
    <x v="8"/>
    <x v="220"/>
    <s v="1"/>
    <s v="01"/>
    <s v="15041RESIN159232022"/>
    <s v="22LB000F"/>
    <n v="5004"/>
    <n v="5004"/>
    <n v="5004"/>
    <n v="5004"/>
    <m/>
    <n v="0"/>
    <n v="0"/>
    <n v="0"/>
    <n v="33"/>
    <n v="0"/>
    <n v="0"/>
    <n v="0"/>
    <n v="0"/>
    <n v="0"/>
    <n v="33"/>
    <n v="2"/>
  </r>
  <r>
    <x v="8"/>
    <x v="220"/>
    <s v="1"/>
    <s v="01"/>
    <s v="15041RESIN159232022"/>
    <s v="22LB000F"/>
    <n v="5005"/>
    <n v="5005"/>
    <n v="5005"/>
    <n v="5005"/>
    <m/>
    <n v="0"/>
    <n v="0"/>
    <n v="0"/>
    <n v="321.5"/>
    <n v="0"/>
    <n v="0"/>
    <n v="0"/>
    <n v="0"/>
    <n v="0"/>
    <n v="321.5"/>
    <n v="2"/>
  </r>
  <r>
    <x v="8"/>
    <x v="220"/>
    <s v="1"/>
    <s v="01"/>
    <s v="15041RESIN159232022"/>
    <s v="22LB000F"/>
    <n v="5006"/>
    <n v="5006"/>
    <n v="5006"/>
    <n v="5006"/>
    <m/>
    <n v="0"/>
    <n v="0"/>
    <n v="0"/>
    <n v="52.5"/>
    <n v="0"/>
    <n v="0"/>
    <n v="0"/>
    <n v="0"/>
    <n v="0"/>
    <n v="52.5"/>
    <n v="2"/>
  </r>
  <r>
    <x v="8"/>
    <x v="221"/>
    <s v="1"/>
    <s v="01"/>
    <s v="15041RESIN159232022"/>
    <s v="22LB000F"/>
    <n v="5007"/>
    <n v="5007"/>
    <n v="5007"/>
    <n v="5007"/>
    <m/>
    <n v="0"/>
    <n v="0"/>
    <n v="0"/>
    <n v="344.6"/>
    <n v="0"/>
    <n v="0"/>
    <n v="0"/>
    <n v="0"/>
    <n v="0"/>
    <n v="344.6"/>
    <n v="2"/>
  </r>
  <r>
    <x v="8"/>
    <x v="221"/>
    <s v="1"/>
    <s v="01"/>
    <s v="15041RESIN159232022"/>
    <s v="22LB000F"/>
    <n v="5008"/>
    <n v="5008"/>
    <n v="5008"/>
    <n v="5008"/>
    <m/>
    <n v="0"/>
    <n v="0"/>
    <n v="0"/>
    <n v="0"/>
    <n v="0"/>
    <n v="0"/>
    <n v="0"/>
    <n v="0"/>
    <n v="0"/>
    <n v="0"/>
    <n v="2"/>
  </r>
  <r>
    <x v="8"/>
    <x v="221"/>
    <s v="1"/>
    <s v="01"/>
    <s v="15041RESIN159232022"/>
    <s v="22LB000F"/>
    <n v="5009"/>
    <n v="5009"/>
    <n v="5009"/>
    <n v="5009"/>
    <m/>
    <n v="0"/>
    <n v="0"/>
    <n v="0"/>
    <n v="526.75"/>
    <n v="0"/>
    <n v="0"/>
    <n v="0"/>
    <n v="0"/>
    <n v="0"/>
    <n v="526.75"/>
    <n v="2"/>
  </r>
  <r>
    <x v="8"/>
    <x v="221"/>
    <s v="1"/>
    <s v="01"/>
    <s v="15041RESIN159232022"/>
    <s v="22LB000F"/>
    <n v="5010"/>
    <n v="5010"/>
    <n v="5010"/>
    <n v="5010"/>
    <m/>
    <n v="0"/>
    <n v="0"/>
    <n v="0"/>
    <n v="110.04"/>
    <n v="0"/>
    <n v="0"/>
    <n v="0"/>
    <n v="0"/>
    <n v="0"/>
    <n v="110.04"/>
    <n v="2"/>
  </r>
  <r>
    <x v="8"/>
    <x v="221"/>
    <s v="1"/>
    <s v="01"/>
    <s v="15041RESIN159232022"/>
    <s v="22LB000F"/>
    <n v="5011"/>
    <n v="5011"/>
    <n v="5011"/>
    <n v="5011"/>
    <m/>
    <n v="0"/>
    <n v="0"/>
    <n v="0"/>
    <n v="11.25"/>
    <n v="0"/>
    <n v="0"/>
    <n v="0"/>
    <n v="0"/>
    <n v="0"/>
    <n v="11.25"/>
    <n v="2"/>
  </r>
  <r>
    <x v="8"/>
    <x v="221"/>
    <s v="1"/>
    <s v="01"/>
    <s v="15041RESIN159232022"/>
    <s v="22LB000F"/>
    <n v="5012"/>
    <n v="5012"/>
    <n v="5012"/>
    <n v="5012"/>
    <m/>
    <n v="0"/>
    <n v="0"/>
    <n v="0"/>
    <n v="26.5"/>
    <n v="0"/>
    <n v="0"/>
    <n v="0"/>
    <n v="0"/>
    <n v="0"/>
    <n v="26.5"/>
    <n v="2"/>
  </r>
  <r>
    <x v="8"/>
    <x v="221"/>
    <s v="1"/>
    <s v="01"/>
    <s v="15041RESIN159232022"/>
    <s v="22LB000F"/>
    <n v="5013"/>
    <n v="5013"/>
    <n v="5013"/>
    <n v="5013"/>
    <m/>
    <n v="0"/>
    <n v="0"/>
    <n v="0"/>
    <n v="0"/>
    <n v="0"/>
    <n v="0"/>
    <n v="0"/>
    <n v="0"/>
    <n v="0"/>
    <n v="0"/>
    <n v="2"/>
  </r>
  <r>
    <x v="8"/>
    <x v="221"/>
    <s v="1"/>
    <s v="01"/>
    <s v="15041RESIN159232022"/>
    <s v="22LB000F"/>
    <n v="5014"/>
    <n v="5014"/>
    <n v="5014"/>
    <n v="5014"/>
    <m/>
    <n v="0"/>
    <n v="0"/>
    <n v="0"/>
    <n v="155"/>
    <n v="0"/>
    <n v="0"/>
    <n v="0"/>
    <n v="0"/>
    <n v="0"/>
    <n v="155"/>
    <n v="2"/>
  </r>
  <r>
    <x v="8"/>
    <x v="221"/>
    <s v="1"/>
    <s v="01"/>
    <s v="15041RESIN159232022"/>
    <s v="22LB000F"/>
    <n v="5015"/>
    <n v="5015"/>
    <n v="5015"/>
    <n v="5015"/>
    <m/>
    <n v="0"/>
    <n v="0"/>
    <n v="0"/>
    <n v="13.2"/>
    <n v="0"/>
    <n v="0"/>
    <n v="0"/>
    <n v="0"/>
    <n v="0"/>
    <n v="13.2"/>
    <n v="2"/>
  </r>
  <r>
    <x v="8"/>
    <x v="221"/>
    <s v="1"/>
    <s v="01"/>
    <s v="15041RESIN159232022"/>
    <s v="22LB000F"/>
    <n v="5016"/>
    <n v="5016"/>
    <n v="5016"/>
    <n v="5016"/>
    <m/>
    <n v="0"/>
    <n v="0"/>
    <n v="0"/>
    <n v="74.5"/>
    <n v="0"/>
    <n v="0"/>
    <n v="0"/>
    <n v="0"/>
    <n v="0"/>
    <n v="74.5"/>
    <n v="2"/>
  </r>
  <r>
    <x v="8"/>
    <x v="221"/>
    <s v="1"/>
    <s v="01"/>
    <s v="15041RESIN159232022"/>
    <s v="22LB000F"/>
    <n v="5017"/>
    <n v="5017"/>
    <n v="5017"/>
    <n v="5017"/>
    <m/>
    <n v="0"/>
    <n v="0"/>
    <n v="0"/>
    <n v="34.4"/>
    <n v="0"/>
    <n v="0"/>
    <n v="0"/>
    <n v="0"/>
    <n v="0"/>
    <n v="34.4"/>
    <n v="2"/>
  </r>
  <r>
    <x v="8"/>
    <x v="221"/>
    <s v="1"/>
    <s v="01"/>
    <s v="15041RESIN159232022"/>
    <s v="22LB000F"/>
    <n v="5018"/>
    <n v="5018"/>
    <n v="5018"/>
    <n v="5018"/>
    <m/>
    <n v="0"/>
    <n v="0"/>
    <n v="0"/>
    <n v="83.6"/>
    <n v="0"/>
    <n v="0"/>
    <n v="0"/>
    <n v="0"/>
    <n v="0"/>
    <n v="83.6"/>
    <n v="2"/>
  </r>
  <r>
    <x v="8"/>
    <x v="221"/>
    <s v="1"/>
    <s v="01"/>
    <s v="15041RESIN159232022"/>
    <s v="22LB000F"/>
    <n v="5019"/>
    <n v="5019"/>
    <n v="5019"/>
    <n v="5019"/>
    <m/>
    <n v="0"/>
    <n v="0"/>
    <n v="0"/>
    <n v="43.4"/>
    <n v="0"/>
    <n v="0"/>
    <n v="0"/>
    <n v="0"/>
    <n v="0"/>
    <n v="43.4"/>
    <n v="2"/>
  </r>
  <r>
    <x v="8"/>
    <x v="221"/>
    <s v="1"/>
    <s v="01"/>
    <s v="15041RESIN159232022"/>
    <s v="22LB000F"/>
    <n v="5020"/>
    <n v="5020"/>
    <n v="5020"/>
    <n v="5020"/>
    <m/>
    <n v="0"/>
    <n v="0"/>
    <n v="0"/>
    <n v="27.35"/>
    <n v="0"/>
    <n v="0"/>
    <n v="0"/>
    <n v="0"/>
    <n v="0"/>
    <n v="27.35"/>
    <n v="2"/>
  </r>
  <r>
    <x v="8"/>
    <x v="221"/>
    <s v="1"/>
    <s v="01"/>
    <s v="15041RESIN159232022"/>
    <s v="22LB000F"/>
    <n v="5021"/>
    <n v="5021"/>
    <n v="5021"/>
    <n v="5021"/>
    <m/>
    <n v="0"/>
    <n v="0"/>
    <n v="0"/>
    <n v="18"/>
    <n v="0"/>
    <n v="0"/>
    <n v="0"/>
    <n v="0"/>
    <n v="0"/>
    <n v="18"/>
    <n v="2"/>
  </r>
  <r>
    <x v="8"/>
    <x v="221"/>
    <s v="1"/>
    <s v="01"/>
    <s v="15041RESIN159232022"/>
    <s v="22LB000F"/>
    <n v="5022"/>
    <n v="5022"/>
    <n v="5022"/>
    <n v="5022"/>
    <m/>
    <n v="0"/>
    <n v="0"/>
    <n v="0"/>
    <n v="3.5"/>
    <n v="0"/>
    <n v="0"/>
    <n v="0"/>
    <n v="0"/>
    <n v="0"/>
    <n v="3.5"/>
    <n v="2"/>
  </r>
  <r>
    <x v="8"/>
    <x v="221"/>
    <s v="1"/>
    <s v="01"/>
    <s v="15041RESIN159232022"/>
    <s v="22LB000F"/>
    <n v="5023"/>
    <n v="5023"/>
    <n v="5023"/>
    <n v="5023"/>
    <m/>
    <n v="0"/>
    <n v="0"/>
    <n v="0"/>
    <n v="224"/>
    <n v="0"/>
    <n v="0"/>
    <n v="0"/>
    <n v="0"/>
    <n v="0"/>
    <n v="224"/>
    <n v="2"/>
  </r>
  <r>
    <x v="8"/>
    <x v="221"/>
    <s v="1"/>
    <s v="01"/>
    <s v="15041RESIN159232022"/>
    <s v="22LB000F"/>
    <n v="5024"/>
    <n v="5024"/>
    <n v="5024"/>
    <n v="5024"/>
    <m/>
    <n v="0"/>
    <n v="0"/>
    <n v="0"/>
    <n v="63.95"/>
    <n v="0"/>
    <n v="0"/>
    <n v="0"/>
    <n v="0"/>
    <n v="0"/>
    <n v="63.95"/>
    <n v="2"/>
  </r>
  <r>
    <x v="8"/>
    <x v="222"/>
    <s v="1"/>
    <s v="01"/>
    <s v="15041RESIN159232022"/>
    <s v="22LB000F"/>
    <n v="5025"/>
    <n v="5025"/>
    <n v="5025"/>
    <n v="5025"/>
    <m/>
    <n v="0"/>
    <n v="0"/>
    <n v="0"/>
    <n v="548"/>
    <n v="0"/>
    <n v="0"/>
    <n v="0"/>
    <n v="0"/>
    <n v="0"/>
    <n v="548"/>
    <n v="2"/>
  </r>
  <r>
    <x v="8"/>
    <x v="222"/>
    <s v="1"/>
    <s v="01"/>
    <s v="15041RESIN159232022"/>
    <s v="22LB000F"/>
    <n v="5026"/>
    <n v="5026"/>
    <n v="5026"/>
    <n v="5026"/>
    <m/>
    <n v="0"/>
    <n v="0"/>
    <n v="0"/>
    <n v="218.59"/>
    <n v="0"/>
    <n v="0"/>
    <n v="0"/>
    <n v="0"/>
    <n v="0"/>
    <n v="218.59"/>
    <n v="2"/>
  </r>
  <r>
    <x v="8"/>
    <x v="222"/>
    <s v="1"/>
    <s v="01"/>
    <s v="15041RESIN159232022"/>
    <s v="22LB000F"/>
    <n v="5027"/>
    <n v="5027"/>
    <n v="5027"/>
    <n v="5027"/>
    <m/>
    <n v="0"/>
    <n v="0"/>
    <n v="0"/>
    <n v="123"/>
    <n v="0"/>
    <n v="0"/>
    <n v="0"/>
    <n v="0"/>
    <n v="0"/>
    <n v="123"/>
    <n v="2"/>
  </r>
  <r>
    <x v="8"/>
    <x v="222"/>
    <s v="1"/>
    <s v="01"/>
    <s v="15041RESIN159232022"/>
    <s v="22LB000F"/>
    <n v="5028"/>
    <n v="5028"/>
    <n v="5028"/>
    <n v="5028"/>
    <m/>
    <n v="0"/>
    <n v="0"/>
    <n v="0"/>
    <n v="268"/>
    <n v="0"/>
    <n v="0"/>
    <n v="0"/>
    <n v="0"/>
    <n v="0"/>
    <n v="268"/>
    <n v="2"/>
  </r>
  <r>
    <x v="8"/>
    <x v="222"/>
    <s v="1"/>
    <s v="01"/>
    <s v="15041RESIN159232022"/>
    <s v="22LB000F"/>
    <n v="5029"/>
    <n v="5029"/>
    <n v="5029"/>
    <n v="5029"/>
    <m/>
    <n v="0"/>
    <n v="0"/>
    <n v="0"/>
    <n v="529.79999999999995"/>
    <n v="0"/>
    <n v="0"/>
    <n v="0"/>
    <n v="0"/>
    <n v="0"/>
    <n v="529.79999999999995"/>
    <n v="2"/>
  </r>
  <r>
    <x v="8"/>
    <x v="222"/>
    <s v="1"/>
    <s v="01"/>
    <s v="15041RESIN159232022"/>
    <s v="22LB000F"/>
    <n v="5030"/>
    <n v="5030"/>
    <n v="5030"/>
    <n v="5030"/>
    <m/>
    <n v="0"/>
    <n v="0"/>
    <n v="0"/>
    <n v="137"/>
    <n v="0"/>
    <n v="0"/>
    <n v="0"/>
    <n v="0"/>
    <n v="0"/>
    <n v="137"/>
    <n v="2"/>
  </r>
  <r>
    <x v="8"/>
    <x v="222"/>
    <s v="1"/>
    <s v="01"/>
    <s v="15041RESIN159232022"/>
    <s v="22LB000F"/>
    <n v="5031"/>
    <n v="5031"/>
    <n v="5031"/>
    <n v="5031"/>
    <m/>
    <n v="0"/>
    <n v="0"/>
    <n v="0"/>
    <n v="55"/>
    <n v="0"/>
    <n v="0"/>
    <n v="0"/>
    <n v="0"/>
    <n v="0"/>
    <n v="55"/>
    <n v="2"/>
  </r>
  <r>
    <x v="8"/>
    <x v="222"/>
    <s v="1"/>
    <s v="01"/>
    <s v="15041RESIN159232022"/>
    <s v="22LB000F"/>
    <n v="5032"/>
    <n v="5032"/>
    <n v="5032"/>
    <n v="5032"/>
    <m/>
    <n v="0"/>
    <n v="0"/>
    <n v="0"/>
    <n v="414"/>
    <n v="0"/>
    <n v="0"/>
    <n v="0"/>
    <n v="0"/>
    <n v="0"/>
    <n v="414"/>
    <n v="2"/>
  </r>
  <r>
    <x v="8"/>
    <x v="222"/>
    <s v="1"/>
    <s v="01"/>
    <s v="15041RESIN159232022"/>
    <s v="22LB000F"/>
    <n v="5033"/>
    <n v="5033"/>
    <n v="5033"/>
    <n v="5033"/>
    <m/>
    <n v="0"/>
    <n v="0"/>
    <n v="0"/>
    <n v="130"/>
    <n v="0"/>
    <n v="0"/>
    <n v="0"/>
    <n v="0"/>
    <n v="0"/>
    <n v="130"/>
    <n v="2"/>
  </r>
  <r>
    <x v="8"/>
    <x v="222"/>
    <s v="1"/>
    <s v="01"/>
    <s v="15041RESIN159232022"/>
    <s v="22LB000F"/>
    <n v="5034"/>
    <n v="5034"/>
    <n v="5034"/>
    <n v="5034"/>
    <m/>
    <n v="0"/>
    <n v="0"/>
    <n v="0"/>
    <n v="17"/>
    <n v="0"/>
    <n v="0"/>
    <n v="0"/>
    <n v="0"/>
    <n v="0"/>
    <n v="17"/>
    <n v="2"/>
  </r>
  <r>
    <x v="8"/>
    <x v="222"/>
    <s v="1"/>
    <s v="01"/>
    <s v="15041RESIN159232022"/>
    <s v="22LB000F"/>
    <n v="5035"/>
    <n v="5035"/>
    <n v="5035"/>
    <n v="5035"/>
    <m/>
    <n v="0"/>
    <n v="0"/>
    <n v="0"/>
    <n v="125.5"/>
    <n v="0"/>
    <n v="0"/>
    <n v="0"/>
    <n v="0"/>
    <n v="0"/>
    <n v="125.5"/>
    <n v="2"/>
  </r>
  <r>
    <x v="8"/>
    <x v="222"/>
    <s v="1"/>
    <s v="01"/>
    <s v="15041RESIN159232022"/>
    <s v="22LB000F"/>
    <n v="5036"/>
    <n v="5036"/>
    <n v="5036"/>
    <n v="5036"/>
    <m/>
    <n v="0"/>
    <n v="0"/>
    <n v="0"/>
    <n v="29.5"/>
    <n v="0"/>
    <n v="0"/>
    <n v="0"/>
    <n v="0"/>
    <n v="0"/>
    <n v="29.5"/>
    <n v="2"/>
  </r>
  <r>
    <x v="8"/>
    <x v="222"/>
    <s v="1"/>
    <s v="01"/>
    <s v="15041RESIN159232022"/>
    <s v="22LB000F"/>
    <n v="5037"/>
    <n v="5037"/>
    <n v="5037"/>
    <n v="5037"/>
    <m/>
    <n v="0"/>
    <n v="0"/>
    <n v="0"/>
    <n v="392.9"/>
    <n v="0"/>
    <n v="0"/>
    <n v="0"/>
    <n v="0"/>
    <n v="0"/>
    <n v="392.9"/>
    <n v="2"/>
  </r>
  <r>
    <x v="8"/>
    <x v="222"/>
    <s v="1"/>
    <s v="01"/>
    <s v="15041RESIN159232022"/>
    <s v="22LB000F"/>
    <n v="5038"/>
    <n v="5038"/>
    <n v="5038"/>
    <n v="5038"/>
    <m/>
    <n v="0"/>
    <n v="0"/>
    <n v="0"/>
    <n v="45"/>
    <n v="0"/>
    <n v="0"/>
    <n v="0"/>
    <n v="0"/>
    <n v="0"/>
    <n v="45"/>
    <n v="2"/>
  </r>
  <r>
    <x v="8"/>
    <x v="222"/>
    <s v="1"/>
    <s v="01"/>
    <s v="15041RESIN159232022"/>
    <s v="22LB000F"/>
    <n v="5039"/>
    <n v="5039"/>
    <n v="5039"/>
    <n v="5039"/>
    <m/>
    <n v="0"/>
    <n v="0"/>
    <n v="0"/>
    <n v="444.5"/>
    <n v="0"/>
    <n v="0"/>
    <n v="0"/>
    <n v="0"/>
    <n v="0"/>
    <n v="444.5"/>
    <n v="2"/>
  </r>
  <r>
    <x v="8"/>
    <x v="222"/>
    <s v="1"/>
    <s v="01"/>
    <s v="15041RESIN159232022"/>
    <s v="22LB000F"/>
    <n v="5040"/>
    <n v="5040"/>
    <n v="5040"/>
    <n v="5040"/>
    <m/>
    <n v="0"/>
    <n v="0"/>
    <n v="0"/>
    <n v="511"/>
    <n v="0"/>
    <n v="0"/>
    <n v="0"/>
    <n v="0"/>
    <n v="0"/>
    <n v="511"/>
    <n v="2"/>
  </r>
  <r>
    <x v="8"/>
    <x v="222"/>
    <s v="1"/>
    <s v="01"/>
    <s v="15041RESIN159232022"/>
    <s v="22LB000F"/>
    <n v="5041"/>
    <n v="5041"/>
    <n v="5041"/>
    <n v="5041"/>
    <m/>
    <n v="0"/>
    <n v="0"/>
    <n v="0"/>
    <n v="13.5"/>
    <n v="0"/>
    <n v="0"/>
    <n v="0"/>
    <n v="0"/>
    <n v="0"/>
    <n v="13.5"/>
    <n v="2"/>
  </r>
  <r>
    <x v="8"/>
    <x v="222"/>
    <s v="1"/>
    <s v="01"/>
    <s v="15041RESIN159232022"/>
    <s v="22LB000F"/>
    <n v="5042"/>
    <n v="5042"/>
    <n v="5042"/>
    <n v="5042"/>
    <m/>
    <n v="0"/>
    <n v="0"/>
    <n v="0"/>
    <n v="75.900000000000006"/>
    <n v="0"/>
    <n v="0"/>
    <n v="0"/>
    <n v="0"/>
    <n v="0"/>
    <n v="75.900000000000006"/>
    <n v="2"/>
  </r>
  <r>
    <x v="8"/>
    <x v="222"/>
    <s v="1"/>
    <s v="01"/>
    <s v="15041RESIN159232022"/>
    <s v="22LB000F"/>
    <n v="5043"/>
    <n v="5043"/>
    <n v="5043"/>
    <n v="5043"/>
    <m/>
    <n v="0"/>
    <n v="0"/>
    <n v="0"/>
    <n v="25.4"/>
    <n v="0"/>
    <n v="0"/>
    <n v="0"/>
    <n v="0"/>
    <n v="0"/>
    <n v="25.4"/>
    <n v="2"/>
  </r>
  <r>
    <x v="8"/>
    <x v="222"/>
    <s v="1"/>
    <s v="01"/>
    <s v="15041RESIN159232022"/>
    <s v="22LB000F"/>
    <n v="5044"/>
    <n v="5044"/>
    <n v="5044"/>
    <n v="5044"/>
    <m/>
    <n v="0"/>
    <n v="0"/>
    <n v="0"/>
    <n v="32.6"/>
    <n v="0"/>
    <n v="0"/>
    <n v="0"/>
    <n v="0"/>
    <n v="0"/>
    <n v="32.6"/>
    <n v="2"/>
  </r>
  <r>
    <x v="8"/>
    <x v="222"/>
    <s v="1"/>
    <s v="01"/>
    <s v="15041RESIN159232022"/>
    <s v="22LB000F"/>
    <n v="5045"/>
    <n v="5045"/>
    <n v="5045"/>
    <n v="5045"/>
    <m/>
    <n v="0"/>
    <n v="0"/>
    <n v="0"/>
    <n v="100"/>
    <n v="0"/>
    <n v="0"/>
    <n v="0"/>
    <n v="0"/>
    <n v="0"/>
    <n v="100"/>
    <n v="2"/>
  </r>
  <r>
    <x v="8"/>
    <x v="222"/>
    <s v="1"/>
    <s v="01"/>
    <s v="15041RESIN159232022"/>
    <s v="22LB000F"/>
    <n v="5046"/>
    <n v="5046"/>
    <n v="5046"/>
    <n v="5046"/>
    <m/>
    <n v="0"/>
    <n v="0"/>
    <n v="0"/>
    <n v="106.24"/>
    <n v="0"/>
    <n v="0"/>
    <n v="0"/>
    <n v="0"/>
    <n v="0"/>
    <n v="106.24"/>
    <n v="2"/>
  </r>
  <r>
    <x v="8"/>
    <x v="222"/>
    <s v="1"/>
    <s v="01"/>
    <s v="15041RESIN159232022"/>
    <s v="22LB000F"/>
    <n v="5047"/>
    <n v="5047"/>
    <n v="5047"/>
    <n v="5047"/>
    <m/>
    <n v="0"/>
    <n v="0"/>
    <n v="0"/>
    <n v="651.35"/>
    <n v="0"/>
    <n v="0"/>
    <n v="0"/>
    <n v="0"/>
    <n v="0"/>
    <n v="651.35"/>
    <n v="2"/>
  </r>
  <r>
    <x v="8"/>
    <x v="222"/>
    <s v="1"/>
    <s v="01"/>
    <s v="15041RESIN159232022"/>
    <s v="22LB000F"/>
    <n v="5048"/>
    <n v="5048"/>
    <n v="5048"/>
    <n v="5048"/>
    <m/>
    <n v="0"/>
    <n v="0"/>
    <n v="0"/>
    <n v="25"/>
    <n v="0"/>
    <n v="0"/>
    <n v="0"/>
    <n v="0"/>
    <n v="0"/>
    <n v="25"/>
    <n v="2"/>
  </r>
  <r>
    <x v="8"/>
    <x v="222"/>
    <s v="1"/>
    <s v="01"/>
    <s v="15041RESIN159232022"/>
    <s v="22LB000F"/>
    <n v="5049"/>
    <n v="5049"/>
    <n v="5049"/>
    <n v="5049"/>
    <m/>
    <n v="0"/>
    <n v="0"/>
    <n v="0"/>
    <n v="486.5"/>
    <n v="0"/>
    <n v="0"/>
    <n v="0"/>
    <n v="0"/>
    <n v="0"/>
    <n v="486.5"/>
    <n v="2"/>
  </r>
  <r>
    <x v="8"/>
    <x v="222"/>
    <s v="1"/>
    <s v="01"/>
    <s v="15041RESIN159232022"/>
    <s v="22LB000F"/>
    <n v="5050"/>
    <n v="5050"/>
    <n v="5050"/>
    <n v="5050"/>
    <m/>
    <n v="0"/>
    <n v="0"/>
    <n v="0"/>
    <n v="30"/>
    <n v="0"/>
    <n v="0"/>
    <n v="0"/>
    <n v="0"/>
    <n v="0"/>
    <n v="30"/>
    <n v="2"/>
  </r>
  <r>
    <x v="8"/>
    <x v="222"/>
    <s v="1"/>
    <s v="01"/>
    <s v="15041RESIN159232022"/>
    <s v="22LB000F"/>
    <n v="5051"/>
    <n v="5051"/>
    <n v="5051"/>
    <n v="5051"/>
    <m/>
    <n v="0"/>
    <n v="0"/>
    <n v="0"/>
    <n v="510"/>
    <n v="0"/>
    <n v="0"/>
    <n v="0"/>
    <n v="0"/>
    <n v="0"/>
    <n v="510"/>
    <n v="2"/>
  </r>
  <r>
    <x v="8"/>
    <x v="222"/>
    <s v="1"/>
    <s v="01"/>
    <s v="15041RESIN159232022"/>
    <s v="22LB000F"/>
    <n v="5052"/>
    <n v="5052"/>
    <n v="5052"/>
    <n v="5052"/>
    <m/>
    <n v="0"/>
    <n v="0"/>
    <n v="0"/>
    <n v="289.5"/>
    <n v="0"/>
    <n v="0"/>
    <n v="0"/>
    <n v="0"/>
    <n v="0"/>
    <n v="289.5"/>
    <n v="2"/>
  </r>
  <r>
    <x v="8"/>
    <x v="223"/>
    <s v="1"/>
    <s v="01"/>
    <s v="15041RESIN159232022"/>
    <s v="22LB000F"/>
    <n v="5053"/>
    <n v="5053"/>
    <n v="5053"/>
    <n v="5053"/>
    <m/>
    <n v="0"/>
    <n v="0"/>
    <n v="0"/>
    <n v="495"/>
    <n v="0"/>
    <n v="0"/>
    <n v="0"/>
    <n v="0"/>
    <n v="0"/>
    <n v="495"/>
    <n v="2"/>
  </r>
  <r>
    <x v="8"/>
    <x v="223"/>
    <s v="1"/>
    <s v="01"/>
    <s v="15041RESIN159232022"/>
    <s v="22LB000F"/>
    <n v="5054"/>
    <n v="5054"/>
    <n v="5054"/>
    <n v="5054"/>
    <m/>
    <n v="0"/>
    <n v="0"/>
    <n v="0"/>
    <n v="322.10000000000002"/>
    <n v="0"/>
    <n v="0"/>
    <n v="0"/>
    <n v="0"/>
    <n v="0"/>
    <n v="322.10000000000002"/>
    <n v="2"/>
  </r>
  <r>
    <x v="8"/>
    <x v="223"/>
    <s v="1"/>
    <s v="01"/>
    <s v="15041RESIN159232022"/>
    <s v="22LB000F"/>
    <n v="5055"/>
    <n v="5055"/>
    <n v="5055"/>
    <n v="5055"/>
    <m/>
    <n v="0"/>
    <n v="0"/>
    <n v="0"/>
    <n v="26.4"/>
    <n v="0"/>
    <n v="0"/>
    <n v="0"/>
    <n v="0"/>
    <n v="0"/>
    <n v="26.4"/>
    <n v="2"/>
  </r>
  <r>
    <x v="8"/>
    <x v="223"/>
    <s v="1"/>
    <s v="01"/>
    <s v="15041RESIN159232022"/>
    <s v="22LB000F"/>
    <n v="5056"/>
    <n v="5056"/>
    <n v="5056"/>
    <n v="5056"/>
    <m/>
    <n v="0"/>
    <n v="0"/>
    <n v="0"/>
    <n v="37.1"/>
    <n v="0"/>
    <n v="0"/>
    <n v="0"/>
    <n v="0"/>
    <n v="0"/>
    <n v="37.1"/>
    <n v="2"/>
  </r>
  <r>
    <x v="8"/>
    <x v="223"/>
    <s v="1"/>
    <s v="01"/>
    <s v="15041RESIN159232022"/>
    <s v="22LB000F"/>
    <n v="5057"/>
    <n v="5057"/>
    <n v="5057"/>
    <n v="5057"/>
    <m/>
    <n v="0"/>
    <n v="0"/>
    <n v="0"/>
    <n v="53.4"/>
    <n v="0"/>
    <n v="0"/>
    <n v="0"/>
    <n v="0"/>
    <n v="0"/>
    <n v="53.4"/>
    <n v="2"/>
  </r>
  <r>
    <x v="8"/>
    <x v="223"/>
    <s v="1"/>
    <s v="01"/>
    <s v="15041RESIN159232022"/>
    <s v="22LB000F"/>
    <n v="5058"/>
    <n v="5058"/>
    <n v="5058"/>
    <n v="5058"/>
    <m/>
    <n v="0"/>
    <n v="0"/>
    <n v="0"/>
    <n v="162.5"/>
    <n v="0"/>
    <n v="0"/>
    <n v="0"/>
    <n v="0"/>
    <n v="0"/>
    <n v="162.5"/>
    <n v="2"/>
  </r>
  <r>
    <x v="8"/>
    <x v="223"/>
    <s v="1"/>
    <s v="01"/>
    <s v="15041RESIN159232022"/>
    <s v="22LB000F"/>
    <n v="5059"/>
    <n v="5059"/>
    <n v="5059"/>
    <n v="5059"/>
    <m/>
    <n v="0"/>
    <n v="0"/>
    <n v="0"/>
    <n v="375"/>
    <n v="0"/>
    <n v="0"/>
    <n v="0"/>
    <n v="0"/>
    <n v="0"/>
    <n v="375"/>
    <n v="2"/>
  </r>
  <r>
    <x v="8"/>
    <x v="223"/>
    <s v="1"/>
    <s v="01"/>
    <s v="15041RESIN159232022"/>
    <s v="22LB000F"/>
    <n v="5060"/>
    <n v="5060"/>
    <n v="5060"/>
    <n v="5060"/>
    <m/>
    <n v="0"/>
    <n v="0"/>
    <n v="0"/>
    <n v="437"/>
    <n v="0"/>
    <n v="0"/>
    <n v="0"/>
    <n v="0"/>
    <n v="0"/>
    <n v="437"/>
    <n v="2"/>
  </r>
  <r>
    <x v="8"/>
    <x v="223"/>
    <s v="1"/>
    <s v="01"/>
    <s v="15041RESIN159232022"/>
    <s v="22LB000F"/>
    <n v="5061"/>
    <n v="5061"/>
    <n v="5061"/>
    <n v="5061"/>
    <m/>
    <n v="0"/>
    <n v="0"/>
    <n v="0"/>
    <n v="42"/>
    <n v="0"/>
    <n v="0"/>
    <n v="0"/>
    <n v="0"/>
    <n v="0"/>
    <n v="42"/>
    <n v="2"/>
  </r>
  <r>
    <x v="8"/>
    <x v="223"/>
    <s v="1"/>
    <s v="01"/>
    <s v="15041RESIN159232022"/>
    <s v="22LB000F"/>
    <n v="5062"/>
    <n v="5062"/>
    <n v="5062"/>
    <n v="5062"/>
    <m/>
    <n v="0"/>
    <n v="0"/>
    <n v="0"/>
    <n v="40"/>
    <n v="0"/>
    <n v="0"/>
    <n v="0"/>
    <n v="0"/>
    <n v="0"/>
    <n v="40"/>
    <n v="2"/>
  </r>
  <r>
    <x v="8"/>
    <x v="223"/>
    <s v="1"/>
    <s v="01"/>
    <s v="15041RESIN159232022"/>
    <s v="22LB000F"/>
    <n v="5063"/>
    <n v="5063"/>
    <n v="5063"/>
    <n v="5063"/>
    <m/>
    <n v="0"/>
    <n v="0"/>
    <n v="0"/>
    <n v="15"/>
    <n v="0"/>
    <n v="0"/>
    <n v="0"/>
    <n v="0"/>
    <n v="0"/>
    <n v="15"/>
    <n v="2"/>
  </r>
  <r>
    <x v="8"/>
    <x v="223"/>
    <s v="1"/>
    <s v="01"/>
    <s v="15041RESIN159232022"/>
    <s v="22LB000F"/>
    <n v="5064"/>
    <n v="5064"/>
    <n v="5064"/>
    <n v="5064"/>
    <m/>
    <n v="0"/>
    <n v="0"/>
    <n v="0"/>
    <n v="41.25"/>
    <n v="0"/>
    <n v="0"/>
    <n v="0"/>
    <n v="0"/>
    <n v="0"/>
    <n v="41.25"/>
    <n v="2"/>
  </r>
  <r>
    <x v="8"/>
    <x v="223"/>
    <s v="1"/>
    <s v="01"/>
    <s v="15041RESIN159232022"/>
    <s v="22LB000F"/>
    <n v="5065"/>
    <n v="5065"/>
    <n v="5065"/>
    <n v="5065"/>
    <m/>
    <n v="0"/>
    <n v="0"/>
    <n v="0"/>
    <n v="56.2"/>
    <n v="0"/>
    <n v="0"/>
    <n v="0"/>
    <n v="0"/>
    <n v="0"/>
    <n v="56.2"/>
    <n v="2"/>
  </r>
  <r>
    <x v="8"/>
    <x v="223"/>
    <s v="1"/>
    <s v="01"/>
    <s v="15041RESIN159232022"/>
    <s v="22LB000F"/>
    <n v="5066"/>
    <n v="5066"/>
    <n v="5066"/>
    <n v="5066"/>
    <m/>
    <n v="0"/>
    <n v="0"/>
    <n v="0"/>
    <n v="27.2"/>
    <n v="0"/>
    <n v="0"/>
    <n v="0"/>
    <n v="0"/>
    <n v="0"/>
    <n v="27.2"/>
    <n v="2"/>
  </r>
  <r>
    <x v="8"/>
    <x v="223"/>
    <s v="1"/>
    <s v="01"/>
    <s v="15041RESIN159232022"/>
    <s v="22LB000F"/>
    <n v="5067"/>
    <n v="5067"/>
    <n v="5067"/>
    <n v="5067"/>
    <m/>
    <n v="0"/>
    <n v="0"/>
    <n v="0"/>
    <n v="500.5"/>
    <n v="0"/>
    <n v="0"/>
    <n v="0"/>
    <n v="0"/>
    <n v="0"/>
    <n v="500.5"/>
    <n v="2"/>
  </r>
  <r>
    <x v="8"/>
    <x v="223"/>
    <s v="1"/>
    <s v="01"/>
    <s v="15041RESIN159232022"/>
    <s v="22LB000F"/>
    <n v="5068"/>
    <n v="5068"/>
    <n v="5068"/>
    <n v="5068"/>
    <m/>
    <n v="0"/>
    <n v="0"/>
    <n v="0"/>
    <n v="7.2"/>
    <n v="0"/>
    <n v="0"/>
    <n v="0"/>
    <n v="0"/>
    <n v="0"/>
    <n v="7.2"/>
    <n v="2"/>
  </r>
  <r>
    <x v="8"/>
    <x v="223"/>
    <s v="1"/>
    <s v="01"/>
    <s v="15041RESIN159232022"/>
    <s v="22LB000F"/>
    <n v="5069"/>
    <n v="5069"/>
    <n v="5069"/>
    <n v="5069"/>
    <m/>
    <n v="0"/>
    <n v="0"/>
    <n v="0"/>
    <n v="36.549999999999997"/>
    <n v="0"/>
    <n v="0"/>
    <n v="0"/>
    <n v="0"/>
    <n v="0"/>
    <n v="36.549999999999997"/>
    <n v="2"/>
  </r>
  <r>
    <x v="8"/>
    <x v="223"/>
    <s v="1"/>
    <s v="01"/>
    <s v="15041RESIN159232022"/>
    <s v="22LB000F"/>
    <n v="5070"/>
    <n v="5070"/>
    <n v="5070"/>
    <n v="5070"/>
    <m/>
    <n v="0"/>
    <n v="0"/>
    <n v="0"/>
    <n v="37.25"/>
    <n v="0"/>
    <n v="0"/>
    <n v="0"/>
    <n v="0"/>
    <n v="0"/>
    <n v="37.25"/>
    <n v="2"/>
  </r>
  <r>
    <x v="8"/>
    <x v="223"/>
    <s v="1"/>
    <s v="01"/>
    <s v="15041RESIN159232022"/>
    <s v="22LB000F"/>
    <n v="5071"/>
    <n v="5071"/>
    <n v="5071"/>
    <n v="5071"/>
    <m/>
    <n v="0"/>
    <n v="0"/>
    <n v="0"/>
    <n v="1096.5"/>
    <n v="0"/>
    <n v="0"/>
    <n v="0"/>
    <n v="0"/>
    <n v="0"/>
    <n v="1096.5"/>
    <n v="2"/>
  </r>
  <r>
    <x v="8"/>
    <x v="223"/>
    <s v="1"/>
    <s v="01"/>
    <s v="15041RESIN159232022"/>
    <s v="22LB000F"/>
    <n v="5072"/>
    <n v="5072"/>
    <n v="5072"/>
    <n v="5072"/>
    <m/>
    <n v="0"/>
    <n v="0"/>
    <n v="0"/>
    <n v="42"/>
    <n v="0"/>
    <n v="0"/>
    <n v="0"/>
    <n v="0"/>
    <n v="0"/>
    <n v="42"/>
    <n v="2"/>
  </r>
  <r>
    <x v="8"/>
    <x v="223"/>
    <s v="1"/>
    <s v="01"/>
    <s v="15041RESIN159232022"/>
    <s v="22LB000F"/>
    <n v="5073"/>
    <n v="5073"/>
    <n v="5073"/>
    <n v="5073"/>
    <m/>
    <n v="0"/>
    <n v="0"/>
    <n v="0"/>
    <n v="243.42"/>
    <n v="0"/>
    <n v="0"/>
    <n v="0"/>
    <n v="0"/>
    <n v="0"/>
    <n v="243.42"/>
    <n v="2"/>
  </r>
  <r>
    <x v="8"/>
    <x v="223"/>
    <s v="1"/>
    <s v="01"/>
    <s v="15041RESIN159232022"/>
    <s v="22LB000F"/>
    <n v="5074"/>
    <n v="5074"/>
    <n v="5074"/>
    <n v="5074"/>
    <m/>
    <n v="0"/>
    <n v="0"/>
    <n v="0"/>
    <n v="410.1"/>
    <n v="0"/>
    <n v="0"/>
    <n v="0"/>
    <n v="0"/>
    <n v="0"/>
    <n v="410.1"/>
    <n v="2"/>
  </r>
  <r>
    <x v="8"/>
    <x v="223"/>
    <s v="1"/>
    <s v="01"/>
    <s v="15041RESIN159232022"/>
    <s v="22LB000F"/>
    <n v="5075"/>
    <n v="5075"/>
    <n v="5075"/>
    <n v="5075"/>
    <m/>
    <n v="0"/>
    <n v="0"/>
    <n v="0"/>
    <n v="522"/>
    <n v="0"/>
    <n v="0"/>
    <n v="0"/>
    <n v="0"/>
    <n v="0"/>
    <n v="522"/>
    <n v="2"/>
  </r>
  <r>
    <x v="8"/>
    <x v="223"/>
    <s v="1"/>
    <s v="01"/>
    <s v="15041RESIN159232022"/>
    <s v="22LB000F"/>
    <n v="5076"/>
    <n v="5076"/>
    <n v="5076"/>
    <n v="5076"/>
    <m/>
    <n v="0"/>
    <n v="0"/>
    <n v="0"/>
    <n v="174"/>
    <n v="0"/>
    <n v="0"/>
    <n v="0"/>
    <n v="0"/>
    <n v="0"/>
    <n v="174"/>
    <n v="2"/>
  </r>
  <r>
    <x v="8"/>
    <x v="223"/>
    <s v="1"/>
    <s v="01"/>
    <s v="15041RESIN159232022"/>
    <s v="22LB000F"/>
    <n v="5077"/>
    <n v="5077"/>
    <n v="5077"/>
    <n v="5077"/>
    <m/>
    <n v="0"/>
    <n v="0"/>
    <n v="0"/>
    <n v="480"/>
    <n v="0"/>
    <n v="0"/>
    <n v="0"/>
    <n v="0"/>
    <n v="0"/>
    <n v="480"/>
    <n v="2"/>
  </r>
  <r>
    <x v="9"/>
    <x v="224"/>
    <s v="1"/>
    <s v="01"/>
    <s v="15041RESIN159232022"/>
    <s v="22LB000F"/>
    <n v="5078"/>
    <n v="5078"/>
    <n v="5078"/>
    <n v="5078"/>
    <m/>
    <n v="0"/>
    <n v="0"/>
    <n v="0"/>
    <n v="1211"/>
    <n v="0"/>
    <n v="0"/>
    <n v="0"/>
    <n v="0"/>
    <n v="0"/>
    <n v="1211"/>
    <n v="2"/>
  </r>
  <r>
    <x v="9"/>
    <x v="224"/>
    <s v="1"/>
    <s v="01"/>
    <s v="15041RESIN159232022"/>
    <s v="22LB000F"/>
    <n v="5079"/>
    <n v="5079"/>
    <n v="5079"/>
    <n v="5079"/>
    <m/>
    <n v="0"/>
    <n v="0"/>
    <n v="0"/>
    <n v="548.6"/>
    <n v="0"/>
    <n v="0"/>
    <n v="0"/>
    <n v="0"/>
    <n v="0"/>
    <n v="548.6"/>
    <n v="2"/>
  </r>
  <r>
    <x v="9"/>
    <x v="224"/>
    <s v="1"/>
    <s v="01"/>
    <s v="15041RESIN159232022"/>
    <s v="22LB000F"/>
    <n v="5080"/>
    <n v="5080"/>
    <n v="5080"/>
    <n v="5080"/>
    <m/>
    <n v="0"/>
    <n v="0"/>
    <n v="0"/>
    <n v="460"/>
    <n v="0"/>
    <n v="0"/>
    <n v="0"/>
    <n v="0"/>
    <n v="0"/>
    <n v="460"/>
    <n v="2"/>
  </r>
  <r>
    <x v="9"/>
    <x v="224"/>
    <s v="1"/>
    <s v="01"/>
    <s v="15041RESIN159232022"/>
    <s v="22LB000F"/>
    <n v="5081"/>
    <n v="5081"/>
    <n v="5081"/>
    <n v="5081"/>
    <m/>
    <n v="0"/>
    <n v="0"/>
    <n v="0"/>
    <n v="18.899999999999999"/>
    <n v="0"/>
    <n v="0"/>
    <n v="0"/>
    <n v="0"/>
    <n v="0"/>
    <n v="18.899999999999999"/>
    <n v="2"/>
  </r>
  <r>
    <x v="9"/>
    <x v="224"/>
    <s v="1"/>
    <s v="01"/>
    <s v="15041RESIN159232022"/>
    <s v="22LB000F"/>
    <n v="5082"/>
    <n v="5082"/>
    <n v="5082"/>
    <n v="5082"/>
    <m/>
    <n v="0"/>
    <n v="0"/>
    <n v="0"/>
    <n v="11"/>
    <n v="0"/>
    <n v="0"/>
    <n v="0"/>
    <n v="0"/>
    <n v="0"/>
    <n v="11"/>
    <n v="2"/>
  </r>
  <r>
    <x v="9"/>
    <x v="224"/>
    <s v="1"/>
    <s v="01"/>
    <s v="15041RESIN159232022"/>
    <s v="22LB000F"/>
    <n v="5083"/>
    <n v="5083"/>
    <n v="5083"/>
    <n v="5083"/>
    <m/>
    <n v="0"/>
    <n v="0"/>
    <n v="0"/>
    <n v="564"/>
    <n v="0"/>
    <n v="0"/>
    <n v="0"/>
    <n v="0"/>
    <n v="0"/>
    <n v="564"/>
    <n v="2"/>
  </r>
  <r>
    <x v="9"/>
    <x v="224"/>
    <s v="1"/>
    <s v="01"/>
    <s v="15041RESIN159232022"/>
    <s v="22LB000F"/>
    <n v="5084"/>
    <n v="5084"/>
    <n v="5084"/>
    <n v="5084"/>
    <m/>
    <n v="0"/>
    <n v="0"/>
    <n v="0"/>
    <n v="410"/>
    <n v="0"/>
    <n v="0"/>
    <n v="0"/>
    <n v="0"/>
    <n v="0"/>
    <n v="410"/>
    <n v="2"/>
  </r>
  <r>
    <x v="9"/>
    <x v="224"/>
    <s v="1"/>
    <s v="01"/>
    <s v="15041RESIN159232022"/>
    <s v="22LB000F"/>
    <n v="5085"/>
    <n v="5085"/>
    <n v="5085"/>
    <n v="5085"/>
    <m/>
    <n v="0"/>
    <n v="0"/>
    <n v="0"/>
    <n v="61.6"/>
    <n v="0"/>
    <n v="0"/>
    <n v="0"/>
    <n v="0"/>
    <n v="0"/>
    <n v="61.6"/>
    <n v="2"/>
  </r>
  <r>
    <x v="9"/>
    <x v="224"/>
    <s v="1"/>
    <s v="01"/>
    <s v="15041RESIN159232022"/>
    <s v="22LB000F"/>
    <n v="5086"/>
    <n v="5086"/>
    <n v="5086"/>
    <n v="5086"/>
    <m/>
    <n v="0"/>
    <n v="0"/>
    <n v="0"/>
    <n v="460"/>
    <n v="0"/>
    <n v="0"/>
    <n v="0"/>
    <n v="0"/>
    <n v="0"/>
    <n v="460"/>
    <n v="2"/>
  </r>
  <r>
    <x v="9"/>
    <x v="224"/>
    <s v="1"/>
    <s v="01"/>
    <s v="15041RESIN159232022"/>
    <s v="22LB000F"/>
    <n v="5087"/>
    <n v="5087"/>
    <n v="5087"/>
    <n v="5087"/>
    <m/>
    <n v="0"/>
    <n v="0"/>
    <n v="0"/>
    <n v="110"/>
    <n v="0"/>
    <n v="0"/>
    <n v="0"/>
    <n v="0"/>
    <n v="0"/>
    <n v="110"/>
    <n v="2"/>
  </r>
  <r>
    <x v="9"/>
    <x v="224"/>
    <s v="1"/>
    <s v="01"/>
    <s v="15041RESIN159232022"/>
    <s v="22LB000F"/>
    <n v="5088"/>
    <n v="5088"/>
    <n v="5088"/>
    <n v="5088"/>
    <m/>
    <n v="0"/>
    <n v="0"/>
    <n v="0"/>
    <n v="41.65"/>
    <n v="0"/>
    <n v="0"/>
    <n v="0"/>
    <n v="0"/>
    <n v="0"/>
    <n v="41.65"/>
    <n v="2"/>
  </r>
  <r>
    <x v="9"/>
    <x v="224"/>
    <s v="1"/>
    <s v="01"/>
    <s v="15041RESIN159232022"/>
    <s v="22LB000F"/>
    <n v="5089"/>
    <n v="5089"/>
    <n v="5089"/>
    <n v="5089"/>
    <m/>
    <n v="0"/>
    <n v="0"/>
    <n v="0"/>
    <n v="135"/>
    <n v="0"/>
    <n v="0"/>
    <n v="0"/>
    <n v="0"/>
    <n v="0"/>
    <n v="135"/>
    <n v="2"/>
  </r>
  <r>
    <x v="9"/>
    <x v="224"/>
    <s v="1"/>
    <s v="01"/>
    <s v="15041RESIN159232022"/>
    <s v="22LB000F"/>
    <n v="5090"/>
    <n v="5090"/>
    <n v="5090"/>
    <n v="5090"/>
    <m/>
    <n v="0"/>
    <n v="0"/>
    <n v="0"/>
    <n v="132.5"/>
    <n v="0"/>
    <n v="0"/>
    <n v="0"/>
    <n v="0"/>
    <n v="0"/>
    <n v="132.5"/>
    <n v="2"/>
  </r>
  <r>
    <x v="9"/>
    <x v="224"/>
    <s v="1"/>
    <s v="01"/>
    <s v="15041RESIN159232022"/>
    <s v="22LB000F"/>
    <n v="5091"/>
    <n v="5091"/>
    <n v="5091"/>
    <n v="5091"/>
    <m/>
    <n v="0"/>
    <n v="0"/>
    <n v="0"/>
    <n v="90"/>
    <n v="0"/>
    <n v="0"/>
    <n v="0"/>
    <n v="0"/>
    <n v="0"/>
    <n v="90"/>
    <n v="2"/>
  </r>
  <r>
    <x v="9"/>
    <x v="224"/>
    <s v="1"/>
    <s v="01"/>
    <s v="15041RESIN159232022"/>
    <s v="22LB000F"/>
    <n v="5092"/>
    <n v="5092"/>
    <n v="5092"/>
    <n v="5092"/>
    <m/>
    <n v="0"/>
    <n v="0"/>
    <n v="0"/>
    <n v="153.9"/>
    <n v="0"/>
    <n v="0"/>
    <n v="0"/>
    <n v="0"/>
    <n v="0"/>
    <n v="153.9"/>
    <n v="2"/>
  </r>
  <r>
    <x v="9"/>
    <x v="224"/>
    <s v="1"/>
    <s v="01"/>
    <s v="15041RESIN159232022"/>
    <s v="22LB000F"/>
    <n v="5093"/>
    <n v="5093"/>
    <n v="5093"/>
    <n v="5093"/>
    <m/>
    <n v="0"/>
    <n v="0"/>
    <n v="0"/>
    <n v="22.5"/>
    <n v="0"/>
    <n v="0"/>
    <n v="0"/>
    <n v="0"/>
    <n v="0"/>
    <n v="22.5"/>
    <n v="2"/>
  </r>
  <r>
    <x v="9"/>
    <x v="224"/>
    <s v="1"/>
    <s v="01"/>
    <s v="15041RESIN159232022"/>
    <s v="22LB000F"/>
    <n v="5094"/>
    <n v="5094"/>
    <n v="5094"/>
    <n v="5094"/>
    <m/>
    <n v="0"/>
    <n v="0"/>
    <n v="0"/>
    <n v="0"/>
    <n v="0"/>
    <n v="0"/>
    <n v="0"/>
    <n v="0"/>
    <n v="0"/>
    <n v="0"/>
    <n v="2"/>
  </r>
  <r>
    <x v="9"/>
    <x v="224"/>
    <s v="1"/>
    <s v="01"/>
    <s v="15041RESIN159232022"/>
    <s v="22LB000F"/>
    <n v="5095"/>
    <n v="5095"/>
    <n v="5095"/>
    <n v="5095"/>
    <m/>
    <n v="0"/>
    <n v="0"/>
    <n v="0"/>
    <n v="18.899999999999999"/>
    <n v="0"/>
    <n v="0"/>
    <n v="0"/>
    <n v="0"/>
    <n v="0"/>
    <n v="18.899999999999999"/>
    <n v="2"/>
  </r>
  <r>
    <x v="9"/>
    <x v="224"/>
    <s v="1"/>
    <s v="01"/>
    <s v="15041RESIN159232022"/>
    <s v="22LB000F"/>
    <n v="5096"/>
    <n v="5096"/>
    <n v="5096"/>
    <n v="5096"/>
    <m/>
    <n v="0"/>
    <n v="0"/>
    <n v="0"/>
    <n v="63"/>
    <n v="0"/>
    <n v="0"/>
    <n v="0"/>
    <n v="0"/>
    <n v="0"/>
    <n v="63"/>
    <n v="2"/>
  </r>
  <r>
    <x v="9"/>
    <x v="224"/>
    <s v="1"/>
    <s v="01"/>
    <s v="15041RESIN159232022"/>
    <s v="22LB000F"/>
    <n v="5097"/>
    <n v="5097"/>
    <n v="5097"/>
    <n v="5097"/>
    <m/>
    <n v="0"/>
    <n v="0"/>
    <n v="0"/>
    <n v="14.85"/>
    <n v="0"/>
    <n v="0"/>
    <n v="0"/>
    <n v="0"/>
    <n v="0"/>
    <n v="14.85"/>
    <n v="2"/>
  </r>
  <r>
    <x v="9"/>
    <x v="224"/>
    <s v="1"/>
    <s v="01"/>
    <s v="15041RESIN159232022"/>
    <s v="22LB000F"/>
    <n v="5098"/>
    <n v="5098"/>
    <n v="5098"/>
    <n v="5098"/>
    <m/>
    <n v="0"/>
    <n v="0"/>
    <n v="0"/>
    <n v="84"/>
    <n v="0"/>
    <n v="0"/>
    <n v="0"/>
    <n v="0"/>
    <n v="0"/>
    <n v="84"/>
    <n v="2"/>
  </r>
  <r>
    <x v="9"/>
    <x v="224"/>
    <s v="1"/>
    <s v="01"/>
    <s v="15041RESIN159232022"/>
    <s v="22LB000F"/>
    <n v="5099"/>
    <n v="5099"/>
    <n v="5099"/>
    <n v="5099"/>
    <m/>
    <n v="0"/>
    <n v="0"/>
    <n v="0"/>
    <n v="273.60000000000002"/>
    <n v="0"/>
    <n v="0"/>
    <n v="0"/>
    <n v="0"/>
    <n v="0"/>
    <n v="273.60000000000002"/>
    <n v="2"/>
  </r>
  <r>
    <x v="9"/>
    <x v="224"/>
    <s v="1"/>
    <s v="01"/>
    <s v="15041RESIN159232022"/>
    <s v="22LB000F"/>
    <n v="5100"/>
    <n v="5100"/>
    <n v="5100"/>
    <n v="5100"/>
    <m/>
    <n v="0"/>
    <n v="0"/>
    <n v="0"/>
    <n v="33.75"/>
    <n v="0"/>
    <n v="0"/>
    <n v="0"/>
    <n v="0"/>
    <n v="0"/>
    <n v="33.75"/>
    <n v="2"/>
  </r>
  <r>
    <x v="9"/>
    <x v="224"/>
    <s v="1"/>
    <s v="01"/>
    <s v="15041RESIN159232022"/>
    <s v="22LB000F"/>
    <n v="5101"/>
    <n v="5101"/>
    <n v="5101"/>
    <n v="5101"/>
    <m/>
    <n v="0"/>
    <n v="0"/>
    <n v="0"/>
    <n v="61.75"/>
    <n v="0"/>
    <n v="0"/>
    <n v="0"/>
    <n v="0"/>
    <n v="0"/>
    <n v="61.75"/>
    <n v="2"/>
  </r>
  <r>
    <x v="9"/>
    <x v="224"/>
    <s v="1"/>
    <s v="01"/>
    <s v="15041RESIN159232022"/>
    <s v="22LB000F"/>
    <n v="5102"/>
    <n v="5102"/>
    <n v="5102"/>
    <n v="5102"/>
    <m/>
    <n v="0"/>
    <n v="0"/>
    <n v="0"/>
    <n v="317.35000000000002"/>
    <n v="0"/>
    <n v="0"/>
    <n v="0"/>
    <n v="0"/>
    <n v="0"/>
    <n v="317.35000000000002"/>
    <n v="2"/>
  </r>
  <r>
    <x v="9"/>
    <x v="224"/>
    <s v="1"/>
    <s v="01"/>
    <s v="15041RESIN159232022"/>
    <s v="22LB000F"/>
    <n v="5103"/>
    <n v="5103"/>
    <n v="5103"/>
    <n v="5103"/>
    <m/>
    <n v="0"/>
    <n v="0"/>
    <n v="0"/>
    <n v="66.3"/>
    <n v="0"/>
    <n v="0"/>
    <n v="0"/>
    <n v="0"/>
    <n v="0"/>
    <n v="66.3"/>
    <n v="2"/>
  </r>
  <r>
    <x v="9"/>
    <x v="224"/>
    <s v="1"/>
    <s v="01"/>
    <s v="15041RESIN159232022"/>
    <s v="22LB000F"/>
    <n v="5104"/>
    <n v="5104"/>
    <n v="5104"/>
    <n v="5104"/>
    <m/>
    <n v="0"/>
    <n v="0"/>
    <n v="0"/>
    <n v="51.7"/>
    <n v="0"/>
    <n v="0"/>
    <n v="0"/>
    <n v="0"/>
    <n v="0"/>
    <n v="51.7"/>
    <n v="2"/>
  </r>
  <r>
    <x v="9"/>
    <x v="224"/>
    <s v="1"/>
    <s v="01"/>
    <s v="15041RESIN159232022"/>
    <s v="22LB000F"/>
    <n v="5105"/>
    <n v="5105"/>
    <n v="5105"/>
    <n v="5105"/>
    <m/>
    <n v="0"/>
    <n v="0"/>
    <n v="0"/>
    <n v="15"/>
    <n v="0"/>
    <n v="0"/>
    <n v="0"/>
    <n v="0"/>
    <n v="0"/>
    <n v="15"/>
    <n v="2"/>
  </r>
  <r>
    <x v="9"/>
    <x v="224"/>
    <s v="1"/>
    <s v="01"/>
    <s v="15041RESIN159232022"/>
    <s v="22LB000F"/>
    <n v="5106"/>
    <n v="5106"/>
    <n v="5106"/>
    <n v="5106"/>
    <m/>
    <n v="0"/>
    <n v="0"/>
    <n v="0"/>
    <n v="31.2"/>
    <n v="0"/>
    <n v="0"/>
    <n v="0"/>
    <n v="0"/>
    <n v="0"/>
    <n v="31.2"/>
    <n v="2"/>
  </r>
  <r>
    <x v="9"/>
    <x v="224"/>
    <s v="1"/>
    <s v="01"/>
    <s v="15041RESIN159232022"/>
    <s v="22LB000F"/>
    <n v="5107"/>
    <n v="5107"/>
    <n v="5107"/>
    <n v="5107"/>
    <m/>
    <n v="0"/>
    <n v="0"/>
    <n v="0"/>
    <n v="18"/>
    <n v="0"/>
    <n v="0"/>
    <n v="0"/>
    <n v="0"/>
    <n v="0"/>
    <n v="18"/>
    <n v="2"/>
  </r>
  <r>
    <x v="9"/>
    <x v="224"/>
    <s v="1"/>
    <s v="01"/>
    <s v="15041RESIN159232022"/>
    <s v="22LB000F"/>
    <n v="5108"/>
    <n v="5108"/>
    <n v="5108"/>
    <n v="5108"/>
    <m/>
    <n v="0"/>
    <n v="0"/>
    <n v="0"/>
    <n v="25"/>
    <n v="0"/>
    <n v="0"/>
    <n v="0"/>
    <n v="0"/>
    <n v="0"/>
    <n v="25"/>
    <n v="2"/>
  </r>
  <r>
    <x v="9"/>
    <x v="224"/>
    <s v="1"/>
    <s v="01"/>
    <s v="15041RESIN159232022"/>
    <s v="22LB000F"/>
    <n v="5109"/>
    <n v="5109"/>
    <n v="5109"/>
    <n v="5109"/>
    <m/>
    <n v="0"/>
    <n v="0"/>
    <n v="0"/>
    <n v="5"/>
    <n v="0"/>
    <n v="0"/>
    <n v="0"/>
    <n v="0"/>
    <n v="0"/>
    <n v="5"/>
    <n v="2"/>
  </r>
  <r>
    <x v="9"/>
    <x v="224"/>
    <s v="1"/>
    <s v="01"/>
    <s v="15041RESIN159232022"/>
    <s v="22LB000F"/>
    <n v="5110"/>
    <n v="5110"/>
    <n v="5110"/>
    <n v="5110"/>
    <m/>
    <n v="0"/>
    <n v="0"/>
    <n v="0"/>
    <n v="50"/>
    <n v="0"/>
    <n v="0"/>
    <n v="0"/>
    <n v="0"/>
    <n v="0"/>
    <n v="50"/>
    <n v="2"/>
  </r>
  <r>
    <x v="9"/>
    <x v="224"/>
    <s v="1"/>
    <s v="01"/>
    <s v="15041RESIN159232022"/>
    <s v="22LB000F"/>
    <n v="5111"/>
    <n v="5111"/>
    <n v="5111"/>
    <n v="5111"/>
    <m/>
    <n v="0"/>
    <n v="0"/>
    <n v="0"/>
    <n v="225.7"/>
    <n v="0"/>
    <n v="0"/>
    <n v="0"/>
    <n v="0"/>
    <n v="0"/>
    <n v="225.7"/>
    <n v="2"/>
  </r>
  <r>
    <x v="9"/>
    <x v="224"/>
    <s v="1"/>
    <s v="01"/>
    <s v="15041RESIN159232022"/>
    <s v="22LB000F"/>
    <n v="5112"/>
    <n v="5112"/>
    <n v="5112"/>
    <n v="5112"/>
    <m/>
    <n v="0"/>
    <n v="0"/>
    <n v="0"/>
    <n v="23"/>
    <n v="0"/>
    <n v="0"/>
    <n v="0"/>
    <n v="0"/>
    <n v="0"/>
    <n v="23"/>
    <n v="2"/>
  </r>
  <r>
    <x v="9"/>
    <x v="224"/>
    <s v="1"/>
    <s v="01"/>
    <s v="15041RESIN159232022"/>
    <s v="22LB000F"/>
    <n v="5113"/>
    <n v="5113"/>
    <n v="5113"/>
    <n v="5113"/>
    <m/>
    <n v="0"/>
    <n v="0"/>
    <n v="0"/>
    <n v="24"/>
    <n v="0"/>
    <n v="0"/>
    <n v="0"/>
    <n v="0"/>
    <n v="0"/>
    <n v="24"/>
    <n v="2"/>
  </r>
  <r>
    <x v="9"/>
    <x v="224"/>
    <s v="1"/>
    <s v="01"/>
    <s v="15041RESIN159232022"/>
    <s v="22LB000F"/>
    <n v="5114"/>
    <n v="5114"/>
    <n v="5114"/>
    <n v="5114"/>
    <m/>
    <n v="0"/>
    <n v="0"/>
    <n v="0"/>
    <n v="30"/>
    <n v="0"/>
    <n v="0"/>
    <n v="0"/>
    <n v="0"/>
    <n v="0"/>
    <n v="30"/>
    <n v="2"/>
  </r>
  <r>
    <x v="9"/>
    <x v="225"/>
    <s v="1"/>
    <s v="01"/>
    <s v="15041RESIN159232022"/>
    <s v="22LB000F"/>
    <n v="5115"/>
    <n v="5115"/>
    <n v="5115"/>
    <n v="5115"/>
    <m/>
    <n v="0"/>
    <n v="0"/>
    <n v="0"/>
    <n v="110.9"/>
    <n v="0"/>
    <n v="0"/>
    <n v="0"/>
    <n v="0"/>
    <n v="0"/>
    <n v="110.9"/>
    <n v="2"/>
  </r>
  <r>
    <x v="9"/>
    <x v="225"/>
    <s v="1"/>
    <s v="01"/>
    <s v="15041RESIN159232022"/>
    <s v="22LB000F"/>
    <n v="5116"/>
    <n v="5116"/>
    <n v="5116"/>
    <n v="5116"/>
    <m/>
    <n v="0"/>
    <n v="0"/>
    <n v="0"/>
    <n v="39.9"/>
    <n v="0"/>
    <n v="0"/>
    <n v="0"/>
    <n v="0"/>
    <n v="0"/>
    <n v="39.9"/>
    <n v="2"/>
  </r>
  <r>
    <x v="9"/>
    <x v="225"/>
    <s v="1"/>
    <s v="01"/>
    <s v="15041RESIN159232022"/>
    <s v="22LB000F"/>
    <n v="5117"/>
    <n v="5117"/>
    <n v="5117"/>
    <n v="5117"/>
    <m/>
    <n v="0"/>
    <n v="0"/>
    <n v="0"/>
    <n v="534.20000000000005"/>
    <n v="0"/>
    <n v="0"/>
    <n v="0"/>
    <n v="0"/>
    <n v="0"/>
    <n v="534.20000000000005"/>
    <n v="2"/>
  </r>
  <r>
    <x v="9"/>
    <x v="225"/>
    <s v="1"/>
    <s v="01"/>
    <s v="15041RESIN159232022"/>
    <s v="22LB000F"/>
    <n v="5118"/>
    <n v="5118"/>
    <n v="5118"/>
    <n v="5118"/>
    <m/>
    <n v="0"/>
    <n v="0"/>
    <n v="0"/>
    <n v="48.8"/>
    <n v="0"/>
    <n v="0"/>
    <n v="0"/>
    <n v="0"/>
    <n v="0"/>
    <n v="48.8"/>
    <n v="2"/>
  </r>
  <r>
    <x v="9"/>
    <x v="225"/>
    <s v="1"/>
    <s v="01"/>
    <s v="15041RESIN159232022"/>
    <s v="22LB000F"/>
    <n v="5119"/>
    <n v="5119"/>
    <n v="5119"/>
    <n v="5119"/>
    <m/>
    <n v="0"/>
    <n v="0"/>
    <n v="0"/>
    <n v="462.7"/>
    <n v="0"/>
    <n v="0"/>
    <n v="0"/>
    <n v="0"/>
    <n v="0"/>
    <n v="462.7"/>
    <n v="2"/>
  </r>
  <r>
    <x v="9"/>
    <x v="225"/>
    <s v="1"/>
    <s v="01"/>
    <s v="15041RESIN159232022"/>
    <s v="22LB000F"/>
    <n v="5120"/>
    <n v="5120"/>
    <n v="5120"/>
    <n v="5120"/>
    <m/>
    <n v="0"/>
    <n v="0"/>
    <n v="0"/>
    <n v="112.5"/>
    <n v="0"/>
    <n v="0"/>
    <n v="0"/>
    <n v="0"/>
    <n v="0"/>
    <n v="112.5"/>
    <n v="2"/>
  </r>
  <r>
    <x v="9"/>
    <x v="225"/>
    <s v="1"/>
    <s v="01"/>
    <s v="15041RESIN159232022"/>
    <s v="22LB000F"/>
    <n v="5121"/>
    <n v="5121"/>
    <n v="5121"/>
    <n v="5121"/>
    <m/>
    <n v="0"/>
    <n v="0"/>
    <n v="0"/>
    <n v="55"/>
    <n v="0"/>
    <n v="0"/>
    <n v="0"/>
    <n v="0"/>
    <n v="0"/>
    <n v="55"/>
    <n v="2"/>
  </r>
  <r>
    <x v="9"/>
    <x v="225"/>
    <s v="1"/>
    <s v="01"/>
    <s v="15041RESIN159232022"/>
    <s v="22LB000F"/>
    <n v="5122"/>
    <n v="5122"/>
    <n v="5122"/>
    <n v="5122"/>
    <m/>
    <n v="0"/>
    <n v="0"/>
    <n v="0"/>
    <n v="1035.05"/>
    <n v="0"/>
    <n v="0"/>
    <n v="0"/>
    <n v="0"/>
    <n v="0"/>
    <n v="1035.05"/>
    <n v="2"/>
  </r>
  <r>
    <x v="9"/>
    <x v="225"/>
    <s v="1"/>
    <s v="01"/>
    <s v="15041RESIN159232022"/>
    <s v="22LB000F"/>
    <n v="5123"/>
    <n v="5123"/>
    <n v="5123"/>
    <n v="5123"/>
    <m/>
    <n v="0"/>
    <n v="0"/>
    <n v="0"/>
    <n v="169"/>
    <n v="0"/>
    <n v="0"/>
    <n v="0"/>
    <n v="0"/>
    <n v="0"/>
    <n v="169"/>
    <n v="2"/>
  </r>
  <r>
    <x v="9"/>
    <x v="225"/>
    <s v="1"/>
    <s v="01"/>
    <s v="15041RESIN159232022"/>
    <s v="22LB000F"/>
    <n v="5124"/>
    <n v="5124"/>
    <n v="5124"/>
    <n v="5124"/>
    <m/>
    <n v="0"/>
    <n v="0"/>
    <n v="0"/>
    <n v="157.5"/>
    <n v="0"/>
    <n v="0"/>
    <n v="0"/>
    <n v="0"/>
    <n v="0"/>
    <n v="157.5"/>
    <n v="2"/>
  </r>
  <r>
    <x v="9"/>
    <x v="225"/>
    <s v="1"/>
    <s v="01"/>
    <s v="15041RESIN159232022"/>
    <s v="22LB000F"/>
    <n v="5125"/>
    <n v="5125"/>
    <n v="5125"/>
    <n v="5125"/>
    <m/>
    <n v="0"/>
    <n v="0"/>
    <n v="0"/>
    <n v="42"/>
    <n v="0"/>
    <n v="0"/>
    <n v="0"/>
    <n v="0"/>
    <n v="0"/>
    <n v="42"/>
    <n v="2"/>
  </r>
  <r>
    <x v="9"/>
    <x v="225"/>
    <s v="1"/>
    <s v="01"/>
    <s v="15041RESIN159232022"/>
    <s v="22LB000F"/>
    <n v="5126"/>
    <n v="5126"/>
    <n v="5126"/>
    <n v="5126"/>
    <m/>
    <n v="0"/>
    <n v="0"/>
    <n v="0"/>
    <n v="165"/>
    <n v="0"/>
    <n v="0"/>
    <n v="0"/>
    <n v="0"/>
    <n v="0"/>
    <n v="165"/>
    <n v="2"/>
  </r>
  <r>
    <x v="9"/>
    <x v="225"/>
    <s v="1"/>
    <s v="01"/>
    <s v="15041RESIN159232022"/>
    <s v="22LB000F"/>
    <n v="5127"/>
    <n v="5127"/>
    <n v="5127"/>
    <n v="5127"/>
    <m/>
    <n v="0"/>
    <n v="0"/>
    <n v="0"/>
    <n v="440"/>
    <n v="0"/>
    <n v="0"/>
    <n v="0"/>
    <n v="0"/>
    <n v="0"/>
    <n v="440"/>
    <n v="2"/>
  </r>
  <r>
    <x v="9"/>
    <x v="225"/>
    <s v="1"/>
    <s v="01"/>
    <s v="15041RESIN159232022"/>
    <s v="22LB000F"/>
    <n v="5128"/>
    <n v="5128"/>
    <n v="5128"/>
    <n v="5128"/>
    <m/>
    <n v="0"/>
    <n v="0"/>
    <n v="0"/>
    <n v="183"/>
    <n v="0"/>
    <n v="0"/>
    <n v="0"/>
    <n v="0"/>
    <n v="0"/>
    <n v="183"/>
    <n v="2"/>
  </r>
  <r>
    <x v="9"/>
    <x v="225"/>
    <s v="1"/>
    <s v="01"/>
    <s v="15041RESIN159232022"/>
    <s v="22LB000F"/>
    <n v="5129"/>
    <n v="5129"/>
    <n v="5129"/>
    <n v="5129"/>
    <m/>
    <n v="0"/>
    <n v="0"/>
    <n v="0"/>
    <n v="47.8"/>
    <n v="0"/>
    <n v="0"/>
    <n v="0"/>
    <n v="0"/>
    <n v="0"/>
    <n v="47.8"/>
    <n v="2"/>
  </r>
  <r>
    <x v="9"/>
    <x v="225"/>
    <s v="1"/>
    <s v="01"/>
    <s v="15041RESIN159232022"/>
    <s v="22LB000F"/>
    <n v="5130"/>
    <n v="5130"/>
    <n v="5130"/>
    <n v="5130"/>
    <m/>
    <n v="0"/>
    <n v="0"/>
    <n v="0"/>
    <n v="3.7"/>
    <n v="0"/>
    <n v="0"/>
    <n v="0"/>
    <n v="0"/>
    <n v="0"/>
    <n v="3.7"/>
    <n v="2"/>
  </r>
  <r>
    <x v="9"/>
    <x v="225"/>
    <s v="1"/>
    <s v="01"/>
    <s v="15041RESIN159232022"/>
    <s v="22LB000F"/>
    <n v="5131"/>
    <n v="5131"/>
    <n v="5131"/>
    <n v="5131"/>
    <m/>
    <n v="0"/>
    <n v="0"/>
    <n v="0"/>
    <n v="93.3"/>
    <n v="0"/>
    <n v="0"/>
    <n v="0"/>
    <n v="0"/>
    <n v="0"/>
    <n v="93.3"/>
    <n v="2"/>
  </r>
  <r>
    <x v="9"/>
    <x v="225"/>
    <s v="1"/>
    <s v="01"/>
    <s v="15041RESIN159232022"/>
    <s v="22LB000F"/>
    <n v="5132"/>
    <n v="5132"/>
    <n v="5132"/>
    <n v="5132"/>
    <m/>
    <n v="0"/>
    <n v="0"/>
    <n v="0"/>
    <n v="36"/>
    <n v="0"/>
    <n v="0"/>
    <n v="0"/>
    <n v="0"/>
    <n v="0"/>
    <n v="36"/>
    <n v="2"/>
  </r>
  <r>
    <x v="9"/>
    <x v="225"/>
    <s v="1"/>
    <s v="01"/>
    <s v="15041RESIN159232022"/>
    <s v="22LB000F"/>
    <n v="5133"/>
    <n v="5133"/>
    <n v="5133"/>
    <n v="5133"/>
    <m/>
    <n v="0"/>
    <n v="0"/>
    <n v="0"/>
    <n v="40"/>
    <n v="0"/>
    <n v="0"/>
    <n v="0"/>
    <n v="0"/>
    <n v="0"/>
    <n v="40"/>
    <n v="2"/>
  </r>
  <r>
    <x v="9"/>
    <x v="225"/>
    <s v="1"/>
    <s v="01"/>
    <s v="15041RESIN159232022"/>
    <s v="22LB000F"/>
    <n v="5134"/>
    <n v="5134"/>
    <n v="5134"/>
    <n v="5134"/>
    <m/>
    <n v="0"/>
    <n v="0"/>
    <n v="0"/>
    <n v="262.29000000000002"/>
    <n v="0"/>
    <n v="0"/>
    <n v="0"/>
    <n v="0"/>
    <n v="0"/>
    <n v="262.29000000000002"/>
    <n v="2"/>
  </r>
  <r>
    <x v="9"/>
    <x v="225"/>
    <s v="1"/>
    <s v="01"/>
    <s v="15041RESIN159232022"/>
    <s v="22LB000F"/>
    <n v="5135"/>
    <n v="5135"/>
    <n v="5135"/>
    <n v="5135"/>
    <m/>
    <n v="0"/>
    <n v="0"/>
    <n v="0"/>
    <n v="5.3"/>
    <n v="0"/>
    <n v="0"/>
    <n v="0"/>
    <n v="0"/>
    <n v="0"/>
    <n v="5.3"/>
    <n v="2"/>
  </r>
  <r>
    <x v="9"/>
    <x v="225"/>
    <s v="1"/>
    <s v="01"/>
    <s v="15041RESIN159232022"/>
    <s v="22LB000F"/>
    <n v="5136"/>
    <n v="5136"/>
    <n v="5136"/>
    <n v="5136"/>
    <m/>
    <n v="0"/>
    <n v="0"/>
    <n v="0"/>
    <n v="579.29999999999995"/>
    <n v="0"/>
    <n v="0"/>
    <n v="0"/>
    <n v="0"/>
    <n v="0"/>
    <n v="579.29999999999995"/>
    <n v="2"/>
  </r>
  <r>
    <x v="9"/>
    <x v="225"/>
    <s v="1"/>
    <s v="01"/>
    <s v="15041RESIN159232022"/>
    <s v="22LB000F"/>
    <n v="5137"/>
    <n v="5137"/>
    <n v="5137"/>
    <n v="5137"/>
    <m/>
    <n v="0"/>
    <n v="0"/>
    <n v="0"/>
    <n v="112.5"/>
    <n v="0"/>
    <n v="0"/>
    <n v="0"/>
    <n v="0"/>
    <n v="0"/>
    <n v="112.5"/>
    <n v="2"/>
  </r>
  <r>
    <x v="9"/>
    <x v="225"/>
    <s v="1"/>
    <s v="01"/>
    <s v="15041RESIN159232022"/>
    <s v="22LB000F"/>
    <n v="5138"/>
    <n v="5138"/>
    <n v="5138"/>
    <n v="5138"/>
    <m/>
    <n v="0"/>
    <n v="0"/>
    <n v="0"/>
    <n v="45"/>
    <n v="0"/>
    <n v="0"/>
    <n v="0"/>
    <n v="0"/>
    <n v="0"/>
    <n v="45"/>
    <n v="2"/>
  </r>
  <r>
    <x v="9"/>
    <x v="226"/>
    <s v="1"/>
    <s v="01"/>
    <s v="15041RESIN159232022"/>
    <s v="22LB000F"/>
    <n v="5139"/>
    <n v="5139"/>
    <n v="5139"/>
    <n v="5139"/>
    <m/>
    <n v="0"/>
    <n v="0"/>
    <n v="0"/>
    <n v="368"/>
    <n v="0"/>
    <n v="0"/>
    <n v="0"/>
    <n v="0"/>
    <n v="0"/>
    <n v="368"/>
    <n v="2"/>
  </r>
  <r>
    <x v="9"/>
    <x v="226"/>
    <s v="1"/>
    <s v="01"/>
    <s v="15041RESIN159232022"/>
    <s v="22LB000F"/>
    <n v="5140"/>
    <n v="5140"/>
    <n v="5140"/>
    <n v="5140"/>
    <m/>
    <n v="0"/>
    <n v="0"/>
    <n v="0"/>
    <n v="524"/>
    <n v="0"/>
    <n v="0"/>
    <n v="0"/>
    <n v="0"/>
    <n v="0"/>
    <n v="524"/>
    <n v="2"/>
  </r>
  <r>
    <x v="9"/>
    <x v="226"/>
    <s v="1"/>
    <s v="01"/>
    <s v="15041RESIN159232022"/>
    <s v="22LB000F"/>
    <n v="5141"/>
    <n v="5141"/>
    <n v="5141"/>
    <n v="5141"/>
    <m/>
    <n v="0"/>
    <n v="0"/>
    <n v="0"/>
    <n v="346.5"/>
    <n v="0"/>
    <n v="0"/>
    <n v="0"/>
    <n v="0"/>
    <n v="0"/>
    <n v="346.5"/>
    <n v="2"/>
  </r>
  <r>
    <x v="9"/>
    <x v="226"/>
    <s v="1"/>
    <s v="01"/>
    <s v="15041RESIN159232022"/>
    <s v="22LB000F"/>
    <n v="5142"/>
    <n v="5142"/>
    <n v="5142"/>
    <n v="5142"/>
    <m/>
    <n v="0"/>
    <n v="0"/>
    <n v="0"/>
    <n v="52.5"/>
    <n v="0"/>
    <n v="0"/>
    <n v="0"/>
    <n v="0"/>
    <n v="0"/>
    <n v="52.5"/>
    <n v="2"/>
  </r>
  <r>
    <x v="9"/>
    <x v="226"/>
    <s v="1"/>
    <s v="01"/>
    <s v="15041RESIN159232022"/>
    <s v="22LB000F"/>
    <n v="5143"/>
    <n v="5143"/>
    <n v="5143"/>
    <n v="5143"/>
    <m/>
    <n v="0"/>
    <n v="0"/>
    <n v="0"/>
    <n v="463"/>
    <n v="0"/>
    <n v="0"/>
    <n v="0"/>
    <n v="0"/>
    <n v="0"/>
    <n v="463"/>
    <n v="2"/>
  </r>
  <r>
    <x v="9"/>
    <x v="226"/>
    <s v="1"/>
    <s v="01"/>
    <s v="15041RESIN159232022"/>
    <s v="22LB000F"/>
    <n v="5144"/>
    <n v="5144"/>
    <n v="5144"/>
    <n v="5144"/>
    <m/>
    <n v="0"/>
    <n v="0"/>
    <n v="0"/>
    <n v="116.6"/>
    <n v="0"/>
    <n v="0"/>
    <n v="0"/>
    <n v="0"/>
    <n v="0"/>
    <n v="116.6"/>
    <n v="2"/>
  </r>
  <r>
    <x v="9"/>
    <x v="226"/>
    <s v="1"/>
    <s v="01"/>
    <s v="15041RESIN159232022"/>
    <s v="22LB000F"/>
    <n v="5145"/>
    <n v="5145"/>
    <n v="5145"/>
    <n v="5145"/>
    <m/>
    <n v="0"/>
    <n v="0"/>
    <n v="0"/>
    <n v="487.5"/>
    <n v="0"/>
    <n v="0"/>
    <n v="0"/>
    <n v="0"/>
    <n v="0"/>
    <n v="487.5"/>
    <n v="2"/>
  </r>
  <r>
    <x v="9"/>
    <x v="226"/>
    <s v="1"/>
    <s v="01"/>
    <s v="15041RESIN159232022"/>
    <s v="22LB000F"/>
    <n v="5146"/>
    <n v="5146"/>
    <n v="5146"/>
    <n v="5146"/>
    <m/>
    <n v="0"/>
    <n v="0"/>
    <n v="0"/>
    <n v="507.6"/>
    <n v="0"/>
    <n v="0"/>
    <n v="0"/>
    <n v="0"/>
    <n v="0"/>
    <n v="507.6"/>
    <n v="2"/>
  </r>
  <r>
    <x v="9"/>
    <x v="226"/>
    <s v="1"/>
    <s v="01"/>
    <s v="15041RESIN159232022"/>
    <s v="22LB000F"/>
    <n v="5147"/>
    <n v="5147"/>
    <n v="5147"/>
    <n v="5147"/>
    <m/>
    <n v="0"/>
    <n v="0"/>
    <n v="0"/>
    <n v="73.48"/>
    <n v="0"/>
    <n v="0"/>
    <n v="0"/>
    <n v="0"/>
    <n v="0"/>
    <n v="73.48"/>
    <n v="2"/>
  </r>
  <r>
    <x v="9"/>
    <x v="226"/>
    <s v="1"/>
    <s v="01"/>
    <s v="15041RESIN159232022"/>
    <s v="22LB000F"/>
    <n v="5148"/>
    <n v="5148"/>
    <n v="5148"/>
    <n v="5148"/>
    <m/>
    <n v="0"/>
    <n v="0"/>
    <n v="0"/>
    <n v="470"/>
    <n v="0"/>
    <n v="0"/>
    <n v="0"/>
    <n v="0"/>
    <n v="0"/>
    <n v="470"/>
    <n v="2"/>
  </r>
  <r>
    <x v="9"/>
    <x v="226"/>
    <s v="1"/>
    <s v="01"/>
    <s v="15041RESIN159232022"/>
    <s v="22LB000F"/>
    <n v="5149"/>
    <n v="5149"/>
    <n v="5149"/>
    <n v="5149"/>
    <m/>
    <n v="0"/>
    <n v="0"/>
    <n v="0"/>
    <n v="465"/>
    <n v="0"/>
    <n v="0"/>
    <n v="0"/>
    <n v="0"/>
    <n v="0"/>
    <n v="465"/>
    <n v="2"/>
  </r>
  <r>
    <x v="9"/>
    <x v="226"/>
    <s v="1"/>
    <s v="01"/>
    <s v="15041RESIN159232022"/>
    <s v="22LB000F"/>
    <n v="5150"/>
    <n v="5150"/>
    <n v="5150"/>
    <n v="5150"/>
    <m/>
    <n v="0"/>
    <n v="0"/>
    <n v="0"/>
    <n v="60"/>
    <n v="0"/>
    <n v="0"/>
    <n v="0"/>
    <n v="0"/>
    <n v="0"/>
    <n v="60"/>
    <n v="2"/>
  </r>
  <r>
    <x v="9"/>
    <x v="226"/>
    <s v="1"/>
    <s v="01"/>
    <s v="15041RESIN159232022"/>
    <s v="22LB000F"/>
    <n v="5151"/>
    <n v="5151"/>
    <n v="5151"/>
    <n v="5151"/>
    <m/>
    <n v="0"/>
    <n v="0"/>
    <n v="0"/>
    <n v="7.93"/>
    <n v="0"/>
    <n v="0"/>
    <n v="0"/>
    <n v="0"/>
    <n v="0"/>
    <n v="7.93"/>
    <n v="2"/>
  </r>
  <r>
    <x v="9"/>
    <x v="226"/>
    <s v="1"/>
    <s v="01"/>
    <s v="15041RESIN159232022"/>
    <s v="22LB000F"/>
    <n v="5152"/>
    <n v="5152"/>
    <n v="5152"/>
    <n v="5152"/>
    <m/>
    <n v="0"/>
    <n v="0"/>
    <n v="0"/>
    <n v="40.450000000000003"/>
    <n v="0"/>
    <n v="0"/>
    <n v="0"/>
    <n v="0"/>
    <n v="0"/>
    <n v="40.450000000000003"/>
    <n v="2"/>
  </r>
  <r>
    <x v="9"/>
    <x v="226"/>
    <s v="1"/>
    <s v="01"/>
    <s v="15041RESIN159232022"/>
    <s v="22LB000F"/>
    <n v="5153"/>
    <n v="5153"/>
    <n v="5153"/>
    <n v="5153"/>
    <m/>
    <n v="0"/>
    <n v="0"/>
    <n v="0"/>
    <n v="26.42"/>
    <n v="0"/>
    <n v="0"/>
    <n v="0"/>
    <n v="0"/>
    <n v="0"/>
    <n v="26.42"/>
    <n v="2"/>
  </r>
  <r>
    <x v="9"/>
    <x v="226"/>
    <s v="1"/>
    <s v="01"/>
    <s v="15041RESIN159232022"/>
    <s v="22LB000F"/>
    <n v="5154"/>
    <n v="5154"/>
    <n v="5154"/>
    <n v="5154"/>
    <m/>
    <n v="0"/>
    <n v="0"/>
    <n v="0"/>
    <n v="37.5"/>
    <n v="0"/>
    <n v="0"/>
    <n v="0"/>
    <n v="0"/>
    <n v="0"/>
    <n v="37.5"/>
    <n v="2"/>
  </r>
  <r>
    <x v="9"/>
    <x v="226"/>
    <s v="1"/>
    <s v="01"/>
    <s v="15041RESIN159232022"/>
    <s v="22LB000F"/>
    <n v="5155"/>
    <n v="5155"/>
    <n v="5155"/>
    <n v="5155"/>
    <m/>
    <n v="0"/>
    <n v="0"/>
    <n v="0"/>
    <n v="133.82"/>
    <n v="0"/>
    <n v="0"/>
    <n v="0"/>
    <n v="0"/>
    <n v="0"/>
    <n v="133.82"/>
    <n v="2"/>
  </r>
  <r>
    <x v="9"/>
    <x v="226"/>
    <s v="1"/>
    <s v="01"/>
    <s v="15041RESIN159232022"/>
    <s v="22LB000F"/>
    <n v="5156"/>
    <n v="5156"/>
    <n v="5156"/>
    <n v="5156"/>
    <m/>
    <n v="0"/>
    <n v="0"/>
    <n v="0"/>
    <n v="69.400000000000006"/>
    <n v="0"/>
    <n v="0"/>
    <n v="0"/>
    <n v="0"/>
    <n v="0"/>
    <n v="69.400000000000006"/>
    <n v="2"/>
  </r>
  <r>
    <x v="9"/>
    <x v="226"/>
    <s v="1"/>
    <s v="01"/>
    <s v="15041RESIN159232022"/>
    <s v="22LB000F"/>
    <n v="5157"/>
    <n v="5157"/>
    <n v="5157"/>
    <n v="5157"/>
    <m/>
    <n v="0"/>
    <n v="0"/>
    <n v="0"/>
    <n v="27.5"/>
    <n v="0"/>
    <n v="0"/>
    <n v="0"/>
    <n v="0"/>
    <n v="0"/>
    <n v="27.5"/>
    <n v="2"/>
  </r>
  <r>
    <x v="9"/>
    <x v="226"/>
    <s v="1"/>
    <s v="01"/>
    <s v="15041RESIN159232022"/>
    <s v="22LB000F"/>
    <n v="5158"/>
    <n v="5158"/>
    <n v="5158"/>
    <n v="5158"/>
    <m/>
    <n v="0"/>
    <n v="0"/>
    <n v="0"/>
    <n v="1521.85"/>
    <n v="0"/>
    <n v="0"/>
    <n v="0"/>
    <n v="0"/>
    <n v="0"/>
    <n v="1521.85"/>
    <n v="2"/>
  </r>
  <r>
    <x v="9"/>
    <x v="226"/>
    <s v="1"/>
    <s v="01"/>
    <s v="15041RESIN159232022"/>
    <s v="22LB000F"/>
    <n v="5159"/>
    <n v="5159"/>
    <n v="5159"/>
    <n v="5159"/>
    <m/>
    <n v="0"/>
    <n v="0"/>
    <n v="0"/>
    <n v="25.2"/>
    <n v="0"/>
    <n v="0"/>
    <n v="0"/>
    <n v="0"/>
    <n v="0"/>
    <n v="25.2"/>
    <n v="2"/>
  </r>
  <r>
    <x v="9"/>
    <x v="226"/>
    <s v="1"/>
    <s v="01"/>
    <s v="15041RESIN159232022"/>
    <s v="22LB000F"/>
    <n v="5160"/>
    <n v="5160"/>
    <n v="5160"/>
    <n v="5160"/>
    <m/>
    <n v="0"/>
    <n v="0"/>
    <n v="0"/>
    <n v="20.28"/>
    <n v="0"/>
    <n v="0"/>
    <n v="0"/>
    <n v="0"/>
    <n v="0"/>
    <n v="20.28"/>
    <n v="2"/>
  </r>
  <r>
    <x v="9"/>
    <x v="227"/>
    <s v="1"/>
    <s v="01"/>
    <s v="15041RESIN159232022"/>
    <s v="22LB000F"/>
    <n v="5161"/>
    <n v="5161"/>
    <n v="5161"/>
    <n v="5161"/>
    <m/>
    <n v="0"/>
    <n v="0"/>
    <n v="0"/>
    <n v="531.20000000000005"/>
    <n v="0"/>
    <n v="0"/>
    <n v="0"/>
    <n v="0"/>
    <n v="0"/>
    <n v="531.20000000000005"/>
    <n v="2"/>
  </r>
  <r>
    <x v="9"/>
    <x v="227"/>
    <s v="1"/>
    <s v="01"/>
    <s v="15041RESIN159232022"/>
    <s v="22LB000F"/>
    <n v="5162"/>
    <n v="5162"/>
    <n v="5162"/>
    <n v="5162"/>
    <m/>
    <n v="0"/>
    <n v="0"/>
    <n v="0"/>
    <n v="303.75"/>
    <n v="0"/>
    <n v="0"/>
    <n v="0"/>
    <n v="0"/>
    <n v="0"/>
    <n v="303.75"/>
    <n v="2"/>
  </r>
  <r>
    <x v="9"/>
    <x v="227"/>
    <s v="1"/>
    <s v="01"/>
    <s v="15041RESIN159232022"/>
    <s v="22LB000F"/>
    <n v="5163"/>
    <n v="5163"/>
    <n v="5163"/>
    <n v="5163"/>
    <m/>
    <n v="0"/>
    <n v="0"/>
    <n v="0"/>
    <n v="361.79"/>
    <n v="0"/>
    <n v="0"/>
    <n v="0"/>
    <n v="0"/>
    <n v="0"/>
    <n v="361.79"/>
    <n v="2"/>
  </r>
  <r>
    <x v="9"/>
    <x v="227"/>
    <s v="1"/>
    <s v="01"/>
    <s v="15041RESIN159232022"/>
    <s v="22LB000F"/>
    <n v="5164"/>
    <n v="5164"/>
    <n v="5164"/>
    <n v="5164"/>
    <m/>
    <n v="0"/>
    <n v="0"/>
    <n v="0"/>
    <n v="339"/>
    <n v="0"/>
    <n v="0"/>
    <n v="0"/>
    <n v="0"/>
    <n v="0"/>
    <n v="339"/>
    <n v="2"/>
  </r>
  <r>
    <x v="9"/>
    <x v="227"/>
    <s v="1"/>
    <s v="01"/>
    <s v="15041RESIN159232022"/>
    <s v="22LB000F"/>
    <n v="5165"/>
    <n v="5165"/>
    <n v="5165"/>
    <n v="5165"/>
    <m/>
    <n v="0"/>
    <n v="0"/>
    <n v="0"/>
    <n v="1655.65"/>
    <n v="0"/>
    <n v="0"/>
    <n v="0"/>
    <n v="0"/>
    <n v="0"/>
    <n v="1655.65"/>
    <n v="2"/>
  </r>
  <r>
    <x v="9"/>
    <x v="227"/>
    <s v="1"/>
    <s v="01"/>
    <s v="15041RESIN159232022"/>
    <s v="22LB000F"/>
    <n v="5166"/>
    <n v="5166"/>
    <n v="5166"/>
    <n v="5166"/>
    <m/>
    <n v="0"/>
    <n v="0"/>
    <n v="0"/>
    <n v="49"/>
    <n v="0"/>
    <n v="0"/>
    <n v="0"/>
    <n v="0"/>
    <n v="0"/>
    <n v="49"/>
    <n v="2"/>
  </r>
  <r>
    <x v="9"/>
    <x v="227"/>
    <s v="1"/>
    <s v="01"/>
    <s v="15041RESIN159232022"/>
    <s v="22LB000F"/>
    <n v="5167"/>
    <n v="5167"/>
    <n v="5167"/>
    <n v="5167"/>
    <m/>
    <n v="0"/>
    <n v="0"/>
    <n v="0"/>
    <n v="102.4"/>
    <n v="0"/>
    <n v="0"/>
    <n v="0"/>
    <n v="0"/>
    <n v="0"/>
    <n v="102.4"/>
    <n v="2"/>
  </r>
  <r>
    <x v="9"/>
    <x v="227"/>
    <s v="1"/>
    <s v="01"/>
    <s v="15041RESIN159232022"/>
    <s v="22LB000F"/>
    <n v="5168"/>
    <n v="5168"/>
    <n v="5168"/>
    <n v="5168"/>
    <m/>
    <n v="0"/>
    <n v="0"/>
    <n v="0"/>
    <n v="15"/>
    <n v="0"/>
    <n v="0"/>
    <n v="0"/>
    <n v="0"/>
    <n v="0"/>
    <n v="15"/>
    <n v="2"/>
  </r>
  <r>
    <x v="9"/>
    <x v="227"/>
    <s v="1"/>
    <s v="01"/>
    <s v="15041RESIN159232022"/>
    <s v="22LB000F"/>
    <n v="5169"/>
    <n v="5169"/>
    <n v="5169"/>
    <n v="5169"/>
    <m/>
    <n v="0"/>
    <n v="0"/>
    <n v="0"/>
    <n v="67.5"/>
    <n v="0"/>
    <n v="0"/>
    <n v="0"/>
    <n v="0"/>
    <n v="0"/>
    <n v="67.5"/>
    <n v="2"/>
  </r>
  <r>
    <x v="9"/>
    <x v="227"/>
    <s v="1"/>
    <s v="01"/>
    <s v="15041RESIN159232022"/>
    <s v="22LB000F"/>
    <n v="5170"/>
    <n v="5170"/>
    <n v="5170"/>
    <n v="5170"/>
    <m/>
    <n v="0"/>
    <n v="0"/>
    <n v="0"/>
    <n v="582.4"/>
    <n v="0"/>
    <n v="0"/>
    <n v="0"/>
    <n v="0"/>
    <n v="0"/>
    <n v="582.4"/>
    <n v="2"/>
  </r>
  <r>
    <x v="9"/>
    <x v="227"/>
    <s v="1"/>
    <s v="01"/>
    <s v="15041RESIN159232022"/>
    <s v="22LB000F"/>
    <n v="5171"/>
    <n v="5171"/>
    <n v="5171"/>
    <n v="5171"/>
    <m/>
    <n v="0"/>
    <n v="0"/>
    <n v="0"/>
    <n v="19.68"/>
    <n v="0"/>
    <n v="0"/>
    <n v="0"/>
    <n v="0"/>
    <n v="0"/>
    <n v="19.68"/>
    <n v="2"/>
  </r>
  <r>
    <x v="9"/>
    <x v="227"/>
    <s v="1"/>
    <s v="01"/>
    <s v="15041RESIN159232022"/>
    <s v="22LB000F"/>
    <n v="5172"/>
    <n v="5172"/>
    <n v="5172"/>
    <n v="5172"/>
    <m/>
    <n v="0"/>
    <n v="0"/>
    <n v="0"/>
    <n v="47.8"/>
    <n v="0"/>
    <n v="0"/>
    <n v="0"/>
    <n v="0"/>
    <n v="0"/>
    <n v="47.8"/>
    <n v="2"/>
  </r>
  <r>
    <x v="9"/>
    <x v="227"/>
    <s v="1"/>
    <s v="01"/>
    <s v="15041RESIN159232022"/>
    <s v="22LB000F"/>
    <n v="5173"/>
    <n v="5173"/>
    <n v="5173"/>
    <n v="5173"/>
    <m/>
    <n v="0"/>
    <n v="0"/>
    <n v="0"/>
    <n v="314.14999999999998"/>
    <n v="0"/>
    <n v="0"/>
    <n v="0"/>
    <n v="0"/>
    <n v="0"/>
    <n v="314.14999999999998"/>
    <n v="2"/>
  </r>
  <r>
    <x v="9"/>
    <x v="227"/>
    <s v="1"/>
    <s v="01"/>
    <s v="15041RESIN159232022"/>
    <s v="22LB000F"/>
    <n v="5174"/>
    <n v="5174"/>
    <n v="5174"/>
    <n v="5174"/>
    <m/>
    <n v="0"/>
    <n v="0"/>
    <n v="0"/>
    <n v="290"/>
    <n v="0"/>
    <n v="0"/>
    <n v="0"/>
    <n v="0"/>
    <n v="0"/>
    <n v="290"/>
    <n v="2"/>
  </r>
  <r>
    <x v="9"/>
    <x v="227"/>
    <s v="1"/>
    <s v="01"/>
    <s v="15041RESIN159232022"/>
    <s v="22LB000F"/>
    <n v="5175"/>
    <n v="5175"/>
    <n v="5175"/>
    <n v="5175"/>
    <m/>
    <n v="0"/>
    <n v="0"/>
    <n v="0"/>
    <n v="105"/>
    <n v="0"/>
    <n v="0"/>
    <n v="0"/>
    <n v="0"/>
    <n v="0"/>
    <n v="105"/>
    <n v="2"/>
  </r>
  <r>
    <x v="9"/>
    <x v="227"/>
    <s v="1"/>
    <s v="01"/>
    <s v="15041RESIN159232022"/>
    <s v="22LB000F"/>
    <n v="5176"/>
    <n v="5176"/>
    <n v="5176"/>
    <n v="5176"/>
    <m/>
    <n v="0"/>
    <n v="0"/>
    <n v="0"/>
    <n v="0"/>
    <n v="0"/>
    <n v="0"/>
    <n v="0"/>
    <n v="0"/>
    <n v="0"/>
    <n v="0"/>
    <n v="2"/>
  </r>
  <r>
    <x v="9"/>
    <x v="227"/>
    <s v="1"/>
    <s v="01"/>
    <s v="15041RESIN159232022"/>
    <s v="22LB000F"/>
    <n v="5177"/>
    <n v="5177"/>
    <n v="5177"/>
    <n v="5177"/>
    <m/>
    <n v="0"/>
    <n v="0"/>
    <n v="0"/>
    <n v="50.6"/>
    <n v="0"/>
    <n v="0"/>
    <n v="0"/>
    <n v="0"/>
    <n v="0"/>
    <n v="50.6"/>
    <n v="2"/>
  </r>
  <r>
    <x v="9"/>
    <x v="227"/>
    <s v="1"/>
    <s v="01"/>
    <s v="15041RESIN159232022"/>
    <s v="22LB000F"/>
    <n v="5178"/>
    <n v="5178"/>
    <n v="5178"/>
    <n v="5178"/>
    <m/>
    <n v="0"/>
    <n v="0"/>
    <n v="0"/>
    <n v="514.9"/>
    <n v="0"/>
    <n v="0"/>
    <n v="0"/>
    <n v="0"/>
    <n v="0"/>
    <n v="514.9"/>
    <n v="2"/>
  </r>
  <r>
    <x v="9"/>
    <x v="227"/>
    <s v="1"/>
    <s v="01"/>
    <s v="15041RESIN159232022"/>
    <s v="22LB000F"/>
    <n v="5179"/>
    <n v="5179"/>
    <n v="5179"/>
    <n v="5179"/>
    <m/>
    <n v="0"/>
    <n v="0"/>
    <n v="0"/>
    <n v="189"/>
    <n v="0"/>
    <n v="0"/>
    <n v="0"/>
    <n v="0"/>
    <n v="0"/>
    <n v="189"/>
    <n v="2"/>
  </r>
  <r>
    <x v="9"/>
    <x v="227"/>
    <s v="1"/>
    <s v="01"/>
    <s v="15041RESIN159232022"/>
    <s v="22LB000F"/>
    <n v="5180"/>
    <n v="5180"/>
    <n v="5180"/>
    <n v="5180"/>
    <m/>
    <n v="0"/>
    <n v="0"/>
    <n v="0"/>
    <n v="308"/>
    <n v="0"/>
    <n v="0"/>
    <n v="0"/>
    <n v="0"/>
    <n v="0"/>
    <n v="308"/>
    <n v="2"/>
  </r>
  <r>
    <x v="9"/>
    <x v="227"/>
    <s v="1"/>
    <s v="01"/>
    <s v="15041RESIN159232022"/>
    <s v="22LB000F"/>
    <n v="5181"/>
    <n v="5181"/>
    <n v="5181"/>
    <n v="5181"/>
    <m/>
    <n v="0"/>
    <n v="0"/>
    <n v="0"/>
    <n v="20.5"/>
    <n v="0"/>
    <n v="0"/>
    <n v="0"/>
    <n v="0"/>
    <n v="0"/>
    <n v="20.5"/>
    <n v="2"/>
  </r>
  <r>
    <x v="9"/>
    <x v="227"/>
    <s v="1"/>
    <s v="01"/>
    <s v="15041RESIN159232022"/>
    <s v="22LB000F"/>
    <n v="5182"/>
    <n v="5182"/>
    <n v="5182"/>
    <n v="5182"/>
    <m/>
    <n v="0"/>
    <n v="0"/>
    <n v="0"/>
    <n v="39.5"/>
    <n v="0"/>
    <n v="0"/>
    <n v="0"/>
    <n v="0"/>
    <n v="0"/>
    <n v="39.5"/>
    <n v="2"/>
  </r>
  <r>
    <x v="9"/>
    <x v="227"/>
    <s v="1"/>
    <s v="01"/>
    <s v="15041RESIN159232022"/>
    <s v="22LB000F"/>
    <n v="5183"/>
    <n v="5183"/>
    <n v="5183"/>
    <n v="5183"/>
    <m/>
    <n v="0"/>
    <n v="0"/>
    <n v="0"/>
    <n v="370.98"/>
    <n v="0"/>
    <n v="0"/>
    <n v="0"/>
    <n v="0"/>
    <n v="0"/>
    <n v="370.98"/>
    <n v="2"/>
  </r>
  <r>
    <x v="9"/>
    <x v="228"/>
    <s v="1"/>
    <s v="01"/>
    <s v="15041RESIN159232022"/>
    <s v="22LB000F"/>
    <n v="5184"/>
    <n v="5184"/>
    <n v="5184"/>
    <n v="5184"/>
    <m/>
    <n v="0"/>
    <n v="0"/>
    <n v="0"/>
    <n v="496"/>
    <n v="0"/>
    <n v="0"/>
    <n v="0"/>
    <n v="0"/>
    <n v="0"/>
    <n v="496"/>
    <n v="2"/>
  </r>
  <r>
    <x v="9"/>
    <x v="228"/>
    <s v="1"/>
    <s v="01"/>
    <s v="15041RESIN159232022"/>
    <s v="22LB000F"/>
    <n v="5185"/>
    <n v="5185"/>
    <n v="5185"/>
    <n v="5185"/>
    <m/>
    <n v="0"/>
    <n v="0"/>
    <n v="0"/>
    <n v="511"/>
    <n v="0"/>
    <n v="0"/>
    <n v="0"/>
    <n v="0"/>
    <n v="0"/>
    <n v="511"/>
    <n v="2"/>
  </r>
  <r>
    <x v="9"/>
    <x v="228"/>
    <s v="1"/>
    <s v="01"/>
    <s v="15041RESIN159232022"/>
    <s v="22LB000F"/>
    <n v="5186"/>
    <n v="5186"/>
    <n v="5186"/>
    <n v="5186"/>
    <m/>
    <n v="0"/>
    <n v="0"/>
    <n v="0"/>
    <n v="536.5"/>
    <n v="0"/>
    <n v="0"/>
    <n v="0"/>
    <n v="0"/>
    <n v="0"/>
    <n v="536.5"/>
    <n v="2"/>
  </r>
  <r>
    <x v="9"/>
    <x v="228"/>
    <s v="1"/>
    <s v="01"/>
    <s v="15041RESIN159232022"/>
    <s v="22LB000F"/>
    <n v="5187"/>
    <n v="5187"/>
    <n v="5187"/>
    <n v="5187"/>
    <m/>
    <n v="0"/>
    <n v="0"/>
    <n v="0"/>
    <n v="541"/>
    <n v="0"/>
    <n v="0"/>
    <n v="0"/>
    <n v="0"/>
    <n v="0"/>
    <n v="541"/>
    <n v="2"/>
  </r>
  <r>
    <x v="9"/>
    <x v="228"/>
    <s v="1"/>
    <s v="01"/>
    <s v="15041RESIN159232022"/>
    <s v="22LB000F"/>
    <n v="5188"/>
    <n v="5188"/>
    <n v="5188"/>
    <n v="5188"/>
    <m/>
    <n v="0"/>
    <n v="0"/>
    <n v="0"/>
    <n v="90"/>
    <n v="0"/>
    <n v="0"/>
    <n v="0"/>
    <n v="0"/>
    <n v="0"/>
    <n v="90"/>
    <n v="2"/>
  </r>
  <r>
    <x v="9"/>
    <x v="228"/>
    <s v="1"/>
    <s v="01"/>
    <s v="15041RESIN159232022"/>
    <s v="22LB000F"/>
    <n v="5189"/>
    <n v="5189"/>
    <n v="5189"/>
    <n v="5189"/>
    <m/>
    <n v="0"/>
    <n v="0"/>
    <n v="0"/>
    <n v="22.5"/>
    <n v="0"/>
    <n v="0"/>
    <n v="0"/>
    <n v="0"/>
    <n v="0"/>
    <n v="22.5"/>
    <n v="2"/>
  </r>
  <r>
    <x v="9"/>
    <x v="228"/>
    <s v="1"/>
    <s v="01"/>
    <s v="15041RESIN159232022"/>
    <s v="22LB000F"/>
    <n v="5190"/>
    <n v="5190"/>
    <n v="5190"/>
    <n v="5190"/>
    <m/>
    <n v="0"/>
    <n v="0"/>
    <n v="0"/>
    <n v="157.80000000000001"/>
    <n v="0"/>
    <n v="0"/>
    <n v="0"/>
    <n v="0"/>
    <n v="0"/>
    <n v="157.80000000000001"/>
    <n v="2"/>
  </r>
  <r>
    <x v="9"/>
    <x v="228"/>
    <s v="1"/>
    <s v="01"/>
    <s v="15041RESIN159232022"/>
    <s v="22LB000F"/>
    <n v="5191"/>
    <n v="5191"/>
    <n v="5191"/>
    <n v="5191"/>
    <m/>
    <n v="0"/>
    <n v="0"/>
    <n v="0"/>
    <n v="300"/>
    <n v="0"/>
    <n v="0"/>
    <n v="0"/>
    <n v="0"/>
    <n v="0"/>
    <n v="300"/>
    <n v="2"/>
  </r>
  <r>
    <x v="9"/>
    <x v="228"/>
    <s v="1"/>
    <s v="01"/>
    <s v="15041RESIN159232022"/>
    <s v="22LB000F"/>
    <n v="5192"/>
    <n v="5192"/>
    <n v="5192"/>
    <n v="5192"/>
    <m/>
    <n v="0"/>
    <n v="0"/>
    <n v="0"/>
    <n v="165"/>
    <n v="0"/>
    <n v="0"/>
    <n v="0"/>
    <n v="0"/>
    <n v="0"/>
    <n v="165"/>
    <n v="2"/>
  </r>
  <r>
    <x v="9"/>
    <x v="228"/>
    <s v="1"/>
    <s v="01"/>
    <s v="15041RESIN159232022"/>
    <s v="22LB000F"/>
    <n v="5193"/>
    <n v="5193"/>
    <n v="5193"/>
    <n v="5193"/>
    <m/>
    <n v="0"/>
    <n v="0"/>
    <n v="0"/>
    <n v="83.6"/>
    <n v="0"/>
    <n v="0"/>
    <n v="0"/>
    <n v="0"/>
    <n v="0"/>
    <n v="83.6"/>
    <n v="2"/>
  </r>
  <r>
    <x v="9"/>
    <x v="228"/>
    <s v="1"/>
    <s v="01"/>
    <s v="15041RESIN159232022"/>
    <s v="22LB000F"/>
    <n v="5194"/>
    <n v="5194"/>
    <n v="5194"/>
    <n v="5194"/>
    <m/>
    <n v="0"/>
    <n v="0"/>
    <n v="0"/>
    <n v="689"/>
    <n v="0"/>
    <n v="0"/>
    <n v="0"/>
    <n v="0"/>
    <n v="0"/>
    <n v="689"/>
    <n v="2"/>
  </r>
  <r>
    <x v="9"/>
    <x v="228"/>
    <s v="1"/>
    <s v="01"/>
    <s v="15041RESIN159232022"/>
    <s v="22LB000F"/>
    <n v="5195"/>
    <n v="5195"/>
    <n v="5195"/>
    <n v="5195"/>
    <m/>
    <n v="0"/>
    <n v="0"/>
    <n v="0"/>
    <n v="68.400000000000006"/>
    <n v="0"/>
    <n v="0"/>
    <n v="0"/>
    <n v="0"/>
    <n v="0"/>
    <n v="68.400000000000006"/>
    <n v="2"/>
  </r>
  <r>
    <x v="9"/>
    <x v="228"/>
    <s v="1"/>
    <s v="01"/>
    <s v="15041RESIN159232022"/>
    <s v="22LB000F"/>
    <n v="5196"/>
    <n v="5196"/>
    <n v="5196"/>
    <n v="5196"/>
    <m/>
    <n v="0"/>
    <n v="0"/>
    <n v="0"/>
    <n v="1347.25"/>
    <n v="0"/>
    <n v="0"/>
    <n v="0"/>
    <n v="0"/>
    <n v="0"/>
    <n v="1347.25"/>
    <n v="2"/>
  </r>
  <r>
    <x v="9"/>
    <x v="228"/>
    <s v="1"/>
    <s v="01"/>
    <s v="15041RESIN159232022"/>
    <s v="22LB000F"/>
    <n v="5197"/>
    <n v="5197"/>
    <n v="5197"/>
    <n v="5197"/>
    <m/>
    <n v="0"/>
    <n v="0"/>
    <n v="0"/>
    <n v="39"/>
    <n v="0"/>
    <n v="0"/>
    <n v="0"/>
    <n v="0"/>
    <n v="0"/>
    <n v="39"/>
    <n v="2"/>
  </r>
  <r>
    <x v="9"/>
    <x v="228"/>
    <s v="1"/>
    <s v="01"/>
    <s v="15041RESIN159232022"/>
    <s v="22LB000F"/>
    <n v="5198"/>
    <n v="5198"/>
    <n v="5198"/>
    <n v="5198"/>
    <m/>
    <n v="0"/>
    <n v="0"/>
    <n v="0"/>
    <n v="25"/>
    <n v="0"/>
    <n v="0"/>
    <n v="0"/>
    <n v="0"/>
    <n v="0"/>
    <n v="25"/>
    <n v="2"/>
  </r>
  <r>
    <x v="9"/>
    <x v="228"/>
    <s v="1"/>
    <s v="01"/>
    <s v="15041RESIN159232022"/>
    <s v="22LB000F"/>
    <n v="5199"/>
    <n v="5199"/>
    <n v="5199"/>
    <n v="5199"/>
    <m/>
    <n v="0"/>
    <n v="0"/>
    <n v="0"/>
    <n v="441.5"/>
    <n v="0"/>
    <n v="0"/>
    <n v="0"/>
    <n v="0"/>
    <n v="0"/>
    <n v="441.5"/>
    <n v="2"/>
  </r>
  <r>
    <x v="9"/>
    <x v="228"/>
    <s v="1"/>
    <s v="01"/>
    <s v="15041RESIN159232022"/>
    <s v="22LB000F"/>
    <n v="5200"/>
    <n v="5200"/>
    <n v="5200"/>
    <n v="5200"/>
    <m/>
    <n v="0"/>
    <n v="0"/>
    <n v="0"/>
    <n v="50"/>
    <n v="0"/>
    <n v="0"/>
    <n v="0"/>
    <n v="0"/>
    <n v="0"/>
    <n v="50"/>
    <n v="2"/>
  </r>
  <r>
    <x v="9"/>
    <x v="228"/>
    <s v="1"/>
    <s v="01"/>
    <s v="15041RESIN159232022"/>
    <s v="22LB000F"/>
    <n v="5201"/>
    <n v="5201"/>
    <n v="5201"/>
    <n v="5201"/>
    <m/>
    <n v="0"/>
    <n v="0"/>
    <n v="0"/>
    <n v="24"/>
    <n v="0"/>
    <n v="0"/>
    <n v="0"/>
    <n v="0"/>
    <n v="0"/>
    <n v="24"/>
    <n v="2"/>
  </r>
  <r>
    <x v="9"/>
    <x v="228"/>
    <s v="1"/>
    <s v="01"/>
    <s v="15041RESIN159232022"/>
    <s v="22LB000F"/>
    <n v="5202"/>
    <n v="5202"/>
    <n v="5202"/>
    <n v="5202"/>
    <m/>
    <n v="0"/>
    <n v="0"/>
    <n v="0"/>
    <n v="182.6"/>
    <n v="0"/>
    <n v="0"/>
    <n v="0"/>
    <n v="0"/>
    <n v="0"/>
    <n v="182.6"/>
    <n v="2"/>
  </r>
  <r>
    <x v="9"/>
    <x v="228"/>
    <s v="1"/>
    <s v="01"/>
    <s v="15041RESIN159232022"/>
    <s v="22LB000F"/>
    <n v="5203"/>
    <n v="5203"/>
    <n v="5203"/>
    <n v="5203"/>
    <m/>
    <n v="0"/>
    <n v="0"/>
    <n v="0"/>
    <n v="470"/>
    <n v="0"/>
    <n v="0"/>
    <n v="0"/>
    <n v="0"/>
    <n v="0"/>
    <n v="470"/>
    <n v="2"/>
  </r>
  <r>
    <x v="9"/>
    <x v="228"/>
    <s v="1"/>
    <s v="01"/>
    <s v="15041RESIN159232022"/>
    <s v="22LB000F"/>
    <n v="5204"/>
    <n v="5204"/>
    <n v="5204"/>
    <n v="5204"/>
    <m/>
    <n v="0"/>
    <n v="0"/>
    <n v="0"/>
    <n v="20"/>
    <n v="0"/>
    <n v="0"/>
    <n v="0"/>
    <n v="0"/>
    <n v="0"/>
    <n v="20"/>
    <n v="2"/>
  </r>
  <r>
    <x v="9"/>
    <x v="228"/>
    <s v="1"/>
    <s v="01"/>
    <s v="15041RESIN159232022"/>
    <s v="22LB000F"/>
    <n v="5205"/>
    <n v="5205"/>
    <n v="5205"/>
    <n v="5205"/>
    <m/>
    <n v="0"/>
    <n v="0"/>
    <n v="0"/>
    <n v="68.819999999999993"/>
    <n v="0"/>
    <n v="0"/>
    <n v="0"/>
    <n v="0"/>
    <n v="0"/>
    <n v="68.819999999999993"/>
    <n v="2"/>
  </r>
  <r>
    <x v="9"/>
    <x v="228"/>
    <s v="1"/>
    <s v="01"/>
    <s v="15041RESIN159232022"/>
    <s v="22LB000F"/>
    <n v="5206"/>
    <n v="5206"/>
    <n v="5206"/>
    <n v="5206"/>
    <m/>
    <n v="0"/>
    <n v="0"/>
    <n v="0"/>
    <n v="58.8"/>
    <n v="0"/>
    <n v="0"/>
    <n v="0"/>
    <n v="0"/>
    <n v="0"/>
    <n v="58.8"/>
    <n v="2"/>
  </r>
  <r>
    <x v="9"/>
    <x v="228"/>
    <s v="1"/>
    <s v="01"/>
    <s v="15041RESIN159232022"/>
    <s v="22LB000F"/>
    <n v="5207"/>
    <n v="5207"/>
    <n v="5207"/>
    <n v="5207"/>
    <m/>
    <n v="0"/>
    <n v="0"/>
    <n v="0"/>
    <n v="84"/>
    <n v="0"/>
    <n v="0"/>
    <n v="0"/>
    <n v="0"/>
    <n v="0"/>
    <n v="84"/>
    <n v="2"/>
  </r>
  <r>
    <x v="9"/>
    <x v="228"/>
    <s v="1"/>
    <s v="01"/>
    <s v="15041RESIN159232022"/>
    <s v="22LB000F"/>
    <n v="5208"/>
    <n v="5208"/>
    <n v="5208"/>
    <n v="5208"/>
    <m/>
    <n v="0"/>
    <n v="0"/>
    <n v="0"/>
    <n v="129.97"/>
    <n v="0"/>
    <n v="0"/>
    <n v="0"/>
    <n v="0"/>
    <n v="0"/>
    <n v="129.97"/>
    <n v="2"/>
  </r>
  <r>
    <x v="9"/>
    <x v="228"/>
    <s v="1"/>
    <s v="01"/>
    <s v="15041RESIN159232022"/>
    <s v="22LB000F"/>
    <n v="5209"/>
    <n v="5209"/>
    <n v="5209"/>
    <n v="5209"/>
    <m/>
    <n v="0"/>
    <n v="0"/>
    <n v="0"/>
    <n v="312.8"/>
    <n v="0"/>
    <n v="0"/>
    <n v="0"/>
    <n v="0"/>
    <n v="0"/>
    <n v="312.8"/>
    <n v="2"/>
  </r>
  <r>
    <x v="9"/>
    <x v="228"/>
    <s v="1"/>
    <s v="01"/>
    <s v="15041RESIN159232022"/>
    <s v="22LB000F"/>
    <n v="5210"/>
    <n v="5210"/>
    <n v="5210"/>
    <n v="5210"/>
    <m/>
    <n v="0"/>
    <n v="0"/>
    <n v="0"/>
    <n v="344"/>
    <n v="0"/>
    <n v="0"/>
    <n v="0"/>
    <n v="0"/>
    <n v="0"/>
    <n v="344"/>
    <n v="2"/>
  </r>
  <r>
    <x v="9"/>
    <x v="228"/>
    <s v="1"/>
    <s v="01"/>
    <s v="15041RESIN159232022"/>
    <s v="22LB000F"/>
    <n v="5211"/>
    <n v="5211"/>
    <n v="5211"/>
    <n v="5211"/>
    <m/>
    <n v="0"/>
    <n v="0"/>
    <n v="0"/>
    <n v="18.41"/>
    <n v="0"/>
    <n v="0"/>
    <n v="0"/>
    <n v="0"/>
    <n v="0"/>
    <n v="18.41"/>
    <n v="2"/>
  </r>
  <r>
    <x v="9"/>
    <x v="228"/>
    <s v="1"/>
    <s v="01"/>
    <s v="15041RESIN159232022"/>
    <s v="22LB000F"/>
    <n v="5212"/>
    <n v="5212"/>
    <n v="5212"/>
    <n v="5212"/>
    <m/>
    <n v="0"/>
    <n v="0"/>
    <n v="0"/>
    <n v="57.5"/>
    <n v="0"/>
    <n v="0"/>
    <n v="0"/>
    <n v="0"/>
    <n v="0"/>
    <n v="57.5"/>
    <n v="2"/>
  </r>
  <r>
    <x v="9"/>
    <x v="228"/>
    <s v="1"/>
    <s v="01"/>
    <s v="15041RESIN159232022"/>
    <s v="22LB000F"/>
    <n v="5213"/>
    <n v="5213"/>
    <n v="5213"/>
    <n v="5213"/>
    <m/>
    <n v="0"/>
    <n v="0"/>
    <n v="0"/>
    <n v="52"/>
    <n v="0"/>
    <n v="0"/>
    <n v="0"/>
    <n v="0"/>
    <n v="0"/>
    <n v="52"/>
    <n v="2"/>
  </r>
  <r>
    <x v="9"/>
    <x v="228"/>
    <s v="1"/>
    <s v="01"/>
    <s v="15041RESIN159232022"/>
    <s v="22LB000F"/>
    <n v="5214"/>
    <n v="5214"/>
    <n v="5214"/>
    <n v="5214"/>
    <m/>
    <n v="0"/>
    <n v="0"/>
    <n v="0"/>
    <n v="136.5"/>
    <n v="0"/>
    <n v="0"/>
    <n v="0"/>
    <n v="0"/>
    <n v="0"/>
    <n v="136.5"/>
    <n v="2"/>
  </r>
  <r>
    <x v="9"/>
    <x v="228"/>
    <s v="1"/>
    <s v="01"/>
    <s v="15041RESIN159232022"/>
    <s v="22LB000F"/>
    <n v="5215"/>
    <n v="5215"/>
    <n v="5215"/>
    <n v="5215"/>
    <m/>
    <n v="0"/>
    <n v="0"/>
    <n v="0"/>
    <n v="89.36"/>
    <n v="0"/>
    <n v="0"/>
    <n v="0"/>
    <n v="0"/>
    <n v="0"/>
    <n v="89.36"/>
    <n v="2"/>
  </r>
  <r>
    <x v="9"/>
    <x v="229"/>
    <s v="1"/>
    <s v="01"/>
    <s v="15041RESIN159232022"/>
    <s v="22LB000F"/>
    <n v="5216"/>
    <n v="5216"/>
    <n v="5216"/>
    <n v="5216"/>
    <m/>
    <n v="0"/>
    <n v="0"/>
    <n v="0"/>
    <n v="547"/>
    <n v="0"/>
    <n v="0"/>
    <n v="0"/>
    <n v="0"/>
    <n v="0"/>
    <n v="547"/>
    <n v="2"/>
  </r>
  <r>
    <x v="9"/>
    <x v="229"/>
    <s v="1"/>
    <s v="01"/>
    <s v="15041RESIN159232022"/>
    <s v="22LB000F"/>
    <n v="5217"/>
    <n v="5217"/>
    <n v="5217"/>
    <n v="5217"/>
    <m/>
    <n v="0"/>
    <n v="0"/>
    <n v="0"/>
    <n v="160.19999999999999"/>
    <n v="0"/>
    <n v="0"/>
    <n v="0"/>
    <n v="0"/>
    <n v="0"/>
    <n v="160.19999999999999"/>
    <n v="2"/>
  </r>
  <r>
    <x v="9"/>
    <x v="229"/>
    <s v="1"/>
    <s v="01"/>
    <s v="15041RESIN159232022"/>
    <s v="22LB000F"/>
    <n v="5218"/>
    <n v="5218"/>
    <n v="5218"/>
    <n v="5218"/>
    <m/>
    <n v="0"/>
    <n v="0"/>
    <n v="0"/>
    <n v="363"/>
    <n v="0"/>
    <n v="0"/>
    <n v="0"/>
    <n v="0"/>
    <n v="0"/>
    <n v="363"/>
    <n v="2"/>
  </r>
  <r>
    <x v="9"/>
    <x v="229"/>
    <s v="1"/>
    <s v="01"/>
    <s v="15041RESIN159232022"/>
    <s v="22LB000F"/>
    <n v="5219"/>
    <n v="5219"/>
    <n v="5219"/>
    <n v="5219"/>
    <m/>
    <n v="0"/>
    <n v="0"/>
    <n v="0"/>
    <n v="211.55"/>
    <n v="0"/>
    <n v="0"/>
    <n v="0"/>
    <n v="0"/>
    <n v="0"/>
    <n v="211.55"/>
    <n v="2"/>
  </r>
  <r>
    <x v="9"/>
    <x v="229"/>
    <s v="1"/>
    <s v="01"/>
    <s v="15041RESIN159232022"/>
    <s v="22LB000F"/>
    <n v="5220"/>
    <n v="5220"/>
    <n v="5220"/>
    <n v="5220"/>
    <m/>
    <n v="0"/>
    <n v="0"/>
    <n v="0"/>
    <n v="286"/>
    <n v="0"/>
    <n v="0"/>
    <n v="0"/>
    <n v="0"/>
    <n v="0"/>
    <n v="286"/>
    <n v="2"/>
  </r>
  <r>
    <x v="9"/>
    <x v="229"/>
    <s v="1"/>
    <s v="01"/>
    <s v="15041RESIN159232022"/>
    <s v="22LB000F"/>
    <n v="5221"/>
    <n v="5221"/>
    <n v="5221"/>
    <n v="5221"/>
    <m/>
    <n v="0"/>
    <n v="0"/>
    <n v="0"/>
    <n v="80.8"/>
    <n v="0"/>
    <n v="0"/>
    <n v="0"/>
    <n v="0"/>
    <n v="0"/>
    <n v="80.8"/>
    <n v="2"/>
  </r>
  <r>
    <x v="9"/>
    <x v="229"/>
    <s v="1"/>
    <s v="01"/>
    <s v="15041RESIN159232022"/>
    <s v="22LB000F"/>
    <n v="5222"/>
    <n v="5222"/>
    <n v="5222"/>
    <n v="5222"/>
    <m/>
    <n v="0"/>
    <n v="0"/>
    <n v="0"/>
    <n v="69.5"/>
    <n v="0"/>
    <n v="0"/>
    <n v="0"/>
    <n v="0"/>
    <n v="0"/>
    <n v="69.5"/>
    <n v="2"/>
  </r>
  <r>
    <x v="9"/>
    <x v="229"/>
    <s v="1"/>
    <s v="01"/>
    <s v="15041RESIN159232022"/>
    <s v="22LB000F"/>
    <n v="5223"/>
    <n v="5223"/>
    <n v="5223"/>
    <n v="5223"/>
    <m/>
    <n v="0"/>
    <n v="0"/>
    <n v="0"/>
    <n v="41.52"/>
    <n v="0"/>
    <n v="0"/>
    <n v="0"/>
    <n v="0"/>
    <n v="0"/>
    <n v="41.52"/>
    <n v="2"/>
  </r>
  <r>
    <x v="9"/>
    <x v="229"/>
    <s v="1"/>
    <s v="01"/>
    <s v="15041RESIN159232022"/>
    <s v="22LB000F"/>
    <n v="5224"/>
    <n v="5224"/>
    <n v="5224"/>
    <n v="5224"/>
    <m/>
    <n v="0"/>
    <n v="0"/>
    <n v="0"/>
    <n v="507"/>
    <n v="0"/>
    <n v="0"/>
    <n v="0"/>
    <n v="0"/>
    <n v="0"/>
    <n v="507"/>
    <n v="2"/>
  </r>
  <r>
    <x v="9"/>
    <x v="229"/>
    <s v="1"/>
    <s v="01"/>
    <s v="15041RESIN159232022"/>
    <s v="22LB000F"/>
    <n v="5225"/>
    <n v="5225"/>
    <n v="5225"/>
    <n v="5225"/>
    <m/>
    <n v="0"/>
    <n v="0"/>
    <n v="0"/>
    <n v="159.43"/>
    <n v="0"/>
    <n v="0"/>
    <n v="0"/>
    <n v="0"/>
    <n v="0"/>
    <n v="159.43"/>
    <n v="2"/>
  </r>
  <r>
    <x v="9"/>
    <x v="229"/>
    <s v="1"/>
    <s v="01"/>
    <s v="15041RESIN159232022"/>
    <s v="22LB000F"/>
    <n v="5226"/>
    <n v="5226"/>
    <n v="5226"/>
    <n v="5226"/>
    <m/>
    <n v="0"/>
    <n v="0"/>
    <n v="0"/>
    <n v="97.09"/>
    <n v="0"/>
    <n v="0"/>
    <n v="0"/>
    <n v="0"/>
    <n v="0"/>
    <n v="97.09"/>
    <n v="2"/>
  </r>
  <r>
    <x v="9"/>
    <x v="229"/>
    <s v="1"/>
    <s v="01"/>
    <s v="15041RESIN159232022"/>
    <s v="22LB000F"/>
    <n v="5227"/>
    <n v="5227"/>
    <n v="5227"/>
    <n v="5227"/>
    <m/>
    <n v="0"/>
    <n v="0"/>
    <n v="0"/>
    <n v="321"/>
    <n v="0"/>
    <n v="0"/>
    <n v="0"/>
    <n v="0"/>
    <n v="0"/>
    <n v="321"/>
    <n v="2"/>
  </r>
  <r>
    <x v="9"/>
    <x v="229"/>
    <s v="1"/>
    <s v="01"/>
    <s v="15041RESIN159232022"/>
    <s v="22LB000F"/>
    <n v="5228"/>
    <n v="5228"/>
    <n v="5228"/>
    <n v="5228"/>
    <m/>
    <n v="0"/>
    <n v="0"/>
    <n v="0"/>
    <n v="18.600000000000001"/>
    <n v="0"/>
    <n v="0"/>
    <n v="0"/>
    <n v="0"/>
    <n v="0"/>
    <n v="18.600000000000001"/>
    <n v="2"/>
  </r>
  <r>
    <x v="9"/>
    <x v="229"/>
    <s v="1"/>
    <s v="01"/>
    <s v="15041RESIN159232022"/>
    <s v="22LB000F"/>
    <n v="5229"/>
    <n v="5229"/>
    <n v="5229"/>
    <n v="5229"/>
    <m/>
    <n v="0"/>
    <n v="0"/>
    <n v="0"/>
    <n v="34.1"/>
    <n v="0"/>
    <n v="0"/>
    <n v="0"/>
    <n v="0"/>
    <n v="0"/>
    <n v="34.1"/>
    <n v="2"/>
  </r>
  <r>
    <x v="9"/>
    <x v="229"/>
    <s v="1"/>
    <s v="01"/>
    <s v="15041RESIN159232022"/>
    <s v="22LB000F"/>
    <n v="5230"/>
    <n v="5230"/>
    <n v="5230"/>
    <n v="5230"/>
    <m/>
    <n v="0"/>
    <n v="0"/>
    <n v="0"/>
    <n v="22.5"/>
    <n v="0"/>
    <n v="0"/>
    <n v="0"/>
    <n v="0"/>
    <n v="0"/>
    <n v="22.5"/>
    <n v="2"/>
  </r>
  <r>
    <x v="9"/>
    <x v="229"/>
    <s v="1"/>
    <s v="01"/>
    <s v="15041RESIN159232022"/>
    <s v="22LB000F"/>
    <n v="5231"/>
    <n v="5231"/>
    <n v="5231"/>
    <n v="5231"/>
    <m/>
    <n v="0"/>
    <n v="0"/>
    <n v="0"/>
    <n v="277.49"/>
    <n v="0"/>
    <n v="0"/>
    <n v="0"/>
    <n v="0"/>
    <n v="0"/>
    <n v="277.49"/>
    <n v="2"/>
  </r>
  <r>
    <x v="9"/>
    <x v="229"/>
    <s v="1"/>
    <s v="01"/>
    <s v="15041RESIN159232022"/>
    <s v="22LB000F"/>
    <n v="5232"/>
    <n v="5232"/>
    <n v="5232"/>
    <n v="5232"/>
    <m/>
    <n v="0"/>
    <n v="0"/>
    <n v="0"/>
    <n v="449.2"/>
    <n v="0"/>
    <n v="0"/>
    <n v="0"/>
    <n v="0"/>
    <n v="0"/>
    <n v="449.2"/>
    <n v="2"/>
  </r>
  <r>
    <x v="9"/>
    <x v="229"/>
    <s v="1"/>
    <s v="01"/>
    <s v="15041RESIN159232022"/>
    <s v="22LB000F"/>
    <n v="5233"/>
    <n v="5233"/>
    <n v="5233"/>
    <n v="5233"/>
    <m/>
    <n v="0"/>
    <n v="0"/>
    <n v="0"/>
    <n v="38.85"/>
    <n v="0"/>
    <n v="0"/>
    <n v="0"/>
    <n v="0"/>
    <n v="0"/>
    <n v="38.85"/>
    <n v="2"/>
  </r>
  <r>
    <x v="9"/>
    <x v="229"/>
    <s v="1"/>
    <s v="01"/>
    <s v="15041RESIN159232022"/>
    <s v="22LB000F"/>
    <n v="5234"/>
    <n v="5234"/>
    <n v="5234"/>
    <n v="5234"/>
    <m/>
    <n v="0"/>
    <n v="0"/>
    <n v="0"/>
    <n v="99.8"/>
    <n v="0"/>
    <n v="0"/>
    <n v="0"/>
    <n v="0"/>
    <n v="0"/>
    <n v="99.8"/>
    <n v="2"/>
  </r>
  <r>
    <x v="9"/>
    <x v="229"/>
    <s v="1"/>
    <s v="01"/>
    <s v="15041RESIN159232022"/>
    <s v="22LB000F"/>
    <n v="5235"/>
    <n v="5235"/>
    <n v="5235"/>
    <n v="5235"/>
    <m/>
    <n v="0"/>
    <n v="0"/>
    <n v="0"/>
    <n v="94.5"/>
    <n v="0"/>
    <n v="0"/>
    <n v="0"/>
    <n v="0"/>
    <n v="0"/>
    <n v="94.5"/>
    <n v="2"/>
  </r>
  <r>
    <x v="9"/>
    <x v="229"/>
    <s v="1"/>
    <s v="01"/>
    <s v="15041RESIN159232022"/>
    <s v="22LB000F"/>
    <n v="5236"/>
    <n v="5236"/>
    <n v="5236"/>
    <n v="5236"/>
    <m/>
    <n v="0"/>
    <n v="0"/>
    <n v="0"/>
    <n v="528"/>
    <n v="0"/>
    <n v="0"/>
    <n v="0"/>
    <n v="0"/>
    <n v="0"/>
    <n v="528"/>
    <n v="2"/>
  </r>
  <r>
    <x v="9"/>
    <x v="229"/>
    <s v="1"/>
    <s v="01"/>
    <s v="15041RESIN159232022"/>
    <s v="22LB000F"/>
    <n v="5237"/>
    <n v="5237"/>
    <n v="5237"/>
    <n v="5237"/>
    <m/>
    <n v="0"/>
    <n v="0"/>
    <n v="0"/>
    <n v="313"/>
    <n v="0"/>
    <n v="0"/>
    <n v="0"/>
    <n v="0"/>
    <n v="0"/>
    <n v="313"/>
    <n v="2"/>
  </r>
  <r>
    <x v="9"/>
    <x v="229"/>
    <s v="1"/>
    <s v="01"/>
    <s v="15041RESIN159232022"/>
    <s v="22LB000F"/>
    <n v="5238"/>
    <n v="5238"/>
    <n v="5238"/>
    <n v="5238"/>
    <m/>
    <n v="0"/>
    <n v="0"/>
    <n v="0"/>
    <n v="32.4"/>
    <n v="0"/>
    <n v="0"/>
    <n v="0"/>
    <n v="0"/>
    <n v="0"/>
    <n v="32.4"/>
    <n v="2"/>
  </r>
  <r>
    <x v="9"/>
    <x v="229"/>
    <s v="1"/>
    <s v="01"/>
    <s v="15041RESIN159232022"/>
    <s v="22LB000F"/>
    <n v="5239"/>
    <n v="5239"/>
    <n v="5239"/>
    <n v="5239"/>
    <m/>
    <n v="0"/>
    <n v="0"/>
    <n v="0"/>
    <n v="180"/>
    <n v="0"/>
    <n v="0"/>
    <n v="0"/>
    <n v="0"/>
    <n v="0"/>
    <n v="180"/>
    <n v="2"/>
  </r>
  <r>
    <x v="9"/>
    <x v="229"/>
    <s v="1"/>
    <s v="01"/>
    <s v="15041RESIN159232022"/>
    <s v="22LB000F"/>
    <n v="5240"/>
    <n v="5240"/>
    <n v="5240"/>
    <n v="5240"/>
    <m/>
    <n v="0"/>
    <n v="0"/>
    <n v="0"/>
    <n v="22"/>
    <n v="0"/>
    <n v="0"/>
    <n v="0"/>
    <n v="0"/>
    <n v="0"/>
    <n v="22"/>
    <n v="2"/>
  </r>
  <r>
    <x v="9"/>
    <x v="229"/>
    <s v="1"/>
    <s v="01"/>
    <s v="15041RESIN159232022"/>
    <s v="22LB000F"/>
    <n v="5241"/>
    <n v="5241"/>
    <n v="5241"/>
    <n v="5241"/>
    <m/>
    <n v="0"/>
    <n v="0"/>
    <n v="0"/>
    <n v="5.75"/>
    <n v="0"/>
    <n v="0"/>
    <n v="0"/>
    <n v="0"/>
    <n v="0"/>
    <n v="5.75"/>
    <n v="2"/>
  </r>
  <r>
    <x v="9"/>
    <x v="229"/>
    <s v="1"/>
    <s v="01"/>
    <s v="15041RESIN159232022"/>
    <s v="22LB000F"/>
    <n v="5242"/>
    <n v="5242"/>
    <n v="5242"/>
    <n v="5242"/>
    <m/>
    <n v="0"/>
    <n v="0"/>
    <n v="0"/>
    <n v="28.8"/>
    <n v="0"/>
    <n v="0"/>
    <n v="0"/>
    <n v="0"/>
    <n v="0"/>
    <n v="28.8"/>
    <n v="2"/>
  </r>
  <r>
    <x v="9"/>
    <x v="229"/>
    <s v="1"/>
    <s v="01"/>
    <s v="15041RESIN159232022"/>
    <s v="22LB000F"/>
    <n v="5243"/>
    <n v="5243"/>
    <n v="5243"/>
    <n v="5243"/>
    <m/>
    <n v="0"/>
    <n v="0"/>
    <n v="0"/>
    <n v="642.20000000000005"/>
    <n v="0"/>
    <n v="0"/>
    <n v="0"/>
    <n v="0"/>
    <n v="0"/>
    <n v="642.20000000000005"/>
    <n v="2"/>
  </r>
  <r>
    <x v="9"/>
    <x v="229"/>
    <s v="1"/>
    <s v="01"/>
    <s v="15041RESIN159232022"/>
    <s v="22LB000F"/>
    <n v="5244"/>
    <n v="5244"/>
    <n v="5244"/>
    <n v="5244"/>
    <m/>
    <n v="0"/>
    <n v="0"/>
    <n v="0"/>
    <n v="115.55"/>
    <n v="0"/>
    <n v="0"/>
    <n v="0"/>
    <n v="0"/>
    <n v="0"/>
    <n v="115.55"/>
    <n v="2"/>
  </r>
  <r>
    <x v="9"/>
    <x v="229"/>
    <s v="1"/>
    <s v="01"/>
    <s v="15041RESIN159232022"/>
    <s v="22LB000F"/>
    <n v="5245"/>
    <n v="5245"/>
    <n v="5245"/>
    <n v="5245"/>
    <m/>
    <n v="0"/>
    <n v="0"/>
    <n v="0"/>
    <n v="48"/>
    <n v="0"/>
    <n v="0"/>
    <n v="0"/>
    <n v="0"/>
    <n v="0"/>
    <n v="48"/>
    <n v="2"/>
  </r>
  <r>
    <x v="9"/>
    <x v="229"/>
    <s v="1"/>
    <s v="01"/>
    <s v="15041RESIN159232022"/>
    <s v="22LB000F"/>
    <n v="5246"/>
    <n v="5246"/>
    <n v="5246"/>
    <n v="5246"/>
    <m/>
    <n v="0"/>
    <n v="0"/>
    <n v="0"/>
    <n v="37.5"/>
    <n v="0"/>
    <n v="0"/>
    <n v="0"/>
    <n v="0"/>
    <n v="0"/>
    <n v="37.5"/>
    <n v="2"/>
  </r>
  <r>
    <x v="9"/>
    <x v="230"/>
    <s v="1"/>
    <s v="01"/>
    <s v="15041RESIN159232022"/>
    <s v="22LB000F"/>
    <n v="5247"/>
    <n v="5247"/>
    <n v="5247"/>
    <n v="5247"/>
    <m/>
    <n v="0"/>
    <n v="0"/>
    <n v="0"/>
    <n v="101.85"/>
    <n v="0"/>
    <n v="0"/>
    <n v="0"/>
    <n v="0"/>
    <n v="0"/>
    <n v="101.85"/>
    <n v="2"/>
  </r>
  <r>
    <x v="9"/>
    <x v="230"/>
    <s v="1"/>
    <s v="01"/>
    <s v="15041RESIN159232022"/>
    <s v="22LB000F"/>
    <n v="5248"/>
    <n v="5248"/>
    <n v="5248"/>
    <n v="5248"/>
    <m/>
    <n v="0"/>
    <n v="0"/>
    <n v="0"/>
    <n v="528"/>
    <n v="0"/>
    <n v="0"/>
    <n v="0"/>
    <n v="0"/>
    <n v="0"/>
    <n v="528"/>
    <n v="2"/>
  </r>
  <r>
    <x v="9"/>
    <x v="230"/>
    <s v="1"/>
    <s v="01"/>
    <s v="15041RESIN159232022"/>
    <s v="22LB000F"/>
    <n v="5249"/>
    <n v="5249"/>
    <n v="5249"/>
    <n v="5249"/>
    <m/>
    <n v="0"/>
    <n v="0"/>
    <n v="0"/>
    <n v="25.5"/>
    <n v="0"/>
    <n v="0"/>
    <n v="0"/>
    <n v="0"/>
    <n v="0"/>
    <n v="25.5"/>
    <n v="2"/>
  </r>
  <r>
    <x v="9"/>
    <x v="230"/>
    <s v="1"/>
    <s v="01"/>
    <s v="15041RESIN159232022"/>
    <s v="22LB000F"/>
    <n v="5250"/>
    <n v="5250"/>
    <n v="5250"/>
    <n v="5250"/>
    <m/>
    <n v="0"/>
    <n v="0"/>
    <n v="0"/>
    <n v="49"/>
    <n v="0"/>
    <n v="0"/>
    <n v="0"/>
    <n v="0"/>
    <n v="0"/>
    <n v="49"/>
    <n v="2"/>
  </r>
  <r>
    <x v="9"/>
    <x v="230"/>
    <s v="1"/>
    <s v="01"/>
    <s v="15041RESIN159232022"/>
    <s v="22LB000F"/>
    <n v="5251"/>
    <n v="5251"/>
    <n v="5251"/>
    <n v="5251"/>
    <m/>
    <n v="0"/>
    <n v="0"/>
    <n v="0"/>
    <n v="87.6"/>
    <n v="0"/>
    <n v="0"/>
    <n v="0"/>
    <n v="0"/>
    <n v="0"/>
    <n v="87.6"/>
    <n v="2"/>
  </r>
  <r>
    <x v="9"/>
    <x v="230"/>
    <s v="1"/>
    <s v="01"/>
    <s v="15041RESIN159232022"/>
    <s v="22LB000F"/>
    <n v="5252"/>
    <n v="5252"/>
    <n v="5252"/>
    <n v="5252"/>
    <m/>
    <n v="0"/>
    <n v="0"/>
    <n v="0"/>
    <n v="10.8"/>
    <n v="0"/>
    <n v="0"/>
    <n v="0"/>
    <n v="0"/>
    <n v="0"/>
    <n v="10.8"/>
    <n v="2"/>
  </r>
  <r>
    <x v="9"/>
    <x v="230"/>
    <s v="1"/>
    <s v="01"/>
    <s v="15041RESIN159232022"/>
    <s v="22LB000F"/>
    <n v="5253"/>
    <n v="5253"/>
    <n v="5253"/>
    <n v="5253"/>
    <m/>
    <n v="0"/>
    <n v="0"/>
    <n v="0"/>
    <n v="80.5"/>
    <n v="0"/>
    <n v="0"/>
    <n v="0"/>
    <n v="0"/>
    <n v="0"/>
    <n v="80.5"/>
    <n v="2"/>
  </r>
  <r>
    <x v="9"/>
    <x v="230"/>
    <s v="1"/>
    <s v="01"/>
    <s v="15041RESIN159232022"/>
    <s v="22LB000F"/>
    <n v="5254"/>
    <n v="5254"/>
    <n v="5254"/>
    <n v="5254"/>
    <m/>
    <n v="0"/>
    <n v="0"/>
    <n v="0"/>
    <n v="247.5"/>
    <n v="0"/>
    <n v="0"/>
    <n v="0"/>
    <n v="0"/>
    <n v="0"/>
    <n v="247.5"/>
    <n v="2"/>
  </r>
  <r>
    <x v="9"/>
    <x v="230"/>
    <s v="1"/>
    <s v="01"/>
    <s v="15041RESIN159232022"/>
    <s v="22LB000F"/>
    <n v="5255"/>
    <n v="5255"/>
    <n v="5255"/>
    <n v="5255"/>
    <m/>
    <n v="0"/>
    <n v="0"/>
    <n v="0"/>
    <n v="520.35"/>
    <n v="0"/>
    <n v="0"/>
    <n v="0"/>
    <n v="0"/>
    <n v="0"/>
    <n v="520.35"/>
    <n v="2"/>
  </r>
  <r>
    <x v="9"/>
    <x v="230"/>
    <s v="1"/>
    <s v="01"/>
    <s v="15041RESIN159232022"/>
    <s v="22LB000F"/>
    <n v="5256"/>
    <n v="5256"/>
    <n v="5256"/>
    <n v="5256"/>
    <m/>
    <n v="0"/>
    <n v="0"/>
    <n v="0"/>
    <n v="467.8"/>
    <n v="0"/>
    <n v="0"/>
    <n v="0"/>
    <n v="0"/>
    <n v="0"/>
    <n v="467.8"/>
    <n v="2"/>
  </r>
  <r>
    <x v="9"/>
    <x v="230"/>
    <s v="1"/>
    <s v="01"/>
    <s v="15041RESIN159232022"/>
    <s v="22LB000F"/>
    <n v="5257"/>
    <n v="5257"/>
    <n v="5257"/>
    <n v="5257"/>
    <m/>
    <n v="0"/>
    <n v="0"/>
    <n v="0"/>
    <n v="55.5"/>
    <n v="0"/>
    <n v="0"/>
    <n v="0"/>
    <n v="0"/>
    <n v="0"/>
    <n v="55.5"/>
    <n v="2"/>
  </r>
  <r>
    <x v="9"/>
    <x v="230"/>
    <s v="1"/>
    <s v="01"/>
    <s v="15041RESIN159232022"/>
    <s v="22LB000F"/>
    <n v="5258"/>
    <n v="5258"/>
    <n v="5258"/>
    <n v="5258"/>
    <m/>
    <n v="0"/>
    <n v="0"/>
    <n v="0"/>
    <n v="49.5"/>
    <n v="0"/>
    <n v="0"/>
    <n v="0"/>
    <n v="0"/>
    <n v="0"/>
    <n v="49.5"/>
    <n v="2"/>
  </r>
  <r>
    <x v="9"/>
    <x v="230"/>
    <s v="1"/>
    <s v="01"/>
    <s v="15041RESIN159232022"/>
    <s v="22LB000F"/>
    <n v="5259"/>
    <n v="5259"/>
    <n v="5259"/>
    <n v="5259"/>
    <m/>
    <n v="0"/>
    <n v="0"/>
    <n v="0"/>
    <n v="1051"/>
    <n v="0"/>
    <n v="0"/>
    <n v="0"/>
    <n v="0"/>
    <n v="0"/>
    <n v="1051"/>
    <n v="2"/>
  </r>
  <r>
    <x v="9"/>
    <x v="230"/>
    <s v="1"/>
    <s v="01"/>
    <s v="15041RESIN159232022"/>
    <s v="22LB000F"/>
    <n v="5260"/>
    <n v="5260"/>
    <n v="5260"/>
    <n v="5260"/>
    <m/>
    <n v="0"/>
    <n v="0"/>
    <n v="0"/>
    <n v="555"/>
    <n v="0"/>
    <n v="0"/>
    <n v="0"/>
    <n v="0"/>
    <n v="0"/>
    <n v="555"/>
    <n v="2"/>
  </r>
  <r>
    <x v="9"/>
    <x v="230"/>
    <s v="1"/>
    <s v="01"/>
    <s v="15041RESIN159232022"/>
    <s v="22LB000F"/>
    <n v="5261"/>
    <n v="5261"/>
    <n v="5261"/>
    <n v="5261"/>
    <m/>
    <n v="0"/>
    <n v="0"/>
    <n v="0"/>
    <n v="0"/>
    <n v="0"/>
    <n v="0"/>
    <n v="0"/>
    <n v="0"/>
    <n v="0"/>
    <n v="0"/>
    <n v="2"/>
  </r>
  <r>
    <x v="9"/>
    <x v="230"/>
    <s v="1"/>
    <s v="01"/>
    <s v="15041RESIN159232022"/>
    <s v="22LB000F"/>
    <n v="5262"/>
    <n v="5262"/>
    <n v="5262"/>
    <n v="5262"/>
    <m/>
    <n v="0"/>
    <n v="0"/>
    <n v="0"/>
    <n v="165"/>
    <n v="0"/>
    <n v="0"/>
    <n v="0"/>
    <n v="0"/>
    <n v="0"/>
    <n v="165"/>
    <n v="2"/>
  </r>
  <r>
    <x v="9"/>
    <x v="230"/>
    <s v="1"/>
    <s v="01"/>
    <s v="15041RESIN159232022"/>
    <s v="22LB000F"/>
    <n v="5263"/>
    <n v="5263"/>
    <n v="5263"/>
    <n v="5263"/>
    <m/>
    <n v="0"/>
    <n v="0"/>
    <n v="0"/>
    <n v="70"/>
    <n v="0"/>
    <n v="0"/>
    <n v="0"/>
    <n v="0"/>
    <n v="0"/>
    <n v="70"/>
    <n v="2"/>
  </r>
  <r>
    <x v="9"/>
    <x v="230"/>
    <s v="1"/>
    <s v="01"/>
    <s v="15041RESIN159232022"/>
    <s v="22LB000F"/>
    <n v="5264"/>
    <n v="5264"/>
    <n v="5264"/>
    <n v="5264"/>
    <m/>
    <n v="0"/>
    <n v="0"/>
    <n v="0"/>
    <n v="100"/>
    <n v="0"/>
    <n v="0"/>
    <n v="0"/>
    <n v="0"/>
    <n v="0"/>
    <n v="100"/>
    <n v="2"/>
  </r>
  <r>
    <x v="9"/>
    <x v="230"/>
    <s v="1"/>
    <s v="01"/>
    <s v="15041RESIN159232022"/>
    <s v="22LB000F"/>
    <n v="5265"/>
    <n v="5265"/>
    <n v="5265"/>
    <n v="5265"/>
    <m/>
    <n v="0"/>
    <n v="0"/>
    <n v="0"/>
    <n v="8"/>
    <n v="0"/>
    <n v="0"/>
    <n v="0"/>
    <n v="0"/>
    <n v="0"/>
    <n v="8"/>
    <n v="2"/>
  </r>
  <r>
    <x v="9"/>
    <x v="230"/>
    <s v="1"/>
    <s v="01"/>
    <s v="15041RESIN159232022"/>
    <s v="22LB000F"/>
    <n v="5266"/>
    <n v="5266"/>
    <n v="5266"/>
    <n v="5266"/>
    <m/>
    <n v="0"/>
    <n v="0"/>
    <n v="0"/>
    <n v="418.65"/>
    <n v="0"/>
    <n v="0"/>
    <n v="0"/>
    <n v="0"/>
    <n v="0"/>
    <n v="418.65"/>
    <n v="2"/>
  </r>
  <r>
    <x v="9"/>
    <x v="230"/>
    <s v="1"/>
    <s v="01"/>
    <s v="15041RESIN159232022"/>
    <s v="22LB000F"/>
    <n v="5267"/>
    <n v="5267"/>
    <n v="5267"/>
    <n v="5267"/>
    <m/>
    <n v="0"/>
    <n v="0"/>
    <n v="0"/>
    <n v="4"/>
    <n v="0"/>
    <n v="0"/>
    <n v="0"/>
    <n v="0"/>
    <n v="0"/>
    <n v="4"/>
    <n v="2"/>
  </r>
  <r>
    <x v="9"/>
    <x v="230"/>
    <s v="1"/>
    <s v="01"/>
    <s v="15041RESIN159232022"/>
    <s v="22LB000F"/>
    <n v="5268"/>
    <n v="5268"/>
    <n v="5268"/>
    <n v="5268"/>
    <m/>
    <n v="0"/>
    <n v="0"/>
    <n v="0"/>
    <n v="35.659999999999997"/>
    <n v="0"/>
    <n v="0"/>
    <n v="0"/>
    <n v="0"/>
    <n v="0"/>
    <n v="35.659999999999997"/>
    <n v="2"/>
  </r>
  <r>
    <x v="9"/>
    <x v="230"/>
    <s v="1"/>
    <s v="01"/>
    <s v="15041RESIN159232022"/>
    <s v="22LB000F"/>
    <n v="5269"/>
    <n v="5269"/>
    <n v="5269"/>
    <n v="5269"/>
    <m/>
    <n v="0"/>
    <n v="0"/>
    <n v="0"/>
    <n v="76.22"/>
    <n v="0"/>
    <n v="0"/>
    <n v="0"/>
    <n v="0"/>
    <n v="0"/>
    <n v="76.22"/>
    <n v="2"/>
  </r>
  <r>
    <x v="9"/>
    <x v="230"/>
    <s v="1"/>
    <s v="01"/>
    <s v="15041RESIN159232022"/>
    <s v="22LB000F"/>
    <n v="5270"/>
    <n v="5270"/>
    <n v="5270"/>
    <n v="5270"/>
    <m/>
    <n v="0"/>
    <n v="0"/>
    <n v="0"/>
    <n v="50"/>
    <n v="0"/>
    <n v="0"/>
    <n v="0"/>
    <n v="0"/>
    <n v="0"/>
    <n v="50"/>
    <n v="2"/>
  </r>
  <r>
    <x v="9"/>
    <x v="230"/>
    <s v="1"/>
    <s v="01"/>
    <s v="15041RESIN159232022"/>
    <s v="22LB000F"/>
    <n v="5271"/>
    <n v="5271"/>
    <n v="5271"/>
    <n v="5271"/>
    <m/>
    <n v="0"/>
    <n v="0"/>
    <n v="0"/>
    <n v="743.6"/>
    <n v="0"/>
    <n v="0"/>
    <n v="0"/>
    <n v="0"/>
    <n v="0"/>
    <n v="743.6"/>
    <n v="2"/>
  </r>
  <r>
    <x v="9"/>
    <x v="230"/>
    <s v="1"/>
    <s v="01"/>
    <s v="15041RESIN159232022"/>
    <s v="22LB000F"/>
    <n v="5272"/>
    <n v="5272"/>
    <n v="5272"/>
    <n v="5272"/>
    <m/>
    <n v="0"/>
    <n v="0"/>
    <n v="0"/>
    <n v="254.9"/>
    <n v="0"/>
    <n v="0"/>
    <n v="0"/>
    <n v="0"/>
    <n v="0"/>
    <n v="254.9"/>
    <n v="2"/>
  </r>
  <r>
    <x v="9"/>
    <x v="230"/>
    <s v="1"/>
    <s v="01"/>
    <s v="15041RESIN159232022"/>
    <s v="22LB000F"/>
    <n v="5273"/>
    <n v="5273"/>
    <n v="5273"/>
    <n v="5273"/>
    <m/>
    <n v="0"/>
    <n v="0"/>
    <n v="0"/>
    <n v="95.15"/>
    <n v="0"/>
    <n v="0"/>
    <n v="0"/>
    <n v="0"/>
    <n v="0"/>
    <n v="95.15"/>
    <n v="2"/>
  </r>
  <r>
    <x v="9"/>
    <x v="230"/>
    <s v="1"/>
    <s v="01"/>
    <s v="15041RESIN159232022"/>
    <s v="22LB000F"/>
    <n v="5274"/>
    <n v="5274"/>
    <n v="5274"/>
    <n v="5274"/>
    <m/>
    <n v="0"/>
    <n v="0"/>
    <n v="0"/>
    <n v="49.2"/>
    <n v="0"/>
    <n v="0"/>
    <n v="0"/>
    <n v="0"/>
    <n v="0"/>
    <n v="49.2"/>
    <n v="2"/>
  </r>
  <r>
    <x v="9"/>
    <x v="230"/>
    <s v="1"/>
    <s v="01"/>
    <s v="15041RESIN159232022"/>
    <s v="22LB000F"/>
    <n v="5275"/>
    <n v="5275"/>
    <n v="5275"/>
    <n v="5275"/>
    <m/>
    <n v="0"/>
    <n v="0"/>
    <n v="0"/>
    <n v="50"/>
    <n v="0"/>
    <n v="0"/>
    <n v="0"/>
    <n v="0"/>
    <n v="0"/>
    <n v="50"/>
    <n v="2"/>
  </r>
  <r>
    <x v="9"/>
    <x v="230"/>
    <s v="1"/>
    <s v="01"/>
    <s v="15041RESIN159232022"/>
    <s v="22LB000F"/>
    <n v="5276"/>
    <n v="5276"/>
    <n v="5276"/>
    <n v="5276"/>
    <m/>
    <n v="0"/>
    <n v="0"/>
    <n v="0"/>
    <n v="15"/>
    <n v="0"/>
    <n v="0"/>
    <n v="0"/>
    <n v="0"/>
    <n v="0"/>
    <n v="15"/>
    <n v="2"/>
  </r>
  <r>
    <x v="9"/>
    <x v="230"/>
    <s v="1"/>
    <s v="01"/>
    <s v="15041RESIN159232022"/>
    <s v="22LB000F"/>
    <n v="5277"/>
    <n v="5277"/>
    <n v="5277"/>
    <n v="5277"/>
    <m/>
    <n v="0"/>
    <n v="0"/>
    <n v="0"/>
    <n v="1376.4"/>
    <n v="0"/>
    <n v="0"/>
    <n v="0"/>
    <n v="0"/>
    <n v="0"/>
    <n v="1376.4"/>
    <n v="2"/>
  </r>
  <r>
    <x v="9"/>
    <x v="230"/>
    <s v="1"/>
    <s v="01"/>
    <s v="15041RESIN159232022"/>
    <s v="22LB000F"/>
    <n v="5278"/>
    <n v="5278"/>
    <n v="5278"/>
    <n v="5278"/>
    <m/>
    <n v="0"/>
    <n v="0"/>
    <n v="0"/>
    <n v="166.2"/>
    <n v="0"/>
    <n v="0"/>
    <n v="0"/>
    <n v="0"/>
    <n v="0"/>
    <n v="166.2"/>
    <n v="2"/>
  </r>
  <r>
    <x v="9"/>
    <x v="230"/>
    <s v="1"/>
    <s v="01"/>
    <s v="15041RESIN159232022"/>
    <s v="22LB000F"/>
    <n v="5279"/>
    <n v="5279"/>
    <n v="5279"/>
    <n v="5279"/>
    <m/>
    <n v="0"/>
    <n v="0"/>
    <n v="0"/>
    <n v="51.95"/>
    <n v="0"/>
    <n v="0"/>
    <n v="0"/>
    <n v="0"/>
    <n v="0"/>
    <n v="51.95"/>
    <n v="2"/>
  </r>
  <r>
    <x v="9"/>
    <x v="230"/>
    <s v="1"/>
    <s v="01"/>
    <s v="15041RESIN159232022"/>
    <s v="22LB000F"/>
    <n v="5280"/>
    <n v="5280"/>
    <n v="5280"/>
    <n v="5280"/>
    <m/>
    <n v="0"/>
    <n v="0"/>
    <n v="0"/>
    <n v="64"/>
    <n v="0"/>
    <n v="0"/>
    <n v="0"/>
    <n v="0"/>
    <n v="0"/>
    <n v="64"/>
    <n v="2"/>
  </r>
  <r>
    <x v="9"/>
    <x v="230"/>
    <s v="1"/>
    <s v="01"/>
    <s v="15041RESIN159232022"/>
    <s v="22LB000F"/>
    <n v="5281"/>
    <n v="5281"/>
    <n v="5281"/>
    <n v="5281"/>
    <m/>
    <n v="0"/>
    <n v="0"/>
    <n v="0"/>
    <n v="392.5"/>
    <n v="0"/>
    <n v="0"/>
    <n v="0"/>
    <n v="0"/>
    <n v="0"/>
    <n v="392.5"/>
    <n v="2"/>
  </r>
  <r>
    <x v="9"/>
    <x v="230"/>
    <s v="1"/>
    <s v="01"/>
    <s v="15041RESIN159232022"/>
    <s v="22LB000F"/>
    <n v="5282"/>
    <n v="5282"/>
    <n v="5282"/>
    <n v="5282"/>
    <m/>
    <n v="0"/>
    <n v="0"/>
    <n v="0"/>
    <n v="440"/>
    <n v="0"/>
    <n v="0"/>
    <n v="0"/>
    <n v="0"/>
    <n v="0"/>
    <n v="440"/>
    <n v="2"/>
  </r>
  <r>
    <x v="9"/>
    <x v="230"/>
    <s v="1"/>
    <s v="01"/>
    <s v="15041RESIN159232022"/>
    <s v="22LB000F"/>
    <n v="5283"/>
    <n v="5283"/>
    <n v="5283"/>
    <n v="5283"/>
    <m/>
    <n v="0"/>
    <n v="0"/>
    <n v="0"/>
    <n v="175.48"/>
    <n v="0"/>
    <n v="0"/>
    <n v="0"/>
    <n v="0"/>
    <n v="0"/>
    <n v="175.48"/>
    <n v="2"/>
  </r>
  <r>
    <x v="9"/>
    <x v="230"/>
    <s v="1"/>
    <s v="01"/>
    <s v="15041RESIN159232022"/>
    <s v="22LB000F"/>
    <n v="5284"/>
    <n v="5284"/>
    <n v="5284"/>
    <n v="5284"/>
    <m/>
    <n v="0"/>
    <n v="0"/>
    <n v="0"/>
    <n v="87.5"/>
    <n v="0"/>
    <n v="0"/>
    <n v="0"/>
    <n v="0"/>
    <n v="0"/>
    <n v="87.5"/>
    <n v="2"/>
  </r>
  <r>
    <x v="9"/>
    <x v="230"/>
    <s v="1"/>
    <s v="01"/>
    <s v="15041RESIN159232022"/>
    <s v="22LB000F"/>
    <n v="5285"/>
    <n v="5285"/>
    <n v="5285"/>
    <n v="5285"/>
    <m/>
    <n v="0"/>
    <n v="0"/>
    <n v="0"/>
    <n v="72"/>
    <n v="0"/>
    <n v="0"/>
    <n v="0"/>
    <n v="0"/>
    <n v="0"/>
    <n v="72"/>
    <n v="2"/>
  </r>
  <r>
    <x v="9"/>
    <x v="231"/>
    <s v="1"/>
    <s v="01"/>
    <s v="15041RESIN159232022"/>
    <s v="22LB000F"/>
    <n v="5286"/>
    <n v="5286"/>
    <n v="5286"/>
    <n v="5286"/>
    <m/>
    <n v="0"/>
    <n v="0"/>
    <n v="0"/>
    <n v="652.5"/>
    <n v="0"/>
    <n v="0"/>
    <n v="0"/>
    <n v="0"/>
    <n v="0"/>
    <n v="652.5"/>
    <n v="2"/>
  </r>
  <r>
    <x v="9"/>
    <x v="231"/>
    <s v="1"/>
    <s v="01"/>
    <s v="15041RESIN159232022"/>
    <s v="22LB000F"/>
    <n v="5287"/>
    <n v="5287"/>
    <n v="5287"/>
    <n v="5287"/>
    <m/>
    <n v="0"/>
    <n v="0"/>
    <n v="0"/>
    <n v="565"/>
    <n v="0"/>
    <n v="0"/>
    <n v="0"/>
    <n v="0"/>
    <n v="0"/>
    <n v="565"/>
    <n v="2"/>
  </r>
  <r>
    <x v="9"/>
    <x v="231"/>
    <s v="1"/>
    <s v="01"/>
    <s v="15041RESIN159232022"/>
    <s v="22LB000F"/>
    <n v="5288"/>
    <n v="5288"/>
    <n v="5288"/>
    <n v="5288"/>
    <m/>
    <n v="0"/>
    <n v="0"/>
    <n v="0"/>
    <n v="67.5"/>
    <n v="0"/>
    <n v="0"/>
    <n v="0"/>
    <n v="0"/>
    <n v="0"/>
    <n v="67.5"/>
    <n v="2"/>
  </r>
  <r>
    <x v="9"/>
    <x v="231"/>
    <s v="1"/>
    <s v="01"/>
    <s v="15041RESIN159232022"/>
    <s v="22LB000F"/>
    <n v="5289"/>
    <n v="5289"/>
    <n v="5289"/>
    <n v="5289"/>
    <m/>
    <n v="0"/>
    <n v="0"/>
    <n v="0"/>
    <n v="318"/>
    <n v="0"/>
    <n v="0"/>
    <n v="0"/>
    <n v="0"/>
    <n v="0"/>
    <n v="318"/>
    <n v="2"/>
  </r>
  <r>
    <x v="9"/>
    <x v="231"/>
    <s v="1"/>
    <s v="01"/>
    <s v="15041RESIN159232022"/>
    <s v="22LB000F"/>
    <n v="5290"/>
    <n v="5290"/>
    <n v="5290"/>
    <n v="5290"/>
    <m/>
    <n v="0"/>
    <n v="0"/>
    <n v="0"/>
    <n v="71.599999999999994"/>
    <n v="0"/>
    <n v="0"/>
    <n v="0"/>
    <n v="0"/>
    <n v="0"/>
    <n v="71.599999999999994"/>
    <n v="2"/>
  </r>
  <r>
    <x v="9"/>
    <x v="231"/>
    <s v="1"/>
    <s v="01"/>
    <s v="15041RESIN159232022"/>
    <s v="22LB000F"/>
    <n v="5291"/>
    <n v="5291"/>
    <n v="5291"/>
    <n v="5291"/>
    <m/>
    <n v="0"/>
    <n v="0"/>
    <n v="0"/>
    <n v="98.3"/>
    <n v="0"/>
    <n v="0"/>
    <n v="0"/>
    <n v="0"/>
    <n v="0"/>
    <n v="98.3"/>
    <n v="2"/>
  </r>
  <r>
    <x v="9"/>
    <x v="231"/>
    <s v="1"/>
    <s v="01"/>
    <s v="15041RESIN159232022"/>
    <s v="22LB000F"/>
    <n v="5292"/>
    <n v="5292"/>
    <n v="5292"/>
    <n v="5292"/>
    <m/>
    <n v="0"/>
    <n v="0"/>
    <n v="0"/>
    <n v="76.209999999999994"/>
    <n v="0"/>
    <n v="0"/>
    <n v="0"/>
    <n v="0"/>
    <n v="0"/>
    <n v="76.209999999999994"/>
    <n v="2"/>
  </r>
  <r>
    <x v="9"/>
    <x v="231"/>
    <s v="1"/>
    <s v="01"/>
    <s v="15041RESIN159232022"/>
    <s v="22LB000F"/>
    <n v="5293"/>
    <n v="5293"/>
    <n v="5293"/>
    <n v="5293"/>
    <m/>
    <n v="0"/>
    <n v="0"/>
    <n v="0"/>
    <n v="380"/>
    <n v="0"/>
    <n v="0"/>
    <n v="0"/>
    <n v="0"/>
    <n v="0"/>
    <n v="380"/>
    <n v="2"/>
  </r>
  <r>
    <x v="9"/>
    <x v="231"/>
    <s v="1"/>
    <s v="01"/>
    <s v="15041RESIN159232022"/>
    <s v="22LB000F"/>
    <n v="5294"/>
    <n v="5294"/>
    <n v="5294"/>
    <n v="5294"/>
    <m/>
    <n v="0"/>
    <n v="0"/>
    <n v="0"/>
    <n v="1033.5999999999999"/>
    <n v="0"/>
    <n v="0"/>
    <n v="0"/>
    <n v="0"/>
    <n v="0"/>
    <n v="1033.5999999999999"/>
    <n v="2"/>
  </r>
  <r>
    <x v="9"/>
    <x v="231"/>
    <s v="1"/>
    <s v="01"/>
    <s v="15041RESIN159232022"/>
    <s v="22LB000F"/>
    <n v="5295"/>
    <n v="5295"/>
    <n v="5295"/>
    <n v="5295"/>
    <m/>
    <n v="0"/>
    <n v="0"/>
    <n v="0"/>
    <n v="474"/>
    <n v="0"/>
    <n v="0"/>
    <n v="0"/>
    <n v="0"/>
    <n v="0"/>
    <n v="474"/>
    <n v="2"/>
  </r>
  <r>
    <x v="9"/>
    <x v="231"/>
    <s v="1"/>
    <s v="01"/>
    <s v="15041RESIN159232022"/>
    <s v="22LB000F"/>
    <n v="5296"/>
    <n v="5296"/>
    <n v="5296"/>
    <n v="5296"/>
    <m/>
    <n v="0"/>
    <n v="0"/>
    <n v="0"/>
    <n v="13.5"/>
    <n v="0"/>
    <n v="0"/>
    <n v="0"/>
    <n v="0"/>
    <n v="0"/>
    <n v="13.5"/>
    <n v="2"/>
  </r>
  <r>
    <x v="9"/>
    <x v="231"/>
    <s v="1"/>
    <s v="01"/>
    <s v="15041RESIN159232022"/>
    <s v="22LB000F"/>
    <n v="5297"/>
    <n v="5297"/>
    <n v="5297"/>
    <n v="5297"/>
    <m/>
    <n v="0"/>
    <n v="0"/>
    <n v="0"/>
    <n v="78.75"/>
    <n v="0"/>
    <n v="0"/>
    <n v="0"/>
    <n v="0"/>
    <n v="0"/>
    <n v="78.75"/>
    <n v="2"/>
  </r>
  <r>
    <x v="9"/>
    <x v="231"/>
    <s v="1"/>
    <s v="01"/>
    <s v="15041RESIN159232022"/>
    <s v="22LB000F"/>
    <n v="5298"/>
    <n v="5298"/>
    <n v="5298"/>
    <n v="5298"/>
    <m/>
    <n v="0"/>
    <n v="0"/>
    <n v="0"/>
    <n v="533"/>
    <n v="0"/>
    <n v="0"/>
    <n v="0"/>
    <n v="0"/>
    <n v="0"/>
    <n v="533"/>
    <n v="2"/>
  </r>
  <r>
    <x v="9"/>
    <x v="231"/>
    <s v="1"/>
    <s v="01"/>
    <s v="15041RESIN159232022"/>
    <s v="22LB000F"/>
    <n v="5299"/>
    <n v="5299"/>
    <n v="5299"/>
    <n v="5299"/>
    <m/>
    <n v="0"/>
    <n v="0"/>
    <n v="0"/>
    <n v="108"/>
    <n v="0"/>
    <n v="0"/>
    <n v="0"/>
    <n v="0"/>
    <n v="0"/>
    <n v="108"/>
    <n v="2"/>
  </r>
  <r>
    <x v="9"/>
    <x v="231"/>
    <s v="1"/>
    <s v="01"/>
    <s v="15041RESIN159232022"/>
    <s v="22LB000F"/>
    <n v="5300"/>
    <n v="5300"/>
    <n v="5300"/>
    <n v="5300"/>
    <m/>
    <n v="0"/>
    <n v="0"/>
    <n v="0"/>
    <n v="9.8000000000000007"/>
    <n v="0"/>
    <n v="0"/>
    <n v="0"/>
    <n v="0"/>
    <n v="0"/>
    <n v="9.8000000000000007"/>
    <n v="2"/>
  </r>
  <r>
    <x v="9"/>
    <x v="231"/>
    <s v="1"/>
    <s v="01"/>
    <s v="15041RESIN159232022"/>
    <s v="22LB000F"/>
    <n v="5301"/>
    <n v="5301"/>
    <n v="5301"/>
    <n v="5301"/>
    <m/>
    <n v="0"/>
    <n v="0"/>
    <n v="0"/>
    <n v="73.599999999999994"/>
    <n v="0"/>
    <n v="0"/>
    <n v="0"/>
    <n v="0"/>
    <n v="0"/>
    <n v="73.599999999999994"/>
    <n v="2"/>
  </r>
  <r>
    <x v="9"/>
    <x v="231"/>
    <s v="1"/>
    <s v="01"/>
    <s v="15041RESIN159232022"/>
    <s v="22LB000F"/>
    <n v="5302"/>
    <n v="5302"/>
    <n v="5302"/>
    <n v="5302"/>
    <m/>
    <n v="0"/>
    <n v="0"/>
    <n v="0"/>
    <n v="42"/>
    <n v="0"/>
    <n v="0"/>
    <n v="0"/>
    <n v="0"/>
    <n v="0"/>
    <n v="42"/>
    <n v="2"/>
  </r>
  <r>
    <x v="9"/>
    <x v="231"/>
    <s v="1"/>
    <s v="01"/>
    <s v="15041RESIN159232022"/>
    <s v="22LB000F"/>
    <n v="5303"/>
    <n v="5303"/>
    <n v="5303"/>
    <n v="5303"/>
    <m/>
    <n v="0"/>
    <n v="0"/>
    <n v="0"/>
    <n v="2836"/>
    <n v="0"/>
    <n v="0"/>
    <n v="0"/>
    <n v="0"/>
    <n v="0"/>
    <n v="2836"/>
    <n v="2"/>
  </r>
  <r>
    <x v="9"/>
    <x v="231"/>
    <s v="1"/>
    <s v="01"/>
    <s v="15041RESIN159232022"/>
    <s v="22LB000F"/>
    <n v="5304"/>
    <n v="5304"/>
    <n v="5304"/>
    <n v="5304"/>
    <m/>
    <n v="0"/>
    <n v="0"/>
    <n v="0"/>
    <n v="9.1999999999999993"/>
    <n v="0"/>
    <n v="0"/>
    <n v="0"/>
    <n v="0"/>
    <n v="0"/>
    <n v="9.1999999999999993"/>
    <n v="2"/>
  </r>
  <r>
    <x v="9"/>
    <x v="231"/>
    <s v="1"/>
    <s v="01"/>
    <s v="15041RESIN159232022"/>
    <s v="22LB000F"/>
    <n v="5305"/>
    <n v="5305"/>
    <n v="5305"/>
    <n v="5305"/>
    <m/>
    <n v="0"/>
    <n v="0"/>
    <n v="0"/>
    <n v="504"/>
    <n v="0"/>
    <n v="0"/>
    <n v="0"/>
    <n v="0"/>
    <n v="0"/>
    <n v="504"/>
    <n v="2"/>
  </r>
  <r>
    <x v="9"/>
    <x v="231"/>
    <s v="1"/>
    <s v="01"/>
    <s v="15041RESIN159232022"/>
    <s v="22LB000F"/>
    <n v="5306"/>
    <n v="5306"/>
    <n v="5306"/>
    <n v="5306"/>
    <m/>
    <n v="0"/>
    <n v="0"/>
    <n v="0"/>
    <n v="86"/>
    <n v="0"/>
    <n v="0"/>
    <n v="0"/>
    <n v="0"/>
    <n v="0"/>
    <n v="86"/>
    <n v="2"/>
  </r>
  <r>
    <x v="9"/>
    <x v="231"/>
    <s v="1"/>
    <s v="01"/>
    <s v="15041RESIN159232022"/>
    <s v="22LB000F"/>
    <n v="5307"/>
    <n v="5307"/>
    <n v="5307"/>
    <n v="5307"/>
    <m/>
    <n v="0"/>
    <n v="0"/>
    <n v="0"/>
    <n v="206.75"/>
    <n v="0"/>
    <n v="0"/>
    <n v="0"/>
    <n v="0"/>
    <n v="0"/>
    <n v="206.75"/>
    <n v="2"/>
  </r>
  <r>
    <x v="9"/>
    <x v="231"/>
    <s v="1"/>
    <s v="01"/>
    <s v="15041RESIN159232022"/>
    <s v="22LB000F"/>
    <n v="5308"/>
    <n v="5308"/>
    <n v="5308"/>
    <n v="5308"/>
    <m/>
    <n v="0"/>
    <n v="0"/>
    <n v="0"/>
    <n v="15"/>
    <n v="0"/>
    <n v="0"/>
    <n v="0"/>
    <n v="0"/>
    <n v="0"/>
    <n v="15"/>
    <n v="2"/>
  </r>
  <r>
    <x v="9"/>
    <x v="232"/>
    <s v="1"/>
    <s v="01"/>
    <s v="15041RESIN159232022"/>
    <s v="22LB000F"/>
    <n v="5309"/>
    <n v="5309"/>
    <n v="5309"/>
    <n v="5309"/>
    <m/>
    <n v="0"/>
    <n v="0"/>
    <n v="0"/>
    <n v="100.96"/>
    <n v="0"/>
    <n v="0"/>
    <n v="0"/>
    <n v="0"/>
    <n v="0"/>
    <n v="100.96"/>
    <n v="2"/>
  </r>
  <r>
    <x v="9"/>
    <x v="232"/>
    <s v="1"/>
    <s v="01"/>
    <s v="15041RESIN159232022"/>
    <s v="22LB000F"/>
    <n v="5310"/>
    <n v="5310"/>
    <n v="5310"/>
    <n v="5310"/>
    <m/>
    <n v="0"/>
    <n v="0"/>
    <n v="0"/>
    <n v="450"/>
    <n v="0"/>
    <n v="0"/>
    <n v="0"/>
    <n v="0"/>
    <n v="0"/>
    <n v="450"/>
    <n v="2"/>
  </r>
  <r>
    <x v="9"/>
    <x v="232"/>
    <s v="1"/>
    <s v="01"/>
    <s v="15041RESIN159232022"/>
    <s v="22LB000F"/>
    <n v="5311"/>
    <n v="5311"/>
    <n v="5311"/>
    <n v="5311"/>
    <m/>
    <n v="0"/>
    <n v="0"/>
    <n v="0"/>
    <n v="524"/>
    <n v="0"/>
    <n v="0"/>
    <n v="0"/>
    <n v="0"/>
    <n v="0"/>
    <n v="524"/>
    <n v="2"/>
  </r>
  <r>
    <x v="9"/>
    <x v="232"/>
    <s v="1"/>
    <s v="01"/>
    <s v="15041RESIN159232022"/>
    <s v="22LB000F"/>
    <n v="5312"/>
    <n v="5312"/>
    <n v="5312"/>
    <n v="5312"/>
    <m/>
    <n v="0"/>
    <n v="0"/>
    <n v="0"/>
    <n v="562.5"/>
    <n v="0"/>
    <n v="0"/>
    <n v="0"/>
    <n v="0"/>
    <n v="0"/>
    <n v="562.5"/>
    <n v="2"/>
  </r>
  <r>
    <x v="9"/>
    <x v="232"/>
    <s v="1"/>
    <s v="01"/>
    <s v="15041RESIN159232022"/>
    <s v="22LB000F"/>
    <n v="5313"/>
    <n v="5313"/>
    <n v="5313"/>
    <n v="5313"/>
    <m/>
    <n v="0"/>
    <n v="0"/>
    <n v="0"/>
    <n v="24.5"/>
    <n v="0"/>
    <n v="0"/>
    <n v="0"/>
    <n v="0"/>
    <n v="0"/>
    <n v="24.5"/>
    <n v="2"/>
  </r>
  <r>
    <x v="9"/>
    <x v="232"/>
    <s v="1"/>
    <s v="01"/>
    <s v="15041RESIN159232022"/>
    <s v="22LB000F"/>
    <n v="5314"/>
    <n v="5314"/>
    <n v="5314"/>
    <n v="5314"/>
    <m/>
    <n v="0"/>
    <n v="0"/>
    <n v="0"/>
    <n v="540.5"/>
    <n v="0"/>
    <n v="0"/>
    <n v="0"/>
    <n v="0"/>
    <n v="0"/>
    <n v="540.5"/>
    <n v="2"/>
  </r>
  <r>
    <x v="9"/>
    <x v="232"/>
    <s v="1"/>
    <s v="01"/>
    <s v="15041RESIN159232022"/>
    <s v="22LB000F"/>
    <n v="5315"/>
    <n v="5315"/>
    <n v="5315"/>
    <n v="5315"/>
    <m/>
    <n v="0"/>
    <n v="0"/>
    <n v="0"/>
    <n v="86.85"/>
    <n v="0"/>
    <n v="0"/>
    <n v="0"/>
    <n v="0"/>
    <n v="0"/>
    <n v="86.85"/>
    <n v="2"/>
  </r>
  <r>
    <x v="9"/>
    <x v="232"/>
    <s v="1"/>
    <s v="01"/>
    <s v="15041RESIN159232022"/>
    <s v="22LB000F"/>
    <n v="5316"/>
    <n v="5316"/>
    <n v="5316"/>
    <n v="5316"/>
    <m/>
    <n v="0"/>
    <n v="0"/>
    <n v="0"/>
    <n v="88.6"/>
    <n v="0"/>
    <n v="0"/>
    <n v="0"/>
    <n v="0"/>
    <n v="0"/>
    <n v="88.6"/>
    <n v="2"/>
  </r>
  <r>
    <x v="9"/>
    <x v="232"/>
    <s v="1"/>
    <s v="01"/>
    <s v="15041RESIN159232022"/>
    <s v="22LB000F"/>
    <n v="5317"/>
    <n v="5317"/>
    <n v="5317"/>
    <n v="5317"/>
    <m/>
    <n v="0"/>
    <n v="0"/>
    <n v="0"/>
    <n v="460"/>
    <n v="0"/>
    <n v="0"/>
    <n v="0"/>
    <n v="0"/>
    <n v="0"/>
    <n v="460"/>
    <n v="2"/>
  </r>
  <r>
    <x v="9"/>
    <x v="232"/>
    <s v="1"/>
    <s v="01"/>
    <s v="15041RESIN159232022"/>
    <s v="22LB000F"/>
    <n v="5318"/>
    <n v="5318"/>
    <n v="5318"/>
    <n v="5318"/>
    <m/>
    <n v="0"/>
    <n v="0"/>
    <n v="0"/>
    <n v="1000"/>
    <n v="0"/>
    <n v="0"/>
    <n v="0"/>
    <n v="0"/>
    <n v="0"/>
    <n v="1000"/>
    <n v="2"/>
  </r>
  <r>
    <x v="9"/>
    <x v="232"/>
    <s v="1"/>
    <s v="01"/>
    <s v="15041RESIN159232022"/>
    <s v="22LB000F"/>
    <n v="5319"/>
    <n v="5319"/>
    <n v="5319"/>
    <n v="5319"/>
    <m/>
    <n v="0"/>
    <n v="0"/>
    <n v="0"/>
    <n v="18"/>
    <n v="0"/>
    <n v="0"/>
    <n v="0"/>
    <n v="0"/>
    <n v="0"/>
    <n v="18"/>
    <n v="2"/>
  </r>
  <r>
    <x v="9"/>
    <x v="232"/>
    <s v="1"/>
    <s v="01"/>
    <s v="15041RESIN159232022"/>
    <s v="22LB000F"/>
    <n v="5320"/>
    <n v="5320"/>
    <n v="5320"/>
    <n v="5320"/>
    <m/>
    <n v="0"/>
    <n v="0"/>
    <n v="0"/>
    <n v="160"/>
    <n v="0"/>
    <n v="0"/>
    <n v="0"/>
    <n v="0"/>
    <n v="0"/>
    <n v="160"/>
    <n v="2"/>
  </r>
  <r>
    <x v="9"/>
    <x v="232"/>
    <s v="1"/>
    <s v="01"/>
    <s v="15041RESIN159232022"/>
    <s v="22LB000F"/>
    <n v="5321"/>
    <n v="5321"/>
    <n v="5321"/>
    <n v="5321"/>
    <m/>
    <n v="0"/>
    <n v="0"/>
    <n v="0"/>
    <n v="417.5"/>
    <n v="0"/>
    <n v="0"/>
    <n v="0"/>
    <n v="0"/>
    <n v="0"/>
    <n v="417.5"/>
    <n v="2"/>
  </r>
  <r>
    <x v="9"/>
    <x v="232"/>
    <s v="1"/>
    <s v="01"/>
    <s v="15041RESIN159232022"/>
    <s v="22LB000F"/>
    <n v="5322"/>
    <n v="5322"/>
    <n v="5322"/>
    <n v="5322"/>
    <m/>
    <n v="0"/>
    <n v="0"/>
    <n v="0"/>
    <n v="496"/>
    <n v="0"/>
    <n v="0"/>
    <n v="0"/>
    <n v="0"/>
    <n v="0"/>
    <n v="496"/>
    <n v="2"/>
  </r>
  <r>
    <x v="9"/>
    <x v="232"/>
    <s v="1"/>
    <s v="01"/>
    <s v="15041RESIN159232022"/>
    <s v="22LB000F"/>
    <n v="5323"/>
    <n v="5323"/>
    <n v="5323"/>
    <n v="5323"/>
    <m/>
    <n v="0"/>
    <n v="0"/>
    <n v="0"/>
    <n v="42"/>
    <n v="0"/>
    <n v="0"/>
    <n v="0"/>
    <n v="0"/>
    <n v="0"/>
    <n v="42"/>
    <n v="2"/>
  </r>
  <r>
    <x v="9"/>
    <x v="232"/>
    <s v="1"/>
    <s v="01"/>
    <s v="15041RESIN159232022"/>
    <s v="22LB000F"/>
    <n v="5324"/>
    <n v="5324"/>
    <n v="5324"/>
    <n v="5324"/>
    <m/>
    <n v="0"/>
    <n v="0"/>
    <n v="0"/>
    <n v="33"/>
    <n v="0"/>
    <n v="0"/>
    <n v="0"/>
    <n v="0"/>
    <n v="0"/>
    <n v="33"/>
    <n v="2"/>
  </r>
  <r>
    <x v="9"/>
    <x v="232"/>
    <s v="1"/>
    <s v="01"/>
    <s v="15041RESIN159232022"/>
    <s v="22LB000F"/>
    <n v="5325"/>
    <n v="5325"/>
    <n v="5325"/>
    <n v="5325"/>
    <m/>
    <n v="0"/>
    <n v="0"/>
    <n v="0"/>
    <n v="28"/>
    <n v="0"/>
    <n v="0"/>
    <n v="0"/>
    <n v="0"/>
    <n v="0"/>
    <n v="28"/>
    <n v="2"/>
  </r>
  <r>
    <x v="9"/>
    <x v="232"/>
    <s v="1"/>
    <s v="01"/>
    <s v="15041RESIN159232022"/>
    <s v="22LB000F"/>
    <n v="5326"/>
    <n v="5326"/>
    <n v="5326"/>
    <n v="5326"/>
    <m/>
    <n v="0"/>
    <n v="0"/>
    <n v="0"/>
    <n v="108"/>
    <n v="0"/>
    <n v="0"/>
    <n v="0"/>
    <n v="0"/>
    <n v="0"/>
    <n v="108"/>
    <n v="2"/>
  </r>
  <r>
    <x v="9"/>
    <x v="232"/>
    <s v="1"/>
    <s v="01"/>
    <s v="15041RESIN159232022"/>
    <s v="22LB000F"/>
    <n v="5327"/>
    <n v="5327"/>
    <n v="5327"/>
    <n v="5327"/>
    <m/>
    <n v="0"/>
    <n v="0"/>
    <n v="0"/>
    <n v="339.76"/>
    <n v="0"/>
    <n v="0"/>
    <n v="0"/>
    <n v="0"/>
    <n v="0"/>
    <n v="339.76"/>
    <n v="2"/>
  </r>
  <r>
    <x v="9"/>
    <x v="232"/>
    <s v="1"/>
    <s v="01"/>
    <s v="15041RESIN159232022"/>
    <s v="22LB000F"/>
    <n v="5328"/>
    <n v="5328"/>
    <n v="5328"/>
    <n v="5328"/>
    <m/>
    <n v="0"/>
    <n v="0"/>
    <n v="0"/>
    <n v="15.56"/>
    <n v="0"/>
    <n v="0"/>
    <n v="0"/>
    <n v="0"/>
    <n v="0"/>
    <n v="15.56"/>
    <n v="2"/>
  </r>
  <r>
    <x v="9"/>
    <x v="232"/>
    <s v="1"/>
    <s v="01"/>
    <s v="15041RESIN159232022"/>
    <s v="22LB000F"/>
    <n v="5329"/>
    <n v="5329"/>
    <n v="5329"/>
    <n v="5329"/>
    <m/>
    <n v="0"/>
    <n v="0"/>
    <n v="0"/>
    <n v="77.5"/>
    <n v="0"/>
    <n v="0"/>
    <n v="0"/>
    <n v="0"/>
    <n v="0"/>
    <n v="77.5"/>
    <n v="2"/>
  </r>
  <r>
    <x v="9"/>
    <x v="232"/>
    <s v="1"/>
    <s v="01"/>
    <s v="15041RESIN159232022"/>
    <s v="22LB000F"/>
    <n v="5330"/>
    <n v="5330"/>
    <n v="5330"/>
    <n v="5330"/>
    <m/>
    <n v="0"/>
    <n v="0"/>
    <n v="0"/>
    <n v="446"/>
    <n v="0"/>
    <n v="0"/>
    <n v="0"/>
    <n v="0"/>
    <n v="0"/>
    <n v="446"/>
    <n v="2"/>
  </r>
  <r>
    <x v="9"/>
    <x v="232"/>
    <s v="1"/>
    <s v="01"/>
    <s v="15041RESIN159232022"/>
    <s v="22LB000F"/>
    <n v="5331"/>
    <n v="5331"/>
    <n v="5331"/>
    <n v="5331"/>
    <m/>
    <n v="0"/>
    <n v="0"/>
    <n v="0"/>
    <n v="270"/>
    <n v="0"/>
    <n v="0"/>
    <n v="0"/>
    <n v="0"/>
    <n v="0"/>
    <n v="270"/>
    <n v="2"/>
  </r>
  <r>
    <x v="9"/>
    <x v="232"/>
    <s v="1"/>
    <s v="01"/>
    <s v="15041RESIN159232022"/>
    <s v="22LB000F"/>
    <n v="5332"/>
    <n v="5332"/>
    <n v="5332"/>
    <n v="5332"/>
    <m/>
    <n v="0"/>
    <n v="0"/>
    <n v="0"/>
    <n v="15.8"/>
    <n v="0"/>
    <n v="0"/>
    <n v="0"/>
    <n v="0"/>
    <n v="0"/>
    <n v="15.8"/>
    <n v="2"/>
  </r>
  <r>
    <x v="9"/>
    <x v="232"/>
    <s v="1"/>
    <s v="01"/>
    <s v="15041RESIN159232022"/>
    <s v="22LB000F"/>
    <n v="5333"/>
    <n v="5333"/>
    <n v="5333"/>
    <n v="5333"/>
    <m/>
    <n v="0"/>
    <n v="0"/>
    <n v="0"/>
    <n v="276.8"/>
    <n v="0"/>
    <n v="0"/>
    <n v="0"/>
    <n v="0"/>
    <n v="0"/>
    <n v="276.8"/>
    <n v="2"/>
  </r>
  <r>
    <x v="9"/>
    <x v="232"/>
    <s v="1"/>
    <s v="01"/>
    <s v="15041RESIN159232022"/>
    <s v="22LB000F"/>
    <n v="5334"/>
    <n v="5334"/>
    <n v="5334"/>
    <n v="5334"/>
    <m/>
    <n v="0"/>
    <n v="0"/>
    <n v="0"/>
    <n v="50"/>
    <n v="0"/>
    <n v="0"/>
    <n v="0"/>
    <n v="0"/>
    <n v="0"/>
    <n v="50"/>
    <n v="2"/>
  </r>
  <r>
    <x v="9"/>
    <x v="233"/>
    <s v="1"/>
    <s v="01"/>
    <s v="15041RESIN159232022"/>
    <s v="22LB000F"/>
    <n v="5335"/>
    <n v="5335"/>
    <n v="5335"/>
    <n v="5335"/>
    <m/>
    <n v="0"/>
    <n v="0"/>
    <n v="0"/>
    <n v="527.6"/>
    <n v="0"/>
    <n v="0"/>
    <n v="0"/>
    <n v="0"/>
    <n v="0"/>
    <n v="527.6"/>
    <n v="2"/>
  </r>
  <r>
    <x v="9"/>
    <x v="233"/>
    <s v="1"/>
    <s v="01"/>
    <s v="15041RESIN159232022"/>
    <s v="22LB000F"/>
    <n v="5336"/>
    <n v="5336"/>
    <n v="5336"/>
    <n v="5336"/>
    <m/>
    <n v="0"/>
    <n v="0"/>
    <n v="0"/>
    <n v="60"/>
    <n v="0"/>
    <n v="0"/>
    <n v="0"/>
    <n v="0"/>
    <n v="0"/>
    <n v="60"/>
    <n v="2"/>
  </r>
  <r>
    <x v="9"/>
    <x v="233"/>
    <s v="1"/>
    <s v="01"/>
    <s v="15041RESIN159232022"/>
    <s v="22LB000F"/>
    <n v="5337"/>
    <n v="5337"/>
    <n v="5337"/>
    <n v="5337"/>
    <m/>
    <n v="0"/>
    <n v="0"/>
    <n v="0"/>
    <n v="446.4"/>
    <n v="0"/>
    <n v="0"/>
    <n v="0"/>
    <n v="0"/>
    <n v="0"/>
    <n v="446.4"/>
    <n v="2"/>
  </r>
  <r>
    <x v="9"/>
    <x v="233"/>
    <s v="1"/>
    <s v="01"/>
    <s v="15041RESIN159232022"/>
    <s v="22LB000F"/>
    <n v="5338"/>
    <n v="5338"/>
    <n v="5338"/>
    <n v="5338"/>
    <m/>
    <n v="0"/>
    <n v="0"/>
    <n v="0"/>
    <n v="352"/>
    <n v="0"/>
    <n v="0"/>
    <n v="0"/>
    <n v="0"/>
    <n v="0"/>
    <n v="352"/>
    <n v="2"/>
  </r>
  <r>
    <x v="9"/>
    <x v="233"/>
    <s v="1"/>
    <s v="01"/>
    <s v="15041RESIN159232022"/>
    <s v="22LB000F"/>
    <n v="5339"/>
    <n v="5339"/>
    <n v="5339"/>
    <n v="5339"/>
    <m/>
    <n v="0"/>
    <n v="0"/>
    <n v="0"/>
    <n v="97.5"/>
    <n v="0"/>
    <n v="0"/>
    <n v="0"/>
    <n v="0"/>
    <n v="0"/>
    <n v="97.5"/>
    <n v="2"/>
  </r>
  <r>
    <x v="9"/>
    <x v="233"/>
    <s v="1"/>
    <s v="01"/>
    <s v="15041RESIN159232022"/>
    <s v="22LB000F"/>
    <n v="5340"/>
    <n v="5340"/>
    <n v="5340"/>
    <n v="5340"/>
    <m/>
    <n v="0"/>
    <n v="0"/>
    <n v="0"/>
    <n v="537.75"/>
    <n v="0"/>
    <n v="0"/>
    <n v="0"/>
    <n v="0"/>
    <n v="0"/>
    <n v="537.75"/>
    <n v="2"/>
  </r>
  <r>
    <x v="9"/>
    <x v="233"/>
    <s v="1"/>
    <s v="01"/>
    <s v="15041RESIN159232022"/>
    <s v="22LB000F"/>
    <n v="5341"/>
    <n v="5341"/>
    <n v="5341"/>
    <n v="5341"/>
    <m/>
    <n v="0"/>
    <n v="0"/>
    <n v="0"/>
    <n v="27.5"/>
    <n v="0"/>
    <n v="0"/>
    <n v="0"/>
    <n v="0"/>
    <n v="0"/>
    <n v="27.5"/>
    <n v="2"/>
  </r>
  <r>
    <x v="9"/>
    <x v="233"/>
    <s v="1"/>
    <s v="01"/>
    <s v="15041RESIN159232022"/>
    <s v="22LB000F"/>
    <n v="5342"/>
    <n v="5342"/>
    <n v="5342"/>
    <n v="5342"/>
    <m/>
    <n v="0"/>
    <n v="0"/>
    <n v="0"/>
    <n v="27"/>
    <n v="0"/>
    <n v="0"/>
    <n v="0"/>
    <n v="0"/>
    <n v="0"/>
    <n v="27"/>
    <n v="2"/>
  </r>
  <r>
    <x v="9"/>
    <x v="233"/>
    <s v="1"/>
    <s v="01"/>
    <s v="15041RESIN159232022"/>
    <s v="22LB000F"/>
    <n v="5343"/>
    <n v="5343"/>
    <n v="5343"/>
    <n v="5343"/>
    <m/>
    <n v="0"/>
    <n v="0"/>
    <n v="0"/>
    <n v="611.9"/>
    <n v="0"/>
    <n v="0"/>
    <n v="0"/>
    <n v="0"/>
    <n v="0"/>
    <n v="611.9"/>
    <n v="2"/>
  </r>
  <r>
    <x v="9"/>
    <x v="233"/>
    <s v="1"/>
    <s v="01"/>
    <s v="15041RESIN159232022"/>
    <s v="22LB000F"/>
    <n v="5344"/>
    <n v="5344"/>
    <n v="5344"/>
    <n v="5344"/>
    <m/>
    <n v="0"/>
    <n v="0"/>
    <n v="0"/>
    <n v="131.4"/>
    <n v="0"/>
    <n v="0"/>
    <n v="0"/>
    <n v="0"/>
    <n v="0"/>
    <n v="131.4"/>
    <n v="2"/>
  </r>
  <r>
    <x v="9"/>
    <x v="233"/>
    <s v="1"/>
    <s v="01"/>
    <s v="15041RESIN159232022"/>
    <s v="22LB000F"/>
    <n v="5345"/>
    <n v="5345"/>
    <n v="5345"/>
    <n v="5345"/>
    <m/>
    <n v="0"/>
    <n v="0"/>
    <n v="0"/>
    <n v="663.6"/>
    <n v="0"/>
    <n v="0"/>
    <n v="0"/>
    <n v="0"/>
    <n v="0"/>
    <n v="663.6"/>
    <n v="2"/>
  </r>
  <r>
    <x v="9"/>
    <x v="233"/>
    <s v="1"/>
    <s v="01"/>
    <s v="15041RESIN159232022"/>
    <s v="22LB000F"/>
    <n v="5346"/>
    <n v="5346"/>
    <n v="5346"/>
    <n v="5346"/>
    <m/>
    <n v="0"/>
    <n v="0"/>
    <n v="0"/>
    <n v="110"/>
    <n v="0"/>
    <n v="0"/>
    <n v="0"/>
    <n v="0"/>
    <n v="0"/>
    <n v="110"/>
    <n v="2"/>
  </r>
  <r>
    <x v="9"/>
    <x v="233"/>
    <s v="1"/>
    <s v="01"/>
    <s v="15041RESIN159232022"/>
    <s v="22LB000F"/>
    <n v="5347"/>
    <n v="5347"/>
    <n v="5347"/>
    <n v="5347"/>
    <m/>
    <n v="0"/>
    <n v="0"/>
    <n v="0"/>
    <n v="550"/>
    <n v="0"/>
    <n v="0"/>
    <n v="0"/>
    <n v="0"/>
    <n v="0"/>
    <n v="550"/>
    <n v="2"/>
  </r>
  <r>
    <x v="9"/>
    <x v="233"/>
    <s v="1"/>
    <s v="01"/>
    <s v="15041RESIN159232022"/>
    <s v="22LB000F"/>
    <n v="5348"/>
    <n v="5348"/>
    <n v="5348"/>
    <n v="5348"/>
    <m/>
    <n v="0"/>
    <n v="0"/>
    <n v="0"/>
    <n v="46.8"/>
    <n v="0"/>
    <n v="0"/>
    <n v="0"/>
    <n v="0"/>
    <n v="0"/>
    <n v="46.8"/>
    <n v="2"/>
  </r>
  <r>
    <x v="9"/>
    <x v="233"/>
    <s v="1"/>
    <s v="01"/>
    <s v="15041RESIN159232022"/>
    <s v="22LB000F"/>
    <n v="5349"/>
    <n v="5349"/>
    <n v="5349"/>
    <n v="5349"/>
    <m/>
    <n v="0"/>
    <n v="0"/>
    <n v="0"/>
    <n v="100.5"/>
    <n v="0"/>
    <n v="0"/>
    <n v="0"/>
    <n v="0"/>
    <n v="0"/>
    <n v="100.5"/>
    <n v="2"/>
  </r>
  <r>
    <x v="9"/>
    <x v="233"/>
    <s v="1"/>
    <s v="01"/>
    <s v="15041RESIN159232022"/>
    <s v="22LB000F"/>
    <n v="5350"/>
    <n v="5350"/>
    <n v="5350"/>
    <n v="5350"/>
    <m/>
    <n v="0"/>
    <n v="0"/>
    <n v="0"/>
    <n v="642.38"/>
    <n v="0"/>
    <n v="0"/>
    <n v="0"/>
    <n v="0"/>
    <n v="0"/>
    <n v="642.38"/>
    <n v="2"/>
  </r>
  <r>
    <x v="9"/>
    <x v="233"/>
    <s v="1"/>
    <s v="01"/>
    <s v="15041RESIN159232022"/>
    <s v="22LB000F"/>
    <n v="5351"/>
    <n v="5351"/>
    <n v="5351"/>
    <n v="5351"/>
    <m/>
    <n v="0"/>
    <n v="0"/>
    <n v="0"/>
    <n v="309.60000000000002"/>
    <n v="0"/>
    <n v="0"/>
    <n v="0"/>
    <n v="0"/>
    <n v="0"/>
    <n v="309.60000000000002"/>
    <n v="2"/>
  </r>
  <r>
    <x v="9"/>
    <x v="233"/>
    <s v="1"/>
    <s v="01"/>
    <s v="15041RESIN159232022"/>
    <s v="22LB000F"/>
    <n v="5352"/>
    <n v="5352"/>
    <n v="5352"/>
    <n v="5352"/>
    <m/>
    <n v="0"/>
    <n v="0"/>
    <n v="0"/>
    <n v="11"/>
    <n v="0"/>
    <n v="0"/>
    <n v="0"/>
    <n v="0"/>
    <n v="0"/>
    <n v="11"/>
    <n v="2"/>
  </r>
  <r>
    <x v="9"/>
    <x v="233"/>
    <s v="1"/>
    <s v="01"/>
    <s v="15041RESIN159232022"/>
    <s v="22LB000F"/>
    <n v="5353"/>
    <n v="5353"/>
    <n v="5353"/>
    <n v="5353"/>
    <m/>
    <n v="0"/>
    <n v="0"/>
    <n v="0"/>
    <n v="159.30000000000001"/>
    <n v="0"/>
    <n v="0"/>
    <n v="0"/>
    <n v="0"/>
    <n v="0"/>
    <n v="159.30000000000001"/>
    <n v="2"/>
  </r>
  <r>
    <x v="9"/>
    <x v="233"/>
    <s v="1"/>
    <s v="01"/>
    <s v="15041RESIN159232022"/>
    <s v="22LB000F"/>
    <n v="5354"/>
    <n v="5354"/>
    <n v="5354"/>
    <n v="5354"/>
    <m/>
    <n v="0"/>
    <n v="0"/>
    <n v="0"/>
    <n v="112.5"/>
    <n v="0"/>
    <n v="0"/>
    <n v="0"/>
    <n v="0"/>
    <n v="0"/>
    <n v="112.5"/>
    <n v="2"/>
  </r>
  <r>
    <x v="9"/>
    <x v="233"/>
    <s v="1"/>
    <s v="01"/>
    <s v="15041RESIN159232022"/>
    <s v="22LB000F"/>
    <n v="5355"/>
    <n v="5355"/>
    <n v="5355"/>
    <n v="5355"/>
    <m/>
    <n v="0"/>
    <n v="0"/>
    <n v="0"/>
    <n v="30"/>
    <n v="0"/>
    <n v="0"/>
    <n v="0"/>
    <n v="0"/>
    <n v="0"/>
    <n v="30"/>
    <n v="2"/>
  </r>
  <r>
    <x v="9"/>
    <x v="234"/>
    <s v="1"/>
    <s v="01"/>
    <s v="15041RESIN159232022"/>
    <s v="22LB000F"/>
    <n v="5356"/>
    <n v="5356"/>
    <n v="5356"/>
    <n v="5356"/>
    <m/>
    <n v="0"/>
    <n v="0"/>
    <n v="0"/>
    <n v="525"/>
    <n v="0"/>
    <n v="0"/>
    <n v="0"/>
    <n v="0"/>
    <n v="0"/>
    <n v="525"/>
    <n v="2"/>
  </r>
  <r>
    <x v="9"/>
    <x v="234"/>
    <s v="1"/>
    <s v="01"/>
    <s v="15041RESIN159232022"/>
    <s v="22LB000F"/>
    <n v="5357"/>
    <n v="5357"/>
    <n v="5357"/>
    <n v="5357"/>
    <m/>
    <n v="0"/>
    <n v="0"/>
    <n v="0"/>
    <n v="93.8"/>
    <n v="0"/>
    <n v="0"/>
    <n v="0"/>
    <n v="0"/>
    <n v="0"/>
    <n v="93.8"/>
    <n v="2"/>
  </r>
  <r>
    <x v="9"/>
    <x v="234"/>
    <s v="1"/>
    <s v="01"/>
    <s v="15041RESIN159232022"/>
    <s v="22LB000F"/>
    <n v="5358"/>
    <n v="5358"/>
    <n v="5358"/>
    <n v="5358"/>
    <m/>
    <n v="0"/>
    <n v="0"/>
    <n v="0"/>
    <n v="460"/>
    <n v="0"/>
    <n v="0"/>
    <n v="0"/>
    <n v="0"/>
    <n v="0"/>
    <n v="460"/>
    <n v="2"/>
  </r>
  <r>
    <x v="9"/>
    <x v="234"/>
    <s v="1"/>
    <s v="01"/>
    <s v="15041RESIN159232022"/>
    <s v="22LB000F"/>
    <n v="5359"/>
    <n v="5359"/>
    <n v="5359"/>
    <n v="5359"/>
    <m/>
    <n v="0"/>
    <n v="0"/>
    <n v="0"/>
    <n v="563"/>
    <n v="0"/>
    <n v="0"/>
    <n v="0"/>
    <n v="0"/>
    <n v="0"/>
    <n v="563"/>
    <n v="2"/>
  </r>
  <r>
    <x v="9"/>
    <x v="234"/>
    <s v="1"/>
    <s v="01"/>
    <s v="15041RESIN159232022"/>
    <s v="22LB000F"/>
    <n v="5360"/>
    <n v="5360"/>
    <n v="5360"/>
    <n v="5360"/>
    <m/>
    <n v="0"/>
    <n v="0"/>
    <n v="0"/>
    <n v="450"/>
    <n v="0"/>
    <n v="0"/>
    <n v="0"/>
    <n v="0"/>
    <n v="0"/>
    <n v="450"/>
    <n v="2"/>
  </r>
  <r>
    <x v="9"/>
    <x v="234"/>
    <s v="1"/>
    <s v="01"/>
    <s v="15041RESIN159232022"/>
    <s v="22LB000F"/>
    <n v="5361"/>
    <n v="5361"/>
    <n v="5361"/>
    <n v="5361"/>
    <m/>
    <n v="0"/>
    <n v="0"/>
    <n v="0"/>
    <n v="180"/>
    <n v="0"/>
    <n v="0"/>
    <n v="0"/>
    <n v="0"/>
    <n v="0"/>
    <n v="180"/>
    <n v="2"/>
  </r>
  <r>
    <x v="9"/>
    <x v="234"/>
    <s v="1"/>
    <s v="01"/>
    <s v="15041RESIN159232022"/>
    <s v="22LB000F"/>
    <n v="5362"/>
    <n v="5362"/>
    <n v="5362"/>
    <n v="5362"/>
    <m/>
    <n v="0"/>
    <n v="0"/>
    <n v="0"/>
    <n v="353"/>
    <n v="0"/>
    <n v="0"/>
    <n v="0"/>
    <n v="0"/>
    <n v="0"/>
    <n v="353"/>
    <n v="2"/>
  </r>
  <r>
    <x v="9"/>
    <x v="234"/>
    <s v="1"/>
    <s v="01"/>
    <s v="15041RESIN159232022"/>
    <s v="22LB000F"/>
    <n v="5363"/>
    <n v="5363"/>
    <n v="5363"/>
    <n v="5363"/>
    <m/>
    <n v="0"/>
    <n v="0"/>
    <n v="0"/>
    <n v="85.8"/>
    <n v="0"/>
    <n v="0"/>
    <n v="0"/>
    <n v="0"/>
    <n v="0"/>
    <n v="85.8"/>
    <n v="2"/>
  </r>
  <r>
    <x v="9"/>
    <x v="234"/>
    <s v="1"/>
    <s v="01"/>
    <s v="15041RESIN159232022"/>
    <s v="22LB000F"/>
    <n v="5364"/>
    <n v="5364"/>
    <n v="5364"/>
    <n v="5364"/>
    <m/>
    <n v="0"/>
    <n v="0"/>
    <n v="0"/>
    <n v="104.4"/>
    <n v="0"/>
    <n v="0"/>
    <n v="0"/>
    <n v="0"/>
    <n v="0"/>
    <n v="104.4"/>
    <n v="2"/>
  </r>
  <r>
    <x v="9"/>
    <x v="234"/>
    <s v="1"/>
    <s v="01"/>
    <s v="15041RESIN159232022"/>
    <s v="22LB000F"/>
    <n v="5365"/>
    <n v="5365"/>
    <n v="5365"/>
    <n v="5365"/>
    <m/>
    <n v="0"/>
    <n v="0"/>
    <n v="0"/>
    <n v="197.5"/>
    <n v="0"/>
    <n v="0"/>
    <n v="0"/>
    <n v="0"/>
    <n v="0"/>
    <n v="197.5"/>
    <n v="2"/>
  </r>
  <r>
    <x v="9"/>
    <x v="234"/>
    <s v="1"/>
    <s v="01"/>
    <s v="15041RESIN159232022"/>
    <s v="22LB000F"/>
    <n v="5366"/>
    <n v="5366"/>
    <n v="5366"/>
    <n v="5366"/>
    <m/>
    <n v="0"/>
    <n v="0"/>
    <n v="0"/>
    <n v="39"/>
    <n v="0"/>
    <n v="0"/>
    <n v="0"/>
    <n v="0"/>
    <n v="0"/>
    <n v="39"/>
    <n v="2"/>
  </r>
  <r>
    <x v="9"/>
    <x v="234"/>
    <s v="1"/>
    <s v="01"/>
    <s v="15041RESIN159232022"/>
    <s v="22LB000F"/>
    <n v="5367"/>
    <n v="5367"/>
    <n v="5367"/>
    <n v="5367"/>
    <m/>
    <n v="0"/>
    <n v="0"/>
    <n v="0"/>
    <n v="221.5"/>
    <n v="0"/>
    <n v="0"/>
    <n v="0"/>
    <n v="0"/>
    <n v="0"/>
    <n v="221.5"/>
    <n v="2"/>
  </r>
  <r>
    <x v="9"/>
    <x v="234"/>
    <s v="1"/>
    <s v="01"/>
    <s v="15041RESIN159232022"/>
    <s v="22LB000F"/>
    <n v="5368"/>
    <n v="5368"/>
    <n v="5368"/>
    <n v="5368"/>
    <m/>
    <n v="0"/>
    <n v="0"/>
    <n v="0"/>
    <n v="270.25"/>
    <n v="0"/>
    <n v="0"/>
    <n v="0"/>
    <n v="0"/>
    <n v="0"/>
    <n v="270.25"/>
    <n v="2"/>
  </r>
  <r>
    <x v="9"/>
    <x v="234"/>
    <s v="1"/>
    <s v="01"/>
    <s v="15041RESIN159232022"/>
    <s v="22LB000F"/>
    <n v="5369"/>
    <n v="5369"/>
    <n v="5369"/>
    <n v="5369"/>
    <m/>
    <n v="0"/>
    <n v="0"/>
    <n v="0"/>
    <n v="110"/>
    <n v="0"/>
    <n v="0"/>
    <n v="0"/>
    <n v="0"/>
    <n v="0"/>
    <n v="110"/>
    <n v="2"/>
  </r>
  <r>
    <x v="9"/>
    <x v="234"/>
    <s v="1"/>
    <s v="01"/>
    <s v="15041RESIN159232022"/>
    <s v="22LB000F"/>
    <n v="5370"/>
    <n v="5370"/>
    <n v="5370"/>
    <n v="5370"/>
    <m/>
    <n v="0"/>
    <n v="0"/>
    <n v="0"/>
    <n v="101.5"/>
    <n v="0"/>
    <n v="0"/>
    <n v="0"/>
    <n v="0"/>
    <n v="0"/>
    <n v="101.5"/>
    <n v="2"/>
  </r>
  <r>
    <x v="9"/>
    <x v="234"/>
    <s v="1"/>
    <s v="01"/>
    <s v="15041RESIN159232022"/>
    <s v="22LB000F"/>
    <n v="5371"/>
    <n v="5371"/>
    <n v="5371"/>
    <n v="5371"/>
    <m/>
    <n v="0"/>
    <n v="0"/>
    <n v="0"/>
    <n v="394.8"/>
    <n v="0"/>
    <n v="0"/>
    <n v="0"/>
    <n v="0"/>
    <n v="0"/>
    <n v="394.8"/>
    <n v="2"/>
  </r>
  <r>
    <x v="9"/>
    <x v="234"/>
    <s v="1"/>
    <s v="01"/>
    <s v="15041RESIN159232022"/>
    <s v="22LB000F"/>
    <n v="5372"/>
    <n v="5372"/>
    <n v="5372"/>
    <n v="5372"/>
    <m/>
    <n v="0"/>
    <n v="0"/>
    <n v="0"/>
    <n v="27.5"/>
    <n v="0"/>
    <n v="0"/>
    <n v="0"/>
    <n v="0"/>
    <n v="0"/>
    <n v="27.5"/>
    <n v="2"/>
  </r>
  <r>
    <x v="9"/>
    <x v="234"/>
    <s v="1"/>
    <s v="01"/>
    <s v="15041RESIN159232022"/>
    <s v="22LB000F"/>
    <n v="5373"/>
    <n v="5373"/>
    <n v="5373"/>
    <n v="5373"/>
    <m/>
    <n v="0"/>
    <n v="0"/>
    <n v="0"/>
    <n v="82.5"/>
    <n v="0"/>
    <n v="0"/>
    <n v="0"/>
    <n v="0"/>
    <n v="0"/>
    <n v="82.5"/>
    <n v="2"/>
  </r>
  <r>
    <x v="9"/>
    <x v="234"/>
    <s v="1"/>
    <s v="01"/>
    <s v="15041RESIN159232022"/>
    <s v="22LB000F"/>
    <n v="5374"/>
    <n v="5374"/>
    <n v="5374"/>
    <n v="5374"/>
    <m/>
    <n v="0"/>
    <n v="0"/>
    <n v="0"/>
    <n v="76.650000000000006"/>
    <n v="0"/>
    <n v="0"/>
    <n v="0"/>
    <n v="0"/>
    <n v="0"/>
    <n v="76.650000000000006"/>
    <n v="2"/>
  </r>
  <r>
    <x v="9"/>
    <x v="234"/>
    <s v="1"/>
    <s v="01"/>
    <s v="15041RESIN159232022"/>
    <s v="22LB000F"/>
    <n v="5375"/>
    <n v="5375"/>
    <n v="5375"/>
    <n v="5375"/>
    <m/>
    <n v="0"/>
    <n v="0"/>
    <n v="0"/>
    <n v="48.9"/>
    <n v="0"/>
    <n v="0"/>
    <n v="0"/>
    <n v="0"/>
    <n v="0"/>
    <n v="48.9"/>
    <n v="2"/>
  </r>
  <r>
    <x v="9"/>
    <x v="234"/>
    <s v="1"/>
    <s v="01"/>
    <s v="15041RESIN159232022"/>
    <s v="22LB000F"/>
    <n v="5376"/>
    <n v="5376"/>
    <n v="5376"/>
    <n v="5376"/>
    <m/>
    <n v="0"/>
    <n v="0"/>
    <n v="0"/>
    <n v="175"/>
    <n v="0"/>
    <n v="0"/>
    <n v="0"/>
    <n v="0"/>
    <n v="0"/>
    <n v="175"/>
    <n v="2"/>
  </r>
  <r>
    <x v="9"/>
    <x v="234"/>
    <s v="1"/>
    <s v="01"/>
    <s v="15041RESIN159232022"/>
    <s v="22LB000F"/>
    <n v="5377"/>
    <n v="5377"/>
    <n v="5377"/>
    <n v="5377"/>
    <m/>
    <n v="0"/>
    <n v="0"/>
    <n v="0"/>
    <n v="75.099999999999994"/>
    <n v="0"/>
    <n v="0"/>
    <n v="0"/>
    <n v="0"/>
    <n v="0"/>
    <n v="75.099999999999994"/>
    <n v="2"/>
  </r>
  <r>
    <x v="9"/>
    <x v="234"/>
    <s v="1"/>
    <s v="01"/>
    <s v="15041RESIN159232022"/>
    <s v="22LB000F"/>
    <n v="5378"/>
    <n v="5378"/>
    <n v="5378"/>
    <n v="5378"/>
    <m/>
    <n v="0"/>
    <n v="0"/>
    <n v="0"/>
    <n v="9.8000000000000007"/>
    <n v="0"/>
    <n v="0"/>
    <n v="0"/>
    <n v="0"/>
    <n v="0"/>
    <n v="9.8000000000000007"/>
    <n v="2"/>
  </r>
  <r>
    <x v="9"/>
    <x v="234"/>
    <s v="1"/>
    <s v="01"/>
    <s v="15041RESIN159232022"/>
    <s v="22LB000F"/>
    <n v="5379"/>
    <n v="5379"/>
    <n v="5379"/>
    <n v="5379"/>
    <m/>
    <n v="0"/>
    <n v="0"/>
    <n v="0"/>
    <n v="80"/>
    <n v="0"/>
    <n v="0"/>
    <n v="0"/>
    <n v="0"/>
    <n v="0"/>
    <n v="80"/>
    <n v="2"/>
  </r>
  <r>
    <x v="9"/>
    <x v="234"/>
    <s v="1"/>
    <s v="01"/>
    <s v="15041RESIN159232022"/>
    <s v="22LB000F"/>
    <n v="5380"/>
    <n v="5380"/>
    <n v="5380"/>
    <n v="5380"/>
    <m/>
    <n v="0"/>
    <n v="0"/>
    <n v="0"/>
    <n v="213.5"/>
    <n v="0"/>
    <n v="0"/>
    <n v="0"/>
    <n v="0"/>
    <n v="0"/>
    <n v="213.5"/>
    <n v="2"/>
  </r>
  <r>
    <x v="9"/>
    <x v="234"/>
    <s v="1"/>
    <s v="01"/>
    <s v="15041RESIN159232022"/>
    <s v="22LB000F"/>
    <n v="5381"/>
    <n v="5381"/>
    <n v="5381"/>
    <n v="5381"/>
    <m/>
    <n v="0"/>
    <n v="0"/>
    <n v="0"/>
    <n v="73.5"/>
    <n v="0"/>
    <n v="0"/>
    <n v="0"/>
    <n v="0"/>
    <n v="0"/>
    <n v="73.5"/>
    <n v="2"/>
  </r>
  <r>
    <x v="9"/>
    <x v="234"/>
    <s v="1"/>
    <s v="01"/>
    <s v="15041RESIN159232022"/>
    <s v="22LB000F"/>
    <n v="5382"/>
    <n v="5382"/>
    <n v="5382"/>
    <n v="5382"/>
    <m/>
    <n v="0"/>
    <n v="0"/>
    <n v="0"/>
    <n v="206.25"/>
    <n v="0"/>
    <n v="0"/>
    <n v="0"/>
    <n v="0"/>
    <n v="0"/>
    <n v="206.25"/>
    <n v="2"/>
  </r>
  <r>
    <x v="9"/>
    <x v="234"/>
    <s v="1"/>
    <s v="01"/>
    <s v="15041RESIN159232022"/>
    <s v="22LB000F"/>
    <n v="5383"/>
    <n v="5383"/>
    <n v="5383"/>
    <n v="5383"/>
    <m/>
    <n v="0"/>
    <n v="0"/>
    <n v="0"/>
    <n v="181.5"/>
    <n v="0"/>
    <n v="0"/>
    <n v="0"/>
    <n v="0"/>
    <n v="0"/>
    <n v="181.5"/>
    <n v="2"/>
  </r>
  <r>
    <x v="9"/>
    <x v="234"/>
    <s v="1"/>
    <s v="01"/>
    <s v="15041RESIN159232022"/>
    <s v="22LB000F"/>
    <n v="5384"/>
    <n v="5384"/>
    <n v="5384"/>
    <n v="5384"/>
    <m/>
    <n v="0"/>
    <n v="0"/>
    <n v="0"/>
    <n v="180"/>
    <n v="0"/>
    <n v="0"/>
    <n v="0"/>
    <n v="0"/>
    <n v="0"/>
    <n v="180"/>
    <n v="2"/>
  </r>
  <r>
    <x v="9"/>
    <x v="234"/>
    <s v="1"/>
    <s v="01"/>
    <s v="15041RESIN159232022"/>
    <s v="22LB000F"/>
    <n v="5385"/>
    <n v="5385"/>
    <n v="5385"/>
    <n v="5385"/>
    <m/>
    <n v="0"/>
    <n v="0"/>
    <n v="0"/>
    <n v="18"/>
    <n v="0"/>
    <n v="0"/>
    <n v="0"/>
    <n v="0"/>
    <n v="0"/>
    <n v="18"/>
    <n v="2"/>
  </r>
  <r>
    <x v="9"/>
    <x v="234"/>
    <s v="1"/>
    <s v="01"/>
    <s v="15041RESIN159232022"/>
    <s v="22LB000F"/>
    <n v="5386"/>
    <n v="5386"/>
    <n v="5386"/>
    <n v="5386"/>
    <m/>
    <n v="0"/>
    <n v="0"/>
    <n v="0"/>
    <n v="54.89"/>
    <n v="0"/>
    <n v="0"/>
    <n v="0"/>
    <n v="0"/>
    <n v="0"/>
    <n v="54.89"/>
    <n v="2"/>
  </r>
  <r>
    <x v="9"/>
    <x v="234"/>
    <s v="1"/>
    <s v="01"/>
    <s v="15041RESIN159232022"/>
    <s v="22LB000F"/>
    <n v="5387"/>
    <n v="5387"/>
    <n v="5387"/>
    <n v="5387"/>
    <m/>
    <n v="0"/>
    <n v="0"/>
    <n v="0"/>
    <n v="412.5"/>
    <n v="0"/>
    <n v="0"/>
    <n v="0"/>
    <n v="0"/>
    <n v="0"/>
    <n v="412.5"/>
    <n v="2"/>
  </r>
  <r>
    <x v="9"/>
    <x v="234"/>
    <s v="1"/>
    <s v="01"/>
    <s v="15041RESIN159232022"/>
    <s v="22LB000F"/>
    <n v="5388"/>
    <n v="5388"/>
    <n v="5388"/>
    <n v="5388"/>
    <m/>
    <n v="0"/>
    <n v="0"/>
    <n v="0"/>
    <n v="0"/>
    <n v="0"/>
    <n v="0"/>
    <n v="0"/>
    <n v="0"/>
    <n v="0"/>
    <n v="0"/>
    <n v="2"/>
  </r>
  <r>
    <x v="9"/>
    <x v="234"/>
    <s v="1"/>
    <s v="01"/>
    <s v="15041RESIN159232022"/>
    <s v="22LB000F"/>
    <n v="5389"/>
    <n v="5389"/>
    <n v="5389"/>
    <n v="5389"/>
    <m/>
    <n v="0"/>
    <n v="0"/>
    <n v="0"/>
    <n v="555.5"/>
    <n v="0"/>
    <n v="0"/>
    <n v="0"/>
    <n v="0"/>
    <n v="0"/>
    <n v="555.5"/>
    <n v="2"/>
  </r>
  <r>
    <x v="9"/>
    <x v="234"/>
    <s v="1"/>
    <s v="01"/>
    <s v="15041RESIN159232022"/>
    <s v="22LB000F"/>
    <n v="5390"/>
    <n v="5390"/>
    <n v="5390"/>
    <n v="5390"/>
    <m/>
    <n v="0"/>
    <n v="0"/>
    <n v="0"/>
    <n v="13"/>
    <n v="0"/>
    <n v="0"/>
    <n v="0"/>
    <n v="0"/>
    <n v="0"/>
    <n v="13"/>
    <n v="2"/>
  </r>
  <r>
    <x v="9"/>
    <x v="234"/>
    <s v="1"/>
    <s v="01"/>
    <s v="15041RESIN159232022"/>
    <s v="22LB000F"/>
    <n v="5391"/>
    <n v="5391"/>
    <n v="5391"/>
    <n v="5391"/>
    <m/>
    <n v="0"/>
    <n v="0"/>
    <n v="0"/>
    <n v="14.4"/>
    <n v="0"/>
    <n v="0"/>
    <n v="0"/>
    <n v="0"/>
    <n v="0"/>
    <n v="14.4"/>
    <n v="2"/>
  </r>
  <r>
    <x v="9"/>
    <x v="234"/>
    <s v="1"/>
    <s v="01"/>
    <s v="15041RESIN159232022"/>
    <s v="22LB000F"/>
    <n v="5392"/>
    <n v="5392"/>
    <n v="5392"/>
    <n v="5392"/>
    <m/>
    <n v="0"/>
    <n v="0"/>
    <n v="0"/>
    <n v="0"/>
    <n v="0"/>
    <n v="0"/>
    <n v="0"/>
    <n v="0"/>
    <n v="0"/>
    <n v="0"/>
    <n v="2"/>
  </r>
  <r>
    <x v="9"/>
    <x v="234"/>
    <s v="1"/>
    <s v="01"/>
    <s v="15041RESIN159232022"/>
    <s v="22LB000F"/>
    <n v="5393"/>
    <n v="5393"/>
    <n v="5393"/>
    <n v="5393"/>
    <m/>
    <n v="0"/>
    <n v="0"/>
    <n v="0"/>
    <n v="112.5"/>
    <n v="0"/>
    <n v="0"/>
    <n v="0"/>
    <n v="0"/>
    <n v="0"/>
    <n v="112.5"/>
    <n v="2"/>
  </r>
  <r>
    <x v="9"/>
    <x v="234"/>
    <s v="1"/>
    <s v="01"/>
    <s v="15041RESIN159232022"/>
    <s v="22LB000F"/>
    <n v="5394"/>
    <n v="5394"/>
    <n v="5394"/>
    <n v="5394"/>
    <m/>
    <n v="0"/>
    <n v="0"/>
    <n v="0"/>
    <n v="24"/>
    <n v="0"/>
    <n v="0"/>
    <n v="0"/>
    <n v="0"/>
    <n v="0"/>
    <n v="24"/>
    <n v="2"/>
  </r>
  <r>
    <x v="9"/>
    <x v="234"/>
    <s v="1"/>
    <s v="01"/>
    <s v="15041RESIN159232022"/>
    <s v="22LB000F"/>
    <n v="5395"/>
    <n v="5395"/>
    <n v="5395"/>
    <n v="5395"/>
    <m/>
    <n v="0"/>
    <n v="0"/>
    <n v="0"/>
    <n v="25"/>
    <n v="0"/>
    <n v="0"/>
    <n v="0"/>
    <n v="0"/>
    <n v="0"/>
    <n v="25"/>
    <n v="2"/>
  </r>
  <r>
    <x v="9"/>
    <x v="235"/>
    <s v="1"/>
    <s v="01"/>
    <s v="15041RESIN159232022"/>
    <s v="22LB000F"/>
    <n v="5396"/>
    <n v="5396"/>
    <n v="5396"/>
    <n v="5396"/>
    <m/>
    <n v="0"/>
    <n v="0"/>
    <n v="0"/>
    <n v="548"/>
    <n v="0"/>
    <n v="0"/>
    <n v="0"/>
    <n v="0"/>
    <n v="0"/>
    <n v="548"/>
    <n v="2"/>
  </r>
  <r>
    <x v="9"/>
    <x v="235"/>
    <s v="1"/>
    <s v="01"/>
    <s v="15041RESIN159232022"/>
    <s v="22LB000F"/>
    <n v="5397"/>
    <n v="5397"/>
    <n v="5397"/>
    <n v="5397"/>
    <m/>
    <n v="0"/>
    <n v="0"/>
    <n v="0"/>
    <n v="262"/>
    <n v="0"/>
    <n v="0"/>
    <n v="0"/>
    <n v="0"/>
    <n v="0"/>
    <n v="262"/>
    <n v="2"/>
  </r>
  <r>
    <x v="9"/>
    <x v="235"/>
    <s v="1"/>
    <s v="01"/>
    <s v="15041RESIN159232022"/>
    <s v="22LB000F"/>
    <n v="5398"/>
    <n v="5398"/>
    <n v="5398"/>
    <n v="5398"/>
    <m/>
    <n v="0"/>
    <n v="0"/>
    <n v="0"/>
    <n v="61.4"/>
    <n v="0"/>
    <n v="0"/>
    <n v="0"/>
    <n v="0"/>
    <n v="0"/>
    <n v="61.4"/>
    <n v="2"/>
  </r>
  <r>
    <x v="9"/>
    <x v="235"/>
    <s v="1"/>
    <s v="01"/>
    <s v="15041RESIN159232022"/>
    <s v="22LB000F"/>
    <n v="5399"/>
    <n v="5399"/>
    <n v="5399"/>
    <n v="5399"/>
    <m/>
    <n v="0"/>
    <n v="0"/>
    <n v="0"/>
    <n v="190"/>
    <n v="0"/>
    <n v="0"/>
    <n v="0"/>
    <n v="0"/>
    <n v="0"/>
    <n v="190"/>
    <n v="2"/>
  </r>
  <r>
    <x v="9"/>
    <x v="235"/>
    <s v="1"/>
    <s v="01"/>
    <s v="15041RESIN159232022"/>
    <s v="22LB000F"/>
    <n v="5400"/>
    <n v="5400"/>
    <n v="5400"/>
    <n v="5400"/>
    <m/>
    <n v="0"/>
    <n v="0"/>
    <n v="0"/>
    <n v="175"/>
    <n v="0"/>
    <n v="0"/>
    <n v="0"/>
    <n v="0"/>
    <n v="0"/>
    <n v="175"/>
    <n v="2"/>
  </r>
  <r>
    <x v="9"/>
    <x v="235"/>
    <s v="1"/>
    <s v="01"/>
    <s v="15041RESIN159232022"/>
    <s v="22LB000F"/>
    <n v="5401"/>
    <n v="5401"/>
    <n v="5401"/>
    <n v="5401"/>
    <m/>
    <n v="0"/>
    <n v="0"/>
    <n v="0"/>
    <n v="159.4"/>
    <n v="0"/>
    <n v="0"/>
    <n v="0"/>
    <n v="0"/>
    <n v="0"/>
    <n v="159.4"/>
    <n v="2"/>
  </r>
  <r>
    <x v="9"/>
    <x v="235"/>
    <s v="1"/>
    <s v="01"/>
    <s v="15041RESIN159232022"/>
    <s v="22LB000F"/>
    <n v="5402"/>
    <n v="5402"/>
    <n v="5402"/>
    <n v="5402"/>
    <m/>
    <n v="0"/>
    <n v="0"/>
    <n v="0"/>
    <n v="184.65"/>
    <n v="0"/>
    <n v="0"/>
    <n v="0"/>
    <n v="0"/>
    <n v="0"/>
    <n v="184.65"/>
    <n v="2"/>
  </r>
  <r>
    <x v="9"/>
    <x v="235"/>
    <s v="1"/>
    <s v="01"/>
    <s v="15041RESIN159232022"/>
    <s v="22LB000F"/>
    <n v="5403"/>
    <n v="5403"/>
    <n v="5403"/>
    <n v="5403"/>
    <m/>
    <n v="0"/>
    <n v="0"/>
    <n v="0"/>
    <n v="133"/>
    <n v="0"/>
    <n v="0"/>
    <n v="0"/>
    <n v="0"/>
    <n v="0"/>
    <n v="133"/>
    <n v="2"/>
  </r>
  <r>
    <x v="9"/>
    <x v="235"/>
    <s v="1"/>
    <s v="01"/>
    <s v="15041RESIN159232022"/>
    <s v="22LB000F"/>
    <n v="5404"/>
    <n v="5404"/>
    <n v="5404"/>
    <n v="5404"/>
    <m/>
    <n v="0"/>
    <n v="0"/>
    <n v="0"/>
    <n v="382.6"/>
    <n v="0"/>
    <n v="0"/>
    <n v="0"/>
    <n v="0"/>
    <n v="0"/>
    <n v="382.6"/>
    <n v="2"/>
  </r>
  <r>
    <x v="9"/>
    <x v="235"/>
    <s v="1"/>
    <s v="01"/>
    <s v="15041RESIN159232022"/>
    <s v="22LB000F"/>
    <n v="5405"/>
    <n v="5405"/>
    <n v="5405"/>
    <n v="5405"/>
    <m/>
    <n v="0"/>
    <n v="0"/>
    <n v="0"/>
    <n v="158"/>
    <n v="0"/>
    <n v="0"/>
    <n v="0"/>
    <n v="0"/>
    <n v="0"/>
    <n v="158"/>
    <n v="2"/>
  </r>
  <r>
    <x v="9"/>
    <x v="235"/>
    <s v="1"/>
    <s v="01"/>
    <s v="15041RESIN159232022"/>
    <s v="22LB000F"/>
    <n v="5406"/>
    <n v="5406"/>
    <n v="5406"/>
    <n v="5406"/>
    <m/>
    <n v="0"/>
    <n v="0"/>
    <n v="0"/>
    <n v="34.1"/>
    <n v="0"/>
    <n v="0"/>
    <n v="0"/>
    <n v="0"/>
    <n v="0"/>
    <n v="34.1"/>
    <n v="2"/>
  </r>
  <r>
    <x v="9"/>
    <x v="235"/>
    <s v="1"/>
    <s v="01"/>
    <s v="15041RESIN159232022"/>
    <s v="22LB000F"/>
    <n v="5407"/>
    <n v="5407"/>
    <n v="5407"/>
    <n v="5407"/>
    <m/>
    <n v="0"/>
    <n v="0"/>
    <n v="0"/>
    <n v="410"/>
    <n v="0"/>
    <n v="0"/>
    <n v="0"/>
    <n v="0"/>
    <n v="0"/>
    <n v="410"/>
    <n v="2"/>
  </r>
  <r>
    <x v="9"/>
    <x v="235"/>
    <s v="1"/>
    <s v="01"/>
    <s v="15041RESIN159232022"/>
    <s v="22LB000F"/>
    <n v="5408"/>
    <n v="5408"/>
    <n v="5408"/>
    <n v="5408"/>
    <m/>
    <n v="0"/>
    <n v="0"/>
    <n v="0"/>
    <n v="623"/>
    <n v="0"/>
    <n v="0"/>
    <n v="0"/>
    <n v="0"/>
    <n v="0"/>
    <n v="623"/>
    <n v="2"/>
  </r>
  <r>
    <x v="9"/>
    <x v="235"/>
    <s v="1"/>
    <s v="01"/>
    <s v="15041RESIN159232022"/>
    <s v="22LB000F"/>
    <n v="5409"/>
    <n v="5409"/>
    <n v="5409"/>
    <n v="5409"/>
    <m/>
    <n v="0"/>
    <n v="0"/>
    <n v="0"/>
    <n v="72.5"/>
    <n v="0"/>
    <n v="0"/>
    <n v="0"/>
    <n v="0"/>
    <n v="0"/>
    <n v="72.5"/>
    <n v="2"/>
  </r>
  <r>
    <x v="9"/>
    <x v="235"/>
    <s v="1"/>
    <s v="01"/>
    <s v="15041RESIN159232022"/>
    <s v="22LB000F"/>
    <n v="5410"/>
    <n v="5410"/>
    <n v="5410"/>
    <n v="5410"/>
    <m/>
    <n v="0"/>
    <n v="0"/>
    <n v="0"/>
    <n v="16.5"/>
    <n v="0"/>
    <n v="0"/>
    <n v="0"/>
    <n v="0"/>
    <n v="0"/>
    <n v="16.5"/>
    <n v="2"/>
  </r>
  <r>
    <x v="9"/>
    <x v="235"/>
    <s v="1"/>
    <s v="01"/>
    <s v="15041RESIN159232022"/>
    <s v="22LB000F"/>
    <n v="5411"/>
    <n v="5411"/>
    <n v="5411"/>
    <n v="5411"/>
    <m/>
    <n v="0"/>
    <n v="0"/>
    <n v="0"/>
    <n v="722.25"/>
    <n v="0"/>
    <n v="0"/>
    <n v="0"/>
    <n v="0"/>
    <n v="0"/>
    <n v="722.25"/>
    <n v="2"/>
  </r>
  <r>
    <x v="9"/>
    <x v="235"/>
    <s v="1"/>
    <s v="01"/>
    <s v="15041RESIN159232022"/>
    <s v="22LB000F"/>
    <n v="5412"/>
    <n v="5412"/>
    <n v="5412"/>
    <n v="5412"/>
    <m/>
    <n v="0"/>
    <n v="0"/>
    <n v="0"/>
    <n v="70"/>
    <n v="0"/>
    <n v="0"/>
    <n v="0"/>
    <n v="0"/>
    <n v="0"/>
    <n v="70"/>
    <n v="2"/>
  </r>
  <r>
    <x v="9"/>
    <x v="235"/>
    <s v="1"/>
    <s v="01"/>
    <s v="15041RESIN159232022"/>
    <s v="22LB000F"/>
    <n v="5413"/>
    <n v="5413"/>
    <n v="5413"/>
    <n v="5413"/>
    <m/>
    <n v="0"/>
    <n v="0"/>
    <n v="0"/>
    <n v="39.85"/>
    <n v="0"/>
    <n v="0"/>
    <n v="0"/>
    <n v="0"/>
    <n v="0"/>
    <n v="39.85"/>
    <n v="2"/>
  </r>
  <r>
    <x v="9"/>
    <x v="235"/>
    <s v="1"/>
    <s v="01"/>
    <s v="15041RESIN159232022"/>
    <s v="22LB000F"/>
    <n v="5414"/>
    <n v="5414"/>
    <n v="5414"/>
    <n v="5414"/>
    <m/>
    <n v="0"/>
    <n v="0"/>
    <n v="0"/>
    <n v="829.07"/>
    <n v="0"/>
    <n v="0"/>
    <n v="0"/>
    <n v="0"/>
    <n v="0"/>
    <n v="829.07"/>
    <n v="2"/>
  </r>
  <r>
    <x v="9"/>
    <x v="235"/>
    <s v="1"/>
    <s v="01"/>
    <s v="15041RESIN159232022"/>
    <s v="22LB000F"/>
    <n v="5415"/>
    <n v="5415"/>
    <n v="5415"/>
    <n v="5415"/>
    <m/>
    <n v="0"/>
    <n v="0"/>
    <n v="0"/>
    <n v="150"/>
    <n v="0"/>
    <n v="0"/>
    <n v="0"/>
    <n v="0"/>
    <n v="0"/>
    <n v="150"/>
    <n v="2"/>
  </r>
  <r>
    <x v="9"/>
    <x v="235"/>
    <s v="1"/>
    <s v="01"/>
    <s v="15041RESIN159232022"/>
    <s v="22LB000F"/>
    <n v="5416"/>
    <n v="5416"/>
    <n v="5416"/>
    <n v="5416"/>
    <m/>
    <n v="0"/>
    <n v="0"/>
    <n v="0"/>
    <n v="116"/>
    <n v="0"/>
    <n v="0"/>
    <n v="0"/>
    <n v="0"/>
    <n v="0"/>
    <n v="116"/>
    <n v="2"/>
  </r>
  <r>
    <x v="9"/>
    <x v="235"/>
    <s v="1"/>
    <s v="01"/>
    <s v="15041RESIN159232022"/>
    <s v="22LB000F"/>
    <n v="5417"/>
    <n v="5417"/>
    <n v="5417"/>
    <n v="5417"/>
    <m/>
    <n v="0"/>
    <n v="0"/>
    <n v="0"/>
    <n v="55"/>
    <n v="0"/>
    <n v="0"/>
    <n v="0"/>
    <n v="0"/>
    <n v="0"/>
    <n v="55"/>
    <n v="2"/>
  </r>
  <r>
    <x v="9"/>
    <x v="235"/>
    <s v="1"/>
    <s v="01"/>
    <s v="15041RESIN159232022"/>
    <s v="22LB000F"/>
    <n v="5418"/>
    <n v="5418"/>
    <n v="5418"/>
    <n v="5418"/>
    <m/>
    <n v="0"/>
    <n v="0"/>
    <n v="0"/>
    <n v="75"/>
    <n v="0"/>
    <n v="0"/>
    <n v="0"/>
    <n v="0"/>
    <n v="0"/>
    <n v="75"/>
    <n v="2"/>
  </r>
  <r>
    <x v="9"/>
    <x v="235"/>
    <s v="1"/>
    <s v="01"/>
    <s v="15041RESIN159232022"/>
    <s v="22LB000F"/>
    <n v="5419"/>
    <n v="5419"/>
    <n v="5419"/>
    <n v="5419"/>
    <m/>
    <n v="0"/>
    <n v="0"/>
    <n v="0"/>
    <n v="5.76"/>
    <n v="0"/>
    <n v="0"/>
    <n v="0"/>
    <n v="0"/>
    <n v="0"/>
    <n v="5.76"/>
    <n v="2"/>
  </r>
  <r>
    <x v="9"/>
    <x v="235"/>
    <s v="1"/>
    <s v="01"/>
    <s v="15041RESIN159232022"/>
    <s v="22LB000F"/>
    <n v="5420"/>
    <n v="5420"/>
    <n v="5420"/>
    <n v="5420"/>
    <m/>
    <n v="0"/>
    <n v="0"/>
    <n v="0"/>
    <n v="52.8"/>
    <n v="0"/>
    <n v="0"/>
    <n v="0"/>
    <n v="0"/>
    <n v="0"/>
    <n v="52.8"/>
    <n v="2"/>
  </r>
  <r>
    <x v="9"/>
    <x v="235"/>
    <s v="1"/>
    <s v="01"/>
    <s v="15041RESIN159232022"/>
    <s v="22LB000F"/>
    <n v="5421"/>
    <n v="5421"/>
    <n v="5421"/>
    <n v="5421"/>
    <m/>
    <n v="0"/>
    <n v="0"/>
    <n v="0"/>
    <n v="45"/>
    <n v="0"/>
    <n v="0"/>
    <n v="0"/>
    <n v="0"/>
    <n v="0"/>
    <n v="45"/>
    <n v="2"/>
  </r>
  <r>
    <x v="9"/>
    <x v="235"/>
    <s v="1"/>
    <s v="01"/>
    <s v="15041RESIN159232022"/>
    <s v="22LB000F"/>
    <n v="5422"/>
    <n v="5422"/>
    <n v="5422"/>
    <n v="5422"/>
    <m/>
    <n v="0"/>
    <n v="0"/>
    <n v="0"/>
    <n v="364"/>
    <n v="0"/>
    <n v="0"/>
    <n v="0"/>
    <n v="0"/>
    <n v="0"/>
    <n v="364"/>
    <n v="2"/>
  </r>
  <r>
    <x v="9"/>
    <x v="235"/>
    <s v="1"/>
    <s v="01"/>
    <s v="15041RESIN159232022"/>
    <s v="22LB000F"/>
    <n v="5423"/>
    <n v="5423"/>
    <n v="5423"/>
    <n v="5423"/>
    <m/>
    <n v="0"/>
    <n v="0"/>
    <n v="0"/>
    <n v="30"/>
    <n v="0"/>
    <n v="0"/>
    <n v="0"/>
    <n v="0"/>
    <n v="0"/>
    <n v="30"/>
    <n v="2"/>
  </r>
  <r>
    <x v="9"/>
    <x v="235"/>
    <s v="1"/>
    <s v="01"/>
    <s v="15041RESIN159232022"/>
    <s v="22LB000F"/>
    <n v="5424"/>
    <n v="5424"/>
    <n v="5424"/>
    <n v="5424"/>
    <m/>
    <n v="0"/>
    <n v="0"/>
    <n v="0"/>
    <n v="421.75"/>
    <n v="0"/>
    <n v="0"/>
    <n v="0"/>
    <n v="0"/>
    <n v="0"/>
    <n v="421.75"/>
    <n v="2"/>
  </r>
  <r>
    <x v="9"/>
    <x v="235"/>
    <s v="1"/>
    <s v="01"/>
    <s v="15041RESIN159232022"/>
    <s v="22LB000F"/>
    <n v="5425"/>
    <n v="5425"/>
    <n v="5425"/>
    <n v="5425"/>
    <m/>
    <n v="0"/>
    <n v="0"/>
    <n v="0"/>
    <n v="8.6999999999999993"/>
    <n v="0"/>
    <n v="0"/>
    <n v="0"/>
    <n v="0"/>
    <n v="0"/>
    <n v="8.6999999999999993"/>
    <n v="2"/>
  </r>
  <r>
    <x v="9"/>
    <x v="235"/>
    <s v="1"/>
    <s v="01"/>
    <s v="15041RESIN159232022"/>
    <s v="22LB000F"/>
    <n v="5426"/>
    <n v="5426"/>
    <n v="5426"/>
    <n v="5426"/>
    <m/>
    <n v="0"/>
    <n v="0"/>
    <n v="0"/>
    <n v="110"/>
    <n v="0"/>
    <n v="0"/>
    <n v="0"/>
    <n v="0"/>
    <n v="0"/>
    <n v="110"/>
    <n v="2"/>
  </r>
  <r>
    <x v="9"/>
    <x v="235"/>
    <s v="1"/>
    <s v="01"/>
    <s v="15041RESIN159232022"/>
    <s v="22LB000F"/>
    <n v="5427"/>
    <n v="5427"/>
    <n v="5427"/>
    <n v="5427"/>
    <m/>
    <n v="0"/>
    <n v="0"/>
    <n v="0"/>
    <n v="98.7"/>
    <n v="0"/>
    <n v="0"/>
    <n v="0"/>
    <n v="0"/>
    <n v="0"/>
    <n v="98.7"/>
    <n v="2"/>
  </r>
  <r>
    <x v="9"/>
    <x v="236"/>
    <s v="1"/>
    <s v="01"/>
    <s v="15041RESIN159232022"/>
    <s v="22LB000F"/>
    <n v="5428"/>
    <n v="5428"/>
    <n v="5428"/>
    <n v="5428"/>
    <m/>
    <n v="0"/>
    <n v="0"/>
    <n v="0"/>
    <n v="562.5"/>
    <n v="0"/>
    <n v="0"/>
    <n v="0"/>
    <n v="0"/>
    <n v="0"/>
    <n v="562.5"/>
    <n v="2"/>
  </r>
  <r>
    <x v="9"/>
    <x v="236"/>
    <s v="1"/>
    <s v="01"/>
    <s v="15041RESIN159232022"/>
    <s v="22LB000F"/>
    <n v="5429"/>
    <n v="5429"/>
    <n v="5429"/>
    <n v="5429"/>
    <m/>
    <n v="0"/>
    <n v="0"/>
    <n v="0"/>
    <n v="265.89999999999998"/>
    <n v="0"/>
    <n v="0"/>
    <n v="0"/>
    <n v="0"/>
    <n v="0"/>
    <n v="265.89999999999998"/>
    <n v="2"/>
  </r>
  <r>
    <x v="9"/>
    <x v="236"/>
    <s v="1"/>
    <s v="01"/>
    <s v="15041RESIN159232022"/>
    <s v="22LB000F"/>
    <n v="5430"/>
    <n v="5430"/>
    <n v="5430"/>
    <n v="5430"/>
    <m/>
    <n v="0"/>
    <n v="0"/>
    <n v="0"/>
    <n v="450"/>
    <n v="0"/>
    <n v="0"/>
    <n v="0"/>
    <n v="0"/>
    <n v="0"/>
    <n v="450"/>
    <n v="2"/>
  </r>
  <r>
    <x v="9"/>
    <x v="236"/>
    <s v="1"/>
    <s v="01"/>
    <s v="15041RESIN159232022"/>
    <s v="22LB000F"/>
    <n v="5431"/>
    <n v="5431"/>
    <n v="5431"/>
    <n v="5431"/>
    <m/>
    <n v="0"/>
    <n v="0"/>
    <n v="0"/>
    <n v="378"/>
    <n v="0"/>
    <n v="0"/>
    <n v="0"/>
    <n v="0"/>
    <n v="0"/>
    <n v="378"/>
    <n v="2"/>
  </r>
  <r>
    <x v="9"/>
    <x v="236"/>
    <s v="1"/>
    <s v="01"/>
    <s v="15041RESIN159232022"/>
    <s v="22LB000F"/>
    <n v="5432"/>
    <n v="5432"/>
    <n v="5432"/>
    <n v="5432"/>
    <m/>
    <n v="0"/>
    <n v="0"/>
    <n v="0"/>
    <n v="112.5"/>
    <n v="0"/>
    <n v="0"/>
    <n v="0"/>
    <n v="0"/>
    <n v="0"/>
    <n v="112.5"/>
    <n v="2"/>
  </r>
  <r>
    <x v="9"/>
    <x v="236"/>
    <s v="1"/>
    <s v="01"/>
    <s v="15041RESIN159232022"/>
    <s v="22LB000F"/>
    <n v="5433"/>
    <n v="5433"/>
    <n v="5433"/>
    <n v="5433"/>
    <m/>
    <n v="0"/>
    <n v="0"/>
    <n v="0"/>
    <n v="402.2"/>
    <n v="0"/>
    <n v="0"/>
    <n v="0"/>
    <n v="0"/>
    <n v="0"/>
    <n v="402.2"/>
    <n v="2"/>
  </r>
  <r>
    <x v="9"/>
    <x v="236"/>
    <s v="1"/>
    <s v="01"/>
    <s v="15041RESIN159232022"/>
    <s v="22LB000F"/>
    <n v="5434"/>
    <n v="5434"/>
    <n v="5434"/>
    <n v="5434"/>
    <m/>
    <n v="0"/>
    <n v="0"/>
    <n v="0"/>
    <n v="154"/>
    <n v="0"/>
    <n v="0"/>
    <n v="0"/>
    <n v="0"/>
    <n v="0"/>
    <n v="154"/>
    <n v="2"/>
  </r>
  <r>
    <x v="9"/>
    <x v="236"/>
    <s v="1"/>
    <s v="01"/>
    <s v="15041RESIN159232022"/>
    <s v="22LB000F"/>
    <n v="5435"/>
    <n v="5435"/>
    <n v="5435"/>
    <n v="5435"/>
    <m/>
    <n v="0"/>
    <n v="0"/>
    <n v="0"/>
    <n v="197.5"/>
    <n v="0"/>
    <n v="0"/>
    <n v="0"/>
    <n v="0"/>
    <n v="0"/>
    <n v="197.5"/>
    <n v="2"/>
  </r>
  <r>
    <x v="9"/>
    <x v="236"/>
    <s v="1"/>
    <s v="01"/>
    <s v="15041RESIN159232022"/>
    <s v="22LB000F"/>
    <n v="5436"/>
    <n v="5436"/>
    <n v="5436"/>
    <n v="5436"/>
    <m/>
    <n v="0"/>
    <n v="0"/>
    <n v="0"/>
    <n v="30"/>
    <n v="0"/>
    <n v="0"/>
    <n v="0"/>
    <n v="0"/>
    <n v="0"/>
    <n v="30"/>
    <n v="2"/>
  </r>
  <r>
    <x v="9"/>
    <x v="236"/>
    <s v="1"/>
    <s v="01"/>
    <s v="15041RESIN159232022"/>
    <s v="22LB000F"/>
    <n v="5437"/>
    <n v="5437"/>
    <n v="5437"/>
    <n v="5437"/>
    <m/>
    <n v="0"/>
    <n v="0"/>
    <n v="0"/>
    <n v="36.4"/>
    <n v="0"/>
    <n v="0"/>
    <n v="0"/>
    <n v="0"/>
    <n v="0"/>
    <n v="36.4"/>
    <n v="2"/>
  </r>
  <r>
    <x v="9"/>
    <x v="236"/>
    <s v="1"/>
    <s v="01"/>
    <s v="15041RESIN159232022"/>
    <s v="22LB000F"/>
    <n v="5438"/>
    <n v="5438"/>
    <n v="5438"/>
    <n v="5438"/>
    <m/>
    <n v="0"/>
    <n v="0"/>
    <n v="0"/>
    <n v="18.55"/>
    <n v="0"/>
    <n v="0"/>
    <n v="0"/>
    <n v="0"/>
    <n v="0"/>
    <n v="18.55"/>
    <n v="2"/>
  </r>
  <r>
    <x v="9"/>
    <x v="236"/>
    <s v="1"/>
    <s v="01"/>
    <s v="15041RESIN159232022"/>
    <s v="22LB000F"/>
    <n v="5439"/>
    <n v="5439"/>
    <n v="5439"/>
    <n v="5439"/>
    <m/>
    <n v="0"/>
    <n v="0"/>
    <n v="0"/>
    <n v="193.6"/>
    <n v="0"/>
    <n v="0"/>
    <n v="0"/>
    <n v="0"/>
    <n v="0"/>
    <n v="193.6"/>
    <n v="2"/>
  </r>
  <r>
    <x v="9"/>
    <x v="236"/>
    <s v="1"/>
    <s v="01"/>
    <s v="15041RESIN159232022"/>
    <s v="22LB000F"/>
    <n v="5440"/>
    <n v="5440"/>
    <n v="5440"/>
    <n v="5440"/>
    <m/>
    <n v="0"/>
    <n v="0"/>
    <n v="0"/>
    <n v="171.2"/>
    <n v="0"/>
    <n v="0"/>
    <n v="0"/>
    <n v="0"/>
    <n v="0"/>
    <n v="171.2"/>
    <n v="2"/>
  </r>
  <r>
    <x v="9"/>
    <x v="236"/>
    <s v="1"/>
    <s v="01"/>
    <s v="15041RESIN159232022"/>
    <s v="22LB000F"/>
    <n v="5441"/>
    <n v="5441"/>
    <n v="5441"/>
    <n v="5441"/>
    <m/>
    <n v="0"/>
    <n v="0"/>
    <n v="0"/>
    <n v="82"/>
    <n v="0"/>
    <n v="0"/>
    <n v="0"/>
    <n v="0"/>
    <n v="0"/>
    <n v="82"/>
    <n v="2"/>
  </r>
  <r>
    <x v="9"/>
    <x v="236"/>
    <s v="1"/>
    <s v="01"/>
    <s v="15041RESIN159232022"/>
    <s v="22LB000F"/>
    <n v="5442"/>
    <n v="5442"/>
    <n v="5442"/>
    <n v="5442"/>
    <m/>
    <n v="0"/>
    <n v="0"/>
    <n v="0"/>
    <n v="27"/>
    <n v="0"/>
    <n v="0"/>
    <n v="0"/>
    <n v="0"/>
    <n v="0"/>
    <n v="27"/>
    <n v="2"/>
  </r>
  <r>
    <x v="9"/>
    <x v="236"/>
    <s v="1"/>
    <s v="01"/>
    <s v="15041RESIN159232022"/>
    <s v="22LB000F"/>
    <n v="5443"/>
    <n v="5443"/>
    <n v="5443"/>
    <n v="5443"/>
    <m/>
    <n v="0"/>
    <n v="0"/>
    <n v="0"/>
    <n v="50"/>
    <n v="0"/>
    <n v="0"/>
    <n v="0"/>
    <n v="0"/>
    <n v="0"/>
    <n v="50"/>
    <n v="2"/>
  </r>
  <r>
    <x v="9"/>
    <x v="236"/>
    <s v="1"/>
    <s v="01"/>
    <s v="15041RESIN159232022"/>
    <s v="22LB000F"/>
    <n v="5444"/>
    <n v="5444"/>
    <n v="5444"/>
    <n v="5444"/>
    <m/>
    <n v="0"/>
    <n v="0"/>
    <n v="0"/>
    <n v="165.65"/>
    <n v="0"/>
    <n v="0"/>
    <n v="0"/>
    <n v="0"/>
    <n v="0"/>
    <n v="165.65"/>
    <n v="2"/>
  </r>
  <r>
    <x v="9"/>
    <x v="236"/>
    <s v="1"/>
    <s v="01"/>
    <s v="15041RESIN159232022"/>
    <s v="22LB000F"/>
    <n v="5445"/>
    <n v="5445"/>
    <n v="5445"/>
    <n v="5445"/>
    <m/>
    <n v="0"/>
    <n v="0"/>
    <n v="0"/>
    <n v="314"/>
    <n v="0"/>
    <n v="0"/>
    <n v="0"/>
    <n v="0"/>
    <n v="0"/>
    <n v="314"/>
    <n v="2"/>
  </r>
  <r>
    <x v="9"/>
    <x v="236"/>
    <s v="1"/>
    <s v="01"/>
    <s v="15041RESIN159232022"/>
    <s v="22LB000F"/>
    <n v="5446"/>
    <n v="5446"/>
    <n v="5446"/>
    <n v="5446"/>
    <m/>
    <n v="0"/>
    <n v="0"/>
    <n v="0"/>
    <n v="27.2"/>
    <n v="0"/>
    <n v="0"/>
    <n v="0"/>
    <n v="0"/>
    <n v="0"/>
    <n v="27.2"/>
    <n v="2"/>
  </r>
  <r>
    <x v="9"/>
    <x v="236"/>
    <s v="1"/>
    <s v="01"/>
    <s v="15041RESIN159232022"/>
    <s v="22LB000F"/>
    <n v="5447"/>
    <n v="5447"/>
    <n v="5447"/>
    <n v="5447"/>
    <m/>
    <n v="0"/>
    <n v="0"/>
    <n v="0"/>
    <n v="110"/>
    <n v="0"/>
    <n v="0"/>
    <n v="0"/>
    <n v="0"/>
    <n v="0"/>
    <n v="110"/>
    <n v="2"/>
  </r>
  <r>
    <x v="9"/>
    <x v="236"/>
    <s v="1"/>
    <s v="01"/>
    <s v="15041RESIN159232022"/>
    <s v="22LB000F"/>
    <n v="5448"/>
    <n v="5448"/>
    <n v="5448"/>
    <n v="5448"/>
    <m/>
    <n v="0"/>
    <n v="0"/>
    <n v="0"/>
    <n v="28.8"/>
    <n v="0"/>
    <n v="0"/>
    <n v="0"/>
    <n v="0"/>
    <n v="0"/>
    <n v="28.8"/>
    <n v="2"/>
  </r>
  <r>
    <x v="9"/>
    <x v="236"/>
    <s v="1"/>
    <s v="01"/>
    <s v="15041RESIN159232022"/>
    <s v="22LB000F"/>
    <n v="5449"/>
    <n v="5449"/>
    <n v="5449"/>
    <n v="5449"/>
    <m/>
    <n v="0"/>
    <n v="0"/>
    <n v="0"/>
    <n v="55"/>
    <n v="0"/>
    <n v="0"/>
    <n v="0"/>
    <n v="0"/>
    <n v="0"/>
    <n v="55"/>
    <n v="2"/>
  </r>
  <r>
    <x v="9"/>
    <x v="236"/>
    <s v="1"/>
    <s v="01"/>
    <s v="15041RESIN159232022"/>
    <s v="22LB000F"/>
    <n v="5450"/>
    <n v="5450"/>
    <n v="5450"/>
    <n v="5450"/>
    <m/>
    <n v="0"/>
    <n v="0"/>
    <n v="0"/>
    <n v="458"/>
    <n v="0"/>
    <n v="0"/>
    <n v="0"/>
    <n v="0"/>
    <n v="0"/>
    <n v="458"/>
    <n v="2"/>
  </r>
  <r>
    <x v="9"/>
    <x v="236"/>
    <s v="1"/>
    <s v="01"/>
    <s v="15041RESIN159232022"/>
    <s v="22LB000F"/>
    <n v="5451"/>
    <n v="5451"/>
    <n v="5451"/>
    <n v="5451"/>
    <m/>
    <n v="0"/>
    <n v="0"/>
    <n v="0"/>
    <n v="38.200000000000003"/>
    <n v="0"/>
    <n v="0"/>
    <n v="0"/>
    <n v="0"/>
    <n v="0"/>
    <n v="38.200000000000003"/>
    <n v="2"/>
  </r>
  <r>
    <x v="9"/>
    <x v="236"/>
    <s v="1"/>
    <s v="01"/>
    <s v="15041RESIN159232022"/>
    <s v="22LB000F"/>
    <n v="5452"/>
    <n v="5452"/>
    <n v="5452"/>
    <n v="5452"/>
    <m/>
    <n v="0"/>
    <n v="0"/>
    <n v="0"/>
    <n v="80"/>
    <n v="0"/>
    <n v="0"/>
    <n v="0"/>
    <n v="0"/>
    <n v="0"/>
    <n v="80"/>
    <n v="2"/>
  </r>
  <r>
    <x v="9"/>
    <x v="236"/>
    <s v="1"/>
    <s v="01"/>
    <s v="15041RESIN159232022"/>
    <s v="22LB000F"/>
    <n v="5453"/>
    <n v="5453"/>
    <n v="5453"/>
    <n v="5453"/>
    <m/>
    <n v="0"/>
    <n v="0"/>
    <n v="0"/>
    <n v="11.25"/>
    <n v="0"/>
    <n v="0"/>
    <n v="0"/>
    <n v="0"/>
    <n v="0"/>
    <n v="11.25"/>
    <n v="2"/>
  </r>
  <r>
    <x v="9"/>
    <x v="236"/>
    <s v="1"/>
    <s v="01"/>
    <s v="15041RESIN159232022"/>
    <s v="22LB000F"/>
    <n v="5454"/>
    <n v="5454"/>
    <n v="5454"/>
    <n v="5454"/>
    <m/>
    <n v="0"/>
    <n v="0"/>
    <n v="0"/>
    <n v="29.25"/>
    <n v="0"/>
    <n v="0"/>
    <n v="0"/>
    <n v="0"/>
    <n v="0"/>
    <n v="29.25"/>
    <n v="2"/>
  </r>
  <r>
    <x v="9"/>
    <x v="236"/>
    <s v="1"/>
    <s v="01"/>
    <s v="15041RESIN159232022"/>
    <s v="22LB000F"/>
    <n v="5455"/>
    <n v="5455"/>
    <n v="5455"/>
    <n v="5455"/>
    <m/>
    <n v="0"/>
    <n v="0"/>
    <n v="0"/>
    <n v="222.75"/>
    <n v="0"/>
    <n v="0"/>
    <n v="0"/>
    <n v="0"/>
    <n v="0"/>
    <n v="222.75"/>
    <n v="2"/>
  </r>
  <r>
    <x v="9"/>
    <x v="236"/>
    <s v="1"/>
    <s v="01"/>
    <s v="15041RESIN159232022"/>
    <s v="22LB000F"/>
    <n v="5456"/>
    <n v="5456"/>
    <n v="5456"/>
    <n v="5456"/>
    <m/>
    <n v="0"/>
    <n v="0"/>
    <n v="0"/>
    <n v="46.2"/>
    <n v="0"/>
    <n v="0"/>
    <n v="0"/>
    <n v="0"/>
    <n v="0"/>
    <n v="46.2"/>
    <n v="2"/>
  </r>
  <r>
    <x v="9"/>
    <x v="236"/>
    <s v="1"/>
    <s v="01"/>
    <s v="15041RESIN159232022"/>
    <s v="22LB000F"/>
    <n v="5457"/>
    <n v="5457"/>
    <n v="5457"/>
    <n v="5457"/>
    <m/>
    <n v="0"/>
    <n v="0"/>
    <n v="0"/>
    <n v="515"/>
    <n v="0"/>
    <n v="0"/>
    <n v="0"/>
    <n v="0"/>
    <n v="0"/>
    <n v="515"/>
    <n v="2"/>
  </r>
  <r>
    <x v="9"/>
    <x v="236"/>
    <s v="1"/>
    <s v="01"/>
    <s v="15041RESIN159232022"/>
    <s v="22LB000F"/>
    <n v="5458"/>
    <n v="5458"/>
    <n v="5458"/>
    <n v="5458"/>
    <m/>
    <n v="0"/>
    <n v="0"/>
    <n v="0"/>
    <n v="31.5"/>
    <n v="0"/>
    <n v="0"/>
    <n v="0"/>
    <n v="0"/>
    <n v="0"/>
    <n v="31.5"/>
    <n v="2"/>
  </r>
  <r>
    <x v="9"/>
    <x v="236"/>
    <s v="1"/>
    <s v="01"/>
    <s v="15041RESIN159232022"/>
    <s v="22LB000F"/>
    <n v="5459"/>
    <n v="5459"/>
    <n v="5459"/>
    <n v="5459"/>
    <m/>
    <n v="0"/>
    <n v="0"/>
    <n v="0"/>
    <n v="3.5"/>
    <n v="0"/>
    <n v="0"/>
    <n v="0"/>
    <n v="0"/>
    <n v="0"/>
    <n v="3.5"/>
    <n v="2"/>
  </r>
  <r>
    <x v="9"/>
    <x v="237"/>
    <s v="1"/>
    <s v="01"/>
    <s v="15041RESIN159232022"/>
    <s v="22LB000F"/>
    <n v="5460"/>
    <n v="5460"/>
    <n v="5460"/>
    <n v="5460"/>
    <m/>
    <n v="0"/>
    <n v="0"/>
    <n v="0"/>
    <n v="221"/>
    <n v="0"/>
    <n v="0"/>
    <n v="0"/>
    <n v="0"/>
    <n v="0"/>
    <n v="221"/>
    <n v="2"/>
  </r>
  <r>
    <x v="9"/>
    <x v="237"/>
    <s v="1"/>
    <s v="01"/>
    <s v="15041RESIN159232022"/>
    <s v="22LB000F"/>
    <n v="5461"/>
    <n v="5461"/>
    <n v="5461"/>
    <n v="5461"/>
    <m/>
    <n v="0"/>
    <n v="0"/>
    <n v="0"/>
    <n v="1084.8"/>
    <n v="0"/>
    <n v="0"/>
    <n v="0"/>
    <n v="0"/>
    <n v="0"/>
    <n v="1084.8"/>
    <n v="2"/>
  </r>
  <r>
    <x v="9"/>
    <x v="237"/>
    <s v="1"/>
    <s v="01"/>
    <s v="15041RESIN159232022"/>
    <s v="22LB000F"/>
    <n v="5462"/>
    <n v="5462"/>
    <n v="5462"/>
    <n v="5462"/>
    <m/>
    <n v="0"/>
    <n v="0"/>
    <n v="0"/>
    <n v="480"/>
    <n v="0"/>
    <n v="0"/>
    <n v="0"/>
    <n v="0"/>
    <n v="0"/>
    <n v="480"/>
    <n v="2"/>
  </r>
  <r>
    <x v="9"/>
    <x v="237"/>
    <s v="1"/>
    <s v="01"/>
    <s v="15041RESIN159232022"/>
    <s v="22LB000F"/>
    <n v="5463"/>
    <n v="5463"/>
    <n v="5463"/>
    <n v="5463"/>
    <m/>
    <n v="0"/>
    <n v="0"/>
    <n v="0"/>
    <n v="13.5"/>
    <n v="0"/>
    <n v="0"/>
    <n v="0"/>
    <n v="0"/>
    <n v="0"/>
    <n v="13.5"/>
    <n v="2"/>
  </r>
  <r>
    <x v="9"/>
    <x v="237"/>
    <s v="1"/>
    <s v="01"/>
    <s v="15041RESIN159232022"/>
    <s v="22LB000F"/>
    <n v="5464"/>
    <n v="5464"/>
    <n v="5464"/>
    <n v="5464"/>
    <m/>
    <n v="0"/>
    <n v="0"/>
    <n v="0"/>
    <n v="470"/>
    <n v="0"/>
    <n v="0"/>
    <n v="0"/>
    <n v="0"/>
    <n v="0"/>
    <n v="470"/>
    <n v="2"/>
  </r>
  <r>
    <x v="9"/>
    <x v="237"/>
    <s v="1"/>
    <s v="01"/>
    <s v="15041RESIN159232022"/>
    <s v="22LB000F"/>
    <n v="5465"/>
    <n v="5465"/>
    <n v="5465"/>
    <n v="5465"/>
    <m/>
    <n v="0"/>
    <n v="0"/>
    <n v="0"/>
    <n v="428.75"/>
    <n v="0"/>
    <n v="0"/>
    <n v="0"/>
    <n v="0"/>
    <n v="0"/>
    <n v="428.75"/>
    <n v="2"/>
  </r>
  <r>
    <x v="9"/>
    <x v="237"/>
    <s v="1"/>
    <s v="01"/>
    <s v="15041RESIN159232022"/>
    <s v="22LB000F"/>
    <n v="5466"/>
    <n v="5466"/>
    <n v="5466"/>
    <n v="5466"/>
    <m/>
    <n v="0"/>
    <n v="0"/>
    <n v="0"/>
    <n v="185.2"/>
    <n v="0"/>
    <n v="0"/>
    <n v="0"/>
    <n v="0"/>
    <n v="0"/>
    <n v="185.2"/>
    <n v="2"/>
  </r>
  <r>
    <x v="9"/>
    <x v="237"/>
    <s v="1"/>
    <s v="01"/>
    <s v="15041RESIN159232022"/>
    <s v="22LB000F"/>
    <n v="5467"/>
    <n v="5467"/>
    <n v="5467"/>
    <n v="5467"/>
    <m/>
    <n v="0"/>
    <n v="0"/>
    <n v="0"/>
    <n v="450"/>
    <n v="0"/>
    <n v="0"/>
    <n v="0"/>
    <n v="0"/>
    <n v="0"/>
    <n v="450"/>
    <n v="2"/>
  </r>
  <r>
    <x v="9"/>
    <x v="237"/>
    <s v="1"/>
    <s v="01"/>
    <s v="15041RESIN159232022"/>
    <s v="22LB000F"/>
    <n v="5468"/>
    <n v="5468"/>
    <n v="5468"/>
    <n v="5468"/>
    <m/>
    <n v="0"/>
    <n v="0"/>
    <n v="0"/>
    <n v="68.400000000000006"/>
    <n v="0"/>
    <n v="0"/>
    <n v="0"/>
    <n v="0"/>
    <n v="0"/>
    <n v="68.400000000000006"/>
    <n v="2"/>
  </r>
  <r>
    <x v="9"/>
    <x v="237"/>
    <s v="1"/>
    <s v="01"/>
    <s v="15041RESIN159232022"/>
    <s v="22LB000F"/>
    <n v="5469"/>
    <n v="5469"/>
    <n v="5469"/>
    <n v="5469"/>
    <m/>
    <n v="0"/>
    <n v="0"/>
    <n v="0"/>
    <n v="55"/>
    <n v="0"/>
    <n v="0"/>
    <n v="0"/>
    <n v="0"/>
    <n v="0"/>
    <n v="55"/>
    <n v="2"/>
  </r>
  <r>
    <x v="9"/>
    <x v="237"/>
    <s v="1"/>
    <s v="01"/>
    <s v="15041RESIN159232022"/>
    <s v="22LB000F"/>
    <n v="5470"/>
    <n v="5470"/>
    <n v="5470"/>
    <n v="5470"/>
    <m/>
    <n v="0"/>
    <n v="0"/>
    <n v="0"/>
    <n v="70.349999999999994"/>
    <n v="0"/>
    <n v="0"/>
    <n v="0"/>
    <n v="0"/>
    <n v="0"/>
    <n v="70.349999999999994"/>
    <n v="2"/>
  </r>
  <r>
    <x v="9"/>
    <x v="237"/>
    <s v="1"/>
    <s v="01"/>
    <s v="15041RESIN159232022"/>
    <s v="22LB000F"/>
    <n v="5471"/>
    <n v="5471"/>
    <n v="5471"/>
    <n v="5471"/>
    <m/>
    <n v="0"/>
    <n v="0"/>
    <n v="0"/>
    <n v="49.16"/>
    <n v="0"/>
    <n v="0"/>
    <n v="0"/>
    <n v="0"/>
    <n v="0"/>
    <n v="49.16"/>
    <n v="2"/>
  </r>
  <r>
    <x v="9"/>
    <x v="237"/>
    <s v="1"/>
    <s v="01"/>
    <s v="15041RESIN159232022"/>
    <s v="22LB000F"/>
    <n v="5472"/>
    <n v="5472"/>
    <n v="5472"/>
    <n v="5472"/>
    <m/>
    <n v="0"/>
    <n v="0"/>
    <n v="0"/>
    <n v="82.5"/>
    <n v="0"/>
    <n v="0"/>
    <n v="0"/>
    <n v="0"/>
    <n v="0"/>
    <n v="82.5"/>
    <n v="2"/>
  </r>
  <r>
    <x v="9"/>
    <x v="237"/>
    <s v="1"/>
    <s v="01"/>
    <s v="15041RESIN159232022"/>
    <s v="22LB000F"/>
    <n v="5473"/>
    <n v="5473"/>
    <n v="5473"/>
    <n v="5473"/>
    <m/>
    <n v="0"/>
    <n v="0"/>
    <n v="0"/>
    <n v="77.5"/>
    <n v="0"/>
    <n v="0"/>
    <n v="0"/>
    <n v="0"/>
    <n v="0"/>
    <n v="77.5"/>
    <n v="2"/>
  </r>
  <r>
    <x v="9"/>
    <x v="237"/>
    <s v="1"/>
    <s v="01"/>
    <s v="15041RESIN159232022"/>
    <s v="22LB000F"/>
    <n v="5474"/>
    <n v="5474"/>
    <n v="5474"/>
    <n v="5474"/>
    <m/>
    <n v="0"/>
    <n v="0"/>
    <n v="0"/>
    <n v="23.85"/>
    <n v="0"/>
    <n v="0"/>
    <n v="0"/>
    <n v="0"/>
    <n v="0"/>
    <n v="23.85"/>
    <n v="2"/>
  </r>
  <r>
    <x v="9"/>
    <x v="237"/>
    <s v="1"/>
    <s v="01"/>
    <s v="15041RESIN159232022"/>
    <s v="22LB000F"/>
    <n v="5475"/>
    <n v="5475"/>
    <n v="5475"/>
    <n v="5475"/>
    <m/>
    <n v="0"/>
    <n v="0"/>
    <n v="0"/>
    <n v="715.25"/>
    <n v="0"/>
    <n v="0"/>
    <n v="0"/>
    <n v="0"/>
    <n v="0"/>
    <n v="715.25"/>
    <n v="2"/>
  </r>
  <r>
    <x v="9"/>
    <x v="237"/>
    <s v="1"/>
    <s v="01"/>
    <s v="15041RESIN159232022"/>
    <s v="22LB000F"/>
    <n v="5476"/>
    <n v="5476"/>
    <n v="5476"/>
    <n v="5476"/>
    <m/>
    <n v="0"/>
    <n v="0"/>
    <n v="0"/>
    <n v="53.5"/>
    <n v="0"/>
    <n v="0"/>
    <n v="0"/>
    <n v="0"/>
    <n v="0"/>
    <n v="53.5"/>
    <n v="2"/>
  </r>
  <r>
    <x v="9"/>
    <x v="237"/>
    <s v="1"/>
    <s v="01"/>
    <s v="15041RESIN159232022"/>
    <s v="22LB000F"/>
    <n v="5477"/>
    <n v="5477"/>
    <n v="5477"/>
    <n v="5477"/>
    <m/>
    <n v="0"/>
    <n v="0"/>
    <n v="0"/>
    <n v="115.62"/>
    <n v="0"/>
    <n v="0"/>
    <n v="0"/>
    <n v="0"/>
    <n v="0"/>
    <n v="115.62"/>
    <n v="2"/>
  </r>
  <r>
    <x v="9"/>
    <x v="237"/>
    <s v="1"/>
    <s v="01"/>
    <s v="15041RESIN159232022"/>
    <s v="22LB000F"/>
    <n v="5478"/>
    <n v="5478"/>
    <n v="5478"/>
    <n v="5478"/>
    <m/>
    <n v="0"/>
    <n v="0"/>
    <n v="0"/>
    <n v="48"/>
    <n v="0"/>
    <n v="0"/>
    <n v="0"/>
    <n v="0"/>
    <n v="0"/>
    <n v="48"/>
    <n v="2"/>
  </r>
  <r>
    <x v="9"/>
    <x v="237"/>
    <s v="1"/>
    <s v="01"/>
    <s v="15041RESIN159232022"/>
    <s v="22LB000F"/>
    <n v="5479"/>
    <n v="5479"/>
    <n v="5479"/>
    <n v="5479"/>
    <m/>
    <n v="0"/>
    <n v="0"/>
    <n v="0"/>
    <n v="362.5"/>
    <n v="0"/>
    <n v="0"/>
    <n v="0"/>
    <n v="0"/>
    <n v="0"/>
    <n v="362.5"/>
    <n v="2"/>
  </r>
  <r>
    <x v="9"/>
    <x v="237"/>
    <s v="1"/>
    <s v="01"/>
    <s v="15041RESIN159232022"/>
    <s v="22LB000F"/>
    <n v="5480"/>
    <n v="5480"/>
    <n v="5480"/>
    <n v="5480"/>
    <m/>
    <n v="0"/>
    <n v="0"/>
    <n v="0"/>
    <n v="184"/>
    <n v="0"/>
    <n v="0"/>
    <n v="0"/>
    <n v="0"/>
    <n v="0"/>
    <n v="184"/>
    <n v="2"/>
  </r>
  <r>
    <x v="9"/>
    <x v="237"/>
    <s v="1"/>
    <s v="01"/>
    <s v="15041RESIN159232022"/>
    <s v="22LB000F"/>
    <n v="5481"/>
    <n v="5481"/>
    <n v="5481"/>
    <n v="5481"/>
    <m/>
    <n v="0"/>
    <n v="0"/>
    <n v="0"/>
    <n v="184"/>
    <n v="0"/>
    <n v="0"/>
    <n v="0"/>
    <n v="0"/>
    <n v="0"/>
    <n v="184"/>
    <n v="2"/>
  </r>
  <r>
    <x v="9"/>
    <x v="237"/>
    <s v="1"/>
    <s v="01"/>
    <s v="15041RESIN159232022"/>
    <s v="22LB000F"/>
    <n v="5482"/>
    <n v="5482"/>
    <n v="5482"/>
    <n v="5482"/>
    <m/>
    <n v="0"/>
    <n v="0"/>
    <n v="0"/>
    <n v="528.29999999999995"/>
    <n v="0"/>
    <n v="0"/>
    <n v="0"/>
    <n v="0"/>
    <n v="0"/>
    <n v="528.29999999999995"/>
    <n v="2"/>
  </r>
  <r>
    <x v="9"/>
    <x v="237"/>
    <s v="1"/>
    <s v="01"/>
    <s v="15041RESIN159232022"/>
    <s v="22LB000F"/>
    <n v="5483"/>
    <n v="5483"/>
    <n v="5483"/>
    <n v="5483"/>
    <m/>
    <n v="0"/>
    <n v="0"/>
    <n v="0"/>
    <n v="0"/>
    <n v="0"/>
    <n v="0"/>
    <n v="0"/>
    <n v="0"/>
    <n v="0"/>
    <n v="0"/>
    <n v="2"/>
  </r>
  <r>
    <x v="9"/>
    <x v="237"/>
    <s v="1"/>
    <s v="01"/>
    <s v="15041RESIN159232022"/>
    <s v="22LB000F"/>
    <n v="5484"/>
    <n v="5484"/>
    <n v="5484"/>
    <n v="5484"/>
    <m/>
    <n v="0"/>
    <n v="0"/>
    <n v="0"/>
    <n v="110"/>
    <n v="0"/>
    <n v="0"/>
    <n v="0"/>
    <n v="0"/>
    <n v="0"/>
    <n v="110"/>
    <n v="2"/>
  </r>
  <r>
    <x v="9"/>
    <x v="237"/>
    <s v="1"/>
    <s v="01"/>
    <s v="15041RESIN159232022"/>
    <s v="22LB000F"/>
    <n v="5485"/>
    <n v="5485"/>
    <n v="5485"/>
    <n v="5485"/>
    <m/>
    <n v="0"/>
    <n v="0"/>
    <n v="0"/>
    <n v="335"/>
    <n v="0"/>
    <n v="0"/>
    <n v="0"/>
    <n v="0"/>
    <n v="0"/>
    <n v="335"/>
    <n v="2"/>
  </r>
  <r>
    <x v="9"/>
    <x v="237"/>
    <s v="1"/>
    <s v="01"/>
    <s v="15041RESIN159232022"/>
    <s v="22LB000F"/>
    <n v="5486"/>
    <n v="5486"/>
    <n v="5486"/>
    <n v="5486"/>
    <m/>
    <n v="0"/>
    <n v="0"/>
    <n v="0"/>
    <n v="35.35"/>
    <n v="0"/>
    <n v="0"/>
    <n v="0"/>
    <n v="0"/>
    <n v="0"/>
    <n v="35.35"/>
    <n v="2"/>
  </r>
  <r>
    <x v="9"/>
    <x v="237"/>
    <s v="1"/>
    <s v="01"/>
    <s v="15041RESIN159232022"/>
    <s v="22LB000F"/>
    <n v="5487"/>
    <n v="5487"/>
    <n v="5487"/>
    <n v="5487"/>
    <m/>
    <n v="0"/>
    <n v="0"/>
    <n v="0"/>
    <n v="460"/>
    <n v="0"/>
    <n v="0"/>
    <n v="0"/>
    <n v="0"/>
    <n v="0"/>
    <n v="460"/>
    <n v="2"/>
  </r>
  <r>
    <x v="9"/>
    <x v="237"/>
    <s v="1"/>
    <s v="01"/>
    <s v="15041RESIN159232022"/>
    <s v="22LB000F"/>
    <n v="5488"/>
    <n v="5488"/>
    <n v="5488"/>
    <n v="5488"/>
    <m/>
    <n v="0"/>
    <n v="0"/>
    <n v="0"/>
    <n v="64"/>
    <n v="0"/>
    <n v="0"/>
    <n v="0"/>
    <n v="0"/>
    <n v="0"/>
    <n v="64"/>
    <n v="2"/>
  </r>
  <r>
    <x v="9"/>
    <x v="237"/>
    <s v="1"/>
    <s v="01"/>
    <s v="15041RESIN159232022"/>
    <s v="22LB000F"/>
    <n v="5489"/>
    <n v="5489"/>
    <n v="5489"/>
    <n v="5489"/>
    <m/>
    <n v="0"/>
    <n v="0"/>
    <n v="0"/>
    <n v="14"/>
    <n v="0"/>
    <n v="0"/>
    <n v="0"/>
    <n v="0"/>
    <n v="0"/>
    <n v="14"/>
    <n v="2"/>
  </r>
  <r>
    <x v="9"/>
    <x v="237"/>
    <s v="1"/>
    <s v="01"/>
    <s v="15041RESIN159232022"/>
    <s v="22LB000F"/>
    <n v="5490"/>
    <n v="5490"/>
    <n v="5490"/>
    <n v="5490"/>
    <m/>
    <n v="0"/>
    <n v="0"/>
    <n v="0"/>
    <n v="79.260000000000005"/>
    <n v="0"/>
    <n v="0"/>
    <n v="0"/>
    <n v="0"/>
    <n v="0"/>
    <n v="79.260000000000005"/>
    <n v="2"/>
  </r>
  <r>
    <x v="9"/>
    <x v="237"/>
    <s v="1"/>
    <s v="01"/>
    <s v="15041RESIN159232022"/>
    <s v="22LB000F"/>
    <n v="5491"/>
    <n v="5491"/>
    <n v="5491"/>
    <n v="5491"/>
    <m/>
    <n v="0"/>
    <n v="0"/>
    <n v="0"/>
    <n v="145.80000000000001"/>
    <n v="0"/>
    <n v="0"/>
    <n v="0"/>
    <n v="0"/>
    <n v="0"/>
    <n v="145.80000000000001"/>
    <n v="2"/>
  </r>
  <r>
    <x v="9"/>
    <x v="237"/>
    <s v="1"/>
    <s v="01"/>
    <s v="15041RESIN159232022"/>
    <s v="22LB000F"/>
    <n v="5492"/>
    <n v="5492"/>
    <n v="5492"/>
    <n v="5492"/>
    <m/>
    <n v="0"/>
    <n v="0"/>
    <n v="0"/>
    <n v="80.5"/>
    <n v="0"/>
    <n v="0"/>
    <n v="0"/>
    <n v="0"/>
    <n v="0"/>
    <n v="80.5"/>
    <n v="2"/>
  </r>
  <r>
    <x v="9"/>
    <x v="237"/>
    <s v="1"/>
    <s v="01"/>
    <s v="15041RESIN159232022"/>
    <s v="22LB000F"/>
    <n v="5493"/>
    <n v="5493"/>
    <n v="5493"/>
    <n v="5493"/>
    <m/>
    <n v="0"/>
    <n v="0"/>
    <n v="0"/>
    <n v="6"/>
    <n v="0"/>
    <n v="0"/>
    <n v="0"/>
    <n v="0"/>
    <n v="0"/>
    <n v="6"/>
    <n v="2"/>
  </r>
  <r>
    <x v="9"/>
    <x v="237"/>
    <s v="1"/>
    <s v="01"/>
    <s v="15041RESIN159232022"/>
    <s v="22LB000F"/>
    <n v="5494"/>
    <n v="5494"/>
    <n v="5494"/>
    <n v="5494"/>
    <m/>
    <n v="0"/>
    <n v="0"/>
    <n v="0"/>
    <n v="110.1"/>
    <n v="0"/>
    <n v="0"/>
    <n v="0"/>
    <n v="0"/>
    <n v="0"/>
    <n v="110.1"/>
    <n v="2"/>
  </r>
  <r>
    <x v="9"/>
    <x v="237"/>
    <s v="1"/>
    <s v="01"/>
    <s v="15041RESIN159232022"/>
    <s v="22LB000F"/>
    <n v="5495"/>
    <n v="5495"/>
    <n v="5495"/>
    <n v="5495"/>
    <m/>
    <n v="0"/>
    <n v="0"/>
    <n v="0"/>
    <n v="68.75"/>
    <n v="0"/>
    <n v="0"/>
    <n v="0"/>
    <n v="0"/>
    <n v="0"/>
    <n v="68.75"/>
    <n v="2"/>
  </r>
  <r>
    <x v="9"/>
    <x v="237"/>
    <s v="1"/>
    <s v="01"/>
    <s v="15041RESIN159232022"/>
    <s v="22LB000F"/>
    <n v="5496"/>
    <n v="5496"/>
    <n v="5496"/>
    <n v="5496"/>
    <m/>
    <n v="0"/>
    <n v="0"/>
    <n v="0"/>
    <n v="69"/>
    <n v="0"/>
    <n v="0"/>
    <n v="0"/>
    <n v="0"/>
    <n v="0"/>
    <n v="69"/>
    <n v="2"/>
  </r>
  <r>
    <x v="9"/>
    <x v="237"/>
    <s v="1"/>
    <s v="01"/>
    <s v="15041RESIN159232022"/>
    <s v="22LB000F"/>
    <n v="5497"/>
    <n v="5497"/>
    <n v="5497"/>
    <n v="5497"/>
    <m/>
    <n v="0"/>
    <n v="0"/>
    <n v="0"/>
    <n v="66.760000000000005"/>
    <n v="0"/>
    <n v="0"/>
    <n v="0"/>
    <n v="0"/>
    <n v="0"/>
    <n v="66.760000000000005"/>
    <n v="2"/>
  </r>
  <r>
    <x v="9"/>
    <x v="237"/>
    <s v="1"/>
    <s v="01"/>
    <s v="15041RESIN159232022"/>
    <s v="22LB000F"/>
    <n v="5498"/>
    <n v="5498"/>
    <n v="5498"/>
    <n v="5498"/>
    <m/>
    <n v="0"/>
    <n v="0"/>
    <n v="0"/>
    <n v="0"/>
    <n v="0"/>
    <n v="0"/>
    <n v="0"/>
    <n v="0"/>
    <n v="0"/>
    <n v="0"/>
    <n v="2"/>
  </r>
  <r>
    <x v="9"/>
    <x v="237"/>
    <s v="1"/>
    <s v="01"/>
    <s v="15041RESIN159232022"/>
    <s v="22LB000F"/>
    <n v="5499"/>
    <n v="5499"/>
    <n v="5499"/>
    <n v="5499"/>
    <m/>
    <n v="0"/>
    <n v="0"/>
    <n v="0"/>
    <n v="66.900000000000006"/>
    <n v="0"/>
    <n v="0"/>
    <n v="0"/>
    <n v="0"/>
    <n v="0"/>
    <n v="66.900000000000006"/>
    <n v="2"/>
  </r>
  <r>
    <x v="9"/>
    <x v="237"/>
    <s v="1"/>
    <s v="01"/>
    <s v="15041RESIN159232022"/>
    <s v="22LB000F"/>
    <n v="5500"/>
    <n v="5500"/>
    <n v="5500"/>
    <n v="5500"/>
    <m/>
    <n v="0"/>
    <n v="0"/>
    <n v="0"/>
    <n v="11.66"/>
    <n v="0"/>
    <n v="0"/>
    <n v="0"/>
    <n v="0"/>
    <n v="0"/>
    <n v="11.66"/>
    <n v="2"/>
  </r>
  <r>
    <x v="9"/>
    <x v="238"/>
    <s v="1"/>
    <s v="01"/>
    <s v="15041RESIN146362023"/>
    <s v="23BL000F"/>
    <n v="1"/>
    <n v="1"/>
    <n v="1"/>
    <n v="1"/>
    <m/>
    <n v="0"/>
    <n v="0"/>
    <n v="0"/>
    <n v="16.5"/>
    <n v="0"/>
    <n v="0"/>
    <n v="0"/>
    <n v="0"/>
    <n v="0"/>
    <n v="16.5"/>
    <n v="2"/>
  </r>
  <r>
    <x v="9"/>
    <x v="238"/>
    <s v="1"/>
    <s v="01"/>
    <s v="15041RESIN146362023"/>
    <s v="23BL000F"/>
    <n v="2"/>
    <n v="2"/>
    <n v="2"/>
    <n v="2"/>
    <m/>
    <n v="0"/>
    <n v="0"/>
    <n v="0"/>
    <n v="6"/>
    <n v="0"/>
    <n v="0"/>
    <n v="0"/>
    <n v="0"/>
    <n v="0"/>
    <n v="6"/>
    <n v="2"/>
  </r>
  <r>
    <x v="9"/>
    <x v="238"/>
    <s v="1"/>
    <s v="01"/>
    <s v="15041RESIN146362023"/>
    <s v="23BL000F"/>
    <n v="3"/>
    <n v="3"/>
    <n v="3"/>
    <n v="3"/>
    <m/>
    <n v="0"/>
    <n v="0"/>
    <n v="0"/>
    <n v="13"/>
    <n v="0"/>
    <n v="0"/>
    <n v="0"/>
    <n v="0"/>
    <n v="0"/>
    <n v="13"/>
    <n v="2"/>
  </r>
  <r>
    <x v="9"/>
    <x v="238"/>
    <s v="1"/>
    <s v="01"/>
    <s v="15041RESIN146362023"/>
    <s v="23BL000F"/>
    <n v="4"/>
    <n v="4"/>
    <n v="4"/>
    <n v="4"/>
    <m/>
    <n v="0"/>
    <n v="0"/>
    <n v="0"/>
    <n v="0"/>
    <n v="0"/>
    <n v="0"/>
    <n v="0"/>
    <n v="0"/>
    <n v="0"/>
    <n v="0"/>
    <n v="2"/>
  </r>
  <r>
    <x v="9"/>
    <x v="238"/>
    <s v="1"/>
    <s v="01"/>
    <s v="15041RESIN146362023"/>
    <s v="23BL000F"/>
    <n v="5"/>
    <n v="5"/>
    <n v="5"/>
    <n v="5"/>
    <m/>
    <n v="0"/>
    <n v="0"/>
    <n v="0"/>
    <n v="12.98"/>
    <n v="0"/>
    <n v="0"/>
    <n v="0"/>
    <n v="0"/>
    <n v="0"/>
    <n v="12.98"/>
    <n v="2"/>
  </r>
  <r>
    <x v="9"/>
    <x v="238"/>
    <s v="1"/>
    <s v="01"/>
    <s v="15041RESIN146362023"/>
    <s v="23BL000F"/>
    <n v="6"/>
    <n v="6"/>
    <n v="6"/>
    <n v="6"/>
    <m/>
    <n v="0"/>
    <n v="0"/>
    <n v="0"/>
    <n v="472.35"/>
    <n v="0"/>
    <n v="0"/>
    <n v="0"/>
    <n v="0"/>
    <n v="0"/>
    <n v="472.35"/>
    <n v="2"/>
  </r>
  <r>
    <x v="9"/>
    <x v="238"/>
    <s v="1"/>
    <s v="01"/>
    <s v="15041RESIN146362023"/>
    <s v="23BL000F"/>
    <n v="7"/>
    <n v="7"/>
    <n v="7"/>
    <n v="7"/>
    <m/>
    <n v="0"/>
    <n v="0"/>
    <n v="0"/>
    <n v="98.6"/>
    <n v="0"/>
    <n v="0"/>
    <n v="0"/>
    <n v="0"/>
    <n v="0"/>
    <n v="98.6"/>
    <n v="2"/>
  </r>
  <r>
    <x v="9"/>
    <x v="238"/>
    <s v="1"/>
    <s v="01"/>
    <s v="15041RESIN146362023"/>
    <s v="23BL000F"/>
    <n v="8"/>
    <n v="8"/>
    <n v="8"/>
    <n v="8"/>
    <m/>
    <n v="0"/>
    <n v="0"/>
    <n v="0"/>
    <n v="479.8"/>
    <n v="0"/>
    <n v="0"/>
    <n v="0"/>
    <n v="0"/>
    <n v="0"/>
    <n v="479.8"/>
    <n v="2"/>
  </r>
  <r>
    <x v="9"/>
    <x v="238"/>
    <s v="1"/>
    <s v="01"/>
    <s v="15041RESIN146362023"/>
    <s v="23BL000F"/>
    <n v="9"/>
    <n v="9"/>
    <n v="9"/>
    <n v="9"/>
    <m/>
    <n v="0"/>
    <n v="0"/>
    <n v="0"/>
    <n v="171.1"/>
    <n v="0"/>
    <n v="0"/>
    <n v="0"/>
    <n v="0"/>
    <n v="0"/>
    <n v="171.1"/>
    <n v="2"/>
  </r>
  <r>
    <x v="9"/>
    <x v="238"/>
    <s v="1"/>
    <s v="01"/>
    <s v="15041RESIN146362023"/>
    <s v="23BL000F"/>
    <n v="10"/>
    <n v="10"/>
    <n v="10"/>
    <n v="10"/>
    <m/>
    <n v="0"/>
    <n v="0"/>
    <n v="0"/>
    <n v="206"/>
    <n v="0"/>
    <n v="0"/>
    <n v="0"/>
    <n v="0"/>
    <n v="0"/>
    <n v="206"/>
    <n v="2"/>
  </r>
  <r>
    <x v="9"/>
    <x v="238"/>
    <s v="1"/>
    <s v="01"/>
    <s v="15041RESIN146362023"/>
    <s v="23BL000F"/>
    <n v="11"/>
    <n v="11"/>
    <n v="11"/>
    <n v="11"/>
    <m/>
    <n v="0"/>
    <n v="0"/>
    <n v="0"/>
    <n v="48"/>
    <n v="0"/>
    <n v="0"/>
    <n v="0"/>
    <n v="0"/>
    <n v="0"/>
    <n v="48"/>
    <n v="2"/>
  </r>
  <r>
    <x v="9"/>
    <x v="238"/>
    <s v="1"/>
    <s v="01"/>
    <s v="15041RESIN146362023"/>
    <s v="23BL000F"/>
    <n v="12"/>
    <n v="12"/>
    <n v="12"/>
    <n v="12"/>
    <m/>
    <n v="0"/>
    <n v="0"/>
    <n v="0"/>
    <n v="218.93"/>
    <n v="0"/>
    <n v="0"/>
    <n v="0"/>
    <n v="0"/>
    <n v="0"/>
    <n v="218.93"/>
    <n v="2"/>
  </r>
  <r>
    <x v="9"/>
    <x v="239"/>
    <s v="1"/>
    <s v="01"/>
    <s v="15041RESIN146362023"/>
    <s v="23BL000F"/>
    <n v="13"/>
    <n v="13"/>
    <n v="13"/>
    <n v="13"/>
    <m/>
    <n v="0"/>
    <n v="0"/>
    <n v="0"/>
    <n v="142.5"/>
    <n v="0"/>
    <n v="0"/>
    <n v="0"/>
    <n v="0"/>
    <n v="0"/>
    <n v="142.5"/>
    <n v="2"/>
  </r>
  <r>
    <x v="9"/>
    <x v="239"/>
    <s v="1"/>
    <s v="01"/>
    <s v="15041RESIN146362023"/>
    <s v="23BL000F"/>
    <n v="14"/>
    <n v="14"/>
    <n v="14"/>
    <n v="14"/>
    <m/>
    <n v="0"/>
    <n v="0"/>
    <n v="0"/>
    <n v="445"/>
    <n v="0"/>
    <n v="0"/>
    <n v="0"/>
    <n v="0"/>
    <n v="0"/>
    <n v="445"/>
    <n v="2"/>
  </r>
  <r>
    <x v="9"/>
    <x v="239"/>
    <s v="1"/>
    <s v="01"/>
    <s v="15041RESIN146362023"/>
    <s v="23BL000F"/>
    <n v="15"/>
    <n v="15"/>
    <n v="15"/>
    <n v="15"/>
    <m/>
    <n v="0"/>
    <n v="0"/>
    <n v="0"/>
    <n v="15"/>
    <n v="0"/>
    <n v="0"/>
    <n v="0"/>
    <n v="0"/>
    <n v="0"/>
    <n v="15"/>
    <n v="2"/>
  </r>
  <r>
    <x v="9"/>
    <x v="239"/>
    <s v="1"/>
    <s v="01"/>
    <s v="15041RESIN146362023"/>
    <s v="23BL000F"/>
    <n v="16"/>
    <n v="16"/>
    <n v="16"/>
    <n v="16"/>
    <m/>
    <n v="0"/>
    <n v="0"/>
    <n v="0"/>
    <n v="200"/>
    <n v="0"/>
    <n v="0"/>
    <n v="0"/>
    <n v="0"/>
    <n v="0"/>
    <n v="200"/>
    <n v="2"/>
  </r>
  <r>
    <x v="9"/>
    <x v="239"/>
    <s v="1"/>
    <s v="01"/>
    <s v="15041RESIN146362023"/>
    <s v="23BL000F"/>
    <n v="17"/>
    <n v="17"/>
    <n v="17"/>
    <n v="17"/>
    <m/>
    <n v="0"/>
    <n v="0"/>
    <n v="0"/>
    <n v="60"/>
    <n v="0"/>
    <n v="0"/>
    <n v="0"/>
    <n v="0"/>
    <n v="0"/>
    <n v="60"/>
    <n v="2"/>
  </r>
  <r>
    <x v="9"/>
    <x v="239"/>
    <s v="1"/>
    <s v="01"/>
    <s v="15041RESIN146362023"/>
    <s v="23BL000F"/>
    <n v="18"/>
    <n v="18"/>
    <n v="18"/>
    <n v="18"/>
    <m/>
    <n v="0"/>
    <n v="0"/>
    <n v="0"/>
    <n v="25"/>
    <n v="0"/>
    <n v="0"/>
    <n v="0"/>
    <n v="0"/>
    <n v="0"/>
    <n v="25"/>
    <n v="2"/>
  </r>
  <r>
    <x v="9"/>
    <x v="239"/>
    <s v="1"/>
    <s v="01"/>
    <s v="15041RESIN146362023"/>
    <s v="23BL000F"/>
    <n v="19"/>
    <n v="19"/>
    <n v="19"/>
    <n v="19"/>
    <m/>
    <n v="0"/>
    <n v="0"/>
    <n v="0"/>
    <n v="568"/>
    <n v="0"/>
    <n v="0"/>
    <n v="0"/>
    <n v="0"/>
    <n v="0"/>
    <n v="568"/>
    <n v="2"/>
  </r>
  <r>
    <x v="9"/>
    <x v="239"/>
    <s v="1"/>
    <s v="01"/>
    <s v="15041RESIN146362023"/>
    <s v="23BL000F"/>
    <n v="20"/>
    <n v="20"/>
    <n v="20"/>
    <n v="20"/>
    <m/>
    <n v="0"/>
    <n v="0"/>
    <n v="0"/>
    <n v="137.5"/>
    <n v="0"/>
    <n v="0"/>
    <n v="0"/>
    <n v="0"/>
    <n v="0"/>
    <n v="137.5"/>
    <n v="2"/>
  </r>
  <r>
    <x v="9"/>
    <x v="239"/>
    <s v="1"/>
    <s v="01"/>
    <s v="15041RESIN146362023"/>
    <s v="23BL000F"/>
    <n v="21"/>
    <n v="21"/>
    <n v="21"/>
    <n v="21"/>
    <m/>
    <n v="0"/>
    <n v="0"/>
    <n v="0"/>
    <n v="120"/>
    <n v="0"/>
    <n v="0"/>
    <n v="0"/>
    <n v="0"/>
    <n v="0"/>
    <n v="120"/>
    <n v="2"/>
  </r>
  <r>
    <x v="9"/>
    <x v="239"/>
    <s v="1"/>
    <s v="01"/>
    <s v="15041RESIN146362023"/>
    <s v="23BL000F"/>
    <n v="22"/>
    <n v="22"/>
    <n v="22"/>
    <n v="22"/>
    <m/>
    <n v="0"/>
    <n v="0"/>
    <n v="0"/>
    <n v="47.8"/>
    <n v="0"/>
    <n v="0"/>
    <n v="0"/>
    <n v="0"/>
    <n v="0"/>
    <n v="47.8"/>
    <n v="2"/>
  </r>
  <r>
    <x v="9"/>
    <x v="239"/>
    <s v="1"/>
    <s v="01"/>
    <s v="15041RESIN146362023"/>
    <s v="23BL000F"/>
    <n v="23"/>
    <n v="23"/>
    <n v="23"/>
    <n v="23"/>
    <m/>
    <n v="0"/>
    <n v="0"/>
    <n v="0"/>
    <n v="6.2"/>
    <n v="0"/>
    <n v="0"/>
    <n v="0"/>
    <n v="0"/>
    <n v="0"/>
    <n v="6.2"/>
    <n v="2"/>
  </r>
  <r>
    <x v="9"/>
    <x v="239"/>
    <s v="1"/>
    <s v="01"/>
    <s v="15041RESIN146362023"/>
    <s v="23BL000F"/>
    <n v="24"/>
    <n v="24"/>
    <n v="24"/>
    <n v="24"/>
    <m/>
    <n v="0"/>
    <n v="0"/>
    <n v="0"/>
    <n v="110"/>
    <n v="0"/>
    <n v="0"/>
    <n v="0"/>
    <n v="0"/>
    <n v="0"/>
    <n v="110"/>
    <n v="2"/>
  </r>
  <r>
    <x v="9"/>
    <x v="239"/>
    <s v="1"/>
    <s v="01"/>
    <s v="15041RESIN146362023"/>
    <s v="23BL000F"/>
    <n v="25"/>
    <n v="25"/>
    <n v="25"/>
    <n v="25"/>
    <m/>
    <n v="0"/>
    <n v="0"/>
    <n v="0"/>
    <n v="371"/>
    <n v="0"/>
    <n v="0"/>
    <n v="0"/>
    <n v="0"/>
    <n v="0"/>
    <n v="371"/>
    <n v="2"/>
  </r>
  <r>
    <x v="9"/>
    <x v="239"/>
    <s v="1"/>
    <s v="01"/>
    <s v="15041RESIN146362023"/>
    <s v="23BL000F"/>
    <n v="26"/>
    <n v="26"/>
    <n v="26"/>
    <n v="26"/>
    <m/>
    <n v="0"/>
    <n v="0"/>
    <n v="0"/>
    <n v="98.8"/>
    <n v="0"/>
    <n v="0"/>
    <n v="0"/>
    <n v="0"/>
    <n v="0"/>
    <n v="98.8"/>
    <n v="2"/>
  </r>
  <r>
    <x v="9"/>
    <x v="239"/>
    <s v="1"/>
    <s v="01"/>
    <s v="15041RESIN146362023"/>
    <s v="23BL000F"/>
    <n v="27"/>
    <n v="27"/>
    <n v="27"/>
    <n v="27"/>
    <m/>
    <n v="0"/>
    <n v="0"/>
    <n v="0"/>
    <n v="476.6"/>
    <n v="0"/>
    <n v="0"/>
    <n v="0"/>
    <n v="0"/>
    <n v="0"/>
    <n v="476.6"/>
    <n v="2"/>
  </r>
  <r>
    <x v="9"/>
    <x v="239"/>
    <s v="1"/>
    <s v="01"/>
    <s v="15041RESIN146362023"/>
    <s v="23BL000F"/>
    <n v="28"/>
    <n v="28"/>
    <n v="28"/>
    <n v="28"/>
    <m/>
    <n v="0"/>
    <n v="0"/>
    <n v="0"/>
    <n v="596.29999999999995"/>
    <n v="0"/>
    <n v="0"/>
    <n v="0"/>
    <n v="0"/>
    <n v="0"/>
    <n v="596.29999999999995"/>
    <n v="2"/>
  </r>
  <r>
    <x v="9"/>
    <x v="239"/>
    <s v="1"/>
    <s v="01"/>
    <s v="15041RESIN146362023"/>
    <s v="23BL000F"/>
    <n v="29"/>
    <n v="29"/>
    <n v="29"/>
    <n v="29"/>
    <m/>
    <n v="0"/>
    <n v="0"/>
    <n v="0"/>
    <n v="86.4"/>
    <n v="0"/>
    <n v="0"/>
    <n v="0"/>
    <n v="0"/>
    <n v="0"/>
    <n v="86.4"/>
    <n v="2"/>
  </r>
  <r>
    <x v="9"/>
    <x v="239"/>
    <s v="1"/>
    <s v="01"/>
    <s v="15041RESIN146362023"/>
    <s v="23BL000F"/>
    <n v="30"/>
    <n v="30"/>
    <n v="30"/>
    <n v="30"/>
    <m/>
    <n v="0"/>
    <n v="0"/>
    <n v="0"/>
    <n v="195"/>
    <n v="0"/>
    <n v="0"/>
    <n v="0"/>
    <n v="0"/>
    <n v="0"/>
    <n v="195"/>
    <n v="2"/>
  </r>
  <r>
    <x v="9"/>
    <x v="239"/>
    <s v="1"/>
    <s v="01"/>
    <s v="15041RESIN146362023"/>
    <s v="23BL000F"/>
    <n v="31"/>
    <n v="31"/>
    <n v="31"/>
    <n v="31"/>
    <m/>
    <n v="0"/>
    <n v="0"/>
    <n v="0"/>
    <n v="22.5"/>
    <n v="0"/>
    <n v="0"/>
    <n v="0"/>
    <n v="0"/>
    <n v="0"/>
    <n v="22.5"/>
    <n v="2"/>
  </r>
  <r>
    <x v="9"/>
    <x v="239"/>
    <s v="1"/>
    <s v="01"/>
    <s v="15041RESIN146362023"/>
    <s v="23BL000F"/>
    <n v="32"/>
    <n v="32"/>
    <n v="32"/>
    <n v="32"/>
    <m/>
    <n v="0"/>
    <n v="0"/>
    <n v="0"/>
    <n v="235.5"/>
    <n v="0"/>
    <n v="0"/>
    <n v="0"/>
    <n v="0"/>
    <n v="0"/>
    <n v="235.5"/>
    <n v="2"/>
  </r>
  <r>
    <x v="9"/>
    <x v="239"/>
    <s v="1"/>
    <s v="01"/>
    <s v="15041RESIN146362023"/>
    <s v="23BL000F"/>
    <n v="33"/>
    <n v="33"/>
    <n v="33"/>
    <n v="33"/>
    <m/>
    <n v="0"/>
    <n v="0"/>
    <n v="0"/>
    <n v="504"/>
    <n v="0"/>
    <n v="0"/>
    <n v="0"/>
    <n v="0"/>
    <n v="0"/>
    <n v="504"/>
    <n v="2"/>
  </r>
  <r>
    <x v="9"/>
    <x v="239"/>
    <s v="1"/>
    <s v="01"/>
    <s v="15041RESIN146362023"/>
    <s v="23BL000F"/>
    <n v="34"/>
    <n v="34"/>
    <n v="34"/>
    <n v="34"/>
    <m/>
    <n v="0"/>
    <n v="0"/>
    <n v="0"/>
    <n v="62.7"/>
    <n v="0"/>
    <n v="0"/>
    <n v="0"/>
    <n v="0"/>
    <n v="0"/>
    <n v="62.7"/>
    <n v="2"/>
  </r>
  <r>
    <x v="9"/>
    <x v="239"/>
    <s v="1"/>
    <s v="01"/>
    <s v="15041RESIN146362023"/>
    <s v="23BL000F"/>
    <n v="35"/>
    <n v="35"/>
    <n v="35"/>
    <n v="35"/>
    <m/>
    <n v="0"/>
    <n v="0"/>
    <n v="0"/>
    <n v="55"/>
    <n v="0"/>
    <n v="0"/>
    <n v="0"/>
    <n v="0"/>
    <n v="0"/>
    <n v="55"/>
    <n v="2"/>
  </r>
  <r>
    <x v="9"/>
    <x v="239"/>
    <s v="1"/>
    <s v="01"/>
    <s v="15041RESIN146362023"/>
    <s v="23BL000F"/>
    <n v="36"/>
    <n v="36"/>
    <n v="36"/>
    <n v="36"/>
    <m/>
    <n v="0"/>
    <n v="0"/>
    <n v="0"/>
    <n v="229.9"/>
    <n v="0"/>
    <n v="0"/>
    <n v="0"/>
    <n v="0"/>
    <n v="0"/>
    <n v="229.9"/>
    <n v="2"/>
  </r>
  <r>
    <x v="9"/>
    <x v="239"/>
    <s v="1"/>
    <s v="01"/>
    <s v="15041RESIN146362023"/>
    <s v="23BL000F"/>
    <n v="37"/>
    <n v="37"/>
    <n v="37"/>
    <n v="37"/>
    <m/>
    <n v="0"/>
    <n v="0"/>
    <n v="0"/>
    <n v="105"/>
    <n v="0"/>
    <n v="0"/>
    <n v="0"/>
    <n v="0"/>
    <n v="0"/>
    <n v="105"/>
    <n v="2"/>
  </r>
  <r>
    <x v="9"/>
    <x v="239"/>
    <s v="1"/>
    <s v="01"/>
    <s v="15041RESIN146362023"/>
    <s v="23BL000F"/>
    <n v="38"/>
    <n v="38"/>
    <n v="38"/>
    <n v="38"/>
    <m/>
    <n v="0"/>
    <n v="0"/>
    <n v="0"/>
    <n v="93.5"/>
    <n v="0"/>
    <n v="0"/>
    <n v="0"/>
    <n v="0"/>
    <n v="0"/>
    <n v="93.5"/>
    <n v="2"/>
  </r>
  <r>
    <x v="9"/>
    <x v="239"/>
    <s v="1"/>
    <s v="01"/>
    <s v="15041RESIN146362023"/>
    <s v="23BL000F"/>
    <n v="39"/>
    <n v="39"/>
    <n v="39"/>
    <n v="39"/>
    <m/>
    <n v="0"/>
    <n v="0"/>
    <n v="0"/>
    <n v="39.659999999999997"/>
    <n v="0"/>
    <n v="0"/>
    <n v="0"/>
    <n v="0"/>
    <n v="0"/>
    <n v="39.659999999999997"/>
    <n v="2"/>
  </r>
  <r>
    <x v="9"/>
    <x v="239"/>
    <s v="1"/>
    <s v="01"/>
    <s v="15041RESIN146362023"/>
    <s v="23BL000F"/>
    <n v="40"/>
    <n v="40"/>
    <n v="40"/>
    <n v="40"/>
    <m/>
    <n v="0"/>
    <n v="0"/>
    <n v="0"/>
    <n v="40.1"/>
    <n v="0"/>
    <n v="0"/>
    <n v="0"/>
    <n v="0"/>
    <n v="0"/>
    <n v="40.1"/>
    <n v="2"/>
  </r>
  <r>
    <x v="9"/>
    <x v="240"/>
    <s v="1"/>
    <s v="01"/>
    <s v="15041RESIN146362023"/>
    <s v="23BL000F"/>
    <n v="41"/>
    <n v="41"/>
    <n v="41"/>
    <n v="41"/>
    <m/>
    <n v="0"/>
    <n v="0"/>
    <n v="0"/>
    <n v="594.5"/>
    <n v="0"/>
    <n v="0"/>
    <n v="0"/>
    <n v="0"/>
    <n v="0"/>
    <n v="594.5"/>
    <n v="2"/>
  </r>
  <r>
    <x v="9"/>
    <x v="240"/>
    <s v="1"/>
    <s v="01"/>
    <s v="15041RESIN146362023"/>
    <s v="23BL000F"/>
    <n v="42"/>
    <n v="42"/>
    <n v="42"/>
    <n v="42"/>
    <m/>
    <n v="0"/>
    <n v="0"/>
    <n v="0"/>
    <n v="651.5"/>
    <n v="0"/>
    <n v="0"/>
    <n v="0"/>
    <n v="0"/>
    <n v="0"/>
    <n v="651.5"/>
    <n v="2"/>
  </r>
  <r>
    <x v="9"/>
    <x v="240"/>
    <s v="1"/>
    <s v="01"/>
    <s v="15041RESIN146362023"/>
    <s v="23BL000F"/>
    <n v="43"/>
    <n v="43"/>
    <n v="43"/>
    <n v="43"/>
    <m/>
    <n v="0"/>
    <n v="0"/>
    <n v="0"/>
    <n v="207.4"/>
    <n v="0"/>
    <n v="0"/>
    <n v="0"/>
    <n v="0"/>
    <n v="0"/>
    <n v="207.4"/>
    <n v="2"/>
  </r>
  <r>
    <x v="9"/>
    <x v="240"/>
    <s v="1"/>
    <s v="01"/>
    <s v="15041RESIN146362023"/>
    <s v="23BL000F"/>
    <n v="44"/>
    <n v="44"/>
    <n v="44"/>
    <n v="44"/>
    <m/>
    <n v="0"/>
    <n v="0"/>
    <n v="0"/>
    <n v="244.1"/>
    <n v="0"/>
    <n v="0"/>
    <n v="0"/>
    <n v="0"/>
    <n v="0"/>
    <n v="244.1"/>
    <n v="2"/>
  </r>
  <r>
    <x v="9"/>
    <x v="240"/>
    <s v="1"/>
    <s v="01"/>
    <s v="15041RESIN146362023"/>
    <s v="23BL000F"/>
    <n v="45"/>
    <n v="45"/>
    <n v="45"/>
    <n v="45"/>
    <m/>
    <n v="0"/>
    <n v="0"/>
    <n v="0"/>
    <n v="30"/>
    <n v="0"/>
    <n v="0"/>
    <n v="0"/>
    <n v="0"/>
    <n v="0"/>
    <n v="30"/>
    <n v="2"/>
  </r>
  <r>
    <x v="9"/>
    <x v="240"/>
    <s v="1"/>
    <s v="01"/>
    <s v="15041RESIN146362023"/>
    <s v="23BL000F"/>
    <n v="46"/>
    <n v="46"/>
    <n v="46"/>
    <n v="46"/>
    <m/>
    <n v="0"/>
    <n v="0"/>
    <n v="0"/>
    <n v="24.2"/>
    <n v="0"/>
    <n v="0"/>
    <n v="0"/>
    <n v="0"/>
    <n v="0"/>
    <n v="24.2"/>
    <n v="2"/>
  </r>
  <r>
    <x v="9"/>
    <x v="240"/>
    <s v="1"/>
    <s v="01"/>
    <s v="15041RESIN146362023"/>
    <s v="23BL000F"/>
    <n v="47"/>
    <n v="47"/>
    <n v="47"/>
    <n v="47"/>
    <m/>
    <n v="0"/>
    <n v="0"/>
    <n v="0"/>
    <n v="70"/>
    <n v="0"/>
    <n v="0"/>
    <n v="0"/>
    <n v="0"/>
    <n v="0"/>
    <n v="70"/>
    <n v="2"/>
  </r>
  <r>
    <x v="9"/>
    <x v="240"/>
    <s v="1"/>
    <s v="01"/>
    <s v="15041RESIN146362023"/>
    <s v="23BL000F"/>
    <n v="48"/>
    <n v="48"/>
    <n v="48"/>
    <n v="48"/>
    <m/>
    <n v="0"/>
    <n v="0"/>
    <n v="0"/>
    <n v="657.5"/>
    <n v="0"/>
    <n v="0"/>
    <n v="0"/>
    <n v="0"/>
    <n v="0"/>
    <n v="657.5"/>
    <n v="2"/>
  </r>
  <r>
    <x v="9"/>
    <x v="240"/>
    <s v="1"/>
    <s v="01"/>
    <s v="15041RESIN146362023"/>
    <s v="23BL000F"/>
    <n v="49"/>
    <n v="49"/>
    <n v="49"/>
    <n v="49"/>
    <m/>
    <n v="0"/>
    <n v="0"/>
    <n v="0"/>
    <n v="357"/>
    <n v="0"/>
    <n v="0"/>
    <n v="0"/>
    <n v="0"/>
    <n v="0"/>
    <n v="357"/>
    <n v="2"/>
  </r>
  <r>
    <x v="9"/>
    <x v="240"/>
    <s v="1"/>
    <s v="01"/>
    <s v="15041RESIN146362023"/>
    <s v="23BL000F"/>
    <n v="50"/>
    <n v="50"/>
    <n v="50"/>
    <n v="50"/>
    <m/>
    <n v="0"/>
    <n v="0"/>
    <n v="0"/>
    <n v="221.55"/>
    <n v="0"/>
    <n v="0"/>
    <n v="0"/>
    <n v="0"/>
    <n v="0"/>
    <n v="221.55"/>
    <n v="2"/>
  </r>
  <r>
    <x v="9"/>
    <x v="240"/>
    <s v="1"/>
    <s v="01"/>
    <s v="15041RESIN146362023"/>
    <s v="23BL000F"/>
    <n v="51"/>
    <n v="51"/>
    <n v="51"/>
    <n v="51"/>
    <m/>
    <n v="0"/>
    <n v="0"/>
    <n v="0"/>
    <n v="311.7"/>
    <n v="0"/>
    <n v="0"/>
    <n v="0"/>
    <n v="0"/>
    <n v="0"/>
    <n v="311.7"/>
    <n v="2"/>
  </r>
  <r>
    <x v="9"/>
    <x v="240"/>
    <s v="1"/>
    <s v="01"/>
    <s v="15041RESIN146362023"/>
    <s v="23BL000F"/>
    <n v="52"/>
    <n v="52"/>
    <n v="52"/>
    <n v="52"/>
    <m/>
    <n v="0"/>
    <n v="0"/>
    <n v="0"/>
    <n v="68.400000000000006"/>
    <n v="0"/>
    <n v="0"/>
    <n v="0"/>
    <n v="0"/>
    <n v="0"/>
    <n v="68.400000000000006"/>
    <n v="2"/>
  </r>
  <r>
    <x v="9"/>
    <x v="240"/>
    <s v="1"/>
    <s v="01"/>
    <s v="15041RESIN146362023"/>
    <s v="23BL000F"/>
    <n v="53"/>
    <n v="53"/>
    <n v="53"/>
    <n v="53"/>
    <m/>
    <n v="0"/>
    <n v="0"/>
    <n v="0"/>
    <n v="82.5"/>
    <n v="0"/>
    <n v="0"/>
    <n v="0"/>
    <n v="0"/>
    <n v="0"/>
    <n v="82.5"/>
    <n v="2"/>
  </r>
  <r>
    <x v="9"/>
    <x v="240"/>
    <s v="1"/>
    <s v="01"/>
    <s v="15041RESIN146362023"/>
    <s v="23BL000F"/>
    <n v="54"/>
    <n v="54"/>
    <n v="54"/>
    <n v="54"/>
    <m/>
    <n v="0"/>
    <n v="0"/>
    <n v="0"/>
    <n v="36"/>
    <n v="0"/>
    <n v="0"/>
    <n v="0"/>
    <n v="0"/>
    <n v="0"/>
    <n v="36"/>
    <n v="2"/>
  </r>
  <r>
    <x v="9"/>
    <x v="240"/>
    <s v="1"/>
    <s v="01"/>
    <s v="15041RESIN146362023"/>
    <s v="23BL000F"/>
    <n v="55"/>
    <n v="55"/>
    <n v="55"/>
    <n v="55"/>
    <m/>
    <n v="0"/>
    <n v="0"/>
    <n v="0"/>
    <n v="454.86"/>
    <n v="0"/>
    <n v="0"/>
    <n v="0"/>
    <n v="0"/>
    <n v="0"/>
    <n v="454.86"/>
    <n v="2"/>
  </r>
  <r>
    <x v="9"/>
    <x v="240"/>
    <s v="1"/>
    <s v="01"/>
    <s v="15041RESIN146362023"/>
    <s v="23BL000F"/>
    <n v="56"/>
    <n v="56"/>
    <n v="56"/>
    <n v="56"/>
    <m/>
    <n v="0"/>
    <n v="0"/>
    <n v="0"/>
    <n v="189.63"/>
    <n v="0"/>
    <n v="0"/>
    <n v="0"/>
    <n v="0"/>
    <n v="0"/>
    <n v="189.63"/>
    <n v="2"/>
  </r>
  <r>
    <x v="9"/>
    <x v="240"/>
    <s v="1"/>
    <s v="01"/>
    <s v="15041RESIN146362023"/>
    <s v="23BL000F"/>
    <n v="57"/>
    <n v="57"/>
    <n v="57"/>
    <n v="57"/>
    <m/>
    <n v="0"/>
    <n v="0"/>
    <n v="0"/>
    <n v="36"/>
    <n v="0"/>
    <n v="0"/>
    <n v="0"/>
    <n v="0"/>
    <n v="0"/>
    <n v="36"/>
    <n v="2"/>
  </r>
  <r>
    <x v="9"/>
    <x v="240"/>
    <s v="1"/>
    <s v="01"/>
    <s v="15041RESIN146362023"/>
    <s v="23BL000F"/>
    <n v="58"/>
    <n v="58"/>
    <n v="58"/>
    <n v="58"/>
    <m/>
    <n v="0"/>
    <n v="0"/>
    <n v="0"/>
    <n v="492.45"/>
    <n v="0"/>
    <n v="0"/>
    <n v="0"/>
    <n v="0"/>
    <n v="0"/>
    <n v="492.45"/>
    <n v="2"/>
  </r>
  <r>
    <x v="9"/>
    <x v="240"/>
    <s v="1"/>
    <s v="01"/>
    <s v="15041RESIN146362023"/>
    <s v="23BL000F"/>
    <n v="59"/>
    <n v="59"/>
    <n v="59"/>
    <n v="59"/>
    <m/>
    <n v="0"/>
    <n v="0"/>
    <n v="0"/>
    <n v="875.4"/>
    <n v="0"/>
    <n v="0"/>
    <n v="0"/>
    <n v="0"/>
    <n v="0"/>
    <n v="875.4"/>
    <n v="2"/>
  </r>
  <r>
    <x v="9"/>
    <x v="240"/>
    <s v="1"/>
    <s v="01"/>
    <s v="15041RESIN146362023"/>
    <s v="23BL000F"/>
    <n v="60"/>
    <n v="60"/>
    <n v="60"/>
    <n v="60"/>
    <m/>
    <n v="0"/>
    <n v="0"/>
    <n v="0"/>
    <n v="223.5"/>
    <n v="0"/>
    <n v="0"/>
    <n v="0"/>
    <n v="0"/>
    <n v="0"/>
    <n v="223.5"/>
    <n v="2"/>
  </r>
  <r>
    <x v="9"/>
    <x v="240"/>
    <s v="1"/>
    <s v="01"/>
    <s v="15041RESIN146362023"/>
    <s v="23BL000F"/>
    <n v="61"/>
    <n v="61"/>
    <n v="61"/>
    <n v="61"/>
    <m/>
    <n v="0"/>
    <n v="0"/>
    <n v="0"/>
    <n v="1.68"/>
    <n v="0"/>
    <n v="0"/>
    <n v="0"/>
    <n v="0"/>
    <n v="0"/>
    <n v="1.68"/>
    <n v="2"/>
  </r>
  <r>
    <x v="9"/>
    <x v="240"/>
    <s v="1"/>
    <s v="01"/>
    <s v="15041RESIN146362023"/>
    <s v="23BL000F"/>
    <n v="62"/>
    <n v="62"/>
    <n v="62"/>
    <n v="62"/>
    <m/>
    <n v="0"/>
    <n v="0"/>
    <n v="0"/>
    <n v="38.5"/>
    <n v="0"/>
    <n v="0"/>
    <n v="0"/>
    <n v="0"/>
    <n v="0"/>
    <n v="38.5"/>
    <n v="2"/>
  </r>
  <r>
    <x v="9"/>
    <x v="240"/>
    <s v="1"/>
    <s v="01"/>
    <s v="15041RESIN146362023"/>
    <s v="23BL000F"/>
    <n v="63"/>
    <n v="63"/>
    <n v="63"/>
    <n v="63"/>
    <m/>
    <n v="0"/>
    <n v="0"/>
    <n v="0"/>
    <n v="18"/>
    <n v="0"/>
    <n v="0"/>
    <n v="0"/>
    <n v="0"/>
    <n v="0"/>
    <n v="18"/>
    <n v="2"/>
  </r>
  <r>
    <x v="9"/>
    <x v="241"/>
    <s v="1"/>
    <s v="01"/>
    <s v="15041RESIN146362023"/>
    <s v="23BL000F"/>
    <n v="64"/>
    <n v="64"/>
    <n v="64"/>
    <n v="64"/>
    <m/>
    <n v="0"/>
    <n v="0"/>
    <n v="0"/>
    <n v="405"/>
    <n v="0"/>
    <n v="0"/>
    <n v="0"/>
    <n v="0"/>
    <n v="0"/>
    <n v="405"/>
    <n v="2"/>
  </r>
  <r>
    <x v="9"/>
    <x v="241"/>
    <s v="1"/>
    <s v="01"/>
    <s v="15041RESIN146362023"/>
    <s v="23BL000F"/>
    <n v="65"/>
    <n v="65"/>
    <n v="65"/>
    <n v="65"/>
    <m/>
    <n v="0"/>
    <n v="0"/>
    <n v="0"/>
    <n v="276"/>
    <n v="0"/>
    <n v="0"/>
    <n v="0"/>
    <n v="0"/>
    <n v="0"/>
    <n v="276"/>
    <n v="2"/>
  </r>
  <r>
    <x v="9"/>
    <x v="241"/>
    <s v="1"/>
    <s v="01"/>
    <s v="15041RESIN146362023"/>
    <s v="23BL000F"/>
    <n v="66"/>
    <n v="66"/>
    <n v="66"/>
    <n v="66"/>
    <m/>
    <n v="0"/>
    <n v="0"/>
    <n v="0"/>
    <n v="406"/>
    <n v="0"/>
    <n v="0"/>
    <n v="0"/>
    <n v="0"/>
    <n v="0"/>
    <n v="406"/>
    <n v="2"/>
  </r>
  <r>
    <x v="9"/>
    <x v="241"/>
    <s v="1"/>
    <s v="01"/>
    <s v="15041RESIN146362023"/>
    <s v="23BL000F"/>
    <n v="67"/>
    <n v="67"/>
    <n v="67"/>
    <n v="67"/>
    <m/>
    <n v="0"/>
    <n v="0"/>
    <n v="0"/>
    <n v="350"/>
    <n v="0"/>
    <n v="0"/>
    <n v="0"/>
    <n v="0"/>
    <n v="0"/>
    <n v="350"/>
    <n v="2"/>
  </r>
  <r>
    <x v="9"/>
    <x v="241"/>
    <s v="1"/>
    <s v="01"/>
    <s v="15041RESIN146362023"/>
    <s v="23BL000F"/>
    <n v="68"/>
    <n v="68"/>
    <n v="68"/>
    <n v="68"/>
    <m/>
    <n v="0"/>
    <n v="0"/>
    <n v="0"/>
    <n v="532.75"/>
    <n v="0"/>
    <n v="0"/>
    <n v="0"/>
    <n v="0"/>
    <n v="0"/>
    <n v="532.75"/>
    <n v="2"/>
  </r>
  <r>
    <x v="9"/>
    <x v="241"/>
    <s v="1"/>
    <s v="01"/>
    <s v="15041RESIN146362023"/>
    <s v="23BL000F"/>
    <n v="69"/>
    <n v="69"/>
    <n v="69"/>
    <n v="69"/>
    <m/>
    <n v="0"/>
    <n v="0"/>
    <n v="0"/>
    <n v="378"/>
    <n v="0"/>
    <n v="0"/>
    <n v="0"/>
    <n v="0"/>
    <n v="0"/>
    <n v="378"/>
    <n v="2"/>
  </r>
  <r>
    <x v="9"/>
    <x v="241"/>
    <s v="1"/>
    <s v="01"/>
    <s v="15041RESIN146362023"/>
    <s v="23BL000F"/>
    <n v="70"/>
    <n v="70"/>
    <n v="70"/>
    <n v="70"/>
    <m/>
    <n v="0"/>
    <n v="0"/>
    <n v="0"/>
    <n v="539"/>
    <n v="0"/>
    <n v="0"/>
    <n v="0"/>
    <n v="0"/>
    <n v="0"/>
    <n v="539"/>
    <n v="2"/>
  </r>
  <r>
    <x v="9"/>
    <x v="241"/>
    <s v="1"/>
    <s v="01"/>
    <s v="15041RESIN146362023"/>
    <s v="23BL000F"/>
    <n v="71"/>
    <n v="71"/>
    <n v="71"/>
    <n v="71"/>
    <m/>
    <n v="0"/>
    <n v="0"/>
    <n v="0"/>
    <n v="653.04999999999995"/>
    <n v="0"/>
    <n v="0"/>
    <n v="0"/>
    <n v="0"/>
    <n v="0"/>
    <n v="653.04999999999995"/>
    <n v="2"/>
  </r>
  <r>
    <x v="9"/>
    <x v="241"/>
    <s v="1"/>
    <s v="01"/>
    <s v="15041RESIN146362023"/>
    <s v="23BL000F"/>
    <n v="72"/>
    <n v="72"/>
    <n v="72"/>
    <n v="72"/>
    <m/>
    <n v="0"/>
    <n v="0"/>
    <n v="0"/>
    <n v="228"/>
    <n v="0"/>
    <n v="0"/>
    <n v="0"/>
    <n v="0"/>
    <n v="0"/>
    <n v="228"/>
    <n v="2"/>
  </r>
  <r>
    <x v="9"/>
    <x v="241"/>
    <s v="1"/>
    <s v="01"/>
    <s v="15041RESIN146362023"/>
    <s v="23BL000F"/>
    <n v="73"/>
    <n v="73"/>
    <n v="73"/>
    <n v="73"/>
    <m/>
    <n v="0"/>
    <n v="0"/>
    <n v="0"/>
    <n v="273.10000000000002"/>
    <n v="0"/>
    <n v="0"/>
    <n v="0"/>
    <n v="0"/>
    <n v="0"/>
    <n v="273.10000000000002"/>
    <n v="2"/>
  </r>
  <r>
    <x v="9"/>
    <x v="241"/>
    <s v="1"/>
    <s v="01"/>
    <s v="15041RESIN146362023"/>
    <s v="23BL000F"/>
    <n v="74"/>
    <n v="74"/>
    <n v="74"/>
    <n v="74"/>
    <m/>
    <n v="0"/>
    <n v="0"/>
    <n v="0"/>
    <n v="68.599999999999994"/>
    <n v="0"/>
    <n v="0"/>
    <n v="0"/>
    <n v="0"/>
    <n v="0"/>
    <n v="68.599999999999994"/>
    <n v="2"/>
  </r>
  <r>
    <x v="9"/>
    <x v="241"/>
    <s v="1"/>
    <s v="01"/>
    <s v="15041RESIN146362023"/>
    <s v="23BL000F"/>
    <n v="75"/>
    <n v="75"/>
    <n v="75"/>
    <n v="75"/>
    <m/>
    <n v="0"/>
    <n v="0"/>
    <n v="0"/>
    <n v="335.75"/>
    <n v="0"/>
    <n v="0"/>
    <n v="0"/>
    <n v="0"/>
    <n v="0"/>
    <n v="335.75"/>
    <n v="2"/>
  </r>
  <r>
    <x v="9"/>
    <x v="241"/>
    <s v="1"/>
    <s v="01"/>
    <s v="15041RESIN146362023"/>
    <s v="23BL000F"/>
    <n v="76"/>
    <n v="76"/>
    <n v="76"/>
    <n v="76"/>
    <m/>
    <n v="0"/>
    <n v="0"/>
    <n v="0"/>
    <n v="36.96"/>
    <n v="0"/>
    <n v="0"/>
    <n v="0"/>
    <n v="0"/>
    <n v="0"/>
    <n v="36.96"/>
    <n v="2"/>
  </r>
  <r>
    <x v="9"/>
    <x v="241"/>
    <s v="1"/>
    <s v="01"/>
    <s v="15041RESIN146362023"/>
    <s v="23BL000F"/>
    <n v="77"/>
    <n v="77"/>
    <n v="77"/>
    <n v="77"/>
    <m/>
    <n v="0"/>
    <n v="0"/>
    <n v="0"/>
    <n v="139"/>
    <n v="0"/>
    <n v="0"/>
    <n v="0"/>
    <n v="0"/>
    <n v="0"/>
    <n v="139"/>
    <n v="2"/>
  </r>
  <r>
    <x v="9"/>
    <x v="241"/>
    <s v="1"/>
    <s v="01"/>
    <s v="15041RESIN146362023"/>
    <s v="23BL000F"/>
    <n v="78"/>
    <n v="78"/>
    <n v="78"/>
    <n v="78"/>
    <m/>
    <n v="0"/>
    <n v="0"/>
    <n v="0"/>
    <n v="66.25"/>
    <n v="0"/>
    <n v="0"/>
    <n v="0"/>
    <n v="0"/>
    <n v="0"/>
    <n v="66.25"/>
    <n v="2"/>
  </r>
  <r>
    <x v="9"/>
    <x v="241"/>
    <s v="1"/>
    <s v="01"/>
    <s v="15041RESIN146362023"/>
    <s v="23BL000F"/>
    <n v="79"/>
    <n v="79"/>
    <n v="79"/>
    <n v="79"/>
    <m/>
    <n v="0"/>
    <n v="0"/>
    <n v="0"/>
    <n v="18.600000000000001"/>
    <n v="0"/>
    <n v="0"/>
    <n v="0"/>
    <n v="0"/>
    <n v="0"/>
    <n v="18.600000000000001"/>
    <n v="2"/>
  </r>
  <r>
    <x v="9"/>
    <x v="241"/>
    <s v="1"/>
    <s v="01"/>
    <s v="15041RESIN146362023"/>
    <s v="23BL000F"/>
    <n v="80"/>
    <n v="80"/>
    <n v="80"/>
    <n v="80"/>
    <m/>
    <n v="0"/>
    <n v="0"/>
    <n v="0"/>
    <n v="771.35"/>
    <n v="0"/>
    <n v="0"/>
    <n v="0"/>
    <n v="0"/>
    <n v="0"/>
    <n v="771.35"/>
    <n v="2"/>
  </r>
  <r>
    <x v="9"/>
    <x v="241"/>
    <s v="1"/>
    <s v="01"/>
    <s v="15041RESIN146362023"/>
    <s v="23BL000F"/>
    <n v="81"/>
    <n v="81"/>
    <n v="81"/>
    <n v="81"/>
    <m/>
    <n v="0"/>
    <n v="0"/>
    <n v="0"/>
    <n v="333"/>
    <n v="0"/>
    <n v="0"/>
    <n v="0"/>
    <n v="0"/>
    <n v="0"/>
    <n v="333"/>
    <n v="2"/>
  </r>
  <r>
    <x v="9"/>
    <x v="241"/>
    <s v="1"/>
    <s v="01"/>
    <s v="15041RESIN146362023"/>
    <s v="23BL000F"/>
    <n v="82"/>
    <n v="82"/>
    <n v="82"/>
    <n v="82"/>
    <m/>
    <n v="0"/>
    <n v="0"/>
    <n v="0"/>
    <n v="292.5"/>
    <n v="0"/>
    <n v="0"/>
    <n v="0"/>
    <n v="0"/>
    <n v="0"/>
    <n v="292.5"/>
    <n v="2"/>
  </r>
  <r>
    <x v="9"/>
    <x v="241"/>
    <s v="1"/>
    <s v="01"/>
    <s v="15041RESIN146362023"/>
    <s v="23BL000F"/>
    <n v="83"/>
    <n v="83"/>
    <n v="83"/>
    <n v="83"/>
    <m/>
    <n v="0"/>
    <n v="0"/>
    <n v="0"/>
    <n v="50.12"/>
    <n v="0"/>
    <n v="0"/>
    <n v="0"/>
    <n v="0"/>
    <n v="0"/>
    <n v="50.12"/>
    <n v="2"/>
  </r>
  <r>
    <x v="9"/>
    <x v="241"/>
    <s v="1"/>
    <s v="01"/>
    <s v="15041RESIN146362023"/>
    <s v="23BL000F"/>
    <n v="84"/>
    <n v="84"/>
    <n v="84"/>
    <n v="84"/>
    <m/>
    <n v="0"/>
    <n v="0"/>
    <n v="0"/>
    <n v="472.5"/>
    <n v="0"/>
    <n v="0"/>
    <n v="0"/>
    <n v="0"/>
    <n v="0"/>
    <n v="472.5"/>
    <n v="2"/>
  </r>
  <r>
    <x v="9"/>
    <x v="241"/>
    <s v="1"/>
    <s v="01"/>
    <s v="15041RESIN146362023"/>
    <s v="23BL000F"/>
    <n v="85"/>
    <n v="85"/>
    <n v="85"/>
    <n v="85"/>
    <m/>
    <n v="0"/>
    <n v="0"/>
    <n v="0"/>
    <n v="362.4"/>
    <n v="0"/>
    <n v="0"/>
    <n v="0"/>
    <n v="0"/>
    <n v="0"/>
    <n v="362.4"/>
    <n v="2"/>
  </r>
  <r>
    <x v="9"/>
    <x v="241"/>
    <s v="1"/>
    <s v="01"/>
    <s v="15041RESIN146362023"/>
    <s v="23BL000F"/>
    <n v="86"/>
    <n v="86"/>
    <n v="86"/>
    <n v="86"/>
    <m/>
    <n v="0"/>
    <n v="0"/>
    <n v="0"/>
    <n v="12"/>
    <n v="0"/>
    <n v="0"/>
    <n v="0"/>
    <n v="0"/>
    <n v="0"/>
    <n v="12"/>
    <n v="2"/>
  </r>
  <r>
    <x v="9"/>
    <x v="241"/>
    <s v="1"/>
    <s v="01"/>
    <s v="15041RESIN146362023"/>
    <s v="23BL000F"/>
    <n v="87"/>
    <n v="87"/>
    <n v="87"/>
    <n v="87"/>
    <m/>
    <n v="0"/>
    <n v="0"/>
    <n v="0"/>
    <n v="217.96"/>
    <n v="0"/>
    <n v="0"/>
    <n v="0"/>
    <n v="0"/>
    <n v="0"/>
    <n v="217.96"/>
    <n v="2"/>
  </r>
  <r>
    <x v="9"/>
    <x v="241"/>
    <s v="1"/>
    <s v="01"/>
    <s v="15041RESIN146362023"/>
    <s v="23BL000F"/>
    <n v="88"/>
    <n v="88"/>
    <n v="88"/>
    <n v="88"/>
    <m/>
    <n v="0"/>
    <n v="0"/>
    <n v="0"/>
    <n v="40"/>
    <n v="0"/>
    <n v="0"/>
    <n v="0"/>
    <n v="0"/>
    <n v="0"/>
    <n v="40"/>
    <n v="2"/>
  </r>
  <r>
    <x v="9"/>
    <x v="241"/>
    <s v="1"/>
    <s v="01"/>
    <s v="15041RESIN146362023"/>
    <s v="23BL000F"/>
    <n v="89"/>
    <n v="89"/>
    <n v="89"/>
    <n v="89"/>
    <m/>
    <n v="0"/>
    <n v="0"/>
    <n v="0"/>
    <n v="667.2"/>
    <n v="0"/>
    <n v="0"/>
    <n v="0"/>
    <n v="0"/>
    <n v="0"/>
    <n v="667.2"/>
    <n v="2"/>
  </r>
  <r>
    <x v="9"/>
    <x v="241"/>
    <s v="1"/>
    <s v="01"/>
    <s v="15041RESIN146362023"/>
    <s v="23BL000F"/>
    <n v="90"/>
    <n v="90"/>
    <n v="90"/>
    <n v="90"/>
    <m/>
    <n v="0"/>
    <n v="0"/>
    <n v="0"/>
    <n v="216.12"/>
    <n v="0"/>
    <n v="0"/>
    <n v="0"/>
    <n v="0"/>
    <n v="0"/>
    <n v="216.12"/>
    <n v="2"/>
  </r>
  <r>
    <x v="9"/>
    <x v="241"/>
    <s v="1"/>
    <s v="01"/>
    <s v="15041RESIN146362023"/>
    <s v="23BL000F"/>
    <n v="91"/>
    <n v="91"/>
    <n v="91"/>
    <n v="91"/>
    <m/>
    <n v="0"/>
    <n v="0"/>
    <n v="0"/>
    <n v="15"/>
    <n v="0"/>
    <n v="0"/>
    <n v="0"/>
    <n v="0"/>
    <n v="0"/>
    <n v="15"/>
    <n v="2"/>
  </r>
  <r>
    <x v="9"/>
    <x v="241"/>
    <s v="1"/>
    <s v="01"/>
    <s v="15041RESIN146362023"/>
    <s v="23BL000F"/>
    <n v="92"/>
    <n v="92"/>
    <n v="92"/>
    <n v="92"/>
    <m/>
    <n v="0"/>
    <n v="0"/>
    <n v="0"/>
    <n v="79.5"/>
    <n v="0"/>
    <n v="0"/>
    <n v="0"/>
    <n v="0"/>
    <n v="0"/>
    <n v="79.5"/>
    <n v="2"/>
  </r>
  <r>
    <x v="9"/>
    <x v="241"/>
    <s v="1"/>
    <s v="01"/>
    <s v="15041RESIN146362023"/>
    <s v="23BL000F"/>
    <n v="93"/>
    <n v="93"/>
    <n v="93"/>
    <n v="93"/>
    <m/>
    <n v="0"/>
    <n v="0"/>
    <n v="0"/>
    <n v="11"/>
    <n v="0"/>
    <n v="0"/>
    <n v="0"/>
    <n v="0"/>
    <n v="0"/>
    <n v="11"/>
    <n v="2"/>
  </r>
  <r>
    <x v="9"/>
    <x v="241"/>
    <s v="1"/>
    <s v="01"/>
    <s v="15041RESIN146362023"/>
    <s v="23BL000F"/>
    <n v="94"/>
    <n v="94"/>
    <n v="94"/>
    <n v="94"/>
    <m/>
    <n v="0"/>
    <n v="0"/>
    <n v="0"/>
    <n v="38.18"/>
    <n v="0"/>
    <n v="0"/>
    <n v="0"/>
    <n v="0"/>
    <n v="0"/>
    <n v="38.18"/>
    <n v="2"/>
  </r>
  <r>
    <x v="9"/>
    <x v="241"/>
    <s v="1"/>
    <s v="01"/>
    <s v="15041RESIN146362023"/>
    <s v="23BL000F"/>
    <n v="95"/>
    <n v="95"/>
    <n v="95"/>
    <n v="95"/>
    <m/>
    <n v="0"/>
    <n v="0"/>
    <n v="0"/>
    <n v="553.35"/>
    <n v="0"/>
    <n v="0"/>
    <n v="0"/>
    <n v="0"/>
    <n v="0"/>
    <n v="553.35"/>
    <n v="2"/>
  </r>
  <r>
    <x v="9"/>
    <x v="241"/>
    <s v="1"/>
    <s v="01"/>
    <s v="15041RESIN146362023"/>
    <s v="23BL000F"/>
    <n v="96"/>
    <n v="96"/>
    <n v="96"/>
    <n v="96"/>
    <m/>
    <n v="0"/>
    <n v="0"/>
    <n v="0"/>
    <n v="45"/>
    <n v="0"/>
    <n v="0"/>
    <n v="0"/>
    <n v="0"/>
    <n v="0"/>
    <n v="45"/>
    <n v="2"/>
  </r>
  <r>
    <x v="9"/>
    <x v="241"/>
    <s v="1"/>
    <s v="01"/>
    <s v="15041RESIN146362023"/>
    <s v="23BL000F"/>
    <n v="97"/>
    <n v="97"/>
    <n v="97"/>
    <n v="97"/>
    <m/>
    <n v="0"/>
    <n v="0"/>
    <n v="0"/>
    <n v="69"/>
    <n v="0"/>
    <n v="0"/>
    <n v="0"/>
    <n v="0"/>
    <n v="0"/>
    <n v="69"/>
    <n v="2"/>
  </r>
  <r>
    <x v="9"/>
    <x v="241"/>
    <s v="1"/>
    <s v="01"/>
    <s v="15041RESIN146362023"/>
    <s v="23BL000F"/>
    <n v="98"/>
    <n v="98"/>
    <n v="98"/>
    <n v="98"/>
    <m/>
    <n v="0"/>
    <n v="0"/>
    <n v="0"/>
    <n v="60.45"/>
    <n v="0"/>
    <n v="0"/>
    <n v="0"/>
    <n v="0"/>
    <n v="0"/>
    <n v="60.45"/>
    <n v="2"/>
  </r>
  <r>
    <x v="9"/>
    <x v="242"/>
    <s v="1"/>
    <s v="01"/>
    <s v="15041RESIN146362023"/>
    <s v="23BL000F"/>
    <n v="99"/>
    <n v="99"/>
    <n v="99"/>
    <n v="99"/>
    <m/>
    <n v="0"/>
    <n v="0"/>
    <n v="0"/>
    <n v="61.05"/>
    <n v="0"/>
    <n v="0"/>
    <n v="0"/>
    <n v="0"/>
    <n v="0"/>
    <n v="61.05"/>
    <n v="2"/>
  </r>
  <r>
    <x v="9"/>
    <x v="242"/>
    <s v="1"/>
    <s v="01"/>
    <s v="15041RESIN146362023"/>
    <s v="23BL000F"/>
    <n v="100"/>
    <n v="100"/>
    <n v="100"/>
    <n v="100"/>
    <m/>
    <n v="0"/>
    <n v="0"/>
    <n v="0"/>
    <n v="404"/>
    <n v="0"/>
    <n v="0"/>
    <n v="0"/>
    <n v="0"/>
    <n v="0"/>
    <n v="404"/>
    <n v="2"/>
  </r>
  <r>
    <x v="9"/>
    <x v="242"/>
    <s v="1"/>
    <s v="01"/>
    <s v="15041RESIN146362023"/>
    <s v="23BL000F"/>
    <n v="101"/>
    <n v="101"/>
    <n v="101"/>
    <n v="101"/>
    <m/>
    <n v="0"/>
    <n v="0"/>
    <n v="0"/>
    <n v="321"/>
    <n v="0"/>
    <n v="0"/>
    <n v="0"/>
    <n v="0"/>
    <n v="0"/>
    <n v="321"/>
    <n v="2"/>
  </r>
  <r>
    <x v="9"/>
    <x v="242"/>
    <s v="1"/>
    <s v="01"/>
    <s v="15041RESIN146362023"/>
    <s v="23BL000F"/>
    <n v="102"/>
    <n v="102"/>
    <n v="102"/>
    <n v="102"/>
    <m/>
    <n v="0"/>
    <n v="0"/>
    <n v="0"/>
    <n v="523.5"/>
    <n v="0"/>
    <n v="0"/>
    <n v="0"/>
    <n v="0"/>
    <n v="0"/>
    <n v="523.5"/>
    <n v="2"/>
  </r>
  <r>
    <x v="9"/>
    <x v="242"/>
    <s v="1"/>
    <s v="01"/>
    <s v="15041RESIN146362023"/>
    <s v="23BL000F"/>
    <n v="103"/>
    <n v="103"/>
    <n v="103"/>
    <n v="103"/>
    <m/>
    <n v="0"/>
    <n v="0"/>
    <n v="0"/>
    <n v="99.5"/>
    <n v="0"/>
    <n v="0"/>
    <n v="0"/>
    <n v="0"/>
    <n v="0"/>
    <n v="99.5"/>
    <n v="2"/>
  </r>
  <r>
    <x v="9"/>
    <x v="242"/>
    <s v="1"/>
    <s v="01"/>
    <s v="15041RESIN146362023"/>
    <s v="23BL000F"/>
    <n v="104"/>
    <n v="104"/>
    <n v="104"/>
    <n v="104"/>
    <m/>
    <n v="0"/>
    <n v="0"/>
    <n v="0"/>
    <n v="48.18"/>
    <n v="0"/>
    <n v="0"/>
    <n v="0"/>
    <n v="0"/>
    <n v="0"/>
    <n v="48.18"/>
    <n v="2"/>
  </r>
  <r>
    <x v="9"/>
    <x v="242"/>
    <s v="1"/>
    <s v="01"/>
    <s v="15041RESIN146362023"/>
    <s v="23BL000F"/>
    <n v="105"/>
    <n v="105"/>
    <n v="105"/>
    <n v="105"/>
    <m/>
    <n v="0"/>
    <n v="0"/>
    <n v="0"/>
    <n v="54.2"/>
    <n v="0"/>
    <n v="0"/>
    <n v="0"/>
    <n v="0"/>
    <n v="0"/>
    <n v="54.2"/>
    <n v="2"/>
  </r>
  <r>
    <x v="9"/>
    <x v="242"/>
    <s v="1"/>
    <s v="01"/>
    <s v="15041RESIN146362023"/>
    <s v="23BL000F"/>
    <n v="106"/>
    <n v="106"/>
    <n v="106"/>
    <n v="106"/>
    <m/>
    <n v="0"/>
    <n v="0"/>
    <n v="0"/>
    <n v="224.8"/>
    <n v="0"/>
    <n v="0"/>
    <n v="0"/>
    <n v="0"/>
    <n v="0"/>
    <n v="224.8"/>
    <n v="2"/>
  </r>
  <r>
    <x v="9"/>
    <x v="242"/>
    <s v="1"/>
    <s v="01"/>
    <s v="15041RESIN146362023"/>
    <s v="23BL000F"/>
    <n v="107"/>
    <n v="107"/>
    <n v="107"/>
    <n v="107"/>
    <m/>
    <n v="0"/>
    <n v="0"/>
    <n v="0"/>
    <n v="148.26"/>
    <n v="0"/>
    <n v="0"/>
    <n v="0"/>
    <n v="0"/>
    <n v="0"/>
    <n v="148.26"/>
    <n v="2"/>
  </r>
  <r>
    <x v="9"/>
    <x v="242"/>
    <s v="1"/>
    <s v="01"/>
    <s v="15041RESIN146362023"/>
    <s v="23BL000F"/>
    <n v="108"/>
    <n v="108"/>
    <n v="108"/>
    <n v="108"/>
    <m/>
    <n v="0"/>
    <n v="0"/>
    <n v="0"/>
    <n v="40"/>
    <n v="0"/>
    <n v="0"/>
    <n v="0"/>
    <n v="0"/>
    <n v="0"/>
    <n v="40"/>
    <n v="2"/>
  </r>
  <r>
    <x v="9"/>
    <x v="242"/>
    <s v="1"/>
    <s v="01"/>
    <s v="15041RESIN146362023"/>
    <s v="23BL000F"/>
    <n v="109"/>
    <n v="109"/>
    <n v="109"/>
    <n v="109"/>
    <m/>
    <n v="0"/>
    <n v="0"/>
    <n v="0"/>
    <n v="0"/>
    <n v="0"/>
    <n v="0"/>
    <n v="0"/>
    <n v="0"/>
    <n v="0"/>
    <n v="0"/>
    <n v="2"/>
  </r>
  <r>
    <x v="9"/>
    <x v="242"/>
    <s v="1"/>
    <s v="01"/>
    <s v="15041RESIN146362023"/>
    <s v="23BL000F"/>
    <n v="110"/>
    <n v="110"/>
    <n v="110"/>
    <n v="110"/>
    <m/>
    <n v="0"/>
    <n v="0"/>
    <n v="0"/>
    <n v="16.72"/>
    <n v="0"/>
    <n v="0"/>
    <n v="0"/>
    <n v="0"/>
    <n v="0"/>
    <n v="16.72"/>
    <n v="2"/>
  </r>
  <r>
    <x v="9"/>
    <x v="242"/>
    <s v="1"/>
    <s v="01"/>
    <s v="15041RESIN146362023"/>
    <s v="23BL000F"/>
    <n v="111"/>
    <n v="111"/>
    <n v="111"/>
    <n v="111"/>
    <m/>
    <n v="0"/>
    <n v="0"/>
    <n v="0"/>
    <n v="401.5"/>
    <n v="0"/>
    <n v="0"/>
    <n v="0"/>
    <n v="0"/>
    <n v="0"/>
    <n v="401.5"/>
    <n v="2"/>
  </r>
  <r>
    <x v="9"/>
    <x v="242"/>
    <s v="1"/>
    <s v="01"/>
    <s v="15041RESIN146362023"/>
    <s v="23BL000F"/>
    <n v="112"/>
    <n v="112"/>
    <n v="112"/>
    <n v="112"/>
    <m/>
    <n v="0"/>
    <n v="0"/>
    <n v="0"/>
    <n v="363.7"/>
    <n v="0"/>
    <n v="0"/>
    <n v="0"/>
    <n v="0"/>
    <n v="0"/>
    <n v="363.7"/>
    <n v="2"/>
  </r>
  <r>
    <x v="9"/>
    <x v="242"/>
    <s v="1"/>
    <s v="01"/>
    <s v="15041RESIN146362023"/>
    <s v="23BL000F"/>
    <n v="113"/>
    <n v="113"/>
    <n v="113"/>
    <n v="113"/>
    <m/>
    <n v="0"/>
    <n v="0"/>
    <n v="0"/>
    <n v="240"/>
    <n v="0"/>
    <n v="0"/>
    <n v="0"/>
    <n v="0"/>
    <n v="0"/>
    <n v="240"/>
    <n v="2"/>
  </r>
  <r>
    <x v="9"/>
    <x v="242"/>
    <s v="1"/>
    <s v="01"/>
    <s v="15041RESIN146362023"/>
    <s v="23BL000F"/>
    <n v="114"/>
    <n v="114"/>
    <n v="114"/>
    <n v="114"/>
    <m/>
    <n v="0"/>
    <n v="0"/>
    <n v="0"/>
    <n v="52.5"/>
    <n v="0"/>
    <n v="0"/>
    <n v="0"/>
    <n v="0"/>
    <n v="0"/>
    <n v="52.5"/>
    <n v="2"/>
  </r>
  <r>
    <x v="9"/>
    <x v="242"/>
    <s v="1"/>
    <s v="01"/>
    <s v="15041RESIN146362023"/>
    <s v="23BL000F"/>
    <n v="115"/>
    <n v="115"/>
    <n v="115"/>
    <n v="115"/>
    <m/>
    <n v="0"/>
    <n v="0"/>
    <n v="0"/>
    <n v="34.1"/>
    <n v="0"/>
    <n v="0"/>
    <n v="0"/>
    <n v="0"/>
    <n v="0"/>
    <n v="34.1"/>
    <n v="2"/>
  </r>
  <r>
    <x v="9"/>
    <x v="242"/>
    <s v="1"/>
    <s v="01"/>
    <s v="15041RESIN146362023"/>
    <s v="23BL000F"/>
    <n v="116"/>
    <n v="116"/>
    <n v="116"/>
    <n v="116"/>
    <m/>
    <n v="0"/>
    <n v="0"/>
    <n v="0"/>
    <n v="128"/>
    <n v="0"/>
    <n v="0"/>
    <n v="0"/>
    <n v="0"/>
    <n v="0"/>
    <n v="128"/>
    <n v="2"/>
  </r>
  <r>
    <x v="9"/>
    <x v="242"/>
    <s v="1"/>
    <s v="01"/>
    <s v="15041RESIN146362023"/>
    <s v="23BL000F"/>
    <n v="117"/>
    <n v="117"/>
    <n v="117"/>
    <n v="117"/>
    <m/>
    <n v="0"/>
    <n v="0"/>
    <n v="0"/>
    <n v="50.9"/>
    <n v="0"/>
    <n v="0"/>
    <n v="0"/>
    <n v="0"/>
    <n v="0"/>
    <n v="50.9"/>
    <n v="2"/>
  </r>
  <r>
    <x v="9"/>
    <x v="242"/>
    <s v="1"/>
    <s v="01"/>
    <s v="15041RESIN146362023"/>
    <s v="23BL000F"/>
    <n v="118"/>
    <n v="118"/>
    <n v="118"/>
    <n v="118"/>
    <m/>
    <n v="0"/>
    <n v="0"/>
    <n v="0"/>
    <n v="95.6"/>
    <n v="0"/>
    <n v="0"/>
    <n v="0"/>
    <n v="0"/>
    <n v="0"/>
    <n v="95.6"/>
    <n v="2"/>
  </r>
  <r>
    <x v="9"/>
    <x v="242"/>
    <s v="1"/>
    <s v="01"/>
    <s v="15041RESIN146362023"/>
    <s v="23BL000F"/>
    <n v="119"/>
    <n v="119"/>
    <n v="119"/>
    <n v="119"/>
    <m/>
    <n v="0"/>
    <n v="0"/>
    <n v="0"/>
    <n v="70"/>
    <n v="0"/>
    <n v="0"/>
    <n v="0"/>
    <n v="0"/>
    <n v="0"/>
    <n v="70"/>
    <n v="2"/>
  </r>
  <r>
    <x v="9"/>
    <x v="242"/>
    <s v="1"/>
    <s v="01"/>
    <s v="15041RESIN146362023"/>
    <s v="23BL000F"/>
    <n v="120"/>
    <n v="120"/>
    <n v="120"/>
    <n v="120"/>
    <m/>
    <n v="0"/>
    <n v="0"/>
    <n v="0"/>
    <n v="270.5"/>
    <n v="0"/>
    <n v="0"/>
    <n v="0"/>
    <n v="0"/>
    <n v="0"/>
    <n v="270.5"/>
    <n v="2"/>
  </r>
  <r>
    <x v="9"/>
    <x v="242"/>
    <s v="1"/>
    <s v="01"/>
    <s v="15041RESIN146362023"/>
    <s v="23BL000F"/>
    <n v="121"/>
    <n v="121"/>
    <n v="121"/>
    <n v="121"/>
    <m/>
    <n v="0"/>
    <n v="0"/>
    <n v="0"/>
    <n v="510"/>
    <n v="0"/>
    <n v="0"/>
    <n v="0"/>
    <n v="0"/>
    <n v="0"/>
    <n v="510"/>
    <n v="2"/>
  </r>
  <r>
    <x v="9"/>
    <x v="242"/>
    <s v="1"/>
    <s v="01"/>
    <s v="15041RESIN146362023"/>
    <s v="23BL000F"/>
    <n v="122"/>
    <n v="122"/>
    <n v="122"/>
    <n v="122"/>
    <m/>
    <n v="0"/>
    <n v="0"/>
    <n v="0"/>
    <n v="125"/>
    <n v="0"/>
    <n v="0"/>
    <n v="0"/>
    <n v="0"/>
    <n v="0"/>
    <n v="125"/>
    <n v="2"/>
  </r>
  <r>
    <x v="9"/>
    <x v="242"/>
    <s v="1"/>
    <s v="01"/>
    <s v="15041RESIN146362023"/>
    <s v="23BL000F"/>
    <n v="123"/>
    <n v="123"/>
    <n v="123"/>
    <n v="123"/>
    <m/>
    <n v="0"/>
    <n v="0"/>
    <n v="0"/>
    <n v="78.25"/>
    <n v="0"/>
    <n v="0"/>
    <n v="0"/>
    <n v="0"/>
    <n v="0"/>
    <n v="78.25"/>
    <n v="2"/>
  </r>
  <r>
    <x v="9"/>
    <x v="242"/>
    <s v="1"/>
    <s v="01"/>
    <s v="15041RESIN146362023"/>
    <s v="23BL000F"/>
    <n v="124"/>
    <n v="124"/>
    <n v="124"/>
    <n v="124"/>
    <m/>
    <n v="0"/>
    <n v="0"/>
    <n v="0"/>
    <n v="70"/>
    <n v="0"/>
    <n v="0"/>
    <n v="0"/>
    <n v="0"/>
    <n v="0"/>
    <n v="70"/>
    <n v="2"/>
  </r>
  <r>
    <x v="9"/>
    <x v="242"/>
    <s v="1"/>
    <s v="01"/>
    <s v="15041RESIN146362023"/>
    <s v="23BL000F"/>
    <n v="125"/>
    <n v="125"/>
    <n v="125"/>
    <n v="125"/>
    <m/>
    <n v="0"/>
    <n v="0"/>
    <n v="0"/>
    <n v="29.38"/>
    <n v="0"/>
    <n v="0"/>
    <n v="0"/>
    <n v="0"/>
    <n v="0"/>
    <n v="29.38"/>
    <n v="2"/>
  </r>
  <r>
    <x v="9"/>
    <x v="242"/>
    <s v="1"/>
    <s v="01"/>
    <s v="15041RESIN146362023"/>
    <s v="23BL000F"/>
    <n v="126"/>
    <n v="126"/>
    <n v="126"/>
    <n v="126"/>
    <m/>
    <n v="0"/>
    <n v="0"/>
    <n v="0"/>
    <n v="25"/>
    <n v="0"/>
    <n v="0"/>
    <n v="0"/>
    <n v="0"/>
    <n v="0"/>
    <n v="25"/>
    <n v="2"/>
  </r>
  <r>
    <x v="9"/>
    <x v="242"/>
    <s v="1"/>
    <s v="01"/>
    <s v="15041RESIN146362023"/>
    <s v="23BL000F"/>
    <n v="127"/>
    <n v="127"/>
    <n v="127"/>
    <n v="127"/>
    <m/>
    <n v="0"/>
    <n v="0"/>
    <n v="0"/>
    <n v="486.5"/>
    <n v="0"/>
    <n v="0"/>
    <n v="0"/>
    <n v="0"/>
    <n v="0"/>
    <n v="486.5"/>
    <n v="2"/>
  </r>
  <r>
    <x v="9"/>
    <x v="242"/>
    <s v="1"/>
    <s v="01"/>
    <s v="15041RESIN146362023"/>
    <s v="23BL000F"/>
    <n v="128"/>
    <n v="128"/>
    <n v="128"/>
    <n v="128"/>
    <m/>
    <n v="0"/>
    <n v="0"/>
    <n v="0"/>
    <n v="25"/>
    <n v="0"/>
    <n v="0"/>
    <n v="0"/>
    <n v="0"/>
    <n v="0"/>
    <n v="25"/>
    <n v="2"/>
  </r>
  <r>
    <x v="9"/>
    <x v="243"/>
    <s v="1"/>
    <s v="01"/>
    <s v="15041RESIN146362023"/>
    <s v="23BL000F"/>
    <n v="129"/>
    <n v="129"/>
    <n v="129"/>
    <n v="129"/>
    <m/>
    <n v="0"/>
    <n v="0"/>
    <n v="0"/>
    <n v="486"/>
    <n v="0"/>
    <n v="0"/>
    <n v="0"/>
    <n v="0"/>
    <n v="0"/>
    <n v="486"/>
    <n v="2"/>
  </r>
  <r>
    <x v="9"/>
    <x v="243"/>
    <s v="1"/>
    <s v="01"/>
    <s v="15041RESIN146362023"/>
    <s v="23BL000F"/>
    <n v="130"/>
    <n v="130"/>
    <n v="130"/>
    <n v="130"/>
    <m/>
    <n v="0"/>
    <n v="0"/>
    <n v="0"/>
    <n v="271"/>
    <n v="0"/>
    <n v="0"/>
    <n v="0"/>
    <n v="0"/>
    <n v="0"/>
    <n v="271"/>
    <n v="2"/>
  </r>
  <r>
    <x v="9"/>
    <x v="243"/>
    <s v="1"/>
    <s v="01"/>
    <s v="15041RESIN146362023"/>
    <s v="23BL000F"/>
    <n v="131"/>
    <n v="131"/>
    <n v="131"/>
    <n v="131"/>
    <m/>
    <n v="0"/>
    <n v="0"/>
    <n v="0"/>
    <n v="487.5"/>
    <n v="0"/>
    <n v="0"/>
    <n v="0"/>
    <n v="0"/>
    <n v="0"/>
    <n v="487.5"/>
    <n v="2"/>
  </r>
  <r>
    <x v="9"/>
    <x v="243"/>
    <s v="1"/>
    <s v="01"/>
    <s v="15041RESIN146362023"/>
    <s v="23BL000F"/>
    <n v="132"/>
    <n v="132"/>
    <n v="132"/>
    <n v="132"/>
    <m/>
    <n v="0"/>
    <n v="0"/>
    <n v="0"/>
    <n v="170.5"/>
    <n v="0"/>
    <n v="0"/>
    <n v="0"/>
    <n v="0"/>
    <n v="0"/>
    <n v="170.5"/>
    <n v="2"/>
  </r>
  <r>
    <x v="9"/>
    <x v="243"/>
    <s v="1"/>
    <s v="01"/>
    <s v="15041RESIN146362023"/>
    <s v="23BL000F"/>
    <n v="133"/>
    <n v="133"/>
    <n v="133"/>
    <n v="133"/>
    <m/>
    <n v="0"/>
    <n v="0"/>
    <n v="0"/>
    <n v="464"/>
    <n v="0"/>
    <n v="0"/>
    <n v="0"/>
    <n v="0"/>
    <n v="0"/>
    <n v="464"/>
    <n v="2"/>
  </r>
  <r>
    <x v="9"/>
    <x v="243"/>
    <s v="1"/>
    <s v="01"/>
    <s v="15041RESIN146362023"/>
    <s v="23BL000F"/>
    <n v="134"/>
    <n v="134"/>
    <n v="134"/>
    <n v="134"/>
    <m/>
    <n v="0"/>
    <n v="0"/>
    <n v="0"/>
    <n v="524"/>
    <n v="0"/>
    <n v="0"/>
    <n v="0"/>
    <n v="0"/>
    <n v="0"/>
    <n v="524"/>
    <n v="2"/>
  </r>
  <r>
    <x v="9"/>
    <x v="243"/>
    <s v="1"/>
    <s v="01"/>
    <s v="15041RESIN146362023"/>
    <s v="23BL000F"/>
    <n v="135"/>
    <n v="135"/>
    <n v="135"/>
    <n v="135"/>
    <m/>
    <n v="0"/>
    <n v="0"/>
    <n v="0"/>
    <n v="556"/>
    <n v="0"/>
    <n v="0"/>
    <n v="0"/>
    <n v="0"/>
    <n v="0"/>
    <n v="556"/>
    <n v="2"/>
  </r>
  <r>
    <x v="9"/>
    <x v="243"/>
    <s v="1"/>
    <s v="01"/>
    <s v="15041RESIN146362023"/>
    <s v="23BL000F"/>
    <n v="136"/>
    <n v="136"/>
    <n v="136"/>
    <n v="136"/>
    <m/>
    <n v="0"/>
    <n v="0"/>
    <n v="0"/>
    <n v="108.25"/>
    <n v="0"/>
    <n v="0"/>
    <n v="0"/>
    <n v="0"/>
    <n v="0"/>
    <n v="108.25"/>
    <n v="2"/>
  </r>
  <r>
    <x v="9"/>
    <x v="243"/>
    <s v="1"/>
    <s v="01"/>
    <s v="15041RESIN146362023"/>
    <s v="23BL000F"/>
    <n v="137"/>
    <n v="137"/>
    <n v="137"/>
    <n v="137"/>
    <m/>
    <n v="0"/>
    <n v="0"/>
    <n v="0"/>
    <n v="88.8"/>
    <n v="0"/>
    <n v="0"/>
    <n v="0"/>
    <n v="0"/>
    <n v="0"/>
    <n v="88.8"/>
    <n v="2"/>
  </r>
  <r>
    <x v="9"/>
    <x v="243"/>
    <s v="1"/>
    <s v="01"/>
    <s v="15041RESIN146362023"/>
    <s v="23BL000F"/>
    <n v="138"/>
    <n v="138"/>
    <n v="138"/>
    <n v="138"/>
    <m/>
    <n v="0"/>
    <n v="0"/>
    <n v="0"/>
    <n v="240.8"/>
    <n v="0"/>
    <n v="0"/>
    <n v="0"/>
    <n v="0"/>
    <n v="0"/>
    <n v="240.8"/>
    <n v="2"/>
  </r>
  <r>
    <x v="9"/>
    <x v="243"/>
    <s v="1"/>
    <s v="01"/>
    <s v="15041RESIN146362023"/>
    <s v="23BL000F"/>
    <n v="139"/>
    <n v="139"/>
    <n v="139"/>
    <n v="139"/>
    <m/>
    <n v="0"/>
    <n v="0"/>
    <n v="0"/>
    <n v="389.3"/>
    <n v="0"/>
    <n v="0"/>
    <n v="0"/>
    <n v="0"/>
    <n v="0"/>
    <n v="389.3"/>
    <n v="2"/>
  </r>
  <r>
    <x v="9"/>
    <x v="243"/>
    <s v="1"/>
    <s v="01"/>
    <s v="15041RESIN146362023"/>
    <s v="23BL000F"/>
    <n v="140"/>
    <n v="140"/>
    <n v="140"/>
    <n v="140"/>
    <m/>
    <n v="0"/>
    <n v="0"/>
    <n v="0"/>
    <n v="85"/>
    <n v="0"/>
    <n v="0"/>
    <n v="0"/>
    <n v="0"/>
    <n v="0"/>
    <n v="85"/>
    <n v="2"/>
  </r>
  <r>
    <x v="9"/>
    <x v="243"/>
    <s v="1"/>
    <s v="01"/>
    <s v="15041RESIN146362023"/>
    <s v="23BL000F"/>
    <n v="141"/>
    <n v="141"/>
    <n v="141"/>
    <n v="141"/>
    <m/>
    <n v="0"/>
    <n v="0"/>
    <n v="0"/>
    <n v="267.89999999999998"/>
    <n v="0"/>
    <n v="0"/>
    <n v="0"/>
    <n v="0"/>
    <n v="0"/>
    <n v="267.89999999999998"/>
    <n v="2"/>
  </r>
  <r>
    <x v="9"/>
    <x v="243"/>
    <s v="1"/>
    <s v="01"/>
    <s v="15041RESIN146362023"/>
    <s v="23BL000F"/>
    <n v="142"/>
    <n v="142"/>
    <n v="142"/>
    <n v="142"/>
    <m/>
    <n v="0"/>
    <n v="0"/>
    <n v="0"/>
    <n v="6.6"/>
    <n v="0"/>
    <n v="0"/>
    <n v="0"/>
    <n v="0"/>
    <n v="0"/>
    <n v="6.6"/>
    <n v="2"/>
  </r>
  <r>
    <x v="9"/>
    <x v="243"/>
    <s v="1"/>
    <s v="01"/>
    <s v="15041RESIN146362023"/>
    <s v="23BL000F"/>
    <n v="143"/>
    <n v="143"/>
    <n v="143"/>
    <n v="143"/>
    <m/>
    <n v="0"/>
    <n v="0"/>
    <n v="0"/>
    <n v="78"/>
    <n v="0"/>
    <n v="0"/>
    <n v="0"/>
    <n v="0"/>
    <n v="0"/>
    <n v="78"/>
    <n v="2"/>
  </r>
  <r>
    <x v="9"/>
    <x v="243"/>
    <s v="1"/>
    <s v="01"/>
    <s v="15041RESIN146362023"/>
    <s v="23BL000F"/>
    <n v="144"/>
    <n v="144"/>
    <n v="144"/>
    <n v="144"/>
    <m/>
    <n v="0"/>
    <n v="0"/>
    <n v="0"/>
    <n v="2473.5"/>
    <n v="0"/>
    <n v="0"/>
    <n v="0"/>
    <n v="0"/>
    <n v="0"/>
    <n v="2473.5"/>
    <n v="2"/>
  </r>
  <r>
    <x v="9"/>
    <x v="243"/>
    <s v="1"/>
    <s v="01"/>
    <s v="15041RESIN146362023"/>
    <s v="23BL000F"/>
    <n v="145"/>
    <n v="145"/>
    <n v="145"/>
    <n v="145"/>
    <m/>
    <n v="0"/>
    <n v="0"/>
    <n v="0"/>
    <n v="29.3"/>
    <n v="0"/>
    <n v="0"/>
    <n v="0"/>
    <n v="0"/>
    <n v="0"/>
    <n v="29.3"/>
    <n v="2"/>
  </r>
  <r>
    <x v="9"/>
    <x v="243"/>
    <s v="1"/>
    <s v="01"/>
    <s v="15041RESIN146362023"/>
    <s v="23BL000F"/>
    <n v="146"/>
    <n v="146"/>
    <n v="146"/>
    <n v="146"/>
    <m/>
    <n v="0"/>
    <n v="0"/>
    <n v="0"/>
    <n v="48.5"/>
    <n v="0"/>
    <n v="0"/>
    <n v="0"/>
    <n v="0"/>
    <n v="0"/>
    <n v="48.5"/>
    <n v="2"/>
  </r>
  <r>
    <x v="9"/>
    <x v="243"/>
    <s v="1"/>
    <s v="01"/>
    <s v="15041RESIN146362023"/>
    <s v="23BL000F"/>
    <n v="147"/>
    <n v="147"/>
    <n v="147"/>
    <n v="147"/>
    <m/>
    <n v="0"/>
    <n v="0"/>
    <n v="0"/>
    <n v="413.07"/>
    <n v="0"/>
    <n v="0"/>
    <n v="0"/>
    <n v="0"/>
    <n v="0"/>
    <n v="413.07"/>
    <n v="2"/>
  </r>
  <r>
    <x v="9"/>
    <x v="243"/>
    <s v="1"/>
    <s v="01"/>
    <s v="15041RESIN146362023"/>
    <s v="23BL000F"/>
    <n v="148"/>
    <n v="148"/>
    <n v="148"/>
    <n v="148"/>
    <m/>
    <n v="0"/>
    <n v="0"/>
    <n v="0"/>
    <n v="741"/>
    <n v="0"/>
    <n v="0"/>
    <n v="0"/>
    <n v="0"/>
    <n v="0"/>
    <n v="741"/>
    <n v="2"/>
  </r>
  <r>
    <x v="9"/>
    <x v="243"/>
    <s v="1"/>
    <s v="01"/>
    <s v="15041RESIN146362023"/>
    <s v="23BL000F"/>
    <n v="149"/>
    <n v="149"/>
    <n v="149"/>
    <n v="149"/>
    <m/>
    <n v="0"/>
    <n v="0"/>
    <n v="0"/>
    <n v="27"/>
    <n v="0"/>
    <n v="0"/>
    <n v="0"/>
    <n v="0"/>
    <n v="0"/>
    <n v="27"/>
    <n v="2"/>
  </r>
  <r>
    <x v="9"/>
    <x v="243"/>
    <s v="1"/>
    <s v="01"/>
    <s v="15041RESIN146362023"/>
    <s v="23BL000F"/>
    <n v="150"/>
    <n v="150"/>
    <n v="150"/>
    <n v="150"/>
    <m/>
    <n v="0"/>
    <n v="0"/>
    <n v="0"/>
    <n v="46.8"/>
    <n v="0"/>
    <n v="0"/>
    <n v="0"/>
    <n v="0"/>
    <n v="0"/>
    <n v="46.8"/>
    <n v="2"/>
  </r>
  <r>
    <x v="9"/>
    <x v="243"/>
    <s v="1"/>
    <s v="01"/>
    <s v="15041RESIN146362023"/>
    <s v="23BL000F"/>
    <n v="151"/>
    <n v="151"/>
    <n v="151"/>
    <n v="151"/>
    <m/>
    <n v="0"/>
    <n v="0"/>
    <n v="0"/>
    <n v="350"/>
    <n v="0"/>
    <n v="0"/>
    <n v="0"/>
    <n v="0"/>
    <n v="0"/>
    <n v="350"/>
    <n v="2"/>
  </r>
  <r>
    <x v="9"/>
    <x v="243"/>
    <s v="1"/>
    <s v="01"/>
    <s v="15041RESIN146362023"/>
    <s v="23BL000F"/>
    <n v="152"/>
    <n v="152"/>
    <n v="152"/>
    <n v="152"/>
    <m/>
    <n v="0"/>
    <n v="0"/>
    <n v="0"/>
    <n v="250.5"/>
    <n v="0"/>
    <n v="0"/>
    <n v="0"/>
    <n v="0"/>
    <n v="0"/>
    <n v="250.5"/>
    <n v="2"/>
  </r>
  <r>
    <x v="9"/>
    <x v="243"/>
    <s v="1"/>
    <s v="01"/>
    <s v="15041RESIN146362023"/>
    <s v="23BL000F"/>
    <n v="153"/>
    <n v="153"/>
    <n v="153"/>
    <n v="153"/>
    <m/>
    <n v="0"/>
    <n v="0"/>
    <n v="0"/>
    <n v="98"/>
    <n v="0"/>
    <n v="0"/>
    <n v="0"/>
    <n v="0"/>
    <n v="0"/>
    <n v="98"/>
    <n v="2"/>
  </r>
  <r>
    <x v="9"/>
    <x v="243"/>
    <s v="1"/>
    <s v="01"/>
    <s v="15041RESIN146362023"/>
    <s v="23BL000F"/>
    <n v="154"/>
    <n v="154"/>
    <n v="154"/>
    <n v="154"/>
    <m/>
    <n v="0"/>
    <n v="0"/>
    <n v="0"/>
    <n v="672.15"/>
    <n v="0"/>
    <n v="0"/>
    <n v="0"/>
    <n v="0"/>
    <n v="0"/>
    <n v="672.15"/>
    <n v="2"/>
  </r>
  <r>
    <x v="9"/>
    <x v="243"/>
    <s v="1"/>
    <s v="01"/>
    <s v="15041RESIN146362023"/>
    <s v="23BL000F"/>
    <n v="155"/>
    <n v="155"/>
    <n v="155"/>
    <n v="155"/>
    <m/>
    <n v="0"/>
    <n v="0"/>
    <n v="0"/>
    <n v="51.94"/>
    <n v="0"/>
    <n v="0"/>
    <n v="0"/>
    <n v="0"/>
    <n v="0"/>
    <n v="51.94"/>
    <n v="2"/>
  </r>
  <r>
    <x v="9"/>
    <x v="243"/>
    <s v="1"/>
    <s v="01"/>
    <s v="15041RESIN146362023"/>
    <s v="23BL000F"/>
    <n v="156"/>
    <n v="156"/>
    <n v="156"/>
    <n v="156"/>
    <m/>
    <n v="0"/>
    <n v="0"/>
    <n v="0"/>
    <n v="527.5"/>
    <n v="0"/>
    <n v="0"/>
    <n v="0"/>
    <n v="0"/>
    <n v="0"/>
    <n v="527.5"/>
    <n v="2"/>
  </r>
  <r>
    <x v="9"/>
    <x v="243"/>
    <s v="1"/>
    <s v="01"/>
    <s v="15041RESIN146362023"/>
    <s v="23BL000F"/>
    <n v="157"/>
    <n v="157"/>
    <n v="157"/>
    <n v="157"/>
    <m/>
    <n v="0"/>
    <n v="0"/>
    <n v="0"/>
    <n v="65.5"/>
    <n v="0"/>
    <n v="0"/>
    <n v="0"/>
    <n v="0"/>
    <n v="0"/>
    <n v="65.5"/>
    <n v="2"/>
  </r>
  <r>
    <x v="9"/>
    <x v="243"/>
    <s v="1"/>
    <s v="01"/>
    <s v="15041RESIN146362023"/>
    <s v="23BL000F"/>
    <n v="158"/>
    <n v="158"/>
    <n v="158"/>
    <n v="158"/>
    <m/>
    <n v="0"/>
    <n v="0"/>
    <n v="0"/>
    <n v="51"/>
    <n v="0"/>
    <n v="0"/>
    <n v="0"/>
    <n v="0"/>
    <n v="0"/>
    <n v="51"/>
    <n v="2"/>
  </r>
  <r>
    <x v="9"/>
    <x v="244"/>
    <s v="1"/>
    <s v="01"/>
    <s v="15041RESIN146362023"/>
    <s v="23BL000F"/>
    <n v="159"/>
    <n v="159"/>
    <n v="159"/>
    <n v="159"/>
    <m/>
    <n v="0"/>
    <n v="0"/>
    <n v="0"/>
    <n v="55"/>
    <n v="0"/>
    <n v="0"/>
    <n v="0"/>
    <n v="0"/>
    <n v="0"/>
    <n v="55"/>
    <n v="2"/>
  </r>
  <r>
    <x v="9"/>
    <x v="244"/>
    <s v="1"/>
    <s v="01"/>
    <s v="15041RESIN146362023"/>
    <s v="23BL000F"/>
    <n v="160"/>
    <n v="160"/>
    <n v="160"/>
    <n v="160"/>
    <m/>
    <n v="0"/>
    <n v="0"/>
    <n v="0"/>
    <n v="255.5"/>
    <n v="0"/>
    <n v="0"/>
    <n v="0"/>
    <n v="0"/>
    <n v="0"/>
    <n v="255.5"/>
    <n v="2"/>
  </r>
  <r>
    <x v="9"/>
    <x v="244"/>
    <s v="1"/>
    <s v="01"/>
    <s v="15041RESIN146362023"/>
    <s v="23BL000F"/>
    <n v="161"/>
    <n v="161"/>
    <n v="161"/>
    <n v="161"/>
    <m/>
    <n v="0"/>
    <n v="0"/>
    <n v="0"/>
    <n v="450"/>
    <n v="0"/>
    <n v="0"/>
    <n v="0"/>
    <n v="0"/>
    <n v="0"/>
    <n v="450"/>
    <n v="2"/>
  </r>
  <r>
    <x v="9"/>
    <x v="244"/>
    <s v="1"/>
    <s v="01"/>
    <s v="15041RESIN146362023"/>
    <s v="23BL000F"/>
    <n v="162"/>
    <n v="162"/>
    <n v="162"/>
    <n v="162"/>
    <m/>
    <n v="0"/>
    <n v="0"/>
    <n v="0"/>
    <n v="100"/>
    <n v="0"/>
    <n v="0"/>
    <n v="0"/>
    <n v="0"/>
    <n v="0"/>
    <n v="100"/>
    <n v="2"/>
  </r>
  <r>
    <x v="9"/>
    <x v="244"/>
    <s v="1"/>
    <s v="01"/>
    <s v="15041RESIN146362023"/>
    <s v="23BL000F"/>
    <n v="163"/>
    <n v="163"/>
    <n v="163"/>
    <n v="163"/>
    <m/>
    <n v="0"/>
    <n v="0"/>
    <n v="0"/>
    <n v="142.4"/>
    <n v="0"/>
    <n v="0"/>
    <n v="0"/>
    <n v="0"/>
    <n v="0"/>
    <n v="142.4"/>
    <n v="2"/>
  </r>
  <r>
    <x v="9"/>
    <x v="244"/>
    <s v="1"/>
    <s v="01"/>
    <s v="15041RESIN146362023"/>
    <s v="23BL000F"/>
    <n v="164"/>
    <n v="164"/>
    <n v="164"/>
    <n v="164"/>
    <m/>
    <n v="0"/>
    <n v="0"/>
    <n v="0"/>
    <n v="5.24"/>
    <n v="0"/>
    <n v="0"/>
    <n v="0"/>
    <n v="0"/>
    <n v="0"/>
    <n v="5.24"/>
    <n v="2"/>
  </r>
  <r>
    <x v="9"/>
    <x v="244"/>
    <s v="1"/>
    <s v="01"/>
    <s v="15041RESIN146362023"/>
    <s v="23BL000F"/>
    <n v="165"/>
    <n v="165"/>
    <n v="165"/>
    <n v="165"/>
    <m/>
    <n v="0"/>
    <n v="0"/>
    <n v="0"/>
    <n v="111.6"/>
    <n v="0"/>
    <n v="0"/>
    <n v="0"/>
    <n v="0"/>
    <n v="0"/>
    <n v="111.6"/>
    <n v="2"/>
  </r>
  <r>
    <x v="9"/>
    <x v="244"/>
    <s v="1"/>
    <s v="01"/>
    <s v="15041RESIN146362023"/>
    <s v="23BL000F"/>
    <n v="166"/>
    <n v="166"/>
    <n v="166"/>
    <n v="166"/>
    <m/>
    <n v="0"/>
    <n v="0"/>
    <n v="0"/>
    <n v="298"/>
    <n v="0"/>
    <n v="0"/>
    <n v="0"/>
    <n v="0"/>
    <n v="0"/>
    <n v="298"/>
    <n v="2"/>
  </r>
  <r>
    <x v="9"/>
    <x v="244"/>
    <s v="1"/>
    <s v="01"/>
    <s v="15041RESIN146362023"/>
    <s v="23BL000F"/>
    <n v="167"/>
    <n v="167"/>
    <n v="167"/>
    <n v="167"/>
    <m/>
    <n v="0"/>
    <n v="0"/>
    <n v="0"/>
    <n v="7.5"/>
    <n v="0"/>
    <n v="0"/>
    <n v="0"/>
    <n v="0"/>
    <n v="0"/>
    <n v="7.5"/>
    <n v="2"/>
  </r>
  <r>
    <x v="9"/>
    <x v="244"/>
    <s v="1"/>
    <s v="01"/>
    <s v="15041RESIN146362023"/>
    <s v="23BL000F"/>
    <n v="168"/>
    <n v="168"/>
    <n v="168"/>
    <n v="168"/>
    <m/>
    <n v="0"/>
    <n v="0"/>
    <n v="0"/>
    <n v="247"/>
    <n v="0"/>
    <n v="0"/>
    <n v="0"/>
    <n v="0"/>
    <n v="0"/>
    <n v="247"/>
    <n v="2"/>
  </r>
  <r>
    <x v="9"/>
    <x v="244"/>
    <s v="1"/>
    <s v="01"/>
    <s v="15041RESIN146362023"/>
    <s v="23BL000F"/>
    <n v="169"/>
    <n v="169"/>
    <n v="169"/>
    <n v="169"/>
    <m/>
    <n v="0"/>
    <n v="0"/>
    <n v="0"/>
    <n v="195"/>
    <n v="0"/>
    <n v="0"/>
    <n v="0"/>
    <n v="0"/>
    <n v="0"/>
    <n v="195"/>
    <n v="2"/>
  </r>
  <r>
    <x v="9"/>
    <x v="244"/>
    <s v="1"/>
    <s v="01"/>
    <s v="15041RESIN146362023"/>
    <s v="23BL000F"/>
    <n v="170"/>
    <n v="170"/>
    <n v="170"/>
    <n v="170"/>
    <m/>
    <n v="0"/>
    <n v="0"/>
    <n v="0"/>
    <n v="80.23"/>
    <n v="0"/>
    <n v="0"/>
    <n v="0"/>
    <n v="0"/>
    <n v="0"/>
    <n v="80.23"/>
    <n v="2"/>
  </r>
  <r>
    <x v="9"/>
    <x v="244"/>
    <s v="1"/>
    <s v="01"/>
    <s v="15041RESIN146362023"/>
    <s v="23BL000F"/>
    <n v="171"/>
    <n v="171"/>
    <n v="171"/>
    <n v="171"/>
    <m/>
    <n v="0"/>
    <n v="0"/>
    <n v="0"/>
    <n v="388.35"/>
    <n v="0"/>
    <n v="0"/>
    <n v="0"/>
    <n v="0"/>
    <n v="0"/>
    <n v="388.35"/>
    <n v="2"/>
  </r>
  <r>
    <x v="9"/>
    <x v="244"/>
    <s v="1"/>
    <s v="01"/>
    <s v="15041RESIN146362023"/>
    <s v="23BL000F"/>
    <n v="172"/>
    <n v="172"/>
    <n v="172"/>
    <n v="172"/>
    <m/>
    <n v="0"/>
    <n v="0"/>
    <n v="0"/>
    <n v="547"/>
    <n v="0"/>
    <n v="0"/>
    <n v="0"/>
    <n v="0"/>
    <n v="0"/>
    <n v="547"/>
    <n v="2"/>
  </r>
  <r>
    <x v="9"/>
    <x v="244"/>
    <s v="1"/>
    <s v="01"/>
    <s v="15041RESIN146362023"/>
    <s v="23BL000F"/>
    <n v="173"/>
    <n v="173"/>
    <n v="173"/>
    <n v="173"/>
    <m/>
    <n v="0"/>
    <n v="0"/>
    <n v="0"/>
    <n v="7.64"/>
    <n v="0"/>
    <n v="0"/>
    <n v="0"/>
    <n v="0"/>
    <n v="0"/>
    <n v="7.64"/>
    <n v="2"/>
  </r>
  <r>
    <x v="9"/>
    <x v="244"/>
    <s v="1"/>
    <s v="01"/>
    <s v="15041RESIN146362023"/>
    <s v="23BL000F"/>
    <n v="174"/>
    <n v="174"/>
    <n v="174"/>
    <n v="174"/>
    <m/>
    <n v="0"/>
    <n v="0"/>
    <n v="0"/>
    <n v="11.5"/>
    <n v="0"/>
    <n v="0"/>
    <n v="0"/>
    <n v="0"/>
    <n v="0"/>
    <n v="11.5"/>
    <n v="2"/>
  </r>
  <r>
    <x v="9"/>
    <x v="244"/>
    <s v="1"/>
    <s v="01"/>
    <s v="15041RESIN146362023"/>
    <s v="23BL000F"/>
    <n v="175"/>
    <n v="175"/>
    <n v="175"/>
    <n v="175"/>
    <m/>
    <n v="0"/>
    <n v="0"/>
    <n v="0"/>
    <n v="29.48"/>
    <n v="0"/>
    <n v="0"/>
    <n v="0"/>
    <n v="0"/>
    <n v="0"/>
    <n v="29.48"/>
    <n v="2"/>
  </r>
  <r>
    <x v="9"/>
    <x v="244"/>
    <s v="1"/>
    <s v="01"/>
    <s v="15041RESIN146362023"/>
    <s v="23BL000F"/>
    <n v="176"/>
    <n v="176"/>
    <n v="176"/>
    <n v="176"/>
    <m/>
    <n v="0"/>
    <n v="0"/>
    <n v="0"/>
    <n v="50"/>
    <n v="0"/>
    <n v="0"/>
    <n v="0"/>
    <n v="0"/>
    <n v="0"/>
    <n v="50"/>
    <n v="2"/>
  </r>
  <r>
    <x v="9"/>
    <x v="244"/>
    <s v="1"/>
    <s v="01"/>
    <s v="15041RESIN146362023"/>
    <s v="23BL000F"/>
    <n v="177"/>
    <n v="177"/>
    <n v="177"/>
    <n v="177"/>
    <m/>
    <n v="0"/>
    <n v="0"/>
    <n v="0"/>
    <n v="61.2"/>
    <n v="0"/>
    <n v="0"/>
    <n v="0"/>
    <n v="0"/>
    <n v="0"/>
    <n v="61.2"/>
    <n v="2"/>
  </r>
  <r>
    <x v="9"/>
    <x v="244"/>
    <s v="1"/>
    <s v="01"/>
    <s v="15041RESIN146362023"/>
    <s v="23BL000F"/>
    <n v="178"/>
    <n v="178"/>
    <n v="178"/>
    <n v="178"/>
    <m/>
    <n v="0"/>
    <n v="0"/>
    <n v="0"/>
    <n v="190.4"/>
    <n v="0"/>
    <n v="0"/>
    <n v="0"/>
    <n v="0"/>
    <n v="0"/>
    <n v="190.4"/>
    <n v="2"/>
  </r>
  <r>
    <x v="9"/>
    <x v="244"/>
    <s v="1"/>
    <s v="01"/>
    <s v="15041RESIN146362023"/>
    <s v="23BL000F"/>
    <n v="179"/>
    <n v="179"/>
    <n v="179"/>
    <n v="179"/>
    <m/>
    <n v="0"/>
    <n v="0"/>
    <n v="0"/>
    <n v="324"/>
    <n v="0"/>
    <n v="0"/>
    <n v="0"/>
    <n v="0"/>
    <n v="0"/>
    <n v="324"/>
    <n v="2"/>
  </r>
  <r>
    <x v="9"/>
    <x v="244"/>
    <s v="1"/>
    <s v="01"/>
    <s v="15041RESIN146362023"/>
    <s v="23BL000F"/>
    <n v="180"/>
    <n v="180"/>
    <n v="180"/>
    <n v="180"/>
    <m/>
    <n v="0"/>
    <n v="0"/>
    <n v="0"/>
    <n v="214"/>
    <n v="0"/>
    <n v="0"/>
    <n v="0"/>
    <n v="0"/>
    <n v="0"/>
    <n v="214"/>
    <n v="2"/>
  </r>
  <r>
    <x v="9"/>
    <x v="244"/>
    <s v="1"/>
    <s v="01"/>
    <s v="15041RESIN146362023"/>
    <s v="23BL000F"/>
    <n v="181"/>
    <n v="181"/>
    <n v="181"/>
    <n v="181"/>
    <m/>
    <n v="0"/>
    <n v="0"/>
    <n v="0"/>
    <n v="172"/>
    <n v="0"/>
    <n v="0"/>
    <n v="0"/>
    <n v="0"/>
    <n v="0"/>
    <n v="172"/>
    <n v="2"/>
  </r>
  <r>
    <x v="9"/>
    <x v="244"/>
    <s v="1"/>
    <s v="01"/>
    <s v="15041RESIN146362023"/>
    <s v="23BL000F"/>
    <n v="182"/>
    <n v="182"/>
    <n v="182"/>
    <n v="182"/>
    <m/>
    <n v="0"/>
    <n v="0"/>
    <n v="0"/>
    <n v="379.15"/>
    <n v="0"/>
    <n v="0"/>
    <n v="0"/>
    <n v="0"/>
    <n v="0"/>
    <n v="379.15"/>
    <n v="2"/>
  </r>
  <r>
    <x v="9"/>
    <x v="244"/>
    <s v="1"/>
    <s v="01"/>
    <s v="15041RESIN146362023"/>
    <s v="23BL000F"/>
    <n v="183"/>
    <n v="183"/>
    <n v="183"/>
    <n v="183"/>
    <m/>
    <n v="0"/>
    <n v="0"/>
    <n v="0"/>
    <n v="162.4"/>
    <n v="0"/>
    <n v="0"/>
    <n v="0"/>
    <n v="0"/>
    <n v="0"/>
    <n v="162.4"/>
    <n v="2"/>
  </r>
  <r>
    <x v="9"/>
    <x v="245"/>
    <s v="1"/>
    <s v="01"/>
    <s v="15041RESIN146362023"/>
    <s v="23BL000F"/>
    <n v="184"/>
    <n v="184"/>
    <n v="184"/>
    <n v="184"/>
    <m/>
    <n v="0"/>
    <n v="0"/>
    <n v="0"/>
    <n v="463"/>
    <n v="0"/>
    <n v="0"/>
    <n v="0"/>
    <n v="0"/>
    <n v="0"/>
    <n v="463"/>
    <n v="2"/>
  </r>
  <r>
    <x v="9"/>
    <x v="245"/>
    <s v="1"/>
    <s v="01"/>
    <s v="15041RESIN146362023"/>
    <s v="23BL000F"/>
    <n v="185"/>
    <n v="185"/>
    <n v="185"/>
    <n v="185"/>
    <m/>
    <n v="0"/>
    <n v="0"/>
    <n v="0"/>
    <n v="164.5"/>
    <n v="0"/>
    <n v="0"/>
    <n v="0"/>
    <n v="0"/>
    <n v="0"/>
    <n v="164.5"/>
    <n v="2"/>
  </r>
  <r>
    <x v="9"/>
    <x v="245"/>
    <s v="1"/>
    <s v="01"/>
    <s v="15041RESIN146362023"/>
    <s v="23BL000F"/>
    <n v="186"/>
    <n v="186"/>
    <n v="186"/>
    <n v="186"/>
    <m/>
    <n v="0"/>
    <n v="0"/>
    <n v="0"/>
    <n v="416"/>
    <n v="0"/>
    <n v="0"/>
    <n v="0"/>
    <n v="0"/>
    <n v="0"/>
    <n v="416"/>
    <n v="2"/>
  </r>
  <r>
    <x v="9"/>
    <x v="245"/>
    <s v="1"/>
    <s v="01"/>
    <s v="15041RESIN146362023"/>
    <s v="23BL000F"/>
    <n v="187"/>
    <n v="187"/>
    <n v="187"/>
    <n v="187"/>
    <m/>
    <n v="0"/>
    <n v="0"/>
    <n v="0"/>
    <n v="612.4"/>
    <n v="0"/>
    <n v="0"/>
    <n v="0"/>
    <n v="0"/>
    <n v="0"/>
    <n v="612.4"/>
    <n v="2"/>
  </r>
  <r>
    <x v="9"/>
    <x v="245"/>
    <s v="1"/>
    <s v="01"/>
    <s v="15041RESIN146362023"/>
    <s v="23BL000F"/>
    <n v="188"/>
    <n v="188"/>
    <n v="188"/>
    <n v="188"/>
    <m/>
    <n v="0"/>
    <n v="0"/>
    <n v="0"/>
    <n v="479"/>
    <n v="0"/>
    <n v="0"/>
    <n v="0"/>
    <n v="0"/>
    <n v="0"/>
    <n v="479"/>
    <n v="2"/>
  </r>
  <r>
    <x v="9"/>
    <x v="245"/>
    <s v="1"/>
    <s v="01"/>
    <s v="15041RESIN146362023"/>
    <s v="23BL000F"/>
    <n v="189"/>
    <n v="189"/>
    <n v="189"/>
    <n v="189"/>
    <m/>
    <n v="0"/>
    <n v="0"/>
    <n v="0"/>
    <n v="157.5"/>
    <n v="0"/>
    <n v="0"/>
    <n v="0"/>
    <n v="0"/>
    <n v="0"/>
    <n v="157.5"/>
    <n v="2"/>
  </r>
  <r>
    <x v="9"/>
    <x v="245"/>
    <s v="1"/>
    <s v="01"/>
    <s v="15041RESIN146362023"/>
    <s v="23BL000F"/>
    <n v="190"/>
    <n v="190"/>
    <n v="190"/>
    <n v="190"/>
    <m/>
    <n v="0"/>
    <n v="0"/>
    <n v="0"/>
    <n v="150"/>
    <n v="0"/>
    <n v="0"/>
    <n v="0"/>
    <n v="0"/>
    <n v="0"/>
    <n v="150"/>
    <n v="2"/>
  </r>
  <r>
    <x v="9"/>
    <x v="245"/>
    <s v="1"/>
    <s v="01"/>
    <s v="15041RESIN146362023"/>
    <s v="23BL000F"/>
    <n v="191"/>
    <n v="191"/>
    <n v="191"/>
    <n v="191"/>
    <m/>
    <n v="0"/>
    <n v="0"/>
    <n v="0"/>
    <n v="93.1"/>
    <n v="0"/>
    <n v="0"/>
    <n v="0"/>
    <n v="0"/>
    <n v="0"/>
    <n v="93.1"/>
    <n v="2"/>
  </r>
  <r>
    <x v="9"/>
    <x v="245"/>
    <s v="1"/>
    <s v="01"/>
    <s v="15041RESIN146362023"/>
    <s v="23BL000F"/>
    <n v="192"/>
    <n v="192"/>
    <n v="192"/>
    <n v="192"/>
    <m/>
    <n v="0"/>
    <n v="0"/>
    <n v="0"/>
    <n v="33.75"/>
    <n v="0"/>
    <n v="0"/>
    <n v="0"/>
    <n v="0"/>
    <n v="0"/>
    <n v="33.75"/>
    <n v="2"/>
  </r>
  <r>
    <x v="9"/>
    <x v="245"/>
    <s v="1"/>
    <s v="01"/>
    <s v="15041RESIN146362023"/>
    <s v="23BL000F"/>
    <n v="193"/>
    <n v="193"/>
    <n v="193"/>
    <n v="193"/>
    <m/>
    <n v="0"/>
    <n v="0"/>
    <n v="0"/>
    <n v="275"/>
    <n v="0"/>
    <n v="0"/>
    <n v="0"/>
    <n v="0"/>
    <n v="0"/>
    <n v="275"/>
    <n v="2"/>
  </r>
  <r>
    <x v="9"/>
    <x v="245"/>
    <s v="1"/>
    <s v="01"/>
    <s v="15041RESIN146362023"/>
    <s v="23BL000F"/>
    <n v="194"/>
    <n v="194"/>
    <n v="194"/>
    <n v="194"/>
    <m/>
    <n v="0"/>
    <n v="0"/>
    <n v="0"/>
    <n v="418.8"/>
    <n v="0"/>
    <n v="0"/>
    <n v="0"/>
    <n v="0"/>
    <n v="0"/>
    <n v="418.8"/>
    <n v="2"/>
  </r>
  <r>
    <x v="9"/>
    <x v="245"/>
    <s v="1"/>
    <s v="01"/>
    <s v="15041RESIN146362023"/>
    <s v="23BL000F"/>
    <n v="195"/>
    <n v="195"/>
    <n v="195"/>
    <n v="195"/>
    <m/>
    <n v="0"/>
    <n v="0"/>
    <n v="0"/>
    <n v="225"/>
    <n v="0"/>
    <n v="0"/>
    <n v="0"/>
    <n v="0"/>
    <n v="0"/>
    <n v="225"/>
    <n v="2"/>
  </r>
  <r>
    <x v="9"/>
    <x v="245"/>
    <s v="1"/>
    <s v="01"/>
    <s v="15041RESIN146362023"/>
    <s v="23BL000F"/>
    <n v="196"/>
    <n v="196"/>
    <n v="196"/>
    <n v="196"/>
    <m/>
    <n v="0"/>
    <n v="0"/>
    <n v="0"/>
    <n v="120"/>
    <n v="0"/>
    <n v="0"/>
    <n v="0"/>
    <n v="0"/>
    <n v="0"/>
    <n v="120"/>
    <n v="2"/>
  </r>
  <r>
    <x v="9"/>
    <x v="245"/>
    <s v="1"/>
    <s v="01"/>
    <s v="15041RESIN146362023"/>
    <s v="23BL000F"/>
    <n v="197"/>
    <n v="197"/>
    <n v="197"/>
    <n v="197"/>
    <m/>
    <n v="0"/>
    <n v="0"/>
    <n v="0"/>
    <n v="16.2"/>
    <n v="0"/>
    <n v="0"/>
    <n v="0"/>
    <n v="0"/>
    <n v="0"/>
    <n v="16.2"/>
    <n v="2"/>
  </r>
  <r>
    <x v="9"/>
    <x v="245"/>
    <s v="1"/>
    <s v="01"/>
    <s v="15041RESIN146362023"/>
    <s v="23BL000F"/>
    <n v="198"/>
    <n v="198"/>
    <n v="198"/>
    <n v="198"/>
    <m/>
    <n v="0"/>
    <n v="0"/>
    <n v="0"/>
    <n v="94.2"/>
    <n v="0"/>
    <n v="0"/>
    <n v="0"/>
    <n v="0"/>
    <n v="0"/>
    <n v="94.2"/>
    <n v="2"/>
  </r>
  <r>
    <x v="9"/>
    <x v="245"/>
    <s v="1"/>
    <s v="01"/>
    <s v="15041RESIN146362023"/>
    <s v="23BL000F"/>
    <n v="199"/>
    <n v="199"/>
    <n v="199"/>
    <n v="199"/>
    <m/>
    <n v="0"/>
    <n v="0"/>
    <n v="0"/>
    <n v="174"/>
    <n v="0"/>
    <n v="0"/>
    <n v="0"/>
    <n v="0"/>
    <n v="0"/>
    <n v="174"/>
    <n v="2"/>
  </r>
  <r>
    <x v="9"/>
    <x v="245"/>
    <s v="1"/>
    <s v="01"/>
    <s v="15041RESIN146362023"/>
    <s v="23BL000F"/>
    <n v="200"/>
    <n v="200"/>
    <n v="200"/>
    <n v="200"/>
    <m/>
    <n v="0"/>
    <n v="0"/>
    <n v="0"/>
    <n v="45.78"/>
    <n v="0"/>
    <n v="0"/>
    <n v="0"/>
    <n v="0"/>
    <n v="0"/>
    <n v="45.78"/>
    <n v="2"/>
  </r>
  <r>
    <x v="9"/>
    <x v="245"/>
    <s v="1"/>
    <s v="01"/>
    <s v="15041RESIN146362023"/>
    <s v="23BL000F"/>
    <n v="201"/>
    <n v="201"/>
    <n v="201"/>
    <n v="201"/>
    <m/>
    <n v="0"/>
    <n v="0"/>
    <n v="0"/>
    <n v="39.5"/>
    <n v="0"/>
    <n v="0"/>
    <n v="0"/>
    <n v="0"/>
    <n v="0"/>
    <n v="39.5"/>
    <n v="2"/>
  </r>
  <r>
    <x v="9"/>
    <x v="245"/>
    <s v="1"/>
    <s v="01"/>
    <s v="15041RESIN146362023"/>
    <s v="23BL000F"/>
    <n v="202"/>
    <n v="202"/>
    <n v="202"/>
    <n v="202"/>
    <m/>
    <n v="0"/>
    <n v="0"/>
    <n v="0"/>
    <n v="266"/>
    <n v="0"/>
    <n v="0"/>
    <n v="0"/>
    <n v="0"/>
    <n v="0"/>
    <n v="266"/>
    <n v="2"/>
  </r>
  <r>
    <x v="9"/>
    <x v="245"/>
    <s v="1"/>
    <s v="01"/>
    <s v="15041RESIN146362023"/>
    <s v="23BL000F"/>
    <n v="203"/>
    <n v="203"/>
    <n v="203"/>
    <n v="203"/>
    <m/>
    <n v="0"/>
    <n v="0"/>
    <n v="0"/>
    <n v="15.75"/>
    <n v="0"/>
    <n v="0"/>
    <n v="0"/>
    <n v="0"/>
    <n v="0"/>
    <n v="15.75"/>
    <n v="2"/>
  </r>
  <r>
    <x v="9"/>
    <x v="245"/>
    <s v="1"/>
    <s v="01"/>
    <s v="15041RESIN146362023"/>
    <s v="23BL000F"/>
    <n v="204"/>
    <n v="204"/>
    <n v="204"/>
    <n v="204"/>
    <m/>
    <n v="0"/>
    <n v="0"/>
    <n v="0"/>
    <n v="1650.5"/>
    <n v="0"/>
    <n v="0"/>
    <n v="0"/>
    <n v="0"/>
    <n v="0"/>
    <n v="1650.5"/>
    <n v="2"/>
  </r>
  <r>
    <x v="9"/>
    <x v="246"/>
    <s v="1"/>
    <s v="01"/>
    <s v="15041RESIN146362023"/>
    <s v="23BL000F"/>
    <n v="205"/>
    <n v="205"/>
    <n v="205"/>
    <n v="205"/>
    <m/>
    <n v="0"/>
    <n v="0"/>
    <n v="0"/>
    <n v="135"/>
    <n v="0"/>
    <n v="0"/>
    <n v="0"/>
    <n v="0"/>
    <n v="0"/>
    <n v="135"/>
    <n v="2"/>
  </r>
  <r>
    <x v="9"/>
    <x v="246"/>
    <s v="1"/>
    <s v="01"/>
    <s v="15041RESIN146362023"/>
    <s v="23BL000F"/>
    <n v="206"/>
    <n v="206"/>
    <n v="206"/>
    <n v="206"/>
    <m/>
    <n v="0"/>
    <n v="0"/>
    <n v="0"/>
    <n v="49.95"/>
    <n v="0"/>
    <n v="0"/>
    <n v="0"/>
    <n v="0"/>
    <n v="0"/>
    <n v="49.95"/>
    <n v="2"/>
  </r>
  <r>
    <x v="9"/>
    <x v="246"/>
    <s v="1"/>
    <s v="01"/>
    <s v="15041RESIN146362023"/>
    <s v="23BL000F"/>
    <n v="207"/>
    <n v="207"/>
    <n v="207"/>
    <n v="207"/>
    <m/>
    <n v="0"/>
    <n v="0"/>
    <n v="0"/>
    <n v="540.5"/>
    <n v="0"/>
    <n v="0"/>
    <n v="0"/>
    <n v="0"/>
    <n v="0"/>
    <n v="540.5"/>
    <n v="2"/>
  </r>
  <r>
    <x v="9"/>
    <x v="246"/>
    <s v="1"/>
    <s v="01"/>
    <s v="15041RESIN146362023"/>
    <s v="23BL000F"/>
    <n v="208"/>
    <n v="208"/>
    <n v="208"/>
    <n v="208"/>
    <m/>
    <n v="0"/>
    <n v="0"/>
    <n v="0"/>
    <n v="6"/>
    <n v="0"/>
    <n v="0"/>
    <n v="0"/>
    <n v="0"/>
    <n v="0"/>
    <n v="6"/>
    <n v="2"/>
  </r>
  <r>
    <x v="9"/>
    <x v="246"/>
    <s v="1"/>
    <s v="01"/>
    <s v="15041RESIN146362023"/>
    <s v="23BL000F"/>
    <n v="209"/>
    <n v="209"/>
    <n v="209"/>
    <n v="209"/>
    <m/>
    <n v="0"/>
    <n v="0"/>
    <n v="0"/>
    <n v="54"/>
    <n v="0"/>
    <n v="0"/>
    <n v="0"/>
    <n v="0"/>
    <n v="0"/>
    <n v="54"/>
    <n v="2"/>
  </r>
  <r>
    <x v="9"/>
    <x v="246"/>
    <s v="1"/>
    <s v="01"/>
    <s v="15041RESIN146362023"/>
    <s v="23BL000F"/>
    <n v="210"/>
    <n v="210"/>
    <n v="210"/>
    <n v="210"/>
    <m/>
    <n v="0"/>
    <n v="0"/>
    <n v="0"/>
    <n v="166.25"/>
    <n v="0"/>
    <n v="0"/>
    <n v="0"/>
    <n v="0"/>
    <n v="0"/>
    <n v="166.25"/>
    <n v="2"/>
  </r>
  <r>
    <x v="9"/>
    <x v="246"/>
    <s v="1"/>
    <s v="01"/>
    <s v="15041RESIN146362023"/>
    <s v="23BL000F"/>
    <n v="211"/>
    <n v="211"/>
    <n v="211"/>
    <n v="211"/>
    <m/>
    <n v="0"/>
    <n v="0"/>
    <n v="0"/>
    <n v="16.5"/>
    <n v="0"/>
    <n v="0"/>
    <n v="0"/>
    <n v="0"/>
    <n v="0"/>
    <n v="16.5"/>
    <n v="2"/>
  </r>
  <r>
    <x v="9"/>
    <x v="246"/>
    <s v="1"/>
    <s v="01"/>
    <s v="15041RESIN146362023"/>
    <s v="23BL000F"/>
    <n v="212"/>
    <n v="212"/>
    <n v="212"/>
    <n v="212"/>
    <m/>
    <n v="0"/>
    <n v="0"/>
    <n v="0"/>
    <n v="460"/>
    <n v="0"/>
    <n v="0"/>
    <n v="0"/>
    <n v="0"/>
    <n v="0"/>
    <n v="460"/>
    <n v="2"/>
  </r>
  <r>
    <x v="9"/>
    <x v="246"/>
    <s v="1"/>
    <s v="01"/>
    <s v="15041RESIN146362023"/>
    <s v="23BL000F"/>
    <n v="213"/>
    <n v="213"/>
    <n v="213"/>
    <n v="213"/>
    <m/>
    <n v="0"/>
    <n v="0"/>
    <n v="0"/>
    <n v="17.5"/>
    <n v="0"/>
    <n v="0"/>
    <n v="0"/>
    <n v="0"/>
    <n v="0"/>
    <n v="17.5"/>
    <n v="2"/>
  </r>
  <r>
    <x v="9"/>
    <x v="246"/>
    <s v="1"/>
    <s v="01"/>
    <s v="15041RESIN146362023"/>
    <s v="23BL000F"/>
    <n v="214"/>
    <n v="214"/>
    <n v="214"/>
    <n v="214"/>
    <m/>
    <n v="0"/>
    <n v="0"/>
    <n v="0"/>
    <n v="36.4"/>
    <n v="0"/>
    <n v="0"/>
    <n v="0"/>
    <n v="0"/>
    <n v="0"/>
    <n v="36.4"/>
    <n v="2"/>
  </r>
  <r>
    <x v="9"/>
    <x v="246"/>
    <s v="1"/>
    <s v="01"/>
    <s v="15041RESIN146362023"/>
    <s v="23BL000F"/>
    <n v="215"/>
    <n v="215"/>
    <n v="215"/>
    <n v="215"/>
    <m/>
    <n v="0"/>
    <n v="0"/>
    <n v="0"/>
    <n v="32.299999999999997"/>
    <n v="0"/>
    <n v="0"/>
    <n v="0"/>
    <n v="0"/>
    <n v="0"/>
    <n v="32.299999999999997"/>
    <n v="2"/>
  </r>
  <r>
    <x v="9"/>
    <x v="246"/>
    <s v="1"/>
    <s v="01"/>
    <s v="15041RESIN146362023"/>
    <s v="23BL000F"/>
    <n v="216"/>
    <n v="216"/>
    <n v="216"/>
    <n v="216"/>
    <m/>
    <n v="0"/>
    <n v="0"/>
    <n v="0"/>
    <n v="257"/>
    <n v="0"/>
    <n v="0"/>
    <n v="0"/>
    <n v="0"/>
    <n v="0"/>
    <n v="257"/>
    <n v="2"/>
  </r>
  <r>
    <x v="9"/>
    <x v="246"/>
    <s v="1"/>
    <s v="01"/>
    <s v="15041RESIN146362023"/>
    <s v="23BL000F"/>
    <n v="217"/>
    <n v="217"/>
    <n v="217"/>
    <n v="217"/>
    <m/>
    <n v="0"/>
    <n v="0"/>
    <n v="0"/>
    <n v="327.5"/>
    <n v="0"/>
    <n v="0"/>
    <n v="0"/>
    <n v="0"/>
    <n v="0"/>
    <n v="327.5"/>
    <n v="2"/>
  </r>
  <r>
    <x v="9"/>
    <x v="246"/>
    <s v="1"/>
    <s v="01"/>
    <s v="15041RESIN146362023"/>
    <s v="23BL000F"/>
    <n v="218"/>
    <n v="218"/>
    <n v="218"/>
    <n v="218"/>
    <m/>
    <n v="0"/>
    <n v="0"/>
    <n v="0"/>
    <n v="33"/>
    <n v="0"/>
    <n v="0"/>
    <n v="0"/>
    <n v="0"/>
    <n v="0"/>
    <n v="33"/>
    <n v="2"/>
  </r>
  <r>
    <x v="9"/>
    <x v="246"/>
    <s v="1"/>
    <s v="01"/>
    <s v="15041RESIN146362023"/>
    <s v="23BL000F"/>
    <n v="219"/>
    <n v="219"/>
    <n v="219"/>
    <n v="219"/>
    <m/>
    <n v="0"/>
    <n v="0"/>
    <n v="0"/>
    <n v="140"/>
    <n v="0"/>
    <n v="0"/>
    <n v="0"/>
    <n v="0"/>
    <n v="0"/>
    <n v="140"/>
    <n v="2"/>
  </r>
  <r>
    <x v="9"/>
    <x v="246"/>
    <s v="1"/>
    <s v="01"/>
    <s v="15041RESIN146362023"/>
    <s v="23BL000F"/>
    <n v="220"/>
    <n v="220"/>
    <n v="220"/>
    <n v="220"/>
    <m/>
    <n v="0"/>
    <n v="0"/>
    <n v="0"/>
    <n v="138.6"/>
    <n v="0"/>
    <n v="0"/>
    <n v="0"/>
    <n v="0"/>
    <n v="0"/>
    <n v="138.6"/>
    <n v="2"/>
  </r>
  <r>
    <x v="9"/>
    <x v="246"/>
    <s v="1"/>
    <s v="01"/>
    <s v="15041RESIN146362023"/>
    <s v="23BL000F"/>
    <n v="221"/>
    <n v="221"/>
    <n v="221"/>
    <n v="221"/>
    <m/>
    <n v="0"/>
    <n v="0"/>
    <n v="0"/>
    <n v="65.25"/>
    <n v="0"/>
    <n v="0"/>
    <n v="0"/>
    <n v="0"/>
    <n v="0"/>
    <n v="65.25"/>
    <n v="2"/>
  </r>
  <r>
    <x v="9"/>
    <x v="246"/>
    <s v="1"/>
    <s v="01"/>
    <s v="15041RESIN146362023"/>
    <s v="23BL000F"/>
    <n v="222"/>
    <n v="222"/>
    <n v="222"/>
    <n v="222"/>
    <m/>
    <n v="0"/>
    <n v="0"/>
    <n v="0"/>
    <n v="137.5"/>
    <n v="0"/>
    <n v="0"/>
    <n v="0"/>
    <n v="0"/>
    <n v="0"/>
    <n v="137.5"/>
    <n v="2"/>
  </r>
  <r>
    <x v="9"/>
    <x v="246"/>
    <s v="1"/>
    <s v="01"/>
    <s v="15041RESIN146362023"/>
    <s v="23BL000F"/>
    <n v="223"/>
    <n v="223"/>
    <n v="223"/>
    <n v="223"/>
    <m/>
    <n v="0"/>
    <n v="0"/>
    <n v="0"/>
    <n v="50"/>
    <n v="0"/>
    <n v="0"/>
    <n v="0"/>
    <n v="0"/>
    <n v="0"/>
    <n v="50"/>
    <n v="2"/>
  </r>
  <r>
    <x v="9"/>
    <x v="246"/>
    <s v="1"/>
    <s v="01"/>
    <s v="15041RESIN146362023"/>
    <s v="23BL000F"/>
    <n v="224"/>
    <n v="224"/>
    <n v="224"/>
    <n v="224"/>
    <m/>
    <n v="0"/>
    <n v="0"/>
    <n v="0"/>
    <n v="42"/>
    <n v="0"/>
    <n v="0"/>
    <n v="0"/>
    <n v="0"/>
    <n v="0"/>
    <n v="42"/>
    <n v="2"/>
  </r>
  <r>
    <x v="9"/>
    <x v="246"/>
    <s v="1"/>
    <s v="01"/>
    <s v="15041RESIN146362023"/>
    <s v="23BL000F"/>
    <n v="225"/>
    <n v="225"/>
    <n v="225"/>
    <n v="225"/>
    <m/>
    <n v="0"/>
    <n v="0"/>
    <n v="0"/>
    <n v="24.5"/>
    <n v="0"/>
    <n v="0"/>
    <n v="0"/>
    <n v="0"/>
    <n v="0"/>
    <n v="24.5"/>
    <n v="2"/>
  </r>
  <r>
    <x v="9"/>
    <x v="246"/>
    <s v="1"/>
    <s v="01"/>
    <s v="15041RESIN146362023"/>
    <s v="23BL000F"/>
    <n v="226"/>
    <n v="226"/>
    <n v="226"/>
    <n v="226"/>
    <m/>
    <n v="0"/>
    <n v="0"/>
    <n v="0"/>
    <n v="478.5"/>
    <n v="0"/>
    <n v="0"/>
    <n v="0"/>
    <n v="0"/>
    <n v="0"/>
    <n v="478.5"/>
    <n v="2"/>
  </r>
  <r>
    <x v="9"/>
    <x v="246"/>
    <s v="1"/>
    <s v="01"/>
    <s v="15041RESIN146362023"/>
    <s v="23BL000F"/>
    <n v="227"/>
    <n v="227"/>
    <n v="227"/>
    <n v="227"/>
    <m/>
    <n v="0"/>
    <n v="0"/>
    <n v="0"/>
    <n v="50.6"/>
    <n v="0"/>
    <n v="0"/>
    <n v="0"/>
    <n v="0"/>
    <n v="0"/>
    <n v="50.6"/>
    <n v="2"/>
  </r>
  <r>
    <x v="9"/>
    <x v="246"/>
    <s v="1"/>
    <s v="01"/>
    <s v="15041RESIN146362023"/>
    <s v="23BL000F"/>
    <n v="228"/>
    <n v="228"/>
    <n v="228"/>
    <n v="228"/>
    <m/>
    <n v="0"/>
    <n v="0"/>
    <n v="0"/>
    <n v="45"/>
    <n v="0"/>
    <n v="0"/>
    <n v="0"/>
    <n v="0"/>
    <n v="0"/>
    <n v="45"/>
    <n v="2"/>
  </r>
  <r>
    <x v="9"/>
    <x v="246"/>
    <s v="1"/>
    <s v="01"/>
    <s v="15041RESIN146362023"/>
    <s v="23BL000F"/>
    <n v="229"/>
    <n v="229"/>
    <n v="229"/>
    <n v="229"/>
    <m/>
    <n v="0"/>
    <n v="0"/>
    <n v="0"/>
    <n v="514.1"/>
    <n v="0"/>
    <n v="0"/>
    <n v="0"/>
    <n v="0"/>
    <n v="0"/>
    <n v="514.1"/>
    <n v="2"/>
  </r>
  <r>
    <x v="9"/>
    <x v="246"/>
    <s v="1"/>
    <s v="01"/>
    <s v="15041RESIN146362023"/>
    <s v="23BL000F"/>
    <n v="230"/>
    <n v="230"/>
    <n v="230"/>
    <n v="230"/>
    <m/>
    <n v="0"/>
    <n v="0"/>
    <n v="0"/>
    <n v="208.5"/>
    <n v="0"/>
    <n v="0"/>
    <n v="0"/>
    <n v="0"/>
    <n v="0"/>
    <n v="208.5"/>
    <n v="2"/>
  </r>
  <r>
    <x v="9"/>
    <x v="246"/>
    <s v="1"/>
    <s v="01"/>
    <s v="15041RESIN146362023"/>
    <s v="23BL000F"/>
    <n v="231"/>
    <n v="231"/>
    <n v="231"/>
    <n v="231"/>
    <m/>
    <n v="0"/>
    <n v="0"/>
    <n v="0"/>
    <n v="50"/>
    <n v="0"/>
    <n v="0"/>
    <n v="0"/>
    <n v="0"/>
    <n v="0"/>
    <n v="50"/>
    <n v="2"/>
  </r>
  <r>
    <x v="9"/>
    <x v="246"/>
    <s v="1"/>
    <s v="01"/>
    <s v="15041RESIN146362023"/>
    <s v="23BL000F"/>
    <n v="232"/>
    <n v="232"/>
    <n v="232"/>
    <n v="232"/>
    <m/>
    <n v="0"/>
    <n v="0"/>
    <n v="0"/>
    <n v="22.5"/>
    <n v="0"/>
    <n v="0"/>
    <n v="0"/>
    <n v="0"/>
    <n v="0"/>
    <n v="22.5"/>
    <n v="2"/>
  </r>
  <r>
    <x v="9"/>
    <x v="246"/>
    <s v="1"/>
    <s v="01"/>
    <s v="15041RESIN146362023"/>
    <s v="23BL000F"/>
    <n v="233"/>
    <n v="233"/>
    <n v="233"/>
    <n v="233"/>
    <m/>
    <n v="0"/>
    <n v="0"/>
    <n v="0"/>
    <n v="139.5"/>
    <n v="0"/>
    <n v="0"/>
    <n v="0"/>
    <n v="0"/>
    <n v="0"/>
    <n v="139.5"/>
    <n v="2"/>
  </r>
  <r>
    <x v="9"/>
    <x v="246"/>
    <s v="1"/>
    <s v="01"/>
    <s v="15041RESIN146362023"/>
    <s v="23BL000F"/>
    <n v="234"/>
    <n v="234"/>
    <n v="234"/>
    <n v="234"/>
    <m/>
    <n v="0"/>
    <n v="0"/>
    <n v="0"/>
    <n v="45"/>
    <n v="0"/>
    <n v="0"/>
    <n v="0"/>
    <n v="0"/>
    <n v="0"/>
    <n v="45"/>
    <n v="2"/>
  </r>
  <r>
    <x v="9"/>
    <x v="246"/>
    <s v="1"/>
    <s v="01"/>
    <s v="15041RESIN146362023"/>
    <s v="23BL000F"/>
    <n v="235"/>
    <n v="235"/>
    <n v="235"/>
    <n v="235"/>
    <m/>
    <n v="0"/>
    <n v="0"/>
    <n v="0"/>
    <n v="166.25"/>
    <n v="0"/>
    <n v="0"/>
    <n v="0"/>
    <n v="0"/>
    <n v="0"/>
    <n v="166.25"/>
    <n v="2"/>
  </r>
  <r>
    <x v="9"/>
    <x v="246"/>
    <s v="1"/>
    <s v="01"/>
    <s v="15041RESIN146362023"/>
    <s v="23BL000F"/>
    <n v="236"/>
    <n v="236"/>
    <n v="236"/>
    <n v="236"/>
    <m/>
    <n v="0"/>
    <n v="0"/>
    <n v="0"/>
    <n v="0"/>
    <n v="0"/>
    <n v="0"/>
    <n v="0"/>
    <n v="0"/>
    <n v="0"/>
    <n v="0"/>
    <n v="2"/>
  </r>
  <r>
    <x v="9"/>
    <x v="246"/>
    <s v="1"/>
    <s v="01"/>
    <s v="15041RESIN146362023"/>
    <s v="23BL000F"/>
    <n v="237"/>
    <n v="237"/>
    <n v="237"/>
    <n v="237"/>
    <m/>
    <n v="0"/>
    <n v="0"/>
    <n v="0"/>
    <n v="45"/>
    <n v="0"/>
    <n v="0"/>
    <n v="0"/>
    <n v="0"/>
    <n v="0"/>
    <n v="45"/>
    <n v="2"/>
  </r>
  <r>
    <x v="9"/>
    <x v="246"/>
    <s v="1"/>
    <s v="01"/>
    <s v="15041RESIN146362023"/>
    <s v="23BL000F"/>
    <n v="238"/>
    <n v="238"/>
    <n v="238"/>
    <n v="238"/>
    <m/>
    <n v="0"/>
    <n v="0"/>
    <n v="0"/>
    <n v="250"/>
    <n v="0"/>
    <n v="0"/>
    <n v="0"/>
    <n v="0"/>
    <n v="0"/>
    <n v="250"/>
    <n v="2"/>
  </r>
  <r>
    <x v="9"/>
    <x v="247"/>
    <s v="1"/>
    <s v="01"/>
    <s v="15041RESIN146362023"/>
    <s v="23BL000F"/>
    <n v="239"/>
    <n v="239"/>
    <n v="239"/>
    <n v="239"/>
    <m/>
    <n v="0"/>
    <n v="0"/>
    <n v="0"/>
    <n v="45"/>
    <n v="0"/>
    <n v="0"/>
    <n v="0"/>
    <n v="0"/>
    <n v="0"/>
    <n v="45"/>
    <n v="2"/>
  </r>
  <r>
    <x v="9"/>
    <x v="247"/>
    <s v="1"/>
    <s v="01"/>
    <s v="15041RESIN146362023"/>
    <s v="23BL000F"/>
    <n v="240"/>
    <n v="240"/>
    <n v="240"/>
    <n v="240"/>
    <m/>
    <n v="0"/>
    <n v="0"/>
    <n v="0"/>
    <n v="299.25"/>
    <n v="0"/>
    <n v="0"/>
    <n v="0"/>
    <n v="0"/>
    <n v="0"/>
    <n v="299.25"/>
    <n v="2"/>
  </r>
  <r>
    <x v="9"/>
    <x v="247"/>
    <s v="1"/>
    <s v="01"/>
    <s v="15041RESIN146362023"/>
    <s v="23BL000F"/>
    <n v="241"/>
    <n v="241"/>
    <n v="241"/>
    <n v="241"/>
    <m/>
    <n v="0"/>
    <n v="0"/>
    <n v="0"/>
    <n v="123.2"/>
    <n v="0"/>
    <n v="0"/>
    <n v="0"/>
    <n v="0"/>
    <n v="0"/>
    <n v="123.2"/>
    <n v="2"/>
  </r>
  <r>
    <x v="9"/>
    <x v="247"/>
    <s v="1"/>
    <s v="01"/>
    <s v="15041RESIN146362023"/>
    <s v="23BL000F"/>
    <n v="242"/>
    <n v="242"/>
    <n v="242"/>
    <n v="242"/>
    <m/>
    <n v="0"/>
    <n v="0"/>
    <n v="0"/>
    <n v="67.5"/>
    <n v="0"/>
    <n v="0"/>
    <n v="0"/>
    <n v="0"/>
    <n v="0"/>
    <n v="67.5"/>
    <n v="2"/>
  </r>
  <r>
    <x v="9"/>
    <x v="247"/>
    <s v="1"/>
    <s v="01"/>
    <s v="15041RESIN146362023"/>
    <s v="23BL000F"/>
    <n v="243"/>
    <n v="243"/>
    <n v="243"/>
    <n v="243"/>
    <m/>
    <n v="0"/>
    <n v="0"/>
    <n v="0"/>
    <n v="257.25"/>
    <n v="0"/>
    <n v="0"/>
    <n v="0"/>
    <n v="0"/>
    <n v="0"/>
    <n v="257.25"/>
    <n v="2"/>
  </r>
  <r>
    <x v="9"/>
    <x v="247"/>
    <s v="1"/>
    <s v="01"/>
    <s v="15041RESIN146362023"/>
    <s v="23BL000F"/>
    <n v="244"/>
    <n v="244"/>
    <n v="244"/>
    <n v="244"/>
    <m/>
    <n v="0"/>
    <n v="0"/>
    <n v="0"/>
    <n v="22.5"/>
    <n v="0"/>
    <n v="0"/>
    <n v="0"/>
    <n v="0"/>
    <n v="0"/>
    <n v="22.5"/>
    <n v="2"/>
  </r>
  <r>
    <x v="9"/>
    <x v="247"/>
    <s v="1"/>
    <s v="01"/>
    <s v="15041RESIN146362023"/>
    <s v="23BL000F"/>
    <n v="245"/>
    <n v="245"/>
    <n v="245"/>
    <n v="245"/>
    <m/>
    <n v="0"/>
    <n v="0"/>
    <n v="0"/>
    <n v="253.38"/>
    <n v="0"/>
    <n v="0"/>
    <n v="0"/>
    <n v="0"/>
    <n v="0"/>
    <n v="253.38"/>
    <n v="2"/>
  </r>
  <r>
    <x v="9"/>
    <x v="247"/>
    <s v="1"/>
    <s v="01"/>
    <s v="15041RESIN146362023"/>
    <s v="23BL000F"/>
    <n v="246"/>
    <n v="246"/>
    <n v="246"/>
    <n v="246"/>
    <m/>
    <n v="0"/>
    <n v="0"/>
    <n v="0"/>
    <n v="44"/>
    <n v="0"/>
    <n v="0"/>
    <n v="0"/>
    <n v="0"/>
    <n v="0"/>
    <n v="44"/>
    <n v="2"/>
  </r>
  <r>
    <x v="9"/>
    <x v="247"/>
    <s v="1"/>
    <s v="01"/>
    <s v="15041RESIN146362023"/>
    <s v="23BL000F"/>
    <n v="247"/>
    <n v="247"/>
    <n v="247"/>
    <n v="247"/>
    <m/>
    <n v="0"/>
    <n v="0"/>
    <n v="0"/>
    <n v="111.12"/>
    <n v="0"/>
    <n v="0"/>
    <n v="0"/>
    <n v="0"/>
    <n v="0"/>
    <n v="111.12"/>
    <n v="2"/>
  </r>
  <r>
    <x v="9"/>
    <x v="247"/>
    <s v="1"/>
    <s v="01"/>
    <s v="15041RESIN146362023"/>
    <s v="23BL000F"/>
    <n v="248"/>
    <n v="248"/>
    <n v="248"/>
    <n v="248"/>
    <m/>
    <n v="0"/>
    <n v="0"/>
    <n v="0"/>
    <n v="211.78"/>
    <n v="0"/>
    <n v="0"/>
    <n v="0"/>
    <n v="0"/>
    <n v="0"/>
    <n v="211.78"/>
    <n v="2"/>
  </r>
  <r>
    <x v="9"/>
    <x v="247"/>
    <s v="1"/>
    <s v="01"/>
    <s v="15041RESIN146362023"/>
    <s v="23BL000F"/>
    <n v="249"/>
    <n v="249"/>
    <n v="249"/>
    <n v="249"/>
    <m/>
    <n v="0"/>
    <n v="0"/>
    <n v="0"/>
    <n v="582.5"/>
    <n v="0"/>
    <n v="0"/>
    <n v="0"/>
    <n v="0"/>
    <n v="0"/>
    <n v="582.5"/>
    <n v="2"/>
  </r>
  <r>
    <x v="9"/>
    <x v="247"/>
    <s v="1"/>
    <s v="01"/>
    <s v="15041RESIN146362023"/>
    <s v="23BL000F"/>
    <n v="250"/>
    <n v="250"/>
    <n v="250"/>
    <n v="250"/>
    <m/>
    <n v="0"/>
    <n v="0"/>
    <n v="0"/>
    <n v="89.57"/>
    <n v="0"/>
    <n v="0"/>
    <n v="0"/>
    <n v="0"/>
    <n v="0"/>
    <n v="89.57"/>
    <n v="2"/>
  </r>
  <r>
    <x v="9"/>
    <x v="247"/>
    <s v="1"/>
    <s v="01"/>
    <s v="15041RESIN146362023"/>
    <s v="23BL000F"/>
    <n v="251"/>
    <n v="251"/>
    <n v="251"/>
    <n v="251"/>
    <m/>
    <n v="0"/>
    <n v="0"/>
    <n v="0"/>
    <n v="252"/>
    <n v="0"/>
    <n v="0"/>
    <n v="0"/>
    <n v="0"/>
    <n v="0"/>
    <n v="252"/>
    <n v="2"/>
  </r>
  <r>
    <x v="9"/>
    <x v="247"/>
    <s v="1"/>
    <s v="01"/>
    <s v="15041RESIN146362023"/>
    <s v="23BL000F"/>
    <n v="252"/>
    <n v="252"/>
    <n v="252"/>
    <n v="252"/>
    <m/>
    <n v="0"/>
    <n v="0"/>
    <n v="0"/>
    <n v="207.9"/>
    <n v="0"/>
    <n v="0"/>
    <n v="0"/>
    <n v="0"/>
    <n v="0"/>
    <n v="207.9"/>
    <n v="2"/>
  </r>
  <r>
    <x v="9"/>
    <x v="247"/>
    <s v="1"/>
    <s v="01"/>
    <s v="15041RESIN146362023"/>
    <s v="23BL000F"/>
    <n v="253"/>
    <n v="253"/>
    <n v="253"/>
    <n v="253"/>
    <m/>
    <n v="0"/>
    <n v="0"/>
    <n v="0"/>
    <n v="157.5"/>
    <n v="0"/>
    <n v="0"/>
    <n v="0"/>
    <n v="0"/>
    <n v="0"/>
    <n v="157.5"/>
    <n v="2"/>
  </r>
  <r>
    <x v="9"/>
    <x v="247"/>
    <s v="1"/>
    <s v="01"/>
    <s v="15041RESIN146362023"/>
    <s v="23BL000F"/>
    <n v="254"/>
    <n v="254"/>
    <n v="254"/>
    <n v="254"/>
    <m/>
    <n v="0"/>
    <n v="0"/>
    <n v="0"/>
    <n v="450"/>
    <n v="0"/>
    <n v="0"/>
    <n v="0"/>
    <n v="0"/>
    <n v="0"/>
    <n v="450"/>
    <n v="2"/>
  </r>
  <r>
    <x v="9"/>
    <x v="247"/>
    <s v="1"/>
    <s v="01"/>
    <s v="15041RESIN146362023"/>
    <s v="23BL000F"/>
    <n v="255"/>
    <n v="255"/>
    <n v="255"/>
    <n v="255"/>
    <m/>
    <n v="0"/>
    <n v="0"/>
    <n v="0"/>
    <n v="62.81"/>
    <n v="0"/>
    <n v="0"/>
    <n v="0"/>
    <n v="0"/>
    <n v="0"/>
    <n v="62.81"/>
    <n v="2"/>
  </r>
  <r>
    <x v="9"/>
    <x v="247"/>
    <s v="1"/>
    <s v="01"/>
    <s v="15041RESIN146362023"/>
    <s v="23BL000F"/>
    <n v="256"/>
    <n v="256"/>
    <n v="256"/>
    <n v="256"/>
    <m/>
    <n v="0"/>
    <n v="0"/>
    <n v="0"/>
    <n v="72"/>
    <n v="0"/>
    <n v="0"/>
    <n v="0"/>
    <n v="0"/>
    <n v="0"/>
    <n v="72"/>
    <n v="2"/>
  </r>
  <r>
    <x v="9"/>
    <x v="247"/>
    <s v="1"/>
    <s v="01"/>
    <s v="15041RESIN146362023"/>
    <s v="23BL000F"/>
    <n v="257"/>
    <n v="257"/>
    <n v="257"/>
    <n v="257"/>
    <m/>
    <n v="0"/>
    <n v="0"/>
    <n v="0"/>
    <n v="100"/>
    <n v="0"/>
    <n v="0"/>
    <n v="0"/>
    <n v="0"/>
    <n v="0"/>
    <n v="100"/>
    <n v="2"/>
  </r>
  <r>
    <x v="9"/>
    <x v="247"/>
    <s v="1"/>
    <s v="01"/>
    <s v="15041RESIN146362023"/>
    <s v="23BL000F"/>
    <n v="258"/>
    <n v="258"/>
    <n v="258"/>
    <n v="258"/>
    <m/>
    <n v="0"/>
    <n v="0"/>
    <n v="0"/>
    <n v="496"/>
    <n v="0"/>
    <n v="0"/>
    <n v="0"/>
    <n v="0"/>
    <n v="0"/>
    <n v="496"/>
    <n v="2"/>
  </r>
  <r>
    <x v="9"/>
    <x v="247"/>
    <s v="1"/>
    <s v="01"/>
    <s v="15041RESIN146362023"/>
    <s v="23BL000F"/>
    <n v="259"/>
    <n v="259"/>
    <n v="259"/>
    <n v="259"/>
    <m/>
    <n v="0"/>
    <n v="0"/>
    <n v="0"/>
    <n v="76"/>
    <n v="0"/>
    <n v="0"/>
    <n v="0"/>
    <n v="0"/>
    <n v="0"/>
    <n v="76"/>
    <n v="2"/>
  </r>
  <r>
    <x v="9"/>
    <x v="247"/>
    <s v="1"/>
    <s v="01"/>
    <s v="15041RESIN146362023"/>
    <s v="23BL000F"/>
    <n v="260"/>
    <n v="260"/>
    <n v="260"/>
    <n v="260"/>
    <m/>
    <n v="0"/>
    <n v="0"/>
    <n v="0"/>
    <n v="363"/>
    <n v="0"/>
    <n v="0"/>
    <n v="0"/>
    <n v="0"/>
    <n v="0"/>
    <n v="363"/>
    <n v="2"/>
  </r>
  <r>
    <x v="9"/>
    <x v="247"/>
    <s v="1"/>
    <s v="01"/>
    <s v="15041RESIN146362023"/>
    <s v="23BL000F"/>
    <n v="261"/>
    <n v="261"/>
    <n v="261"/>
    <n v="261"/>
    <m/>
    <n v="0"/>
    <n v="0"/>
    <n v="0"/>
    <n v="899"/>
    <n v="0"/>
    <n v="0"/>
    <n v="0"/>
    <n v="0"/>
    <n v="0"/>
    <n v="899"/>
    <n v="2"/>
  </r>
  <r>
    <x v="9"/>
    <x v="247"/>
    <s v="1"/>
    <s v="01"/>
    <s v="15041RESIN146362023"/>
    <s v="23BL000F"/>
    <n v="262"/>
    <n v="262"/>
    <n v="262"/>
    <n v="262"/>
    <m/>
    <n v="0"/>
    <n v="0"/>
    <n v="0"/>
    <n v="110"/>
    <n v="0"/>
    <n v="0"/>
    <n v="0"/>
    <n v="0"/>
    <n v="0"/>
    <n v="110"/>
    <n v="2"/>
  </r>
  <r>
    <x v="9"/>
    <x v="247"/>
    <s v="1"/>
    <s v="01"/>
    <s v="15041RESIN146362023"/>
    <s v="23BL000F"/>
    <n v="263"/>
    <n v="263"/>
    <n v="263"/>
    <n v="263"/>
    <m/>
    <n v="0"/>
    <n v="0"/>
    <n v="0"/>
    <n v="49.23"/>
    <n v="0"/>
    <n v="0"/>
    <n v="0"/>
    <n v="0"/>
    <n v="0"/>
    <n v="49.23"/>
    <n v="2"/>
  </r>
  <r>
    <x v="9"/>
    <x v="247"/>
    <s v="1"/>
    <s v="01"/>
    <s v="15041RESIN146362023"/>
    <s v="23BL000F"/>
    <n v="264"/>
    <n v="264"/>
    <n v="264"/>
    <n v="264"/>
    <m/>
    <n v="0"/>
    <n v="0"/>
    <n v="0"/>
    <n v="22.5"/>
    <n v="0"/>
    <n v="0"/>
    <n v="0"/>
    <n v="0"/>
    <n v="0"/>
    <n v="22.5"/>
    <n v="2"/>
  </r>
  <r>
    <x v="9"/>
    <x v="247"/>
    <s v="1"/>
    <s v="01"/>
    <s v="15041RESIN146362023"/>
    <s v="23BL000F"/>
    <n v="265"/>
    <n v="265"/>
    <n v="265"/>
    <n v="265"/>
    <m/>
    <n v="0"/>
    <n v="0"/>
    <n v="0"/>
    <n v="126.24"/>
    <n v="0"/>
    <n v="0"/>
    <n v="0"/>
    <n v="0"/>
    <n v="0"/>
    <n v="126.24"/>
    <n v="2"/>
  </r>
  <r>
    <x v="9"/>
    <x v="247"/>
    <s v="1"/>
    <s v="01"/>
    <s v="15041RESIN146362023"/>
    <s v="23BL000F"/>
    <n v="266"/>
    <n v="266"/>
    <n v="266"/>
    <n v="266"/>
    <m/>
    <n v="0"/>
    <n v="0"/>
    <n v="0"/>
    <n v="90"/>
    <n v="0"/>
    <n v="0"/>
    <n v="0"/>
    <n v="0"/>
    <n v="0"/>
    <n v="90"/>
    <n v="2"/>
  </r>
  <r>
    <x v="9"/>
    <x v="248"/>
    <s v="1"/>
    <s v="01"/>
    <s v="15041RESIN146362023"/>
    <s v="23BL000F"/>
    <n v="267"/>
    <n v="267"/>
    <n v="267"/>
    <n v="267"/>
    <m/>
    <n v="0"/>
    <n v="0"/>
    <n v="0"/>
    <n v="457.75"/>
    <n v="0"/>
    <n v="0"/>
    <n v="0"/>
    <n v="0"/>
    <n v="0"/>
    <n v="457.75"/>
    <n v="2"/>
  </r>
  <r>
    <x v="9"/>
    <x v="248"/>
    <s v="1"/>
    <s v="01"/>
    <s v="15041RESIN146362023"/>
    <s v="23BL000F"/>
    <n v="268"/>
    <n v="268"/>
    <n v="268"/>
    <n v="268"/>
    <m/>
    <n v="0"/>
    <n v="0"/>
    <n v="0"/>
    <n v="539.75"/>
    <n v="0"/>
    <n v="0"/>
    <n v="0"/>
    <n v="0"/>
    <n v="0"/>
    <n v="539.75"/>
    <n v="2"/>
  </r>
  <r>
    <x v="9"/>
    <x v="248"/>
    <s v="1"/>
    <s v="01"/>
    <s v="15041RESIN146362023"/>
    <s v="23BL000F"/>
    <n v="269"/>
    <n v="269"/>
    <n v="269"/>
    <n v="269"/>
    <m/>
    <n v="0"/>
    <n v="0"/>
    <n v="0"/>
    <n v="451.52"/>
    <n v="0"/>
    <n v="0"/>
    <n v="0"/>
    <n v="0"/>
    <n v="0"/>
    <n v="451.52"/>
    <n v="2"/>
  </r>
  <r>
    <x v="9"/>
    <x v="248"/>
    <s v="1"/>
    <s v="01"/>
    <s v="15041RESIN146362023"/>
    <s v="23BL000F"/>
    <n v="270"/>
    <n v="270"/>
    <n v="270"/>
    <n v="270"/>
    <m/>
    <n v="0"/>
    <n v="0"/>
    <n v="0"/>
    <n v="421.4"/>
    <n v="0"/>
    <n v="0"/>
    <n v="0"/>
    <n v="0"/>
    <n v="0"/>
    <n v="421.4"/>
    <n v="2"/>
  </r>
  <r>
    <x v="9"/>
    <x v="248"/>
    <s v="1"/>
    <s v="01"/>
    <s v="15041RESIN146362023"/>
    <s v="23BL000F"/>
    <n v="271"/>
    <n v="271"/>
    <n v="271"/>
    <n v="271"/>
    <m/>
    <n v="0"/>
    <n v="0"/>
    <n v="0"/>
    <n v="462"/>
    <n v="0"/>
    <n v="0"/>
    <n v="0"/>
    <n v="0"/>
    <n v="0"/>
    <n v="462"/>
    <n v="2"/>
  </r>
  <r>
    <x v="9"/>
    <x v="248"/>
    <s v="1"/>
    <s v="01"/>
    <s v="15041RESIN146362023"/>
    <s v="23BL000F"/>
    <n v="272"/>
    <n v="272"/>
    <n v="272"/>
    <n v="272"/>
    <m/>
    <n v="0"/>
    <n v="0"/>
    <n v="0"/>
    <n v="113.3"/>
    <n v="0"/>
    <n v="0"/>
    <n v="0"/>
    <n v="0"/>
    <n v="0"/>
    <n v="113.3"/>
    <n v="2"/>
  </r>
  <r>
    <x v="9"/>
    <x v="248"/>
    <s v="1"/>
    <s v="01"/>
    <s v="15041RESIN146362023"/>
    <s v="23BL000F"/>
    <n v="273"/>
    <n v="273"/>
    <n v="273"/>
    <n v="273"/>
    <m/>
    <n v="0"/>
    <n v="0"/>
    <n v="0"/>
    <n v="449.75"/>
    <n v="0"/>
    <n v="0"/>
    <n v="0"/>
    <n v="0"/>
    <n v="0"/>
    <n v="449.75"/>
    <n v="2"/>
  </r>
  <r>
    <x v="9"/>
    <x v="248"/>
    <s v="1"/>
    <s v="01"/>
    <s v="15041RESIN146362023"/>
    <s v="23BL000F"/>
    <n v="274"/>
    <n v="274"/>
    <n v="274"/>
    <n v="274"/>
    <m/>
    <n v="0"/>
    <n v="0"/>
    <n v="0"/>
    <n v="150.69999999999999"/>
    <n v="0"/>
    <n v="0"/>
    <n v="0"/>
    <n v="0"/>
    <n v="0"/>
    <n v="150.69999999999999"/>
    <n v="2"/>
  </r>
  <r>
    <x v="9"/>
    <x v="248"/>
    <s v="1"/>
    <s v="01"/>
    <s v="15041RESIN146362023"/>
    <s v="23BL000F"/>
    <n v="275"/>
    <n v="275"/>
    <n v="275"/>
    <n v="275"/>
    <m/>
    <n v="0"/>
    <n v="0"/>
    <n v="0"/>
    <n v="42"/>
    <n v="0"/>
    <n v="0"/>
    <n v="0"/>
    <n v="0"/>
    <n v="0"/>
    <n v="42"/>
    <n v="2"/>
  </r>
  <r>
    <x v="9"/>
    <x v="248"/>
    <s v="1"/>
    <s v="01"/>
    <s v="15041RESIN146362023"/>
    <s v="23BL000F"/>
    <n v="276"/>
    <n v="276"/>
    <n v="276"/>
    <n v="276"/>
    <m/>
    <n v="0"/>
    <n v="0"/>
    <n v="0"/>
    <n v="79.650000000000006"/>
    <n v="0"/>
    <n v="0"/>
    <n v="0"/>
    <n v="0"/>
    <n v="0"/>
    <n v="79.650000000000006"/>
    <n v="2"/>
  </r>
  <r>
    <x v="9"/>
    <x v="248"/>
    <s v="1"/>
    <s v="01"/>
    <s v="15041RESIN146362023"/>
    <s v="23BL000F"/>
    <n v="277"/>
    <n v="277"/>
    <n v="277"/>
    <n v="277"/>
    <m/>
    <n v="0"/>
    <n v="0"/>
    <n v="0"/>
    <n v="204.25"/>
    <n v="0"/>
    <n v="0"/>
    <n v="0"/>
    <n v="0"/>
    <n v="0"/>
    <n v="204.25"/>
    <n v="2"/>
  </r>
  <r>
    <x v="9"/>
    <x v="248"/>
    <s v="1"/>
    <s v="01"/>
    <s v="15041RESIN146362023"/>
    <s v="23BL000F"/>
    <n v="278"/>
    <n v="278"/>
    <n v="278"/>
    <n v="278"/>
    <m/>
    <n v="0"/>
    <n v="0"/>
    <n v="0"/>
    <n v="90"/>
    <n v="0"/>
    <n v="0"/>
    <n v="0"/>
    <n v="0"/>
    <n v="0"/>
    <n v="90"/>
    <n v="2"/>
  </r>
  <r>
    <x v="9"/>
    <x v="248"/>
    <s v="1"/>
    <s v="01"/>
    <s v="15041RESIN146362023"/>
    <s v="23BL000F"/>
    <n v="279"/>
    <n v="279"/>
    <n v="279"/>
    <n v="279"/>
    <m/>
    <n v="0"/>
    <n v="0"/>
    <n v="0"/>
    <n v="0"/>
    <n v="0"/>
    <n v="0"/>
    <n v="0"/>
    <n v="0"/>
    <n v="0"/>
    <n v="0"/>
    <n v="2"/>
  </r>
  <r>
    <x v="9"/>
    <x v="248"/>
    <s v="1"/>
    <s v="01"/>
    <s v="15041RESIN146362023"/>
    <s v="23BL000F"/>
    <n v="280"/>
    <n v="280"/>
    <n v="280"/>
    <n v="280"/>
    <m/>
    <n v="0"/>
    <n v="0"/>
    <n v="0"/>
    <n v="46"/>
    <n v="0"/>
    <n v="0"/>
    <n v="0"/>
    <n v="0"/>
    <n v="0"/>
    <n v="46"/>
    <n v="2"/>
  </r>
  <r>
    <x v="9"/>
    <x v="248"/>
    <s v="1"/>
    <s v="01"/>
    <s v="15041RESIN146362023"/>
    <s v="23BL000F"/>
    <n v="281"/>
    <n v="281"/>
    <n v="281"/>
    <n v="281"/>
    <m/>
    <n v="0"/>
    <n v="0"/>
    <n v="0"/>
    <n v="45"/>
    <n v="0"/>
    <n v="0"/>
    <n v="0"/>
    <n v="0"/>
    <n v="0"/>
    <n v="45"/>
    <n v="2"/>
  </r>
  <r>
    <x v="9"/>
    <x v="248"/>
    <s v="1"/>
    <s v="01"/>
    <s v="15041RESIN146362023"/>
    <s v="23BL000F"/>
    <n v="282"/>
    <n v="282"/>
    <n v="282"/>
    <n v="282"/>
    <m/>
    <n v="0"/>
    <n v="0"/>
    <n v="0"/>
    <n v="105"/>
    <n v="0"/>
    <n v="0"/>
    <n v="0"/>
    <n v="0"/>
    <n v="0"/>
    <n v="105"/>
    <n v="2"/>
  </r>
  <r>
    <x v="9"/>
    <x v="248"/>
    <s v="1"/>
    <s v="01"/>
    <s v="15041RESIN146362023"/>
    <s v="23BL000F"/>
    <n v="283"/>
    <n v="283"/>
    <n v="283"/>
    <n v="283"/>
    <m/>
    <n v="0"/>
    <n v="0"/>
    <n v="0"/>
    <n v="271.39999999999998"/>
    <n v="0"/>
    <n v="0"/>
    <n v="0"/>
    <n v="0"/>
    <n v="0"/>
    <n v="271.39999999999998"/>
    <n v="2"/>
  </r>
  <r>
    <x v="9"/>
    <x v="248"/>
    <s v="1"/>
    <s v="01"/>
    <s v="15041RESIN146362023"/>
    <s v="23BL000F"/>
    <n v="284"/>
    <n v="284"/>
    <n v="284"/>
    <n v="284"/>
    <m/>
    <n v="0"/>
    <n v="0"/>
    <n v="0"/>
    <n v="3"/>
    <n v="0"/>
    <n v="0"/>
    <n v="0"/>
    <n v="0"/>
    <n v="0"/>
    <n v="3"/>
    <n v="2"/>
  </r>
  <r>
    <x v="9"/>
    <x v="248"/>
    <s v="1"/>
    <s v="01"/>
    <s v="15041RESIN146362023"/>
    <s v="23BL000F"/>
    <n v="285"/>
    <n v="285"/>
    <n v="285"/>
    <n v="285"/>
    <m/>
    <n v="0"/>
    <n v="0"/>
    <n v="0"/>
    <n v="316"/>
    <n v="0"/>
    <n v="0"/>
    <n v="0"/>
    <n v="0"/>
    <n v="0"/>
    <n v="316"/>
    <n v="2"/>
  </r>
  <r>
    <x v="9"/>
    <x v="248"/>
    <s v="1"/>
    <s v="01"/>
    <s v="15041RESIN146362023"/>
    <s v="23BL000F"/>
    <n v="286"/>
    <n v="286"/>
    <n v="286"/>
    <n v="286"/>
    <m/>
    <n v="0"/>
    <n v="0"/>
    <n v="0"/>
    <n v="111.73"/>
    <n v="0"/>
    <n v="0"/>
    <n v="0"/>
    <n v="0"/>
    <n v="0"/>
    <n v="111.73"/>
    <n v="2"/>
  </r>
  <r>
    <x v="9"/>
    <x v="248"/>
    <s v="1"/>
    <s v="01"/>
    <s v="15041RESIN146362023"/>
    <s v="23BL000F"/>
    <n v="287"/>
    <n v="287"/>
    <n v="287"/>
    <n v="287"/>
    <m/>
    <n v="0"/>
    <n v="0"/>
    <n v="0"/>
    <n v="58.6"/>
    <n v="0"/>
    <n v="0"/>
    <n v="0"/>
    <n v="0"/>
    <n v="0"/>
    <n v="58.6"/>
    <n v="2"/>
  </r>
  <r>
    <x v="9"/>
    <x v="248"/>
    <s v="1"/>
    <s v="01"/>
    <s v="15041RESIN146362023"/>
    <s v="23BL000F"/>
    <n v="288"/>
    <n v="288"/>
    <n v="288"/>
    <n v="288"/>
    <m/>
    <n v="0"/>
    <n v="0"/>
    <n v="0"/>
    <n v="15.62"/>
    <n v="0"/>
    <n v="0"/>
    <n v="0"/>
    <n v="0"/>
    <n v="0"/>
    <n v="15.62"/>
    <n v="2"/>
  </r>
  <r>
    <x v="9"/>
    <x v="248"/>
    <s v="1"/>
    <s v="01"/>
    <s v="15041RESIN146362023"/>
    <s v="23BL000F"/>
    <n v="289"/>
    <n v="289"/>
    <n v="289"/>
    <n v="289"/>
    <m/>
    <n v="0"/>
    <n v="0"/>
    <n v="0"/>
    <n v="150"/>
    <n v="0"/>
    <n v="0"/>
    <n v="0"/>
    <n v="0"/>
    <n v="0"/>
    <n v="150"/>
    <n v="2"/>
  </r>
  <r>
    <x v="9"/>
    <x v="248"/>
    <s v="1"/>
    <s v="01"/>
    <s v="15041RESIN146362023"/>
    <s v="23BL000F"/>
    <n v="290"/>
    <n v="290"/>
    <n v="290"/>
    <n v="290"/>
    <m/>
    <n v="0"/>
    <n v="0"/>
    <n v="0"/>
    <n v="33"/>
    <n v="0"/>
    <n v="0"/>
    <n v="0"/>
    <n v="0"/>
    <n v="0"/>
    <n v="33"/>
    <n v="2"/>
  </r>
  <r>
    <x v="9"/>
    <x v="249"/>
    <s v="1"/>
    <s v="01"/>
    <s v="15041RESIN146362023"/>
    <s v="23BL000F"/>
    <n v="291"/>
    <n v="291"/>
    <n v="291"/>
    <n v="291"/>
    <m/>
    <n v="0"/>
    <n v="0"/>
    <n v="0"/>
    <n v="123.45"/>
    <n v="0"/>
    <n v="0"/>
    <n v="0"/>
    <n v="0"/>
    <n v="0"/>
    <n v="123.45"/>
    <n v="2"/>
  </r>
  <r>
    <x v="9"/>
    <x v="249"/>
    <s v="1"/>
    <s v="01"/>
    <s v="15041RESIN146362023"/>
    <s v="23BL000F"/>
    <n v="292"/>
    <n v="292"/>
    <n v="292"/>
    <n v="292"/>
    <m/>
    <n v="0"/>
    <n v="0"/>
    <n v="0"/>
    <n v="485.5"/>
    <n v="0"/>
    <n v="0"/>
    <n v="0"/>
    <n v="0"/>
    <n v="0"/>
    <n v="485.5"/>
    <n v="2"/>
  </r>
  <r>
    <x v="9"/>
    <x v="249"/>
    <s v="1"/>
    <s v="01"/>
    <s v="15041RESIN146362023"/>
    <s v="23BL000F"/>
    <n v="293"/>
    <n v="293"/>
    <n v="293"/>
    <n v="293"/>
    <m/>
    <n v="0"/>
    <n v="0"/>
    <n v="0"/>
    <n v="451.1"/>
    <n v="0"/>
    <n v="0"/>
    <n v="0"/>
    <n v="0"/>
    <n v="0"/>
    <n v="451.1"/>
    <n v="2"/>
  </r>
  <r>
    <x v="9"/>
    <x v="249"/>
    <s v="1"/>
    <s v="01"/>
    <s v="15041RESIN146362023"/>
    <s v="23BL000F"/>
    <n v="294"/>
    <n v="294"/>
    <n v="294"/>
    <n v="294"/>
    <m/>
    <n v="0"/>
    <n v="0"/>
    <n v="0"/>
    <n v="513.5"/>
    <n v="0"/>
    <n v="0"/>
    <n v="0"/>
    <n v="0"/>
    <n v="0"/>
    <n v="513.5"/>
    <n v="2"/>
  </r>
  <r>
    <x v="9"/>
    <x v="249"/>
    <s v="1"/>
    <s v="01"/>
    <s v="15041RESIN146362023"/>
    <s v="23BL000F"/>
    <n v="295"/>
    <n v="295"/>
    <n v="295"/>
    <n v="295"/>
    <m/>
    <n v="0"/>
    <n v="0"/>
    <n v="0"/>
    <n v="526.20000000000005"/>
    <n v="0"/>
    <n v="0"/>
    <n v="0"/>
    <n v="0"/>
    <n v="0"/>
    <n v="526.20000000000005"/>
    <n v="2"/>
  </r>
  <r>
    <x v="9"/>
    <x v="249"/>
    <s v="1"/>
    <s v="01"/>
    <s v="15041RESIN146362023"/>
    <s v="23BL000F"/>
    <n v="296"/>
    <n v="296"/>
    <n v="296"/>
    <n v="296"/>
    <m/>
    <n v="0"/>
    <n v="0"/>
    <n v="0"/>
    <n v="893.64"/>
    <n v="0"/>
    <n v="0"/>
    <n v="0"/>
    <n v="0"/>
    <n v="0"/>
    <n v="893.64"/>
    <n v="2"/>
  </r>
  <r>
    <x v="9"/>
    <x v="249"/>
    <s v="1"/>
    <s v="01"/>
    <s v="15041RESIN146362023"/>
    <s v="23BL000F"/>
    <n v="297"/>
    <n v="297"/>
    <n v="297"/>
    <n v="297"/>
    <m/>
    <n v="0"/>
    <n v="0"/>
    <n v="0"/>
    <n v="165.2"/>
    <n v="0"/>
    <n v="0"/>
    <n v="0"/>
    <n v="0"/>
    <n v="0"/>
    <n v="165.2"/>
    <n v="2"/>
  </r>
  <r>
    <x v="9"/>
    <x v="249"/>
    <s v="1"/>
    <s v="01"/>
    <s v="15041RESIN146362023"/>
    <s v="23BL000F"/>
    <n v="298"/>
    <n v="298"/>
    <n v="298"/>
    <n v="298"/>
    <m/>
    <n v="0"/>
    <n v="0"/>
    <n v="0"/>
    <n v="31"/>
    <n v="0"/>
    <n v="0"/>
    <n v="0"/>
    <n v="0"/>
    <n v="0"/>
    <n v="31"/>
    <n v="2"/>
  </r>
  <r>
    <x v="9"/>
    <x v="249"/>
    <s v="1"/>
    <s v="01"/>
    <s v="15041RESIN146362023"/>
    <s v="23BL000F"/>
    <n v="299"/>
    <n v="299"/>
    <n v="299"/>
    <n v="299"/>
    <m/>
    <n v="0"/>
    <n v="0"/>
    <n v="0"/>
    <n v="452.7"/>
    <n v="0"/>
    <n v="0"/>
    <n v="0"/>
    <n v="0"/>
    <n v="0"/>
    <n v="452.7"/>
    <n v="2"/>
  </r>
  <r>
    <x v="9"/>
    <x v="249"/>
    <s v="1"/>
    <s v="01"/>
    <s v="15041RESIN146362023"/>
    <s v="23BL000F"/>
    <n v="300"/>
    <n v="300"/>
    <n v="300"/>
    <n v="300"/>
    <m/>
    <n v="0"/>
    <n v="0"/>
    <n v="0"/>
    <n v="56"/>
    <n v="0"/>
    <n v="0"/>
    <n v="0"/>
    <n v="0"/>
    <n v="0"/>
    <n v="56"/>
    <n v="2"/>
  </r>
  <r>
    <x v="9"/>
    <x v="249"/>
    <s v="1"/>
    <s v="01"/>
    <s v="15041RESIN146362023"/>
    <s v="23BL000F"/>
    <n v="301"/>
    <n v="301"/>
    <n v="301"/>
    <n v="301"/>
    <m/>
    <n v="0"/>
    <n v="0"/>
    <n v="0"/>
    <n v="582"/>
    <n v="0"/>
    <n v="0"/>
    <n v="0"/>
    <n v="0"/>
    <n v="0"/>
    <n v="582"/>
    <n v="2"/>
  </r>
  <r>
    <x v="9"/>
    <x v="249"/>
    <s v="1"/>
    <s v="01"/>
    <s v="15041RESIN146362023"/>
    <s v="23BL000F"/>
    <n v="302"/>
    <n v="302"/>
    <n v="302"/>
    <n v="302"/>
    <m/>
    <n v="0"/>
    <n v="0"/>
    <n v="0"/>
    <n v="80.650000000000006"/>
    <n v="0"/>
    <n v="0"/>
    <n v="0"/>
    <n v="0"/>
    <n v="0"/>
    <n v="80.650000000000006"/>
    <n v="2"/>
  </r>
  <r>
    <x v="9"/>
    <x v="249"/>
    <s v="1"/>
    <s v="01"/>
    <s v="15041RESIN146362023"/>
    <s v="23BL000F"/>
    <n v="303"/>
    <n v="303"/>
    <n v="303"/>
    <n v="303"/>
    <m/>
    <n v="0"/>
    <n v="0"/>
    <n v="0"/>
    <n v="44.2"/>
    <n v="0"/>
    <n v="0"/>
    <n v="0"/>
    <n v="0"/>
    <n v="0"/>
    <n v="44.2"/>
    <n v="2"/>
  </r>
  <r>
    <x v="9"/>
    <x v="249"/>
    <s v="1"/>
    <s v="01"/>
    <s v="15041RESIN146362023"/>
    <s v="23BL000F"/>
    <n v="304"/>
    <n v="304"/>
    <n v="304"/>
    <n v="304"/>
    <m/>
    <n v="0"/>
    <n v="0"/>
    <n v="0"/>
    <n v="232.5"/>
    <n v="0"/>
    <n v="0"/>
    <n v="0"/>
    <n v="0"/>
    <n v="0"/>
    <n v="232.5"/>
    <n v="2"/>
  </r>
  <r>
    <x v="9"/>
    <x v="249"/>
    <s v="1"/>
    <s v="01"/>
    <s v="15041RESIN146362023"/>
    <s v="23BL000F"/>
    <n v="305"/>
    <n v="305"/>
    <n v="305"/>
    <n v="305"/>
    <m/>
    <n v="0"/>
    <n v="0"/>
    <n v="0"/>
    <n v="147.5"/>
    <n v="0"/>
    <n v="0"/>
    <n v="0"/>
    <n v="0"/>
    <n v="0"/>
    <n v="147.5"/>
    <n v="2"/>
  </r>
  <r>
    <x v="9"/>
    <x v="249"/>
    <s v="1"/>
    <s v="01"/>
    <s v="15041RESIN146362023"/>
    <s v="23BL000F"/>
    <n v="306"/>
    <n v="306"/>
    <n v="306"/>
    <n v="306"/>
    <m/>
    <n v="0"/>
    <n v="0"/>
    <n v="0"/>
    <n v="90"/>
    <n v="0"/>
    <n v="0"/>
    <n v="0"/>
    <n v="0"/>
    <n v="0"/>
    <n v="90"/>
    <n v="2"/>
  </r>
  <r>
    <x v="9"/>
    <x v="249"/>
    <s v="1"/>
    <s v="01"/>
    <s v="15041RESIN146362023"/>
    <s v="23BL000F"/>
    <n v="307"/>
    <n v="307"/>
    <n v="307"/>
    <n v="307"/>
    <m/>
    <n v="0"/>
    <n v="0"/>
    <n v="0"/>
    <n v="561.85"/>
    <n v="0"/>
    <n v="0"/>
    <n v="0"/>
    <n v="0"/>
    <n v="0"/>
    <n v="561.85"/>
    <n v="2"/>
  </r>
  <r>
    <x v="9"/>
    <x v="249"/>
    <s v="1"/>
    <s v="01"/>
    <s v="15041RESIN146362023"/>
    <s v="23BL000F"/>
    <n v="308"/>
    <n v="308"/>
    <n v="308"/>
    <n v="308"/>
    <m/>
    <n v="0"/>
    <n v="0"/>
    <n v="0"/>
    <n v="75.2"/>
    <n v="0"/>
    <n v="0"/>
    <n v="0"/>
    <n v="0"/>
    <n v="0"/>
    <n v="75.2"/>
    <n v="2"/>
  </r>
  <r>
    <x v="9"/>
    <x v="249"/>
    <s v="1"/>
    <s v="01"/>
    <s v="15041RESIN146362023"/>
    <s v="23BL000F"/>
    <n v="309"/>
    <n v="309"/>
    <n v="309"/>
    <n v="309"/>
    <m/>
    <n v="0"/>
    <n v="0"/>
    <n v="0"/>
    <n v="22.5"/>
    <n v="0"/>
    <n v="0"/>
    <n v="0"/>
    <n v="0"/>
    <n v="0"/>
    <n v="22.5"/>
    <n v="2"/>
  </r>
  <r>
    <x v="9"/>
    <x v="249"/>
    <s v="1"/>
    <s v="01"/>
    <s v="15041RESIN146362023"/>
    <s v="23BL000F"/>
    <n v="310"/>
    <n v="310"/>
    <n v="310"/>
    <n v="310"/>
    <m/>
    <n v="0"/>
    <n v="0"/>
    <n v="0"/>
    <n v="52.5"/>
    <n v="0"/>
    <n v="0"/>
    <n v="0"/>
    <n v="0"/>
    <n v="0"/>
    <n v="52.5"/>
    <n v="2"/>
  </r>
  <r>
    <x v="9"/>
    <x v="249"/>
    <s v="1"/>
    <s v="01"/>
    <s v="15041RESIN146362023"/>
    <s v="23BL000F"/>
    <n v="311"/>
    <n v="311"/>
    <n v="311"/>
    <n v="311"/>
    <m/>
    <n v="0"/>
    <n v="0"/>
    <n v="0"/>
    <n v="145"/>
    <n v="0"/>
    <n v="0"/>
    <n v="0"/>
    <n v="0"/>
    <n v="0"/>
    <n v="145"/>
    <n v="2"/>
  </r>
  <r>
    <x v="9"/>
    <x v="249"/>
    <s v="1"/>
    <s v="01"/>
    <s v="15041RESIN146362023"/>
    <s v="23BL000F"/>
    <n v="312"/>
    <n v="312"/>
    <n v="312"/>
    <n v="312"/>
    <m/>
    <n v="0"/>
    <n v="0"/>
    <n v="0"/>
    <n v="537.84"/>
    <n v="0"/>
    <n v="0"/>
    <n v="0"/>
    <n v="0"/>
    <n v="0"/>
    <n v="537.84"/>
    <n v="2"/>
  </r>
  <r>
    <x v="9"/>
    <x v="249"/>
    <s v="1"/>
    <s v="01"/>
    <s v="15041RESIN146362023"/>
    <s v="23BL000F"/>
    <n v="313"/>
    <n v="313"/>
    <n v="313"/>
    <n v="313"/>
    <m/>
    <n v="0"/>
    <n v="0"/>
    <n v="0"/>
    <n v="435"/>
    <n v="0"/>
    <n v="0"/>
    <n v="0"/>
    <n v="0"/>
    <n v="0"/>
    <n v="435"/>
    <n v="2"/>
  </r>
  <r>
    <x v="9"/>
    <x v="250"/>
    <s v="1"/>
    <s v="01"/>
    <s v="15041RESIN146362023"/>
    <s v="23BL000F"/>
    <n v="314"/>
    <n v="314"/>
    <n v="314"/>
    <n v="314"/>
    <m/>
    <n v="0"/>
    <n v="0"/>
    <n v="0"/>
    <n v="150.5"/>
    <n v="0"/>
    <n v="0"/>
    <n v="0"/>
    <n v="0"/>
    <n v="0"/>
    <n v="150.5"/>
    <n v="2"/>
  </r>
  <r>
    <x v="9"/>
    <x v="250"/>
    <s v="1"/>
    <s v="01"/>
    <s v="15041RESIN146362023"/>
    <s v="23BL000F"/>
    <n v="315"/>
    <n v="315"/>
    <n v="315"/>
    <n v="315"/>
    <m/>
    <n v="0"/>
    <n v="0"/>
    <n v="0"/>
    <n v="140.55000000000001"/>
    <n v="0"/>
    <n v="0"/>
    <n v="0"/>
    <n v="0"/>
    <n v="0"/>
    <n v="140.55000000000001"/>
    <n v="2"/>
  </r>
  <r>
    <x v="9"/>
    <x v="250"/>
    <s v="1"/>
    <s v="01"/>
    <s v="15041RESIN146362023"/>
    <s v="23BL000F"/>
    <n v="316"/>
    <n v="316"/>
    <n v="316"/>
    <n v="316"/>
    <m/>
    <n v="0"/>
    <n v="0"/>
    <n v="0"/>
    <n v="79.7"/>
    <n v="0"/>
    <n v="0"/>
    <n v="0"/>
    <n v="0"/>
    <n v="0"/>
    <n v="79.7"/>
    <n v="2"/>
  </r>
  <r>
    <x v="9"/>
    <x v="250"/>
    <s v="1"/>
    <s v="01"/>
    <s v="15041RESIN146362023"/>
    <s v="23BL000F"/>
    <n v="317"/>
    <n v="317"/>
    <n v="317"/>
    <n v="317"/>
    <m/>
    <n v="0"/>
    <n v="0"/>
    <n v="0"/>
    <n v="533.35"/>
    <n v="0"/>
    <n v="0"/>
    <n v="0"/>
    <n v="0"/>
    <n v="0"/>
    <n v="533.35"/>
    <n v="2"/>
  </r>
  <r>
    <x v="9"/>
    <x v="250"/>
    <s v="1"/>
    <s v="01"/>
    <s v="15041RESIN146362023"/>
    <s v="23BL000F"/>
    <n v="318"/>
    <n v="318"/>
    <n v="318"/>
    <n v="318"/>
    <m/>
    <n v="0"/>
    <n v="0"/>
    <n v="0"/>
    <n v="485.95"/>
    <n v="0"/>
    <n v="0"/>
    <n v="0"/>
    <n v="0"/>
    <n v="0"/>
    <n v="485.95"/>
    <n v="2"/>
  </r>
  <r>
    <x v="9"/>
    <x v="250"/>
    <s v="1"/>
    <s v="01"/>
    <s v="15041RESIN146362023"/>
    <s v="23BL000F"/>
    <n v="319"/>
    <n v="319"/>
    <n v="319"/>
    <n v="319"/>
    <m/>
    <n v="0"/>
    <n v="0"/>
    <n v="0"/>
    <n v="162.43"/>
    <n v="0"/>
    <n v="0"/>
    <n v="0"/>
    <n v="0"/>
    <n v="0"/>
    <n v="162.43"/>
    <n v="2"/>
  </r>
  <r>
    <x v="9"/>
    <x v="250"/>
    <s v="1"/>
    <s v="01"/>
    <s v="15041RESIN146362023"/>
    <s v="23BL000F"/>
    <n v="320"/>
    <n v="320"/>
    <n v="320"/>
    <n v="320"/>
    <m/>
    <n v="0"/>
    <n v="0"/>
    <n v="0"/>
    <n v="84"/>
    <n v="0"/>
    <n v="0"/>
    <n v="0"/>
    <n v="0"/>
    <n v="0"/>
    <n v="84"/>
    <n v="2"/>
  </r>
  <r>
    <x v="9"/>
    <x v="250"/>
    <s v="1"/>
    <s v="01"/>
    <s v="15041RESIN146362023"/>
    <s v="23BL000F"/>
    <n v="321"/>
    <n v="321"/>
    <n v="321"/>
    <n v="321"/>
    <m/>
    <n v="0"/>
    <n v="0"/>
    <n v="0"/>
    <n v="4.6500000000000004"/>
    <n v="0"/>
    <n v="0"/>
    <n v="0"/>
    <n v="0"/>
    <n v="0"/>
    <n v="4.6500000000000004"/>
    <n v="2"/>
  </r>
  <r>
    <x v="9"/>
    <x v="250"/>
    <s v="1"/>
    <s v="01"/>
    <s v="15041RESIN146362023"/>
    <s v="23BL000F"/>
    <n v="322"/>
    <n v="322"/>
    <n v="322"/>
    <n v="322"/>
    <m/>
    <n v="0"/>
    <n v="0"/>
    <n v="0"/>
    <n v="33"/>
    <n v="0"/>
    <n v="0"/>
    <n v="0"/>
    <n v="0"/>
    <n v="0"/>
    <n v="33"/>
    <n v="2"/>
  </r>
  <r>
    <x v="9"/>
    <x v="250"/>
    <s v="1"/>
    <s v="01"/>
    <s v="15041RESIN146362023"/>
    <s v="23BL000F"/>
    <n v="323"/>
    <n v="323"/>
    <n v="323"/>
    <n v="323"/>
    <m/>
    <n v="0"/>
    <n v="0"/>
    <n v="0"/>
    <n v="127.54"/>
    <n v="0"/>
    <n v="0"/>
    <n v="0"/>
    <n v="0"/>
    <n v="0"/>
    <n v="127.54"/>
    <n v="2"/>
  </r>
  <r>
    <x v="9"/>
    <x v="250"/>
    <s v="1"/>
    <s v="01"/>
    <s v="15041RESIN146362023"/>
    <s v="23BL000F"/>
    <n v="324"/>
    <n v="324"/>
    <n v="324"/>
    <n v="324"/>
    <m/>
    <n v="0"/>
    <n v="0"/>
    <n v="0"/>
    <n v="88.45"/>
    <n v="0"/>
    <n v="0"/>
    <n v="0"/>
    <n v="0"/>
    <n v="0"/>
    <n v="88.45"/>
    <n v="2"/>
  </r>
  <r>
    <x v="9"/>
    <x v="250"/>
    <s v="1"/>
    <s v="01"/>
    <s v="15041RESIN146362023"/>
    <s v="23BL000F"/>
    <n v="325"/>
    <n v="325"/>
    <n v="325"/>
    <n v="325"/>
    <m/>
    <n v="0"/>
    <n v="0"/>
    <n v="0"/>
    <n v="4.62"/>
    <n v="0"/>
    <n v="0"/>
    <n v="0"/>
    <n v="0"/>
    <n v="0"/>
    <n v="4.62"/>
    <n v="2"/>
  </r>
  <r>
    <x v="9"/>
    <x v="250"/>
    <s v="1"/>
    <s v="01"/>
    <s v="15041RESIN146362023"/>
    <s v="23BL000F"/>
    <n v="326"/>
    <n v="326"/>
    <n v="326"/>
    <n v="326"/>
    <m/>
    <n v="0"/>
    <n v="0"/>
    <n v="0"/>
    <n v="82.5"/>
    <n v="0"/>
    <n v="0"/>
    <n v="0"/>
    <n v="0"/>
    <n v="0"/>
    <n v="82.5"/>
    <n v="2"/>
  </r>
  <r>
    <x v="9"/>
    <x v="250"/>
    <s v="1"/>
    <s v="01"/>
    <s v="15041RESIN146362023"/>
    <s v="23BL000F"/>
    <n v="327"/>
    <n v="327"/>
    <n v="327"/>
    <n v="327"/>
    <m/>
    <n v="0"/>
    <n v="0"/>
    <n v="0"/>
    <n v="176"/>
    <n v="0"/>
    <n v="0"/>
    <n v="0"/>
    <n v="0"/>
    <n v="0"/>
    <n v="176"/>
    <n v="2"/>
  </r>
  <r>
    <x v="9"/>
    <x v="250"/>
    <s v="1"/>
    <s v="01"/>
    <s v="15041RESIN146362023"/>
    <s v="23BL000F"/>
    <n v="328"/>
    <n v="328"/>
    <n v="328"/>
    <n v="328"/>
    <m/>
    <n v="0"/>
    <n v="0"/>
    <n v="0"/>
    <n v="956.5"/>
    <n v="0"/>
    <n v="0"/>
    <n v="0"/>
    <n v="0"/>
    <n v="0"/>
    <n v="956.5"/>
    <n v="2"/>
  </r>
  <r>
    <x v="9"/>
    <x v="250"/>
    <s v="1"/>
    <s v="01"/>
    <s v="15041RESIN146362023"/>
    <s v="23BL000F"/>
    <n v="329"/>
    <n v="329"/>
    <n v="329"/>
    <n v="329"/>
    <m/>
    <n v="0"/>
    <n v="0"/>
    <n v="0"/>
    <n v="460"/>
    <n v="0"/>
    <n v="0"/>
    <n v="0"/>
    <n v="0"/>
    <n v="0"/>
    <n v="460"/>
    <n v="2"/>
  </r>
  <r>
    <x v="9"/>
    <x v="250"/>
    <s v="1"/>
    <s v="01"/>
    <s v="15041RESIN146362023"/>
    <s v="23BL000F"/>
    <n v="330"/>
    <n v="330"/>
    <n v="330"/>
    <n v="330"/>
    <m/>
    <n v="0"/>
    <n v="0"/>
    <n v="0"/>
    <n v="459.4"/>
    <n v="0"/>
    <n v="0"/>
    <n v="0"/>
    <n v="0"/>
    <n v="0"/>
    <n v="459.4"/>
    <n v="2"/>
  </r>
  <r>
    <x v="9"/>
    <x v="250"/>
    <s v="1"/>
    <s v="01"/>
    <s v="15041RESIN146362023"/>
    <s v="23BL000F"/>
    <n v="331"/>
    <n v="331"/>
    <n v="331"/>
    <n v="331"/>
    <m/>
    <n v="0"/>
    <n v="0"/>
    <n v="0"/>
    <n v="55"/>
    <n v="0"/>
    <n v="0"/>
    <n v="0"/>
    <n v="0"/>
    <n v="0"/>
    <n v="55"/>
    <n v="2"/>
  </r>
  <r>
    <x v="9"/>
    <x v="250"/>
    <s v="1"/>
    <s v="01"/>
    <s v="15041RESIN146362023"/>
    <s v="23BL000F"/>
    <n v="332"/>
    <n v="332"/>
    <n v="332"/>
    <n v="332"/>
    <m/>
    <n v="0"/>
    <n v="0"/>
    <n v="0"/>
    <n v="20"/>
    <n v="0"/>
    <n v="0"/>
    <n v="0"/>
    <n v="0"/>
    <n v="0"/>
    <n v="20"/>
    <n v="2"/>
  </r>
  <r>
    <x v="9"/>
    <x v="250"/>
    <s v="1"/>
    <s v="01"/>
    <s v="15041RESIN146362023"/>
    <s v="23BL000F"/>
    <n v="333"/>
    <n v="333"/>
    <n v="333"/>
    <n v="333"/>
    <m/>
    <n v="0"/>
    <n v="0"/>
    <n v="0"/>
    <n v="163.75"/>
    <n v="0"/>
    <n v="0"/>
    <n v="0"/>
    <n v="0"/>
    <n v="0"/>
    <n v="163.75"/>
    <n v="2"/>
  </r>
  <r>
    <x v="9"/>
    <x v="250"/>
    <s v="1"/>
    <s v="01"/>
    <s v="15041RESIN146362023"/>
    <s v="23BL000F"/>
    <n v="334"/>
    <n v="334"/>
    <n v="334"/>
    <n v="334"/>
    <m/>
    <n v="0"/>
    <n v="0"/>
    <n v="0"/>
    <n v="449.9"/>
    <n v="0"/>
    <n v="0"/>
    <n v="0"/>
    <n v="0"/>
    <n v="0"/>
    <n v="449.9"/>
    <n v="2"/>
  </r>
  <r>
    <x v="9"/>
    <x v="250"/>
    <s v="1"/>
    <s v="01"/>
    <s v="15041RESIN146362023"/>
    <s v="23BL000F"/>
    <n v="335"/>
    <n v="335"/>
    <n v="335"/>
    <n v="335"/>
    <m/>
    <n v="0"/>
    <n v="0"/>
    <n v="0"/>
    <n v="216"/>
    <n v="0"/>
    <n v="0"/>
    <n v="0"/>
    <n v="0"/>
    <n v="0"/>
    <n v="216"/>
    <n v="2"/>
  </r>
  <r>
    <x v="9"/>
    <x v="250"/>
    <s v="1"/>
    <s v="01"/>
    <s v="15041RESIN146362023"/>
    <s v="23BL000F"/>
    <n v="336"/>
    <n v="336"/>
    <n v="336"/>
    <n v="336"/>
    <m/>
    <n v="0"/>
    <n v="0"/>
    <n v="0"/>
    <n v="18.75"/>
    <n v="0"/>
    <n v="0"/>
    <n v="0"/>
    <n v="0"/>
    <n v="0"/>
    <n v="18.75"/>
    <n v="2"/>
  </r>
  <r>
    <x v="9"/>
    <x v="250"/>
    <s v="1"/>
    <s v="01"/>
    <s v="15041RESIN146362023"/>
    <s v="23BL000F"/>
    <n v="337"/>
    <n v="337"/>
    <n v="337"/>
    <n v="337"/>
    <m/>
    <n v="0"/>
    <n v="0"/>
    <n v="0"/>
    <n v="235.49"/>
    <n v="0"/>
    <n v="0"/>
    <n v="0"/>
    <n v="0"/>
    <n v="0"/>
    <n v="235.49"/>
    <n v="2"/>
  </r>
  <r>
    <x v="9"/>
    <x v="250"/>
    <s v="1"/>
    <s v="01"/>
    <s v="15041RESIN146362023"/>
    <s v="23BL000F"/>
    <n v="338"/>
    <n v="338"/>
    <n v="338"/>
    <n v="338"/>
    <m/>
    <n v="0"/>
    <n v="0"/>
    <n v="0"/>
    <n v="25.5"/>
    <n v="0"/>
    <n v="0"/>
    <n v="0"/>
    <n v="0"/>
    <n v="0"/>
    <n v="25.5"/>
    <n v="2"/>
  </r>
  <r>
    <x v="9"/>
    <x v="250"/>
    <s v="1"/>
    <s v="01"/>
    <s v="15041RESIN146362023"/>
    <s v="23BL000F"/>
    <n v="339"/>
    <n v="339"/>
    <n v="339"/>
    <n v="339"/>
    <m/>
    <n v="0"/>
    <n v="0"/>
    <n v="0"/>
    <n v="30"/>
    <n v="0"/>
    <n v="0"/>
    <n v="0"/>
    <n v="0"/>
    <n v="0"/>
    <n v="30"/>
    <n v="2"/>
  </r>
  <r>
    <x v="9"/>
    <x v="250"/>
    <s v="1"/>
    <s v="01"/>
    <s v="15041RESIN146362023"/>
    <s v="23BL000F"/>
    <n v="340"/>
    <n v="340"/>
    <n v="340"/>
    <n v="340"/>
    <m/>
    <n v="0"/>
    <n v="0"/>
    <n v="0"/>
    <n v="36"/>
    <n v="0"/>
    <n v="0"/>
    <n v="0"/>
    <n v="0"/>
    <n v="0"/>
    <n v="36"/>
    <n v="2"/>
  </r>
  <r>
    <x v="9"/>
    <x v="250"/>
    <s v="1"/>
    <s v="01"/>
    <s v="15041RESIN146362023"/>
    <s v="23BL000F"/>
    <n v="341"/>
    <n v="341"/>
    <n v="341"/>
    <n v="341"/>
    <m/>
    <n v="0"/>
    <n v="0"/>
    <n v="0"/>
    <n v="0"/>
    <n v="0"/>
    <n v="0"/>
    <n v="0"/>
    <n v="0"/>
    <n v="0"/>
    <n v="0"/>
    <n v="2"/>
  </r>
  <r>
    <x v="9"/>
    <x v="250"/>
    <s v="1"/>
    <s v="01"/>
    <s v="15041RESIN146362023"/>
    <s v="23BL000F"/>
    <n v="342"/>
    <n v="342"/>
    <n v="342"/>
    <n v="342"/>
    <m/>
    <n v="0"/>
    <n v="0"/>
    <n v="0"/>
    <n v="2076"/>
    <n v="0"/>
    <n v="0"/>
    <n v="0"/>
    <n v="0"/>
    <n v="0"/>
    <n v="2076"/>
    <n v="2"/>
  </r>
  <r>
    <x v="10"/>
    <x v="251"/>
    <s v="1"/>
    <s v="01"/>
    <s v="15041RESIN146362023"/>
    <s v="23BL000F"/>
    <n v="343"/>
    <n v="343"/>
    <n v="343"/>
    <n v="343"/>
    <m/>
    <n v="0"/>
    <n v="0"/>
    <n v="0"/>
    <n v="0"/>
    <n v="0"/>
    <n v="0"/>
    <n v="0"/>
    <n v="0"/>
    <n v="0"/>
    <n v="0"/>
    <n v="2"/>
  </r>
  <r>
    <x v="10"/>
    <x v="251"/>
    <s v="1"/>
    <s v="01"/>
    <s v="15041RESIN146362023"/>
    <s v="23BL000F"/>
    <n v="344"/>
    <n v="344"/>
    <n v="344"/>
    <n v="344"/>
    <m/>
    <n v="0"/>
    <n v="0"/>
    <n v="0"/>
    <n v="0"/>
    <n v="0"/>
    <n v="0"/>
    <n v="0"/>
    <n v="0"/>
    <n v="0"/>
    <n v="0"/>
    <n v="2"/>
  </r>
  <r>
    <x v="10"/>
    <x v="251"/>
    <s v="1"/>
    <s v="01"/>
    <s v="15041RESIN146362023"/>
    <s v="23BL000F"/>
    <n v="345"/>
    <n v="345"/>
    <n v="345"/>
    <n v="345"/>
    <m/>
    <n v="0"/>
    <n v="0"/>
    <n v="0"/>
    <n v="549"/>
    <n v="0"/>
    <n v="0"/>
    <n v="0"/>
    <n v="0"/>
    <n v="0"/>
    <n v="549"/>
    <n v="2"/>
  </r>
  <r>
    <x v="10"/>
    <x v="251"/>
    <s v="1"/>
    <s v="01"/>
    <s v="15041RESIN146362023"/>
    <s v="23BL000F"/>
    <n v="346"/>
    <n v="346"/>
    <n v="346"/>
    <n v="346"/>
    <m/>
    <n v="0"/>
    <n v="0"/>
    <n v="0"/>
    <n v="544.5"/>
    <n v="0"/>
    <n v="0"/>
    <n v="0"/>
    <n v="0"/>
    <n v="0"/>
    <n v="544.5"/>
    <n v="2"/>
  </r>
  <r>
    <x v="10"/>
    <x v="251"/>
    <s v="1"/>
    <s v="01"/>
    <s v="15041RESIN146362023"/>
    <s v="23BL000F"/>
    <n v="347"/>
    <n v="347"/>
    <n v="347"/>
    <n v="347"/>
    <m/>
    <n v="0"/>
    <n v="0"/>
    <n v="0"/>
    <n v="41.4"/>
    <n v="0"/>
    <n v="0"/>
    <n v="0"/>
    <n v="0"/>
    <n v="0"/>
    <n v="41.4"/>
    <n v="2"/>
  </r>
  <r>
    <x v="10"/>
    <x v="251"/>
    <s v="1"/>
    <s v="01"/>
    <s v="15041RESIN146362023"/>
    <s v="23BL000F"/>
    <n v="348"/>
    <n v="348"/>
    <n v="348"/>
    <n v="348"/>
    <m/>
    <n v="0"/>
    <n v="0"/>
    <n v="0"/>
    <n v="220"/>
    <n v="0"/>
    <n v="0"/>
    <n v="0"/>
    <n v="0"/>
    <n v="0"/>
    <n v="220"/>
    <n v="2"/>
  </r>
  <r>
    <x v="10"/>
    <x v="251"/>
    <s v="1"/>
    <s v="01"/>
    <s v="15041RESIN146362023"/>
    <s v="23BL000F"/>
    <n v="349"/>
    <n v="349"/>
    <n v="349"/>
    <n v="349"/>
    <m/>
    <n v="0"/>
    <n v="0"/>
    <n v="0"/>
    <n v="222.25"/>
    <n v="0"/>
    <n v="0"/>
    <n v="0"/>
    <n v="0"/>
    <n v="0"/>
    <n v="222.25"/>
    <n v="2"/>
  </r>
  <r>
    <x v="10"/>
    <x v="251"/>
    <s v="1"/>
    <s v="01"/>
    <s v="15041RESIN146362023"/>
    <s v="23BL000F"/>
    <n v="350"/>
    <n v="350"/>
    <n v="350"/>
    <n v="350"/>
    <m/>
    <n v="0"/>
    <n v="0"/>
    <n v="0"/>
    <n v="13.75"/>
    <n v="0"/>
    <n v="0"/>
    <n v="0"/>
    <n v="0"/>
    <n v="0"/>
    <n v="13.75"/>
    <n v="2"/>
  </r>
  <r>
    <x v="10"/>
    <x v="251"/>
    <s v="1"/>
    <s v="01"/>
    <s v="15041RESIN146362023"/>
    <s v="23BL000F"/>
    <n v="351"/>
    <n v="351"/>
    <n v="351"/>
    <n v="351"/>
    <m/>
    <n v="0"/>
    <n v="0"/>
    <n v="0"/>
    <n v="5.85"/>
    <n v="0"/>
    <n v="0"/>
    <n v="0"/>
    <n v="0"/>
    <n v="0"/>
    <n v="5.85"/>
    <n v="2"/>
  </r>
  <r>
    <x v="10"/>
    <x v="251"/>
    <s v="1"/>
    <s v="01"/>
    <s v="15041RESIN146362023"/>
    <s v="23BL000F"/>
    <n v="352"/>
    <n v="352"/>
    <n v="352"/>
    <n v="352"/>
    <m/>
    <n v="0"/>
    <n v="0"/>
    <n v="0"/>
    <n v="293"/>
    <n v="0"/>
    <n v="0"/>
    <n v="0"/>
    <n v="0"/>
    <n v="0"/>
    <n v="293"/>
    <n v="2"/>
  </r>
  <r>
    <x v="10"/>
    <x v="251"/>
    <s v="1"/>
    <s v="01"/>
    <s v="15041RESIN146362023"/>
    <s v="23BL000F"/>
    <n v="353"/>
    <n v="353"/>
    <n v="353"/>
    <n v="353"/>
    <m/>
    <n v="0"/>
    <n v="0"/>
    <n v="0"/>
    <n v="63"/>
    <n v="0"/>
    <n v="0"/>
    <n v="0"/>
    <n v="0"/>
    <n v="0"/>
    <n v="63"/>
    <n v="2"/>
  </r>
  <r>
    <x v="10"/>
    <x v="251"/>
    <s v="1"/>
    <s v="01"/>
    <s v="15041RESIN146362023"/>
    <s v="23BL000F"/>
    <n v="354"/>
    <n v="354"/>
    <n v="354"/>
    <n v="354"/>
    <m/>
    <n v="0"/>
    <n v="0"/>
    <n v="0"/>
    <n v="44"/>
    <n v="0"/>
    <n v="0"/>
    <n v="0"/>
    <n v="0"/>
    <n v="0"/>
    <n v="44"/>
    <n v="2"/>
  </r>
  <r>
    <x v="10"/>
    <x v="251"/>
    <s v="1"/>
    <s v="01"/>
    <s v="15041RESIN146362023"/>
    <s v="23BL000F"/>
    <n v="355"/>
    <n v="355"/>
    <n v="355"/>
    <n v="355"/>
    <m/>
    <n v="0"/>
    <n v="0"/>
    <n v="0"/>
    <n v="372.8"/>
    <n v="0"/>
    <n v="0"/>
    <n v="0"/>
    <n v="0"/>
    <n v="0"/>
    <n v="372.8"/>
    <n v="2"/>
  </r>
  <r>
    <x v="10"/>
    <x v="251"/>
    <s v="1"/>
    <s v="01"/>
    <s v="15041RESIN146362023"/>
    <s v="23BL000F"/>
    <n v="356"/>
    <n v="356"/>
    <n v="356"/>
    <n v="356"/>
    <m/>
    <n v="0"/>
    <n v="0"/>
    <n v="0"/>
    <n v="14.25"/>
    <n v="0"/>
    <n v="0"/>
    <n v="0"/>
    <n v="0"/>
    <n v="0"/>
    <n v="14.25"/>
    <n v="2"/>
  </r>
  <r>
    <x v="10"/>
    <x v="251"/>
    <s v="1"/>
    <s v="01"/>
    <s v="15041RESIN146362023"/>
    <s v="23BL000F"/>
    <n v="357"/>
    <n v="357"/>
    <n v="357"/>
    <n v="357"/>
    <m/>
    <n v="0"/>
    <n v="0"/>
    <n v="0"/>
    <n v="464.2"/>
    <n v="0"/>
    <n v="0"/>
    <n v="0"/>
    <n v="0"/>
    <n v="0"/>
    <n v="464.2"/>
    <n v="2"/>
  </r>
  <r>
    <x v="10"/>
    <x v="251"/>
    <s v="1"/>
    <s v="01"/>
    <s v="15041RESIN146362023"/>
    <s v="23BL000F"/>
    <n v="358"/>
    <n v="358"/>
    <n v="358"/>
    <n v="358"/>
    <m/>
    <n v="0"/>
    <n v="0"/>
    <n v="0"/>
    <n v="159.5"/>
    <n v="0"/>
    <n v="0"/>
    <n v="0"/>
    <n v="0"/>
    <n v="0"/>
    <n v="159.5"/>
    <n v="2"/>
  </r>
  <r>
    <x v="10"/>
    <x v="251"/>
    <s v="1"/>
    <s v="01"/>
    <s v="15041RESIN146362023"/>
    <s v="23BL000F"/>
    <n v="359"/>
    <n v="359"/>
    <n v="359"/>
    <n v="359"/>
    <m/>
    <n v="0"/>
    <n v="0"/>
    <n v="0"/>
    <n v="5.84"/>
    <n v="0"/>
    <n v="0"/>
    <n v="0"/>
    <n v="0"/>
    <n v="0"/>
    <n v="5.84"/>
    <n v="2"/>
  </r>
  <r>
    <x v="10"/>
    <x v="251"/>
    <s v="1"/>
    <s v="01"/>
    <s v="15041RESIN146362023"/>
    <s v="23BL000F"/>
    <n v="360"/>
    <n v="360"/>
    <n v="360"/>
    <n v="360"/>
    <m/>
    <n v="0"/>
    <n v="0"/>
    <n v="0"/>
    <n v="18"/>
    <n v="0"/>
    <n v="0"/>
    <n v="0"/>
    <n v="0"/>
    <n v="0"/>
    <n v="18"/>
    <n v="2"/>
  </r>
  <r>
    <x v="10"/>
    <x v="251"/>
    <s v="1"/>
    <s v="01"/>
    <s v="15041RESIN146362023"/>
    <s v="23BL000F"/>
    <n v="361"/>
    <n v="361"/>
    <n v="361"/>
    <n v="361"/>
    <m/>
    <n v="0"/>
    <n v="0"/>
    <n v="0"/>
    <n v="7.3"/>
    <n v="0"/>
    <n v="0"/>
    <n v="0"/>
    <n v="0"/>
    <n v="0"/>
    <n v="7.3"/>
    <n v="2"/>
  </r>
  <r>
    <x v="10"/>
    <x v="251"/>
    <s v="1"/>
    <s v="01"/>
    <s v="15041RESIN146362023"/>
    <s v="23BL000F"/>
    <n v="362"/>
    <n v="362"/>
    <n v="362"/>
    <n v="362"/>
    <m/>
    <n v="0"/>
    <n v="0"/>
    <n v="0"/>
    <n v="10.95"/>
    <n v="0"/>
    <n v="0"/>
    <n v="0"/>
    <n v="0"/>
    <n v="0"/>
    <n v="10.95"/>
    <n v="2"/>
  </r>
  <r>
    <x v="10"/>
    <x v="252"/>
    <s v="1"/>
    <s v="01"/>
    <s v="15041RESIN146362023"/>
    <s v="23BL000F"/>
    <n v="363"/>
    <n v="363"/>
    <n v="363"/>
    <n v="363"/>
    <m/>
    <n v="0"/>
    <n v="0"/>
    <n v="0"/>
    <n v="1579.9"/>
    <n v="0"/>
    <n v="0"/>
    <n v="0"/>
    <n v="0"/>
    <n v="0"/>
    <n v="1579.9"/>
    <n v="2"/>
  </r>
  <r>
    <x v="10"/>
    <x v="252"/>
    <s v="1"/>
    <s v="01"/>
    <s v="15041RESIN146362023"/>
    <s v="23BL000F"/>
    <n v="364"/>
    <n v="364"/>
    <n v="364"/>
    <n v="364"/>
    <m/>
    <n v="0"/>
    <n v="0"/>
    <n v="0"/>
    <n v="73.849999999999994"/>
    <n v="0"/>
    <n v="0"/>
    <n v="0"/>
    <n v="0"/>
    <n v="0"/>
    <n v="73.849999999999994"/>
    <n v="2"/>
  </r>
  <r>
    <x v="10"/>
    <x v="252"/>
    <s v="1"/>
    <s v="01"/>
    <s v="15041RESIN146362023"/>
    <s v="23BL000F"/>
    <n v="365"/>
    <n v="365"/>
    <n v="365"/>
    <n v="365"/>
    <m/>
    <n v="0"/>
    <n v="0"/>
    <n v="0"/>
    <n v="226"/>
    <n v="0"/>
    <n v="0"/>
    <n v="0"/>
    <n v="0"/>
    <n v="0"/>
    <n v="226"/>
    <n v="2"/>
  </r>
  <r>
    <x v="10"/>
    <x v="252"/>
    <s v="1"/>
    <s v="01"/>
    <s v="15041RESIN146362023"/>
    <s v="23BL000F"/>
    <n v="366"/>
    <n v="366"/>
    <n v="366"/>
    <n v="366"/>
    <m/>
    <n v="0"/>
    <n v="0"/>
    <n v="0"/>
    <n v="22.55"/>
    <n v="0"/>
    <n v="0"/>
    <n v="0"/>
    <n v="0"/>
    <n v="0"/>
    <n v="22.55"/>
    <n v="2"/>
  </r>
  <r>
    <x v="10"/>
    <x v="252"/>
    <s v="1"/>
    <s v="01"/>
    <s v="15041RESIN146362023"/>
    <s v="23BL000F"/>
    <n v="367"/>
    <n v="367"/>
    <n v="367"/>
    <n v="367"/>
    <m/>
    <n v="0"/>
    <n v="0"/>
    <n v="0"/>
    <n v="25"/>
    <n v="0"/>
    <n v="0"/>
    <n v="0"/>
    <n v="0"/>
    <n v="0"/>
    <n v="25"/>
    <n v="2"/>
  </r>
  <r>
    <x v="10"/>
    <x v="252"/>
    <s v="1"/>
    <s v="01"/>
    <s v="15041RESIN146362023"/>
    <s v="23BL000F"/>
    <n v="368"/>
    <n v="368"/>
    <n v="368"/>
    <n v="368"/>
    <m/>
    <n v="0"/>
    <n v="0"/>
    <n v="0"/>
    <n v="21"/>
    <n v="0"/>
    <n v="0"/>
    <n v="0"/>
    <n v="0"/>
    <n v="0"/>
    <n v="21"/>
    <n v="2"/>
  </r>
  <r>
    <x v="10"/>
    <x v="252"/>
    <s v="1"/>
    <s v="01"/>
    <s v="15041RESIN146362023"/>
    <s v="23BL000F"/>
    <n v="369"/>
    <n v="369"/>
    <n v="369"/>
    <n v="369"/>
    <m/>
    <n v="0"/>
    <n v="0"/>
    <n v="0"/>
    <n v="295.5"/>
    <n v="0"/>
    <n v="0"/>
    <n v="0"/>
    <n v="0"/>
    <n v="0"/>
    <n v="295.5"/>
    <n v="2"/>
  </r>
  <r>
    <x v="10"/>
    <x v="252"/>
    <s v="1"/>
    <s v="01"/>
    <s v="15041RESIN146362023"/>
    <s v="23BL000F"/>
    <n v="370"/>
    <n v="370"/>
    <n v="370"/>
    <n v="370"/>
    <m/>
    <n v="0"/>
    <n v="0"/>
    <n v="0"/>
    <n v="24.03"/>
    <n v="0"/>
    <n v="0"/>
    <n v="0"/>
    <n v="0"/>
    <n v="0"/>
    <n v="24.03"/>
    <n v="2"/>
  </r>
  <r>
    <x v="10"/>
    <x v="252"/>
    <s v="1"/>
    <s v="01"/>
    <s v="15041RESIN146362023"/>
    <s v="23BL000F"/>
    <n v="371"/>
    <n v="371"/>
    <n v="371"/>
    <n v="371"/>
    <m/>
    <n v="0"/>
    <n v="0"/>
    <n v="0"/>
    <n v="473.9"/>
    <n v="0"/>
    <n v="0"/>
    <n v="0"/>
    <n v="0"/>
    <n v="0"/>
    <n v="473.9"/>
    <n v="2"/>
  </r>
  <r>
    <x v="10"/>
    <x v="252"/>
    <s v="1"/>
    <s v="01"/>
    <s v="15041RESIN146362023"/>
    <s v="23BL000F"/>
    <n v="372"/>
    <n v="372"/>
    <n v="372"/>
    <n v="372"/>
    <m/>
    <n v="0"/>
    <n v="0"/>
    <n v="0"/>
    <n v="1337.65"/>
    <n v="0"/>
    <n v="0"/>
    <n v="0"/>
    <n v="0"/>
    <n v="0"/>
    <n v="1337.65"/>
    <n v="2"/>
  </r>
  <r>
    <x v="10"/>
    <x v="252"/>
    <s v="1"/>
    <s v="01"/>
    <s v="15041RESIN146362023"/>
    <s v="23BL000F"/>
    <n v="373"/>
    <n v="373"/>
    <n v="373"/>
    <n v="373"/>
    <m/>
    <n v="0"/>
    <n v="0"/>
    <n v="0"/>
    <n v="81.5"/>
    <n v="0"/>
    <n v="0"/>
    <n v="0"/>
    <n v="0"/>
    <n v="0"/>
    <n v="81.5"/>
    <n v="2"/>
  </r>
  <r>
    <x v="10"/>
    <x v="252"/>
    <s v="1"/>
    <s v="01"/>
    <s v="15041RESIN146362023"/>
    <s v="23BL000F"/>
    <n v="374"/>
    <n v="374"/>
    <n v="374"/>
    <n v="374"/>
    <m/>
    <n v="0"/>
    <n v="0"/>
    <n v="0"/>
    <n v="156"/>
    <n v="0"/>
    <n v="0"/>
    <n v="0"/>
    <n v="0"/>
    <n v="0"/>
    <n v="156"/>
    <n v="2"/>
  </r>
  <r>
    <x v="10"/>
    <x v="252"/>
    <s v="1"/>
    <s v="01"/>
    <s v="15041RESIN146362023"/>
    <s v="23BL000F"/>
    <n v="375"/>
    <n v="375"/>
    <n v="375"/>
    <n v="375"/>
    <m/>
    <n v="0"/>
    <n v="0"/>
    <n v="0"/>
    <n v="270.85000000000002"/>
    <n v="0"/>
    <n v="0"/>
    <n v="0"/>
    <n v="0"/>
    <n v="0"/>
    <n v="270.85000000000002"/>
    <n v="2"/>
  </r>
  <r>
    <x v="10"/>
    <x v="252"/>
    <s v="1"/>
    <s v="01"/>
    <s v="15041RESIN146362023"/>
    <s v="23BL000F"/>
    <n v="376"/>
    <n v="376"/>
    <n v="376"/>
    <n v="376"/>
    <m/>
    <n v="0"/>
    <n v="0"/>
    <n v="0"/>
    <n v="85"/>
    <n v="0"/>
    <n v="0"/>
    <n v="0"/>
    <n v="0"/>
    <n v="0"/>
    <n v="85"/>
    <n v="2"/>
  </r>
  <r>
    <x v="10"/>
    <x v="252"/>
    <s v="1"/>
    <s v="01"/>
    <s v="15041RESIN146362023"/>
    <s v="23BL000F"/>
    <n v="377"/>
    <n v="377"/>
    <n v="377"/>
    <n v="377"/>
    <m/>
    <n v="0"/>
    <n v="0"/>
    <n v="0"/>
    <n v="29.7"/>
    <n v="0"/>
    <n v="0"/>
    <n v="0"/>
    <n v="0"/>
    <n v="0"/>
    <n v="29.7"/>
    <n v="2"/>
  </r>
  <r>
    <x v="10"/>
    <x v="252"/>
    <s v="1"/>
    <s v="01"/>
    <s v="15041RESIN146362023"/>
    <s v="23BL000F"/>
    <n v="378"/>
    <n v="378"/>
    <n v="378"/>
    <n v="378"/>
    <m/>
    <n v="0"/>
    <n v="0"/>
    <n v="0"/>
    <n v="615.6"/>
    <n v="0"/>
    <n v="0"/>
    <n v="0"/>
    <n v="0"/>
    <n v="0"/>
    <n v="615.6"/>
    <n v="2"/>
  </r>
  <r>
    <x v="10"/>
    <x v="252"/>
    <s v="1"/>
    <s v="01"/>
    <s v="15041RESIN146362023"/>
    <s v="23BL000F"/>
    <n v="379"/>
    <n v="379"/>
    <n v="379"/>
    <n v="379"/>
    <m/>
    <n v="0"/>
    <n v="0"/>
    <n v="0"/>
    <n v="70"/>
    <n v="0"/>
    <n v="0"/>
    <n v="0"/>
    <n v="0"/>
    <n v="0"/>
    <n v="70"/>
    <n v="2"/>
  </r>
  <r>
    <x v="10"/>
    <x v="252"/>
    <s v="1"/>
    <s v="01"/>
    <s v="15041RESIN146362023"/>
    <s v="23BL000F"/>
    <n v="380"/>
    <n v="380"/>
    <n v="380"/>
    <n v="380"/>
    <m/>
    <n v="0"/>
    <n v="0"/>
    <n v="0"/>
    <n v="33"/>
    <n v="0"/>
    <n v="0"/>
    <n v="0"/>
    <n v="0"/>
    <n v="0"/>
    <n v="33"/>
    <n v="2"/>
  </r>
  <r>
    <x v="10"/>
    <x v="252"/>
    <s v="1"/>
    <s v="01"/>
    <s v="15041RESIN146362023"/>
    <s v="23BL000F"/>
    <n v="381"/>
    <n v="381"/>
    <n v="381"/>
    <n v="381"/>
    <m/>
    <n v="0"/>
    <n v="0"/>
    <n v="0"/>
    <n v="30"/>
    <n v="0"/>
    <n v="0"/>
    <n v="0"/>
    <n v="0"/>
    <n v="0"/>
    <n v="30"/>
    <n v="2"/>
  </r>
  <r>
    <x v="10"/>
    <x v="252"/>
    <s v="1"/>
    <s v="01"/>
    <s v="15041RESIN146362023"/>
    <s v="23BL000F"/>
    <n v="382"/>
    <n v="382"/>
    <n v="382"/>
    <n v="382"/>
    <m/>
    <n v="0"/>
    <n v="0"/>
    <n v="0"/>
    <n v="565"/>
    <n v="0"/>
    <n v="0"/>
    <n v="0"/>
    <n v="0"/>
    <n v="0"/>
    <n v="565"/>
    <n v="2"/>
  </r>
  <r>
    <x v="10"/>
    <x v="252"/>
    <s v="1"/>
    <s v="01"/>
    <s v="15041RESIN146362023"/>
    <s v="23BL000F"/>
    <n v="383"/>
    <n v="383"/>
    <n v="383"/>
    <n v="383"/>
    <m/>
    <n v="0"/>
    <n v="0"/>
    <n v="0"/>
    <n v="13.5"/>
    <n v="0"/>
    <n v="0"/>
    <n v="0"/>
    <n v="0"/>
    <n v="0"/>
    <n v="13.5"/>
    <n v="2"/>
  </r>
  <r>
    <x v="10"/>
    <x v="252"/>
    <s v="1"/>
    <s v="01"/>
    <s v="15041RESIN146362023"/>
    <s v="23BL000F"/>
    <n v="384"/>
    <n v="384"/>
    <n v="384"/>
    <n v="384"/>
    <m/>
    <n v="0"/>
    <n v="0"/>
    <n v="0"/>
    <n v="587.5"/>
    <n v="0"/>
    <n v="0"/>
    <n v="0"/>
    <n v="0"/>
    <n v="0"/>
    <n v="587.5"/>
    <n v="2"/>
  </r>
  <r>
    <x v="10"/>
    <x v="252"/>
    <s v="1"/>
    <s v="01"/>
    <s v="15041RESIN146362023"/>
    <s v="23BL000F"/>
    <n v="385"/>
    <n v="385"/>
    <n v="385"/>
    <n v="385"/>
    <m/>
    <n v="0"/>
    <n v="0"/>
    <n v="0"/>
    <n v="36"/>
    <n v="0"/>
    <n v="0"/>
    <n v="0"/>
    <n v="0"/>
    <n v="0"/>
    <n v="36"/>
    <n v="2"/>
  </r>
  <r>
    <x v="10"/>
    <x v="252"/>
    <s v="1"/>
    <s v="01"/>
    <s v="15041RESIN146362023"/>
    <s v="23BL000F"/>
    <n v="386"/>
    <n v="386"/>
    <n v="386"/>
    <n v="386"/>
    <m/>
    <n v="0"/>
    <n v="0"/>
    <n v="0"/>
    <n v="100"/>
    <n v="0"/>
    <n v="0"/>
    <n v="0"/>
    <n v="0"/>
    <n v="0"/>
    <n v="100"/>
    <n v="2"/>
  </r>
  <r>
    <x v="10"/>
    <x v="252"/>
    <s v="1"/>
    <s v="01"/>
    <s v="15041RESIN146362023"/>
    <s v="23BL000F"/>
    <n v="387"/>
    <n v="387"/>
    <n v="387"/>
    <n v="387"/>
    <m/>
    <n v="0"/>
    <n v="0"/>
    <n v="0"/>
    <n v="22.5"/>
    <n v="0"/>
    <n v="0"/>
    <n v="0"/>
    <n v="0"/>
    <n v="0"/>
    <n v="22.5"/>
    <n v="2"/>
  </r>
  <r>
    <x v="10"/>
    <x v="252"/>
    <s v="1"/>
    <s v="01"/>
    <s v="15041RESIN146362023"/>
    <s v="23BL000F"/>
    <n v="388"/>
    <n v="388"/>
    <n v="388"/>
    <n v="388"/>
    <m/>
    <n v="0"/>
    <n v="0"/>
    <n v="0"/>
    <n v="228"/>
    <n v="0"/>
    <n v="0"/>
    <n v="0"/>
    <n v="0"/>
    <n v="0"/>
    <n v="228"/>
    <n v="2"/>
  </r>
  <r>
    <x v="10"/>
    <x v="252"/>
    <s v="1"/>
    <s v="01"/>
    <s v="15041RESIN146362023"/>
    <s v="23BL000F"/>
    <n v="389"/>
    <n v="389"/>
    <n v="389"/>
    <n v="389"/>
    <m/>
    <n v="0"/>
    <n v="0"/>
    <n v="0"/>
    <n v="78.5"/>
    <n v="0"/>
    <n v="0"/>
    <n v="0"/>
    <n v="0"/>
    <n v="0"/>
    <n v="78.5"/>
    <n v="2"/>
  </r>
  <r>
    <x v="10"/>
    <x v="252"/>
    <s v="1"/>
    <s v="01"/>
    <s v="15041RESIN146362023"/>
    <s v="23BL000F"/>
    <n v="390"/>
    <n v="390"/>
    <n v="390"/>
    <n v="390"/>
    <m/>
    <n v="0"/>
    <n v="0"/>
    <n v="0"/>
    <n v="5"/>
    <n v="0"/>
    <n v="0"/>
    <n v="0"/>
    <n v="0"/>
    <n v="0"/>
    <n v="5"/>
    <n v="2"/>
  </r>
  <r>
    <x v="10"/>
    <x v="252"/>
    <s v="1"/>
    <s v="01"/>
    <s v="15041RESIN146362023"/>
    <s v="23BL000F"/>
    <n v="391"/>
    <n v="391"/>
    <n v="391"/>
    <n v="391"/>
    <m/>
    <n v="0"/>
    <n v="0"/>
    <n v="0"/>
    <n v="462.2"/>
    <n v="0"/>
    <n v="0"/>
    <n v="0"/>
    <n v="0"/>
    <n v="0"/>
    <n v="462.2"/>
    <n v="2"/>
  </r>
  <r>
    <x v="10"/>
    <x v="252"/>
    <s v="1"/>
    <s v="01"/>
    <s v="15041RESIN146362023"/>
    <s v="23BL000F"/>
    <n v="392"/>
    <n v="392"/>
    <n v="392"/>
    <n v="392"/>
    <m/>
    <n v="0"/>
    <n v="0"/>
    <n v="0"/>
    <n v="520.5"/>
    <n v="0"/>
    <n v="0"/>
    <n v="0"/>
    <n v="0"/>
    <n v="0"/>
    <n v="520.5"/>
    <n v="2"/>
  </r>
  <r>
    <x v="10"/>
    <x v="252"/>
    <s v="1"/>
    <s v="01"/>
    <s v="15041RESIN146362023"/>
    <s v="23BL000F"/>
    <n v="393"/>
    <n v="393"/>
    <n v="393"/>
    <n v="393"/>
    <m/>
    <n v="0"/>
    <n v="0"/>
    <n v="0"/>
    <n v="550.75"/>
    <n v="0"/>
    <n v="0"/>
    <n v="0"/>
    <n v="0"/>
    <n v="0"/>
    <n v="550.75"/>
    <n v="2"/>
  </r>
  <r>
    <x v="10"/>
    <x v="252"/>
    <s v="1"/>
    <s v="01"/>
    <s v="15041RESIN146362023"/>
    <s v="23BL000F"/>
    <n v="394"/>
    <n v="394"/>
    <n v="394"/>
    <n v="394"/>
    <m/>
    <n v="0"/>
    <n v="0"/>
    <n v="0"/>
    <n v="817.5"/>
    <n v="0"/>
    <n v="0"/>
    <n v="0"/>
    <n v="0"/>
    <n v="0"/>
    <n v="817.5"/>
    <n v="2"/>
  </r>
  <r>
    <x v="10"/>
    <x v="252"/>
    <s v="1"/>
    <s v="01"/>
    <s v="15041RESIN146362023"/>
    <s v="23BL000F"/>
    <n v="395"/>
    <n v="395"/>
    <n v="395"/>
    <n v="395"/>
    <m/>
    <n v="0"/>
    <n v="0"/>
    <n v="0"/>
    <n v="54"/>
    <n v="0"/>
    <n v="0"/>
    <n v="0"/>
    <n v="0"/>
    <n v="0"/>
    <n v="54"/>
    <n v="2"/>
  </r>
  <r>
    <x v="10"/>
    <x v="252"/>
    <s v="1"/>
    <s v="01"/>
    <s v="15041RESIN146362023"/>
    <s v="23BL000F"/>
    <n v="396"/>
    <n v="396"/>
    <n v="396"/>
    <n v="396"/>
    <m/>
    <n v="0"/>
    <n v="0"/>
    <n v="0"/>
    <n v="100"/>
    <n v="0"/>
    <n v="0"/>
    <n v="0"/>
    <n v="0"/>
    <n v="0"/>
    <n v="100"/>
    <n v="2"/>
  </r>
  <r>
    <x v="10"/>
    <x v="252"/>
    <s v="1"/>
    <s v="01"/>
    <s v="15041RESIN146362023"/>
    <s v="23BL000F"/>
    <n v="397"/>
    <n v="397"/>
    <n v="397"/>
    <n v="397"/>
    <m/>
    <n v="0"/>
    <n v="0"/>
    <n v="0"/>
    <n v="165.6"/>
    <n v="0"/>
    <n v="0"/>
    <n v="0"/>
    <n v="0"/>
    <n v="0"/>
    <n v="165.6"/>
    <n v="2"/>
  </r>
  <r>
    <x v="10"/>
    <x v="252"/>
    <s v="1"/>
    <s v="01"/>
    <s v="15041RESIN146362023"/>
    <s v="23BL000F"/>
    <n v="398"/>
    <n v="398"/>
    <n v="398"/>
    <n v="398"/>
    <m/>
    <n v="0"/>
    <n v="0"/>
    <n v="0"/>
    <n v="375.6"/>
    <n v="0"/>
    <n v="0"/>
    <n v="0"/>
    <n v="0"/>
    <n v="0"/>
    <n v="375.6"/>
    <n v="2"/>
  </r>
  <r>
    <x v="10"/>
    <x v="252"/>
    <s v="1"/>
    <s v="01"/>
    <s v="15041RESIN146362023"/>
    <s v="23BL000F"/>
    <n v="399"/>
    <n v="399"/>
    <n v="399"/>
    <n v="399"/>
    <m/>
    <n v="0"/>
    <n v="0"/>
    <n v="0"/>
    <n v="115.5"/>
    <n v="0"/>
    <n v="0"/>
    <n v="0"/>
    <n v="0"/>
    <n v="0"/>
    <n v="115.5"/>
    <n v="2"/>
  </r>
  <r>
    <x v="10"/>
    <x v="252"/>
    <s v="1"/>
    <s v="01"/>
    <s v="15041RESIN146362023"/>
    <s v="23BL000F"/>
    <n v="400"/>
    <n v="400"/>
    <n v="400"/>
    <n v="400"/>
    <m/>
    <n v="0"/>
    <n v="0"/>
    <n v="0"/>
    <n v="57.95"/>
    <n v="0"/>
    <n v="0"/>
    <n v="0"/>
    <n v="0"/>
    <n v="0"/>
    <n v="57.95"/>
    <n v="2"/>
  </r>
  <r>
    <x v="10"/>
    <x v="252"/>
    <s v="1"/>
    <s v="01"/>
    <s v="15041RESIN146362023"/>
    <s v="23BL000F"/>
    <n v="401"/>
    <n v="401"/>
    <n v="401"/>
    <n v="401"/>
    <m/>
    <n v="0"/>
    <n v="0"/>
    <n v="0"/>
    <n v="60"/>
    <n v="0"/>
    <n v="0"/>
    <n v="0"/>
    <n v="0"/>
    <n v="0"/>
    <n v="60"/>
    <n v="2"/>
  </r>
  <r>
    <x v="10"/>
    <x v="252"/>
    <s v="1"/>
    <s v="01"/>
    <s v="15041RESIN146362023"/>
    <s v="23BL000F"/>
    <n v="402"/>
    <n v="402"/>
    <n v="402"/>
    <n v="402"/>
    <m/>
    <n v="0"/>
    <n v="0"/>
    <n v="0"/>
    <n v="71.98"/>
    <n v="0"/>
    <n v="0"/>
    <n v="0"/>
    <n v="0"/>
    <n v="0"/>
    <n v="71.98"/>
    <n v="2"/>
  </r>
  <r>
    <x v="10"/>
    <x v="252"/>
    <s v="1"/>
    <s v="01"/>
    <s v="15041RESIN146362023"/>
    <s v="23BL000F"/>
    <n v="403"/>
    <n v="403"/>
    <n v="403"/>
    <n v="403"/>
    <m/>
    <n v="0"/>
    <n v="0"/>
    <n v="0"/>
    <n v="225"/>
    <n v="0"/>
    <n v="0"/>
    <n v="0"/>
    <n v="0"/>
    <n v="0"/>
    <n v="225"/>
    <n v="2"/>
  </r>
  <r>
    <x v="10"/>
    <x v="253"/>
    <s v="1"/>
    <s v="01"/>
    <s v="15041RESIN146362023"/>
    <s v="23BL000F"/>
    <n v="404"/>
    <n v="404"/>
    <n v="404"/>
    <n v="404"/>
    <m/>
    <n v="0"/>
    <n v="0"/>
    <n v="0"/>
    <n v="219.82"/>
    <n v="0"/>
    <n v="0"/>
    <n v="0"/>
    <n v="0"/>
    <n v="0"/>
    <n v="219.82"/>
    <n v="2"/>
  </r>
  <r>
    <x v="10"/>
    <x v="253"/>
    <s v="1"/>
    <s v="01"/>
    <s v="15041RESIN146362023"/>
    <s v="23BL000F"/>
    <n v="405"/>
    <n v="405"/>
    <n v="405"/>
    <n v="405"/>
    <m/>
    <n v="0"/>
    <n v="0"/>
    <n v="0"/>
    <n v="679"/>
    <n v="0"/>
    <n v="0"/>
    <n v="0"/>
    <n v="0"/>
    <n v="0"/>
    <n v="679"/>
    <n v="2"/>
  </r>
  <r>
    <x v="10"/>
    <x v="253"/>
    <s v="1"/>
    <s v="01"/>
    <s v="15041RESIN146362023"/>
    <s v="23BL000F"/>
    <n v="406"/>
    <n v="406"/>
    <n v="406"/>
    <n v="406"/>
    <m/>
    <n v="0"/>
    <n v="0"/>
    <n v="0"/>
    <n v="22.31"/>
    <n v="0"/>
    <n v="0"/>
    <n v="0"/>
    <n v="0"/>
    <n v="0"/>
    <n v="22.31"/>
    <n v="2"/>
  </r>
  <r>
    <x v="10"/>
    <x v="253"/>
    <s v="1"/>
    <s v="01"/>
    <s v="15041RESIN146362023"/>
    <s v="23BL000F"/>
    <n v="407"/>
    <n v="407"/>
    <n v="407"/>
    <n v="407"/>
    <m/>
    <n v="0"/>
    <n v="0"/>
    <n v="0"/>
    <n v="130"/>
    <n v="0"/>
    <n v="0"/>
    <n v="0"/>
    <n v="0"/>
    <n v="0"/>
    <n v="130"/>
    <n v="2"/>
  </r>
  <r>
    <x v="10"/>
    <x v="253"/>
    <s v="1"/>
    <s v="01"/>
    <s v="15041RESIN146362023"/>
    <s v="23BL000F"/>
    <n v="408"/>
    <n v="408"/>
    <n v="408"/>
    <n v="408"/>
    <m/>
    <n v="0"/>
    <n v="0"/>
    <n v="0"/>
    <n v="450"/>
    <n v="0"/>
    <n v="0"/>
    <n v="0"/>
    <n v="0"/>
    <n v="0"/>
    <n v="450"/>
    <n v="2"/>
  </r>
  <r>
    <x v="10"/>
    <x v="253"/>
    <s v="1"/>
    <s v="01"/>
    <s v="15041RESIN146362023"/>
    <s v="23BL000F"/>
    <n v="409"/>
    <n v="409"/>
    <n v="409"/>
    <n v="409"/>
    <m/>
    <n v="0"/>
    <n v="0"/>
    <n v="0"/>
    <n v="55"/>
    <n v="0"/>
    <n v="0"/>
    <n v="0"/>
    <n v="0"/>
    <n v="0"/>
    <n v="55"/>
    <n v="2"/>
  </r>
  <r>
    <x v="10"/>
    <x v="253"/>
    <s v="1"/>
    <s v="01"/>
    <s v="15041RESIN146362023"/>
    <s v="23BL000F"/>
    <n v="410"/>
    <n v="410"/>
    <n v="410"/>
    <n v="410"/>
    <m/>
    <n v="0"/>
    <n v="0"/>
    <n v="0"/>
    <n v="193.5"/>
    <n v="0"/>
    <n v="0"/>
    <n v="0"/>
    <n v="0"/>
    <n v="0"/>
    <n v="193.5"/>
    <n v="2"/>
  </r>
  <r>
    <x v="10"/>
    <x v="253"/>
    <s v="1"/>
    <s v="01"/>
    <s v="15041RESIN146362023"/>
    <s v="23BL000F"/>
    <n v="411"/>
    <n v="411"/>
    <n v="411"/>
    <n v="411"/>
    <m/>
    <n v="0"/>
    <n v="0"/>
    <n v="0"/>
    <n v="445.72"/>
    <n v="0"/>
    <n v="0"/>
    <n v="0"/>
    <n v="0"/>
    <n v="0"/>
    <n v="445.72"/>
    <n v="2"/>
  </r>
  <r>
    <x v="10"/>
    <x v="253"/>
    <s v="1"/>
    <s v="01"/>
    <s v="15041RESIN146362023"/>
    <s v="23BL000F"/>
    <n v="412"/>
    <n v="412"/>
    <n v="412"/>
    <n v="412"/>
    <m/>
    <n v="0"/>
    <n v="0"/>
    <n v="0"/>
    <n v="130.9"/>
    <n v="0"/>
    <n v="0"/>
    <n v="0"/>
    <n v="0"/>
    <n v="0"/>
    <n v="130.9"/>
    <n v="2"/>
  </r>
  <r>
    <x v="10"/>
    <x v="253"/>
    <s v="1"/>
    <s v="01"/>
    <s v="15041RESIN146362023"/>
    <s v="23BL000F"/>
    <n v="413"/>
    <n v="413"/>
    <n v="413"/>
    <n v="413"/>
    <m/>
    <n v="0"/>
    <n v="0"/>
    <n v="0"/>
    <n v="30.8"/>
    <n v="0"/>
    <n v="0"/>
    <n v="0"/>
    <n v="0"/>
    <n v="0"/>
    <n v="30.8"/>
    <n v="2"/>
  </r>
  <r>
    <x v="10"/>
    <x v="253"/>
    <s v="1"/>
    <s v="01"/>
    <s v="15041RESIN146362023"/>
    <s v="23BL000F"/>
    <n v="414"/>
    <n v="414"/>
    <n v="414"/>
    <n v="414"/>
    <m/>
    <n v="0"/>
    <n v="0"/>
    <n v="0"/>
    <n v="147.15"/>
    <n v="0"/>
    <n v="0"/>
    <n v="0"/>
    <n v="0"/>
    <n v="0"/>
    <n v="147.15"/>
    <n v="2"/>
  </r>
  <r>
    <x v="10"/>
    <x v="253"/>
    <s v="1"/>
    <s v="01"/>
    <s v="15041RESIN146362023"/>
    <s v="23BL000F"/>
    <n v="415"/>
    <n v="415"/>
    <n v="415"/>
    <n v="415"/>
    <m/>
    <n v="0"/>
    <n v="0"/>
    <n v="0"/>
    <n v="82.5"/>
    <n v="0"/>
    <n v="0"/>
    <n v="0"/>
    <n v="0"/>
    <n v="0"/>
    <n v="82.5"/>
    <n v="2"/>
  </r>
  <r>
    <x v="10"/>
    <x v="253"/>
    <s v="1"/>
    <s v="01"/>
    <s v="15041RESIN146362023"/>
    <s v="23BL000F"/>
    <n v="416"/>
    <n v="416"/>
    <n v="416"/>
    <n v="416"/>
    <m/>
    <n v="0"/>
    <n v="0"/>
    <n v="0"/>
    <n v="300"/>
    <n v="0"/>
    <n v="0"/>
    <n v="0"/>
    <n v="0"/>
    <n v="0"/>
    <n v="300"/>
    <n v="2"/>
  </r>
  <r>
    <x v="10"/>
    <x v="253"/>
    <s v="1"/>
    <s v="01"/>
    <s v="15041RESIN146362023"/>
    <s v="23BL000F"/>
    <n v="417"/>
    <n v="417"/>
    <n v="417"/>
    <n v="417"/>
    <m/>
    <n v="0"/>
    <n v="0"/>
    <n v="0"/>
    <n v="97.6"/>
    <n v="0"/>
    <n v="0"/>
    <n v="0"/>
    <n v="0"/>
    <n v="0"/>
    <n v="97.6"/>
    <n v="2"/>
  </r>
  <r>
    <x v="10"/>
    <x v="253"/>
    <s v="1"/>
    <s v="01"/>
    <s v="15041RESIN146362023"/>
    <s v="23BL000F"/>
    <n v="418"/>
    <n v="418"/>
    <n v="418"/>
    <n v="418"/>
    <m/>
    <n v="0"/>
    <n v="0"/>
    <n v="0"/>
    <n v="228.5"/>
    <n v="0"/>
    <n v="0"/>
    <n v="0"/>
    <n v="0"/>
    <n v="0"/>
    <n v="228.5"/>
    <n v="2"/>
  </r>
  <r>
    <x v="10"/>
    <x v="253"/>
    <s v="1"/>
    <s v="01"/>
    <s v="15041RESIN146362023"/>
    <s v="23BL000F"/>
    <n v="419"/>
    <n v="419"/>
    <n v="419"/>
    <n v="419"/>
    <m/>
    <n v="0"/>
    <n v="0"/>
    <n v="0"/>
    <n v="85.8"/>
    <n v="0"/>
    <n v="0"/>
    <n v="0"/>
    <n v="0"/>
    <n v="0"/>
    <n v="85.8"/>
    <n v="2"/>
  </r>
  <r>
    <x v="10"/>
    <x v="253"/>
    <s v="1"/>
    <s v="01"/>
    <s v="15041RESIN146362023"/>
    <s v="23BL000F"/>
    <n v="420"/>
    <n v="420"/>
    <n v="420"/>
    <n v="420"/>
    <m/>
    <n v="0"/>
    <n v="0"/>
    <n v="0"/>
    <n v="185.9"/>
    <n v="0"/>
    <n v="0"/>
    <n v="0"/>
    <n v="0"/>
    <n v="0"/>
    <n v="185.9"/>
    <n v="2"/>
  </r>
  <r>
    <x v="10"/>
    <x v="253"/>
    <s v="1"/>
    <s v="01"/>
    <s v="15041RESIN146362023"/>
    <s v="23BL000F"/>
    <n v="421"/>
    <n v="421"/>
    <n v="421"/>
    <n v="421"/>
    <m/>
    <n v="0"/>
    <n v="0"/>
    <n v="0"/>
    <n v="90"/>
    <n v="0"/>
    <n v="0"/>
    <n v="0"/>
    <n v="0"/>
    <n v="0"/>
    <n v="90"/>
    <n v="2"/>
  </r>
  <r>
    <x v="10"/>
    <x v="253"/>
    <s v="1"/>
    <s v="01"/>
    <s v="15041RESIN146362023"/>
    <s v="23BL000F"/>
    <n v="422"/>
    <n v="422"/>
    <n v="422"/>
    <n v="422"/>
    <m/>
    <n v="0"/>
    <n v="0"/>
    <n v="0"/>
    <n v="162.84"/>
    <n v="0"/>
    <n v="0"/>
    <n v="0"/>
    <n v="0"/>
    <n v="0"/>
    <n v="162.84"/>
    <n v="2"/>
  </r>
  <r>
    <x v="10"/>
    <x v="253"/>
    <s v="1"/>
    <s v="01"/>
    <s v="15041RESIN146362023"/>
    <s v="23BL000F"/>
    <n v="423"/>
    <n v="423"/>
    <n v="423"/>
    <n v="423"/>
    <m/>
    <n v="0"/>
    <n v="0"/>
    <n v="0"/>
    <n v="280"/>
    <n v="0"/>
    <n v="0"/>
    <n v="0"/>
    <n v="0"/>
    <n v="0"/>
    <n v="280"/>
    <n v="2"/>
  </r>
  <r>
    <x v="10"/>
    <x v="253"/>
    <s v="1"/>
    <s v="01"/>
    <s v="15041RESIN146362023"/>
    <s v="23BL000F"/>
    <n v="424"/>
    <n v="424"/>
    <n v="424"/>
    <n v="424"/>
    <m/>
    <n v="0"/>
    <n v="0"/>
    <n v="0"/>
    <n v="73.900000000000006"/>
    <n v="0"/>
    <n v="0"/>
    <n v="0"/>
    <n v="0"/>
    <n v="0"/>
    <n v="73.900000000000006"/>
    <n v="2"/>
  </r>
  <r>
    <x v="10"/>
    <x v="253"/>
    <s v="1"/>
    <s v="01"/>
    <s v="15041RESIN146362023"/>
    <s v="23BL000F"/>
    <n v="425"/>
    <n v="425"/>
    <n v="425"/>
    <n v="425"/>
    <m/>
    <n v="0"/>
    <n v="0"/>
    <n v="0"/>
    <n v="55.35"/>
    <n v="0"/>
    <n v="0"/>
    <n v="0"/>
    <n v="0"/>
    <n v="0"/>
    <n v="55.35"/>
    <n v="2"/>
  </r>
  <r>
    <x v="10"/>
    <x v="253"/>
    <s v="1"/>
    <s v="01"/>
    <s v="15041RESIN146362023"/>
    <s v="23BL000F"/>
    <n v="426"/>
    <n v="426"/>
    <n v="426"/>
    <n v="426"/>
    <m/>
    <n v="0"/>
    <n v="0"/>
    <n v="0"/>
    <n v="193.5"/>
    <n v="0"/>
    <n v="0"/>
    <n v="0"/>
    <n v="0"/>
    <n v="0"/>
    <n v="193.5"/>
    <n v="2"/>
  </r>
  <r>
    <x v="10"/>
    <x v="253"/>
    <s v="1"/>
    <s v="01"/>
    <s v="15041RESIN146362023"/>
    <s v="23BL000F"/>
    <n v="427"/>
    <n v="427"/>
    <n v="427"/>
    <n v="427"/>
    <m/>
    <n v="0"/>
    <n v="0"/>
    <n v="0"/>
    <n v="98"/>
    <n v="0"/>
    <n v="0"/>
    <n v="0"/>
    <n v="0"/>
    <n v="0"/>
    <n v="98"/>
    <n v="2"/>
  </r>
  <r>
    <x v="10"/>
    <x v="253"/>
    <s v="1"/>
    <s v="01"/>
    <s v="15041RESIN146362023"/>
    <s v="23BL000F"/>
    <n v="428"/>
    <n v="428"/>
    <n v="428"/>
    <n v="428"/>
    <m/>
    <n v="0"/>
    <n v="0"/>
    <n v="0"/>
    <n v="22.5"/>
    <n v="0"/>
    <n v="0"/>
    <n v="0"/>
    <n v="0"/>
    <n v="0"/>
    <n v="22.5"/>
    <n v="2"/>
  </r>
  <r>
    <x v="10"/>
    <x v="253"/>
    <s v="1"/>
    <s v="01"/>
    <s v="15041RESIN146362023"/>
    <s v="23BL000F"/>
    <n v="429"/>
    <n v="429"/>
    <n v="429"/>
    <n v="429"/>
    <m/>
    <n v="0"/>
    <n v="0"/>
    <n v="0"/>
    <n v="333.5"/>
    <n v="0"/>
    <n v="0"/>
    <n v="0"/>
    <n v="0"/>
    <n v="0"/>
    <n v="333.5"/>
    <n v="2"/>
  </r>
  <r>
    <x v="10"/>
    <x v="253"/>
    <s v="1"/>
    <s v="01"/>
    <s v="15041RESIN146362023"/>
    <s v="23BL000F"/>
    <n v="430"/>
    <n v="430"/>
    <n v="430"/>
    <n v="430"/>
    <m/>
    <n v="0"/>
    <n v="0"/>
    <n v="0"/>
    <n v="85.8"/>
    <n v="0"/>
    <n v="0"/>
    <n v="0"/>
    <n v="0"/>
    <n v="0"/>
    <n v="85.8"/>
    <n v="2"/>
  </r>
  <r>
    <x v="10"/>
    <x v="253"/>
    <s v="1"/>
    <s v="01"/>
    <s v="15041RESIN146362023"/>
    <s v="23BL000F"/>
    <n v="431"/>
    <n v="431"/>
    <n v="431"/>
    <n v="431"/>
    <m/>
    <n v="0"/>
    <n v="0"/>
    <n v="0"/>
    <n v="7.5"/>
    <n v="0"/>
    <n v="0"/>
    <n v="0"/>
    <n v="0"/>
    <n v="0"/>
    <n v="7.5"/>
    <n v="2"/>
  </r>
  <r>
    <x v="10"/>
    <x v="253"/>
    <s v="1"/>
    <s v="01"/>
    <s v="15041RESIN146362023"/>
    <s v="23BL000F"/>
    <n v="432"/>
    <n v="432"/>
    <n v="432"/>
    <n v="432"/>
    <m/>
    <n v="0"/>
    <n v="0"/>
    <n v="0"/>
    <n v="434.08"/>
    <n v="0"/>
    <n v="0"/>
    <n v="0"/>
    <n v="0"/>
    <n v="0"/>
    <n v="434.08"/>
    <n v="2"/>
  </r>
  <r>
    <x v="10"/>
    <x v="253"/>
    <s v="1"/>
    <s v="01"/>
    <s v="15041RESIN146362023"/>
    <s v="23BL000F"/>
    <n v="433"/>
    <n v="433"/>
    <n v="433"/>
    <n v="433"/>
    <m/>
    <n v="0"/>
    <n v="0"/>
    <n v="0"/>
    <n v="110"/>
    <n v="0"/>
    <n v="0"/>
    <n v="0"/>
    <n v="0"/>
    <n v="0"/>
    <n v="110"/>
    <n v="2"/>
  </r>
  <r>
    <x v="10"/>
    <x v="253"/>
    <s v="1"/>
    <s v="01"/>
    <s v="15041RESIN146362023"/>
    <s v="23BL000F"/>
    <n v="434"/>
    <n v="434"/>
    <n v="434"/>
    <n v="434"/>
    <m/>
    <n v="0"/>
    <n v="0"/>
    <n v="0"/>
    <n v="137.5"/>
    <n v="0"/>
    <n v="0"/>
    <n v="0"/>
    <n v="0"/>
    <n v="0"/>
    <n v="137.5"/>
    <n v="2"/>
  </r>
  <r>
    <x v="10"/>
    <x v="253"/>
    <s v="1"/>
    <s v="01"/>
    <s v="15041RESIN146362023"/>
    <s v="23BL000F"/>
    <n v="435"/>
    <n v="435"/>
    <n v="435"/>
    <n v="435"/>
    <m/>
    <n v="0"/>
    <n v="0"/>
    <n v="0"/>
    <n v="105.1"/>
    <n v="0"/>
    <n v="0"/>
    <n v="0"/>
    <n v="0"/>
    <n v="0"/>
    <n v="105.1"/>
    <n v="2"/>
  </r>
  <r>
    <x v="10"/>
    <x v="253"/>
    <s v="1"/>
    <s v="01"/>
    <s v="15041RESIN146362023"/>
    <s v="23BL000F"/>
    <n v="436"/>
    <n v="436"/>
    <n v="436"/>
    <n v="436"/>
    <m/>
    <n v="0"/>
    <n v="0"/>
    <n v="0"/>
    <n v="0"/>
    <n v="0"/>
    <n v="0"/>
    <n v="0"/>
    <n v="0"/>
    <n v="0"/>
    <n v="0"/>
    <n v="2"/>
  </r>
  <r>
    <x v="10"/>
    <x v="253"/>
    <s v="1"/>
    <s v="01"/>
    <s v="15041RESIN146362023"/>
    <s v="23BL000F"/>
    <n v="437"/>
    <n v="437"/>
    <n v="437"/>
    <n v="437"/>
    <m/>
    <n v="0"/>
    <n v="0"/>
    <n v="0"/>
    <n v="200"/>
    <n v="0"/>
    <n v="0"/>
    <n v="0"/>
    <n v="0"/>
    <n v="0"/>
    <n v="200"/>
    <n v="2"/>
  </r>
  <r>
    <x v="10"/>
    <x v="253"/>
    <s v="1"/>
    <s v="01"/>
    <s v="15041RESIN146362023"/>
    <s v="23BL000F"/>
    <n v="438"/>
    <n v="438"/>
    <n v="438"/>
    <n v="438"/>
    <m/>
    <n v="0"/>
    <n v="0"/>
    <n v="0"/>
    <n v="97.5"/>
    <n v="0"/>
    <n v="0"/>
    <n v="0"/>
    <n v="0"/>
    <n v="0"/>
    <n v="97.5"/>
    <n v="2"/>
  </r>
  <r>
    <x v="10"/>
    <x v="253"/>
    <s v="1"/>
    <s v="01"/>
    <s v="15041RESIN146362023"/>
    <s v="23BL000F"/>
    <n v="439"/>
    <n v="439"/>
    <n v="439"/>
    <n v="439"/>
    <m/>
    <n v="0"/>
    <n v="0"/>
    <n v="0"/>
    <n v="227.75"/>
    <n v="0"/>
    <n v="0"/>
    <n v="0"/>
    <n v="0"/>
    <n v="0"/>
    <n v="227.75"/>
    <n v="2"/>
  </r>
  <r>
    <x v="10"/>
    <x v="253"/>
    <s v="1"/>
    <s v="01"/>
    <s v="15041RESIN146362023"/>
    <s v="23BL000F"/>
    <n v="440"/>
    <n v="440"/>
    <n v="440"/>
    <n v="440"/>
    <m/>
    <n v="0"/>
    <n v="0"/>
    <n v="0"/>
    <n v="227.11"/>
    <n v="0"/>
    <n v="0"/>
    <n v="0"/>
    <n v="0"/>
    <n v="0"/>
    <n v="227.11"/>
    <n v="2"/>
  </r>
  <r>
    <x v="10"/>
    <x v="253"/>
    <s v="1"/>
    <s v="01"/>
    <s v="15041RESIN146362023"/>
    <s v="23BL000F"/>
    <n v="441"/>
    <n v="441"/>
    <n v="441"/>
    <n v="441"/>
    <m/>
    <n v="0"/>
    <n v="0"/>
    <n v="0"/>
    <n v="110"/>
    <n v="0"/>
    <n v="0"/>
    <n v="0"/>
    <n v="0"/>
    <n v="0"/>
    <n v="110"/>
    <n v="2"/>
  </r>
  <r>
    <x v="10"/>
    <x v="253"/>
    <s v="1"/>
    <s v="01"/>
    <s v="15041RESIN146362023"/>
    <s v="23BL000F"/>
    <n v="442"/>
    <n v="442"/>
    <n v="442"/>
    <n v="442"/>
    <m/>
    <n v="0"/>
    <n v="0"/>
    <n v="0"/>
    <n v="737"/>
    <n v="0"/>
    <n v="0"/>
    <n v="0"/>
    <n v="0"/>
    <n v="0"/>
    <n v="737"/>
    <n v="2"/>
  </r>
  <r>
    <x v="10"/>
    <x v="254"/>
    <s v="1"/>
    <s v="01"/>
    <s v="15041RESIN146362023"/>
    <s v="23BL000F"/>
    <n v="443"/>
    <n v="443"/>
    <n v="443"/>
    <n v="443"/>
    <m/>
    <n v="0"/>
    <n v="0"/>
    <n v="0"/>
    <n v="634"/>
    <n v="0"/>
    <n v="0"/>
    <n v="0"/>
    <n v="0"/>
    <n v="0"/>
    <n v="634"/>
    <n v="2"/>
  </r>
  <r>
    <x v="10"/>
    <x v="254"/>
    <s v="1"/>
    <s v="01"/>
    <s v="15041RESIN146362023"/>
    <s v="23BL000F"/>
    <n v="444"/>
    <n v="444"/>
    <n v="444"/>
    <n v="444"/>
    <m/>
    <n v="0"/>
    <n v="0"/>
    <n v="0"/>
    <n v="45"/>
    <n v="0"/>
    <n v="0"/>
    <n v="0"/>
    <n v="0"/>
    <n v="0"/>
    <n v="45"/>
    <n v="2"/>
  </r>
  <r>
    <x v="10"/>
    <x v="254"/>
    <s v="1"/>
    <s v="01"/>
    <s v="15041RESIN146362023"/>
    <s v="23BL000F"/>
    <n v="445"/>
    <n v="445"/>
    <n v="445"/>
    <n v="445"/>
    <m/>
    <n v="0"/>
    <n v="0"/>
    <n v="0"/>
    <n v="57.36"/>
    <n v="0"/>
    <n v="0"/>
    <n v="0"/>
    <n v="0"/>
    <n v="0"/>
    <n v="57.36"/>
    <n v="2"/>
  </r>
  <r>
    <x v="10"/>
    <x v="254"/>
    <s v="1"/>
    <s v="01"/>
    <s v="15041RESIN146362023"/>
    <s v="23BL000F"/>
    <n v="446"/>
    <n v="446"/>
    <n v="446"/>
    <n v="446"/>
    <m/>
    <n v="0"/>
    <n v="0"/>
    <n v="0"/>
    <n v="225.3"/>
    <n v="0"/>
    <n v="0"/>
    <n v="0"/>
    <n v="0"/>
    <n v="0"/>
    <n v="225.3"/>
    <n v="2"/>
  </r>
  <r>
    <x v="10"/>
    <x v="254"/>
    <s v="1"/>
    <s v="01"/>
    <s v="15041RESIN146362023"/>
    <s v="23BL000F"/>
    <n v="447"/>
    <n v="447"/>
    <n v="447"/>
    <n v="447"/>
    <m/>
    <n v="0"/>
    <n v="0"/>
    <n v="0"/>
    <n v="225"/>
    <n v="0"/>
    <n v="0"/>
    <n v="0"/>
    <n v="0"/>
    <n v="0"/>
    <n v="225"/>
    <n v="2"/>
  </r>
  <r>
    <x v="10"/>
    <x v="254"/>
    <s v="1"/>
    <s v="01"/>
    <s v="15041RESIN146362023"/>
    <s v="23BL000F"/>
    <n v="448"/>
    <n v="448"/>
    <n v="448"/>
    <n v="448"/>
    <m/>
    <n v="0"/>
    <n v="0"/>
    <n v="0"/>
    <n v="258.77999999999997"/>
    <n v="0"/>
    <n v="0"/>
    <n v="0"/>
    <n v="0"/>
    <n v="0"/>
    <n v="258.77999999999997"/>
    <n v="2"/>
  </r>
  <r>
    <x v="10"/>
    <x v="254"/>
    <s v="1"/>
    <s v="01"/>
    <s v="15041RESIN146362023"/>
    <s v="23BL000F"/>
    <n v="449"/>
    <n v="449"/>
    <n v="449"/>
    <n v="449"/>
    <m/>
    <n v="0"/>
    <n v="0"/>
    <n v="0"/>
    <n v="235.5"/>
    <n v="0"/>
    <n v="0"/>
    <n v="0"/>
    <n v="0"/>
    <n v="0"/>
    <n v="235.5"/>
    <n v="2"/>
  </r>
  <r>
    <x v="10"/>
    <x v="254"/>
    <s v="1"/>
    <s v="01"/>
    <s v="15041RESIN146362023"/>
    <s v="23BL000F"/>
    <n v="450"/>
    <n v="450"/>
    <n v="450"/>
    <n v="450"/>
    <m/>
    <n v="0"/>
    <n v="0"/>
    <n v="0"/>
    <n v="450.5"/>
    <n v="0"/>
    <n v="0"/>
    <n v="0"/>
    <n v="0"/>
    <n v="0"/>
    <n v="450.5"/>
    <n v="2"/>
  </r>
  <r>
    <x v="10"/>
    <x v="254"/>
    <s v="1"/>
    <s v="01"/>
    <s v="15041RESIN146362023"/>
    <s v="23BL000F"/>
    <n v="451"/>
    <n v="451"/>
    <n v="451"/>
    <n v="451"/>
    <m/>
    <n v="0"/>
    <n v="0"/>
    <n v="0"/>
    <n v="639.9"/>
    <n v="0"/>
    <n v="0"/>
    <n v="0"/>
    <n v="0"/>
    <n v="0"/>
    <n v="639.9"/>
    <n v="2"/>
  </r>
  <r>
    <x v="10"/>
    <x v="254"/>
    <s v="1"/>
    <s v="01"/>
    <s v="15041RESIN146362023"/>
    <s v="23BL000F"/>
    <n v="452"/>
    <n v="452"/>
    <n v="452"/>
    <n v="452"/>
    <m/>
    <n v="0"/>
    <n v="0"/>
    <n v="0"/>
    <n v="6"/>
    <n v="0"/>
    <n v="0"/>
    <n v="0"/>
    <n v="0"/>
    <n v="0"/>
    <n v="6"/>
    <n v="2"/>
  </r>
  <r>
    <x v="10"/>
    <x v="254"/>
    <s v="1"/>
    <s v="01"/>
    <s v="15041RESIN146362023"/>
    <s v="23BL000F"/>
    <n v="453"/>
    <n v="453"/>
    <n v="453"/>
    <n v="453"/>
    <m/>
    <n v="0"/>
    <n v="0"/>
    <n v="0"/>
    <n v="73"/>
    <n v="0"/>
    <n v="0"/>
    <n v="0"/>
    <n v="0"/>
    <n v="0"/>
    <n v="73"/>
    <n v="2"/>
  </r>
  <r>
    <x v="10"/>
    <x v="254"/>
    <s v="1"/>
    <s v="01"/>
    <s v="15041RESIN146362023"/>
    <s v="23BL000F"/>
    <n v="454"/>
    <n v="454"/>
    <n v="454"/>
    <n v="454"/>
    <m/>
    <n v="0"/>
    <n v="0"/>
    <n v="0"/>
    <n v="10.5"/>
    <n v="0"/>
    <n v="0"/>
    <n v="0"/>
    <n v="0"/>
    <n v="0"/>
    <n v="10.5"/>
    <n v="2"/>
  </r>
  <r>
    <x v="10"/>
    <x v="254"/>
    <s v="1"/>
    <s v="01"/>
    <s v="15041RESIN146362023"/>
    <s v="23BL000F"/>
    <n v="455"/>
    <n v="455"/>
    <n v="455"/>
    <n v="455"/>
    <m/>
    <n v="0"/>
    <n v="0"/>
    <n v="0"/>
    <n v="43.6"/>
    <n v="0"/>
    <n v="0"/>
    <n v="0"/>
    <n v="0"/>
    <n v="0"/>
    <n v="43.6"/>
    <n v="2"/>
  </r>
  <r>
    <x v="10"/>
    <x v="254"/>
    <s v="1"/>
    <s v="01"/>
    <s v="15041RESIN146362023"/>
    <s v="23BL000F"/>
    <n v="456"/>
    <n v="456"/>
    <n v="456"/>
    <n v="456"/>
    <m/>
    <n v="0"/>
    <n v="0"/>
    <n v="0"/>
    <n v="119.9"/>
    <n v="0"/>
    <n v="0"/>
    <n v="0"/>
    <n v="0"/>
    <n v="0"/>
    <n v="119.9"/>
    <n v="2"/>
  </r>
  <r>
    <x v="10"/>
    <x v="254"/>
    <s v="1"/>
    <s v="01"/>
    <s v="15041RESIN146362023"/>
    <s v="23BL000F"/>
    <n v="457"/>
    <n v="457"/>
    <n v="457"/>
    <n v="457"/>
    <m/>
    <n v="0"/>
    <n v="0"/>
    <n v="0"/>
    <n v="245"/>
    <n v="0"/>
    <n v="0"/>
    <n v="0"/>
    <n v="0"/>
    <n v="0"/>
    <n v="245"/>
    <n v="2"/>
  </r>
  <r>
    <x v="10"/>
    <x v="254"/>
    <s v="1"/>
    <s v="01"/>
    <s v="15041RESIN146362023"/>
    <s v="23BL000F"/>
    <n v="458"/>
    <n v="458"/>
    <n v="458"/>
    <n v="458"/>
    <m/>
    <n v="0"/>
    <n v="0"/>
    <n v="0"/>
    <n v="371"/>
    <n v="0"/>
    <n v="0"/>
    <n v="0"/>
    <n v="0"/>
    <n v="0"/>
    <n v="371"/>
    <n v="2"/>
  </r>
  <r>
    <x v="10"/>
    <x v="254"/>
    <s v="1"/>
    <s v="01"/>
    <s v="15041RESIN146362023"/>
    <s v="23BL000F"/>
    <n v="459"/>
    <n v="459"/>
    <n v="459"/>
    <n v="459"/>
    <m/>
    <n v="0"/>
    <n v="0"/>
    <n v="0"/>
    <n v="42.46"/>
    <n v="0"/>
    <n v="0"/>
    <n v="0"/>
    <n v="0"/>
    <n v="0"/>
    <n v="42.46"/>
    <n v="2"/>
  </r>
  <r>
    <x v="10"/>
    <x v="254"/>
    <s v="1"/>
    <s v="01"/>
    <s v="15041RESIN146362023"/>
    <s v="23BL000F"/>
    <n v="460"/>
    <n v="460"/>
    <n v="460"/>
    <n v="460"/>
    <m/>
    <n v="0"/>
    <n v="0"/>
    <n v="0"/>
    <n v="41"/>
    <n v="0"/>
    <n v="0"/>
    <n v="0"/>
    <n v="0"/>
    <n v="0"/>
    <n v="41"/>
    <n v="2"/>
  </r>
  <r>
    <x v="10"/>
    <x v="254"/>
    <s v="1"/>
    <s v="01"/>
    <s v="15041RESIN146362023"/>
    <s v="23BL000F"/>
    <n v="461"/>
    <n v="461"/>
    <n v="461"/>
    <n v="461"/>
    <m/>
    <n v="0"/>
    <n v="0"/>
    <n v="0"/>
    <n v="17.5"/>
    <n v="0"/>
    <n v="0"/>
    <n v="0"/>
    <n v="0"/>
    <n v="0"/>
    <n v="17.5"/>
    <n v="2"/>
  </r>
  <r>
    <x v="10"/>
    <x v="254"/>
    <s v="1"/>
    <s v="01"/>
    <s v="15041RESIN146362023"/>
    <s v="23BL000F"/>
    <n v="462"/>
    <n v="462"/>
    <n v="462"/>
    <n v="462"/>
    <m/>
    <n v="0"/>
    <n v="0"/>
    <n v="0"/>
    <n v="340"/>
    <n v="0"/>
    <n v="0"/>
    <n v="0"/>
    <n v="0"/>
    <n v="0"/>
    <n v="340"/>
    <n v="2"/>
  </r>
  <r>
    <x v="10"/>
    <x v="254"/>
    <s v="1"/>
    <s v="01"/>
    <s v="15041RESIN146362023"/>
    <s v="23BL000F"/>
    <n v="463"/>
    <n v="463"/>
    <n v="463"/>
    <n v="463"/>
    <m/>
    <n v="0"/>
    <n v="0"/>
    <n v="0"/>
    <n v="210"/>
    <n v="0"/>
    <n v="0"/>
    <n v="0"/>
    <n v="0"/>
    <n v="0"/>
    <n v="210"/>
    <n v="2"/>
  </r>
  <r>
    <x v="10"/>
    <x v="254"/>
    <s v="1"/>
    <s v="01"/>
    <s v="15041RESIN146362023"/>
    <s v="23BL000F"/>
    <n v="464"/>
    <n v="464"/>
    <n v="464"/>
    <n v="464"/>
    <m/>
    <n v="0"/>
    <n v="0"/>
    <n v="0"/>
    <n v="15.3"/>
    <n v="0"/>
    <n v="0"/>
    <n v="0"/>
    <n v="0"/>
    <n v="0"/>
    <n v="15.3"/>
    <n v="2"/>
  </r>
  <r>
    <x v="10"/>
    <x v="254"/>
    <s v="1"/>
    <s v="01"/>
    <s v="15041RESIN146362023"/>
    <s v="23BL000F"/>
    <n v="465"/>
    <n v="465"/>
    <n v="465"/>
    <n v="465"/>
    <m/>
    <n v="0"/>
    <n v="0"/>
    <n v="0"/>
    <n v="184.15"/>
    <n v="0"/>
    <n v="0"/>
    <n v="0"/>
    <n v="0"/>
    <n v="0"/>
    <n v="184.15"/>
    <n v="2"/>
  </r>
  <r>
    <x v="10"/>
    <x v="254"/>
    <s v="1"/>
    <s v="01"/>
    <s v="15041RESIN146362023"/>
    <s v="23BL000F"/>
    <n v="466"/>
    <n v="466"/>
    <n v="466"/>
    <n v="466"/>
    <m/>
    <n v="0"/>
    <n v="0"/>
    <n v="0"/>
    <n v="13.43"/>
    <n v="0"/>
    <n v="0"/>
    <n v="0"/>
    <n v="0"/>
    <n v="0"/>
    <n v="13.43"/>
    <n v="2"/>
  </r>
  <r>
    <x v="10"/>
    <x v="254"/>
    <s v="1"/>
    <s v="01"/>
    <s v="15041RESIN146362023"/>
    <s v="23BL000F"/>
    <n v="467"/>
    <n v="467"/>
    <n v="467"/>
    <n v="467"/>
    <m/>
    <n v="0"/>
    <n v="0"/>
    <n v="0"/>
    <n v="138"/>
    <n v="0"/>
    <n v="0"/>
    <n v="0"/>
    <n v="0"/>
    <n v="0"/>
    <n v="138"/>
    <n v="2"/>
  </r>
  <r>
    <x v="10"/>
    <x v="255"/>
    <s v="1"/>
    <s v="01"/>
    <s v="15041RESIN146362023"/>
    <s v="23BL000F"/>
    <n v="468"/>
    <n v="468"/>
    <n v="468"/>
    <n v="468"/>
    <m/>
    <n v="0"/>
    <n v="0"/>
    <n v="0"/>
    <n v="129.76"/>
    <n v="0"/>
    <n v="0"/>
    <n v="0"/>
    <n v="0"/>
    <n v="0"/>
    <n v="129.76"/>
    <n v="2"/>
  </r>
  <r>
    <x v="10"/>
    <x v="255"/>
    <s v="1"/>
    <s v="01"/>
    <s v="15041RESIN146362023"/>
    <s v="23BL000F"/>
    <n v="469"/>
    <n v="469"/>
    <n v="469"/>
    <n v="469"/>
    <m/>
    <n v="0"/>
    <n v="0"/>
    <n v="0"/>
    <n v="45.1"/>
    <n v="0"/>
    <n v="0"/>
    <n v="0"/>
    <n v="0"/>
    <n v="0"/>
    <n v="45.1"/>
    <n v="2"/>
  </r>
  <r>
    <x v="10"/>
    <x v="255"/>
    <s v="1"/>
    <s v="01"/>
    <s v="15041RESIN146362023"/>
    <s v="23BL000F"/>
    <n v="470"/>
    <n v="470"/>
    <n v="470"/>
    <n v="470"/>
    <m/>
    <n v="0"/>
    <n v="0"/>
    <n v="0"/>
    <n v="69.599999999999994"/>
    <n v="0"/>
    <n v="0"/>
    <n v="0"/>
    <n v="0"/>
    <n v="0"/>
    <n v="69.599999999999994"/>
    <n v="2"/>
  </r>
  <r>
    <x v="10"/>
    <x v="255"/>
    <s v="1"/>
    <s v="01"/>
    <s v="15041RESIN146362023"/>
    <s v="23BL000F"/>
    <n v="471"/>
    <n v="471"/>
    <n v="471"/>
    <n v="471"/>
    <m/>
    <n v="0"/>
    <n v="0"/>
    <n v="0"/>
    <n v="27.1"/>
    <n v="0"/>
    <n v="0"/>
    <n v="0"/>
    <n v="0"/>
    <n v="0"/>
    <n v="27.1"/>
    <n v="2"/>
  </r>
  <r>
    <x v="10"/>
    <x v="255"/>
    <s v="1"/>
    <s v="01"/>
    <s v="15041RESIN146362023"/>
    <s v="23BL000F"/>
    <n v="472"/>
    <n v="472"/>
    <n v="472"/>
    <n v="472"/>
    <m/>
    <n v="0"/>
    <n v="0"/>
    <n v="0"/>
    <n v="240.5"/>
    <n v="0"/>
    <n v="0"/>
    <n v="0"/>
    <n v="0"/>
    <n v="0"/>
    <n v="240.5"/>
    <n v="2"/>
  </r>
  <r>
    <x v="10"/>
    <x v="255"/>
    <s v="1"/>
    <s v="01"/>
    <s v="15041RESIN146362023"/>
    <s v="23BL000F"/>
    <n v="473"/>
    <n v="473"/>
    <n v="473"/>
    <n v="473"/>
    <m/>
    <n v="0"/>
    <n v="0"/>
    <n v="0"/>
    <n v="105"/>
    <n v="0"/>
    <n v="0"/>
    <n v="0"/>
    <n v="0"/>
    <n v="0"/>
    <n v="105"/>
    <n v="2"/>
  </r>
  <r>
    <x v="10"/>
    <x v="255"/>
    <s v="1"/>
    <s v="01"/>
    <s v="15041RESIN146362023"/>
    <s v="23BL000F"/>
    <n v="474"/>
    <n v="474"/>
    <n v="474"/>
    <n v="474"/>
    <m/>
    <n v="0"/>
    <n v="0"/>
    <n v="0"/>
    <n v="81"/>
    <n v="0"/>
    <n v="0"/>
    <n v="0"/>
    <n v="0"/>
    <n v="0"/>
    <n v="81"/>
    <n v="2"/>
  </r>
  <r>
    <x v="10"/>
    <x v="255"/>
    <s v="1"/>
    <s v="01"/>
    <s v="15041RESIN146362023"/>
    <s v="23BL000F"/>
    <n v="475"/>
    <n v="475"/>
    <n v="475"/>
    <n v="475"/>
    <m/>
    <n v="0"/>
    <n v="0"/>
    <n v="0"/>
    <n v="121.1"/>
    <n v="0"/>
    <n v="0"/>
    <n v="0"/>
    <n v="0"/>
    <n v="0"/>
    <n v="121.1"/>
    <n v="2"/>
  </r>
  <r>
    <x v="10"/>
    <x v="255"/>
    <s v="1"/>
    <s v="01"/>
    <s v="15041RESIN146362023"/>
    <s v="23BL000F"/>
    <n v="476"/>
    <n v="476"/>
    <n v="476"/>
    <n v="476"/>
    <m/>
    <n v="0"/>
    <n v="0"/>
    <n v="0"/>
    <n v="30"/>
    <n v="0"/>
    <n v="0"/>
    <n v="0"/>
    <n v="0"/>
    <n v="0"/>
    <n v="30"/>
    <n v="2"/>
  </r>
  <r>
    <x v="10"/>
    <x v="255"/>
    <s v="1"/>
    <s v="01"/>
    <s v="15041RESIN146362023"/>
    <s v="23BL000F"/>
    <n v="477"/>
    <n v="477"/>
    <n v="477"/>
    <n v="477"/>
    <m/>
    <n v="0"/>
    <n v="0"/>
    <n v="0"/>
    <n v="187"/>
    <n v="0"/>
    <n v="0"/>
    <n v="0"/>
    <n v="0"/>
    <n v="0"/>
    <n v="187"/>
    <n v="2"/>
  </r>
  <r>
    <x v="10"/>
    <x v="255"/>
    <s v="1"/>
    <s v="01"/>
    <s v="15041RESIN146362023"/>
    <s v="23BL000F"/>
    <n v="478"/>
    <n v="478"/>
    <n v="478"/>
    <n v="478"/>
    <m/>
    <n v="0"/>
    <n v="0"/>
    <n v="0"/>
    <n v="579"/>
    <n v="0"/>
    <n v="0"/>
    <n v="0"/>
    <n v="0"/>
    <n v="0"/>
    <n v="579"/>
    <n v="2"/>
  </r>
  <r>
    <x v="10"/>
    <x v="255"/>
    <s v="1"/>
    <s v="01"/>
    <s v="15041RESIN146362023"/>
    <s v="23BL000F"/>
    <n v="479"/>
    <n v="479"/>
    <n v="479"/>
    <n v="479"/>
    <m/>
    <n v="0"/>
    <n v="0"/>
    <n v="0"/>
    <n v="240.58"/>
    <n v="0"/>
    <n v="0"/>
    <n v="0"/>
    <n v="0"/>
    <n v="0"/>
    <n v="240.58"/>
    <n v="2"/>
  </r>
  <r>
    <x v="10"/>
    <x v="255"/>
    <s v="1"/>
    <s v="01"/>
    <s v="15041RESIN146362023"/>
    <s v="23BL000F"/>
    <n v="480"/>
    <n v="480"/>
    <n v="480"/>
    <n v="480"/>
    <m/>
    <n v="0"/>
    <n v="0"/>
    <n v="0"/>
    <n v="1273"/>
    <n v="0"/>
    <n v="0"/>
    <n v="0"/>
    <n v="0"/>
    <n v="0"/>
    <n v="1273"/>
    <n v="2"/>
  </r>
  <r>
    <x v="10"/>
    <x v="255"/>
    <s v="1"/>
    <s v="01"/>
    <s v="15041RESIN146362023"/>
    <s v="23BL000F"/>
    <n v="481"/>
    <n v="481"/>
    <n v="481"/>
    <n v="481"/>
    <m/>
    <n v="0"/>
    <n v="0"/>
    <n v="0"/>
    <n v="228.25"/>
    <n v="0"/>
    <n v="0"/>
    <n v="0"/>
    <n v="0"/>
    <n v="0"/>
    <n v="228.25"/>
    <n v="2"/>
  </r>
  <r>
    <x v="10"/>
    <x v="255"/>
    <s v="1"/>
    <s v="01"/>
    <s v="15041RESIN146362023"/>
    <s v="23BL000F"/>
    <n v="482"/>
    <n v="482"/>
    <n v="482"/>
    <n v="482"/>
    <m/>
    <n v="0"/>
    <n v="0"/>
    <n v="0"/>
    <n v="22.5"/>
    <n v="0"/>
    <n v="0"/>
    <n v="0"/>
    <n v="0"/>
    <n v="0"/>
    <n v="22.5"/>
    <n v="2"/>
  </r>
  <r>
    <x v="10"/>
    <x v="255"/>
    <s v="1"/>
    <s v="01"/>
    <s v="15041RESIN146362023"/>
    <s v="23BL000F"/>
    <n v="483"/>
    <n v="483"/>
    <n v="483"/>
    <n v="483"/>
    <m/>
    <n v="0"/>
    <n v="0"/>
    <n v="0"/>
    <n v="50"/>
    <n v="0"/>
    <n v="0"/>
    <n v="0"/>
    <n v="0"/>
    <n v="0"/>
    <n v="50"/>
    <n v="2"/>
  </r>
  <r>
    <x v="10"/>
    <x v="255"/>
    <s v="1"/>
    <s v="01"/>
    <s v="15041RESIN146362023"/>
    <s v="23BL000F"/>
    <n v="484"/>
    <n v="484"/>
    <n v="484"/>
    <n v="484"/>
    <m/>
    <n v="0"/>
    <n v="0"/>
    <n v="0"/>
    <n v="135"/>
    <n v="0"/>
    <n v="0"/>
    <n v="0"/>
    <n v="0"/>
    <n v="0"/>
    <n v="135"/>
    <n v="2"/>
  </r>
  <r>
    <x v="10"/>
    <x v="255"/>
    <s v="1"/>
    <s v="01"/>
    <s v="15041RESIN146362023"/>
    <s v="23BL000F"/>
    <n v="485"/>
    <n v="485"/>
    <n v="485"/>
    <n v="485"/>
    <m/>
    <n v="0"/>
    <n v="0"/>
    <n v="0"/>
    <n v="332.45"/>
    <n v="0"/>
    <n v="0"/>
    <n v="0"/>
    <n v="0"/>
    <n v="0"/>
    <n v="332.45"/>
    <n v="2"/>
  </r>
  <r>
    <x v="10"/>
    <x v="255"/>
    <s v="1"/>
    <s v="01"/>
    <s v="15041RESIN146362023"/>
    <s v="23BL000F"/>
    <n v="486"/>
    <n v="486"/>
    <n v="486"/>
    <n v="486"/>
    <m/>
    <n v="0"/>
    <n v="0"/>
    <n v="0"/>
    <n v="201.5"/>
    <n v="0"/>
    <n v="0"/>
    <n v="0"/>
    <n v="0"/>
    <n v="0"/>
    <n v="201.5"/>
    <n v="2"/>
  </r>
  <r>
    <x v="10"/>
    <x v="255"/>
    <s v="1"/>
    <s v="01"/>
    <s v="15041RESIN146362023"/>
    <s v="23BL000F"/>
    <n v="487"/>
    <n v="487"/>
    <n v="487"/>
    <n v="487"/>
    <m/>
    <n v="0"/>
    <n v="0"/>
    <n v="0"/>
    <n v="14"/>
    <n v="0"/>
    <n v="0"/>
    <n v="0"/>
    <n v="0"/>
    <n v="0"/>
    <n v="14"/>
    <n v="2"/>
  </r>
  <r>
    <x v="10"/>
    <x v="255"/>
    <s v="1"/>
    <s v="01"/>
    <s v="15041RESIN146362023"/>
    <s v="23BL000F"/>
    <n v="488"/>
    <n v="488"/>
    <n v="488"/>
    <n v="488"/>
    <m/>
    <n v="0"/>
    <n v="0"/>
    <n v="0"/>
    <n v="8.18"/>
    <n v="0"/>
    <n v="0"/>
    <n v="0"/>
    <n v="0"/>
    <n v="0"/>
    <n v="8.18"/>
    <n v="2"/>
  </r>
  <r>
    <x v="10"/>
    <x v="255"/>
    <s v="1"/>
    <s v="01"/>
    <s v="15041RESIN146362023"/>
    <s v="23BL000F"/>
    <n v="489"/>
    <n v="489"/>
    <n v="489"/>
    <n v="489"/>
    <m/>
    <n v="0"/>
    <n v="0"/>
    <n v="0"/>
    <n v="1003.2"/>
    <n v="0"/>
    <n v="0"/>
    <n v="0"/>
    <n v="0"/>
    <n v="0"/>
    <n v="1003.2"/>
    <n v="2"/>
  </r>
  <r>
    <x v="10"/>
    <x v="255"/>
    <s v="1"/>
    <s v="01"/>
    <s v="15041RESIN146362023"/>
    <s v="23BL000F"/>
    <n v="490"/>
    <n v="490"/>
    <n v="490"/>
    <n v="490"/>
    <m/>
    <n v="0"/>
    <n v="0"/>
    <n v="0"/>
    <n v="67"/>
    <n v="0"/>
    <n v="0"/>
    <n v="0"/>
    <n v="0"/>
    <n v="0"/>
    <n v="67"/>
    <n v="2"/>
  </r>
  <r>
    <x v="10"/>
    <x v="255"/>
    <s v="1"/>
    <s v="01"/>
    <s v="15041RESIN146362023"/>
    <s v="23BL000F"/>
    <n v="491"/>
    <n v="491"/>
    <n v="491"/>
    <n v="491"/>
    <m/>
    <n v="0"/>
    <n v="0"/>
    <n v="0"/>
    <n v="1114.5"/>
    <n v="0"/>
    <n v="0"/>
    <n v="0"/>
    <n v="0"/>
    <n v="0"/>
    <n v="1114.5"/>
    <n v="2"/>
  </r>
  <r>
    <x v="10"/>
    <x v="255"/>
    <s v="1"/>
    <s v="01"/>
    <s v="15041RESIN146362023"/>
    <s v="23BL000F"/>
    <n v="492"/>
    <n v="492"/>
    <n v="492"/>
    <n v="492"/>
    <m/>
    <n v="0"/>
    <n v="0"/>
    <n v="0"/>
    <n v="132.30000000000001"/>
    <n v="0"/>
    <n v="0"/>
    <n v="0"/>
    <n v="0"/>
    <n v="0"/>
    <n v="132.30000000000001"/>
    <n v="2"/>
  </r>
  <r>
    <x v="10"/>
    <x v="255"/>
    <s v="1"/>
    <s v="01"/>
    <s v="15041RESIN146362023"/>
    <s v="23BL000F"/>
    <n v="493"/>
    <n v="493"/>
    <n v="493"/>
    <n v="493"/>
    <m/>
    <n v="0"/>
    <n v="0"/>
    <n v="0"/>
    <n v="65.25"/>
    <n v="0"/>
    <n v="0"/>
    <n v="0"/>
    <n v="0"/>
    <n v="0"/>
    <n v="65.25"/>
    <n v="2"/>
  </r>
  <r>
    <x v="10"/>
    <x v="255"/>
    <s v="1"/>
    <s v="01"/>
    <s v="15041RESIN146362023"/>
    <s v="23BL000F"/>
    <n v="494"/>
    <n v="494"/>
    <n v="494"/>
    <n v="494"/>
    <m/>
    <n v="0"/>
    <n v="0"/>
    <n v="0"/>
    <n v="320.5"/>
    <n v="0"/>
    <n v="0"/>
    <n v="0"/>
    <n v="0"/>
    <n v="0"/>
    <n v="320.5"/>
    <n v="2"/>
  </r>
  <r>
    <x v="10"/>
    <x v="255"/>
    <s v="1"/>
    <s v="01"/>
    <s v="15041RESIN146362023"/>
    <s v="23BL000F"/>
    <n v="495"/>
    <n v="495"/>
    <n v="495"/>
    <n v="495"/>
    <m/>
    <n v="0"/>
    <n v="0"/>
    <n v="0"/>
    <n v="24.85"/>
    <n v="0"/>
    <n v="0"/>
    <n v="0"/>
    <n v="0"/>
    <n v="0"/>
    <n v="24.85"/>
    <n v="2"/>
  </r>
  <r>
    <x v="10"/>
    <x v="255"/>
    <s v="1"/>
    <s v="01"/>
    <s v="15041RESIN146362023"/>
    <s v="23BL000F"/>
    <n v="496"/>
    <n v="496"/>
    <n v="496"/>
    <n v="496"/>
    <m/>
    <n v="0"/>
    <n v="0"/>
    <n v="0"/>
    <n v="701.4"/>
    <n v="0"/>
    <n v="0"/>
    <n v="0"/>
    <n v="0"/>
    <n v="0"/>
    <n v="701.4"/>
    <n v="2"/>
  </r>
  <r>
    <x v="10"/>
    <x v="255"/>
    <s v="1"/>
    <s v="01"/>
    <s v="15041RESIN146362023"/>
    <s v="23BL000F"/>
    <n v="497"/>
    <n v="497"/>
    <n v="497"/>
    <n v="497"/>
    <m/>
    <n v="0"/>
    <n v="0"/>
    <n v="0"/>
    <n v="448.4"/>
    <n v="0"/>
    <n v="0"/>
    <n v="0"/>
    <n v="0"/>
    <n v="0"/>
    <n v="448.4"/>
    <n v="2"/>
  </r>
  <r>
    <x v="10"/>
    <x v="255"/>
    <s v="1"/>
    <s v="01"/>
    <s v="15041RESIN146362023"/>
    <s v="23BL000F"/>
    <n v="498"/>
    <n v="498"/>
    <n v="498"/>
    <n v="498"/>
    <m/>
    <n v="0"/>
    <n v="0"/>
    <n v="0"/>
    <n v="52"/>
    <n v="0"/>
    <n v="0"/>
    <n v="0"/>
    <n v="0"/>
    <n v="0"/>
    <n v="52"/>
    <n v="2"/>
  </r>
  <r>
    <x v="10"/>
    <x v="255"/>
    <s v="1"/>
    <s v="01"/>
    <s v="15041RESIN146362023"/>
    <s v="23BL000F"/>
    <n v="499"/>
    <n v="499"/>
    <n v="499"/>
    <n v="499"/>
    <m/>
    <n v="0"/>
    <n v="0"/>
    <n v="0"/>
    <n v="47.3"/>
    <n v="0"/>
    <n v="0"/>
    <n v="0"/>
    <n v="0"/>
    <n v="0"/>
    <n v="47.3"/>
    <n v="2"/>
  </r>
  <r>
    <x v="10"/>
    <x v="255"/>
    <s v="1"/>
    <s v="01"/>
    <s v="15041RESIN146362023"/>
    <s v="23BL000F"/>
    <n v="500"/>
    <n v="500"/>
    <n v="500"/>
    <n v="500"/>
    <m/>
    <n v="0"/>
    <n v="0"/>
    <n v="0"/>
    <n v="96"/>
    <n v="0"/>
    <n v="0"/>
    <n v="0"/>
    <n v="0"/>
    <n v="0"/>
    <n v="96"/>
    <n v="2"/>
  </r>
  <r>
    <x v="10"/>
    <x v="255"/>
    <s v="1"/>
    <s v="01"/>
    <s v="15041RESIN146362023"/>
    <s v="23BL000F"/>
    <n v="501"/>
    <n v="501"/>
    <n v="501"/>
    <n v="501"/>
    <m/>
    <n v="0"/>
    <n v="0"/>
    <n v="0"/>
    <n v="160"/>
    <n v="0"/>
    <n v="0"/>
    <n v="0"/>
    <n v="0"/>
    <n v="0"/>
    <n v="160"/>
    <n v="2"/>
  </r>
  <r>
    <x v="10"/>
    <x v="255"/>
    <s v="1"/>
    <s v="01"/>
    <s v="15041RESIN146362023"/>
    <s v="23BL000F"/>
    <n v="502"/>
    <n v="502"/>
    <n v="502"/>
    <n v="502"/>
    <m/>
    <n v="0"/>
    <n v="0"/>
    <n v="0"/>
    <n v="103.05"/>
    <n v="0"/>
    <n v="0"/>
    <n v="0"/>
    <n v="0"/>
    <n v="0"/>
    <n v="103.05"/>
    <n v="2"/>
  </r>
  <r>
    <x v="10"/>
    <x v="255"/>
    <s v="1"/>
    <s v="01"/>
    <s v="15041RESIN146362023"/>
    <s v="23BL000F"/>
    <n v="503"/>
    <n v="503"/>
    <n v="503"/>
    <n v="503"/>
    <m/>
    <n v="0"/>
    <n v="0"/>
    <n v="0"/>
    <n v="40"/>
    <n v="0"/>
    <n v="0"/>
    <n v="0"/>
    <n v="0"/>
    <n v="0"/>
    <n v="40"/>
    <n v="2"/>
  </r>
  <r>
    <x v="10"/>
    <x v="255"/>
    <s v="1"/>
    <s v="01"/>
    <s v="15041RESIN146362023"/>
    <s v="23BL000F"/>
    <n v="504"/>
    <n v="504"/>
    <n v="504"/>
    <n v="504"/>
    <m/>
    <n v="0"/>
    <n v="0"/>
    <n v="0"/>
    <n v="306.85000000000002"/>
    <n v="0"/>
    <n v="0"/>
    <n v="0"/>
    <n v="0"/>
    <n v="0"/>
    <n v="306.85000000000002"/>
    <n v="2"/>
  </r>
  <r>
    <x v="10"/>
    <x v="255"/>
    <s v="1"/>
    <s v="01"/>
    <s v="15041RESIN146362023"/>
    <s v="23BL000F"/>
    <n v="505"/>
    <n v="505"/>
    <n v="505"/>
    <n v="505"/>
    <m/>
    <n v="0"/>
    <n v="0"/>
    <n v="0"/>
    <n v="77.28"/>
    <n v="0"/>
    <n v="0"/>
    <n v="0"/>
    <n v="0"/>
    <n v="0"/>
    <n v="77.28"/>
    <n v="2"/>
  </r>
  <r>
    <x v="10"/>
    <x v="255"/>
    <s v="1"/>
    <s v="01"/>
    <s v="15041RESIN146362023"/>
    <s v="23BL000F"/>
    <n v="506"/>
    <n v="506"/>
    <n v="506"/>
    <n v="506"/>
    <m/>
    <n v="0"/>
    <n v="0"/>
    <n v="0"/>
    <n v="81.900000000000006"/>
    <n v="0"/>
    <n v="0"/>
    <n v="0"/>
    <n v="0"/>
    <n v="0"/>
    <n v="81.900000000000006"/>
    <n v="2"/>
  </r>
  <r>
    <x v="10"/>
    <x v="255"/>
    <s v="1"/>
    <s v="01"/>
    <s v="15041RESIN146362023"/>
    <s v="23BL000F"/>
    <n v="507"/>
    <n v="507"/>
    <n v="507"/>
    <n v="507"/>
    <m/>
    <n v="0"/>
    <n v="0"/>
    <n v="0"/>
    <n v="55.58"/>
    <n v="0"/>
    <n v="0"/>
    <n v="0"/>
    <n v="0"/>
    <n v="0"/>
    <n v="55.58"/>
    <n v="2"/>
  </r>
  <r>
    <x v="10"/>
    <x v="256"/>
    <s v="1"/>
    <s v="01"/>
    <s v="15041RESIN146362023"/>
    <s v="23BL000F"/>
    <n v="508"/>
    <n v="508"/>
    <n v="508"/>
    <n v="508"/>
    <m/>
    <n v="0"/>
    <n v="0"/>
    <n v="0"/>
    <n v="476"/>
    <n v="0"/>
    <n v="0"/>
    <n v="0"/>
    <n v="0"/>
    <n v="0"/>
    <n v="476"/>
    <n v="2"/>
  </r>
  <r>
    <x v="10"/>
    <x v="256"/>
    <s v="1"/>
    <s v="01"/>
    <s v="15041RESIN146362023"/>
    <s v="23BL000F"/>
    <n v="509"/>
    <n v="509"/>
    <n v="509"/>
    <n v="509"/>
    <m/>
    <n v="0"/>
    <n v="0"/>
    <n v="0"/>
    <n v="342.25"/>
    <n v="0"/>
    <n v="0"/>
    <n v="0"/>
    <n v="0"/>
    <n v="0"/>
    <n v="342.25"/>
    <n v="2"/>
  </r>
  <r>
    <x v="10"/>
    <x v="256"/>
    <s v="1"/>
    <s v="01"/>
    <s v="15041RESIN146362023"/>
    <s v="23BL000F"/>
    <n v="510"/>
    <n v="510"/>
    <n v="510"/>
    <n v="510"/>
    <m/>
    <n v="0"/>
    <n v="0"/>
    <n v="0"/>
    <n v="345.3"/>
    <n v="0"/>
    <n v="0"/>
    <n v="0"/>
    <n v="0"/>
    <n v="0"/>
    <n v="345.3"/>
    <n v="2"/>
  </r>
  <r>
    <x v="10"/>
    <x v="256"/>
    <s v="1"/>
    <s v="01"/>
    <s v="15041RESIN146362023"/>
    <s v="23BL000F"/>
    <n v="511"/>
    <n v="511"/>
    <n v="511"/>
    <n v="511"/>
    <m/>
    <n v="0"/>
    <n v="0"/>
    <n v="0"/>
    <n v="41.31"/>
    <n v="0"/>
    <n v="0"/>
    <n v="0"/>
    <n v="0"/>
    <n v="0"/>
    <n v="41.31"/>
    <n v="2"/>
  </r>
  <r>
    <x v="10"/>
    <x v="256"/>
    <s v="1"/>
    <s v="01"/>
    <s v="15041RESIN146362023"/>
    <s v="23BL000F"/>
    <n v="512"/>
    <n v="512"/>
    <n v="512"/>
    <n v="512"/>
    <m/>
    <n v="0"/>
    <n v="0"/>
    <n v="0"/>
    <n v="110.7"/>
    <n v="0"/>
    <n v="0"/>
    <n v="0"/>
    <n v="0"/>
    <n v="0"/>
    <n v="110.7"/>
    <n v="2"/>
  </r>
  <r>
    <x v="10"/>
    <x v="256"/>
    <s v="1"/>
    <s v="01"/>
    <s v="15041RESIN146362023"/>
    <s v="23BL000F"/>
    <n v="513"/>
    <n v="513"/>
    <n v="513"/>
    <n v="513"/>
    <m/>
    <n v="0"/>
    <n v="0"/>
    <n v="0"/>
    <n v="122.5"/>
    <n v="0"/>
    <n v="0"/>
    <n v="0"/>
    <n v="0"/>
    <n v="0"/>
    <n v="122.5"/>
    <n v="2"/>
  </r>
  <r>
    <x v="10"/>
    <x v="256"/>
    <s v="1"/>
    <s v="01"/>
    <s v="15041RESIN146362023"/>
    <s v="23BL000F"/>
    <n v="514"/>
    <n v="514"/>
    <n v="514"/>
    <n v="514"/>
    <m/>
    <n v="0"/>
    <n v="0"/>
    <n v="0"/>
    <n v="55"/>
    <n v="0"/>
    <n v="0"/>
    <n v="0"/>
    <n v="0"/>
    <n v="0"/>
    <n v="55"/>
    <n v="2"/>
  </r>
  <r>
    <x v="10"/>
    <x v="256"/>
    <s v="1"/>
    <s v="01"/>
    <s v="15041RESIN146362023"/>
    <s v="23BL000F"/>
    <n v="515"/>
    <n v="515"/>
    <n v="515"/>
    <n v="515"/>
    <m/>
    <n v="0"/>
    <n v="0"/>
    <n v="0"/>
    <n v="36"/>
    <n v="0"/>
    <n v="0"/>
    <n v="0"/>
    <n v="0"/>
    <n v="0"/>
    <n v="36"/>
    <n v="2"/>
  </r>
  <r>
    <x v="10"/>
    <x v="256"/>
    <s v="1"/>
    <s v="01"/>
    <s v="15041RESIN146362023"/>
    <s v="23BL000F"/>
    <n v="516"/>
    <n v="516"/>
    <n v="516"/>
    <n v="516"/>
    <m/>
    <n v="0"/>
    <n v="0"/>
    <n v="0"/>
    <n v="56.25"/>
    <n v="0"/>
    <n v="0"/>
    <n v="0"/>
    <n v="0"/>
    <n v="0"/>
    <n v="56.25"/>
    <n v="2"/>
  </r>
  <r>
    <x v="10"/>
    <x v="256"/>
    <s v="1"/>
    <s v="01"/>
    <s v="15041RESIN146362023"/>
    <s v="23BL000F"/>
    <n v="517"/>
    <n v="517"/>
    <n v="517"/>
    <n v="517"/>
    <m/>
    <n v="0"/>
    <n v="0"/>
    <n v="0"/>
    <n v="59.3"/>
    <n v="0"/>
    <n v="0"/>
    <n v="0"/>
    <n v="0"/>
    <n v="0"/>
    <n v="59.3"/>
    <n v="2"/>
  </r>
  <r>
    <x v="10"/>
    <x v="256"/>
    <s v="1"/>
    <s v="01"/>
    <s v="15041RESIN146362023"/>
    <s v="23BL000F"/>
    <n v="518"/>
    <n v="518"/>
    <n v="518"/>
    <n v="518"/>
    <m/>
    <n v="0"/>
    <n v="0"/>
    <n v="0"/>
    <n v="37.85"/>
    <n v="0"/>
    <n v="0"/>
    <n v="0"/>
    <n v="0"/>
    <n v="0"/>
    <n v="37.85"/>
    <n v="2"/>
  </r>
  <r>
    <x v="10"/>
    <x v="256"/>
    <s v="1"/>
    <s v="01"/>
    <s v="15041RESIN146362023"/>
    <s v="23BL000F"/>
    <n v="519"/>
    <n v="519"/>
    <n v="519"/>
    <n v="519"/>
    <m/>
    <n v="0"/>
    <n v="0"/>
    <n v="0"/>
    <n v="120"/>
    <n v="0"/>
    <n v="0"/>
    <n v="0"/>
    <n v="0"/>
    <n v="0"/>
    <n v="120"/>
    <n v="2"/>
  </r>
  <r>
    <x v="10"/>
    <x v="256"/>
    <s v="1"/>
    <s v="01"/>
    <s v="15041RESIN146362023"/>
    <s v="23BL000F"/>
    <n v="520"/>
    <n v="520"/>
    <n v="520"/>
    <n v="520"/>
    <m/>
    <n v="0"/>
    <n v="0"/>
    <n v="0"/>
    <n v="225"/>
    <n v="0"/>
    <n v="0"/>
    <n v="0"/>
    <n v="0"/>
    <n v="0"/>
    <n v="225"/>
    <n v="2"/>
  </r>
  <r>
    <x v="10"/>
    <x v="256"/>
    <s v="1"/>
    <s v="01"/>
    <s v="15041RESIN146362023"/>
    <s v="23BL000F"/>
    <n v="521"/>
    <n v="521"/>
    <n v="521"/>
    <n v="521"/>
    <m/>
    <n v="0"/>
    <n v="0"/>
    <n v="0"/>
    <n v="63.6"/>
    <n v="0"/>
    <n v="0"/>
    <n v="0"/>
    <n v="0"/>
    <n v="0"/>
    <n v="63.6"/>
    <n v="2"/>
  </r>
  <r>
    <x v="10"/>
    <x v="256"/>
    <s v="1"/>
    <s v="01"/>
    <s v="15041RESIN146362023"/>
    <s v="23BL000F"/>
    <n v="522"/>
    <n v="522"/>
    <n v="522"/>
    <n v="522"/>
    <m/>
    <n v="0"/>
    <n v="0"/>
    <n v="0"/>
    <n v="279"/>
    <n v="0"/>
    <n v="0"/>
    <n v="0"/>
    <n v="0"/>
    <n v="0"/>
    <n v="279"/>
    <n v="2"/>
  </r>
  <r>
    <x v="10"/>
    <x v="256"/>
    <s v="1"/>
    <s v="01"/>
    <s v="15041RESIN146362023"/>
    <s v="23BL000F"/>
    <n v="523"/>
    <n v="523"/>
    <n v="523"/>
    <n v="523"/>
    <m/>
    <n v="0"/>
    <n v="0"/>
    <n v="0"/>
    <n v="56"/>
    <n v="0"/>
    <n v="0"/>
    <n v="0"/>
    <n v="0"/>
    <n v="0"/>
    <n v="56"/>
    <n v="2"/>
  </r>
  <r>
    <x v="10"/>
    <x v="256"/>
    <s v="1"/>
    <s v="01"/>
    <s v="15041RESIN146362023"/>
    <s v="23BL000F"/>
    <n v="524"/>
    <n v="524"/>
    <n v="524"/>
    <n v="524"/>
    <m/>
    <n v="0"/>
    <n v="0"/>
    <n v="0"/>
    <n v="109.2"/>
    <n v="0"/>
    <n v="0"/>
    <n v="0"/>
    <n v="0"/>
    <n v="0"/>
    <n v="109.2"/>
    <n v="2"/>
  </r>
  <r>
    <x v="10"/>
    <x v="256"/>
    <s v="1"/>
    <s v="01"/>
    <s v="15041RESIN146362023"/>
    <s v="23BL000F"/>
    <n v="525"/>
    <n v="525"/>
    <n v="525"/>
    <n v="525"/>
    <m/>
    <n v="0"/>
    <n v="0"/>
    <n v="0"/>
    <n v="27.5"/>
    <n v="0"/>
    <n v="0"/>
    <n v="0"/>
    <n v="0"/>
    <n v="0"/>
    <n v="27.5"/>
    <n v="2"/>
  </r>
  <r>
    <x v="10"/>
    <x v="256"/>
    <s v="1"/>
    <s v="01"/>
    <s v="15041RESIN146362023"/>
    <s v="23BL000F"/>
    <n v="526"/>
    <n v="526"/>
    <n v="526"/>
    <n v="526"/>
    <m/>
    <n v="0"/>
    <n v="0"/>
    <n v="0"/>
    <n v="26.25"/>
    <n v="0"/>
    <n v="0"/>
    <n v="0"/>
    <n v="0"/>
    <n v="0"/>
    <n v="26.25"/>
    <n v="2"/>
  </r>
  <r>
    <x v="10"/>
    <x v="256"/>
    <s v="1"/>
    <s v="01"/>
    <s v="15041RESIN146362023"/>
    <s v="23BL000F"/>
    <n v="527"/>
    <n v="527"/>
    <n v="527"/>
    <n v="527"/>
    <m/>
    <n v="0"/>
    <n v="0"/>
    <n v="0"/>
    <n v="354.5"/>
    <n v="0"/>
    <n v="0"/>
    <n v="0"/>
    <n v="0"/>
    <n v="0"/>
    <n v="354.5"/>
    <n v="2"/>
  </r>
  <r>
    <x v="10"/>
    <x v="256"/>
    <s v="1"/>
    <s v="01"/>
    <s v="15041RESIN146362023"/>
    <s v="23BL000F"/>
    <n v="528"/>
    <n v="528"/>
    <n v="528"/>
    <n v="528"/>
    <m/>
    <n v="0"/>
    <n v="0"/>
    <n v="0"/>
    <n v="460"/>
    <n v="0"/>
    <n v="0"/>
    <n v="0"/>
    <n v="0"/>
    <n v="0"/>
    <n v="460"/>
    <n v="2"/>
  </r>
  <r>
    <x v="10"/>
    <x v="256"/>
    <s v="1"/>
    <s v="01"/>
    <s v="15041RESIN146362023"/>
    <s v="23BL000F"/>
    <n v="529"/>
    <n v="529"/>
    <n v="529"/>
    <n v="529"/>
    <m/>
    <n v="0"/>
    <n v="0"/>
    <n v="0"/>
    <n v="248.1"/>
    <n v="0"/>
    <n v="0"/>
    <n v="0"/>
    <n v="0"/>
    <n v="0"/>
    <n v="248.1"/>
    <n v="2"/>
  </r>
  <r>
    <x v="10"/>
    <x v="256"/>
    <s v="1"/>
    <s v="01"/>
    <s v="15041RESIN146362023"/>
    <s v="23BL000F"/>
    <n v="530"/>
    <n v="530"/>
    <n v="530"/>
    <n v="530"/>
    <m/>
    <n v="0"/>
    <n v="0"/>
    <n v="0"/>
    <n v="20.25"/>
    <n v="0"/>
    <n v="0"/>
    <n v="0"/>
    <n v="0"/>
    <n v="0"/>
    <n v="20.25"/>
    <n v="2"/>
  </r>
  <r>
    <x v="10"/>
    <x v="256"/>
    <s v="1"/>
    <s v="01"/>
    <s v="15041RESIN146362023"/>
    <s v="23BL000F"/>
    <n v="531"/>
    <n v="531"/>
    <n v="531"/>
    <n v="531"/>
    <m/>
    <n v="0"/>
    <n v="0"/>
    <n v="0"/>
    <n v="416.05"/>
    <n v="0"/>
    <n v="0"/>
    <n v="0"/>
    <n v="0"/>
    <n v="0"/>
    <n v="416.05"/>
    <n v="2"/>
  </r>
  <r>
    <x v="10"/>
    <x v="256"/>
    <s v="1"/>
    <s v="01"/>
    <s v="15041RESIN146362023"/>
    <s v="23BL000F"/>
    <n v="532"/>
    <n v="532"/>
    <n v="532"/>
    <n v="532"/>
    <m/>
    <n v="0"/>
    <n v="0"/>
    <n v="0"/>
    <n v="70.58"/>
    <n v="0"/>
    <n v="0"/>
    <n v="0"/>
    <n v="0"/>
    <n v="0"/>
    <n v="70.58"/>
    <n v="2"/>
  </r>
  <r>
    <x v="10"/>
    <x v="256"/>
    <s v="1"/>
    <s v="01"/>
    <s v="15041RESIN146362023"/>
    <s v="23BL000F"/>
    <n v="533"/>
    <n v="533"/>
    <n v="533"/>
    <n v="533"/>
    <m/>
    <n v="0"/>
    <n v="0"/>
    <n v="0"/>
    <n v="574"/>
    <n v="0"/>
    <n v="0"/>
    <n v="0"/>
    <n v="0"/>
    <n v="0"/>
    <n v="574"/>
    <n v="2"/>
  </r>
  <r>
    <x v="10"/>
    <x v="256"/>
    <s v="1"/>
    <s v="01"/>
    <s v="15041RESIN146362023"/>
    <s v="23BL000F"/>
    <n v="534"/>
    <n v="534"/>
    <n v="534"/>
    <n v="534"/>
    <m/>
    <n v="0"/>
    <n v="0"/>
    <n v="0"/>
    <n v="146"/>
    <n v="0"/>
    <n v="0"/>
    <n v="0"/>
    <n v="0"/>
    <n v="0"/>
    <n v="146"/>
    <n v="2"/>
  </r>
  <r>
    <x v="10"/>
    <x v="256"/>
    <s v="1"/>
    <s v="01"/>
    <s v="15041RESIN146362023"/>
    <s v="23BL000F"/>
    <n v="535"/>
    <n v="535"/>
    <n v="535"/>
    <n v="535"/>
    <m/>
    <n v="0"/>
    <n v="0"/>
    <n v="0"/>
    <n v="25"/>
    <n v="0"/>
    <n v="0"/>
    <n v="0"/>
    <n v="0"/>
    <n v="0"/>
    <n v="25"/>
    <n v="2"/>
  </r>
  <r>
    <x v="10"/>
    <x v="256"/>
    <s v="1"/>
    <s v="01"/>
    <s v="15041RESIN146362023"/>
    <s v="23BL000F"/>
    <n v="536"/>
    <n v="536"/>
    <n v="536"/>
    <n v="536"/>
    <m/>
    <n v="0"/>
    <n v="0"/>
    <n v="0"/>
    <n v="464"/>
    <n v="0"/>
    <n v="0"/>
    <n v="0"/>
    <n v="0"/>
    <n v="0"/>
    <n v="464"/>
    <n v="2"/>
  </r>
  <r>
    <x v="10"/>
    <x v="256"/>
    <s v="1"/>
    <s v="01"/>
    <s v="15041RESIN146362023"/>
    <s v="23BL000F"/>
    <n v="537"/>
    <n v="537"/>
    <n v="537"/>
    <n v="537"/>
    <m/>
    <n v="0"/>
    <n v="0"/>
    <n v="0"/>
    <n v="146"/>
    <n v="0"/>
    <n v="0"/>
    <n v="0"/>
    <n v="0"/>
    <n v="0"/>
    <n v="146"/>
    <n v="2"/>
  </r>
  <r>
    <x v="10"/>
    <x v="256"/>
    <s v="1"/>
    <s v="01"/>
    <s v="15041RESIN146362023"/>
    <s v="23BL000F"/>
    <n v="538"/>
    <n v="538"/>
    <n v="538"/>
    <n v="538"/>
    <m/>
    <n v="0"/>
    <n v="0"/>
    <n v="0"/>
    <n v="26.6"/>
    <n v="0"/>
    <n v="0"/>
    <n v="0"/>
    <n v="0"/>
    <n v="0"/>
    <n v="26.6"/>
    <n v="2"/>
  </r>
  <r>
    <x v="10"/>
    <x v="256"/>
    <s v="1"/>
    <s v="01"/>
    <s v="15041RESIN146362023"/>
    <s v="23BL000F"/>
    <n v="539"/>
    <n v="539"/>
    <n v="539"/>
    <n v="539"/>
    <m/>
    <n v="0"/>
    <n v="0"/>
    <n v="0"/>
    <n v="156.72"/>
    <n v="0"/>
    <n v="0"/>
    <n v="0"/>
    <n v="0"/>
    <n v="0"/>
    <n v="156.72"/>
    <n v="2"/>
  </r>
  <r>
    <x v="10"/>
    <x v="256"/>
    <s v="1"/>
    <s v="01"/>
    <s v="15041RESIN146362023"/>
    <s v="23BL000F"/>
    <n v="540"/>
    <n v="540"/>
    <n v="540"/>
    <n v="540"/>
    <m/>
    <n v="0"/>
    <n v="0"/>
    <n v="0"/>
    <n v="25"/>
    <n v="0"/>
    <n v="0"/>
    <n v="0"/>
    <n v="0"/>
    <n v="0"/>
    <n v="25"/>
    <n v="2"/>
  </r>
  <r>
    <x v="10"/>
    <x v="256"/>
    <s v="1"/>
    <s v="01"/>
    <s v="15041RESIN146362023"/>
    <s v="23BL000F"/>
    <n v="541"/>
    <n v="541"/>
    <n v="541"/>
    <n v="541"/>
    <m/>
    <n v="0"/>
    <n v="0"/>
    <n v="0"/>
    <n v="24.5"/>
    <n v="0"/>
    <n v="0"/>
    <n v="0"/>
    <n v="0"/>
    <n v="0"/>
    <n v="24.5"/>
    <n v="2"/>
  </r>
  <r>
    <x v="10"/>
    <x v="256"/>
    <s v="1"/>
    <s v="01"/>
    <s v="15041RESIN146362023"/>
    <s v="23BL000F"/>
    <n v="542"/>
    <n v="542"/>
    <n v="542"/>
    <n v="542"/>
    <m/>
    <n v="0"/>
    <n v="0"/>
    <n v="0"/>
    <n v="77"/>
    <n v="0"/>
    <n v="0"/>
    <n v="0"/>
    <n v="0"/>
    <n v="0"/>
    <n v="77"/>
    <n v="2"/>
  </r>
  <r>
    <x v="10"/>
    <x v="256"/>
    <s v="1"/>
    <s v="01"/>
    <s v="15041RESIN146362023"/>
    <s v="23BL000F"/>
    <n v="543"/>
    <n v="543"/>
    <n v="543"/>
    <n v="543"/>
    <m/>
    <n v="0"/>
    <n v="0"/>
    <n v="0"/>
    <n v="543"/>
    <n v="0"/>
    <n v="0"/>
    <n v="0"/>
    <n v="0"/>
    <n v="0"/>
    <n v="543"/>
    <n v="2"/>
  </r>
  <r>
    <x v="10"/>
    <x v="256"/>
    <s v="1"/>
    <s v="01"/>
    <s v="15041RESIN146362023"/>
    <s v="23BL000F"/>
    <n v="544"/>
    <n v="544"/>
    <n v="544"/>
    <n v="544"/>
    <m/>
    <n v="0"/>
    <n v="0"/>
    <n v="0"/>
    <n v="1.32"/>
    <n v="0"/>
    <n v="0"/>
    <n v="0"/>
    <n v="0"/>
    <n v="0"/>
    <n v="1.32"/>
    <n v="2"/>
  </r>
  <r>
    <x v="10"/>
    <x v="256"/>
    <s v="1"/>
    <s v="01"/>
    <s v="15041RESIN146362023"/>
    <s v="23BL000F"/>
    <n v="545"/>
    <n v="545"/>
    <n v="545"/>
    <n v="545"/>
    <m/>
    <n v="0"/>
    <n v="0"/>
    <n v="0"/>
    <n v="30"/>
    <n v="0"/>
    <n v="0"/>
    <n v="0"/>
    <n v="0"/>
    <n v="0"/>
    <n v="30"/>
    <n v="2"/>
  </r>
  <r>
    <x v="10"/>
    <x v="256"/>
    <s v="1"/>
    <s v="01"/>
    <s v="15041RESIN146362023"/>
    <s v="23BL000F"/>
    <n v="546"/>
    <n v="546"/>
    <n v="546"/>
    <n v="546"/>
    <m/>
    <n v="0"/>
    <n v="0"/>
    <n v="0"/>
    <n v="104.28"/>
    <n v="0"/>
    <n v="0"/>
    <n v="0"/>
    <n v="0"/>
    <n v="0"/>
    <n v="104.28"/>
    <n v="2"/>
  </r>
  <r>
    <x v="10"/>
    <x v="256"/>
    <s v="1"/>
    <s v="01"/>
    <s v="15041RESIN146362023"/>
    <s v="23BL000F"/>
    <n v="547"/>
    <n v="547"/>
    <n v="547"/>
    <n v="547"/>
    <m/>
    <n v="0"/>
    <n v="0"/>
    <n v="0"/>
    <n v="415"/>
    <n v="0"/>
    <n v="0"/>
    <n v="0"/>
    <n v="0"/>
    <n v="0"/>
    <n v="415"/>
    <n v="2"/>
  </r>
  <r>
    <x v="10"/>
    <x v="257"/>
    <s v="1"/>
    <s v="01"/>
    <s v="15041RESIN146362023"/>
    <s v="23BL000F"/>
    <n v="548"/>
    <n v="548"/>
    <n v="548"/>
    <n v="548"/>
    <m/>
    <n v="0"/>
    <n v="0"/>
    <n v="0"/>
    <n v="561"/>
    <n v="0"/>
    <n v="0"/>
    <n v="0"/>
    <n v="0"/>
    <n v="0"/>
    <n v="561"/>
    <n v="2"/>
  </r>
  <r>
    <x v="10"/>
    <x v="257"/>
    <s v="1"/>
    <s v="01"/>
    <s v="15041RESIN146362023"/>
    <s v="23BL000F"/>
    <n v="549"/>
    <n v="549"/>
    <n v="549"/>
    <n v="549"/>
    <m/>
    <n v="0"/>
    <n v="0"/>
    <n v="0"/>
    <n v="0"/>
    <n v="0"/>
    <n v="0"/>
    <n v="0"/>
    <n v="0"/>
    <n v="0"/>
    <n v="0"/>
    <n v="2"/>
  </r>
  <r>
    <x v="10"/>
    <x v="257"/>
    <s v="1"/>
    <s v="01"/>
    <s v="15041RESIN146362023"/>
    <s v="23BL000F"/>
    <n v="550"/>
    <n v="550"/>
    <n v="550"/>
    <n v="550"/>
    <m/>
    <n v="0"/>
    <n v="0"/>
    <n v="0"/>
    <n v="520.04999999999995"/>
    <n v="0"/>
    <n v="0"/>
    <n v="0"/>
    <n v="0"/>
    <n v="0"/>
    <n v="520.04999999999995"/>
    <n v="2"/>
  </r>
  <r>
    <x v="10"/>
    <x v="257"/>
    <s v="1"/>
    <s v="01"/>
    <s v="15041RESIN146362023"/>
    <s v="23BL000F"/>
    <n v="551"/>
    <n v="551"/>
    <n v="551"/>
    <n v="551"/>
    <m/>
    <n v="0"/>
    <n v="0"/>
    <n v="0"/>
    <n v="64.5"/>
    <n v="0"/>
    <n v="0"/>
    <n v="0"/>
    <n v="0"/>
    <n v="0"/>
    <n v="64.5"/>
    <n v="2"/>
  </r>
  <r>
    <x v="10"/>
    <x v="257"/>
    <s v="1"/>
    <s v="01"/>
    <s v="15041RESIN146362023"/>
    <s v="23BL000F"/>
    <n v="552"/>
    <n v="552"/>
    <n v="552"/>
    <n v="552"/>
    <m/>
    <n v="0"/>
    <n v="0"/>
    <n v="0"/>
    <n v="42.25"/>
    <n v="0"/>
    <n v="0"/>
    <n v="0"/>
    <n v="0"/>
    <n v="0"/>
    <n v="42.25"/>
    <n v="2"/>
  </r>
  <r>
    <x v="10"/>
    <x v="257"/>
    <s v="1"/>
    <s v="01"/>
    <s v="15041RESIN146362023"/>
    <s v="23BL000F"/>
    <n v="553"/>
    <n v="553"/>
    <n v="553"/>
    <n v="553"/>
    <m/>
    <n v="0"/>
    <n v="0"/>
    <n v="0"/>
    <n v="77"/>
    <n v="0"/>
    <n v="0"/>
    <n v="0"/>
    <n v="0"/>
    <n v="0"/>
    <n v="77"/>
    <n v="2"/>
  </r>
  <r>
    <x v="10"/>
    <x v="257"/>
    <s v="1"/>
    <s v="01"/>
    <s v="15041RESIN146362023"/>
    <s v="23BL000F"/>
    <n v="554"/>
    <n v="554"/>
    <n v="554"/>
    <n v="554"/>
    <m/>
    <n v="0"/>
    <n v="0"/>
    <n v="0"/>
    <n v="236.5"/>
    <n v="0"/>
    <n v="0"/>
    <n v="0"/>
    <n v="0"/>
    <n v="0"/>
    <n v="236.5"/>
    <n v="2"/>
  </r>
  <r>
    <x v="10"/>
    <x v="257"/>
    <s v="1"/>
    <s v="01"/>
    <s v="15041RESIN146362023"/>
    <s v="23BL000F"/>
    <n v="555"/>
    <n v="555"/>
    <n v="555"/>
    <n v="555"/>
    <m/>
    <n v="0"/>
    <n v="0"/>
    <n v="0"/>
    <n v="5.86"/>
    <n v="0"/>
    <n v="0"/>
    <n v="0"/>
    <n v="0"/>
    <n v="0"/>
    <n v="5.86"/>
    <n v="2"/>
  </r>
  <r>
    <x v="10"/>
    <x v="257"/>
    <s v="1"/>
    <s v="01"/>
    <s v="15041RESIN146362023"/>
    <s v="23BL000F"/>
    <n v="556"/>
    <n v="556"/>
    <n v="556"/>
    <n v="556"/>
    <m/>
    <n v="0"/>
    <n v="0"/>
    <n v="0"/>
    <n v="90.75"/>
    <n v="0"/>
    <n v="0"/>
    <n v="0"/>
    <n v="0"/>
    <n v="0"/>
    <n v="90.75"/>
    <n v="2"/>
  </r>
  <r>
    <x v="10"/>
    <x v="257"/>
    <s v="1"/>
    <s v="01"/>
    <s v="15041RESIN146362023"/>
    <s v="23BL000F"/>
    <n v="557"/>
    <n v="557"/>
    <n v="557"/>
    <n v="557"/>
    <m/>
    <n v="0"/>
    <n v="0"/>
    <n v="0"/>
    <n v="148.80000000000001"/>
    <n v="0"/>
    <n v="0"/>
    <n v="0"/>
    <n v="0"/>
    <n v="0"/>
    <n v="148.80000000000001"/>
    <n v="2"/>
  </r>
  <r>
    <x v="10"/>
    <x v="257"/>
    <s v="1"/>
    <s v="01"/>
    <s v="15041RESIN146362023"/>
    <s v="23BL000F"/>
    <n v="558"/>
    <n v="558"/>
    <n v="558"/>
    <n v="558"/>
    <m/>
    <n v="0"/>
    <n v="0"/>
    <n v="0"/>
    <n v="8.5"/>
    <n v="0"/>
    <n v="0"/>
    <n v="0"/>
    <n v="0"/>
    <n v="0"/>
    <n v="8.5"/>
    <n v="2"/>
  </r>
  <r>
    <x v="10"/>
    <x v="257"/>
    <s v="1"/>
    <s v="01"/>
    <s v="15041RESIN146362023"/>
    <s v="23BL000F"/>
    <n v="559"/>
    <n v="559"/>
    <n v="559"/>
    <n v="559"/>
    <m/>
    <n v="0"/>
    <n v="0"/>
    <n v="0"/>
    <n v="65"/>
    <n v="0"/>
    <n v="0"/>
    <n v="0"/>
    <n v="0"/>
    <n v="0"/>
    <n v="65"/>
    <n v="2"/>
  </r>
  <r>
    <x v="10"/>
    <x v="257"/>
    <s v="1"/>
    <s v="01"/>
    <s v="15041RESIN146362023"/>
    <s v="23BL000F"/>
    <n v="560"/>
    <n v="560"/>
    <n v="560"/>
    <n v="560"/>
    <m/>
    <n v="0"/>
    <n v="0"/>
    <n v="0"/>
    <n v="333"/>
    <n v="0"/>
    <n v="0"/>
    <n v="0"/>
    <n v="0"/>
    <n v="0"/>
    <n v="333"/>
    <n v="2"/>
  </r>
  <r>
    <x v="10"/>
    <x v="257"/>
    <s v="1"/>
    <s v="01"/>
    <s v="15041RESIN146362023"/>
    <s v="23BL000F"/>
    <n v="561"/>
    <n v="561"/>
    <n v="561"/>
    <n v="561"/>
    <m/>
    <n v="0"/>
    <n v="0"/>
    <n v="0"/>
    <n v="70"/>
    <n v="0"/>
    <n v="0"/>
    <n v="0"/>
    <n v="0"/>
    <n v="0"/>
    <n v="70"/>
    <n v="2"/>
  </r>
  <r>
    <x v="10"/>
    <x v="257"/>
    <s v="1"/>
    <s v="01"/>
    <s v="15041RESIN146362023"/>
    <s v="23BL000F"/>
    <n v="562"/>
    <n v="562"/>
    <n v="562"/>
    <n v="562"/>
    <m/>
    <n v="0"/>
    <n v="0"/>
    <n v="0"/>
    <n v="141"/>
    <n v="0"/>
    <n v="0"/>
    <n v="0"/>
    <n v="0"/>
    <n v="0"/>
    <n v="141"/>
    <n v="2"/>
  </r>
  <r>
    <x v="10"/>
    <x v="257"/>
    <s v="1"/>
    <s v="01"/>
    <s v="15041RESIN146362023"/>
    <s v="23BL000F"/>
    <n v="563"/>
    <n v="563"/>
    <n v="563"/>
    <n v="563"/>
    <m/>
    <n v="0"/>
    <n v="0"/>
    <n v="0"/>
    <n v="523.5"/>
    <n v="0"/>
    <n v="0"/>
    <n v="0"/>
    <n v="0"/>
    <n v="0"/>
    <n v="523.5"/>
    <n v="2"/>
  </r>
  <r>
    <x v="10"/>
    <x v="257"/>
    <s v="1"/>
    <s v="01"/>
    <s v="15041RESIN146362023"/>
    <s v="23BL000F"/>
    <n v="564"/>
    <n v="564"/>
    <n v="564"/>
    <n v="564"/>
    <m/>
    <n v="0"/>
    <n v="0"/>
    <n v="0"/>
    <n v="48"/>
    <n v="0"/>
    <n v="0"/>
    <n v="0"/>
    <n v="0"/>
    <n v="0"/>
    <n v="48"/>
    <n v="2"/>
  </r>
  <r>
    <x v="10"/>
    <x v="257"/>
    <s v="1"/>
    <s v="01"/>
    <s v="15041RESIN146362023"/>
    <s v="23BL000F"/>
    <n v="565"/>
    <n v="565"/>
    <n v="565"/>
    <n v="565"/>
    <m/>
    <n v="0"/>
    <n v="0"/>
    <n v="0"/>
    <n v="129"/>
    <n v="0"/>
    <n v="0"/>
    <n v="0"/>
    <n v="0"/>
    <n v="0"/>
    <n v="129"/>
    <n v="2"/>
  </r>
  <r>
    <x v="10"/>
    <x v="257"/>
    <s v="1"/>
    <s v="01"/>
    <s v="15041RESIN146362023"/>
    <s v="23BL000F"/>
    <n v="566"/>
    <n v="566"/>
    <n v="566"/>
    <n v="566"/>
    <m/>
    <n v="0"/>
    <n v="0"/>
    <n v="0"/>
    <n v="7.2"/>
    <n v="0"/>
    <n v="0"/>
    <n v="0"/>
    <n v="0"/>
    <n v="0"/>
    <n v="7.2"/>
    <n v="2"/>
  </r>
  <r>
    <x v="10"/>
    <x v="257"/>
    <s v="1"/>
    <s v="01"/>
    <s v="15041RESIN146362023"/>
    <s v="23BL000F"/>
    <n v="567"/>
    <n v="567"/>
    <n v="567"/>
    <n v="567"/>
    <m/>
    <n v="0"/>
    <n v="0"/>
    <n v="0"/>
    <n v="128.25"/>
    <n v="0"/>
    <n v="0"/>
    <n v="0"/>
    <n v="0"/>
    <n v="0"/>
    <n v="128.25"/>
    <n v="2"/>
  </r>
  <r>
    <x v="10"/>
    <x v="257"/>
    <s v="1"/>
    <s v="01"/>
    <s v="15041RESIN146362023"/>
    <s v="23BL000F"/>
    <n v="568"/>
    <n v="568"/>
    <n v="568"/>
    <n v="568"/>
    <m/>
    <n v="0"/>
    <n v="0"/>
    <n v="0"/>
    <n v="213.6"/>
    <n v="0"/>
    <n v="0"/>
    <n v="0"/>
    <n v="0"/>
    <n v="0"/>
    <n v="213.6"/>
    <n v="2"/>
  </r>
  <r>
    <x v="10"/>
    <x v="257"/>
    <s v="1"/>
    <s v="01"/>
    <s v="15041RESIN146362023"/>
    <s v="23BL000F"/>
    <n v="569"/>
    <n v="569"/>
    <n v="569"/>
    <n v="569"/>
    <m/>
    <n v="0"/>
    <n v="0"/>
    <n v="0"/>
    <n v="71.17"/>
    <n v="0"/>
    <n v="0"/>
    <n v="0"/>
    <n v="0"/>
    <n v="0"/>
    <n v="71.17"/>
    <n v="2"/>
  </r>
  <r>
    <x v="10"/>
    <x v="257"/>
    <s v="1"/>
    <s v="01"/>
    <s v="15041RESIN146362023"/>
    <s v="23BL000F"/>
    <n v="570"/>
    <n v="570"/>
    <n v="570"/>
    <n v="570"/>
    <m/>
    <n v="0"/>
    <n v="0"/>
    <n v="0"/>
    <n v="66"/>
    <n v="0"/>
    <n v="0"/>
    <n v="0"/>
    <n v="0"/>
    <n v="0"/>
    <n v="66"/>
    <n v="2"/>
  </r>
  <r>
    <x v="10"/>
    <x v="257"/>
    <s v="1"/>
    <s v="01"/>
    <s v="15041RESIN146362023"/>
    <s v="23BL000F"/>
    <n v="571"/>
    <n v="571"/>
    <n v="571"/>
    <n v="571"/>
    <m/>
    <n v="0"/>
    <n v="0"/>
    <n v="0"/>
    <n v="8"/>
    <n v="0"/>
    <n v="0"/>
    <n v="0"/>
    <n v="0"/>
    <n v="0"/>
    <n v="8"/>
    <n v="2"/>
  </r>
  <r>
    <x v="10"/>
    <x v="257"/>
    <s v="1"/>
    <s v="01"/>
    <s v="15041RESIN146362023"/>
    <s v="23BL000F"/>
    <n v="572"/>
    <n v="572"/>
    <n v="572"/>
    <n v="572"/>
    <m/>
    <n v="0"/>
    <n v="0"/>
    <n v="0"/>
    <n v="18.16"/>
    <n v="0"/>
    <n v="0"/>
    <n v="0"/>
    <n v="0"/>
    <n v="0"/>
    <n v="18.16"/>
    <n v="2"/>
  </r>
  <r>
    <x v="10"/>
    <x v="257"/>
    <s v="1"/>
    <s v="01"/>
    <s v="15041RESIN146362023"/>
    <s v="23BL000F"/>
    <n v="573"/>
    <n v="573"/>
    <n v="573"/>
    <n v="573"/>
    <m/>
    <n v="0"/>
    <n v="0"/>
    <n v="0"/>
    <n v="493"/>
    <n v="0"/>
    <n v="0"/>
    <n v="0"/>
    <n v="0"/>
    <n v="0"/>
    <n v="493"/>
    <n v="2"/>
  </r>
  <r>
    <x v="10"/>
    <x v="258"/>
    <s v="1"/>
    <s v="01"/>
    <s v="15041RESIN146362023"/>
    <s v="23BL000F"/>
    <n v="574"/>
    <n v="574"/>
    <n v="574"/>
    <n v="574"/>
    <m/>
    <n v="0"/>
    <n v="0"/>
    <n v="0"/>
    <n v="225"/>
    <n v="0"/>
    <n v="0"/>
    <n v="0"/>
    <n v="0"/>
    <n v="0"/>
    <n v="225"/>
    <n v="2"/>
  </r>
  <r>
    <x v="10"/>
    <x v="258"/>
    <s v="1"/>
    <s v="01"/>
    <s v="15041RESIN146362023"/>
    <s v="23BL000F"/>
    <n v="575"/>
    <n v="575"/>
    <n v="575"/>
    <n v="575"/>
    <m/>
    <n v="0"/>
    <n v="0"/>
    <n v="0"/>
    <n v="132"/>
    <n v="0"/>
    <n v="0"/>
    <n v="0"/>
    <n v="0"/>
    <n v="0"/>
    <n v="132"/>
    <n v="2"/>
  </r>
  <r>
    <x v="10"/>
    <x v="258"/>
    <s v="1"/>
    <s v="01"/>
    <s v="15041RESIN146362023"/>
    <s v="23BL000F"/>
    <n v="576"/>
    <n v="576"/>
    <n v="576"/>
    <n v="576"/>
    <m/>
    <n v="0"/>
    <n v="0"/>
    <n v="0"/>
    <n v="587.4"/>
    <n v="0"/>
    <n v="0"/>
    <n v="0"/>
    <n v="0"/>
    <n v="0"/>
    <n v="587.4"/>
    <n v="2"/>
  </r>
  <r>
    <x v="10"/>
    <x v="258"/>
    <s v="1"/>
    <s v="01"/>
    <s v="15041RESIN146362023"/>
    <s v="23BL000F"/>
    <n v="577"/>
    <n v="577"/>
    <n v="577"/>
    <n v="577"/>
    <m/>
    <n v="0"/>
    <n v="0"/>
    <n v="0"/>
    <n v="46"/>
    <n v="0"/>
    <n v="0"/>
    <n v="0"/>
    <n v="0"/>
    <n v="0"/>
    <n v="46"/>
    <n v="2"/>
  </r>
  <r>
    <x v="10"/>
    <x v="258"/>
    <s v="1"/>
    <s v="01"/>
    <s v="15041RESIN146362023"/>
    <s v="23BL000F"/>
    <n v="578"/>
    <n v="578"/>
    <n v="578"/>
    <n v="578"/>
    <m/>
    <n v="0"/>
    <n v="0"/>
    <n v="0"/>
    <n v="38.85"/>
    <n v="0"/>
    <n v="0"/>
    <n v="0"/>
    <n v="0"/>
    <n v="0"/>
    <n v="38.85"/>
    <n v="2"/>
  </r>
  <r>
    <x v="10"/>
    <x v="258"/>
    <s v="1"/>
    <s v="01"/>
    <s v="15041RESIN146362023"/>
    <s v="23BL000F"/>
    <n v="579"/>
    <n v="579"/>
    <n v="579"/>
    <n v="579"/>
    <m/>
    <n v="0"/>
    <n v="0"/>
    <n v="0"/>
    <n v="18.23"/>
    <n v="0"/>
    <n v="0"/>
    <n v="0"/>
    <n v="0"/>
    <n v="0"/>
    <n v="18.23"/>
    <n v="2"/>
  </r>
  <r>
    <x v="10"/>
    <x v="258"/>
    <s v="1"/>
    <s v="01"/>
    <s v="15041RESIN146362023"/>
    <s v="23BL000F"/>
    <n v="580"/>
    <n v="580"/>
    <n v="580"/>
    <n v="580"/>
    <m/>
    <n v="0"/>
    <n v="0"/>
    <n v="0"/>
    <n v="129"/>
    <n v="0"/>
    <n v="0"/>
    <n v="0"/>
    <n v="0"/>
    <n v="0"/>
    <n v="129"/>
    <n v="2"/>
  </r>
  <r>
    <x v="10"/>
    <x v="258"/>
    <s v="1"/>
    <s v="01"/>
    <s v="15041RESIN146362023"/>
    <s v="23BL000F"/>
    <n v="581"/>
    <n v="581"/>
    <n v="581"/>
    <n v="581"/>
    <m/>
    <n v="0"/>
    <n v="0"/>
    <n v="0"/>
    <n v="55"/>
    <n v="0"/>
    <n v="0"/>
    <n v="0"/>
    <n v="0"/>
    <n v="0"/>
    <n v="55"/>
    <n v="2"/>
  </r>
  <r>
    <x v="10"/>
    <x v="258"/>
    <s v="1"/>
    <s v="01"/>
    <s v="15041RESIN146362023"/>
    <s v="23BL000F"/>
    <n v="582"/>
    <n v="582"/>
    <n v="582"/>
    <n v="582"/>
    <m/>
    <n v="0"/>
    <n v="0"/>
    <n v="0"/>
    <n v="218.2"/>
    <n v="0"/>
    <n v="0"/>
    <n v="0"/>
    <n v="0"/>
    <n v="0"/>
    <n v="218.2"/>
    <n v="2"/>
  </r>
  <r>
    <x v="10"/>
    <x v="258"/>
    <s v="1"/>
    <s v="01"/>
    <s v="15041RESIN146362023"/>
    <s v="23BL000F"/>
    <n v="583"/>
    <n v="583"/>
    <n v="583"/>
    <n v="583"/>
    <m/>
    <n v="0"/>
    <n v="0"/>
    <n v="0"/>
    <n v="12.65"/>
    <n v="0"/>
    <n v="0"/>
    <n v="0"/>
    <n v="0"/>
    <n v="0"/>
    <n v="12.65"/>
    <n v="2"/>
  </r>
  <r>
    <x v="10"/>
    <x v="258"/>
    <s v="1"/>
    <s v="01"/>
    <s v="15041RESIN146362023"/>
    <s v="23BL000F"/>
    <n v="584"/>
    <n v="584"/>
    <n v="584"/>
    <n v="584"/>
    <m/>
    <n v="0"/>
    <n v="0"/>
    <n v="0"/>
    <n v="392"/>
    <n v="0"/>
    <n v="0"/>
    <n v="0"/>
    <n v="0"/>
    <n v="0"/>
    <n v="392"/>
    <n v="2"/>
  </r>
  <r>
    <x v="10"/>
    <x v="258"/>
    <s v="1"/>
    <s v="01"/>
    <s v="15041RESIN146362023"/>
    <s v="23BL000F"/>
    <n v="585"/>
    <n v="585"/>
    <n v="585"/>
    <n v="585"/>
    <m/>
    <n v="0"/>
    <n v="0"/>
    <n v="0"/>
    <n v="9.9"/>
    <n v="0"/>
    <n v="0"/>
    <n v="0"/>
    <n v="0"/>
    <n v="0"/>
    <n v="9.9"/>
    <n v="2"/>
  </r>
  <r>
    <x v="10"/>
    <x v="258"/>
    <s v="1"/>
    <s v="01"/>
    <s v="15041RESIN146362023"/>
    <s v="23BL000F"/>
    <n v="586"/>
    <n v="586"/>
    <n v="586"/>
    <n v="586"/>
    <m/>
    <n v="0"/>
    <n v="0"/>
    <n v="0"/>
    <n v="467.9"/>
    <n v="0"/>
    <n v="0"/>
    <n v="0"/>
    <n v="0"/>
    <n v="0"/>
    <n v="467.9"/>
    <n v="2"/>
  </r>
  <r>
    <x v="10"/>
    <x v="258"/>
    <s v="1"/>
    <s v="01"/>
    <s v="15041RESIN146362023"/>
    <s v="23BL000F"/>
    <n v="587"/>
    <n v="587"/>
    <n v="587"/>
    <n v="587"/>
    <m/>
    <n v="0"/>
    <n v="0"/>
    <n v="0"/>
    <n v="64"/>
    <n v="0"/>
    <n v="0"/>
    <n v="0"/>
    <n v="0"/>
    <n v="0"/>
    <n v="64"/>
    <n v="2"/>
  </r>
  <r>
    <x v="10"/>
    <x v="258"/>
    <s v="1"/>
    <s v="01"/>
    <s v="15041RESIN146362023"/>
    <s v="23BL000F"/>
    <n v="588"/>
    <n v="588"/>
    <n v="588"/>
    <n v="588"/>
    <m/>
    <n v="0"/>
    <n v="0"/>
    <n v="0"/>
    <n v="50"/>
    <n v="0"/>
    <n v="0"/>
    <n v="0"/>
    <n v="0"/>
    <n v="0"/>
    <n v="50"/>
    <n v="2"/>
  </r>
  <r>
    <x v="10"/>
    <x v="258"/>
    <s v="1"/>
    <s v="01"/>
    <s v="15041RESIN146362023"/>
    <s v="23BL000F"/>
    <n v="589"/>
    <n v="589"/>
    <n v="589"/>
    <n v="589"/>
    <m/>
    <n v="0"/>
    <n v="0"/>
    <n v="0"/>
    <n v="26.4"/>
    <n v="0"/>
    <n v="0"/>
    <n v="0"/>
    <n v="0"/>
    <n v="0"/>
    <n v="26.4"/>
    <n v="2"/>
  </r>
  <r>
    <x v="10"/>
    <x v="258"/>
    <s v="1"/>
    <s v="01"/>
    <s v="15041RESIN146362023"/>
    <s v="23BL000F"/>
    <n v="590"/>
    <n v="590"/>
    <n v="590"/>
    <n v="590"/>
    <m/>
    <n v="0"/>
    <n v="0"/>
    <n v="0"/>
    <n v="125.95"/>
    <n v="0"/>
    <n v="0"/>
    <n v="0"/>
    <n v="0"/>
    <n v="0"/>
    <n v="125.95"/>
    <n v="2"/>
  </r>
  <r>
    <x v="10"/>
    <x v="258"/>
    <s v="1"/>
    <s v="01"/>
    <s v="15041RESIN146362023"/>
    <s v="23BL000F"/>
    <n v="591"/>
    <n v="591"/>
    <n v="591"/>
    <n v="591"/>
    <m/>
    <n v="0"/>
    <n v="0"/>
    <n v="0"/>
    <n v="24.75"/>
    <n v="0"/>
    <n v="0"/>
    <n v="0"/>
    <n v="0"/>
    <n v="0"/>
    <n v="24.75"/>
    <n v="2"/>
  </r>
  <r>
    <x v="10"/>
    <x v="258"/>
    <s v="1"/>
    <s v="01"/>
    <s v="15041RESIN146362023"/>
    <s v="23BL000F"/>
    <n v="592"/>
    <n v="592"/>
    <n v="592"/>
    <n v="592"/>
    <m/>
    <n v="0"/>
    <n v="0"/>
    <n v="0"/>
    <n v="129.75"/>
    <n v="0"/>
    <n v="0"/>
    <n v="0"/>
    <n v="0"/>
    <n v="0"/>
    <n v="129.75"/>
    <n v="2"/>
  </r>
  <r>
    <x v="10"/>
    <x v="258"/>
    <s v="1"/>
    <s v="01"/>
    <s v="15041RESIN146362023"/>
    <s v="23BL000F"/>
    <n v="593"/>
    <n v="593"/>
    <n v="593"/>
    <n v="593"/>
    <m/>
    <n v="0"/>
    <n v="0"/>
    <n v="0"/>
    <n v="50"/>
    <n v="0"/>
    <n v="0"/>
    <n v="0"/>
    <n v="0"/>
    <n v="0"/>
    <n v="50"/>
    <n v="2"/>
  </r>
  <r>
    <x v="10"/>
    <x v="258"/>
    <s v="1"/>
    <s v="01"/>
    <s v="15041RESIN146362023"/>
    <s v="23BL000F"/>
    <n v="594"/>
    <n v="594"/>
    <n v="594"/>
    <n v="594"/>
    <m/>
    <n v="0"/>
    <n v="0"/>
    <n v="0"/>
    <n v="44"/>
    <n v="0"/>
    <n v="0"/>
    <n v="0"/>
    <n v="0"/>
    <n v="0"/>
    <n v="44"/>
    <n v="2"/>
  </r>
  <r>
    <x v="10"/>
    <x v="258"/>
    <s v="1"/>
    <s v="01"/>
    <s v="15041RESIN146362023"/>
    <s v="23BL000F"/>
    <n v="595"/>
    <n v="595"/>
    <n v="595"/>
    <n v="595"/>
    <m/>
    <n v="0"/>
    <n v="0"/>
    <n v="0"/>
    <n v="150"/>
    <n v="0"/>
    <n v="0"/>
    <n v="0"/>
    <n v="0"/>
    <n v="0"/>
    <n v="150"/>
    <n v="2"/>
  </r>
  <r>
    <x v="10"/>
    <x v="258"/>
    <s v="1"/>
    <s v="01"/>
    <s v="15041RESIN146362023"/>
    <s v="23BL000F"/>
    <n v="596"/>
    <n v="596"/>
    <n v="596"/>
    <n v="596"/>
    <m/>
    <n v="0"/>
    <n v="0"/>
    <n v="0"/>
    <n v="8.9700000000000006"/>
    <n v="0"/>
    <n v="0"/>
    <n v="0"/>
    <n v="0"/>
    <n v="0"/>
    <n v="8.9700000000000006"/>
    <n v="2"/>
  </r>
  <r>
    <x v="10"/>
    <x v="258"/>
    <s v="1"/>
    <s v="01"/>
    <s v="15041RESIN146362023"/>
    <s v="23BL000F"/>
    <n v="597"/>
    <n v="597"/>
    <n v="597"/>
    <n v="597"/>
    <m/>
    <n v="0"/>
    <n v="0"/>
    <n v="0"/>
    <n v="7.2"/>
    <n v="0"/>
    <n v="0"/>
    <n v="0"/>
    <n v="0"/>
    <n v="0"/>
    <n v="7.2"/>
    <n v="2"/>
  </r>
  <r>
    <x v="10"/>
    <x v="258"/>
    <s v="1"/>
    <s v="01"/>
    <s v="15041RESIN146362023"/>
    <s v="23BL000F"/>
    <n v="598"/>
    <n v="598"/>
    <n v="598"/>
    <n v="598"/>
    <m/>
    <n v="0"/>
    <n v="0"/>
    <n v="0"/>
    <n v="463"/>
    <n v="0"/>
    <n v="0"/>
    <n v="0"/>
    <n v="0"/>
    <n v="0"/>
    <n v="463"/>
    <n v="2"/>
  </r>
  <r>
    <x v="10"/>
    <x v="258"/>
    <s v="1"/>
    <s v="01"/>
    <s v="15041RESIN146362023"/>
    <s v="23BL000F"/>
    <n v="599"/>
    <n v="599"/>
    <n v="599"/>
    <n v="599"/>
    <m/>
    <n v="0"/>
    <n v="0"/>
    <n v="0"/>
    <n v="16.2"/>
    <n v="0"/>
    <n v="0"/>
    <n v="0"/>
    <n v="0"/>
    <n v="0"/>
    <n v="16.2"/>
    <n v="2"/>
  </r>
  <r>
    <x v="10"/>
    <x v="258"/>
    <s v="1"/>
    <s v="01"/>
    <s v="15041RESIN146362023"/>
    <s v="23BL000F"/>
    <n v="600"/>
    <n v="600"/>
    <n v="600"/>
    <n v="600"/>
    <m/>
    <n v="0"/>
    <n v="0"/>
    <n v="0"/>
    <n v="14.9"/>
    <n v="0"/>
    <n v="0"/>
    <n v="0"/>
    <n v="0"/>
    <n v="0"/>
    <n v="14.9"/>
    <n v="2"/>
  </r>
  <r>
    <x v="10"/>
    <x v="258"/>
    <s v="1"/>
    <s v="01"/>
    <s v="15041RESIN146362023"/>
    <s v="23BL000F"/>
    <n v="601"/>
    <n v="601"/>
    <n v="601"/>
    <n v="601"/>
    <m/>
    <n v="0"/>
    <n v="0"/>
    <n v="0"/>
    <n v="164.95"/>
    <n v="0"/>
    <n v="0"/>
    <n v="0"/>
    <n v="0"/>
    <n v="0"/>
    <n v="164.95"/>
    <n v="2"/>
  </r>
  <r>
    <x v="10"/>
    <x v="258"/>
    <s v="1"/>
    <s v="01"/>
    <s v="15041RESIN146362023"/>
    <s v="23BL000F"/>
    <n v="602"/>
    <n v="602"/>
    <n v="602"/>
    <n v="602"/>
    <m/>
    <n v="0"/>
    <n v="0"/>
    <n v="0"/>
    <n v="80"/>
    <n v="0"/>
    <n v="0"/>
    <n v="0"/>
    <n v="0"/>
    <n v="0"/>
    <n v="80"/>
    <n v="2"/>
  </r>
  <r>
    <x v="10"/>
    <x v="258"/>
    <s v="1"/>
    <s v="01"/>
    <s v="15041RESIN146362023"/>
    <s v="23BL000F"/>
    <n v="603"/>
    <n v="603"/>
    <n v="603"/>
    <n v="603"/>
    <m/>
    <n v="0"/>
    <n v="0"/>
    <n v="0"/>
    <n v="27.5"/>
    <n v="0"/>
    <n v="0"/>
    <n v="0"/>
    <n v="0"/>
    <n v="0"/>
    <n v="27.5"/>
    <n v="2"/>
  </r>
  <r>
    <x v="10"/>
    <x v="258"/>
    <s v="1"/>
    <s v="01"/>
    <s v="15041RESIN146362023"/>
    <s v="23BL000F"/>
    <n v="604"/>
    <n v="604"/>
    <n v="604"/>
    <n v="604"/>
    <m/>
    <n v="0"/>
    <n v="0"/>
    <n v="0"/>
    <n v="176.75"/>
    <n v="0"/>
    <n v="0"/>
    <n v="0"/>
    <n v="0"/>
    <n v="0"/>
    <n v="176.75"/>
    <n v="2"/>
  </r>
  <r>
    <x v="10"/>
    <x v="258"/>
    <s v="1"/>
    <s v="01"/>
    <s v="15041RESIN146362023"/>
    <s v="23BL000F"/>
    <n v="605"/>
    <n v="605"/>
    <n v="605"/>
    <n v="605"/>
    <m/>
    <n v="0"/>
    <n v="0"/>
    <n v="0"/>
    <n v="414.32"/>
    <n v="0"/>
    <n v="0"/>
    <n v="0"/>
    <n v="0"/>
    <n v="0"/>
    <n v="414.32"/>
    <n v="2"/>
  </r>
  <r>
    <x v="10"/>
    <x v="259"/>
    <s v="1"/>
    <s v="01"/>
    <s v="15041RESIN146362023"/>
    <s v="23BL000F"/>
    <n v="606"/>
    <n v="606"/>
    <n v="606"/>
    <n v="606"/>
    <m/>
    <n v="0"/>
    <n v="0"/>
    <n v="0"/>
    <n v="168"/>
    <n v="0"/>
    <n v="0"/>
    <n v="0"/>
    <n v="0"/>
    <n v="0"/>
    <n v="168"/>
    <n v="2"/>
  </r>
  <r>
    <x v="10"/>
    <x v="259"/>
    <s v="1"/>
    <s v="01"/>
    <s v="15041RESIN146362023"/>
    <s v="23BL000F"/>
    <n v="607"/>
    <n v="607"/>
    <n v="607"/>
    <n v="607"/>
    <m/>
    <n v="0"/>
    <n v="0"/>
    <n v="0"/>
    <n v="650"/>
    <n v="0"/>
    <n v="0"/>
    <n v="0"/>
    <n v="0"/>
    <n v="0"/>
    <n v="650"/>
    <n v="2"/>
  </r>
  <r>
    <x v="10"/>
    <x v="259"/>
    <s v="1"/>
    <s v="01"/>
    <s v="15041RESIN146362023"/>
    <s v="23BL000F"/>
    <n v="608"/>
    <n v="608"/>
    <n v="608"/>
    <n v="608"/>
    <m/>
    <n v="0"/>
    <n v="0"/>
    <n v="0"/>
    <n v="950"/>
    <n v="0"/>
    <n v="0"/>
    <n v="0"/>
    <n v="0"/>
    <n v="0"/>
    <n v="950"/>
    <n v="2"/>
  </r>
  <r>
    <x v="10"/>
    <x v="259"/>
    <s v="1"/>
    <s v="01"/>
    <s v="15041RESIN146362023"/>
    <s v="23BL000F"/>
    <n v="609"/>
    <n v="609"/>
    <n v="609"/>
    <n v="609"/>
    <m/>
    <n v="0"/>
    <n v="0"/>
    <n v="0"/>
    <n v="10.23"/>
    <n v="0"/>
    <n v="0"/>
    <n v="0"/>
    <n v="0"/>
    <n v="0"/>
    <n v="10.23"/>
    <n v="2"/>
  </r>
  <r>
    <x v="10"/>
    <x v="259"/>
    <s v="1"/>
    <s v="01"/>
    <s v="15041RESIN146362023"/>
    <s v="23BL000F"/>
    <n v="610"/>
    <n v="610"/>
    <n v="610"/>
    <n v="610"/>
    <m/>
    <n v="0"/>
    <n v="0"/>
    <n v="0"/>
    <n v="552.9"/>
    <n v="0"/>
    <n v="0"/>
    <n v="0"/>
    <n v="0"/>
    <n v="0"/>
    <n v="552.9"/>
    <n v="2"/>
  </r>
  <r>
    <x v="10"/>
    <x v="259"/>
    <s v="1"/>
    <s v="01"/>
    <s v="15041RESIN146362023"/>
    <s v="23BL000F"/>
    <n v="611"/>
    <n v="611"/>
    <n v="611"/>
    <n v="611"/>
    <m/>
    <n v="0"/>
    <n v="0"/>
    <n v="0"/>
    <n v="9"/>
    <n v="0"/>
    <n v="0"/>
    <n v="0"/>
    <n v="0"/>
    <n v="0"/>
    <n v="9"/>
    <n v="2"/>
  </r>
  <r>
    <x v="10"/>
    <x v="259"/>
    <s v="1"/>
    <s v="01"/>
    <s v="15041RESIN146362023"/>
    <s v="23BL000F"/>
    <n v="612"/>
    <n v="612"/>
    <n v="612"/>
    <n v="612"/>
    <m/>
    <n v="0"/>
    <n v="0"/>
    <n v="0"/>
    <n v="421.52"/>
    <n v="0"/>
    <n v="0"/>
    <n v="0"/>
    <n v="0"/>
    <n v="0"/>
    <n v="421.52"/>
    <n v="2"/>
  </r>
  <r>
    <x v="10"/>
    <x v="259"/>
    <s v="1"/>
    <s v="01"/>
    <s v="15041RESIN146362023"/>
    <s v="23BL000F"/>
    <n v="613"/>
    <n v="613"/>
    <n v="613"/>
    <n v="613"/>
    <m/>
    <n v="0"/>
    <n v="0"/>
    <n v="0"/>
    <n v="20"/>
    <n v="0"/>
    <n v="0"/>
    <n v="0"/>
    <n v="0"/>
    <n v="0"/>
    <n v="20"/>
    <n v="2"/>
  </r>
  <r>
    <x v="10"/>
    <x v="259"/>
    <s v="1"/>
    <s v="01"/>
    <s v="15041RESIN146362023"/>
    <s v="23BL000F"/>
    <n v="614"/>
    <n v="614"/>
    <n v="614"/>
    <n v="614"/>
    <m/>
    <n v="0"/>
    <n v="0"/>
    <n v="0"/>
    <n v="127.8"/>
    <n v="0"/>
    <n v="0"/>
    <n v="0"/>
    <n v="0"/>
    <n v="0"/>
    <n v="127.8"/>
    <n v="2"/>
  </r>
  <r>
    <x v="10"/>
    <x v="259"/>
    <s v="1"/>
    <s v="01"/>
    <s v="15041RESIN146362023"/>
    <s v="23BL000F"/>
    <n v="615"/>
    <n v="615"/>
    <n v="615"/>
    <n v="615"/>
    <m/>
    <n v="0"/>
    <n v="0"/>
    <n v="0"/>
    <n v="270"/>
    <n v="0"/>
    <n v="0"/>
    <n v="0"/>
    <n v="0"/>
    <n v="0"/>
    <n v="270"/>
    <n v="2"/>
  </r>
  <r>
    <x v="10"/>
    <x v="259"/>
    <s v="1"/>
    <s v="01"/>
    <s v="15041RESIN146362023"/>
    <s v="23BL000F"/>
    <n v="616"/>
    <n v="616"/>
    <n v="616"/>
    <n v="616"/>
    <m/>
    <n v="0"/>
    <n v="0"/>
    <n v="0"/>
    <n v="120.06"/>
    <n v="0"/>
    <n v="0"/>
    <n v="0"/>
    <n v="0"/>
    <n v="0"/>
    <n v="120.06"/>
    <n v="2"/>
  </r>
  <r>
    <x v="10"/>
    <x v="259"/>
    <s v="1"/>
    <s v="01"/>
    <s v="15041RESIN146362023"/>
    <s v="23BL000F"/>
    <n v="617"/>
    <n v="617"/>
    <n v="617"/>
    <n v="617"/>
    <m/>
    <n v="0"/>
    <n v="0"/>
    <n v="0"/>
    <n v="84.3"/>
    <n v="0"/>
    <n v="0"/>
    <n v="0"/>
    <n v="0"/>
    <n v="0"/>
    <n v="84.3"/>
    <n v="2"/>
  </r>
  <r>
    <x v="10"/>
    <x v="259"/>
    <s v="1"/>
    <s v="01"/>
    <s v="15041RESIN146362023"/>
    <s v="23BL000F"/>
    <n v="618"/>
    <n v="618"/>
    <n v="618"/>
    <n v="618"/>
    <m/>
    <n v="0"/>
    <n v="0"/>
    <n v="0"/>
    <n v="0"/>
    <n v="0"/>
    <n v="0"/>
    <n v="0"/>
    <n v="0"/>
    <n v="0"/>
    <n v="0"/>
    <n v="2"/>
  </r>
  <r>
    <x v="10"/>
    <x v="259"/>
    <s v="1"/>
    <s v="01"/>
    <s v="15041RESIN146362023"/>
    <s v="23BL000F"/>
    <n v="619"/>
    <n v="619"/>
    <n v="619"/>
    <n v="619"/>
    <m/>
    <n v="0"/>
    <n v="0"/>
    <n v="0"/>
    <n v="34.5"/>
    <n v="0"/>
    <n v="0"/>
    <n v="0"/>
    <n v="0"/>
    <n v="0"/>
    <n v="34.5"/>
    <n v="2"/>
  </r>
  <r>
    <x v="10"/>
    <x v="259"/>
    <s v="1"/>
    <s v="01"/>
    <s v="15041RESIN146362023"/>
    <s v="23BL000F"/>
    <n v="620"/>
    <n v="620"/>
    <n v="620"/>
    <n v="620"/>
    <m/>
    <n v="0"/>
    <n v="0"/>
    <n v="0"/>
    <n v="92"/>
    <n v="0"/>
    <n v="0"/>
    <n v="0"/>
    <n v="0"/>
    <n v="0"/>
    <n v="92"/>
    <n v="2"/>
  </r>
  <r>
    <x v="10"/>
    <x v="259"/>
    <s v="1"/>
    <s v="01"/>
    <s v="15041RESIN146362023"/>
    <s v="23BL000F"/>
    <n v="621"/>
    <n v="621"/>
    <n v="621"/>
    <n v="621"/>
    <m/>
    <n v="0"/>
    <n v="0"/>
    <n v="0"/>
    <n v="200"/>
    <n v="0"/>
    <n v="0"/>
    <n v="0"/>
    <n v="0"/>
    <n v="0"/>
    <n v="200"/>
    <n v="2"/>
  </r>
  <r>
    <x v="10"/>
    <x v="259"/>
    <s v="1"/>
    <s v="01"/>
    <s v="15041RESIN146362023"/>
    <s v="23BL000F"/>
    <n v="622"/>
    <n v="622"/>
    <n v="622"/>
    <n v="622"/>
    <m/>
    <n v="0"/>
    <n v="0"/>
    <n v="0"/>
    <n v="431.5"/>
    <n v="0"/>
    <n v="0"/>
    <n v="0"/>
    <n v="0"/>
    <n v="0"/>
    <n v="431.5"/>
    <n v="2"/>
  </r>
  <r>
    <x v="10"/>
    <x v="259"/>
    <s v="1"/>
    <s v="01"/>
    <s v="15041RESIN146362023"/>
    <s v="23BL000F"/>
    <n v="623"/>
    <n v="623"/>
    <n v="623"/>
    <n v="623"/>
    <m/>
    <n v="0"/>
    <n v="0"/>
    <n v="0"/>
    <n v="146"/>
    <n v="0"/>
    <n v="0"/>
    <n v="0"/>
    <n v="0"/>
    <n v="0"/>
    <n v="146"/>
    <n v="2"/>
  </r>
  <r>
    <x v="10"/>
    <x v="259"/>
    <s v="1"/>
    <s v="01"/>
    <s v="15041RESIN146362023"/>
    <s v="23BL000F"/>
    <n v="624"/>
    <n v="624"/>
    <n v="624"/>
    <n v="624"/>
    <m/>
    <n v="0"/>
    <n v="0"/>
    <n v="0"/>
    <n v="8.1"/>
    <n v="0"/>
    <n v="0"/>
    <n v="0"/>
    <n v="0"/>
    <n v="0"/>
    <n v="8.1"/>
    <n v="2"/>
  </r>
  <r>
    <x v="10"/>
    <x v="259"/>
    <s v="1"/>
    <s v="01"/>
    <s v="15041RESIN146362023"/>
    <s v="23BL000F"/>
    <n v="625"/>
    <n v="625"/>
    <n v="625"/>
    <n v="625"/>
    <m/>
    <n v="0"/>
    <n v="0"/>
    <n v="0"/>
    <n v="78.5"/>
    <n v="0"/>
    <n v="0"/>
    <n v="0"/>
    <n v="0"/>
    <n v="0"/>
    <n v="78.5"/>
    <n v="2"/>
  </r>
  <r>
    <x v="10"/>
    <x v="259"/>
    <s v="1"/>
    <s v="01"/>
    <s v="15041RESIN146362023"/>
    <s v="23BL000F"/>
    <n v="626"/>
    <n v="626"/>
    <n v="626"/>
    <n v="626"/>
    <m/>
    <n v="0"/>
    <n v="0"/>
    <n v="0"/>
    <n v="840.1"/>
    <n v="0"/>
    <n v="0"/>
    <n v="0"/>
    <n v="0"/>
    <n v="0"/>
    <n v="840.1"/>
    <n v="2"/>
  </r>
  <r>
    <x v="10"/>
    <x v="259"/>
    <s v="1"/>
    <s v="01"/>
    <s v="15041RESIN146362023"/>
    <s v="23BL000F"/>
    <n v="627"/>
    <n v="627"/>
    <n v="627"/>
    <n v="627"/>
    <m/>
    <n v="0"/>
    <n v="0"/>
    <n v="0"/>
    <n v="350.5"/>
    <n v="0"/>
    <n v="0"/>
    <n v="0"/>
    <n v="0"/>
    <n v="0"/>
    <n v="350.5"/>
    <n v="2"/>
  </r>
  <r>
    <x v="10"/>
    <x v="259"/>
    <s v="1"/>
    <s v="01"/>
    <s v="15041RESIN146362023"/>
    <s v="23BL000F"/>
    <n v="628"/>
    <n v="628"/>
    <n v="628"/>
    <n v="628"/>
    <m/>
    <n v="0"/>
    <n v="0"/>
    <n v="0"/>
    <n v="110"/>
    <n v="0"/>
    <n v="0"/>
    <n v="0"/>
    <n v="0"/>
    <n v="0"/>
    <n v="110"/>
    <n v="2"/>
  </r>
  <r>
    <x v="10"/>
    <x v="259"/>
    <s v="1"/>
    <s v="01"/>
    <s v="15041RESIN146362023"/>
    <s v="23BL000F"/>
    <n v="629"/>
    <n v="629"/>
    <n v="629"/>
    <n v="629"/>
    <m/>
    <n v="0"/>
    <n v="0"/>
    <n v="0"/>
    <n v="143.75"/>
    <n v="0"/>
    <n v="0"/>
    <n v="0"/>
    <n v="0"/>
    <n v="0"/>
    <n v="143.75"/>
    <n v="2"/>
  </r>
  <r>
    <x v="10"/>
    <x v="259"/>
    <s v="1"/>
    <s v="01"/>
    <s v="15041RESIN146362023"/>
    <s v="23BL000F"/>
    <n v="630"/>
    <n v="630"/>
    <n v="630"/>
    <n v="630"/>
    <m/>
    <n v="0"/>
    <n v="0"/>
    <n v="0"/>
    <n v="437.04"/>
    <n v="0"/>
    <n v="0"/>
    <n v="0"/>
    <n v="0"/>
    <n v="0"/>
    <n v="437.04"/>
    <n v="2"/>
  </r>
  <r>
    <x v="10"/>
    <x v="260"/>
    <s v="1"/>
    <s v="01"/>
    <s v="15041RESIN146362023"/>
    <s v="23BL000F"/>
    <n v="631"/>
    <n v="631"/>
    <n v="631"/>
    <n v="631"/>
    <m/>
    <n v="0"/>
    <n v="0"/>
    <n v="0"/>
    <n v="450"/>
    <n v="0"/>
    <n v="0"/>
    <n v="0"/>
    <n v="0"/>
    <n v="0"/>
    <n v="450"/>
    <n v="2"/>
  </r>
  <r>
    <x v="10"/>
    <x v="260"/>
    <s v="1"/>
    <s v="01"/>
    <s v="15041RESIN146362023"/>
    <s v="23BL000F"/>
    <n v="632"/>
    <n v="632"/>
    <n v="632"/>
    <n v="632"/>
    <m/>
    <n v="0"/>
    <n v="0"/>
    <n v="0"/>
    <n v="540"/>
    <n v="0"/>
    <n v="0"/>
    <n v="0"/>
    <n v="0"/>
    <n v="0"/>
    <n v="540"/>
    <n v="2"/>
  </r>
  <r>
    <x v="10"/>
    <x v="260"/>
    <s v="1"/>
    <s v="01"/>
    <s v="15041RESIN146362023"/>
    <s v="23BL000F"/>
    <n v="633"/>
    <n v="633"/>
    <n v="633"/>
    <n v="633"/>
    <m/>
    <n v="0"/>
    <n v="0"/>
    <n v="0"/>
    <n v="350"/>
    <n v="0"/>
    <n v="0"/>
    <n v="0"/>
    <n v="0"/>
    <n v="0"/>
    <n v="350"/>
    <n v="2"/>
  </r>
  <r>
    <x v="10"/>
    <x v="260"/>
    <s v="1"/>
    <s v="01"/>
    <s v="15041RESIN146362023"/>
    <s v="23BL000F"/>
    <n v="634"/>
    <n v="634"/>
    <n v="634"/>
    <n v="634"/>
    <m/>
    <n v="0"/>
    <n v="0"/>
    <n v="0"/>
    <n v="740.6"/>
    <n v="0"/>
    <n v="0"/>
    <n v="0"/>
    <n v="0"/>
    <n v="0"/>
    <n v="740.6"/>
    <n v="2"/>
  </r>
  <r>
    <x v="10"/>
    <x v="260"/>
    <s v="1"/>
    <s v="01"/>
    <s v="15041RESIN146362023"/>
    <s v="23BL000F"/>
    <n v="635"/>
    <n v="635"/>
    <n v="635"/>
    <n v="635"/>
    <m/>
    <n v="0"/>
    <n v="0"/>
    <n v="0"/>
    <n v="105.4"/>
    <n v="0"/>
    <n v="0"/>
    <n v="0"/>
    <n v="0"/>
    <n v="0"/>
    <n v="105.4"/>
    <n v="2"/>
  </r>
  <r>
    <x v="10"/>
    <x v="260"/>
    <s v="1"/>
    <s v="01"/>
    <s v="15041RESIN146362023"/>
    <s v="23BL000F"/>
    <n v="636"/>
    <n v="636"/>
    <n v="636"/>
    <n v="636"/>
    <m/>
    <n v="0"/>
    <n v="0"/>
    <n v="0"/>
    <n v="330.8"/>
    <n v="0"/>
    <n v="0"/>
    <n v="0"/>
    <n v="0"/>
    <n v="0"/>
    <n v="330.8"/>
    <n v="2"/>
  </r>
  <r>
    <x v="10"/>
    <x v="260"/>
    <s v="1"/>
    <s v="01"/>
    <s v="15041RESIN146362023"/>
    <s v="23BL000F"/>
    <n v="637"/>
    <n v="637"/>
    <n v="637"/>
    <n v="637"/>
    <m/>
    <n v="0"/>
    <n v="0"/>
    <n v="0"/>
    <n v="10"/>
    <n v="0"/>
    <n v="0"/>
    <n v="0"/>
    <n v="0"/>
    <n v="0"/>
    <n v="10"/>
    <n v="2"/>
  </r>
  <r>
    <x v="10"/>
    <x v="260"/>
    <s v="1"/>
    <s v="01"/>
    <s v="15041RESIN146362023"/>
    <s v="23BL000F"/>
    <n v="638"/>
    <n v="638"/>
    <n v="638"/>
    <n v="638"/>
    <m/>
    <n v="0"/>
    <n v="0"/>
    <n v="0"/>
    <n v="415.6"/>
    <n v="0"/>
    <n v="0"/>
    <n v="0"/>
    <n v="0"/>
    <n v="0"/>
    <n v="415.6"/>
    <n v="2"/>
  </r>
  <r>
    <x v="10"/>
    <x v="260"/>
    <s v="1"/>
    <s v="01"/>
    <s v="15041RESIN146362023"/>
    <s v="23BL000F"/>
    <n v="639"/>
    <n v="639"/>
    <n v="639"/>
    <n v="639"/>
    <m/>
    <n v="0"/>
    <n v="0"/>
    <n v="0"/>
    <n v="1142.2"/>
    <n v="0"/>
    <n v="0"/>
    <n v="0"/>
    <n v="0"/>
    <n v="0"/>
    <n v="1142.2"/>
    <n v="2"/>
  </r>
  <r>
    <x v="10"/>
    <x v="260"/>
    <s v="1"/>
    <s v="01"/>
    <s v="15041RESIN146362023"/>
    <s v="23BL000F"/>
    <n v="640"/>
    <n v="640"/>
    <n v="640"/>
    <n v="640"/>
    <m/>
    <n v="0"/>
    <n v="0"/>
    <n v="0"/>
    <n v="464"/>
    <n v="0"/>
    <n v="0"/>
    <n v="0"/>
    <n v="0"/>
    <n v="0"/>
    <n v="464"/>
    <n v="2"/>
  </r>
  <r>
    <x v="10"/>
    <x v="260"/>
    <s v="1"/>
    <s v="01"/>
    <s v="15041RESIN146362023"/>
    <s v="23BL000F"/>
    <n v="641"/>
    <n v="641"/>
    <n v="641"/>
    <n v="641"/>
    <m/>
    <n v="0"/>
    <n v="0"/>
    <n v="0"/>
    <n v="29.5"/>
    <n v="0"/>
    <n v="0"/>
    <n v="0"/>
    <n v="0"/>
    <n v="0"/>
    <n v="29.5"/>
    <n v="2"/>
  </r>
  <r>
    <x v="10"/>
    <x v="260"/>
    <s v="1"/>
    <s v="01"/>
    <s v="15041RESIN146362023"/>
    <s v="23BL000F"/>
    <n v="642"/>
    <n v="642"/>
    <n v="642"/>
    <n v="642"/>
    <m/>
    <n v="0"/>
    <n v="0"/>
    <n v="0"/>
    <n v="6"/>
    <n v="0"/>
    <n v="0"/>
    <n v="0"/>
    <n v="0"/>
    <n v="0"/>
    <n v="6"/>
    <n v="2"/>
  </r>
  <r>
    <x v="10"/>
    <x v="260"/>
    <s v="1"/>
    <s v="01"/>
    <s v="15041RESIN146362023"/>
    <s v="23BL000F"/>
    <n v="643"/>
    <n v="643"/>
    <n v="643"/>
    <n v="643"/>
    <m/>
    <n v="0"/>
    <n v="0"/>
    <n v="0"/>
    <n v="21"/>
    <n v="0"/>
    <n v="0"/>
    <n v="0"/>
    <n v="0"/>
    <n v="0"/>
    <n v="21"/>
    <n v="2"/>
  </r>
  <r>
    <x v="10"/>
    <x v="260"/>
    <s v="1"/>
    <s v="01"/>
    <s v="15041RESIN146362023"/>
    <s v="23BL000F"/>
    <n v="644"/>
    <n v="644"/>
    <n v="644"/>
    <n v="644"/>
    <m/>
    <n v="0"/>
    <n v="0"/>
    <n v="0"/>
    <n v="36.1"/>
    <n v="0"/>
    <n v="0"/>
    <n v="0"/>
    <n v="0"/>
    <n v="0"/>
    <n v="36.1"/>
    <n v="2"/>
  </r>
  <r>
    <x v="10"/>
    <x v="260"/>
    <s v="1"/>
    <s v="01"/>
    <s v="15041RESIN146362023"/>
    <s v="23BL000F"/>
    <n v="645"/>
    <n v="645"/>
    <n v="645"/>
    <n v="645"/>
    <m/>
    <n v="0"/>
    <n v="0"/>
    <n v="0"/>
    <n v="97.5"/>
    <n v="0"/>
    <n v="0"/>
    <n v="0"/>
    <n v="0"/>
    <n v="0"/>
    <n v="97.5"/>
    <n v="2"/>
  </r>
  <r>
    <x v="10"/>
    <x v="260"/>
    <s v="1"/>
    <s v="01"/>
    <s v="15041RESIN146362023"/>
    <s v="23BL000F"/>
    <n v="646"/>
    <n v="646"/>
    <n v="646"/>
    <n v="646"/>
    <m/>
    <n v="0"/>
    <n v="0"/>
    <n v="0"/>
    <n v="50"/>
    <n v="0"/>
    <n v="0"/>
    <n v="0"/>
    <n v="0"/>
    <n v="0"/>
    <n v="50"/>
    <n v="2"/>
  </r>
  <r>
    <x v="10"/>
    <x v="260"/>
    <s v="1"/>
    <s v="01"/>
    <s v="15041RESIN146362023"/>
    <s v="23BL000F"/>
    <n v="647"/>
    <n v="647"/>
    <n v="647"/>
    <n v="647"/>
    <m/>
    <n v="0"/>
    <n v="0"/>
    <n v="0"/>
    <n v="78"/>
    <n v="0"/>
    <n v="0"/>
    <n v="0"/>
    <n v="0"/>
    <n v="0"/>
    <n v="78"/>
    <n v="2"/>
  </r>
  <r>
    <x v="10"/>
    <x v="260"/>
    <s v="1"/>
    <s v="01"/>
    <s v="15041RESIN146362023"/>
    <s v="23BL000F"/>
    <n v="648"/>
    <n v="648"/>
    <n v="648"/>
    <n v="648"/>
    <m/>
    <n v="0"/>
    <n v="0"/>
    <n v="0"/>
    <n v="36.75"/>
    <n v="0"/>
    <n v="0"/>
    <n v="0"/>
    <n v="0"/>
    <n v="0"/>
    <n v="36.75"/>
    <n v="2"/>
  </r>
  <r>
    <x v="10"/>
    <x v="260"/>
    <s v="1"/>
    <s v="01"/>
    <s v="15041RESIN146362023"/>
    <s v="23BL000F"/>
    <n v="649"/>
    <n v="649"/>
    <n v="649"/>
    <n v="649"/>
    <m/>
    <n v="0"/>
    <n v="0"/>
    <n v="0"/>
    <n v="45.95"/>
    <n v="0"/>
    <n v="0"/>
    <n v="0"/>
    <n v="0"/>
    <n v="0"/>
    <n v="45.95"/>
    <n v="2"/>
  </r>
  <r>
    <x v="10"/>
    <x v="260"/>
    <s v="1"/>
    <s v="01"/>
    <s v="15041RESIN146362023"/>
    <s v="23BL000F"/>
    <n v="650"/>
    <n v="650"/>
    <n v="650"/>
    <n v="650"/>
    <m/>
    <n v="0"/>
    <n v="0"/>
    <n v="0"/>
    <n v="1407"/>
    <n v="0"/>
    <n v="0"/>
    <n v="0"/>
    <n v="0"/>
    <n v="0"/>
    <n v="1407"/>
    <n v="2"/>
  </r>
  <r>
    <x v="10"/>
    <x v="260"/>
    <s v="1"/>
    <s v="01"/>
    <s v="15041RESIN146362023"/>
    <s v="23BL000F"/>
    <n v="651"/>
    <n v="651"/>
    <n v="651"/>
    <n v="651"/>
    <m/>
    <n v="0"/>
    <n v="0"/>
    <n v="0"/>
    <n v="18.899999999999999"/>
    <n v="0"/>
    <n v="0"/>
    <n v="0"/>
    <n v="0"/>
    <n v="0"/>
    <n v="18.899999999999999"/>
    <n v="2"/>
  </r>
  <r>
    <x v="10"/>
    <x v="260"/>
    <s v="1"/>
    <s v="01"/>
    <s v="15041RESIN146362023"/>
    <s v="23BL000F"/>
    <n v="652"/>
    <n v="652"/>
    <n v="652"/>
    <n v="652"/>
    <m/>
    <n v="0"/>
    <n v="0"/>
    <n v="0"/>
    <n v="380.5"/>
    <n v="0"/>
    <n v="0"/>
    <n v="0"/>
    <n v="0"/>
    <n v="0"/>
    <n v="380.5"/>
    <n v="2"/>
  </r>
  <r>
    <x v="10"/>
    <x v="260"/>
    <s v="1"/>
    <s v="01"/>
    <s v="15041RESIN146362023"/>
    <s v="23BL000F"/>
    <n v="653"/>
    <n v="653"/>
    <n v="653"/>
    <n v="653"/>
    <m/>
    <n v="0"/>
    <n v="0"/>
    <n v="0"/>
    <n v="535"/>
    <n v="0"/>
    <n v="0"/>
    <n v="0"/>
    <n v="0"/>
    <n v="0"/>
    <n v="535"/>
    <n v="2"/>
  </r>
  <r>
    <x v="10"/>
    <x v="261"/>
    <s v="1"/>
    <s v="01"/>
    <s v="15041RESIN146362023"/>
    <s v="23BL000F"/>
    <n v="654"/>
    <n v="654"/>
    <n v="654"/>
    <n v="654"/>
    <m/>
    <n v="0"/>
    <n v="0"/>
    <n v="0"/>
    <n v="311"/>
    <n v="0"/>
    <n v="0"/>
    <n v="0"/>
    <n v="0"/>
    <n v="0"/>
    <n v="311"/>
    <n v="2"/>
  </r>
  <r>
    <x v="10"/>
    <x v="261"/>
    <s v="1"/>
    <s v="01"/>
    <s v="15041RESIN146362023"/>
    <s v="23BL000F"/>
    <n v="655"/>
    <n v="655"/>
    <n v="655"/>
    <n v="655"/>
    <m/>
    <n v="0"/>
    <n v="0"/>
    <n v="0"/>
    <n v="379.5"/>
    <n v="0"/>
    <n v="0"/>
    <n v="0"/>
    <n v="0"/>
    <n v="0"/>
    <n v="379.5"/>
    <n v="2"/>
  </r>
  <r>
    <x v="10"/>
    <x v="261"/>
    <s v="1"/>
    <s v="01"/>
    <s v="15041RESIN146362023"/>
    <s v="23BL000F"/>
    <n v="656"/>
    <n v="656"/>
    <n v="656"/>
    <n v="656"/>
    <m/>
    <n v="0"/>
    <n v="0"/>
    <n v="0"/>
    <n v="540"/>
    <n v="0"/>
    <n v="0"/>
    <n v="0"/>
    <n v="0"/>
    <n v="0"/>
    <n v="540"/>
    <n v="2"/>
  </r>
  <r>
    <x v="10"/>
    <x v="261"/>
    <s v="1"/>
    <s v="01"/>
    <s v="15041RESIN146362023"/>
    <s v="23BL000F"/>
    <n v="657"/>
    <n v="657"/>
    <n v="657"/>
    <n v="657"/>
    <m/>
    <n v="0"/>
    <n v="0"/>
    <n v="0"/>
    <n v="460"/>
    <n v="0"/>
    <n v="0"/>
    <n v="0"/>
    <n v="0"/>
    <n v="0"/>
    <n v="460"/>
    <n v="2"/>
  </r>
  <r>
    <x v="10"/>
    <x v="261"/>
    <s v="1"/>
    <s v="01"/>
    <s v="15041RESIN146362023"/>
    <s v="23BL000F"/>
    <n v="658"/>
    <n v="658"/>
    <n v="658"/>
    <n v="658"/>
    <m/>
    <n v="0"/>
    <n v="0"/>
    <n v="0"/>
    <n v="103.84"/>
    <n v="0"/>
    <n v="0"/>
    <n v="0"/>
    <n v="0"/>
    <n v="0"/>
    <n v="103.84"/>
    <n v="2"/>
  </r>
  <r>
    <x v="10"/>
    <x v="261"/>
    <s v="1"/>
    <s v="01"/>
    <s v="15041RESIN146362023"/>
    <s v="23BL000F"/>
    <n v="659"/>
    <n v="659"/>
    <n v="659"/>
    <n v="659"/>
    <m/>
    <n v="0"/>
    <n v="0"/>
    <n v="0"/>
    <n v="262"/>
    <n v="0"/>
    <n v="0"/>
    <n v="0"/>
    <n v="0"/>
    <n v="0"/>
    <n v="262"/>
    <n v="2"/>
  </r>
  <r>
    <x v="10"/>
    <x v="261"/>
    <s v="1"/>
    <s v="01"/>
    <s v="15041RESIN146362023"/>
    <s v="23BL000F"/>
    <n v="660"/>
    <n v="660"/>
    <n v="660"/>
    <n v="660"/>
    <m/>
    <n v="0"/>
    <n v="0"/>
    <n v="0"/>
    <n v="270.60000000000002"/>
    <n v="0"/>
    <n v="0"/>
    <n v="0"/>
    <n v="0"/>
    <n v="0"/>
    <n v="270.60000000000002"/>
    <n v="2"/>
  </r>
  <r>
    <x v="10"/>
    <x v="261"/>
    <s v="1"/>
    <s v="01"/>
    <s v="15041RESIN146362023"/>
    <s v="23BL000F"/>
    <n v="661"/>
    <n v="661"/>
    <n v="661"/>
    <n v="661"/>
    <m/>
    <n v="0"/>
    <n v="0"/>
    <n v="0"/>
    <n v="443"/>
    <n v="0"/>
    <n v="0"/>
    <n v="0"/>
    <n v="0"/>
    <n v="0"/>
    <n v="443"/>
    <n v="2"/>
  </r>
  <r>
    <x v="10"/>
    <x v="261"/>
    <s v="1"/>
    <s v="01"/>
    <s v="15041RESIN146362023"/>
    <s v="23BL000F"/>
    <n v="662"/>
    <n v="662"/>
    <n v="662"/>
    <n v="662"/>
    <m/>
    <n v="0"/>
    <n v="0"/>
    <n v="0"/>
    <n v="74"/>
    <n v="0"/>
    <n v="0"/>
    <n v="0"/>
    <n v="0"/>
    <n v="0"/>
    <n v="74"/>
    <n v="2"/>
  </r>
  <r>
    <x v="10"/>
    <x v="261"/>
    <s v="1"/>
    <s v="01"/>
    <s v="15041RESIN146362023"/>
    <s v="23BL000F"/>
    <n v="663"/>
    <n v="663"/>
    <n v="663"/>
    <n v="663"/>
    <m/>
    <n v="0"/>
    <n v="0"/>
    <n v="0"/>
    <n v="291.75"/>
    <n v="0"/>
    <n v="0"/>
    <n v="0"/>
    <n v="0"/>
    <n v="0"/>
    <n v="291.75"/>
    <n v="2"/>
  </r>
  <r>
    <x v="10"/>
    <x v="261"/>
    <s v="1"/>
    <s v="01"/>
    <s v="15041RESIN146362023"/>
    <s v="23BL000F"/>
    <n v="664"/>
    <n v="664"/>
    <n v="664"/>
    <n v="664"/>
    <m/>
    <n v="0"/>
    <n v="0"/>
    <n v="0"/>
    <n v="36.799999999999997"/>
    <n v="0"/>
    <n v="0"/>
    <n v="0"/>
    <n v="0"/>
    <n v="0"/>
    <n v="36.799999999999997"/>
    <n v="2"/>
  </r>
  <r>
    <x v="10"/>
    <x v="261"/>
    <s v="1"/>
    <s v="01"/>
    <s v="15041RESIN146362023"/>
    <s v="23BL000F"/>
    <n v="665"/>
    <n v="665"/>
    <n v="665"/>
    <n v="665"/>
    <m/>
    <n v="0"/>
    <n v="0"/>
    <n v="0"/>
    <n v="132.30000000000001"/>
    <n v="0"/>
    <n v="0"/>
    <n v="0"/>
    <n v="0"/>
    <n v="0"/>
    <n v="132.30000000000001"/>
    <n v="2"/>
  </r>
  <r>
    <x v="10"/>
    <x v="261"/>
    <s v="1"/>
    <s v="01"/>
    <s v="15041RESIN146362023"/>
    <s v="23BL000F"/>
    <n v="666"/>
    <n v="666"/>
    <n v="666"/>
    <n v="666"/>
    <m/>
    <n v="0"/>
    <n v="0"/>
    <n v="0"/>
    <n v="30"/>
    <n v="0"/>
    <n v="0"/>
    <n v="0"/>
    <n v="0"/>
    <n v="0"/>
    <n v="30"/>
    <n v="2"/>
  </r>
  <r>
    <x v="10"/>
    <x v="261"/>
    <s v="1"/>
    <s v="01"/>
    <s v="15041RESIN146362023"/>
    <s v="23BL000F"/>
    <n v="667"/>
    <n v="667"/>
    <n v="667"/>
    <n v="667"/>
    <m/>
    <n v="0"/>
    <n v="0"/>
    <n v="0"/>
    <n v="4"/>
    <n v="0"/>
    <n v="0"/>
    <n v="0"/>
    <n v="0"/>
    <n v="0"/>
    <n v="4"/>
    <n v="2"/>
  </r>
  <r>
    <x v="10"/>
    <x v="261"/>
    <s v="1"/>
    <s v="01"/>
    <s v="15041RESIN146362023"/>
    <s v="23BL000F"/>
    <n v="668"/>
    <n v="668"/>
    <n v="668"/>
    <n v="668"/>
    <m/>
    <n v="0"/>
    <n v="0"/>
    <n v="0"/>
    <n v="1016"/>
    <n v="0"/>
    <n v="0"/>
    <n v="0"/>
    <n v="0"/>
    <n v="0"/>
    <n v="1016"/>
    <n v="2"/>
  </r>
  <r>
    <x v="10"/>
    <x v="261"/>
    <s v="1"/>
    <s v="01"/>
    <s v="15041RESIN146362023"/>
    <s v="23BL000F"/>
    <n v="669"/>
    <n v="669"/>
    <n v="669"/>
    <n v="669"/>
    <m/>
    <n v="0"/>
    <n v="0"/>
    <n v="0"/>
    <n v="66.5"/>
    <n v="0"/>
    <n v="0"/>
    <n v="0"/>
    <n v="0"/>
    <n v="0"/>
    <n v="66.5"/>
    <n v="2"/>
  </r>
  <r>
    <x v="10"/>
    <x v="261"/>
    <s v="1"/>
    <s v="01"/>
    <s v="15041RESIN146362023"/>
    <s v="23BL000F"/>
    <n v="670"/>
    <n v="670"/>
    <n v="670"/>
    <n v="670"/>
    <m/>
    <n v="0"/>
    <n v="0"/>
    <n v="0"/>
    <n v="262.60000000000002"/>
    <n v="0"/>
    <n v="0"/>
    <n v="0"/>
    <n v="0"/>
    <n v="0"/>
    <n v="262.60000000000002"/>
    <n v="2"/>
  </r>
  <r>
    <x v="10"/>
    <x v="261"/>
    <s v="1"/>
    <s v="01"/>
    <s v="15041RESIN146362023"/>
    <s v="23BL000F"/>
    <n v="671"/>
    <n v="671"/>
    <n v="671"/>
    <n v="671"/>
    <m/>
    <n v="0"/>
    <n v="0"/>
    <n v="0"/>
    <n v="45"/>
    <n v="0"/>
    <n v="0"/>
    <n v="0"/>
    <n v="0"/>
    <n v="0"/>
    <n v="45"/>
    <n v="2"/>
  </r>
  <r>
    <x v="10"/>
    <x v="261"/>
    <s v="1"/>
    <s v="01"/>
    <s v="15041RESIN146362023"/>
    <s v="23BL000F"/>
    <n v="672"/>
    <n v="672"/>
    <n v="672"/>
    <n v="672"/>
    <m/>
    <n v="0"/>
    <n v="0"/>
    <n v="0"/>
    <n v="45"/>
    <n v="0"/>
    <n v="0"/>
    <n v="0"/>
    <n v="0"/>
    <n v="0"/>
    <n v="45"/>
    <n v="2"/>
  </r>
  <r>
    <x v="10"/>
    <x v="261"/>
    <s v="1"/>
    <s v="01"/>
    <s v="15041RESIN146362023"/>
    <s v="23BL000F"/>
    <n v="673"/>
    <n v="673"/>
    <n v="673"/>
    <n v="673"/>
    <m/>
    <n v="0"/>
    <n v="0"/>
    <n v="0"/>
    <n v="238.95"/>
    <n v="0"/>
    <n v="0"/>
    <n v="0"/>
    <n v="0"/>
    <n v="0"/>
    <n v="238.95"/>
    <n v="2"/>
  </r>
  <r>
    <x v="10"/>
    <x v="261"/>
    <s v="1"/>
    <s v="01"/>
    <s v="15041RESIN146362023"/>
    <s v="23BL000F"/>
    <n v="674"/>
    <n v="674"/>
    <n v="674"/>
    <n v="674"/>
    <m/>
    <n v="0"/>
    <n v="0"/>
    <n v="0"/>
    <n v="235.6"/>
    <n v="0"/>
    <n v="0"/>
    <n v="0"/>
    <n v="0"/>
    <n v="0"/>
    <n v="235.6"/>
    <n v="2"/>
  </r>
  <r>
    <x v="10"/>
    <x v="261"/>
    <s v="1"/>
    <s v="01"/>
    <s v="15041RESIN146362023"/>
    <s v="23BL000F"/>
    <n v="675"/>
    <n v="675"/>
    <n v="675"/>
    <n v="675"/>
    <m/>
    <n v="0"/>
    <n v="0"/>
    <n v="0"/>
    <n v="58.8"/>
    <n v="0"/>
    <n v="0"/>
    <n v="0"/>
    <n v="0"/>
    <n v="0"/>
    <n v="58.8"/>
    <n v="2"/>
  </r>
  <r>
    <x v="10"/>
    <x v="261"/>
    <s v="1"/>
    <s v="01"/>
    <s v="15041RESIN146362023"/>
    <s v="23BL000F"/>
    <n v="676"/>
    <n v="676"/>
    <n v="676"/>
    <n v="676"/>
    <m/>
    <n v="0"/>
    <n v="0"/>
    <n v="0"/>
    <n v="73.05"/>
    <n v="0"/>
    <n v="0"/>
    <n v="0"/>
    <n v="0"/>
    <n v="0"/>
    <n v="73.05"/>
    <n v="2"/>
  </r>
  <r>
    <x v="10"/>
    <x v="261"/>
    <s v="1"/>
    <s v="01"/>
    <s v="15041RESIN146362023"/>
    <s v="23BL000F"/>
    <n v="677"/>
    <n v="677"/>
    <n v="677"/>
    <n v="677"/>
    <m/>
    <n v="0"/>
    <n v="0"/>
    <n v="0"/>
    <n v="110"/>
    <n v="0"/>
    <n v="0"/>
    <n v="0"/>
    <n v="0"/>
    <n v="0"/>
    <n v="110"/>
    <n v="2"/>
  </r>
  <r>
    <x v="10"/>
    <x v="261"/>
    <s v="1"/>
    <s v="01"/>
    <s v="15041RESIN146362023"/>
    <s v="23BL000F"/>
    <n v="678"/>
    <n v="678"/>
    <n v="678"/>
    <n v="678"/>
    <m/>
    <n v="0"/>
    <n v="0"/>
    <n v="0"/>
    <n v="9"/>
    <n v="0"/>
    <n v="0"/>
    <n v="0"/>
    <n v="0"/>
    <n v="0"/>
    <n v="9"/>
    <n v="2"/>
  </r>
  <r>
    <x v="10"/>
    <x v="261"/>
    <s v="1"/>
    <s v="01"/>
    <s v="15041RESIN146362023"/>
    <s v="23BL000F"/>
    <n v="679"/>
    <n v="679"/>
    <n v="679"/>
    <n v="679"/>
    <m/>
    <n v="0"/>
    <n v="0"/>
    <n v="0"/>
    <n v="110"/>
    <n v="0"/>
    <n v="0"/>
    <n v="0"/>
    <n v="0"/>
    <n v="0"/>
    <n v="110"/>
    <n v="2"/>
  </r>
  <r>
    <x v="10"/>
    <x v="261"/>
    <s v="1"/>
    <s v="01"/>
    <s v="15041RESIN146362023"/>
    <s v="23BL000F"/>
    <n v="680"/>
    <n v="680"/>
    <n v="680"/>
    <n v="680"/>
    <m/>
    <n v="0"/>
    <n v="0"/>
    <n v="0"/>
    <n v="66.97"/>
    <n v="0"/>
    <n v="0"/>
    <n v="0"/>
    <n v="0"/>
    <n v="0"/>
    <n v="66.97"/>
    <n v="2"/>
  </r>
  <r>
    <x v="10"/>
    <x v="261"/>
    <s v="1"/>
    <s v="01"/>
    <s v="15041RESIN146362023"/>
    <s v="23BL000F"/>
    <n v="681"/>
    <n v="681"/>
    <n v="681"/>
    <n v="681"/>
    <m/>
    <n v="0"/>
    <n v="0"/>
    <n v="0"/>
    <n v="66.25"/>
    <n v="0"/>
    <n v="0"/>
    <n v="0"/>
    <n v="0"/>
    <n v="0"/>
    <n v="66.25"/>
    <n v="2"/>
  </r>
  <r>
    <x v="10"/>
    <x v="261"/>
    <s v="1"/>
    <s v="01"/>
    <s v="15041RESIN146362023"/>
    <s v="23BL000F"/>
    <n v="682"/>
    <n v="682"/>
    <n v="682"/>
    <n v="682"/>
    <m/>
    <n v="0"/>
    <n v="0"/>
    <n v="0"/>
    <n v="5.45"/>
    <n v="0"/>
    <n v="0"/>
    <n v="0"/>
    <n v="0"/>
    <n v="0"/>
    <n v="5.45"/>
    <n v="2"/>
  </r>
  <r>
    <x v="10"/>
    <x v="261"/>
    <s v="1"/>
    <s v="01"/>
    <s v="15041RESIN146362023"/>
    <s v="23BL000F"/>
    <n v="683"/>
    <n v="683"/>
    <n v="683"/>
    <n v="683"/>
    <m/>
    <n v="0"/>
    <n v="0"/>
    <n v="0"/>
    <n v="42"/>
    <n v="0"/>
    <n v="0"/>
    <n v="0"/>
    <n v="0"/>
    <n v="0"/>
    <n v="42"/>
    <n v="2"/>
  </r>
  <r>
    <x v="10"/>
    <x v="261"/>
    <s v="1"/>
    <s v="01"/>
    <s v="15041RESIN146362023"/>
    <s v="23BL000F"/>
    <n v="684"/>
    <n v="684"/>
    <n v="684"/>
    <n v="684"/>
    <m/>
    <n v="0"/>
    <n v="0"/>
    <n v="0"/>
    <n v="78.760000000000005"/>
    <n v="0"/>
    <n v="0"/>
    <n v="0"/>
    <n v="0"/>
    <n v="0"/>
    <n v="78.760000000000005"/>
    <n v="2"/>
  </r>
  <r>
    <x v="10"/>
    <x v="261"/>
    <s v="1"/>
    <s v="01"/>
    <s v="15041RESIN146362023"/>
    <s v="23BL000F"/>
    <n v="685"/>
    <n v="685"/>
    <n v="685"/>
    <n v="685"/>
    <m/>
    <n v="0"/>
    <n v="0"/>
    <n v="0"/>
    <n v="110"/>
    <n v="0"/>
    <n v="0"/>
    <n v="0"/>
    <n v="0"/>
    <n v="0"/>
    <n v="110"/>
    <n v="2"/>
  </r>
  <r>
    <x v="10"/>
    <x v="261"/>
    <s v="1"/>
    <s v="01"/>
    <s v="15041RESIN146362023"/>
    <s v="23BL000F"/>
    <n v="686"/>
    <n v="686"/>
    <n v="686"/>
    <n v="686"/>
    <m/>
    <n v="0"/>
    <n v="0"/>
    <n v="0"/>
    <n v="459.1"/>
    <n v="0"/>
    <n v="0"/>
    <n v="0"/>
    <n v="0"/>
    <n v="0"/>
    <n v="459.1"/>
    <n v="2"/>
  </r>
  <r>
    <x v="10"/>
    <x v="261"/>
    <s v="1"/>
    <s v="01"/>
    <s v="15041RESIN146362023"/>
    <s v="23BL000F"/>
    <n v="687"/>
    <n v="687"/>
    <n v="687"/>
    <n v="687"/>
    <m/>
    <n v="0"/>
    <n v="0"/>
    <n v="0"/>
    <n v="110"/>
    <n v="0"/>
    <n v="0"/>
    <n v="0"/>
    <n v="0"/>
    <n v="0"/>
    <n v="110"/>
    <n v="2"/>
  </r>
  <r>
    <x v="10"/>
    <x v="261"/>
    <s v="1"/>
    <s v="01"/>
    <s v="15041RESIN146362023"/>
    <s v="23BL000F"/>
    <n v="688"/>
    <n v="688"/>
    <n v="688"/>
    <n v="688"/>
    <m/>
    <n v="0"/>
    <n v="0"/>
    <n v="0"/>
    <n v="141"/>
    <n v="0"/>
    <n v="0"/>
    <n v="0"/>
    <n v="0"/>
    <n v="0"/>
    <n v="141"/>
    <n v="2"/>
  </r>
  <r>
    <x v="10"/>
    <x v="261"/>
    <s v="1"/>
    <s v="01"/>
    <s v="15041RESIN146362023"/>
    <s v="23BL000F"/>
    <n v="689"/>
    <n v="689"/>
    <n v="689"/>
    <n v="689"/>
    <m/>
    <n v="0"/>
    <n v="0"/>
    <n v="0"/>
    <n v="75"/>
    <n v="0"/>
    <n v="0"/>
    <n v="0"/>
    <n v="0"/>
    <n v="0"/>
    <n v="75"/>
    <n v="2"/>
  </r>
  <r>
    <x v="10"/>
    <x v="261"/>
    <s v="1"/>
    <s v="01"/>
    <s v="15041RESIN146362023"/>
    <s v="23BL000F"/>
    <n v="690"/>
    <n v="690"/>
    <n v="690"/>
    <n v="690"/>
    <m/>
    <n v="0"/>
    <n v="0"/>
    <n v="0"/>
    <n v="63.25"/>
    <n v="0"/>
    <n v="0"/>
    <n v="0"/>
    <n v="0"/>
    <n v="0"/>
    <n v="63.25"/>
    <n v="2"/>
  </r>
  <r>
    <x v="10"/>
    <x v="261"/>
    <s v="1"/>
    <s v="01"/>
    <s v="15041RESIN146362023"/>
    <s v="23BL000F"/>
    <n v="691"/>
    <n v="691"/>
    <n v="691"/>
    <n v="691"/>
    <m/>
    <n v="0"/>
    <n v="0"/>
    <n v="0"/>
    <n v="183.25"/>
    <n v="0"/>
    <n v="0"/>
    <n v="0"/>
    <n v="0"/>
    <n v="0"/>
    <n v="183.25"/>
    <n v="2"/>
  </r>
  <r>
    <x v="10"/>
    <x v="261"/>
    <s v="1"/>
    <s v="01"/>
    <s v="15041RESIN146362023"/>
    <s v="23BL000F"/>
    <n v="692"/>
    <n v="692"/>
    <n v="692"/>
    <n v="692"/>
    <m/>
    <n v="0"/>
    <n v="0"/>
    <n v="0"/>
    <n v="141.25"/>
    <n v="0"/>
    <n v="0"/>
    <n v="0"/>
    <n v="0"/>
    <n v="0"/>
    <n v="141.25"/>
    <n v="2"/>
  </r>
  <r>
    <x v="10"/>
    <x v="261"/>
    <s v="1"/>
    <s v="01"/>
    <s v="15041RESIN146362023"/>
    <s v="23BL000F"/>
    <n v="693"/>
    <n v="693"/>
    <n v="693"/>
    <n v="693"/>
    <m/>
    <n v="0"/>
    <n v="0"/>
    <n v="0"/>
    <n v="101.8"/>
    <n v="0"/>
    <n v="0"/>
    <n v="0"/>
    <n v="0"/>
    <n v="0"/>
    <n v="101.8"/>
    <n v="2"/>
  </r>
  <r>
    <x v="10"/>
    <x v="262"/>
    <s v="1"/>
    <s v="01"/>
    <s v="15041RESIN146362023"/>
    <s v="23BL000F"/>
    <n v="694"/>
    <n v="694"/>
    <n v="694"/>
    <n v="694"/>
    <m/>
    <n v="0"/>
    <n v="0"/>
    <n v="0"/>
    <n v="481.25"/>
    <n v="0"/>
    <n v="0"/>
    <n v="0"/>
    <n v="0"/>
    <n v="0"/>
    <n v="481.25"/>
    <n v="2"/>
  </r>
  <r>
    <x v="10"/>
    <x v="262"/>
    <s v="1"/>
    <s v="01"/>
    <s v="15041RESIN146362023"/>
    <s v="23BL000F"/>
    <n v="695"/>
    <n v="695"/>
    <n v="695"/>
    <n v="695"/>
    <m/>
    <n v="0"/>
    <n v="0"/>
    <n v="0"/>
    <n v="552.25"/>
    <n v="0"/>
    <n v="0"/>
    <n v="0"/>
    <n v="0"/>
    <n v="0"/>
    <n v="552.25"/>
    <n v="2"/>
  </r>
  <r>
    <x v="10"/>
    <x v="262"/>
    <s v="1"/>
    <s v="01"/>
    <s v="15041RESIN146362023"/>
    <s v="23BL000F"/>
    <n v="696"/>
    <n v="696"/>
    <n v="696"/>
    <n v="696"/>
    <m/>
    <n v="0"/>
    <n v="0"/>
    <n v="0"/>
    <n v="455.2"/>
    <n v="0"/>
    <n v="0"/>
    <n v="0"/>
    <n v="0"/>
    <n v="0"/>
    <n v="455.2"/>
    <n v="2"/>
  </r>
  <r>
    <x v="10"/>
    <x v="262"/>
    <s v="1"/>
    <s v="01"/>
    <s v="15041RESIN146362023"/>
    <s v="23BL000F"/>
    <n v="697"/>
    <n v="697"/>
    <n v="697"/>
    <n v="697"/>
    <m/>
    <n v="0"/>
    <n v="0"/>
    <n v="0"/>
    <n v="339"/>
    <n v="0"/>
    <n v="0"/>
    <n v="0"/>
    <n v="0"/>
    <n v="0"/>
    <n v="339"/>
    <n v="2"/>
  </r>
  <r>
    <x v="10"/>
    <x v="262"/>
    <s v="1"/>
    <s v="01"/>
    <s v="15041RESIN146362023"/>
    <s v="23BL000F"/>
    <n v="698"/>
    <n v="698"/>
    <n v="698"/>
    <n v="698"/>
    <m/>
    <n v="0"/>
    <n v="0"/>
    <n v="0"/>
    <n v="465.2"/>
    <n v="0"/>
    <n v="0"/>
    <n v="0"/>
    <n v="0"/>
    <n v="0"/>
    <n v="465.2"/>
    <n v="2"/>
  </r>
  <r>
    <x v="10"/>
    <x v="262"/>
    <s v="1"/>
    <s v="01"/>
    <s v="15041RESIN146362023"/>
    <s v="23BL000F"/>
    <n v="699"/>
    <n v="699"/>
    <n v="699"/>
    <n v="699"/>
    <m/>
    <n v="0"/>
    <n v="0"/>
    <n v="0"/>
    <n v="161"/>
    <n v="0"/>
    <n v="0"/>
    <n v="0"/>
    <n v="0"/>
    <n v="0"/>
    <n v="161"/>
    <n v="2"/>
  </r>
  <r>
    <x v="10"/>
    <x v="262"/>
    <s v="1"/>
    <s v="01"/>
    <s v="15041RESIN146362023"/>
    <s v="23BL000F"/>
    <n v="700"/>
    <n v="700"/>
    <n v="700"/>
    <n v="700"/>
    <m/>
    <n v="0"/>
    <n v="0"/>
    <n v="0"/>
    <n v="371.95"/>
    <n v="0"/>
    <n v="0"/>
    <n v="0"/>
    <n v="0"/>
    <n v="0"/>
    <n v="371.95"/>
    <n v="2"/>
  </r>
  <r>
    <x v="10"/>
    <x v="262"/>
    <s v="1"/>
    <s v="01"/>
    <s v="15041RESIN146362023"/>
    <s v="23BL000F"/>
    <n v="701"/>
    <n v="701"/>
    <n v="701"/>
    <n v="701"/>
    <m/>
    <n v="0"/>
    <n v="0"/>
    <n v="0"/>
    <n v="236.5"/>
    <n v="0"/>
    <n v="0"/>
    <n v="0"/>
    <n v="0"/>
    <n v="0"/>
    <n v="236.5"/>
    <n v="2"/>
  </r>
  <r>
    <x v="10"/>
    <x v="262"/>
    <s v="1"/>
    <s v="01"/>
    <s v="15041RESIN146362023"/>
    <s v="23BL000F"/>
    <n v="702"/>
    <n v="702"/>
    <n v="702"/>
    <n v="702"/>
    <m/>
    <n v="0"/>
    <n v="0"/>
    <n v="0"/>
    <n v="49.65"/>
    <n v="0"/>
    <n v="0"/>
    <n v="0"/>
    <n v="0"/>
    <n v="0"/>
    <n v="49.65"/>
    <n v="2"/>
  </r>
  <r>
    <x v="10"/>
    <x v="262"/>
    <s v="1"/>
    <s v="01"/>
    <s v="15041RESIN146362023"/>
    <s v="23BL000F"/>
    <n v="703"/>
    <n v="703"/>
    <n v="703"/>
    <n v="703"/>
    <m/>
    <n v="0"/>
    <n v="0"/>
    <n v="0"/>
    <n v="100"/>
    <n v="0"/>
    <n v="0"/>
    <n v="0"/>
    <n v="0"/>
    <n v="0"/>
    <n v="100"/>
    <n v="2"/>
  </r>
  <r>
    <x v="10"/>
    <x v="262"/>
    <s v="1"/>
    <s v="01"/>
    <s v="15041RESIN146362023"/>
    <s v="23BL000F"/>
    <n v="704"/>
    <n v="704"/>
    <n v="704"/>
    <n v="704"/>
    <m/>
    <n v="0"/>
    <n v="0"/>
    <n v="0"/>
    <n v="824"/>
    <n v="0"/>
    <n v="0"/>
    <n v="0"/>
    <n v="0"/>
    <n v="0"/>
    <n v="824"/>
    <n v="2"/>
  </r>
  <r>
    <x v="10"/>
    <x v="262"/>
    <s v="1"/>
    <s v="01"/>
    <s v="15041RESIN146362023"/>
    <s v="23BL000F"/>
    <n v="705"/>
    <n v="705"/>
    <n v="705"/>
    <n v="705"/>
    <m/>
    <n v="0"/>
    <n v="0"/>
    <n v="0"/>
    <n v="140.6"/>
    <n v="0"/>
    <n v="0"/>
    <n v="0"/>
    <n v="0"/>
    <n v="0"/>
    <n v="140.6"/>
    <n v="2"/>
  </r>
  <r>
    <x v="10"/>
    <x v="262"/>
    <s v="1"/>
    <s v="01"/>
    <s v="15041RESIN146362023"/>
    <s v="23BL000F"/>
    <n v="706"/>
    <n v="706"/>
    <n v="706"/>
    <n v="706"/>
    <m/>
    <n v="0"/>
    <n v="0"/>
    <n v="0"/>
    <n v="285.75"/>
    <n v="0"/>
    <n v="0"/>
    <n v="0"/>
    <n v="0"/>
    <n v="0"/>
    <n v="285.75"/>
    <n v="2"/>
  </r>
  <r>
    <x v="10"/>
    <x v="262"/>
    <s v="1"/>
    <s v="01"/>
    <s v="15041RESIN146362023"/>
    <s v="23BL000F"/>
    <n v="707"/>
    <n v="707"/>
    <n v="707"/>
    <n v="707"/>
    <m/>
    <n v="0"/>
    <n v="0"/>
    <n v="0"/>
    <n v="440"/>
    <n v="0"/>
    <n v="0"/>
    <n v="0"/>
    <n v="0"/>
    <n v="0"/>
    <n v="440"/>
    <n v="2"/>
  </r>
  <r>
    <x v="10"/>
    <x v="262"/>
    <s v="1"/>
    <s v="01"/>
    <s v="15041RESIN146362023"/>
    <s v="23BL000F"/>
    <n v="708"/>
    <n v="708"/>
    <n v="708"/>
    <n v="708"/>
    <m/>
    <n v="0"/>
    <n v="0"/>
    <n v="0"/>
    <n v="52.7"/>
    <n v="0"/>
    <n v="0"/>
    <n v="0"/>
    <n v="0"/>
    <n v="0"/>
    <n v="52.7"/>
    <n v="2"/>
  </r>
  <r>
    <x v="10"/>
    <x v="262"/>
    <s v="1"/>
    <s v="01"/>
    <s v="15041RESIN146362023"/>
    <s v="23BL000F"/>
    <n v="709"/>
    <n v="709"/>
    <n v="709"/>
    <n v="709"/>
    <m/>
    <n v="0"/>
    <n v="0"/>
    <n v="0"/>
    <n v="432"/>
    <n v="0"/>
    <n v="0"/>
    <n v="0"/>
    <n v="0"/>
    <n v="0"/>
    <n v="432"/>
    <n v="2"/>
  </r>
  <r>
    <x v="10"/>
    <x v="262"/>
    <s v="1"/>
    <s v="01"/>
    <s v="15041RESIN146362023"/>
    <s v="23BL000F"/>
    <n v="710"/>
    <n v="710"/>
    <n v="710"/>
    <n v="710"/>
    <m/>
    <n v="0"/>
    <n v="0"/>
    <n v="0"/>
    <n v="133.5"/>
    <n v="0"/>
    <n v="0"/>
    <n v="0"/>
    <n v="0"/>
    <n v="0"/>
    <n v="133.5"/>
    <n v="2"/>
  </r>
  <r>
    <x v="10"/>
    <x v="262"/>
    <s v="1"/>
    <s v="01"/>
    <s v="15041RESIN146362023"/>
    <s v="23BL000F"/>
    <n v="711"/>
    <n v="711"/>
    <n v="711"/>
    <n v="711"/>
    <m/>
    <n v="0"/>
    <n v="0"/>
    <n v="0"/>
    <n v="149.55000000000001"/>
    <n v="0"/>
    <n v="0"/>
    <n v="0"/>
    <n v="0"/>
    <n v="0"/>
    <n v="149.55000000000001"/>
    <n v="2"/>
  </r>
  <r>
    <x v="10"/>
    <x v="262"/>
    <s v="1"/>
    <s v="01"/>
    <s v="15041RESIN146362023"/>
    <s v="23BL000F"/>
    <n v="712"/>
    <n v="712"/>
    <n v="712"/>
    <n v="712"/>
    <m/>
    <n v="0"/>
    <n v="0"/>
    <n v="0"/>
    <n v="89.1"/>
    <n v="0"/>
    <n v="0"/>
    <n v="0"/>
    <n v="0"/>
    <n v="0"/>
    <n v="89.1"/>
    <n v="2"/>
  </r>
  <r>
    <x v="10"/>
    <x v="262"/>
    <s v="1"/>
    <s v="01"/>
    <s v="15041RESIN146362023"/>
    <s v="23BL000F"/>
    <n v="713"/>
    <n v="713"/>
    <n v="713"/>
    <n v="713"/>
    <m/>
    <n v="0"/>
    <n v="0"/>
    <n v="0"/>
    <n v="91.5"/>
    <n v="0"/>
    <n v="0"/>
    <n v="0"/>
    <n v="0"/>
    <n v="0"/>
    <n v="91.5"/>
    <n v="2"/>
  </r>
  <r>
    <x v="10"/>
    <x v="262"/>
    <s v="1"/>
    <s v="01"/>
    <s v="15041RESIN146362023"/>
    <s v="23BL000F"/>
    <n v="714"/>
    <n v="714"/>
    <n v="714"/>
    <n v="714"/>
    <m/>
    <n v="0"/>
    <n v="0"/>
    <n v="0"/>
    <n v="45"/>
    <n v="0"/>
    <n v="0"/>
    <n v="0"/>
    <n v="0"/>
    <n v="0"/>
    <n v="45"/>
    <n v="2"/>
  </r>
  <r>
    <x v="10"/>
    <x v="262"/>
    <s v="1"/>
    <s v="01"/>
    <s v="15041RESIN146362023"/>
    <s v="23BL000F"/>
    <n v="715"/>
    <n v="715"/>
    <n v="715"/>
    <n v="715"/>
    <m/>
    <n v="0"/>
    <n v="0"/>
    <n v="0"/>
    <n v="795"/>
    <n v="0"/>
    <n v="0"/>
    <n v="0"/>
    <n v="0"/>
    <n v="0"/>
    <n v="795"/>
    <n v="2"/>
  </r>
  <r>
    <x v="10"/>
    <x v="262"/>
    <s v="1"/>
    <s v="01"/>
    <s v="15041RESIN146362023"/>
    <s v="23BL000F"/>
    <n v="716"/>
    <n v="716"/>
    <n v="716"/>
    <n v="716"/>
    <m/>
    <n v="0"/>
    <n v="0"/>
    <n v="0"/>
    <n v="75"/>
    <n v="0"/>
    <n v="0"/>
    <n v="0"/>
    <n v="0"/>
    <n v="0"/>
    <n v="75"/>
    <n v="2"/>
  </r>
  <r>
    <x v="10"/>
    <x v="262"/>
    <s v="1"/>
    <s v="01"/>
    <s v="15041RESIN146362023"/>
    <s v="23BL000F"/>
    <n v="717"/>
    <n v="717"/>
    <n v="717"/>
    <n v="717"/>
    <m/>
    <n v="0"/>
    <n v="0"/>
    <n v="0"/>
    <n v="22.8"/>
    <n v="0"/>
    <n v="0"/>
    <n v="0"/>
    <n v="0"/>
    <n v="0"/>
    <n v="22.8"/>
    <n v="2"/>
  </r>
  <r>
    <x v="10"/>
    <x v="262"/>
    <s v="1"/>
    <s v="01"/>
    <s v="15041RESIN146362023"/>
    <s v="23BL000F"/>
    <n v="718"/>
    <n v="718"/>
    <n v="718"/>
    <n v="718"/>
    <m/>
    <n v="0"/>
    <n v="0"/>
    <n v="0"/>
    <n v="162.5"/>
    <n v="0"/>
    <n v="0"/>
    <n v="0"/>
    <n v="0"/>
    <n v="0"/>
    <n v="162.5"/>
    <n v="2"/>
  </r>
  <r>
    <x v="10"/>
    <x v="262"/>
    <s v="1"/>
    <s v="01"/>
    <s v="15041RESIN146362023"/>
    <s v="23BL000F"/>
    <n v="719"/>
    <n v="719"/>
    <n v="719"/>
    <n v="719"/>
    <m/>
    <n v="0"/>
    <n v="0"/>
    <n v="0"/>
    <n v="30.25"/>
    <n v="0"/>
    <n v="0"/>
    <n v="0"/>
    <n v="0"/>
    <n v="0"/>
    <n v="30.25"/>
    <n v="2"/>
  </r>
  <r>
    <x v="10"/>
    <x v="263"/>
    <s v="1"/>
    <s v="01"/>
    <s v="15041RESIN146362023"/>
    <s v="23BL000F"/>
    <n v="720"/>
    <n v="720"/>
    <n v="720"/>
    <n v="720"/>
    <m/>
    <n v="0"/>
    <n v="0"/>
    <n v="0"/>
    <n v="236.5"/>
    <n v="0"/>
    <n v="0"/>
    <n v="0"/>
    <n v="0"/>
    <n v="0"/>
    <n v="236.5"/>
    <n v="2"/>
  </r>
  <r>
    <x v="10"/>
    <x v="263"/>
    <s v="1"/>
    <s v="01"/>
    <s v="15041RESIN146362023"/>
    <s v="23BL000F"/>
    <n v="721"/>
    <n v="721"/>
    <n v="721"/>
    <n v="721"/>
    <m/>
    <n v="0"/>
    <n v="0"/>
    <n v="0"/>
    <n v="160.5"/>
    <n v="0"/>
    <n v="0"/>
    <n v="0"/>
    <n v="0"/>
    <n v="0"/>
    <n v="160.5"/>
    <n v="2"/>
  </r>
  <r>
    <x v="10"/>
    <x v="263"/>
    <s v="1"/>
    <s v="01"/>
    <s v="15041RESIN146362023"/>
    <s v="23BL000F"/>
    <n v="722"/>
    <n v="722"/>
    <n v="722"/>
    <n v="722"/>
    <m/>
    <n v="0"/>
    <n v="0"/>
    <n v="0"/>
    <n v="95"/>
    <n v="0"/>
    <n v="0"/>
    <n v="0"/>
    <n v="0"/>
    <n v="0"/>
    <n v="95"/>
    <n v="2"/>
  </r>
  <r>
    <x v="10"/>
    <x v="263"/>
    <s v="1"/>
    <s v="01"/>
    <s v="15041RESIN146362023"/>
    <s v="23BL000F"/>
    <n v="723"/>
    <n v="723"/>
    <n v="723"/>
    <n v="723"/>
    <m/>
    <n v="0"/>
    <n v="0"/>
    <n v="0"/>
    <n v="550"/>
    <n v="0"/>
    <n v="0"/>
    <n v="0"/>
    <n v="0"/>
    <n v="0"/>
    <n v="550"/>
    <n v="2"/>
  </r>
  <r>
    <x v="10"/>
    <x v="263"/>
    <s v="1"/>
    <s v="01"/>
    <s v="15041RESIN146362023"/>
    <s v="23BL000F"/>
    <n v="724"/>
    <n v="724"/>
    <n v="724"/>
    <n v="724"/>
    <m/>
    <n v="0"/>
    <n v="0"/>
    <n v="0"/>
    <n v="386"/>
    <n v="0"/>
    <n v="0"/>
    <n v="0"/>
    <n v="0"/>
    <n v="0"/>
    <n v="386"/>
    <n v="2"/>
  </r>
  <r>
    <x v="10"/>
    <x v="263"/>
    <s v="1"/>
    <s v="01"/>
    <s v="15041RESIN146362023"/>
    <s v="23BL000F"/>
    <n v="725"/>
    <n v="725"/>
    <n v="725"/>
    <n v="725"/>
    <m/>
    <n v="0"/>
    <n v="0"/>
    <n v="0"/>
    <n v="443"/>
    <n v="0"/>
    <n v="0"/>
    <n v="0"/>
    <n v="0"/>
    <n v="0"/>
    <n v="443"/>
    <n v="2"/>
  </r>
  <r>
    <x v="10"/>
    <x v="263"/>
    <s v="1"/>
    <s v="01"/>
    <s v="15041RESIN146362023"/>
    <s v="23BL000F"/>
    <n v="726"/>
    <n v="726"/>
    <n v="726"/>
    <n v="726"/>
    <m/>
    <n v="0"/>
    <n v="0"/>
    <n v="0"/>
    <n v="28"/>
    <n v="0"/>
    <n v="0"/>
    <n v="0"/>
    <n v="0"/>
    <n v="0"/>
    <n v="28"/>
    <n v="2"/>
  </r>
  <r>
    <x v="10"/>
    <x v="263"/>
    <s v="1"/>
    <s v="01"/>
    <s v="15041RESIN146362023"/>
    <s v="23BL000F"/>
    <n v="727"/>
    <n v="727"/>
    <n v="727"/>
    <n v="727"/>
    <m/>
    <n v="0"/>
    <n v="0"/>
    <n v="0"/>
    <n v="291.5"/>
    <n v="0"/>
    <n v="0"/>
    <n v="0"/>
    <n v="0"/>
    <n v="0"/>
    <n v="291.5"/>
    <n v="2"/>
  </r>
  <r>
    <x v="10"/>
    <x v="263"/>
    <s v="1"/>
    <s v="01"/>
    <s v="15041RESIN146362023"/>
    <s v="23BL000F"/>
    <n v="728"/>
    <n v="728"/>
    <n v="728"/>
    <n v="728"/>
    <m/>
    <n v="0"/>
    <n v="0"/>
    <n v="0"/>
    <n v="55"/>
    <n v="0"/>
    <n v="0"/>
    <n v="0"/>
    <n v="0"/>
    <n v="0"/>
    <n v="55"/>
    <n v="2"/>
  </r>
  <r>
    <x v="10"/>
    <x v="263"/>
    <s v="1"/>
    <s v="01"/>
    <s v="15041RESIN146362023"/>
    <s v="23BL000F"/>
    <n v="729"/>
    <n v="729"/>
    <n v="729"/>
    <n v="729"/>
    <m/>
    <n v="0"/>
    <n v="0"/>
    <n v="0"/>
    <n v="42"/>
    <n v="0"/>
    <n v="0"/>
    <n v="0"/>
    <n v="0"/>
    <n v="0"/>
    <n v="42"/>
    <n v="2"/>
  </r>
  <r>
    <x v="10"/>
    <x v="263"/>
    <s v="1"/>
    <s v="01"/>
    <s v="15041RESIN146362023"/>
    <s v="23BL000F"/>
    <n v="730"/>
    <n v="730"/>
    <n v="730"/>
    <n v="730"/>
    <m/>
    <n v="0"/>
    <n v="0"/>
    <n v="0"/>
    <n v="509"/>
    <n v="0"/>
    <n v="0"/>
    <n v="0"/>
    <n v="0"/>
    <n v="0"/>
    <n v="509"/>
    <n v="2"/>
  </r>
  <r>
    <x v="10"/>
    <x v="263"/>
    <s v="1"/>
    <s v="01"/>
    <s v="15041RESIN146362023"/>
    <s v="23BL000F"/>
    <n v="731"/>
    <n v="731"/>
    <n v="731"/>
    <n v="731"/>
    <m/>
    <n v="0"/>
    <n v="0"/>
    <n v="0"/>
    <n v="170"/>
    <n v="0"/>
    <n v="0"/>
    <n v="0"/>
    <n v="0"/>
    <n v="0"/>
    <n v="170"/>
    <n v="2"/>
  </r>
  <r>
    <x v="10"/>
    <x v="263"/>
    <s v="1"/>
    <s v="01"/>
    <s v="15041RESIN146362023"/>
    <s v="23BL000F"/>
    <n v="732"/>
    <n v="732"/>
    <n v="732"/>
    <n v="732"/>
    <m/>
    <n v="0"/>
    <n v="0"/>
    <n v="0"/>
    <n v="101.2"/>
    <n v="0"/>
    <n v="0"/>
    <n v="0"/>
    <n v="0"/>
    <n v="0"/>
    <n v="101.2"/>
    <n v="2"/>
  </r>
  <r>
    <x v="10"/>
    <x v="263"/>
    <s v="1"/>
    <s v="01"/>
    <s v="15041RESIN146362023"/>
    <s v="23BL000F"/>
    <n v="733"/>
    <n v="733"/>
    <n v="733"/>
    <n v="733"/>
    <m/>
    <n v="0"/>
    <n v="0"/>
    <n v="0"/>
    <n v="150.25"/>
    <n v="0"/>
    <n v="0"/>
    <n v="0"/>
    <n v="0"/>
    <n v="0"/>
    <n v="150.25"/>
    <n v="2"/>
  </r>
  <r>
    <x v="10"/>
    <x v="263"/>
    <s v="1"/>
    <s v="01"/>
    <s v="15041RESIN146362023"/>
    <s v="23BL000F"/>
    <n v="734"/>
    <n v="734"/>
    <n v="734"/>
    <n v="734"/>
    <m/>
    <n v="0"/>
    <n v="0"/>
    <n v="0"/>
    <n v="82.3"/>
    <n v="0"/>
    <n v="0"/>
    <n v="0"/>
    <n v="0"/>
    <n v="0"/>
    <n v="82.3"/>
    <n v="2"/>
  </r>
  <r>
    <x v="10"/>
    <x v="263"/>
    <s v="1"/>
    <s v="01"/>
    <s v="15041RESIN146362023"/>
    <s v="23BL000F"/>
    <n v="735"/>
    <n v="735"/>
    <n v="735"/>
    <n v="735"/>
    <m/>
    <n v="0"/>
    <n v="0"/>
    <n v="0"/>
    <n v="26.6"/>
    <n v="0"/>
    <n v="0"/>
    <n v="0"/>
    <n v="0"/>
    <n v="0"/>
    <n v="26.6"/>
    <n v="2"/>
  </r>
  <r>
    <x v="10"/>
    <x v="263"/>
    <s v="1"/>
    <s v="01"/>
    <s v="15041RESIN146362023"/>
    <s v="23BL000F"/>
    <n v="736"/>
    <n v="736"/>
    <n v="736"/>
    <n v="736"/>
    <m/>
    <n v="0"/>
    <n v="0"/>
    <n v="0"/>
    <n v="84"/>
    <n v="0"/>
    <n v="0"/>
    <n v="0"/>
    <n v="0"/>
    <n v="0"/>
    <n v="84"/>
    <n v="2"/>
  </r>
  <r>
    <x v="10"/>
    <x v="263"/>
    <s v="1"/>
    <s v="01"/>
    <s v="15041RESIN146362023"/>
    <s v="23BL000F"/>
    <n v="737"/>
    <n v="737"/>
    <n v="737"/>
    <n v="737"/>
    <m/>
    <n v="0"/>
    <n v="0"/>
    <n v="0"/>
    <n v="141.25"/>
    <n v="0"/>
    <n v="0"/>
    <n v="0"/>
    <n v="0"/>
    <n v="0"/>
    <n v="141.25"/>
    <n v="2"/>
  </r>
  <r>
    <x v="10"/>
    <x v="263"/>
    <s v="1"/>
    <s v="01"/>
    <s v="15041RESIN146362023"/>
    <s v="23BL000F"/>
    <n v="738"/>
    <n v="738"/>
    <n v="738"/>
    <n v="738"/>
    <m/>
    <n v="0"/>
    <n v="0"/>
    <n v="0"/>
    <n v="255.5"/>
    <n v="0"/>
    <n v="0"/>
    <n v="0"/>
    <n v="0"/>
    <n v="0"/>
    <n v="255.5"/>
    <n v="2"/>
  </r>
  <r>
    <x v="10"/>
    <x v="263"/>
    <s v="1"/>
    <s v="01"/>
    <s v="15041RESIN146362023"/>
    <s v="23BL000F"/>
    <n v="739"/>
    <n v="739"/>
    <n v="739"/>
    <n v="739"/>
    <m/>
    <n v="0"/>
    <n v="0"/>
    <n v="0"/>
    <n v="200"/>
    <n v="0"/>
    <n v="0"/>
    <n v="0"/>
    <n v="0"/>
    <n v="0"/>
    <n v="200"/>
    <n v="2"/>
  </r>
  <r>
    <x v="10"/>
    <x v="263"/>
    <s v="1"/>
    <s v="01"/>
    <s v="15041RESIN146362023"/>
    <s v="23BL000F"/>
    <n v="740"/>
    <n v="740"/>
    <n v="740"/>
    <n v="740"/>
    <m/>
    <n v="0"/>
    <n v="0"/>
    <n v="0"/>
    <n v="9"/>
    <n v="0"/>
    <n v="0"/>
    <n v="0"/>
    <n v="0"/>
    <n v="0"/>
    <n v="9"/>
    <n v="2"/>
  </r>
  <r>
    <x v="10"/>
    <x v="263"/>
    <s v="1"/>
    <s v="01"/>
    <s v="15041RESIN146362023"/>
    <s v="23BL000F"/>
    <n v="741"/>
    <n v="741"/>
    <n v="741"/>
    <n v="741"/>
    <m/>
    <n v="0"/>
    <n v="0"/>
    <n v="0"/>
    <n v="102.5"/>
    <n v="0"/>
    <n v="0"/>
    <n v="0"/>
    <n v="0"/>
    <n v="0"/>
    <n v="102.5"/>
    <n v="2"/>
  </r>
  <r>
    <x v="10"/>
    <x v="263"/>
    <s v="1"/>
    <s v="01"/>
    <s v="15041RESIN146362023"/>
    <s v="23BL000F"/>
    <n v="742"/>
    <n v="742"/>
    <n v="742"/>
    <n v="742"/>
    <m/>
    <n v="0"/>
    <n v="0"/>
    <n v="0"/>
    <n v="0"/>
    <n v="0"/>
    <n v="0"/>
    <n v="0"/>
    <n v="0"/>
    <n v="0"/>
    <n v="0"/>
    <n v="2"/>
  </r>
  <r>
    <x v="10"/>
    <x v="263"/>
    <s v="1"/>
    <s v="01"/>
    <s v="15041RESIN146362023"/>
    <s v="23BL000F"/>
    <n v="743"/>
    <n v="743"/>
    <n v="743"/>
    <n v="743"/>
    <m/>
    <n v="0"/>
    <n v="0"/>
    <n v="0"/>
    <n v="57.5"/>
    <n v="0"/>
    <n v="0"/>
    <n v="0"/>
    <n v="0"/>
    <n v="0"/>
    <n v="57.5"/>
    <n v="2"/>
  </r>
  <r>
    <x v="10"/>
    <x v="263"/>
    <s v="1"/>
    <s v="01"/>
    <s v="15041RESIN146362023"/>
    <s v="23BL000F"/>
    <n v="744"/>
    <n v="744"/>
    <n v="744"/>
    <n v="744"/>
    <m/>
    <n v="0"/>
    <n v="0"/>
    <n v="0"/>
    <n v="56.25"/>
    <n v="0"/>
    <n v="0"/>
    <n v="0"/>
    <n v="0"/>
    <n v="0"/>
    <n v="56.25"/>
    <n v="2"/>
  </r>
  <r>
    <x v="10"/>
    <x v="263"/>
    <s v="1"/>
    <s v="01"/>
    <s v="15041RESIN146362023"/>
    <s v="23BL000F"/>
    <n v="745"/>
    <n v="745"/>
    <n v="745"/>
    <n v="745"/>
    <m/>
    <n v="0"/>
    <n v="0"/>
    <n v="0"/>
    <n v="9"/>
    <n v="0"/>
    <n v="0"/>
    <n v="0"/>
    <n v="0"/>
    <n v="0"/>
    <n v="9"/>
    <n v="2"/>
  </r>
  <r>
    <x v="10"/>
    <x v="263"/>
    <s v="1"/>
    <s v="01"/>
    <s v="15041RESIN146362023"/>
    <s v="23BL000F"/>
    <n v="746"/>
    <n v="746"/>
    <n v="746"/>
    <n v="746"/>
    <m/>
    <n v="0"/>
    <n v="0"/>
    <n v="0"/>
    <n v="74.900000000000006"/>
    <n v="0"/>
    <n v="0"/>
    <n v="0"/>
    <n v="0"/>
    <n v="0"/>
    <n v="74.900000000000006"/>
    <n v="2"/>
  </r>
  <r>
    <x v="10"/>
    <x v="263"/>
    <s v="1"/>
    <s v="01"/>
    <s v="15041RESIN146362023"/>
    <s v="23BL000F"/>
    <n v="747"/>
    <n v="747"/>
    <n v="747"/>
    <n v="747"/>
    <m/>
    <n v="0"/>
    <n v="0"/>
    <n v="0"/>
    <n v="265"/>
    <n v="0"/>
    <n v="0"/>
    <n v="0"/>
    <n v="0"/>
    <n v="0"/>
    <n v="265"/>
    <n v="2"/>
  </r>
  <r>
    <x v="10"/>
    <x v="264"/>
    <s v="1"/>
    <s v="01"/>
    <s v="15041RESIN146362023"/>
    <s v="23BL000F"/>
    <n v="748"/>
    <n v="748"/>
    <n v="748"/>
    <n v="748"/>
    <m/>
    <n v="0"/>
    <n v="0"/>
    <n v="0"/>
    <n v="45.96"/>
    <n v="0"/>
    <n v="0"/>
    <n v="0"/>
    <n v="0"/>
    <n v="0"/>
    <n v="45.96"/>
    <n v="2"/>
  </r>
  <r>
    <x v="10"/>
    <x v="264"/>
    <s v="1"/>
    <s v="01"/>
    <s v="15041RESIN146362023"/>
    <s v="23BL000F"/>
    <n v="749"/>
    <n v="749"/>
    <n v="749"/>
    <n v="749"/>
    <m/>
    <n v="0"/>
    <n v="0"/>
    <n v="0"/>
    <n v="772.26"/>
    <n v="0"/>
    <n v="0"/>
    <n v="0"/>
    <n v="0"/>
    <n v="0"/>
    <n v="772.26"/>
    <n v="2"/>
  </r>
  <r>
    <x v="10"/>
    <x v="264"/>
    <s v="1"/>
    <s v="01"/>
    <s v="15041RESIN146362023"/>
    <s v="23BL000F"/>
    <n v="750"/>
    <n v="750"/>
    <n v="750"/>
    <n v="750"/>
    <m/>
    <n v="0"/>
    <n v="0"/>
    <n v="0"/>
    <n v="526"/>
    <n v="0"/>
    <n v="0"/>
    <n v="0"/>
    <n v="0"/>
    <n v="0"/>
    <n v="526"/>
    <n v="2"/>
  </r>
  <r>
    <x v="10"/>
    <x v="264"/>
    <s v="1"/>
    <s v="01"/>
    <s v="15041RESIN146362023"/>
    <s v="23BL000F"/>
    <n v="751"/>
    <n v="751"/>
    <n v="751"/>
    <n v="751"/>
    <m/>
    <n v="0"/>
    <n v="0"/>
    <n v="0"/>
    <n v="440"/>
    <n v="0"/>
    <n v="0"/>
    <n v="0"/>
    <n v="0"/>
    <n v="0"/>
    <n v="440"/>
    <n v="2"/>
  </r>
  <r>
    <x v="10"/>
    <x v="264"/>
    <s v="1"/>
    <s v="01"/>
    <s v="15041RESIN146362023"/>
    <s v="23BL000F"/>
    <n v="752"/>
    <n v="752"/>
    <n v="752"/>
    <n v="752"/>
    <m/>
    <n v="0"/>
    <n v="0"/>
    <n v="0"/>
    <n v="530.63"/>
    <n v="0"/>
    <n v="0"/>
    <n v="0"/>
    <n v="0"/>
    <n v="0"/>
    <n v="530.63"/>
    <n v="2"/>
  </r>
  <r>
    <x v="10"/>
    <x v="264"/>
    <s v="1"/>
    <s v="01"/>
    <s v="15041RESIN146362023"/>
    <s v="23BL000F"/>
    <n v="753"/>
    <n v="753"/>
    <n v="753"/>
    <n v="753"/>
    <m/>
    <n v="0"/>
    <n v="0"/>
    <n v="0"/>
    <n v="486.8"/>
    <n v="0"/>
    <n v="0"/>
    <n v="0"/>
    <n v="0"/>
    <n v="0"/>
    <n v="486.8"/>
    <n v="2"/>
  </r>
  <r>
    <x v="10"/>
    <x v="264"/>
    <s v="1"/>
    <s v="01"/>
    <s v="15041RESIN146362023"/>
    <s v="23BL000F"/>
    <n v="754"/>
    <n v="754"/>
    <n v="754"/>
    <n v="754"/>
    <m/>
    <n v="0"/>
    <n v="0"/>
    <n v="0"/>
    <n v="275"/>
    <n v="0"/>
    <n v="0"/>
    <n v="0"/>
    <n v="0"/>
    <n v="0"/>
    <n v="275"/>
    <n v="2"/>
  </r>
  <r>
    <x v="10"/>
    <x v="264"/>
    <s v="1"/>
    <s v="01"/>
    <s v="15041RESIN146362023"/>
    <s v="23BL000F"/>
    <n v="755"/>
    <n v="755"/>
    <n v="755"/>
    <n v="755"/>
    <m/>
    <n v="0"/>
    <n v="0"/>
    <n v="0"/>
    <n v="38.5"/>
    <n v="0"/>
    <n v="0"/>
    <n v="0"/>
    <n v="0"/>
    <n v="0"/>
    <n v="38.5"/>
    <n v="2"/>
  </r>
  <r>
    <x v="10"/>
    <x v="264"/>
    <s v="1"/>
    <s v="01"/>
    <s v="15041RESIN146362023"/>
    <s v="23BL000F"/>
    <n v="756"/>
    <n v="756"/>
    <n v="756"/>
    <n v="756"/>
    <m/>
    <n v="0"/>
    <n v="0"/>
    <n v="0"/>
    <n v="471"/>
    <n v="0"/>
    <n v="0"/>
    <n v="0"/>
    <n v="0"/>
    <n v="0"/>
    <n v="471"/>
    <n v="2"/>
  </r>
  <r>
    <x v="10"/>
    <x v="264"/>
    <s v="1"/>
    <s v="01"/>
    <s v="15041RESIN146362023"/>
    <s v="23BL000F"/>
    <n v="757"/>
    <n v="757"/>
    <n v="757"/>
    <n v="757"/>
    <m/>
    <n v="0"/>
    <n v="0"/>
    <n v="0"/>
    <n v="45"/>
    <n v="0"/>
    <n v="0"/>
    <n v="0"/>
    <n v="0"/>
    <n v="0"/>
    <n v="45"/>
    <n v="2"/>
  </r>
  <r>
    <x v="10"/>
    <x v="264"/>
    <s v="1"/>
    <s v="01"/>
    <s v="15041RESIN146362023"/>
    <s v="23BL000F"/>
    <n v="758"/>
    <n v="758"/>
    <n v="758"/>
    <n v="758"/>
    <m/>
    <n v="0"/>
    <n v="0"/>
    <n v="0"/>
    <n v="36.28"/>
    <n v="0"/>
    <n v="0"/>
    <n v="0"/>
    <n v="0"/>
    <n v="0"/>
    <n v="36.28"/>
    <n v="2"/>
  </r>
  <r>
    <x v="10"/>
    <x v="264"/>
    <s v="1"/>
    <s v="01"/>
    <s v="15041RESIN146362023"/>
    <s v="23BL000F"/>
    <n v="759"/>
    <n v="759"/>
    <n v="759"/>
    <n v="759"/>
    <m/>
    <n v="0"/>
    <n v="0"/>
    <n v="0"/>
    <n v="45.1"/>
    <n v="0"/>
    <n v="0"/>
    <n v="0"/>
    <n v="0"/>
    <n v="0"/>
    <n v="45.1"/>
    <n v="2"/>
  </r>
  <r>
    <x v="10"/>
    <x v="264"/>
    <s v="1"/>
    <s v="01"/>
    <s v="15041RESIN146362023"/>
    <s v="23BL000F"/>
    <n v="760"/>
    <n v="760"/>
    <n v="760"/>
    <n v="760"/>
    <m/>
    <n v="0"/>
    <n v="0"/>
    <n v="0"/>
    <n v="81"/>
    <n v="0"/>
    <n v="0"/>
    <n v="0"/>
    <n v="0"/>
    <n v="0"/>
    <n v="81"/>
    <n v="2"/>
  </r>
  <r>
    <x v="10"/>
    <x v="264"/>
    <s v="1"/>
    <s v="01"/>
    <s v="15041RESIN146362023"/>
    <s v="23BL000F"/>
    <n v="761"/>
    <n v="761"/>
    <n v="761"/>
    <n v="761"/>
    <m/>
    <n v="0"/>
    <n v="0"/>
    <n v="0"/>
    <n v="45"/>
    <n v="0"/>
    <n v="0"/>
    <n v="0"/>
    <n v="0"/>
    <n v="0"/>
    <n v="45"/>
    <n v="2"/>
  </r>
  <r>
    <x v="10"/>
    <x v="264"/>
    <s v="1"/>
    <s v="01"/>
    <s v="15041RESIN146362023"/>
    <s v="23BL000F"/>
    <n v="762"/>
    <n v="762"/>
    <n v="762"/>
    <n v="762"/>
    <m/>
    <n v="0"/>
    <n v="0"/>
    <n v="0"/>
    <n v="275"/>
    <n v="0"/>
    <n v="0"/>
    <n v="0"/>
    <n v="0"/>
    <n v="0"/>
    <n v="275"/>
    <n v="2"/>
  </r>
  <r>
    <x v="10"/>
    <x v="264"/>
    <s v="1"/>
    <s v="01"/>
    <s v="15041RESIN146362023"/>
    <s v="23BL000F"/>
    <n v="763"/>
    <n v="763"/>
    <n v="763"/>
    <n v="763"/>
    <m/>
    <n v="0"/>
    <n v="0"/>
    <n v="0"/>
    <n v="66"/>
    <n v="0"/>
    <n v="0"/>
    <n v="0"/>
    <n v="0"/>
    <n v="0"/>
    <n v="66"/>
    <n v="2"/>
  </r>
  <r>
    <x v="10"/>
    <x v="264"/>
    <s v="1"/>
    <s v="01"/>
    <s v="15041RESIN146362023"/>
    <s v="23BL000F"/>
    <n v="764"/>
    <n v="764"/>
    <n v="764"/>
    <n v="764"/>
    <m/>
    <n v="0"/>
    <n v="0"/>
    <n v="0"/>
    <n v="45"/>
    <n v="0"/>
    <n v="0"/>
    <n v="0"/>
    <n v="0"/>
    <n v="0"/>
    <n v="45"/>
    <n v="2"/>
  </r>
  <r>
    <x v="10"/>
    <x v="264"/>
    <s v="1"/>
    <s v="01"/>
    <s v="15041RESIN146362023"/>
    <s v="23BL000F"/>
    <n v="765"/>
    <n v="765"/>
    <n v="765"/>
    <n v="765"/>
    <m/>
    <n v="0"/>
    <n v="0"/>
    <n v="0"/>
    <n v="372.4"/>
    <n v="0"/>
    <n v="0"/>
    <n v="0"/>
    <n v="0"/>
    <n v="0"/>
    <n v="372.4"/>
    <n v="2"/>
  </r>
  <r>
    <x v="10"/>
    <x v="264"/>
    <s v="1"/>
    <s v="01"/>
    <s v="15041RESIN146362023"/>
    <s v="23BL000F"/>
    <n v="766"/>
    <n v="766"/>
    <n v="766"/>
    <n v="766"/>
    <m/>
    <n v="0"/>
    <n v="0"/>
    <n v="0"/>
    <n v="45"/>
    <n v="0"/>
    <n v="0"/>
    <n v="0"/>
    <n v="0"/>
    <n v="0"/>
    <n v="45"/>
    <n v="2"/>
  </r>
  <r>
    <x v="10"/>
    <x v="264"/>
    <s v="1"/>
    <s v="01"/>
    <s v="15041RESIN146362023"/>
    <s v="23BL000F"/>
    <n v="767"/>
    <n v="767"/>
    <n v="767"/>
    <n v="767"/>
    <m/>
    <n v="0"/>
    <n v="0"/>
    <n v="0"/>
    <n v="16.5"/>
    <n v="0"/>
    <n v="0"/>
    <n v="0"/>
    <n v="0"/>
    <n v="0"/>
    <n v="16.5"/>
    <n v="2"/>
  </r>
  <r>
    <x v="10"/>
    <x v="264"/>
    <s v="1"/>
    <s v="01"/>
    <s v="15041RESIN146362023"/>
    <s v="23BL000F"/>
    <n v="768"/>
    <n v="768"/>
    <n v="768"/>
    <n v="768"/>
    <m/>
    <n v="0"/>
    <n v="0"/>
    <n v="0"/>
    <n v="8.25"/>
    <n v="0"/>
    <n v="0"/>
    <n v="0"/>
    <n v="0"/>
    <n v="0"/>
    <n v="8.25"/>
    <n v="2"/>
  </r>
  <r>
    <x v="10"/>
    <x v="264"/>
    <s v="1"/>
    <s v="01"/>
    <s v="15041RESIN146362023"/>
    <s v="23BL000F"/>
    <n v="769"/>
    <n v="769"/>
    <n v="769"/>
    <n v="769"/>
    <m/>
    <n v="0"/>
    <n v="0"/>
    <n v="0"/>
    <n v="1311"/>
    <n v="0"/>
    <n v="0"/>
    <n v="0"/>
    <n v="0"/>
    <n v="0"/>
    <n v="1311"/>
    <n v="2"/>
  </r>
  <r>
    <x v="10"/>
    <x v="264"/>
    <s v="1"/>
    <s v="01"/>
    <s v="15041RESIN146362023"/>
    <s v="23BL000F"/>
    <n v="770"/>
    <n v="770"/>
    <n v="770"/>
    <n v="770"/>
    <m/>
    <n v="0"/>
    <n v="0"/>
    <n v="0"/>
    <n v="437"/>
    <n v="0"/>
    <n v="0"/>
    <n v="0"/>
    <n v="0"/>
    <n v="0"/>
    <n v="437"/>
    <n v="2"/>
  </r>
  <r>
    <x v="10"/>
    <x v="264"/>
    <s v="1"/>
    <s v="01"/>
    <s v="15041RESIN146362023"/>
    <s v="23BL000F"/>
    <n v="771"/>
    <n v="771"/>
    <n v="771"/>
    <n v="771"/>
    <m/>
    <n v="0"/>
    <n v="0"/>
    <n v="0"/>
    <n v="45"/>
    <n v="0"/>
    <n v="0"/>
    <n v="0"/>
    <n v="0"/>
    <n v="0"/>
    <n v="45"/>
    <n v="2"/>
  </r>
  <r>
    <x v="10"/>
    <x v="264"/>
    <s v="1"/>
    <s v="01"/>
    <s v="15041RESIN146362023"/>
    <s v="23BL000F"/>
    <n v="772"/>
    <n v="772"/>
    <n v="772"/>
    <n v="772"/>
    <m/>
    <n v="0"/>
    <n v="0"/>
    <n v="0"/>
    <n v="84.42"/>
    <n v="0"/>
    <n v="0"/>
    <n v="0"/>
    <n v="0"/>
    <n v="0"/>
    <n v="84.42"/>
    <n v="2"/>
  </r>
  <r>
    <x v="10"/>
    <x v="264"/>
    <s v="1"/>
    <s v="01"/>
    <s v="15041RESIN146362023"/>
    <s v="23BL000F"/>
    <n v="773"/>
    <n v="773"/>
    <n v="773"/>
    <n v="773"/>
    <m/>
    <n v="0"/>
    <n v="0"/>
    <n v="0"/>
    <n v="178"/>
    <n v="0"/>
    <n v="0"/>
    <n v="0"/>
    <n v="0"/>
    <n v="0"/>
    <n v="178"/>
    <n v="2"/>
  </r>
  <r>
    <x v="10"/>
    <x v="264"/>
    <s v="1"/>
    <s v="01"/>
    <s v="15041RESIN146362023"/>
    <s v="23BL000F"/>
    <n v="774"/>
    <n v="774"/>
    <n v="774"/>
    <n v="774"/>
    <m/>
    <n v="0"/>
    <n v="0"/>
    <n v="0"/>
    <n v="45"/>
    <n v="0"/>
    <n v="0"/>
    <n v="0"/>
    <n v="0"/>
    <n v="0"/>
    <n v="45"/>
    <n v="2"/>
  </r>
  <r>
    <x v="10"/>
    <x v="264"/>
    <s v="1"/>
    <s v="01"/>
    <s v="15041RESIN146362023"/>
    <s v="23BL000F"/>
    <n v="775"/>
    <n v="775"/>
    <n v="775"/>
    <n v="775"/>
    <m/>
    <n v="0"/>
    <n v="0"/>
    <n v="0"/>
    <n v="45"/>
    <n v="0"/>
    <n v="0"/>
    <n v="0"/>
    <n v="0"/>
    <n v="0"/>
    <n v="45"/>
    <n v="2"/>
  </r>
  <r>
    <x v="10"/>
    <x v="264"/>
    <s v="1"/>
    <s v="01"/>
    <s v="15041RESIN146362023"/>
    <s v="23BL000F"/>
    <n v="776"/>
    <n v="776"/>
    <n v="776"/>
    <n v="776"/>
    <m/>
    <n v="0"/>
    <n v="0"/>
    <n v="0"/>
    <n v="104"/>
    <n v="0"/>
    <n v="0"/>
    <n v="0"/>
    <n v="0"/>
    <n v="0"/>
    <n v="104"/>
    <n v="2"/>
  </r>
  <r>
    <x v="10"/>
    <x v="265"/>
    <s v="1"/>
    <s v="01"/>
    <s v="15041RESIN146362023"/>
    <s v="23BL000F"/>
    <n v="777"/>
    <n v="777"/>
    <n v="777"/>
    <n v="777"/>
    <m/>
    <n v="0"/>
    <n v="0"/>
    <n v="0"/>
    <n v="431"/>
    <n v="0"/>
    <n v="0"/>
    <n v="0"/>
    <n v="0"/>
    <n v="0"/>
    <n v="431"/>
    <n v="2"/>
  </r>
  <r>
    <x v="10"/>
    <x v="265"/>
    <s v="1"/>
    <s v="01"/>
    <s v="15041RESIN146362023"/>
    <s v="23BL000F"/>
    <n v="778"/>
    <n v="778"/>
    <n v="778"/>
    <n v="778"/>
    <m/>
    <n v="0"/>
    <n v="0"/>
    <n v="0"/>
    <n v="30"/>
    <n v="0"/>
    <n v="0"/>
    <n v="0"/>
    <n v="0"/>
    <n v="0"/>
    <n v="30"/>
    <n v="2"/>
  </r>
  <r>
    <x v="10"/>
    <x v="265"/>
    <s v="1"/>
    <s v="01"/>
    <s v="15041RESIN146362023"/>
    <s v="23BL000F"/>
    <n v="779"/>
    <n v="779"/>
    <n v="779"/>
    <n v="779"/>
    <m/>
    <n v="0"/>
    <n v="0"/>
    <n v="0"/>
    <n v="220.63"/>
    <n v="0"/>
    <n v="0"/>
    <n v="0"/>
    <n v="0"/>
    <n v="0"/>
    <n v="220.63"/>
    <n v="2"/>
  </r>
  <r>
    <x v="10"/>
    <x v="265"/>
    <s v="1"/>
    <s v="01"/>
    <s v="15041RESIN146362023"/>
    <s v="23BL000F"/>
    <n v="780"/>
    <n v="780"/>
    <n v="780"/>
    <n v="780"/>
    <m/>
    <n v="0"/>
    <n v="0"/>
    <n v="0"/>
    <n v="532"/>
    <n v="0"/>
    <n v="0"/>
    <n v="0"/>
    <n v="0"/>
    <n v="0"/>
    <n v="532"/>
    <n v="2"/>
  </r>
  <r>
    <x v="10"/>
    <x v="265"/>
    <s v="1"/>
    <s v="01"/>
    <s v="15041RESIN146362023"/>
    <s v="23BL000F"/>
    <n v="781"/>
    <n v="781"/>
    <n v="781"/>
    <n v="781"/>
    <m/>
    <n v="0"/>
    <n v="0"/>
    <n v="0"/>
    <n v="177.5"/>
    <n v="0"/>
    <n v="0"/>
    <n v="0"/>
    <n v="0"/>
    <n v="0"/>
    <n v="177.5"/>
    <n v="2"/>
  </r>
  <r>
    <x v="10"/>
    <x v="265"/>
    <s v="1"/>
    <s v="01"/>
    <s v="15041RESIN146362023"/>
    <s v="23BL000F"/>
    <n v="782"/>
    <n v="782"/>
    <n v="782"/>
    <n v="782"/>
    <m/>
    <n v="0"/>
    <n v="0"/>
    <n v="0"/>
    <n v="0"/>
    <n v="0"/>
    <n v="0"/>
    <n v="0"/>
    <n v="0"/>
    <n v="0"/>
    <n v="0"/>
    <n v="2"/>
  </r>
  <r>
    <x v="10"/>
    <x v="265"/>
    <s v="1"/>
    <s v="01"/>
    <s v="15041RESIN146362023"/>
    <s v="23BL000F"/>
    <n v="783"/>
    <n v="783"/>
    <n v="783"/>
    <n v="783"/>
    <m/>
    <n v="0"/>
    <n v="0"/>
    <n v="0"/>
    <n v="45"/>
    <n v="0"/>
    <n v="0"/>
    <n v="0"/>
    <n v="0"/>
    <n v="0"/>
    <n v="45"/>
    <n v="2"/>
  </r>
  <r>
    <x v="10"/>
    <x v="265"/>
    <s v="1"/>
    <s v="01"/>
    <s v="15041RESIN146362023"/>
    <s v="23BL000F"/>
    <n v="784"/>
    <n v="784"/>
    <n v="784"/>
    <n v="784"/>
    <m/>
    <n v="0"/>
    <n v="0"/>
    <n v="0"/>
    <n v="174.25"/>
    <n v="0"/>
    <n v="0"/>
    <n v="0"/>
    <n v="0"/>
    <n v="0"/>
    <n v="174.25"/>
    <n v="2"/>
  </r>
  <r>
    <x v="10"/>
    <x v="265"/>
    <s v="1"/>
    <s v="01"/>
    <s v="15041RESIN146362023"/>
    <s v="23BL000F"/>
    <n v="785"/>
    <n v="785"/>
    <n v="785"/>
    <n v="785"/>
    <m/>
    <n v="0"/>
    <n v="0"/>
    <n v="0"/>
    <n v="55"/>
    <n v="0"/>
    <n v="0"/>
    <n v="0"/>
    <n v="0"/>
    <n v="0"/>
    <n v="55"/>
    <n v="2"/>
  </r>
  <r>
    <x v="10"/>
    <x v="265"/>
    <s v="1"/>
    <s v="01"/>
    <s v="15041RESIN146362023"/>
    <s v="23BL000F"/>
    <n v="786"/>
    <n v="786"/>
    <n v="786"/>
    <n v="786"/>
    <m/>
    <n v="0"/>
    <n v="0"/>
    <n v="0"/>
    <n v="465.5"/>
    <n v="0"/>
    <n v="0"/>
    <n v="0"/>
    <n v="0"/>
    <n v="0"/>
    <n v="465.5"/>
    <n v="2"/>
  </r>
  <r>
    <x v="10"/>
    <x v="265"/>
    <s v="1"/>
    <s v="01"/>
    <s v="15041RESIN146362023"/>
    <s v="23BL000F"/>
    <n v="787"/>
    <n v="787"/>
    <n v="787"/>
    <n v="787"/>
    <m/>
    <n v="0"/>
    <n v="0"/>
    <n v="0"/>
    <n v="80"/>
    <n v="0"/>
    <n v="0"/>
    <n v="0"/>
    <n v="0"/>
    <n v="0"/>
    <n v="80"/>
    <n v="2"/>
  </r>
  <r>
    <x v="10"/>
    <x v="265"/>
    <s v="1"/>
    <s v="01"/>
    <s v="15041RESIN146362023"/>
    <s v="23BL000F"/>
    <n v="788"/>
    <n v="788"/>
    <n v="788"/>
    <n v="788"/>
    <m/>
    <n v="0"/>
    <n v="0"/>
    <n v="0"/>
    <n v="45"/>
    <n v="0"/>
    <n v="0"/>
    <n v="0"/>
    <n v="0"/>
    <n v="0"/>
    <n v="45"/>
    <n v="2"/>
  </r>
  <r>
    <x v="10"/>
    <x v="265"/>
    <s v="1"/>
    <s v="01"/>
    <s v="15041RESIN146362023"/>
    <s v="23BL000F"/>
    <n v="789"/>
    <n v="789"/>
    <n v="789"/>
    <n v="789"/>
    <m/>
    <n v="0"/>
    <n v="0"/>
    <n v="0"/>
    <n v="447.2"/>
    <n v="0"/>
    <n v="0"/>
    <n v="0"/>
    <n v="0"/>
    <n v="0"/>
    <n v="447.2"/>
    <n v="2"/>
  </r>
  <r>
    <x v="10"/>
    <x v="265"/>
    <s v="1"/>
    <s v="01"/>
    <s v="15041RESIN146362023"/>
    <s v="23BL000F"/>
    <n v="790"/>
    <n v="790"/>
    <n v="790"/>
    <n v="790"/>
    <m/>
    <n v="0"/>
    <n v="0"/>
    <n v="0"/>
    <n v="55"/>
    <n v="0"/>
    <n v="0"/>
    <n v="0"/>
    <n v="0"/>
    <n v="0"/>
    <n v="55"/>
    <n v="2"/>
  </r>
  <r>
    <x v="10"/>
    <x v="265"/>
    <s v="1"/>
    <s v="01"/>
    <s v="15041RESIN146362023"/>
    <s v="23BL000F"/>
    <n v="791"/>
    <n v="791"/>
    <n v="791"/>
    <n v="791"/>
    <m/>
    <n v="0"/>
    <n v="0"/>
    <n v="0"/>
    <n v="45"/>
    <n v="0"/>
    <n v="0"/>
    <n v="0"/>
    <n v="0"/>
    <n v="0"/>
    <n v="45"/>
    <n v="2"/>
  </r>
  <r>
    <x v="10"/>
    <x v="265"/>
    <s v="1"/>
    <s v="01"/>
    <s v="15041RESIN146362023"/>
    <s v="23BL000F"/>
    <n v="792"/>
    <n v="792"/>
    <n v="792"/>
    <n v="792"/>
    <m/>
    <n v="0"/>
    <n v="0"/>
    <n v="0"/>
    <n v="56"/>
    <n v="0"/>
    <n v="0"/>
    <n v="0"/>
    <n v="0"/>
    <n v="0"/>
    <n v="56"/>
    <n v="2"/>
  </r>
  <r>
    <x v="10"/>
    <x v="265"/>
    <s v="1"/>
    <s v="01"/>
    <s v="15041RESIN146362023"/>
    <s v="23BL000F"/>
    <n v="793"/>
    <n v="793"/>
    <n v="793"/>
    <n v="793"/>
    <m/>
    <n v="0"/>
    <n v="0"/>
    <n v="0"/>
    <n v="75"/>
    <n v="0"/>
    <n v="0"/>
    <n v="0"/>
    <n v="0"/>
    <n v="0"/>
    <n v="75"/>
    <n v="2"/>
  </r>
  <r>
    <x v="10"/>
    <x v="265"/>
    <s v="1"/>
    <s v="01"/>
    <s v="15041RESIN146362023"/>
    <s v="23BL000F"/>
    <n v="794"/>
    <n v="794"/>
    <n v="794"/>
    <n v="794"/>
    <m/>
    <n v="0"/>
    <n v="0"/>
    <n v="0"/>
    <n v="130"/>
    <n v="0"/>
    <n v="0"/>
    <n v="0"/>
    <n v="0"/>
    <n v="0"/>
    <n v="130"/>
    <n v="2"/>
  </r>
  <r>
    <x v="10"/>
    <x v="265"/>
    <s v="1"/>
    <s v="01"/>
    <s v="15041RESIN146362023"/>
    <s v="23BL000F"/>
    <n v="795"/>
    <n v="795"/>
    <n v="795"/>
    <n v="795"/>
    <m/>
    <n v="0"/>
    <n v="0"/>
    <n v="0"/>
    <n v="196"/>
    <n v="0"/>
    <n v="0"/>
    <n v="0"/>
    <n v="0"/>
    <n v="0"/>
    <n v="196"/>
    <n v="2"/>
  </r>
  <r>
    <x v="10"/>
    <x v="265"/>
    <s v="1"/>
    <s v="01"/>
    <s v="15041RESIN146362023"/>
    <s v="23BL000F"/>
    <n v="796"/>
    <n v="796"/>
    <n v="796"/>
    <n v="796"/>
    <m/>
    <n v="0"/>
    <n v="0"/>
    <n v="0"/>
    <n v="53.1"/>
    <n v="0"/>
    <n v="0"/>
    <n v="0"/>
    <n v="0"/>
    <n v="0"/>
    <n v="53.1"/>
    <n v="2"/>
  </r>
  <r>
    <x v="10"/>
    <x v="265"/>
    <s v="1"/>
    <s v="01"/>
    <s v="15041RESIN146362023"/>
    <s v="23BL000F"/>
    <n v="797"/>
    <n v="797"/>
    <n v="797"/>
    <n v="797"/>
    <m/>
    <n v="0"/>
    <n v="0"/>
    <n v="0"/>
    <n v="28"/>
    <n v="0"/>
    <n v="0"/>
    <n v="0"/>
    <n v="0"/>
    <n v="0"/>
    <n v="28"/>
    <n v="2"/>
  </r>
  <r>
    <x v="10"/>
    <x v="265"/>
    <s v="1"/>
    <s v="01"/>
    <s v="15041RESIN146362023"/>
    <s v="23BL000F"/>
    <n v="798"/>
    <n v="798"/>
    <n v="798"/>
    <n v="798"/>
    <m/>
    <n v="0"/>
    <n v="0"/>
    <n v="0"/>
    <n v="8.76"/>
    <n v="0"/>
    <n v="0"/>
    <n v="0"/>
    <n v="0"/>
    <n v="0"/>
    <n v="8.76"/>
    <n v="2"/>
  </r>
  <r>
    <x v="10"/>
    <x v="265"/>
    <s v="1"/>
    <s v="01"/>
    <s v="15041RESIN146362023"/>
    <s v="23BL000F"/>
    <n v="799"/>
    <n v="799"/>
    <n v="799"/>
    <n v="799"/>
    <m/>
    <n v="0"/>
    <n v="0"/>
    <n v="0"/>
    <n v="27.5"/>
    <n v="0"/>
    <n v="0"/>
    <n v="0"/>
    <n v="0"/>
    <n v="0"/>
    <n v="27.5"/>
    <n v="2"/>
  </r>
  <r>
    <x v="10"/>
    <x v="266"/>
    <s v="1"/>
    <s v="01"/>
    <s v="15041RESIN146362023"/>
    <s v="23BL000F"/>
    <n v="800"/>
    <n v="800"/>
    <n v="800"/>
    <n v="800"/>
    <m/>
    <n v="0"/>
    <n v="0"/>
    <n v="0"/>
    <n v="594.4"/>
    <n v="0"/>
    <n v="0"/>
    <n v="0"/>
    <n v="0"/>
    <n v="0"/>
    <n v="594.4"/>
    <n v="2"/>
  </r>
  <r>
    <x v="10"/>
    <x v="266"/>
    <s v="1"/>
    <s v="01"/>
    <s v="15041RESIN146362023"/>
    <s v="23BL000F"/>
    <n v="801"/>
    <n v="801"/>
    <n v="801"/>
    <n v="801"/>
    <m/>
    <n v="0"/>
    <n v="0"/>
    <n v="0"/>
    <n v="427"/>
    <n v="0"/>
    <n v="0"/>
    <n v="0"/>
    <n v="0"/>
    <n v="0"/>
    <n v="427"/>
    <n v="2"/>
  </r>
  <r>
    <x v="10"/>
    <x v="266"/>
    <s v="1"/>
    <s v="01"/>
    <s v="15041RESIN146362023"/>
    <s v="23BL000F"/>
    <n v="802"/>
    <n v="802"/>
    <n v="802"/>
    <n v="802"/>
    <m/>
    <n v="0"/>
    <n v="0"/>
    <n v="0"/>
    <n v="478.5"/>
    <n v="0"/>
    <n v="0"/>
    <n v="0"/>
    <n v="0"/>
    <n v="0"/>
    <n v="478.5"/>
    <n v="2"/>
  </r>
  <r>
    <x v="10"/>
    <x v="266"/>
    <s v="1"/>
    <s v="01"/>
    <s v="15041RESIN146362023"/>
    <s v="23BL000F"/>
    <n v="803"/>
    <n v="803"/>
    <n v="803"/>
    <n v="803"/>
    <m/>
    <n v="0"/>
    <n v="0"/>
    <n v="0"/>
    <n v="220.5"/>
    <n v="0"/>
    <n v="0"/>
    <n v="0"/>
    <n v="0"/>
    <n v="0"/>
    <n v="220.5"/>
    <n v="2"/>
  </r>
  <r>
    <x v="10"/>
    <x v="266"/>
    <s v="1"/>
    <s v="01"/>
    <s v="15041RESIN146362023"/>
    <s v="23BL000F"/>
    <n v="804"/>
    <n v="804"/>
    <n v="804"/>
    <n v="804"/>
    <m/>
    <n v="0"/>
    <n v="0"/>
    <n v="0"/>
    <n v="6.3"/>
    <n v="0"/>
    <n v="0"/>
    <n v="0"/>
    <n v="0"/>
    <n v="0"/>
    <n v="6.3"/>
    <n v="2"/>
  </r>
  <r>
    <x v="10"/>
    <x v="266"/>
    <s v="1"/>
    <s v="01"/>
    <s v="15041RESIN146362023"/>
    <s v="23BL000F"/>
    <n v="805"/>
    <n v="805"/>
    <n v="805"/>
    <n v="805"/>
    <m/>
    <n v="0"/>
    <n v="0"/>
    <n v="0"/>
    <n v="76.739999999999995"/>
    <n v="0"/>
    <n v="0"/>
    <n v="0"/>
    <n v="0"/>
    <n v="0"/>
    <n v="76.739999999999995"/>
    <n v="2"/>
  </r>
  <r>
    <x v="10"/>
    <x v="266"/>
    <s v="1"/>
    <s v="01"/>
    <s v="15041RESIN146362023"/>
    <s v="23BL000F"/>
    <n v="806"/>
    <n v="806"/>
    <n v="806"/>
    <n v="806"/>
    <m/>
    <n v="0"/>
    <n v="0"/>
    <n v="0"/>
    <n v="99.9"/>
    <n v="0"/>
    <n v="0"/>
    <n v="0"/>
    <n v="0"/>
    <n v="0"/>
    <n v="99.9"/>
    <n v="2"/>
  </r>
  <r>
    <x v="10"/>
    <x v="266"/>
    <s v="1"/>
    <s v="01"/>
    <s v="15041RESIN146362023"/>
    <s v="23BL000F"/>
    <n v="807"/>
    <n v="807"/>
    <n v="807"/>
    <n v="807"/>
    <m/>
    <n v="0"/>
    <n v="0"/>
    <n v="0"/>
    <n v="48.1"/>
    <n v="0"/>
    <n v="0"/>
    <n v="0"/>
    <n v="0"/>
    <n v="0"/>
    <n v="48.1"/>
    <n v="2"/>
  </r>
  <r>
    <x v="10"/>
    <x v="266"/>
    <s v="1"/>
    <s v="01"/>
    <s v="15041RESIN146362023"/>
    <s v="23BL000F"/>
    <n v="808"/>
    <n v="808"/>
    <n v="808"/>
    <n v="808"/>
    <m/>
    <n v="0"/>
    <n v="0"/>
    <n v="0"/>
    <n v="32.5"/>
    <n v="0"/>
    <n v="0"/>
    <n v="0"/>
    <n v="0"/>
    <n v="0"/>
    <n v="32.5"/>
    <n v="2"/>
  </r>
  <r>
    <x v="10"/>
    <x v="266"/>
    <s v="1"/>
    <s v="01"/>
    <s v="15041RESIN146362023"/>
    <s v="23BL000F"/>
    <n v="809"/>
    <n v="809"/>
    <n v="809"/>
    <n v="809"/>
    <m/>
    <n v="0"/>
    <n v="0"/>
    <n v="0"/>
    <n v="126.5"/>
    <n v="0"/>
    <n v="0"/>
    <n v="0"/>
    <n v="0"/>
    <n v="0"/>
    <n v="126.5"/>
    <n v="2"/>
  </r>
  <r>
    <x v="10"/>
    <x v="266"/>
    <s v="1"/>
    <s v="01"/>
    <s v="15041RESIN146362023"/>
    <s v="23BL000F"/>
    <n v="810"/>
    <n v="810"/>
    <n v="810"/>
    <n v="810"/>
    <m/>
    <n v="0"/>
    <n v="0"/>
    <n v="0"/>
    <n v="24"/>
    <n v="0"/>
    <n v="0"/>
    <n v="0"/>
    <n v="0"/>
    <n v="0"/>
    <n v="24"/>
    <n v="2"/>
  </r>
  <r>
    <x v="10"/>
    <x v="266"/>
    <s v="1"/>
    <s v="01"/>
    <s v="15041RESIN146362023"/>
    <s v="23BL000F"/>
    <n v="811"/>
    <n v="811"/>
    <n v="811"/>
    <n v="811"/>
    <m/>
    <n v="0"/>
    <n v="0"/>
    <n v="0"/>
    <n v="12.1"/>
    <n v="0"/>
    <n v="0"/>
    <n v="0"/>
    <n v="0"/>
    <n v="0"/>
    <n v="12.1"/>
    <n v="2"/>
  </r>
  <r>
    <x v="10"/>
    <x v="266"/>
    <s v="1"/>
    <s v="01"/>
    <s v="15041RESIN146362023"/>
    <s v="23BL000F"/>
    <n v="812"/>
    <n v="812"/>
    <n v="812"/>
    <n v="812"/>
    <m/>
    <n v="0"/>
    <n v="0"/>
    <n v="0"/>
    <n v="3.5"/>
    <n v="0"/>
    <n v="0"/>
    <n v="0"/>
    <n v="0"/>
    <n v="0"/>
    <n v="3.5"/>
    <n v="2"/>
  </r>
  <r>
    <x v="10"/>
    <x v="266"/>
    <s v="1"/>
    <s v="01"/>
    <s v="15041RESIN146362023"/>
    <s v="23BL000F"/>
    <n v="813"/>
    <n v="813"/>
    <n v="813"/>
    <n v="813"/>
    <m/>
    <n v="0"/>
    <n v="0"/>
    <n v="0"/>
    <n v="58"/>
    <n v="0"/>
    <n v="0"/>
    <n v="0"/>
    <n v="0"/>
    <n v="0"/>
    <n v="58"/>
    <n v="2"/>
  </r>
  <r>
    <x v="10"/>
    <x v="266"/>
    <s v="1"/>
    <s v="01"/>
    <s v="15041RESIN146362023"/>
    <s v="23BL000F"/>
    <n v="814"/>
    <n v="814"/>
    <n v="814"/>
    <n v="814"/>
    <m/>
    <n v="0"/>
    <n v="0"/>
    <n v="0"/>
    <n v="141"/>
    <n v="0"/>
    <n v="0"/>
    <n v="0"/>
    <n v="0"/>
    <n v="0"/>
    <n v="141"/>
    <n v="2"/>
  </r>
  <r>
    <x v="10"/>
    <x v="266"/>
    <s v="1"/>
    <s v="01"/>
    <s v="15041RESIN146362023"/>
    <s v="23BL000F"/>
    <n v="815"/>
    <n v="815"/>
    <n v="815"/>
    <n v="815"/>
    <m/>
    <n v="0"/>
    <n v="0"/>
    <n v="0"/>
    <n v="50.6"/>
    <n v="0"/>
    <n v="0"/>
    <n v="0"/>
    <n v="0"/>
    <n v="0"/>
    <n v="50.6"/>
    <n v="2"/>
  </r>
  <r>
    <x v="10"/>
    <x v="266"/>
    <s v="1"/>
    <s v="01"/>
    <s v="15041RESIN146362023"/>
    <s v="23BL000F"/>
    <n v="816"/>
    <n v="816"/>
    <n v="816"/>
    <n v="816"/>
    <m/>
    <n v="0"/>
    <n v="0"/>
    <n v="0"/>
    <n v="206"/>
    <n v="0"/>
    <n v="0"/>
    <n v="0"/>
    <n v="0"/>
    <n v="0"/>
    <n v="206"/>
    <n v="2"/>
  </r>
  <r>
    <x v="10"/>
    <x v="266"/>
    <s v="1"/>
    <s v="01"/>
    <s v="15041RESIN146362023"/>
    <s v="23BL000F"/>
    <n v="817"/>
    <n v="817"/>
    <n v="817"/>
    <n v="817"/>
    <m/>
    <n v="0"/>
    <n v="0"/>
    <n v="0"/>
    <n v="73"/>
    <n v="0"/>
    <n v="0"/>
    <n v="0"/>
    <n v="0"/>
    <n v="0"/>
    <n v="73"/>
    <n v="2"/>
  </r>
  <r>
    <x v="10"/>
    <x v="266"/>
    <s v="1"/>
    <s v="01"/>
    <s v="15041RESIN146362023"/>
    <s v="23BL000F"/>
    <n v="818"/>
    <n v="818"/>
    <n v="818"/>
    <n v="818"/>
    <m/>
    <n v="0"/>
    <n v="0"/>
    <n v="0"/>
    <n v="54.34"/>
    <n v="0"/>
    <n v="0"/>
    <n v="0"/>
    <n v="0"/>
    <n v="0"/>
    <n v="54.34"/>
    <n v="2"/>
  </r>
  <r>
    <x v="10"/>
    <x v="266"/>
    <s v="1"/>
    <s v="01"/>
    <s v="15041RESIN146362023"/>
    <s v="23BL000F"/>
    <n v="819"/>
    <n v="819"/>
    <n v="819"/>
    <n v="819"/>
    <m/>
    <n v="0"/>
    <n v="0"/>
    <n v="0"/>
    <n v="35"/>
    <n v="0"/>
    <n v="0"/>
    <n v="0"/>
    <n v="0"/>
    <n v="0"/>
    <n v="35"/>
    <n v="2"/>
  </r>
  <r>
    <x v="10"/>
    <x v="266"/>
    <s v="1"/>
    <s v="01"/>
    <s v="15041RESIN146362023"/>
    <s v="23BL000F"/>
    <n v="820"/>
    <n v="820"/>
    <n v="820"/>
    <n v="820"/>
    <m/>
    <n v="0"/>
    <n v="0"/>
    <n v="0"/>
    <n v="55"/>
    <n v="0"/>
    <n v="0"/>
    <n v="0"/>
    <n v="0"/>
    <n v="0"/>
    <n v="55"/>
    <n v="2"/>
  </r>
  <r>
    <x v="10"/>
    <x v="267"/>
    <s v="1"/>
    <s v="01"/>
    <s v="15041RESIN146362023"/>
    <s v="23BL000F"/>
    <n v="821"/>
    <n v="821"/>
    <n v="821"/>
    <n v="821"/>
    <m/>
    <n v="0"/>
    <n v="0"/>
    <n v="0"/>
    <n v="457.5"/>
    <n v="0"/>
    <n v="0"/>
    <n v="0"/>
    <n v="0"/>
    <n v="0"/>
    <n v="457.5"/>
    <n v="2"/>
  </r>
  <r>
    <x v="10"/>
    <x v="267"/>
    <s v="1"/>
    <s v="01"/>
    <s v="15041RESIN146362023"/>
    <s v="23BL000F"/>
    <n v="822"/>
    <n v="822"/>
    <n v="822"/>
    <n v="822"/>
    <m/>
    <n v="0"/>
    <n v="0"/>
    <n v="0"/>
    <n v="35.5"/>
    <n v="0"/>
    <n v="0"/>
    <n v="0"/>
    <n v="0"/>
    <n v="0"/>
    <n v="35.5"/>
    <n v="2"/>
  </r>
  <r>
    <x v="10"/>
    <x v="267"/>
    <s v="1"/>
    <s v="01"/>
    <s v="15041RESIN146362023"/>
    <s v="23BL000F"/>
    <n v="823"/>
    <n v="823"/>
    <n v="823"/>
    <n v="823"/>
    <m/>
    <n v="0"/>
    <n v="0"/>
    <n v="0"/>
    <n v="31.5"/>
    <n v="0"/>
    <n v="0"/>
    <n v="0"/>
    <n v="0"/>
    <n v="0"/>
    <n v="31.5"/>
    <n v="2"/>
  </r>
  <r>
    <x v="10"/>
    <x v="267"/>
    <s v="1"/>
    <s v="01"/>
    <s v="15041RESIN146362023"/>
    <s v="23BL000F"/>
    <n v="824"/>
    <n v="824"/>
    <n v="824"/>
    <n v="824"/>
    <m/>
    <n v="0"/>
    <n v="0"/>
    <n v="0"/>
    <n v="617.5"/>
    <n v="0"/>
    <n v="0"/>
    <n v="0"/>
    <n v="0"/>
    <n v="0"/>
    <n v="617.5"/>
    <n v="2"/>
  </r>
  <r>
    <x v="10"/>
    <x v="267"/>
    <s v="1"/>
    <s v="01"/>
    <s v="15041RESIN146362023"/>
    <s v="23BL000F"/>
    <n v="825"/>
    <n v="825"/>
    <n v="825"/>
    <n v="825"/>
    <m/>
    <n v="0"/>
    <n v="0"/>
    <n v="0"/>
    <n v="23.9"/>
    <n v="0"/>
    <n v="0"/>
    <n v="0"/>
    <n v="0"/>
    <n v="0"/>
    <n v="23.9"/>
    <n v="2"/>
  </r>
  <r>
    <x v="10"/>
    <x v="267"/>
    <s v="1"/>
    <s v="01"/>
    <s v="15041RESIN146362023"/>
    <s v="23BL000F"/>
    <n v="826"/>
    <n v="826"/>
    <n v="826"/>
    <n v="826"/>
    <m/>
    <n v="0"/>
    <n v="0"/>
    <n v="0"/>
    <n v="165.5"/>
    <n v="0"/>
    <n v="0"/>
    <n v="0"/>
    <n v="0"/>
    <n v="0"/>
    <n v="165.5"/>
    <n v="2"/>
  </r>
  <r>
    <x v="10"/>
    <x v="267"/>
    <s v="1"/>
    <s v="01"/>
    <s v="15041RESIN146362023"/>
    <s v="23BL000F"/>
    <n v="827"/>
    <n v="827"/>
    <n v="827"/>
    <n v="827"/>
    <m/>
    <n v="0"/>
    <n v="0"/>
    <n v="0"/>
    <n v="75"/>
    <n v="0"/>
    <n v="0"/>
    <n v="0"/>
    <n v="0"/>
    <n v="0"/>
    <n v="75"/>
    <n v="2"/>
  </r>
  <r>
    <x v="10"/>
    <x v="267"/>
    <s v="1"/>
    <s v="01"/>
    <s v="15041RESIN146362023"/>
    <s v="23BL000F"/>
    <n v="828"/>
    <n v="828"/>
    <n v="828"/>
    <n v="828"/>
    <m/>
    <n v="0"/>
    <n v="0"/>
    <n v="0"/>
    <n v="91"/>
    <n v="0"/>
    <n v="0"/>
    <n v="0"/>
    <n v="0"/>
    <n v="0"/>
    <n v="91"/>
    <n v="2"/>
  </r>
  <r>
    <x v="10"/>
    <x v="267"/>
    <s v="1"/>
    <s v="01"/>
    <s v="15041RESIN146362023"/>
    <s v="23BL000F"/>
    <n v="829"/>
    <n v="829"/>
    <n v="829"/>
    <n v="829"/>
    <m/>
    <n v="0"/>
    <n v="0"/>
    <n v="0"/>
    <n v="35"/>
    <n v="0"/>
    <n v="0"/>
    <n v="0"/>
    <n v="0"/>
    <n v="0"/>
    <n v="35"/>
    <n v="2"/>
  </r>
  <r>
    <x v="10"/>
    <x v="267"/>
    <s v="1"/>
    <s v="01"/>
    <s v="15041RESIN146362023"/>
    <s v="23BL000F"/>
    <n v="830"/>
    <n v="830"/>
    <n v="830"/>
    <n v="830"/>
    <m/>
    <n v="0"/>
    <n v="0"/>
    <n v="0"/>
    <n v="63.5"/>
    <n v="0"/>
    <n v="0"/>
    <n v="0"/>
    <n v="0"/>
    <n v="0"/>
    <n v="63.5"/>
    <n v="2"/>
  </r>
  <r>
    <x v="10"/>
    <x v="267"/>
    <s v="1"/>
    <s v="01"/>
    <s v="15041RESIN146362023"/>
    <s v="23BL000F"/>
    <n v="831"/>
    <n v="831"/>
    <n v="831"/>
    <n v="831"/>
    <m/>
    <n v="0"/>
    <n v="0"/>
    <n v="0"/>
    <n v="415"/>
    <n v="0"/>
    <n v="0"/>
    <n v="0"/>
    <n v="0"/>
    <n v="0"/>
    <n v="415"/>
    <n v="2"/>
  </r>
  <r>
    <x v="10"/>
    <x v="267"/>
    <s v="1"/>
    <s v="01"/>
    <s v="15041RESIN146362023"/>
    <s v="23BL000F"/>
    <n v="832"/>
    <n v="832"/>
    <n v="832"/>
    <n v="832"/>
    <m/>
    <n v="0"/>
    <n v="0"/>
    <n v="0"/>
    <n v="55"/>
    <n v="0"/>
    <n v="0"/>
    <n v="0"/>
    <n v="0"/>
    <n v="0"/>
    <n v="55"/>
    <n v="2"/>
  </r>
  <r>
    <x v="10"/>
    <x v="267"/>
    <s v="1"/>
    <s v="01"/>
    <s v="15041RESIN146362023"/>
    <s v="23BL000F"/>
    <n v="833"/>
    <n v="833"/>
    <n v="833"/>
    <n v="833"/>
    <m/>
    <n v="0"/>
    <n v="0"/>
    <n v="0"/>
    <n v="26.58"/>
    <n v="0"/>
    <n v="0"/>
    <n v="0"/>
    <n v="0"/>
    <n v="0"/>
    <n v="26.58"/>
    <n v="2"/>
  </r>
  <r>
    <x v="10"/>
    <x v="267"/>
    <s v="1"/>
    <s v="01"/>
    <s v="15041RESIN146362023"/>
    <s v="23BL000F"/>
    <n v="834"/>
    <n v="834"/>
    <n v="834"/>
    <n v="834"/>
    <m/>
    <n v="0"/>
    <n v="0"/>
    <n v="0"/>
    <n v="150"/>
    <n v="0"/>
    <n v="0"/>
    <n v="0"/>
    <n v="0"/>
    <n v="0"/>
    <n v="150"/>
    <n v="2"/>
  </r>
  <r>
    <x v="10"/>
    <x v="267"/>
    <s v="1"/>
    <s v="01"/>
    <s v="15041RESIN146362023"/>
    <s v="23BL000F"/>
    <n v="835"/>
    <n v="835"/>
    <n v="835"/>
    <n v="835"/>
    <m/>
    <n v="0"/>
    <n v="0"/>
    <n v="0"/>
    <n v="25.99"/>
    <n v="0"/>
    <n v="0"/>
    <n v="0"/>
    <n v="0"/>
    <n v="0"/>
    <n v="25.99"/>
    <n v="2"/>
  </r>
  <r>
    <x v="10"/>
    <x v="267"/>
    <s v="1"/>
    <s v="01"/>
    <s v="15041RESIN146362023"/>
    <s v="23BL000F"/>
    <n v="836"/>
    <n v="836"/>
    <n v="836"/>
    <n v="836"/>
    <m/>
    <n v="0"/>
    <n v="0"/>
    <n v="0"/>
    <n v="84.3"/>
    <n v="0"/>
    <n v="0"/>
    <n v="0"/>
    <n v="0"/>
    <n v="0"/>
    <n v="84.3"/>
    <n v="2"/>
  </r>
  <r>
    <x v="10"/>
    <x v="267"/>
    <s v="1"/>
    <s v="01"/>
    <s v="15041RESIN146362023"/>
    <s v="23BL000F"/>
    <n v="837"/>
    <n v="837"/>
    <n v="837"/>
    <n v="837"/>
    <m/>
    <n v="0"/>
    <n v="0"/>
    <n v="0"/>
    <n v="189"/>
    <n v="0"/>
    <n v="0"/>
    <n v="0"/>
    <n v="0"/>
    <n v="0"/>
    <n v="189"/>
    <n v="2"/>
  </r>
  <r>
    <x v="10"/>
    <x v="267"/>
    <s v="1"/>
    <s v="01"/>
    <s v="15041RESIN146362023"/>
    <s v="23BL000F"/>
    <n v="838"/>
    <n v="838"/>
    <n v="838"/>
    <n v="838"/>
    <m/>
    <n v="0"/>
    <n v="0"/>
    <n v="0"/>
    <n v="87.45"/>
    <n v="0"/>
    <n v="0"/>
    <n v="0"/>
    <n v="0"/>
    <n v="0"/>
    <n v="87.45"/>
    <n v="2"/>
  </r>
  <r>
    <x v="10"/>
    <x v="267"/>
    <s v="1"/>
    <s v="01"/>
    <s v="15041RESIN146362023"/>
    <s v="23BL000F"/>
    <n v="839"/>
    <n v="839"/>
    <n v="839"/>
    <n v="839"/>
    <m/>
    <n v="0"/>
    <n v="0"/>
    <n v="0"/>
    <n v="544"/>
    <n v="0"/>
    <n v="0"/>
    <n v="0"/>
    <n v="0"/>
    <n v="0"/>
    <n v="544"/>
    <n v="2"/>
  </r>
  <r>
    <x v="10"/>
    <x v="267"/>
    <s v="1"/>
    <s v="01"/>
    <s v="15041RESIN146362023"/>
    <s v="23BL000F"/>
    <n v="840"/>
    <n v="840"/>
    <n v="840"/>
    <n v="840"/>
    <m/>
    <n v="0"/>
    <n v="0"/>
    <n v="0"/>
    <n v="7.8"/>
    <n v="0"/>
    <n v="0"/>
    <n v="0"/>
    <n v="0"/>
    <n v="0"/>
    <n v="7.8"/>
    <n v="2"/>
  </r>
  <r>
    <x v="10"/>
    <x v="267"/>
    <s v="1"/>
    <s v="01"/>
    <s v="15041RESIN146362023"/>
    <s v="23BL000F"/>
    <n v="841"/>
    <n v="841"/>
    <n v="841"/>
    <n v="841"/>
    <m/>
    <n v="0"/>
    <n v="0"/>
    <n v="0"/>
    <n v="525"/>
    <n v="0"/>
    <n v="0"/>
    <n v="0"/>
    <n v="0"/>
    <n v="0"/>
    <n v="525"/>
    <n v="2"/>
  </r>
  <r>
    <x v="10"/>
    <x v="267"/>
    <s v="1"/>
    <s v="01"/>
    <s v="15041RESIN146362023"/>
    <s v="23BL000F"/>
    <n v="842"/>
    <n v="842"/>
    <n v="842"/>
    <n v="842"/>
    <m/>
    <n v="0"/>
    <n v="0"/>
    <n v="0"/>
    <n v="689.5"/>
    <n v="0"/>
    <n v="0"/>
    <n v="0"/>
    <n v="0"/>
    <n v="0"/>
    <n v="689.5"/>
    <n v="2"/>
  </r>
  <r>
    <x v="10"/>
    <x v="267"/>
    <s v="1"/>
    <s v="01"/>
    <s v="15041RESIN146362023"/>
    <s v="23BL000F"/>
    <n v="843"/>
    <n v="843"/>
    <n v="843"/>
    <n v="843"/>
    <m/>
    <n v="0"/>
    <n v="0"/>
    <n v="0"/>
    <n v="16.5"/>
    <n v="0"/>
    <n v="0"/>
    <n v="0"/>
    <n v="0"/>
    <n v="0"/>
    <n v="16.5"/>
    <n v="2"/>
  </r>
  <r>
    <x v="10"/>
    <x v="267"/>
    <s v="1"/>
    <s v="01"/>
    <s v="15041RESIN146362023"/>
    <s v="23BL000F"/>
    <n v="844"/>
    <n v="844"/>
    <n v="844"/>
    <n v="844"/>
    <m/>
    <n v="0"/>
    <n v="0"/>
    <n v="0"/>
    <n v="573"/>
    <n v="0"/>
    <n v="0"/>
    <n v="0"/>
    <n v="0"/>
    <n v="0"/>
    <n v="573"/>
    <n v="2"/>
  </r>
  <r>
    <x v="10"/>
    <x v="267"/>
    <s v="1"/>
    <s v="01"/>
    <s v="15041RESIN146362023"/>
    <s v="23BL000F"/>
    <n v="845"/>
    <n v="845"/>
    <n v="845"/>
    <n v="845"/>
    <m/>
    <n v="0"/>
    <n v="0"/>
    <n v="0"/>
    <n v="85.5"/>
    <n v="0"/>
    <n v="0"/>
    <n v="0"/>
    <n v="0"/>
    <n v="0"/>
    <n v="85.5"/>
    <n v="2"/>
  </r>
  <r>
    <x v="10"/>
    <x v="267"/>
    <s v="1"/>
    <s v="01"/>
    <s v="15041RESIN146362023"/>
    <s v="23BL000F"/>
    <n v="846"/>
    <n v="846"/>
    <n v="846"/>
    <n v="846"/>
    <m/>
    <n v="0"/>
    <n v="0"/>
    <n v="0"/>
    <n v="17"/>
    <n v="0"/>
    <n v="0"/>
    <n v="0"/>
    <n v="0"/>
    <n v="0"/>
    <n v="17"/>
    <n v="2"/>
  </r>
  <r>
    <x v="10"/>
    <x v="267"/>
    <s v="1"/>
    <s v="01"/>
    <s v="15041RESIN146362023"/>
    <s v="23BL000F"/>
    <n v="847"/>
    <n v="847"/>
    <n v="847"/>
    <n v="847"/>
    <m/>
    <n v="0"/>
    <n v="0"/>
    <n v="0"/>
    <n v="52.85"/>
    <n v="0"/>
    <n v="0"/>
    <n v="0"/>
    <n v="0"/>
    <n v="0"/>
    <n v="52.85"/>
    <n v="2"/>
  </r>
  <r>
    <x v="10"/>
    <x v="267"/>
    <s v="1"/>
    <s v="01"/>
    <s v="15041RESIN146362023"/>
    <s v="23BL000F"/>
    <n v="848"/>
    <n v="848"/>
    <n v="848"/>
    <n v="848"/>
    <m/>
    <n v="0"/>
    <n v="0"/>
    <n v="0"/>
    <n v="493.5"/>
    <n v="0"/>
    <n v="0"/>
    <n v="0"/>
    <n v="0"/>
    <n v="0"/>
    <n v="493.5"/>
    <n v="2"/>
  </r>
  <r>
    <x v="10"/>
    <x v="267"/>
    <s v="1"/>
    <s v="01"/>
    <s v="15041RESIN146362023"/>
    <s v="23BL000F"/>
    <n v="849"/>
    <n v="849"/>
    <n v="849"/>
    <n v="849"/>
    <m/>
    <n v="0"/>
    <n v="0"/>
    <n v="0"/>
    <n v="23.8"/>
    <n v="0"/>
    <n v="0"/>
    <n v="0"/>
    <n v="0"/>
    <n v="0"/>
    <n v="23.8"/>
    <n v="2"/>
  </r>
  <r>
    <x v="10"/>
    <x v="267"/>
    <s v="1"/>
    <s v="01"/>
    <s v="15041RESIN146362023"/>
    <s v="23BL000F"/>
    <n v="850"/>
    <n v="850"/>
    <n v="850"/>
    <n v="850"/>
    <m/>
    <n v="0"/>
    <n v="0"/>
    <n v="0"/>
    <n v="62"/>
    <n v="0"/>
    <n v="0"/>
    <n v="0"/>
    <n v="0"/>
    <n v="0"/>
    <n v="62"/>
    <n v="2"/>
  </r>
  <r>
    <x v="10"/>
    <x v="267"/>
    <s v="1"/>
    <s v="01"/>
    <s v="15041RESIN146362023"/>
    <s v="23BL000F"/>
    <n v="851"/>
    <n v="851"/>
    <n v="851"/>
    <n v="851"/>
    <m/>
    <n v="0"/>
    <n v="0"/>
    <n v="0"/>
    <n v="30.6"/>
    <n v="0"/>
    <n v="0"/>
    <n v="0"/>
    <n v="0"/>
    <n v="0"/>
    <n v="30.6"/>
    <n v="2"/>
  </r>
  <r>
    <x v="10"/>
    <x v="268"/>
    <s v="1"/>
    <s v="01"/>
    <s v="15041RESIN146362023"/>
    <s v="23BL000F"/>
    <n v="852"/>
    <n v="852"/>
    <n v="852"/>
    <n v="852"/>
    <m/>
    <n v="0"/>
    <n v="0"/>
    <n v="0"/>
    <n v="418"/>
    <n v="0"/>
    <n v="0"/>
    <n v="0"/>
    <n v="0"/>
    <n v="0"/>
    <n v="418"/>
    <n v="2"/>
  </r>
  <r>
    <x v="10"/>
    <x v="268"/>
    <s v="1"/>
    <s v="01"/>
    <s v="15041RESIN146362023"/>
    <s v="23BL000F"/>
    <n v="853"/>
    <n v="853"/>
    <n v="853"/>
    <n v="853"/>
    <m/>
    <n v="0"/>
    <n v="0"/>
    <n v="0"/>
    <n v="553"/>
    <n v="0"/>
    <n v="0"/>
    <n v="0"/>
    <n v="0"/>
    <n v="0"/>
    <n v="553"/>
    <n v="2"/>
  </r>
  <r>
    <x v="10"/>
    <x v="268"/>
    <s v="1"/>
    <s v="01"/>
    <s v="15041RESIN146362023"/>
    <s v="23BL000F"/>
    <n v="854"/>
    <n v="854"/>
    <n v="854"/>
    <n v="854"/>
    <m/>
    <n v="0"/>
    <n v="0"/>
    <n v="0"/>
    <n v="86.6"/>
    <n v="0"/>
    <n v="0"/>
    <n v="0"/>
    <n v="0"/>
    <n v="0"/>
    <n v="86.6"/>
    <n v="2"/>
  </r>
  <r>
    <x v="10"/>
    <x v="268"/>
    <s v="1"/>
    <s v="01"/>
    <s v="15041RESIN146362023"/>
    <s v="23BL000F"/>
    <n v="855"/>
    <n v="855"/>
    <n v="855"/>
    <n v="855"/>
    <m/>
    <n v="0"/>
    <n v="0"/>
    <n v="0"/>
    <n v="368"/>
    <n v="0"/>
    <n v="0"/>
    <n v="0"/>
    <n v="0"/>
    <n v="0"/>
    <n v="368"/>
    <n v="2"/>
  </r>
  <r>
    <x v="10"/>
    <x v="268"/>
    <s v="1"/>
    <s v="01"/>
    <s v="15041RESIN146362023"/>
    <s v="23BL000F"/>
    <n v="856"/>
    <n v="856"/>
    <n v="856"/>
    <n v="856"/>
    <m/>
    <n v="0"/>
    <n v="0"/>
    <n v="0"/>
    <n v="361.9"/>
    <n v="0"/>
    <n v="0"/>
    <n v="0"/>
    <n v="0"/>
    <n v="0"/>
    <n v="361.9"/>
    <n v="2"/>
  </r>
  <r>
    <x v="10"/>
    <x v="268"/>
    <s v="1"/>
    <s v="01"/>
    <s v="15041RESIN146362023"/>
    <s v="23BL000F"/>
    <n v="857"/>
    <n v="857"/>
    <n v="857"/>
    <n v="857"/>
    <m/>
    <n v="0"/>
    <n v="0"/>
    <n v="0"/>
    <n v="73"/>
    <n v="0"/>
    <n v="0"/>
    <n v="0"/>
    <n v="0"/>
    <n v="0"/>
    <n v="73"/>
    <n v="2"/>
  </r>
  <r>
    <x v="10"/>
    <x v="268"/>
    <s v="1"/>
    <s v="01"/>
    <s v="15041RESIN146362023"/>
    <s v="23BL000F"/>
    <n v="858"/>
    <n v="858"/>
    <n v="858"/>
    <n v="858"/>
    <m/>
    <n v="0"/>
    <n v="0"/>
    <n v="0"/>
    <n v="3"/>
    <n v="0"/>
    <n v="0"/>
    <n v="0"/>
    <n v="0"/>
    <n v="0"/>
    <n v="3"/>
    <n v="2"/>
  </r>
  <r>
    <x v="10"/>
    <x v="268"/>
    <s v="1"/>
    <s v="01"/>
    <s v="15041RESIN146362023"/>
    <s v="23BL000F"/>
    <n v="859"/>
    <n v="859"/>
    <n v="859"/>
    <n v="859"/>
    <m/>
    <n v="0"/>
    <n v="0"/>
    <n v="0"/>
    <n v="105"/>
    <n v="0"/>
    <n v="0"/>
    <n v="0"/>
    <n v="0"/>
    <n v="0"/>
    <n v="105"/>
    <n v="2"/>
  </r>
  <r>
    <x v="10"/>
    <x v="268"/>
    <s v="1"/>
    <s v="01"/>
    <s v="15041RESIN146362023"/>
    <s v="23BL000F"/>
    <n v="860"/>
    <n v="860"/>
    <n v="860"/>
    <n v="860"/>
    <m/>
    <n v="0"/>
    <n v="0"/>
    <n v="0"/>
    <n v="96.8"/>
    <n v="0"/>
    <n v="0"/>
    <n v="0"/>
    <n v="0"/>
    <n v="0"/>
    <n v="96.8"/>
    <n v="2"/>
  </r>
  <r>
    <x v="10"/>
    <x v="268"/>
    <s v="1"/>
    <s v="01"/>
    <s v="15041RESIN146362023"/>
    <s v="23BL000F"/>
    <n v="861"/>
    <n v="861"/>
    <n v="861"/>
    <n v="861"/>
    <m/>
    <n v="0"/>
    <n v="0"/>
    <n v="0"/>
    <n v="31.9"/>
    <n v="0"/>
    <n v="0"/>
    <n v="0"/>
    <n v="0"/>
    <n v="0"/>
    <n v="31.9"/>
    <n v="2"/>
  </r>
  <r>
    <x v="10"/>
    <x v="268"/>
    <s v="1"/>
    <s v="01"/>
    <s v="15041RESIN146362023"/>
    <s v="23BL000F"/>
    <n v="862"/>
    <n v="862"/>
    <n v="862"/>
    <n v="862"/>
    <m/>
    <n v="0"/>
    <n v="0"/>
    <n v="0"/>
    <n v="481.05"/>
    <n v="0"/>
    <n v="0"/>
    <n v="0"/>
    <n v="0"/>
    <n v="0"/>
    <n v="481.05"/>
    <n v="2"/>
  </r>
  <r>
    <x v="10"/>
    <x v="268"/>
    <s v="1"/>
    <s v="01"/>
    <s v="15041RESIN146362023"/>
    <s v="23BL000F"/>
    <n v="863"/>
    <n v="863"/>
    <n v="863"/>
    <n v="863"/>
    <m/>
    <n v="0"/>
    <n v="0"/>
    <n v="0"/>
    <n v="189"/>
    <n v="0"/>
    <n v="0"/>
    <n v="0"/>
    <n v="0"/>
    <n v="0"/>
    <n v="189"/>
    <n v="2"/>
  </r>
  <r>
    <x v="10"/>
    <x v="268"/>
    <s v="1"/>
    <s v="01"/>
    <s v="15041RESIN146362023"/>
    <s v="23BL000F"/>
    <n v="864"/>
    <n v="864"/>
    <n v="864"/>
    <n v="864"/>
    <m/>
    <n v="0"/>
    <n v="0"/>
    <n v="0"/>
    <n v="85"/>
    <n v="0"/>
    <n v="0"/>
    <n v="0"/>
    <n v="0"/>
    <n v="0"/>
    <n v="85"/>
    <n v="2"/>
  </r>
  <r>
    <x v="10"/>
    <x v="268"/>
    <s v="1"/>
    <s v="01"/>
    <s v="15041RESIN146362023"/>
    <s v="23BL000F"/>
    <n v="865"/>
    <n v="865"/>
    <n v="865"/>
    <n v="865"/>
    <m/>
    <n v="0"/>
    <n v="0"/>
    <n v="0"/>
    <n v="45"/>
    <n v="0"/>
    <n v="0"/>
    <n v="0"/>
    <n v="0"/>
    <n v="0"/>
    <n v="45"/>
    <n v="2"/>
  </r>
  <r>
    <x v="10"/>
    <x v="268"/>
    <s v="1"/>
    <s v="01"/>
    <s v="15041RESIN146362023"/>
    <s v="23BL000F"/>
    <n v="866"/>
    <n v="866"/>
    <n v="866"/>
    <n v="866"/>
    <m/>
    <n v="0"/>
    <n v="0"/>
    <n v="0"/>
    <n v="126.72"/>
    <n v="0"/>
    <n v="0"/>
    <n v="0"/>
    <n v="0"/>
    <n v="0"/>
    <n v="126.72"/>
    <n v="2"/>
  </r>
  <r>
    <x v="10"/>
    <x v="268"/>
    <s v="1"/>
    <s v="01"/>
    <s v="15041RESIN146362023"/>
    <s v="23BL000F"/>
    <n v="867"/>
    <n v="867"/>
    <n v="867"/>
    <n v="867"/>
    <m/>
    <n v="0"/>
    <n v="0"/>
    <n v="0"/>
    <n v="333"/>
    <n v="0"/>
    <n v="0"/>
    <n v="0"/>
    <n v="0"/>
    <n v="0"/>
    <n v="333"/>
    <n v="2"/>
  </r>
  <r>
    <x v="10"/>
    <x v="268"/>
    <s v="1"/>
    <s v="01"/>
    <s v="15041RESIN146362023"/>
    <s v="23BL000F"/>
    <n v="868"/>
    <n v="868"/>
    <n v="868"/>
    <n v="868"/>
    <m/>
    <n v="0"/>
    <n v="0"/>
    <n v="0"/>
    <n v="541.70000000000005"/>
    <n v="0"/>
    <n v="0"/>
    <n v="0"/>
    <n v="0"/>
    <n v="0"/>
    <n v="541.70000000000005"/>
    <n v="2"/>
  </r>
  <r>
    <x v="10"/>
    <x v="268"/>
    <s v="1"/>
    <s v="01"/>
    <s v="15041RESIN146362023"/>
    <s v="23BL000F"/>
    <n v="869"/>
    <n v="869"/>
    <n v="869"/>
    <n v="869"/>
    <m/>
    <n v="0"/>
    <n v="0"/>
    <n v="0"/>
    <n v="52.5"/>
    <n v="0"/>
    <n v="0"/>
    <n v="0"/>
    <n v="0"/>
    <n v="0"/>
    <n v="52.5"/>
    <n v="2"/>
  </r>
  <r>
    <x v="10"/>
    <x v="268"/>
    <s v="1"/>
    <s v="01"/>
    <s v="15041RESIN146362023"/>
    <s v="23BL000F"/>
    <n v="870"/>
    <n v="870"/>
    <n v="870"/>
    <n v="870"/>
    <m/>
    <n v="0"/>
    <n v="0"/>
    <n v="0"/>
    <n v="322"/>
    <n v="0"/>
    <n v="0"/>
    <n v="0"/>
    <n v="0"/>
    <n v="0"/>
    <n v="322"/>
    <n v="2"/>
  </r>
  <r>
    <x v="10"/>
    <x v="268"/>
    <s v="1"/>
    <s v="01"/>
    <s v="15041RESIN146362023"/>
    <s v="23BL000F"/>
    <n v="871"/>
    <n v="871"/>
    <n v="871"/>
    <n v="871"/>
    <m/>
    <n v="0"/>
    <n v="0"/>
    <n v="0"/>
    <n v="70.150000000000006"/>
    <n v="0"/>
    <n v="0"/>
    <n v="0"/>
    <n v="0"/>
    <n v="0"/>
    <n v="70.150000000000006"/>
    <n v="2"/>
  </r>
  <r>
    <x v="10"/>
    <x v="268"/>
    <s v="1"/>
    <s v="01"/>
    <s v="15041RESIN146362023"/>
    <s v="23BL000F"/>
    <n v="872"/>
    <n v="872"/>
    <n v="872"/>
    <n v="872"/>
    <m/>
    <n v="0"/>
    <n v="0"/>
    <n v="0"/>
    <n v="199.15"/>
    <n v="0"/>
    <n v="0"/>
    <n v="0"/>
    <n v="0"/>
    <n v="0"/>
    <n v="199.15"/>
    <n v="2"/>
  </r>
  <r>
    <x v="10"/>
    <x v="268"/>
    <s v="1"/>
    <s v="01"/>
    <s v="15041RESIN146362023"/>
    <s v="23BL000F"/>
    <n v="873"/>
    <n v="873"/>
    <n v="873"/>
    <n v="873"/>
    <m/>
    <n v="0"/>
    <n v="0"/>
    <n v="0"/>
    <n v="74.5"/>
    <n v="0"/>
    <n v="0"/>
    <n v="0"/>
    <n v="0"/>
    <n v="0"/>
    <n v="74.5"/>
    <n v="2"/>
  </r>
  <r>
    <x v="10"/>
    <x v="268"/>
    <s v="1"/>
    <s v="01"/>
    <s v="15041RESIN146362023"/>
    <s v="23BL000F"/>
    <n v="874"/>
    <n v="874"/>
    <n v="874"/>
    <n v="874"/>
    <m/>
    <n v="0"/>
    <n v="0"/>
    <n v="0"/>
    <n v="59.5"/>
    <n v="0"/>
    <n v="0"/>
    <n v="0"/>
    <n v="0"/>
    <n v="0"/>
    <n v="59.5"/>
    <n v="2"/>
  </r>
  <r>
    <x v="10"/>
    <x v="268"/>
    <s v="1"/>
    <s v="01"/>
    <s v="15041RESIN146362023"/>
    <s v="23BL000F"/>
    <n v="875"/>
    <n v="875"/>
    <n v="875"/>
    <n v="875"/>
    <m/>
    <n v="0"/>
    <n v="0"/>
    <n v="0"/>
    <n v="220.5"/>
    <n v="0"/>
    <n v="0"/>
    <n v="0"/>
    <n v="0"/>
    <n v="0"/>
    <n v="220.5"/>
    <n v="2"/>
  </r>
  <r>
    <x v="10"/>
    <x v="268"/>
    <s v="1"/>
    <s v="01"/>
    <s v="15041RESIN146362023"/>
    <s v="23BL000F"/>
    <n v="876"/>
    <n v="876"/>
    <n v="876"/>
    <n v="876"/>
    <m/>
    <n v="0"/>
    <n v="0"/>
    <n v="0"/>
    <n v="256.60000000000002"/>
    <n v="0"/>
    <n v="0"/>
    <n v="0"/>
    <n v="0"/>
    <n v="0"/>
    <n v="256.60000000000002"/>
    <n v="2"/>
  </r>
  <r>
    <x v="10"/>
    <x v="268"/>
    <s v="1"/>
    <s v="01"/>
    <s v="15041RESIN146362023"/>
    <s v="23BL000F"/>
    <n v="877"/>
    <n v="877"/>
    <n v="877"/>
    <n v="877"/>
    <m/>
    <n v="0"/>
    <n v="0"/>
    <n v="0"/>
    <n v="55"/>
    <n v="0"/>
    <n v="0"/>
    <n v="0"/>
    <n v="0"/>
    <n v="0"/>
    <n v="55"/>
    <n v="2"/>
  </r>
  <r>
    <x v="10"/>
    <x v="269"/>
    <s v="1"/>
    <s v="01"/>
    <s v="15041RESIN146362023"/>
    <s v="23BL000F"/>
    <n v="878"/>
    <n v="878"/>
    <n v="878"/>
    <n v="878"/>
    <m/>
    <n v="0"/>
    <n v="0"/>
    <n v="0"/>
    <n v="8.25"/>
    <n v="0"/>
    <n v="0"/>
    <n v="0"/>
    <n v="0"/>
    <n v="0"/>
    <n v="8.25"/>
    <n v="2"/>
  </r>
  <r>
    <x v="10"/>
    <x v="269"/>
    <s v="1"/>
    <s v="01"/>
    <s v="15041RESIN146362023"/>
    <s v="23BL000F"/>
    <n v="879"/>
    <n v="879"/>
    <n v="879"/>
    <n v="879"/>
    <m/>
    <n v="0"/>
    <n v="0"/>
    <n v="0"/>
    <n v="337.75"/>
    <n v="0"/>
    <n v="0"/>
    <n v="0"/>
    <n v="0"/>
    <n v="0"/>
    <n v="337.75"/>
    <n v="2"/>
  </r>
  <r>
    <x v="10"/>
    <x v="269"/>
    <s v="1"/>
    <s v="01"/>
    <s v="15041RESIN146362023"/>
    <s v="23BL000F"/>
    <n v="880"/>
    <n v="880"/>
    <n v="880"/>
    <n v="880"/>
    <m/>
    <n v="0"/>
    <n v="0"/>
    <n v="0"/>
    <n v="463"/>
    <n v="0"/>
    <n v="0"/>
    <n v="0"/>
    <n v="0"/>
    <n v="0"/>
    <n v="463"/>
    <n v="2"/>
  </r>
  <r>
    <x v="10"/>
    <x v="269"/>
    <s v="1"/>
    <s v="01"/>
    <s v="15041RESIN146362023"/>
    <s v="23BL000F"/>
    <n v="881"/>
    <n v="881"/>
    <n v="881"/>
    <n v="881"/>
    <m/>
    <n v="0"/>
    <n v="0"/>
    <n v="0"/>
    <n v="243.3"/>
    <n v="0"/>
    <n v="0"/>
    <n v="0"/>
    <n v="0"/>
    <n v="0"/>
    <n v="243.3"/>
    <n v="2"/>
  </r>
  <r>
    <x v="10"/>
    <x v="269"/>
    <s v="1"/>
    <s v="01"/>
    <s v="15041RESIN146362023"/>
    <s v="23BL000F"/>
    <n v="882"/>
    <n v="882"/>
    <n v="882"/>
    <n v="882"/>
    <m/>
    <n v="0"/>
    <n v="0"/>
    <n v="0"/>
    <n v="21"/>
    <n v="0"/>
    <n v="0"/>
    <n v="0"/>
    <n v="0"/>
    <n v="0"/>
    <n v="21"/>
    <n v="2"/>
  </r>
  <r>
    <x v="10"/>
    <x v="269"/>
    <s v="1"/>
    <s v="01"/>
    <s v="15041RESIN146362023"/>
    <s v="23BL000F"/>
    <n v="883"/>
    <n v="883"/>
    <n v="883"/>
    <n v="883"/>
    <m/>
    <n v="0"/>
    <n v="0"/>
    <n v="0"/>
    <n v="15"/>
    <n v="0"/>
    <n v="0"/>
    <n v="0"/>
    <n v="0"/>
    <n v="0"/>
    <n v="15"/>
    <n v="2"/>
  </r>
  <r>
    <x v="10"/>
    <x v="269"/>
    <s v="1"/>
    <s v="01"/>
    <s v="15041RESIN146362023"/>
    <s v="23BL000F"/>
    <n v="884"/>
    <n v="884"/>
    <n v="884"/>
    <n v="884"/>
    <m/>
    <n v="0"/>
    <n v="0"/>
    <n v="0"/>
    <n v="112"/>
    <n v="0"/>
    <n v="0"/>
    <n v="0"/>
    <n v="0"/>
    <n v="0"/>
    <n v="112"/>
    <n v="2"/>
  </r>
  <r>
    <x v="10"/>
    <x v="269"/>
    <s v="1"/>
    <s v="01"/>
    <s v="15041RESIN146362023"/>
    <s v="23BL000F"/>
    <n v="885"/>
    <n v="885"/>
    <n v="885"/>
    <n v="885"/>
    <m/>
    <n v="0"/>
    <n v="0"/>
    <n v="0"/>
    <n v="10.95"/>
    <n v="0"/>
    <n v="0"/>
    <n v="0"/>
    <n v="0"/>
    <n v="0"/>
    <n v="10.95"/>
    <n v="2"/>
  </r>
  <r>
    <x v="10"/>
    <x v="269"/>
    <s v="1"/>
    <s v="01"/>
    <s v="15041RESIN146362023"/>
    <s v="23BL000F"/>
    <n v="886"/>
    <n v="886"/>
    <n v="886"/>
    <n v="886"/>
    <m/>
    <n v="0"/>
    <n v="0"/>
    <n v="0"/>
    <n v="459.94"/>
    <n v="0"/>
    <n v="0"/>
    <n v="0"/>
    <n v="0"/>
    <n v="0"/>
    <n v="459.94"/>
    <n v="2"/>
  </r>
  <r>
    <x v="10"/>
    <x v="269"/>
    <s v="1"/>
    <s v="01"/>
    <s v="15041RESIN146362023"/>
    <s v="23BL000F"/>
    <n v="887"/>
    <n v="887"/>
    <n v="887"/>
    <n v="887"/>
    <m/>
    <n v="0"/>
    <n v="0"/>
    <n v="0"/>
    <n v="71.5"/>
    <n v="0"/>
    <n v="0"/>
    <n v="0"/>
    <n v="0"/>
    <n v="0"/>
    <n v="71.5"/>
    <n v="2"/>
  </r>
  <r>
    <x v="10"/>
    <x v="269"/>
    <s v="1"/>
    <s v="01"/>
    <s v="15041RESIN146362023"/>
    <s v="23BL000F"/>
    <n v="888"/>
    <n v="888"/>
    <n v="888"/>
    <n v="888"/>
    <m/>
    <n v="0"/>
    <n v="0"/>
    <n v="0"/>
    <n v="7.26"/>
    <n v="0"/>
    <n v="0"/>
    <n v="0"/>
    <n v="0"/>
    <n v="0"/>
    <n v="7.26"/>
    <n v="2"/>
  </r>
  <r>
    <x v="10"/>
    <x v="269"/>
    <s v="1"/>
    <s v="01"/>
    <s v="15041RESIN146362023"/>
    <s v="23BL000F"/>
    <n v="889"/>
    <n v="889"/>
    <n v="889"/>
    <n v="889"/>
    <m/>
    <n v="0"/>
    <n v="0"/>
    <n v="0"/>
    <n v="318.7"/>
    <n v="0"/>
    <n v="0"/>
    <n v="0"/>
    <n v="0"/>
    <n v="0"/>
    <n v="318.7"/>
    <n v="2"/>
  </r>
  <r>
    <x v="10"/>
    <x v="269"/>
    <s v="1"/>
    <s v="01"/>
    <s v="15041RESIN146362023"/>
    <s v="23BL000F"/>
    <n v="890"/>
    <n v="890"/>
    <n v="890"/>
    <n v="890"/>
    <m/>
    <n v="0"/>
    <n v="0"/>
    <n v="0"/>
    <n v="10"/>
    <n v="0"/>
    <n v="0"/>
    <n v="0"/>
    <n v="0"/>
    <n v="0"/>
    <n v="10"/>
    <n v="2"/>
  </r>
  <r>
    <x v="10"/>
    <x v="269"/>
    <s v="1"/>
    <s v="01"/>
    <s v="15041RESIN146362023"/>
    <s v="23BL000F"/>
    <n v="891"/>
    <n v="891"/>
    <n v="891"/>
    <n v="891"/>
    <m/>
    <n v="0"/>
    <n v="0"/>
    <n v="0"/>
    <n v="51"/>
    <n v="0"/>
    <n v="0"/>
    <n v="0"/>
    <n v="0"/>
    <n v="0"/>
    <n v="51"/>
    <n v="2"/>
  </r>
  <r>
    <x v="10"/>
    <x v="269"/>
    <s v="1"/>
    <s v="01"/>
    <s v="15041RESIN146362023"/>
    <s v="23BL000F"/>
    <n v="892"/>
    <n v="892"/>
    <n v="892"/>
    <n v="892"/>
    <m/>
    <n v="0"/>
    <n v="0"/>
    <n v="0"/>
    <n v="180.16"/>
    <n v="0"/>
    <n v="0"/>
    <n v="0"/>
    <n v="0"/>
    <n v="0"/>
    <n v="180.16"/>
    <n v="2"/>
  </r>
  <r>
    <x v="10"/>
    <x v="269"/>
    <s v="1"/>
    <s v="01"/>
    <s v="15041RESIN146362023"/>
    <s v="23BL000F"/>
    <n v="893"/>
    <n v="893"/>
    <n v="893"/>
    <n v="893"/>
    <m/>
    <n v="0"/>
    <n v="0"/>
    <n v="0"/>
    <n v="52.5"/>
    <n v="0"/>
    <n v="0"/>
    <n v="0"/>
    <n v="0"/>
    <n v="0"/>
    <n v="52.5"/>
    <n v="2"/>
  </r>
  <r>
    <x v="10"/>
    <x v="269"/>
    <s v="1"/>
    <s v="01"/>
    <s v="15041RESIN146362023"/>
    <s v="23BL000F"/>
    <n v="894"/>
    <n v="894"/>
    <n v="894"/>
    <n v="894"/>
    <m/>
    <n v="0"/>
    <n v="0"/>
    <n v="0"/>
    <n v="438"/>
    <n v="0"/>
    <n v="0"/>
    <n v="0"/>
    <n v="0"/>
    <n v="0"/>
    <n v="438"/>
    <n v="2"/>
  </r>
  <r>
    <x v="10"/>
    <x v="269"/>
    <s v="1"/>
    <s v="01"/>
    <s v="15041RESIN146362023"/>
    <s v="23BL000F"/>
    <n v="895"/>
    <n v="895"/>
    <n v="895"/>
    <n v="895"/>
    <m/>
    <n v="0"/>
    <n v="0"/>
    <n v="0"/>
    <n v="168"/>
    <n v="0"/>
    <n v="0"/>
    <n v="0"/>
    <n v="0"/>
    <n v="0"/>
    <n v="168"/>
    <n v="2"/>
  </r>
  <r>
    <x v="10"/>
    <x v="269"/>
    <s v="1"/>
    <s v="01"/>
    <s v="15041RESIN146362023"/>
    <s v="23BL000F"/>
    <n v="896"/>
    <n v="896"/>
    <n v="896"/>
    <n v="896"/>
    <m/>
    <n v="0"/>
    <n v="0"/>
    <n v="0"/>
    <n v="98.69"/>
    <n v="0"/>
    <n v="0"/>
    <n v="0"/>
    <n v="0"/>
    <n v="0"/>
    <n v="98.69"/>
    <n v="2"/>
  </r>
  <r>
    <x v="10"/>
    <x v="269"/>
    <s v="1"/>
    <s v="01"/>
    <s v="15041RESIN146362023"/>
    <s v="23BL000F"/>
    <n v="897"/>
    <n v="897"/>
    <n v="897"/>
    <n v="897"/>
    <m/>
    <n v="0"/>
    <n v="0"/>
    <n v="0"/>
    <n v="486.5"/>
    <n v="0"/>
    <n v="0"/>
    <n v="0"/>
    <n v="0"/>
    <n v="0"/>
    <n v="486.5"/>
    <n v="2"/>
  </r>
  <r>
    <x v="10"/>
    <x v="269"/>
    <s v="1"/>
    <s v="01"/>
    <s v="15041RESIN146362023"/>
    <s v="23BL000F"/>
    <n v="898"/>
    <n v="898"/>
    <n v="898"/>
    <n v="898"/>
    <m/>
    <n v="0"/>
    <n v="0"/>
    <n v="0"/>
    <n v="102"/>
    <n v="0"/>
    <n v="0"/>
    <n v="0"/>
    <n v="0"/>
    <n v="0"/>
    <n v="102"/>
    <n v="2"/>
  </r>
  <r>
    <x v="10"/>
    <x v="269"/>
    <s v="1"/>
    <s v="01"/>
    <s v="15041RESIN146362023"/>
    <s v="23BL000F"/>
    <n v="899"/>
    <n v="899"/>
    <n v="899"/>
    <n v="899"/>
    <m/>
    <n v="0"/>
    <n v="0"/>
    <n v="0"/>
    <n v="21.25"/>
    <n v="0"/>
    <n v="0"/>
    <n v="0"/>
    <n v="0"/>
    <n v="0"/>
    <n v="21.25"/>
    <n v="2"/>
  </r>
  <r>
    <x v="10"/>
    <x v="269"/>
    <s v="1"/>
    <s v="01"/>
    <s v="15041RESIN146362023"/>
    <s v="23BL000F"/>
    <n v="900"/>
    <n v="900"/>
    <n v="900"/>
    <n v="900"/>
    <m/>
    <n v="0"/>
    <n v="0"/>
    <n v="0"/>
    <n v="23"/>
    <n v="0"/>
    <n v="0"/>
    <n v="0"/>
    <n v="0"/>
    <n v="0"/>
    <n v="23"/>
    <n v="2"/>
  </r>
  <r>
    <x v="10"/>
    <x v="269"/>
    <s v="1"/>
    <s v="01"/>
    <s v="15041RESIN146362023"/>
    <s v="23BL000F"/>
    <n v="901"/>
    <n v="901"/>
    <n v="901"/>
    <n v="901"/>
    <m/>
    <n v="0"/>
    <n v="0"/>
    <n v="0"/>
    <n v="25.2"/>
    <n v="0"/>
    <n v="0"/>
    <n v="0"/>
    <n v="0"/>
    <n v="0"/>
    <n v="25.2"/>
    <n v="2"/>
  </r>
  <r>
    <x v="10"/>
    <x v="269"/>
    <s v="1"/>
    <s v="01"/>
    <s v="15041RESIN146362023"/>
    <s v="23BL000F"/>
    <n v="902"/>
    <n v="902"/>
    <n v="902"/>
    <n v="902"/>
    <m/>
    <n v="0"/>
    <n v="0"/>
    <n v="0"/>
    <n v="247.5"/>
    <n v="0"/>
    <n v="0"/>
    <n v="0"/>
    <n v="0"/>
    <n v="0"/>
    <n v="247.5"/>
    <n v="2"/>
  </r>
  <r>
    <x v="10"/>
    <x v="269"/>
    <s v="1"/>
    <s v="01"/>
    <s v="15041RESIN146362023"/>
    <s v="23BL000F"/>
    <n v="903"/>
    <n v="903"/>
    <n v="903"/>
    <n v="903"/>
    <m/>
    <n v="0"/>
    <n v="0"/>
    <n v="0"/>
    <n v="183.24"/>
    <n v="0"/>
    <n v="0"/>
    <n v="0"/>
    <n v="0"/>
    <n v="0"/>
    <n v="183.24"/>
    <n v="2"/>
  </r>
  <r>
    <x v="10"/>
    <x v="270"/>
    <s v="1"/>
    <s v="01"/>
    <s v="15041RESIN146362023"/>
    <s v="23BL000F"/>
    <n v="904"/>
    <n v="904"/>
    <n v="904"/>
    <n v="904"/>
    <m/>
    <n v="0"/>
    <n v="0"/>
    <n v="0"/>
    <n v="426"/>
    <n v="0"/>
    <n v="0"/>
    <n v="0"/>
    <n v="0"/>
    <n v="0"/>
    <n v="426"/>
    <n v="2"/>
  </r>
  <r>
    <x v="10"/>
    <x v="270"/>
    <s v="1"/>
    <s v="01"/>
    <s v="15041RESIN146362023"/>
    <s v="23BL000F"/>
    <n v="905"/>
    <n v="905"/>
    <n v="905"/>
    <n v="905"/>
    <m/>
    <n v="0"/>
    <n v="0"/>
    <n v="0"/>
    <n v="563"/>
    <n v="0"/>
    <n v="0"/>
    <n v="0"/>
    <n v="0"/>
    <n v="0"/>
    <n v="563"/>
    <n v="2"/>
  </r>
  <r>
    <x v="10"/>
    <x v="270"/>
    <s v="1"/>
    <s v="01"/>
    <s v="15041RESIN146362023"/>
    <s v="23BL000F"/>
    <n v="906"/>
    <n v="906"/>
    <n v="906"/>
    <n v="906"/>
    <m/>
    <n v="0"/>
    <n v="0"/>
    <n v="0"/>
    <n v="565"/>
    <n v="0"/>
    <n v="0"/>
    <n v="0"/>
    <n v="0"/>
    <n v="0"/>
    <n v="565"/>
    <n v="2"/>
  </r>
  <r>
    <x v="10"/>
    <x v="270"/>
    <s v="1"/>
    <s v="01"/>
    <s v="15041RESIN146362023"/>
    <s v="23BL000F"/>
    <n v="907"/>
    <n v="907"/>
    <n v="907"/>
    <n v="907"/>
    <m/>
    <n v="0"/>
    <n v="0"/>
    <n v="0"/>
    <n v="460.1"/>
    <n v="0"/>
    <n v="0"/>
    <n v="0"/>
    <n v="0"/>
    <n v="0"/>
    <n v="460.1"/>
    <n v="2"/>
  </r>
  <r>
    <x v="10"/>
    <x v="270"/>
    <s v="1"/>
    <s v="01"/>
    <s v="15041RESIN146362023"/>
    <s v="23BL000F"/>
    <n v="908"/>
    <n v="908"/>
    <n v="908"/>
    <n v="908"/>
    <m/>
    <n v="0"/>
    <n v="0"/>
    <n v="0"/>
    <n v="100"/>
    <n v="0"/>
    <n v="0"/>
    <n v="0"/>
    <n v="0"/>
    <n v="0"/>
    <n v="100"/>
    <n v="2"/>
  </r>
  <r>
    <x v="10"/>
    <x v="270"/>
    <s v="1"/>
    <s v="01"/>
    <s v="15041RESIN146362023"/>
    <s v="23BL000F"/>
    <n v="909"/>
    <n v="909"/>
    <n v="909"/>
    <n v="909"/>
    <m/>
    <n v="0"/>
    <n v="0"/>
    <n v="0"/>
    <n v="42.5"/>
    <n v="0"/>
    <n v="0"/>
    <n v="0"/>
    <n v="0"/>
    <n v="0"/>
    <n v="42.5"/>
    <n v="2"/>
  </r>
  <r>
    <x v="10"/>
    <x v="270"/>
    <s v="1"/>
    <s v="01"/>
    <s v="15041RESIN146362023"/>
    <s v="23BL000F"/>
    <n v="910"/>
    <n v="910"/>
    <n v="910"/>
    <n v="910"/>
    <m/>
    <n v="0"/>
    <n v="0"/>
    <n v="0"/>
    <n v="73"/>
    <n v="0"/>
    <n v="0"/>
    <n v="0"/>
    <n v="0"/>
    <n v="0"/>
    <n v="73"/>
    <n v="2"/>
  </r>
  <r>
    <x v="10"/>
    <x v="270"/>
    <s v="1"/>
    <s v="01"/>
    <s v="15041RESIN146362023"/>
    <s v="23BL000F"/>
    <n v="911"/>
    <n v="911"/>
    <n v="911"/>
    <n v="911"/>
    <m/>
    <n v="0"/>
    <n v="0"/>
    <n v="0"/>
    <n v="81.489999999999995"/>
    <n v="0"/>
    <n v="0"/>
    <n v="0"/>
    <n v="0"/>
    <n v="0"/>
    <n v="81.489999999999995"/>
    <n v="2"/>
  </r>
  <r>
    <x v="10"/>
    <x v="270"/>
    <s v="1"/>
    <s v="01"/>
    <s v="15041RESIN146362023"/>
    <s v="23BL000F"/>
    <n v="912"/>
    <n v="912"/>
    <n v="912"/>
    <n v="912"/>
    <m/>
    <n v="0"/>
    <n v="0"/>
    <n v="0"/>
    <n v="10.8"/>
    <n v="0"/>
    <n v="0"/>
    <n v="0"/>
    <n v="0"/>
    <n v="0"/>
    <n v="10.8"/>
    <n v="2"/>
  </r>
  <r>
    <x v="10"/>
    <x v="270"/>
    <s v="1"/>
    <s v="01"/>
    <s v="15041RESIN146362023"/>
    <s v="23BL000F"/>
    <n v="913"/>
    <n v="913"/>
    <n v="913"/>
    <n v="913"/>
    <m/>
    <n v="0"/>
    <n v="0"/>
    <n v="0"/>
    <n v="210"/>
    <n v="0"/>
    <n v="0"/>
    <n v="0"/>
    <n v="0"/>
    <n v="0"/>
    <n v="210"/>
    <n v="2"/>
  </r>
  <r>
    <x v="10"/>
    <x v="270"/>
    <s v="1"/>
    <s v="01"/>
    <s v="15041RESIN146362023"/>
    <s v="23BL000F"/>
    <n v="914"/>
    <n v="914"/>
    <n v="914"/>
    <n v="914"/>
    <m/>
    <n v="0"/>
    <n v="0"/>
    <n v="0"/>
    <n v="451.9"/>
    <n v="0"/>
    <n v="0"/>
    <n v="0"/>
    <n v="0"/>
    <n v="0"/>
    <n v="451.9"/>
    <n v="2"/>
  </r>
  <r>
    <x v="10"/>
    <x v="270"/>
    <s v="1"/>
    <s v="01"/>
    <s v="15041RESIN146362023"/>
    <s v="23BL000F"/>
    <n v="915"/>
    <n v="915"/>
    <n v="915"/>
    <n v="915"/>
    <m/>
    <n v="0"/>
    <n v="0"/>
    <n v="0"/>
    <n v="181"/>
    <n v="0"/>
    <n v="0"/>
    <n v="0"/>
    <n v="0"/>
    <n v="0"/>
    <n v="181"/>
    <n v="2"/>
  </r>
  <r>
    <x v="10"/>
    <x v="270"/>
    <s v="1"/>
    <s v="01"/>
    <s v="15041RESIN146362023"/>
    <s v="23BL000F"/>
    <n v="916"/>
    <n v="916"/>
    <n v="916"/>
    <n v="916"/>
    <m/>
    <n v="0"/>
    <n v="0"/>
    <n v="0"/>
    <n v="53"/>
    <n v="0"/>
    <n v="0"/>
    <n v="0"/>
    <n v="0"/>
    <n v="0"/>
    <n v="53"/>
    <n v="2"/>
  </r>
  <r>
    <x v="10"/>
    <x v="270"/>
    <s v="1"/>
    <s v="01"/>
    <s v="15041RESIN146362023"/>
    <s v="23BL000F"/>
    <n v="917"/>
    <n v="917"/>
    <n v="917"/>
    <n v="917"/>
    <m/>
    <n v="0"/>
    <n v="0"/>
    <n v="0"/>
    <n v="376.25"/>
    <n v="0"/>
    <n v="0"/>
    <n v="0"/>
    <n v="0"/>
    <n v="0"/>
    <n v="376.25"/>
    <n v="2"/>
  </r>
  <r>
    <x v="10"/>
    <x v="270"/>
    <s v="1"/>
    <s v="01"/>
    <s v="15041RESIN146362023"/>
    <s v="23BL000F"/>
    <n v="918"/>
    <n v="918"/>
    <n v="918"/>
    <n v="918"/>
    <m/>
    <n v="0"/>
    <n v="0"/>
    <n v="0"/>
    <n v="16.5"/>
    <n v="0"/>
    <n v="0"/>
    <n v="0"/>
    <n v="0"/>
    <n v="0"/>
    <n v="16.5"/>
    <n v="2"/>
  </r>
  <r>
    <x v="10"/>
    <x v="270"/>
    <s v="1"/>
    <s v="01"/>
    <s v="15041RESIN146362023"/>
    <s v="23BL000F"/>
    <n v="919"/>
    <n v="919"/>
    <n v="919"/>
    <n v="919"/>
    <m/>
    <n v="0"/>
    <n v="0"/>
    <n v="0"/>
    <n v="24.75"/>
    <n v="0"/>
    <n v="0"/>
    <n v="0"/>
    <n v="0"/>
    <n v="0"/>
    <n v="24.75"/>
    <n v="2"/>
  </r>
  <r>
    <x v="10"/>
    <x v="270"/>
    <s v="1"/>
    <s v="01"/>
    <s v="15041RESIN146362023"/>
    <s v="23BL000F"/>
    <n v="920"/>
    <n v="920"/>
    <n v="920"/>
    <n v="920"/>
    <m/>
    <n v="0"/>
    <n v="0"/>
    <n v="0"/>
    <n v="13.65"/>
    <n v="0"/>
    <n v="0"/>
    <n v="0"/>
    <n v="0"/>
    <n v="0"/>
    <n v="13.65"/>
    <n v="2"/>
  </r>
  <r>
    <x v="10"/>
    <x v="270"/>
    <s v="1"/>
    <s v="01"/>
    <s v="15041RESIN146362023"/>
    <s v="23BL000F"/>
    <n v="921"/>
    <n v="921"/>
    <n v="921"/>
    <n v="921"/>
    <m/>
    <n v="0"/>
    <n v="0"/>
    <n v="0"/>
    <n v="13.8"/>
    <n v="0"/>
    <n v="0"/>
    <n v="0"/>
    <n v="0"/>
    <n v="0"/>
    <n v="13.8"/>
    <n v="2"/>
  </r>
  <r>
    <x v="10"/>
    <x v="270"/>
    <s v="1"/>
    <s v="01"/>
    <s v="15041RESIN146362023"/>
    <s v="23BL000F"/>
    <n v="922"/>
    <n v="922"/>
    <n v="922"/>
    <n v="922"/>
    <m/>
    <n v="0"/>
    <n v="0"/>
    <n v="0"/>
    <n v="37.5"/>
    <n v="0"/>
    <n v="0"/>
    <n v="0"/>
    <n v="0"/>
    <n v="0"/>
    <n v="37.5"/>
    <n v="2"/>
  </r>
  <r>
    <x v="10"/>
    <x v="270"/>
    <s v="1"/>
    <s v="01"/>
    <s v="15041RESIN146362023"/>
    <s v="23BL000F"/>
    <n v="923"/>
    <n v="923"/>
    <n v="923"/>
    <n v="923"/>
    <m/>
    <n v="0"/>
    <n v="0"/>
    <n v="0"/>
    <n v="23.1"/>
    <n v="0"/>
    <n v="0"/>
    <n v="0"/>
    <n v="0"/>
    <n v="0"/>
    <n v="23.1"/>
    <n v="2"/>
  </r>
  <r>
    <x v="10"/>
    <x v="270"/>
    <s v="1"/>
    <s v="01"/>
    <s v="15041RESIN146362023"/>
    <s v="23BL000F"/>
    <n v="924"/>
    <n v="924"/>
    <n v="924"/>
    <n v="924"/>
    <m/>
    <n v="0"/>
    <n v="0"/>
    <n v="0"/>
    <n v="47.6"/>
    <n v="0"/>
    <n v="0"/>
    <n v="0"/>
    <n v="0"/>
    <n v="0"/>
    <n v="47.6"/>
    <n v="2"/>
  </r>
  <r>
    <x v="10"/>
    <x v="270"/>
    <s v="1"/>
    <s v="01"/>
    <s v="15041RESIN146362023"/>
    <s v="23BL000F"/>
    <n v="925"/>
    <n v="925"/>
    <n v="925"/>
    <n v="925"/>
    <m/>
    <n v="0"/>
    <n v="0"/>
    <n v="0"/>
    <n v="27"/>
    <n v="0"/>
    <n v="0"/>
    <n v="0"/>
    <n v="0"/>
    <n v="0"/>
    <n v="27"/>
    <n v="2"/>
  </r>
  <r>
    <x v="10"/>
    <x v="270"/>
    <s v="1"/>
    <s v="01"/>
    <s v="15041RESIN146362023"/>
    <s v="23BL000F"/>
    <n v="926"/>
    <n v="926"/>
    <n v="926"/>
    <n v="926"/>
    <m/>
    <n v="0"/>
    <n v="0"/>
    <n v="0"/>
    <n v="641.29999999999995"/>
    <n v="0"/>
    <n v="0"/>
    <n v="0"/>
    <n v="0"/>
    <n v="0"/>
    <n v="641.29999999999995"/>
    <n v="2"/>
  </r>
  <r>
    <x v="10"/>
    <x v="270"/>
    <s v="1"/>
    <s v="01"/>
    <s v="15041RESIN146362023"/>
    <s v="23BL000F"/>
    <n v="927"/>
    <n v="927"/>
    <n v="927"/>
    <n v="927"/>
    <m/>
    <n v="0"/>
    <n v="0"/>
    <n v="0"/>
    <n v="217.05"/>
    <n v="0"/>
    <n v="0"/>
    <n v="0"/>
    <n v="0"/>
    <n v="0"/>
    <n v="217.05"/>
    <n v="2"/>
  </r>
  <r>
    <x v="10"/>
    <x v="270"/>
    <s v="1"/>
    <s v="01"/>
    <s v="15041RESIN146362023"/>
    <s v="23BL000F"/>
    <n v="928"/>
    <n v="928"/>
    <n v="928"/>
    <n v="928"/>
    <m/>
    <n v="0"/>
    <n v="0"/>
    <n v="0"/>
    <n v="90"/>
    <n v="0"/>
    <n v="0"/>
    <n v="0"/>
    <n v="0"/>
    <n v="0"/>
    <n v="90"/>
    <n v="2"/>
  </r>
  <r>
    <x v="10"/>
    <x v="270"/>
    <s v="1"/>
    <s v="01"/>
    <s v="15041RESIN146362023"/>
    <s v="23BL000F"/>
    <n v="929"/>
    <n v="929"/>
    <n v="929"/>
    <n v="929"/>
    <m/>
    <n v="0"/>
    <n v="0"/>
    <n v="0"/>
    <n v="102"/>
    <n v="0"/>
    <n v="0"/>
    <n v="0"/>
    <n v="0"/>
    <n v="0"/>
    <n v="102"/>
    <n v="2"/>
  </r>
  <r>
    <x v="10"/>
    <x v="270"/>
    <s v="1"/>
    <s v="01"/>
    <s v="15041RESIN146362023"/>
    <s v="23BL000F"/>
    <n v="930"/>
    <n v="930"/>
    <n v="930"/>
    <n v="930"/>
    <m/>
    <n v="0"/>
    <n v="0"/>
    <n v="0"/>
    <n v="28.7"/>
    <n v="0"/>
    <n v="0"/>
    <n v="0"/>
    <n v="0"/>
    <n v="0"/>
    <n v="28.7"/>
    <n v="2"/>
  </r>
  <r>
    <x v="10"/>
    <x v="271"/>
    <s v="1"/>
    <s v="01"/>
    <s v="15041RESIN146362023"/>
    <s v="23BL000F"/>
    <n v="931"/>
    <n v="931"/>
    <n v="931"/>
    <n v="931"/>
    <m/>
    <n v="0"/>
    <n v="0"/>
    <n v="0"/>
    <n v="210.5"/>
    <n v="0"/>
    <n v="0"/>
    <n v="0"/>
    <n v="0"/>
    <n v="0"/>
    <n v="210.5"/>
    <n v="2"/>
  </r>
  <r>
    <x v="10"/>
    <x v="271"/>
    <s v="1"/>
    <s v="01"/>
    <s v="15041RESIN146362023"/>
    <s v="23BL000F"/>
    <n v="932"/>
    <n v="932"/>
    <n v="932"/>
    <n v="932"/>
    <m/>
    <n v="0"/>
    <n v="0"/>
    <n v="0"/>
    <n v="385"/>
    <n v="0"/>
    <n v="0"/>
    <n v="0"/>
    <n v="0"/>
    <n v="0"/>
    <n v="385"/>
    <n v="2"/>
  </r>
  <r>
    <x v="10"/>
    <x v="271"/>
    <s v="1"/>
    <s v="01"/>
    <s v="15041RESIN146362023"/>
    <s v="23BL000F"/>
    <n v="933"/>
    <n v="933"/>
    <n v="933"/>
    <n v="933"/>
    <m/>
    <n v="0"/>
    <n v="0"/>
    <n v="0"/>
    <n v="127.25"/>
    <n v="0"/>
    <n v="0"/>
    <n v="0"/>
    <n v="0"/>
    <n v="0"/>
    <n v="127.25"/>
    <n v="2"/>
  </r>
  <r>
    <x v="10"/>
    <x v="271"/>
    <s v="1"/>
    <s v="01"/>
    <s v="15041RESIN146362023"/>
    <s v="23BL000F"/>
    <n v="934"/>
    <n v="934"/>
    <n v="934"/>
    <n v="934"/>
    <m/>
    <n v="0"/>
    <n v="0"/>
    <n v="0"/>
    <n v="455.5"/>
    <n v="0"/>
    <n v="0"/>
    <n v="0"/>
    <n v="0"/>
    <n v="0"/>
    <n v="455.5"/>
    <n v="2"/>
  </r>
  <r>
    <x v="10"/>
    <x v="271"/>
    <s v="1"/>
    <s v="01"/>
    <s v="15041RESIN146362023"/>
    <s v="23BL000F"/>
    <n v="935"/>
    <n v="935"/>
    <n v="935"/>
    <n v="935"/>
    <m/>
    <n v="0"/>
    <n v="0"/>
    <n v="0"/>
    <n v="173.25"/>
    <n v="0"/>
    <n v="0"/>
    <n v="0"/>
    <n v="0"/>
    <n v="0"/>
    <n v="173.25"/>
    <n v="2"/>
  </r>
  <r>
    <x v="10"/>
    <x v="271"/>
    <s v="1"/>
    <s v="01"/>
    <s v="15041RESIN146362023"/>
    <s v="23BL000F"/>
    <n v="936"/>
    <n v="936"/>
    <n v="936"/>
    <n v="936"/>
    <m/>
    <n v="0"/>
    <n v="0"/>
    <n v="0"/>
    <n v="385"/>
    <n v="0"/>
    <n v="0"/>
    <n v="0"/>
    <n v="0"/>
    <n v="0"/>
    <n v="385"/>
    <n v="2"/>
  </r>
  <r>
    <x v="10"/>
    <x v="271"/>
    <s v="1"/>
    <s v="01"/>
    <s v="15041RESIN146362023"/>
    <s v="23BL000F"/>
    <n v="937"/>
    <n v="937"/>
    <n v="937"/>
    <n v="937"/>
    <m/>
    <n v="0"/>
    <n v="0"/>
    <n v="0"/>
    <n v="284.25"/>
    <n v="0"/>
    <n v="0"/>
    <n v="0"/>
    <n v="0"/>
    <n v="0"/>
    <n v="284.25"/>
    <n v="2"/>
  </r>
  <r>
    <x v="10"/>
    <x v="271"/>
    <s v="1"/>
    <s v="01"/>
    <s v="15041RESIN146362023"/>
    <s v="23BL000F"/>
    <n v="938"/>
    <n v="938"/>
    <n v="938"/>
    <n v="938"/>
    <m/>
    <n v="0"/>
    <n v="0"/>
    <n v="0"/>
    <n v="19.5"/>
    <n v="0"/>
    <n v="0"/>
    <n v="0"/>
    <n v="0"/>
    <n v="0"/>
    <n v="19.5"/>
    <n v="2"/>
  </r>
  <r>
    <x v="10"/>
    <x v="271"/>
    <s v="1"/>
    <s v="01"/>
    <s v="15041RESIN146362023"/>
    <s v="23BL000F"/>
    <n v="939"/>
    <n v="939"/>
    <n v="939"/>
    <n v="939"/>
    <m/>
    <n v="0"/>
    <n v="0"/>
    <n v="0"/>
    <n v="183.9"/>
    <n v="0"/>
    <n v="0"/>
    <n v="0"/>
    <n v="0"/>
    <n v="0"/>
    <n v="183.9"/>
    <n v="2"/>
  </r>
  <r>
    <x v="10"/>
    <x v="271"/>
    <s v="1"/>
    <s v="01"/>
    <s v="15041RESIN146362023"/>
    <s v="23BL000F"/>
    <n v="940"/>
    <n v="940"/>
    <n v="940"/>
    <n v="940"/>
    <m/>
    <n v="0"/>
    <n v="0"/>
    <n v="0"/>
    <n v="170"/>
    <n v="0"/>
    <n v="0"/>
    <n v="0"/>
    <n v="0"/>
    <n v="0"/>
    <n v="170"/>
    <n v="2"/>
  </r>
  <r>
    <x v="10"/>
    <x v="271"/>
    <s v="1"/>
    <s v="01"/>
    <s v="15041RESIN146362023"/>
    <s v="23BL000F"/>
    <n v="941"/>
    <n v="941"/>
    <n v="941"/>
    <n v="941"/>
    <m/>
    <n v="0"/>
    <n v="0"/>
    <n v="0"/>
    <n v="53.14"/>
    <n v="0"/>
    <n v="0"/>
    <n v="0"/>
    <n v="0"/>
    <n v="0"/>
    <n v="53.14"/>
    <n v="2"/>
  </r>
  <r>
    <x v="10"/>
    <x v="271"/>
    <s v="1"/>
    <s v="01"/>
    <s v="15041RESIN146362023"/>
    <s v="23BL000F"/>
    <n v="942"/>
    <n v="942"/>
    <n v="942"/>
    <n v="942"/>
    <m/>
    <n v="0"/>
    <n v="0"/>
    <n v="0"/>
    <n v="444.8"/>
    <n v="0"/>
    <n v="0"/>
    <n v="0"/>
    <n v="0"/>
    <n v="0"/>
    <n v="444.8"/>
    <n v="2"/>
  </r>
  <r>
    <x v="10"/>
    <x v="271"/>
    <s v="1"/>
    <s v="01"/>
    <s v="15041RESIN146362023"/>
    <s v="23BL000F"/>
    <n v="943"/>
    <n v="943"/>
    <n v="943"/>
    <n v="943"/>
    <m/>
    <n v="0"/>
    <n v="0"/>
    <n v="0"/>
    <n v="191.2"/>
    <n v="0"/>
    <n v="0"/>
    <n v="0"/>
    <n v="0"/>
    <n v="0"/>
    <n v="191.2"/>
    <n v="2"/>
  </r>
  <r>
    <x v="10"/>
    <x v="271"/>
    <s v="1"/>
    <s v="01"/>
    <s v="15041RESIN146362023"/>
    <s v="23BL000F"/>
    <n v="944"/>
    <n v="944"/>
    <n v="944"/>
    <n v="944"/>
    <m/>
    <n v="0"/>
    <n v="0"/>
    <n v="0"/>
    <n v="270.5"/>
    <n v="0"/>
    <n v="0"/>
    <n v="0"/>
    <n v="0"/>
    <n v="0"/>
    <n v="270.5"/>
    <n v="2"/>
  </r>
  <r>
    <x v="10"/>
    <x v="271"/>
    <s v="1"/>
    <s v="01"/>
    <s v="15041RESIN146362023"/>
    <s v="23BL000F"/>
    <n v="945"/>
    <n v="945"/>
    <n v="945"/>
    <n v="945"/>
    <m/>
    <n v="0"/>
    <n v="0"/>
    <n v="0"/>
    <n v="422.5"/>
    <n v="0"/>
    <n v="0"/>
    <n v="0"/>
    <n v="0"/>
    <n v="0"/>
    <n v="422.5"/>
    <n v="2"/>
  </r>
  <r>
    <x v="10"/>
    <x v="271"/>
    <s v="1"/>
    <s v="01"/>
    <s v="15041RESIN146362023"/>
    <s v="23BL000F"/>
    <n v="946"/>
    <n v="946"/>
    <n v="946"/>
    <n v="946"/>
    <m/>
    <n v="0"/>
    <n v="0"/>
    <n v="0"/>
    <n v="808.7"/>
    <n v="0"/>
    <n v="0"/>
    <n v="0"/>
    <n v="0"/>
    <n v="0"/>
    <n v="808.7"/>
    <n v="2"/>
  </r>
  <r>
    <x v="10"/>
    <x v="271"/>
    <s v="1"/>
    <s v="01"/>
    <s v="15041RESIN146362023"/>
    <s v="23BL000F"/>
    <n v="947"/>
    <n v="947"/>
    <n v="947"/>
    <n v="947"/>
    <m/>
    <n v="0"/>
    <n v="0"/>
    <n v="0"/>
    <n v="42.36"/>
    <n v="0"/>
    <n v="0"/>
    <n v="0"/>
    <n v="0"/>
    <n v="0"/>
    <n v="42.36"/>
    <n v="2"/>
  </r>
  <r>
    <x v="10"/>
    <x v="271"/>
    <s v="1"/>
    <s v="01"/>
    <s v="15041RESIN146362023"/>
    <s v="23BL000F"/>
    <n v="948"/>
    <n v="948"/>
    <n v="948"/>
    <n v="948"/>
    <m/>
    <n v="0"/>
    <n v="0"/>
    <n v="0"/>
    <n v="335.1"/>
    <n v="0"/>
    <n v="0"/>
    <n v="0"/>
    <n v="0"/>
    <n v="0"/>
    <n v="335.1"/>
    <n v="2"/>
  </r>
  <r>
    <x v="10"/>
    <x v="271"/>
    <s v="1"/>
    <s v="01"/>
    <s v="15041RESIN146362023"/>
    <s v="23BL000F"/>
    <n v="949"/>
    <n v="949"/>
    <n v="949"/>
    <n v="949"/>
    <m/>
    <n v="0"/>
    <n v="0"/>
    <n v="0"/>
    <n v="44.4"/>
    <n v="0"/>
    <n v="0"/>
    <n v="0"/>
    <n v="0"/>
    <n v="0"/>
    <n v="44.4"/>
    <n v="2"/>
  </r>
  <r>
    <x v="10"/>
    <x v="271"/>
    <s v="1"/>
    <s v="01"/>
    <s v="15041RESIN146362023"/>
    <s v="23BL000F"/>
    <n v="950"/>
    <n v="950"/>
    <n v="950"/>
    <n v="950"/>
    <m/>
    <n v="0"/>
    <n v="0"/>
    <n v="0"/>
    <n v="139"/>
    <n v="0"/>
    <n v="0"/>
    <n v="0"/>
    <n v="0"/>
    <n v="0"/>
    <n v="139"/>
    <n v="2"/>
  </r>
  <r>
    <x v="10"/>
    <x v="271"/>
    <s v="1"/>
    <s v="01"/>
    <s v="15041RESIN146362023"/>
    <s v="23BL000F"/>
    <n v="951"/>
    <n v="951"/>
    <n v="951"/>
    <n v="951"/>
    <m/>
    <n v="0"/>
    <n v="0"/>
    <n v="0"/>
    <n v="0"/>
    <n v="0"/>
    <n v="0"/>
    <n v="0"/>
    <n v="0"/>
    <n v="0"/>
    <n v="0"/>
    <n v="2"/>
  </r>
  <r>
    <x v="10"/>
    <x v="271"/>
    <s v="1"/>
    <s v="01"/>
    <s v="15041RESIN146362023"/>
    <s v="23BL000F"/>
    <n v="952"/>
    <n v="952"/>
    <n v="952"/>
    <n v="952"/>
    <m/>
    <n v="0"/>
    <n v="0"/>
    <n v="0"/>
    <n v="150"/>
    <n v="0"/>
    <n v="0"/>
    <n v="0"/>
    <n v="0"/>
    <n v="0"/>
    <n v="150"/>
    <n v="2"/>
  </r>
  <r>
    <x v="10"/>
    <x v="271"/>
    <s v="1"/>
    <s v="01"/>
    <s v="15041RESIN146362023"/>
    <s v="23BL000F"/>
    <n v="953"/>
    <n v="953"/>
    <n v="953"/>
    <n v="953"/>
    <m/>
    <n v="0"/>
    <n v="0"/>
    <n v="0"/>
    <n v="0"/>
    <n v="0"/>
    <n v="0"/>
    <n v="0"/>
    <n v="0"/>
    <n v="0"/>
    <n v="0"/>
    <n v="2"/>
  </r>
  <r>
    <x v="10"/>
    <x v="271"/>
    <s v="1"/>
    <s v="01"/>
    <s v="15041RESIN146362023"/>
    <s v="23BL000F"/>
    <n v="954"/>
    <n v="954"/>
    <n v="954"/>
    <n v="954"/>
    <m/>
    <n v="0"/>
    <n v="0"/>
    <n v="0"/>
    <n v="102"/>
    <n v="0"/>
    <n v="0"/>
    <n v="0"/>
    <n v="0"/>
    <n v="0"/>
    <n v="102"/>
    <n v="2"/>
  </r>
  <r>
    <x v="10"/>
    <x v="272"/>
    <s v="1"/>
    <s v="01"/>
    <s v="15041RESIN146362023"/>
    <s v="23BL000F"/>
    <n v="955"/>
    <n v="955"/>
    <n v="955"/>
    <n v="955"/>
    <m/>
    <n v="0"/>
    <n v="0"/>
    <n v="0"/>
    <n v="423.5"/>
    <n v="0"/>
    <n v="0"/>
    <n v="0"/>
    <n v="0"/>
    <n v="0"/>
    <n v="423.5"/>
    <n v="2"/>
  </r>
  <r>
    <x v="10"/>
    <x v="272"/>
    <s v="1"/>
    <s v="01"/>
    <s v="15041RESIN146362023"/>
    <s v="23BL000F"/>
    <n v="956"/>
    <n v="956"/>
    <n v="956"/>
    <n v="956"/>
    <m/>
    <n v="0"/>
    <n v="0"/>
    <n v="0"/>
    <n v="258"/>
    <n v="0"/>
    <n v="0"/>
    <n v="0"/>
    <n v="0"/>
    <n v="0"/>
    <n v="258"/>
    <n v="2"/>
  </r>
  <r>
    <x v="10"/>
    <x v="272"/>
    <s v="1"/>
    <s v="01"/>
    <s v="15041RESIN146362023"/>
    <s v="23BL000F"/>
    <n v="957"/>
    <n v="957"/>
    <n v="957"/>
    <n v="957"/>
    <m/>
    <n v="0"/>
    <n v="0"/>
    <n v="0"/>
    <n v="256.2"/>
    <n v="0"/>
    <n v="0"/>
    <n v="0"/>
    <n v="0"/>
    <n v="0"/>
    <n v="256.2"/>
    <n v="2"/>
  </r>
  <r>
    <x v="10"/>
    <x v="272"/>
    <s v="1"/>
    <s v="01"/>
    <s v="15041RESIN146362023"/>
    <s v="23BL000F"/>
    <n v="958"/>
    <n v="958"/>
    <n v="958"/>
    <n v="958"/>
    <m/>
    <n v="0"/>
    <n v="0"/>
    <n v="0"/>
    <n v="126"/>
    <n v="0"/>
    <n v="0"/>
    <n v="0"/>
    <n v="0"/>
    <n v="0"/>
    <n v="126"/>
    <n v="2"/>
  </r>
  <r>
    <x v="10"/>
    <x v="272"/>
    <s v="1"/>
    <s v="01"/>
    <s v="15041RESIN146362023"/>
    <s v="23BL000F"/>
    <n v="959"/>
    <n v="959"/>
    <n v="959"/>
    <n v="959"/>
    <m/>
    <n v="0"/>
    <n v="0"/>
    <n v="0"/>
    <n v="102"/>
    <n v="0"/>
    <n v="0"/>
    <n v="0"/>
    <n v="0"/>
    <n v="0"/>
    <n v="102"/>
    <n v="2"/>
  </r>
  <r>
    <x v="10"/>
    <x v="272"/>
    <s v="1"/>
    <s v="01"/>
    <s v="15041RESIN146362023"/>
    <s v="23BL000F"/>
    <n v="960"/>
    <n v="960"/>
    <n v="960"/>
    <n v="960"/>
    <m/>
    <n v="0"/>
    <n v="0"/>
    <n v="0"/>
    <n v="86.08"/>
    <n v="0"/>
    <n v="0"/>
    <n v="0"/>
    <n v="0"/>
    <n v="0"/>
    <n v="86.08"/>
    <n v="2"/>
  </r>
  <r>
    <x v="10"/>
    <x v="272"/>
    <s v="1"/>
    <s v="01"/>
    <s v="15041RESIN146362023"/>
    <s v="23BL000F"/>
    <n v="961"/>
    <n v="961"/>
    <n v="961"/>
    <n v="961"/>
    <m/>
    <n v="0"/>
    <n v="0"/>
    <n v="0"/>
    <n v="22.5"/>
    <n v="0"/>
    <n v="0"/>
    <n v="0"/>
    <n v="0"/>
    <n v="0"/>
    <n v="22.5"/>
    <n v="2"/>
  </r>
  <r>
    <x v="10"/>
    <x v="272"/>
    <s v="1"/>
    <s v="01"/>
    <s v="15041RESIN146362023"/>
    <s v="23BL000F"/>
    <n v="962"/>
    <n v="962"/>
    <n v="962"/>
    <n v="962"/>
    <m/>
    <n v="0"/>
    <n v="0"/>
    <n v="0"/>
    <n v="45.75"/>
    <n v="0"/>
    <n v="0"/>
    <n v="0"/>
    <n v="0"/>
    <n v="0"/>
    <n v="45.75"/>
    <n v="2"/>
  </r>
  <r>
    <x v="10"/>
    <x v="272"/>
    <s v="1"/>
    <s v="01"/>
    <s v="15041RESIN146362023"/>
    <s v="23BL000F"/>
    <n v="963"/>
    <n v="963"/>
    <n v="963"/>
    <n v="963"/>
    <m/>
    <n v="0"/>
    <n v="0"/>
    <n v="0"/>
    <n v="197"/>
    <n v="0"/>
    <n v="0"/>
    <n v="0"/>
    <n v="0"/>
    <n v="0"/>
    <n v="197"/>
    <n v="2"/>
  </r>
  <r>
    <x v="10"/>
    <x v="272"/>
    <s v="1"/>
    <s v="01"/>
    <s v="15041RESIN146362023"/>
    <s v="23BL000F"/>
    <n v="964"/>
    <n v="964"/>
    <n v="964"/>
    <n v="964"/>
    <m/>
    <n v="0"/>
    <n v="0"/>
    <n v="0"/>
    <n v="149.6"/>
    <n v="0"/>
    <n v="0"/>
    <n v="0"/>
    <n v="0"/>
    <n v="0"/>
    <n v="149.6"/>
    <n v="2"/>
  </r>
  <r>
    <x v="10"/>
    <x v="272"/>
    <s v="1"/>
    <s v="01"/>
    <s v="15041RESIN146362023"/>
    <s v="23BL000F"/>
    <n v="965"/>
    <n v="965"/>
    <n v="965"/>
    <n v="965"/>
    <m/>
    <n v="0"/>
    <n v="0"/>
    <n v="0"/>
    <n v="110"/>
    <n v="0"/>
    <n v="0"/>
    <n v="0"/>
    <n v="0"/>
    <n v="0"/>
    <n v="110"/>
    <n v="2"/>
  </r>
  <r>
    <x v="10"/>
    <x v="272"/>
    <s v="1"/>
    <s v="01"/>
    <s v="15041RESIN146362023"/>
    <s v="23BL000F"/>
    <n v="966"/>
    <n v="966"/>
    <n v="966"/>
    <n v="966"/>
    <m/>
    <n v="0"/>
    <n v="0"/>
    <n v="0"/>
    <n v="39"/>
    <n v="0"/>
    <n v="0"/>
    <n v="0"/>
    <n v="0"/>
    <n v="0"/>
    <n v="39"/>
    <n v="2"/>
  </r>
  <r>
    <x v="10"/>
    <x v="272"/>
    <s v="1"/>
    <s v="01"/>
    <s v="15041RESIN146362023"/>
    <s v="23BL000F"/>
    <n v="967"/>
    <n v="967"/>
    <n v="967"/>
    <n v="967"/>
    <m/>
    <n v="0"/>
    <n v="0"/>
    <n v="0"/>
    <n v="18"/>
    <n v="0"/>
    <n v="0"/>
    <n v="0"/>
    <n v="0"/>
    <n v="0"/>
    <n v="18"/>
    <n v="2"/>
  </r>
  <r>
    <x v="10"/>
    <x v="272"/>
    <s v="1"/>
    <s v="01"/>
    <s v="15041RESIN146362023"/>
    <s v="23BL000F"/>
    <n v="968"/>
    <n v="968"/>
    <n v="968"/>
    <n v="968"/>
    <m/>
    <n v="0"/>
    <n v="0"/>
    <n v="0"/>
    <n v="90"/>
    <n v="0"/>
    <n v="0"/>
    <n v="0"/>
    <n v="0"/>
    <n v="0"/>
    <n v="90"/>
    <n v="2"/>
  </r>
  <r>
    <x v="10"/>
    <x v="272"/>
    <s v="1"/>
    <s v="01"/>
    <s v="15041RESIN146362023"/>
    <s v="23BL000F"/>
    <n v="969"/>
    <n v="969"/>
    <n v="969"/>
    <n v="969"/>
    <m/>
    <n v="0"/>
    <n v="0"/>
    <n v="0"/>
    <n v="122"/>
    <n v="0"/>
    <n v="0"/>
    <n v="0"/>
    <n v="0"/>
    <n v="0"/>
    <n v="122"/>
    <n v="2"/>
  </r>
  <r>
    <x v="10"/>
    <x v="272"/>
    <s v="1"/>
    <s v="01"/>
    <s v="15041RESIN146362023"/>
    <s v="23BL000F"/>
    <n v="970"/>
    <n v="970"/>
    <n v="970"/>
    <n v="970"/>
    <m/>
    <n v="0"/>
    <n v="0"/>
    <n v="0"/>
    <n v="8.4"/>
    <n v="0"/>
    <n v="0"/>
    <n v="0"/>
    <n v="0"/>
    <n v="0"/>
    <n v="8.4"/>
    <n v="2"/>
  </r>
  <r>
    <x v="10"/>
    <x v="272"/>
    <s v="1"/>
    <s v="01"/>
    <s v="15041RESIN146362023"/>
    <s v="23BL000F"/>
    <n v="971"/>
    <n v="971"/>
    <n v="971"/>
    <n v="971"/>
    <m/>
    <n v="0"/>
    <n v="0"/>
    <n v="0"/>
    <n v="4.2"/>
    <n v="0"/>
    <n v="0"/>
    <n v="0"/>
    <n v="0"/>
    <n v="0"/>
    <n v="4.2"/>
    <n v="2"/>
  </r>
  <r>
    <x v="10"/>
    <x v="272"/>
    <s v="1"/>
    <s v="01"/>
    <s v="15041RESIN146362023"/>
    <s v="23BL000F"/>
    <n v="972"/>
    <n v="972"/>
    <n v="972"/>
    <n v="972"/>
    <m/>
    <n v="0"/>
    <n v="0"/>
    <n v="0"/>
    <n v="33"/>
    <n v="0"/>
    <n v="0"/>
    <n v="0"/>
    <n v="0"/>
    <n v="0"/>
    <n v="33"/>
    <n v="2"/>
  </r>
</pivotCacheRecords>
</file>

<file path=xl/pivotCache/pivotCacheRecords2.xml><?xml version="1.0" encoding="utf-8"?>
<pivotCacheRecords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count="1619">
  <r>
    <x v="0"/>
    <x v="0"/>
    <s v="1"/>
    <s v="03"/>
    <s v="15041RESI397502023"/>
    <s v="23BL000C"/>
    <n v="647"/>
    <n v="647"/>
    <m/>
    <s v="SILVIA MARISELA CASTRO"/>
    <n v="0"/>
    <n v="0"/>
    <n v="470.79"/>
    <n v="61.202700000000007"/>
    <n v="0"/>
    <n v="0"/>
    <n v="531.99270000000001"/>
    <s v="017244720"/>
    <s v="1"/>
  </r>
  <r>
    <x v="0"/>
    <x v="0"/>
    <s v="1"/>
    <s v="03"/>
    <s v="15041RESI397502023"/>
    <s v="23BL000C"/>
    <n v="646"/>
    <n v="646"/>
    <m/>
    <s v="MAX FRANCISCO OLIVA"/>
    <n v="0"/>
    <n v="0"/>
    <n v="49.96"/>
    <n v="6.4948000000000006"/>
    <n v="0"/>
    <n v="0"/>
    <n v="56.454799999999999"/>
    <s v="011354917"/>
    <s v="1"/>
  </r>
  <r>
    <x v="0"/>
    <x v="0"/>
    <s v="1"/>
    <s v="03"/>
    <s v="15041RESI397502023"/>
    <s v="23BL000C"/>
    <n v="645"/>
    <n v="645"/>
    <s v="0-0"/>
    <s v="ANULADA"/>
    <n v="0"/>
    <n v="0"/>
    <n v="0"/>
    <n v="0"/>
    <n v="0"/>
    <n v="0"/>
    <n v="0"/>
    <m/>
    <s v="1"/>
  </r>
  <r>
    <x v="0"/>
    <x v="0"/>
    <s v="1"/>
    <s v="03"/>
    <s v="15041RESI397502023"/>
    <s v="23BL000C"/>
    <n v="644"/>
    <n v="644"/>
    <m/>
    <s v="SANTIAGO ALCIDES ORELLANA"/>
    <n v="0"/>
    <n v="0"/>
    <n v="479.11"/>
    <n v="62.284300000000002"/>
    <n v="0"/>
    <n v="0"/>
    <n v="541.39430000000004"/>
    <s v="024681860"/>
    <s v="1"/>
  </r>
  <r>
    <x v="0"/>
    <x v="0"/>
    <s v="1"/>
    <s v="03"/>
    <s v="15041RESI397502023"/>
    <s v="23BL000C"/>
    <n v="643"/>
    <n v="643"/>
    <m/>
    <s v="FRANCISCO ALEXANDER TOBAR CASTILLO"/>
    <n v="0"/>
    <n v="0"/>
    <n v="1217.23"/>
    <n v="158.23990000000001"/>
    <n v="0"/>
    <n v="0"/>
    <n v="1375.4699000000001"/>
    <s v="036616376"/>
    <s v="1"/>
  </r>
  <r>
    <x v="0"/>
    <x v="0"/>
    <s v="1"/>
    <s v="03"/>
    <s v="15041RESI397502023"/>
    <s v="23BL000C"/>
    <n v="642"/>
    <n v="642"/>
    <m/>
    <s v="JOSE ARTURO GUARDADO MARTINEZ"/>
    <n v="0"/>
    <n v="0"/>
    <n v="462.47"/>
    <n v="60.121100000000006"/>
    <n v="0"/>
    <n v="0"/>
    <n v="522.59109999999998"/>
    <s v="020391560"/>
    <s v="1"/>
  </r>
  <r>
    <x v="0"/>
    <x v="1"/>
    <s v="1"/>
    <s v="03"/>
    <s v="15041RESI397502023"/>
    <s v="23BL000C"/>
    <n v="641"/>
    <n v="641"/>
    <s v="0-0"/>
    <s v="ANULADA"/>
    <n v="0"/>
    <n v="0"/>
    <n v="0"/>
    <n v="0"/>
    <n v="0"/>
    <n v="0"/>
    <n v="0"/>
    <m/>
    <s v="1"/>
  </r>
  <r>
    <x v="0"/>
    <x v="1"/>
    <s v="1"/>
    <s v="03"/>
    <s v="15041RESI397502023"/>
    <s v="23BL000C"/>
    <n v="640"/>
    <n v="640"/>
    <m/>
    <s v="VIELLMAN FABRICIO HERNANDEZ RIVERA"/>
    <n v="0"/>
    <n v="0"/>
    <n v="207.08"/>
    <n v="26.920400000000001"/>
    <n v="0"/>
    <n v="0"/>
    <n v="234.00040000000001"/>
    <s v="029422805"/>
    <s v="1"/>
  </r>
  <r>
    <x v="0"/>
    <x v="1"/>
    <s v="1"/>
    <s v="03"/>
    <s v="15041RESI397502023"/>
    <s v="23BL000C"/>
    <n v="639"/>
    <n v="639"/>
    <m/>
    <s v="FRANCISCO ALEXANDER TOBAR CASTILLO"/>
    <n v="0"/>
    <n v="0"/>
    <n v="411.53"/>
    <n v="53.498899999999999"/>
    <n v="0"/>
    <n v="0"/>
    <n v="465.02889999999996"/>
    <s v="036616376"/>
    <s v="1"/>
  </r>
  <r>
    <x v="0"/>
    <x v="1"/>
    <s v="1"/>
    <s v="03"/>
    <s v="15041RESI397502023"/>
    <s v="23BL000C"/>
    <n v="638"/>
    <n v="638"/>
    <s v="06140404221017"/>
    <s v="O O GROUP, S.A. DE C.V."/>
    <n v="0"/>
    <n v="0"/>
    <n v="850.44"/>
    <n v="110.55720000000001"/>
    <n v="0"/>
    <n v="0"/>
    <n v="960.99720000000002"/>
    <m/>
    <s v="1"/>
  </r>
  <r>
    <x v="0"/>
    <x v="1"/>
    <s v="1"/>
    <s v="03"/>
    <s v="15041RESI397502023"/>
    <s v="23BL000C"/>
    <n v="637"/>
    <n v="637"/>
    <m/>
    <s v="SANTIAGO ALCIDES ORELLANA"/>
    <n v="0"/>
    <n v="0"/>
    <n v="378.5"/>
    <n v="49.204999999999998"/>
    <n v="0"/>
    <n v="0"/>
    <n v="427.70499999999998"/>
    <s v="024681860"/>
    <s v="1"/>
  </r>
  <r>
    <x v="0"/>
    <x v="1"/>
    <s v="1"/>
    <s v="03"/>
    <s v="15041RESI397502023"/>
    <s v="23BL000C"/>
    <n v="636"/>
    <n v="636"/>
    <m/>
    <s v="JOSE ARTURO GUARDADO MARTINEZ"/>
    <n v="0"/>
    <n v="0"/>
    <n v="420.8"/>
    <n v="54.704000000000001"/>
    <n v="0"/>
    <n v="0"/>
    <n v="475.50400000000002"/>
    <s v="020391560"/>
    <s v="1"/>
  </r>
  <r>
    <x v="0"/>
    <x v="2"/>
    <s v="1"/>
    <s v="03"/>
    <s v="15041RESI397502023"/>
    <s v="23BL000C"/>
    <n v="635"/>
    <n v="635"/>
    <m/>
    <s v="FRANCISCO ALEXANDER TOBAR CASTILLO"/>
    <n v="0"/>
    <n v="0"/>
    <n v="99.56"/>
    <n v="12.9428"/>
    <n v="0"/>
    <n v="0"/>
    <n v="112.50280000000001"/>
    <s v="036616376"/>
    <s v="1"/>
  </r>
  <r>
    <x v="0"/>
    <x v="2"/>
    <s v="1"/>
    <s v="03"/>
    <s v="15041RESI397502023"/>
    <s v="23BL000C"/>
    <n v="634"/>
    <n v="634"/>
    <s v="06141010081046"/>
    <s v="AGROTERRA, S.A. DE C.V."/>
    <n v="0"/>
    <n v="0"/>
    <n v="17.66"/>
    <n v="2.2958000000000003"/>
    <n v="0"/>
    <n v="0"/>
    <n v="19.9558"/>
    <m/>
    <s v="1"/>
  </r>
  <r>
    <x v="0"/>
    <x v="2"/>
    <s v="1"/>
    <s v="03"/>
    <s v="15041RESI397502023"/>
    <s v="23BL000C"/>
    <n v="633"/>
    <n v="633"/>
    <m/>
    <s v="VIELLMAN FABRICIO HERNANDEZ RIVERA"/>
    <n v="0"/>
    <n v="0"/>
    <n v="238.05"/>
    <n v="30.946500000000004"/>
    <n v="0"/>
    <n v="0"/>
    <n v="268.99650000000003"/>
    <s v="029422805"/>
    <s v="1"/>
  </r>
  <r>
    <x v="0"/>
    <x v="2"/>
    <s v="1"/>
    <s v="03"/>
    <s v="15041RESI397502023"/>
    <s v="23BL000C"/>
    <n v="632"/>
    <n v="632"/>
    <m/>
    <s v="JULIO ALONSO MIRON"/>
    <n v="0"/>
    <n v="0"/>
    <n v="210.18"/>
    <n v="27.323400000000003"/>
    <n v="0"/>
    <n v="0"/>
    <n v="237.5034"/>
    <s v="022132807"/>
    <s v="1"/>
  </r>
  <r>
    <x v="0"/>
    <x v="2"/>
    <s v="1"/>
    <s v="03"/>
    <s v="15041RESI397502023"/>
    <s v="23BL000C"/>
    <n v="631"/>
    <n v="631"/>
    <m/>
    <s v="ORLANDO AYALA RAUDA"/>
    <n v="0"/>
    <n v="0"/>
    <n v="820.36"/>
    <n v="106.6468"/>
    <n v="0"/>
    <n v="0"/>
    <n v="927.0068"/>
    <s v="022524826"/>
    <s v="1"/>
  </r>
  <r>
    <x v="0"/>
    <x v="3"/>
    <s v="1"/>
    <s v="03"/>
    <s v="15041RESI397502023"/>
    <s v="23BL000C"/>
    <n v="630"/>
    <n v="630"/>
    <m/>
    <s v="DAVID ENRRIQUE DELGADO SICILIA"/>
    <n v="0"/>
    <n v="0"/>
    <n v="233.62"/>
    <n v="30.370600000000003"/>
    <n v="0"/>
    <n v="0"/>
    <n v="263.99060000000003"/>
    <s v="027447100"/>
    <s v="1"/>
  </r>
  <r>
    <x v="0"/>
    <x v="3"/>
    <s v="1"/>
    <s v="03"/>
    <s v="15041RESI397502023"/>
    <s v="23BL000C"/>
    <n v="629"/>
    <n v="629"/>
    <s v="06141104151013"/>
    <s v="AGROFERRETERIA EL AMIGO ALVAREZ PEREZ, S.A. DE C.V."/>
    <n v="0"/>
    <n v="0"/>
    <n v="900.53"/>
    <n v="117.0689"/>
    <n v="0"/>
    <n v="0"/>
    <n v="1017.5989"/>
    <m/>
    <s v="1"/>
  </r>
  <r>
    <x v="0"/>
    <x v="3"/>
    <s v="1"/>
    <s v="03"/>
    <s v="15041RESI397502023"/>
    <s v="23BL000C"/>
    <n v="628"/>
    <n v="628"/>
    <m/>
    <s v="VIELLMAN FABRICIO HERNANDEZ RIVERA"/>
    <n v="0"/>
    <n v="0"/>
    <n v="242.48"/>
    <n v="31.522400000000001"/>
    <n v="0"/>
    <n v="0"/>
    <n v="274.00239999999997"/>
    <s v="029422805"/>
    <s v="1"/>
  </r>
  <r>
    <x v="0"/>
    <x v="3"/>
    <s v="1"/>
    <s v="03"/>
    <s v="15041RESI397502023"/>
    <s v="23BL000C"/>
    <n v="627"/>
    <n v="627"/>
    <s v="12170807151019"/>
    <s v="PROYECTOS DE INSTRUMENTACION Y ELECTRICOS PAIZ VALENCIA, S.A. DE C.V."/>
    <n v="0"/>
    <n v="0"/>
    <n v="129.19999999999999"/>
    <n v="16.795999999999999"/>
    <n v="0"/>
    <n v="0"/>
    <n v="145.99599999999998"/>
    <m/>
    <s v="1"/>
  </r>
  <r>
    <x v="0"/>
    <x v="3"/>
    <s v="1"/>
    <s v="03"/>
    <s v="15041RESI397502023"/>
    <s v="23BL000C"/>
    <n v="626"/>
    <n v="626"/>
    <s v="06141009161028"/>
    <s v="TRANSPORTES MAGAÑA RODRIGUEZ"/>
    <n v="0"/>
    <n v="0"/>
    <n v="187.17"/>
    <n v="24.332100000000001"/>
    <n v="0"/>
    <n v="0"/>
    <n v="211.50209999999998"/>
    <m/>
    <s v="1"/>
  </r>
  <r>
    <x v="0"/>
    <x v="3"/>
    <s v="1"/>
    <s v="03"/>
    <s v="15041RESI397502023"/>
    <s v="23BL000C"/>
    <n v="625"/>
    <n v="625"/>
    <m/>
    <s v="SANTIAGO ALCIDES ORELLANA"/>
    <n v="0"/>
    <n v="0"/>
    <n v="322.20999999999998"/>
    <n v="41.887299999999996"/>
    <n v="0"/>
    <n v="0"/>
    <n v="364.09729999999996"/>
    <s v="024681860"/>
    <s v="1"/>
  </r>
  <r>
    <x v="0"/>
    <x v="3"/>
    <s v="1"/>
    <s v="03"/>
    <s v="15041RESI397502023"/>
    <s v="23BL000C"/>
    <n v="624"/>
    <n v="624"/>
    <s v="06141009161028"/>
    <s v="TRANSPORTES MAGAÑA RODRIGUEZ"/>
    <n v="0"/>
    <n v="0"/>
    <n v="88.5"/>
    <n v="11.505000000000001"/>
    <n v="0"/>
    <n v="0"/>
    <n v="100.005"/>
    <m/>
    <s v="1"/>
  </r>
  <r>
    <x v="0"/>
    <x v="3"/>
    <s v="1"/>
    <s v="03"/>
    <s v="15041RESI397502023"/>
    <s v="23BL000C"/>
    <n v="623"/>
    <n v="623"/>
    <m/>
    <s v="MAX FRANCISCO OLIVA"/>
    <n v="0"/>
    <n v="0"/>
    <n v="44.78"/>
    <n v="5.8214000000000006"/>
    <n v="0"/>
    <n v="0"/>
    <n v="50.601399999999998"/>
    <s v="011354917"/>
    <s v="1"/>
  </r>
  <r>
    <x v="0"/>
    <x v="3"/>
    <s v="1"/>
    <s v="03"/>
    <s v="15041RESI397502023"/>
    <s v="23BL000C"/>
    <n v="622"/>
    <n v="622"/>
    <m/>
    <s v="MARIO ERNESTO MARTINEZ FLORES"/>
    <n v="0"/>
    <n v="0"/>
    <n v="338.5"/>
    <n v="44.005000000000003"/>
    <n v="0"/>
    <n v="0"/>
    <n v="382.505"/>
    <s v="019908435"/>
    <s v="1"/>
  </r>
  <r>
    <x v="0"/>
    <x v="3"/>
    <s v="1"/>
    <s v="03"/>
    <s v="15041RESI397502023"/>
    <s v="23BL000C"/>
    <n v="621"/>
    <n v="621"/>
    <m/>
    <s v="JUAN ANTONIO ALVARENGA GUARDADO"/>
    <n v="0"/>
    <n v="0"/>
    <n v="230.97"/>
    <n v="30.0261"/>
    <n v="0"/>
    <n v="0"/>
    <n v="260.99610000000001"/>
    <s v="036880959"/>
    <s v="1"/>
  </r>
  <r>
    <x v="0"/>
    <x v="4"/>
    <s v="1"/>
    <s v="03"/>
    <s v="15041RESI397502023"/>
    <s v="23BL000C"/>
    <n v="620"/>
    <n v="620"/>
    <m/>
    <s v="LUIS FENDANDO ANCHETA"/>
    <n v="0"/>
    <n v="0"/>
    <n v="247.56"/>
    <n v="32.1828"/>
    <n v="0"/>
    <n v="0"/>
    <n v="279.74279999999999"/>
    <s v="019830797"/>
    <s v="1"/>
  </r>
  <r>
    <x v="0"/>
    <x v="4"/>
    <s v="1"/>
    <s v="03"/>
    <s v="15041RESI397502023"/>
    <s v="23BL000C"/>
    <n v="619"/>
    <n v="619"/>
    <m/>
    <s v="VIELLMAN FABRICIO HERNANDEZ RIVERA"/>
    <n v="0"/>
    <n v="0"/>
    <n v="98.5"/>
    <n v="12.805"/>
    <n v="0"/>
    <n v="0"/>
    <n v="111.30500000000001"/>
    <s v="029422805"/>
    <s v="1"/>
  </r>
  <r>
    <x v="0"/>
    <x v="4"/>
    <s v="1"/>
    <s v="03"/>
    <s v="15041RESI397502023"/>
    <s v="23BL000C"/>
    <n v="618"/>
    <n v="618"/>
    <m/>
    <s v="ANA CLORINDA  VASQUEZ MONTERROSA"/>
    <n v="0"/>
    <n v="0"/>
    <n v="14.51"/>
    <n v="1.8863000000000001"/>
    <n v="0"/>
    <n v="0"/>
    <n v="16.3963"/>
    <s v="017788716"/>
    <s v="1"/>
  </r>
  <r>
    <x v="0"/>
    <x v="4"/>
    <s v="1"/>
    <s v="03"/>
    <s v="15041RESI397502023"/>
    <s v="23BL000C"/>
    <n v="617"/>
    <n v="617"/>
    <m/>
    <s v="CELESTINO PEREZ JACOBO"/>
    <n v="0"/>
    <n v="0"/>
    <n v="119.38"/>
    <n v="15.519399999999999"/>
    <n v="0"/>
    <n v="0"/>
    <n v="134.89939999999999"/>
    <s v="016039449"/>
    <s v="1"/>
  </r>
  <r>
    <x v="0"/>
    <x v="4"/>
    <s v="1"/>
    <s v="03"/>
    <s v="15041RESI397502023"/>
    <s v="23BL000C"/>
    <n v="616"/>
    <n v="616"/>
    <m/>
    <s v="JUAN ANTONIO ALVARENGA GUARDADO"/>
    <n v="0"/>
    <n v="0"/>
    <n v="80.53"/>
    <n v="10.4689"/>
    <n v="0"/>
    <n v="0"/>
    <n v="90.998900000000006"/>
    <s v="036880959"/>
    <s v="1"/>
  </r>
  <r>
    <x v="0"/>
    <x v="4"/>
    <s v="1"/>
    <s v="03"/>
    <s v="15041RESI397502023"/>
    <s v="23BL000C"/>
    <n v="615"/>
    <n v="615"/>
    <m/>
    <s v="FRANCISCO ALEXANDER TOBAR CASTILLO"/>
    <n v="0"/>
    <n v="0"/>
    <n v="358.68"/>
    <n v="46.628399999999999"/>
    <n v="0"/>
    <n v="0"/>
    <n v="405.30840000000001"/>
    <s v="036616376"/>
    <s v="1"/>
  </r>
  <r>
    <x v="0"/>
    <x v="4"/>
    <s v="1"/>
    <s v="03"/>
    <s v="15041RESI397502023"/>
    <s v="23BL000C"/>
    <n v="614"/>
    <n v="614"/>
    <m/>
    <s v="FRANCISCO JESUS MELARA SORIANO"/>
    <n v="0"/>
    <n v="0"/>
    <n v="421.23"/>
    <n v="54.759900000000002"/>
    <n v="0"/>
    <n v="0"/>
    <n v="475.98990000000003"/>
    <s v="028967810"/>
    <s v="1"/>
  </r>
  <r>
    <x v="0"/>
    <x v="4"/>
    <s v="1"/>
    <s v="03"/>
    <s v="15041RESI397502023"/>
    <s v="23BL000C"/>
    <n v="613"/>
    <n v="613"/>
    <m/>
    <s v="ORLANDO AYALA RAUDA"/>
    <n v="0"/>
    <n v="0"/>
    <n v="398.23"/>
    <n v="51.769900000000007"/>
    <n v="0"/>
    <n v="0"/>
    <n v="449.99990000000003"/>
    <s v="022524826"/>
    <s v="1"/>
  </r>
  <r>
    <x v="0"/>
    <x v="4"/>
    <s v="1"/>
    <s v="03"/>
    <s v="15041RESI397502023"/>
    <s v="23BL000C"/>
    <n v="612"/>
    <n v="612"/>
    <m/>
    <s v="OSCAR EDUARDO FLORES MACIA"/>
    <n v="0"/>
    <n v="0"/>
    <n v="66.37"/>
    <n v="8.6281000000000017"/>
    <n v="0"/>
    <n v="0"/>
    <n v="74.998100000000008"/>
    <s v="023040354"/>
    <s v="1"/>
  </r>
  <r>
    <x v="0"/>
    <x v="4"/>
    <s v="1"/>
    <s v="03"/>
    <s v="15041RESI397502023"/>
    <s v="23BL000C"/>
    <n v="611"/>
    <n v="611"/>
    <m/>
    <s v="SANTIAGO ALCIDES ORELLANA"/>
    <n v="0"/>
    <n v="0"/>
    <n v="398.24"/>
    <n v="51.7712"/>
    <n v="0"/>
    <n v="0"/>
    <n v="450.01120000000003"/>
    <s v="024681860"/>
    <s v="1"/>
  </r>
  <r>
    <x v="0"/>
    <x v="4"/>
    <s v="1"/>
    <s v="03"/>
    <s v="15041RESI397502023"/>
    <s v="23BL000C"/>
    <n v="610"/>
    <n v="610"/>
    <m/>
    <s v="FRANCISCO ALEXANDER TOBAR CASTILLO"/>
    <n v="0"/>
    <n v="0"/>
    <n v="350.45"/>
    <n v="45.558500000000002"/>
    <n v="0"/>
    <n v="0"/>
    <n v="396.00849999999997"/>
    <s v="036616376"/>
    <s v="1"/>
  </r>
  <r>
    <x v="0"/>
    <x v="5"/>
    <s v="1"/>
    <s v="03"/>
    <s v="15041RESI397502023"/>
    <s v="23BL000C"/>
    <n v="609"/>
    <n v="609"/>
    <m/>
    <s v="VIELLMAN FABRICIO HERNANDEZ RIVERA"/>
    <n v="0"/>
    <n v="0"/>
    <n v="88.34"/>
    <n v="11.484200000000001"/>
    <n v="0"/>
    <n v="0"/>
    <n v="99.824200000000005"/>
    <s v="029422805"/>
    <s v="1"/>
  </r>
  <r>
    <x v="0"/>
    <x v="5"/>
    <s v="1"/>
    <s v="03"/>
    <s v="15041RESI397502023"/>
    <s v="23BL000C"/>
    <n v="608"/>
    <n v="608"/>
    <m/>
    <s v="VIELLMAN FABRICIO HERNANDEZ RIVERA"/>
    <n v="0"/>
    <n v="0"/>
    <n v="176.69"/>
    <n v="22.9697"/>
    <n v="0"/>
    <n v="0"/>
    <n v="199.65969999999999"/>
    <s v="029422805"/>
    <s v="1"/>
  </r>
  <r>
    <x v="0"/>
    <x v="5"/>
    <s v="1"/>
    <s v="03"/>
    <s v="15041RESI397502023"/>
    <s v="23BL000C"/>
    <n v="607"/>
    <n v="607"/>
    <m/>
    <s v="VIELLMAN FABRICIO HERNANDEZ RIVERA"/>
    <n v="0"/>
    <n v="0"/>
    <n v="97.09"/>
    <n v="12.621700000000001"/>
    <n v="0"/>
    <n v="0"/>
    <n v="109.71170000000001"/>
    <s v="029422805"/>
    <s v="1"/>
  </r>
  <r>
    <x v="0"/>
    <x v="5"/>
    <s v="1"/>
    <s v="03"/>
    <s v="15041RESI397502023"/>
    <s v="23BL000C"/>
    <n v="606"/>
    <n v="606"/>
    <m/>
    <s v="DAVID ENRRIQUE DELGADO SICILIA"/>
    <n v="0"/>
    <n v="0"/>
    <n v="285.22000000000003"/>
    <n v="37.078600000000002"/>
    <n v="0"/>
    <n v="0"/>
    <n v="322.29860000000002"/>
    <s v="027447100"/>
    <s v="1"/>
  </r>
  <r>
    <x v="0"/>
    <x v="5"/>
    <s v="1"/>
    <s v="03"/>
    <s v="15041RESI397502023"/>
    <s v="23BL000C"/>
    <n v="605"/>
    <n v="605"/>
    <m/>
    <s v="FRANCISCO ALEXANDER TOBAR CASTILLO"/>
    <n v="0"/>
    <n v="0"/>
    <n v="456.2"/>
    <n v="59.305999999999997"/>
    <n v="0"/>
    <n v="0"/>
    <n v="515.50599999999997"/>
    <s v="036616376"/>
    <s v="1"/>
  </r>
  <r>
    <x v="0"/>
    <x v="5"/>
    <s v="1"/>
    <s v="03"/>
    <s v="15041RESI397502023"/>
    <s v="23BL000C"/>
    <n v="604"/>
    <n v="604"/>
    <m/>
    <s v="JUAN ANTONIO ALVARENGA GUARDADO"/>
    <n v="0"/>
    <n v="0"/>
    <n v="290.05"/>
    <n v="37.706500000000005"/>
    <n v="0"/>
    <n v="0"/>
    <n v="327.75650000000002"/>
    <s v="036880959"/>
    <s v="1"/>
  </r>
  <r>
    <x v="0"/>
    <x v="6"/>
    <s v="1"/>
    <s v="03"/>
    <s v="15041RESI397502023"/>
    <s v="23BL000C"/>
    <n v="603"/>
    <n v="603"/>
    <m/>
    <s v="VIELLMAN FABRICIO HERNANDEZ RIVERA"/>
    <n v="0"/>
    <n v="0"/>
    <n v="79.650000000000006"/>
    <n v="10.354500000000002"/>
    <n v="0"/>
    <n v="0"/>
    <n v="90.004500000000007"/>
    <s v="029422805"/>
    <s v="1"/>
  </r>
  <r>
    <x v="0"/>
    <x v="6"/>
    <s v="1"/>
    <s v="03"/>
    <s v="15041RESI397502023"/>
    <s v="23BL000C"/>
    <n v="602"/>
    <n v="602"/>
    <m/>
    <s v="OSCAR EDUARDO FLORES MACIA"/>
    <n v="0"/>
    <n v="0"/>
    <n v="117.7"/>
    <n v="15.301"/>
    <n v="0"/>
    <n v="0"/>
    <n v="133.001"/>
    <s v="023040354"/>
    <s v="1"/>
  </r>
  <r>
    <x v="0"/>
    <x v="6"/>
    <s v="1"/>
    <s v="03"/>
    <s v="15041RESI397502023"/>
    <s v="23BL000C"/>
    <n v="601"/>
    <n v="601"/>
    <m/>
    <n v="0"/>
    <n v="0"/>
    <n v="0"/>
    <n v="426.55"/>
    <n v="55.451500000000003"/>
    <n v="0"/>
    <n v="0"/>
    <n v="482.00150000000002"/>
    <m/>
    <s v="1"/>
  </r>
  <r>
    <x v="0"/>
    <x v="7"/>
    <s v="1"/>
    <s v="03"/>
    <s v="15041RESI397502023"/>
    <s v="23BL000C"/>
    <n v="600"/>
    <n v="600"/>
    <m/>
    <s v="LUIS FENDANDO ANCHETA"/>
    <n v="0"/>
    <n v="0"/>
    <n v="111.5"/>
    <n v="14.495000000000001"/>
    <n v="0"/>
    <n v="0"/>
    <n v="125.995"/>
    <s v="019830797"/>
    <s v="1"/>
  </r>
  <r>
    <x v="0"/>
    <x v="7"/>
    <s v="1"/>
    <s v="03"/>
    <s v="15041RESI397502023"/>
    <s v="23BL000C"/>
    <n v="599"/>
    <n v="599"/>
    <m/>
    <s v="JAIME ANTONIO MORAN LEON"/>
    <n v="0"/>
    <n v="0"/>
    <n v="379.51"/>
    <n v="49.336300000000001"/>
    <n v="0"/>
    <n v="0"/>
    <n v="428.84629999999999"/>
    <s v="027638133"/>
    <s v="1"/>
  </r>
  <r>
    <x v="0"/>
    <x v="7"/>
    <s v="1"/>
    <s v="03"/>
    <s v="15041RESI397502023"/>
    <s v="23BL000C"/>
    <n v="598"/>
    <n v="598"/>
    <m/>
    <s v="JUAN CARLOS ESCALANTE PORTILLO"/>
    <n v="0"/>
    <n v="0"/>
    <n v="66.37"/>
    <n v="8.6281000000000017"/>
    <n v="0"/>
    <n v="0"/>
    <n v="74.998100000000008"/>
    <s v="020855637"/>
    <s v="1"/>
  </r>
  <r>
    <x v="0"/>
    <x v="7"/>
    <s v="1"/>
    <s v="03"/>
    <s v="15041RESI397502023"/>
    <s v="23BL000C"/>
    <n v="597"/>
    <n v="597"/>
    <m/>
    <s v="CELESTINO PEREZ JACOBO"/>
    <n v="0"/>
    <n v="0"/>
    <n v="61.95"/>
    <n v="8.0535000000000014"/>
    <n v="0"/>
    <n v="0"/>
    <n v="70.003500000000003"/>
    <s v="016039449"/>
    <s v="1"/>
  </r>
  <r>
    <x v="0"/>
    <x v="7"/>
    <s v="1"/>
    <s v="03"/>
    <s v="15041RESI397502023"/>
    <s v="23BL000C"/>
    <n v="596"/>
    <n v="596"/>
    <s v="06140304031040"/>
    <s v="SERVICIOS ULTRASONOGRAFICOS"/>
    <n v="0"/>
    <n v="0"/>
    <n v="106.47"/>
    <n v="13.841100000000001"/>
    <n v="0"/>
    <n v="0"/>
    <n v="120.3111"/>
    <m/>
    <s v="1"/>
  </r>
  <r>
    <x v="0"/>
    <x v="7"/>
    <s v="1"/>
    <s v="03"/>
    <s v="15041RESI397502023"/>
    <s v="23BL000C"/>
    <n v="595"/>
    <n v="595"/>
    <m/>
    <s v="ORLANDO AYALA RAUDA"/>
    <n v="0"/>
    <n v="0"/>
    <n v="442.47"/>
    <n v="57.521100000000004"/>
    <n v="0"/>
    <n v="0"/>
    <n v="499.99110000000002"/>
    <s v="022524826"/>
    <s v="1"/>
  </r>
  <r>
    <x v="0"/>
    <x v="7"/>
    <s v="1"/>
    <s v="03"/>
    <s v="15041RESI397502023"/>
    <s v="23BL000C"/>
    <n v="594"/>
    <n v="594"/>
    <m/>
    <s v="SILVIA MARISELA CASTRO"/>
    <n v="0"/>
    <n v="0"/>
    <n v="474.34"/>
    <n v="61.664200000000001"/>
    <n v="0"/>
    <n v="0"/>
    <n v="536.00419999999997"/>
    <s v="017244720"/>
    <s v="1"/>
  </r>
  <r>
    <x v="0"/>
    <x v="8"/>
    <s v="1"/>
    <s v="03"/>
    <s v="15041RESI397502023"/>
    <s v="23BL000C"/>
    <n v="593"/>
    <n v="593"/>
    <s v="0-0"/>
    <s v="ANULADA"/>
    <n v="0"/>
    <n v="0"/>
    <n v="0"/>
    <n v="0"/>
    <n v="0"/>
    <n v="0"/>
    <n v="0"/>
    <m/>
    <s v="1"/>
  </r>
  <r>
    <x v="0"/>
    <x v="8"/>
    <s v="1"/>
    <s v="03"/>
    <s v="15041RESI397502023"/>
    <s v="23BL000C"/>
    <n v="592"/>
    <n v="592"/>
    <m/>
    <s v="VIELLMAN FABRICIO HERNANDEZ RIVERA"/>
    <n v="0"/>
    <n v="0"/>
    <n v="176.99"/>
    <n v="23.008700000000001"/>
    <n v="0"/>
    <n v="0"/>
    <n v="199.99870000000001"/>
    <s v="029422805"/>
    <s v="1"/>
  </r>
  <r>
    <x v="0"/>
    <x v="8"/>
    <s v="1"/>
    <s v="03"/>
    <s v="15041RESI397502023"/>
    <s v="23BL000C"/>
    <n v="591"/>
    <n v="591"/>
    <m/>
    <s v="JULIO ALEXANDER RODRIGUEZ"/>
    <n v="0"/>
    <n v="0"/>
    <n v="30.14"/>
    <n v="3.9182000000000001"/>
    <n v="0"/>
    <n v="0"/>
    <n v="34.058199999999999"/>
    <s v="003718076"/>
    <s v="1"/>
  </r>
  <r>
    <x v="0"/>
    <x v="8"/>
    <s v="1"/>
    <s v="03"/>
    <s v="15041RESI397502023"/>
    <s v="23BL000C"/>
    <n v="590"/>
    <n v="590"/>
    <s v="06140102951024"/>
    <s v="INDUSTRIAS APICOLA DON ALVARO S.A. DE C.V."/>
    <n v="0"/>
    <n v="0"/>
    <n v="9.73"/>
    <n v="1.2649000000000001"/>
    <n v="0"/>
    <n v="0"/>
    <n v="10.994900000000001"/>
    <m/>
    <s v="1"/>
  </r>
  <r>
    <x v="0"/>
    <x v="8"/>
    <s v="1"/>
    <s v="03"/>
    <s v="15041RESI397502023"/>
    <s v="23BL000C"/>
    <n v="589"/>
    <n v="589"/>
    <m/>
    <s v="JUAN ANTONIO ALVARENGA GUARDADO"/>
    <n v="0"/>
    <n v="0"/>
    <n v="263.72000000000003"/>
    <n v="34.283600000000007"/>
    <n v="0"/>
    <n v="0"/>
    <n v="298.00360000000001"/>
    <s v="036880959"/>
    <s v="1"/>
  </r>
  <r>
    <x v="0"/>
    <x v="9"/>
    <s v="1"/>
    <s v="03"/>
    <s v="15041RESI397502023"/>
    <s v="23BL000C"/>
    <n v="588"/>
    <n v="588"/>
    <m/>
    <s v="SANTIAGO ALCIDES ORELLANA"/>
    <n v="0"/>
    <n v="0"/>
    <n v="398.23"/>
    <n v="51.769900000000007"/>
    <n v="0"/>
    <n v="0"/>
    <n v="449.99990000000003"/>
    <s v="024681860"/>
    <s v="1"/>
  </r>
  <r>
    <x v="0"/>
    <x v="9"/>
    <s v="1"/>
    <s v="03"/>
    <s v="15041RESI397502023"/>
    <s v="23BL000C"/>
    <n v="587"/>
    <n v="587"/>
    <m/>
    <s v="VIELLMAN FABRICIO HERNANDEZ RIVERA"/>
    <n v="0"/>
    <n v="0"/>
    <n v="81.02"/>
    <n v="10.5326"/>
    <n v="0"/>
    <n v="0"/>
    <n v="91.552599999999998"/>
    <s v="029422805"/>
    <s v="1"/>
  </r>
  <r>
    <x v="0"/>
    <x v="9"/>
    <s v="1"/>
    <s v="03"/>
    <s v="15041RESI397502023"/>
    <s v="23BL000C"/>
    <n v="586"/>
    <n v="586"/>
    <m/>
    <s v="INGRID GABRIELA MIRON SEGUNDO"/>
    <n v="0"/>
    <n v="0"/>
    <n v="192.48"/>
    <n v="25.022400000000001"/>
    <n v="0"/>
    <n v="0"/>
    <n v="217.50239999999999"/>
    <s v="048332750"/>
    <s v="1"/>
  </r>
  <r>
    <x v="0"/>
    <x v="9"/>
    <s v="1"/>
    <s v="03"/>
    <s v="15041RESI397502023"/>
    <s v="23BL000C"/>
    <n v="585"/>
    <n v="585"/>
    <m/>
    <s v="JOSE ARTURO GUARDADO MARTINEZ"/>
    <n v="0"/>
    <n v="0"/>
    <n v="477.02"/>
    <n v="62.012599999999999"/>
    <n v="0"/>
    <n v="0"/>
    <n v="539.0326"/>
    <s v="020391560"/>
    <s v="1"/>
  </r>
  <r>
    <x v="0"/>
    <x v="9"/>
    <s v="1"/>
    <s v="03"/>
    <s v="15041RESI397502023"/>
    <s v="23BL000C"/>
    <n v="584"/>
    <n v="584"/>
    <m/>
    <s v="EDENILSON VELASQUEZ LOPEZ"/>
    <n v="0"/>
    <n v="0"/>
    <n v="332.74"/>
    <n v="43.2562"/>
    <n v="0"/>
    <n v="0"/>
    <n v="375.99619999999999"/>
    <s v="025921344"/>
    <s v="1"/>
  </r>
  <r>
    <x v="0"/>
    <x v="9"/>
    <s v="1"/>
    <s v="03"/>
    <s v="15041RESI397502023"/>
    <s v="23BL000C"/>
    <n v="583"/>
    <n v="583"/>
    <m/>
    <s v="DAVID ENRRIQUE DELGADO SICILIA"/>
    <n v="0"/>
    <n v="0"/>
    <n v="197.35"/>
    <n v="25.6555"/>
    <n v="0"/>
    <n v="0"/>
    <n v="223.00549999999998"/>
    <s v="027447100"/>
    <s v="1"/>
  </r>
  <r>
    <x v="0"/>
    <x v="9"/>
    <s v="1"/>
    <s v="03"/>
    <s v="15041RESI397502023"/>
    <s v="23BL000C"/>
    <n v="582"/>
    <n v="582"/>
    <m/>
    <s v="CESAR HUMBERTO GARCIA"/>
    <n v="0"/>
    <n v="0"/>
    <n v="88.5"/>
    <n v="11.505000000000001"/>
    <n v="0"/>
    <n v="0"/>
    <n v="100.005"/>
    <s v="010149571"/>
    <s v="1"/>
  </r>
  <r>
    <x v="0"/>
    <x v="9"/>
    <s v="1"/>
    <s v="03"/>
    <s v="15041RESI397502023"/>
    <s v="23BL000C"/>
    <n v="581"/>
    <n v="581"/>
    <m/>
    <s v="OSCAR AMILCAR RAMOS VELASQUEZ"/>
    <n v="0"/>
    <n v="0"/>
    <n v="346.9"/>
    <n v="45.097000000000001"/>
    <n v="0"/>
    <n v="0"/>
    <n v="391.99699999999996"/>
    <s v="037049603"/>
    <s v="1"/>
  </r>
  <r>
    <x v="0"/>
    <x v="10"/>
    <s v="1"/>
    <s v="03"/>
    <s v="15041RESI397502023"/>
    <s v="23BL000C"/>
    <n v="580"/>
    <n v="580"/>
    <m/>
    <s v="GABRIEL BERTONY RIVERA HERNANDEZ"/>
    <n v="0"/>
    <n v="0"/>
    <n v="224.52"/>
    <n v="29.187600000000003"/>
    <n v="0"/>
    <n v="0"/>
    <n v="253.70760000000001"/>
    <s v="025920885"/>
    <s v="1"/>
  </r>
  <r>
    <x v="0"/>
    <x v="10"/>
    <s v="1"/>
    <s v="03"/>
    <s v="15041RESI397502023"/>
    <s v="23BL000C"/>
    <n v="579"/>
    <n v="579"/>
    <m/>
    <s v="VIELLMAN FABRICIO HERNANDEZ RIVERA"/>
    <n v="0"/>
    <n v="0"/>
    <n v="105.93"/>
    <n v="13.770900000000001"/>
    <n v="0"/>
    <n v="0"/>
    <n v="119.7009"/>
    <s v="029422805"/>
    <s v="1"/>
  </r>
  <r>
    <x v="0"/>
    <x v="10"/>
    <s v="1"/>
    <s v="03"/>
    <s v="15041RESI397502023"/>
    <s v="23BL000C"/>
    <n v="578"/>
    <n v="578"/>
    <s v="06140304031040"/>
    <s v="SERVICIOS ULTRASONOGRAFICOS"/>
    <n v="0"/>
    <n v="0"/>
    <n v="130.71"/>
    <n v="16.9923"/>
    <n v="0"/>
    <n v="0"/>
    <n v="147.70230000000001"/>
    <m/>
    <s v="1"/>
  </r>
  <r>
    <x v="0"/>
    <x v="11"/>
    <s v="1"/>
    <s v="03"/>
    <s v="15041RESI397502023"/>
    <s v="23BL000C"/>
    <n v="577"/>
    <n v="577"/>
    <m/>
    <s v="JUAN ANTONIO MONTERROSA HERNANDEZ"/>
    <n v="0"/>
    <n v="0"/>
    <n v="70.8"/>
    <n v="9.2040000000000006"/>
    <n v="0"/>
    <n v="0"/>
    <n v="80.003999999999991"/>
    <s v="013838153"/>
    <s v="1"/>
  </r>
  <r>
    <x v="0"/>
    <x v="11"/>
    <s v="1"/>
    <s v="03"/>
    <s v="15041RESI397502023"/>
    <s v="23BL000C"/>
    <n v="576"/>
    <n v="576"/>
    <m/>
    <s v="JUAN ANTONIO MONTERROSA HERNANDEZ"/>
    <n v="0"/>
    <n v="0"/>
    <n v="192.89"/>
    <n v="25.075699999999998"/>
    <n v="0"/>
    <n v="0"/>
    <n v="217.96569999999997"/>
    <s v="013838153"/>
    <s v="1"/>
  </r>
  <r>
    <x v="0"/>
    <x v="11"/>
    <s v="1"/>
    <s v="03"/>
    <s v="15041RESI397502023"/>
    <s v="23BL000C"/>
    <n v="575"/>
    <n v="575"/>
    <m/>
    <s v="CARLA YOLANDA RIVERA DE GONZALES"/>
    <n v="0"/>
    <n v="0"/>
    <n v="175.57"/>
    <n v="22.824100000000001"/>
    <n v="0"/>
    <n v="0"/>
    <n v="198.39409999999998"/>
    <s v="043352446"/>
    <s v="1"/>
  </r>
  <r>
    <x v="0"/>
    <x v="11"/>
    <s v="1"/>
    <s v="03"/>
    <s v="15041RESI397502023"/>
    <s v="23BL000C"/>
    <n v="574"/>
    <n v="574"/>
    <m/>
    <s v="CARLA YOLANDA RIVERA DE GONZALES"/>
    <n v="0"/>
    <n v="0"/>
    <n v="405.53"/>
    <n v="52.718899999999998"/>
    <n v="0"/>
    <n v="0"/>
    <n v="458.24889999999999"/>
    <s v="043352446"/>
    <s v="1"/>
  </r>
  <r>
    <x v="0"/>
    <x v="11"/>
    <s v="1"/>
    <s v="03"/>
    <s v="15041RESI397502023"/>
    <s v="23BL000C"/>
    <n v="573"/>
    <n v="573"/>
    <m/>
    <s v="SANTIAGO ALCIDES ORELLANA"/>
    <n v="0"/>
    <n v="0"/>
    <n v="371.16"/>
    <n v="48.250800000000005"/>
    <n v="0"/>
    <n v="0"/>
    <n v="419.41080000000005"/>
    <s v="024681860"/>
    <s v="1"/>
  </r>
  <r>
    <x v="0"/>
    <x v="11"/>
    <s v="1"/>
    <s v="03"/>
    <s v="15041RESI397502023"/>
    <s v="23BL000C"/>
    <n v="572"/>
    <n v="572"/>
    <m/>
    <s v="JOSE ARTURO GUARDADO MARTINEZ"/>
    <n v="0"/>
    <n v="0"/>
    <n v="431.63"/>
    <n v="56.111899999999999"/>
    <n v="0"/>
    <n v="0"/>
    <n v="487.74189999999999"/>
    <s v="020391560"/>
    <s v="1"/>
  </r>
  <r>
    <x v="0"/>
    <x v="11"/>
    <s v="1"/>
    <s v="03"/>
    <s v="15041RESI397502023"/>
    <s v="23BL000C"/>
    <n v="571"/>
    <n v="571"/>
    <m/>
    <s v="VIELLMAN FABRICIO HERNANDEZ RIVERA"/>
    <n v="0"/>
    <n v="0"/>
    <n v="96.64"/>
    <n v="12.5632"/>
    <n v="0"/>
    <n v="0"/>
    <n v="109.2032"/>
    <s v="029422805"/>
    <s v="1"/>
  </r>
  <r>
    <x v="0"/>
    <x v="11"/>
    <s v="1"/>
    <s v="03"/>
    <s v="15041RESI397502023"/>
    <s v="23BL000C"/>
    <n v="570"/>
    <n v="570"/>
    <m/>
    <s v="FRANCISCO ALEXANDER TOBAR CASTILLO"/>
    <n v="0"/>
    <n v="0"/>
    <n v="352.21"/>
    <n v="45.787300000000002"/>
    <n v="0"/>
    <n v="0"/>
    <n v="397.9973"/>
    <s v="036616376"/>
    <s v="1"/>
  </r>
  <r>
    <x v="0"/>
    <x v="11"/>
    <s v="1"/>
    <s v="03"/>
    <s v="15041RESI397502023"/>
    <s v="23BL000C"/>
    <n v="569"/>
    <n v="569"/>
    <m/>
    <s v="OSCAR EDUARDO FLORES MACIA"/>
    <n v="0"/>
    <n v="0"/>
    <n v="123.45"/>
    <n v="16.048500000000001"/>
    <n v="0"/>
    <n v="0"/>
    <n v="139.49850000000001"/>
    <s v="023040354"/>
    <s v="1"/>
  </r>
  <r>
    <x v="0"/>
    <x v="11"/>
    <s v="1"/>
    <s v="03"/>
    <s v="15041RESI397502023"/>
    <s v="23BL000C"/>
    <n v="568"/>
    <n v="568"/>
    <m/>
    <s v="CARLA YOLANDA RIVERA DE GONZALES"/>
    <n v="0"/>
    <n v="0"/>
    <n v="402.87"/>
    <n v="52.373100000000001"/>
    <n v="0"/>
    <n v="0"/>
    <n v="455.24310000000003"/>
    <s v="043352446"/>
    <s v="1"/>
  </r>
  <r>
    <x v="0"/>
    <x v="11"/>
    <s v="1"/>
    <s v="03"/>
    <s v="15041RESI397502023"/>
    <s v="23BL000C"/>
    <n v="567"/>
    <n v="567"/>
    <m/>
    <s v="MORENA IDALIA SALINAS HERNANDEZ"/>
    <n v="0"/>
    <n v="0"/>
    <n v="479.64"/>
    <n v="62.353200000000001"/>
    <n v="0"/>
    <n v="0"/>
    <n v="541.9932"/>
    <s v="041389277"/>
    <s v="1"/>
  </r>
  <r>
    <x v="0"/>
    <x v="12"/>
    <s v="1"/>
    <s v="03"/>
    <s v="15041RESI397502023"/>
    <s v="23BL000C"/>
    <n v="566"/>
    <n v="566"/>
    <m/>
    <s v="SANTIAGO ALCIDES ORELLANA"/>
    <n v="0"/>
    <n v="0"/>
    <n v="302.88"/>
    <n v="39.374400000000001"/>
    <n v="0"/>
    <n v="0"/>
    <n v="342.25439999999998"/>
    <s v="024681860"/>
    <s v="1"/>
  </r>
  <r>
    <x v="0"/>
    <x v="12"/>
    <s v="1"/>
    <s v="03"/>
    <s v="15041RESI397502023"/>
    <s v="23BL000C"/>
    <n v="565"/>
    <n v="565"/>
    <m/>
    <s v="ORLANDO AYALA RAUDA"/>
    <n v="0"/>
    <n v="0"/>
    <n v="398.23"/>
    <n v="51.769900000000007"/>
    <n v="0"/>
    <n v="0"/>
    <n v="449.99990000000003"/>
    <s v="022524826"/>
    <s v="1"/>
  </r>
  <r>
    <x v="0"/>
    <x v="12"/>
    <s v="1"/>
    <s v="03"/>
    <s v="15041RESI397502023"/>
    <s v="23BL000C"/>
    <n v="564"/>
    <n v="564"/>
    <m/>
    <s v="ROSEMBEL VALIENTE POLIO"/>
    <n v="0"/>
    <n v="0"/>
    <n v="11.95"/>
    <n v="1.5534999999999999"/>
    <n v="0"/>
    <n v="0"/>
    <n v="13.503499999999999"/>
    <s v="024836106"/>
    <s v="1"/>
  </r>
  <r>
    <x v="0"/>
    <x v="12"/>
    <s v="1"/>
    <s v="03"/>
    <s v="15041RESI397502023"/>
    <s v="23BL000C"/>
    <n v="563"/>
    <n v="563"/>
    <m/>
    <s v="OSCAR EDUARDO FLORES MACIA"/>
    <n v="0"/>
    <n v="0"/>
    <n v="111.42"/>
    <n v="14.4846"/>
    <n v="0"/>
    <n v="0"/>
    <n v="125.9046"/>
    <s v="023040354"/>
    <s v="1"/>
  </r>
  <r>
    <x v="0"/>
    <x v="12"/>
    <s v="1"/>
    <s v="03"/>
    <s v="15041RESI397502023"/>
    <s v="23BL000C"/>
    <n v="562"/>
    <n v="562"/>
    <m/>
    <s v="VIELLMAN FABRICIO HERNANDEZ RIVERA"/>
    <n v="0"/>
    <n v="0"/>
    <n v="79.650000000000006"/>
    <n v="10.354500000000002"/>
    <n v="0"/>
    <n v="0"/>
    <n v="90.004500000000007"/>
    <s v="029422805"/>
    <s v="1"/>
  </r>
  <r>
    <x v="0"/>
    <x v="12"/>
    <s v="1"/>
    <s v="03"/>
    <s v="15041RESI397502023"/>
    <s v="23BL000C"/>
    <n v="561"/>
    <n v="561"/>
    <s v="06140304031040"/>
    <s v="SERVICIOS ULTRASONOGRAFICOS"/>
    <n v="0"/>
    <n v="0"/>
    <n v="138.32"/>
    <n v="17.9816"/>
    <n v="0"/>
    <n v="0"/>
    <n v="156.30160000000001"/>
    <m/>
    <s v="1"/>
  </r>
  <r>
    <x v="0"/>
    <x v="13"/>
    <s v="1"/>
    <s v="03"/>
    <s v="15041RESI397502023"/>
    <s v="23BL000C"/>
    <n v="560"/>
    <n v="560"/>
    <m/>
    <s v="ROSEMBEL VALIENTE POLIO"/>
    <n v="0"/>
    <n v="0"/>
    <n v="467.26"/>
    <n v="60.7438"/>
    <n v="0"/>
    <n v="0"/>
    <n v="528.00379999999996"/>
    <s v="024836106"/>
    <s v="1"/>
  </r>
  <r>
    <x v="0"/>
    <x v="13"/>
    <s v="1"/>
    <s v="03"/>
    <s v="15041RESI397502023"/>
    <s v="23BL000C"/>
    <n v="559"/>
    <n v="559"/>
    <m/>
    <s v="OSCAR AMILCAR RAMOS VELASQUEZ"/>
    <n v="0"/>
    <n v="0"/>
    <n v="398.23"/>
    <n v="51.769900000000007"/>
    <n v="0"/>
    <n v="0"/>
    <n v="449.99990000000003"/>
    <s v="037049603"/>
    <s v="1"/>
  </r>
  <r>
    <x v="0"/>
    <x v="13"/>
    <s v="1"/>
    <s v="03"/>
    <s v="15041RESI397502023"/>
    <s v="23BL000C"/>
    <n v="558"/>
    <n v="558"/>
    <m/>
    <s v="FRANCISCO ALEXANDER TOBAR CASTILLO"/>
    <n v="0"/>
    <n v="0"/>
    <n v="282.74"/>
    <n v="36.7562"/>
    <n v="0"/>
    <n v="0"/>
    <n v="319.49619999999999"/>
    <s v="036616376"/>
    <s v="1"/>
  </r>
  <r>
    <x v="0"/>
    <x v="13"/>
    <s v="1"/>
    <s v="03"/>
    <s v="15041RESI397502023"/>
    <s v="23BL000C"/>
    <n v="557"/>
    <n v="557"/>
    <m/>
    <s v="ANGEL ANTONIO SERMEÑO CASTANEDA"/>
    <n v="0"/>
    <n v="0"/>
    <n v="38.31"/>
    <n v="4.9803000000000006"/>
    <n v="0"/>
    <n v="0"/>
    <n v="43.290300000000002"/>
    <s v="023658068"/>
    <s v="1"/>
  </r>
  <r>
    <x v="0"/>
    <x v="13"/>
    <s v="1"/>
    <s v="03"/>
    <s v="15041RESI397502023"/>
    <s v="23BL000C"/>
    <n v="556"/>
    <n v="556"/>
    <m/>
    <s v="JOSE ARTURO GUARDADO MARTINEZ"/>
    <n v="0"/>
    <n v="0"/>
    <n v="67.7"/>
    <n v="8.8010000000000002"/>
    <n v="0"/>
    <n v="0"/>
    <n v="76.501000000000005"/>
    <s v="020391560"/>
    <s v="1"/>
  </r>
  <r>
    <x v="0"/>
    <x v="13"/>
    <s v="1"/>
    <s v="03"/>
    <s v="15041RESI397502023"/>
    <s v="23BL000C"/>
    <n v="555"/>
    <n v="555"/>
    <m/>
    <s v="SANTIAGO ALCIDES ORELLANA"/>
    <n v="0"/>
    <n v="0"/>
    <n v="454.86"/>
    <n v="59.131800000000005"/>
    <n v="0"/>
    <n v="0"/>
    <n v="513.99180000000001"/>
    <s v="024681860"/>
    <s v="1"/>
  </r>
  <r>
    <x v="0"/>
    <x v="14"/>
    <s v="1"/>
    <s v="03"/>
    <s v="15041RESI397502023"/>
    <s v="23BL000C"/>
    <n v="554"/>
    <n v="554"/>
    <s v="0-0"/>
    <s v="ANULADA"/>
    <n v="0"/>
    <n v="0"/>
    <n v="0"/>
    <n v="0"/>
    <n v="0"/>
    <n v="0"/>
    <n v="0"/>
    <m/>
    <s v="1"/>
  </r>
  <r>
    <x v="0"/>
    <x v="14"/>
    <s v="1"/>
    <s v="03"/>
    <s v="15041RESI397502023"/>
    <s v="23BL000C"/>
    <n v="553"/>
    <n v="553"/>
    <s v="02100909171018"/>
    <s v="MICRONEGOCIOS DE LA FINCA S.A DE C.V."/>
    <n v="0"/>
    <n v="0"/>
    <n v="63.72"/>
    <n v="8.2835999999999999"/>
    <n v="0"/>
    <n v="0"/>
    <n v="72.003600000000006"/>
    <m/>
    <s v="1"/>
  </r>
  <r>
    <x v="0"/>
    <x v="14"/>
    <s v="1"/>
    <s v="03"/>
    <s v="15041RESI397502023"/>
    <s v="23BL000C"/>
    <n v="552"/>
    <n v="552"/>
    <m/>
    <s v="OSCAR EDUARDO FLORES MACIA"/>
    <n v="0"/>
    <n v="0"/>
    <n v="74.34"/>
    <n v="9.664200000000001"/>
    <n v="0"/>
    <n v="0"/>
    <n v="84.004199999999997"/>
    <s v="023040354"/>
    <s v="1"/>
  </r>
  <r>
    <x v="0"/>
    <x v="14"/>
    <s v="1"/>
    <s v="03"/>
    <s v="15041RESI397502023"/>
    <s v="23BL000C"/>
    <n v="551"/>
    <n v="551"/>
    <m/>
    <s v="FRANCISCO ALEXANDER TOBAR CASTILLO"/>
    <n v="0"/>
    <n v="0"/>
    <n v="279.2"/>
    <n v="36.295999999999999"/>
    <n v="0"/>
    <n v="0"/>
    <n v="315.49599999999998"/>
    <s v="036616376"/>
    <s v="1"/>
  </r>
  <r>
    <x v="0"/>
    <x v="15"/>
    <s v="1"/>
    <s v="03"/>
    <s v="15041RESI397502023"/>
    <s v="23BL000C"/>
    <n v="550"/>
    <n v="550"/>
    <m/>
    <s v="JUAN ANTONIO ALVARENGA GUARDADO"/>
    <n v="0"/>
    <n v="0"/>
    <n v="233.63"/>
    <n v="30.3719"/>
    <n v="0"/>
    <n v="0"/>
    <n v="264.00189999999998"/>
    <s v="036880959"/>
    <s v="1"/>
  </r>
  <r>
    <x v="0"/>
    <x v="15"/>
    <s v="1"/>
    <s v="03"/>
    <s v="15041RESI397502023"/>
    <s v="23BL000C"/>
    <n v="549"/>
    <n v="549"/>
    <m/>
    <s v="VIELLMAN FABRICIO HERNANDEZ RIVERA"/>
    <n v="0"/>
    <n v="0"/>
    <n v="91.19"/>
    <n v="11.854699999999999"/>
    <n v="0"/>
    <n v="0"/>
    <n v="103.04469999999999"/>
    <s v="029422805"/>
    <s v="1"/>
  </r>
  <r>
    <x v="0"/>
    <x v="15"/>
    <s v="1"/>
    <s v="03"/>
    <s v="15041RESI397502023"/>
    <s v="23BL000C"/>
    <n v="548"/>
    <n v="548"/>
    <m/>
    <s v="FRANCISCO JESUS MELARA SORIANO"/>
    <n v="0"/>
    <n v="0"/>
    <n v="467.26"/>
    <n v="60.7438"/>
    <n v="0"/>
    <n v="0"/>
    <n v="528.00379999999996"/>
    <s v="028967810"/>
    <s v="1"/>
  </r>
  <r>
    <x v="0"/>
    <x v="15"/>
    <s v="1"/>
    <s v="03"/>
    <s v="15041RESI397502023"/>
    <s v="23BL000C"/>
    <n v="547"/>
    <n v="547"/>
    <m/>
    <s v="OSCAR RENE LEIVA"/>
    <n v="0"/>
    <n v="0"/>
    <n v="119.47"/>
    <n v="15.5311"/>
    <n v="0"/>
    <n v="0"/>
    <n v="135.00110000000001"/>
    <s v="022282204"/>
    <s v="1"/>
  </r>
  <r>
    <x v="0"/>
    <x v="15"/>
    <s v="1"/>
    <s v="03"/>
    <s v="15041RESI397502023"/>
    <s v="23BL000C"/>
    <n v="546"/>
    <n v="546"/>
    <s v="0-0"/>
    <s v="ANULADA"/>
    <n v="0"/>
    <n v="0"/>
    <n v="0"/>
    <n v="0"/>
    <n v="0"/>
    <n v="0"/>
    <n v="0"/>
    <m/>
    <s v="1"/>
  </r>
  <r>
    <x v="0"/>
    <x v="15"/>
    <s v="1"/>
    <s v="03"/>
    <s v="15041RESI397502023"/>
    <s v="23BL000C"/>
    <n v="545"/>
    <n v="545"/>
    <m/>
    <s v="HUGO NELSON RUIZ RODRIGUEZ"/>
    <n v="0"/>
    <n v="0"/>
    <n v="504.25"/>
    <n v="65.552500000000009"/>
    <n v="0"/>
    <n v="0"/>
    <n v="569.80250000000001"/>
    <s v="014808347"/>
    <s v="1"/>
  </r>
  <r>
    <x v="0"/>
    <x v="16"/>
    <s v="1"/>
    <s v="03"/>
    <s v="15041RESI397502023"/>
    <s v="23BL000C"/>
    <n v="544"/>
    <n v="544"/>
    <m/>
    <s v="FRANCISCO ALEXANDER TOBAR CASTILLO"/>
    <n v="0"/>
    <n v="0"/>
    <n v="221.24"/>
    <n v="28.761200000000002"/>
    <n v="0"/>
    <n v="0"/>
    <n v="250.00120000000001"/>
    <s v="036616376"/>
    <s v="1"/>
  </r>
  <r>
    <x v="0"/>
    <x v="16"/>
    <s v="1"/>
    <s v="03"/>
    <s v="15041RESI397502023"/>
    <s v="23BL000C"/>
    <n v="543"/>
    <n v="543"/>
    <m/>
    <s v="CESAR HUMBERTO GARCIA"/>
    <n v="0"/>
    <n v="0"/>
    <n v="75.22"/>
    <n v="9.7786000000000008"/>
    <n v="0"/>
    <n v="0"/>
    <n v="84.998599999999996"/>
    <s v="010149571"/>
    <s v="1"/>
  </r>
  <r>
    <x v="0"/>
    <x v="16"/>
    <s v="1"/>
    <s v="03"/>
    <s v="15041RESI397502023"/>
    <s v="23BL000C"/>
    <n v="542"/>
    <n v="542"/>
    <m/>
    <s v="ZOILA CACERES DE ALAS"/>
    <n v="0"/>
    <n v="0"/>
    <n v="411.05"/>
    <n v="53.436500000000002"/>
    <n v="0"/>
    <n v="0"/>
    <n v="464.48650000000004"/>
    <s v="021240673"/>
    <s v="1"/>
  </r>
  <r>
    <x v="0"/>
    <x v="16"/>
    <s v="1"/>
    <s v="03"/>
    <s v="15041RESI397502023"/>
    <s v="23BL000C"/>
    <n v="541"/>
    <n v="541"/>
    <m/>
    <s v="VIELLMAN FABRICIO HERNANDEZ RIVERA"/>
    <n v="0"/>
    <n v="0"/>
    <n v="149.99"/>
    <n v="19.498700000000003"/>
    <n v="0"/>
    <n v="0"/>
    <n v="169.48870000000002"/>
    <s v="029422805"/>
    <s v="1"/>
  </r>
  <r>
    <x v="0"/>
    <x v="16"/>
    <s v="1"/>
    <s v="03"/>
    <s v="15041RESI397502023"/>
    <s v="23BL000C"/>
    <n v="540"/>
    <n v="540"/>
    <m/>
    <s v="SIGFREDO FLORES GUILLEN"/>
    <n v="0"/>
    <n v="0"/>
    <n v="132.75"/>
    <n v="17.2575"/>
    <n v="0"/>
    <n v="0"/>
    <n v="150.00749999999999"/>
    <s v="009902801"/>
    <s v="1"/>
  </r>
  <r>
    <x v="0"/>
    <x v="16"/>
    <s v="1"/>
    <s v="03"/>
    <s v="15041RESI397502023"/>
    <s v="23BL000C"/>
    <n v="539"/>
    <n v="539"/>
    <m/>
    <s v="JOSE ARTURO GUARDADO MARTINEZ"/>
    <n v="0"/>
    <n v="0"/>
    <n v="403.54"/>
    <n v="52.460200000000007"/>
    <n v="0"/>
    <n v="0"/>
    <n v="456.00020000000001"/>
    <s v="020391560"/>
    <s v="1"/>
  </r>
  <r>
    <x v="0"/>
    <x v="16"/>
    <s v="1"/>
    <s v="03"/>
    <s v="15041RESI397502023"/>
    <s v="23BL000C"/>
    <n v="538"/>
    <n v="538"/>
    <m/>
    <s v="FRANCISCO ALEXANDER TOBAR CASTILLO"/>
    <n v="0"/>
    <n v="0"/>
    <n v="1315.83"/>
    <n v="171.05789999999999"/>
    <n v="0"/>
    <n v="0"/>
    <n v="1486.8878999999999"/>
    <s v="036616376"/>
    <s v="1"/>
  </r>
  <r>
    <x v="0"/>
    <x v="16"/>
    <s v="1"/>
    <s v="03"/>
    <s v="15041RESI397502023"/>
    <s v="23BL000C"/>
    <n v="537"/>
    <n v="537"/>
    <m/>
    <s v="CARLA YOLANDA RIVERA DE GONZALES"/>
    <n v="0"/>
    <n v="0"/>
    <n v="404.43"/>
    <n v="52.575900000000004"/>
    <n v="0"/>
    <n v="0"/>
    <n v="457.0059"/>
    <s v="043352446"/>
    <s v="1"/>
  </r>
  <r>
    <x v="0"/>
    <x v="17"/>
    <s v="1"/>
    <s v="03"/>
    <s v="15041RESI397502023"/>
    <s v="23BL000C"/>
    <n v="536"/>
    <n v="536"/>
    <m/>
    <s v="JUAN ANTONIO ALVARENGA GUARDADO"/>
    <n v="0"/>
    <n v="0"/>
    <n v="286.02"/>
    <n v="37.182600000000001"/>
    <n v="0"/>
    <n v="0"/>
    <n v="323.20259999999996"/>
    <s v="036880959"/>
    <s v="1"/>
  </r>
  <r>
    <x v="0"/>
    <x v="17"/>
    <s v="1"/>
    <s v="03"/>
    <s v="15041RESI397502023"/>
    <s v="23BL000C"/>
    <n v="535"/>
    <n v="535"/>
    <m/>
    <s v="VIELLMAN FABRICIO HERNANDEZ RIVERA"/>
    <n v="0"/>
    <n v="0"/>
    <n v="105.92"/>
    <n v="13.769600000000001"/>
    <n v="0"/>
    <n v="0"/>
    <n v="119.6896"/>
    <s v="029422805"/>
    <s v="1"/>
  </r>
  <r>
    <x v="0"/>
    <x v="17"/>
    <s v="1"/>
    <s v="03"/>
    <s v="15041RESI397502023"/>
    <s v="23BL000C"/>
    <n v="534"/>
    <n v="534"/>
    <m/>
    <s v="JOSE ARTURO GUARDADO MARTINEZ"/>
    <n v="0"/>
    <n v="0"/>
    <n v="432.3"/>
    <n v="56.199000000000005"/>
    <n v="0"/>
    <n v="0"/>
    <n v="488.49900000000002"/>
    <s v="020391560"/>
    <s v="1"/>
  </r>
  <r>
    <x v="0"/>
    <x v="17"/>
    <s v="1"/>
    <s v="03"/>
    <s v="15041RESI397502023"/>
    <s v="23BL000C"/>
    <n v="533"/>
    <n v="533"/>
    <m/>
    <s v="VIELLMAN FABRICIO HERNANDEZ RIVERA"/>
    <n v="0"/>
    <n v="0"/>
    <n v="79.650000000000006"/>
    <n v="10.354500000000002"/>
    <n v="0"/>
    <n v="0"/>
    <n v="90.004500000000007"/>
    <s v="029422805"/>
    <s v="1"/>
  </r>
  <r>
    <x v="0"/>
    <x v="17"/>
    <s v="1"/>
    <s v="03"/>
    <s v="15041RESI397502023"/>
    <s v="23BL000C"/>
    <n v="532"/>
    <n v="532"/>
    <s v="06141104151013"/>
    <s v="AGROFERRETERIA EL AMIGO ALVAREZ PEREZ, S.A. DE C.V."/>
    <n v="0"/>
    <n v="0"/>
    <n v="187.61"/>
    <n v="24.389300000000002"/>
    <n v="0"/>
    <n v="0"/>
    <n v="211.99930000000001"/>
    <m/>
    <s v="1"/>
  </r>
  <r>
    <x v="0"/>
    <x v="17"/>
    <s v="1"/>
    <s v="03"/>
    <s v="15041RESI397502023"/>
    <s v="23BL000C"/>
    <n v="531"/>
    <n v="531"/>
    <s v="06141104151013"/>
    <s v="AGROFERRETERIA EL AMIGO ALVAREZ PEREZ, S.A. DE C.V."/>
    <n v="0"/>
    <n v="0"/>
    <n v="703.32"/>
    <n v="91.431600000000003"/>
    <n v="0"/>
    <n v="0"/>
    <n v="794.75160000000005"/>
    <m/>
    <s v="1"/>
  </r>
  <r>
    <x v="0"/>
    <x v="17"/>
    <s v="1"/>
    <s v="03"/>
    <s v="15041RESI397502023"/>
    <s v="23BL000C"/>
    <n v="530"/>
    <n v="530"/>
    <m/>
    <s v="MAURICIO MORENO"/>
    <n v="0"/>
    <n v="0"/>
    <n v="18.36"/>
    <n v="2.3868"/>
    <n v="0"/>
    <n v="0"/>
    <n v="20.7468"/>
    <s v="012549858"/>
    <s v="1"/>
  </r>
  <r>
    <x v="0"/>
    <x v="17"/>
    <s v="1"/>
    <s v="03"/>
    <s v="15041RESI397502023"/>
    <s v="23BL000C"/>
    <n v="529"/>
    <n v="529"/>
    <m/>
    <s v="EDENILSON VELASQUEZ LOPEZ"/>
    <n v="0"/>
    <n v="0"/>
    <n v="327.43"/>
    <n v="42.565899999999999"/>
    <n v="0"/>
    <n v="0"/>
    <n v="369.99590000000001"/>
    <s v="025921344"/>
    <s v="1"/>
  </r>
  <r>
    <x v="0"/>
    <x v="18"/>
    <s v="1"/>
    <s v="03"/>
    <s v="15041RESI397502023"/>
    <s v="23BL000C"/>
    <n v="528"/>
    <n v="528"/>
    <m/>
    <s v="CARLA YOLANDA RIVERA DE GONZALES"/>
    <n v="0"/>
    <n v="0"/>
    <n v="416.37"/>
    <n v="54.128100000000003"/>
    <n v="0"/>
    <n v="0"/>
    <n v="470.49810000000002"/>
    <s v="043352446"/>
    <s v="1"/>
  </r>
  <r>
    <x v="0"/>
    <x v="18"/>
    <s v="1"/>
    <s v="03"/>
    <s v="15041RESI397502023"/>
    <s v="23BL000C"/>
    <n v="527"/>
    <n v="527"/>
    <m/>
    <s v="OSCAR EDUARDO FLORES MACIA"/>
    <n v="0"/>
    <n v="0"/>
    <n v="107.25"/>
    <n v="13.942500000000001"/>
    <n v="0"/>
    <n v="0"/>
    <n v="121.1925"/>
    <s v="023040354"/>
    <s v="1"/>
  </r>
  <r>
    <x v="0"/>
    <x v="18"/>
    <s v="1"/>
    <s v="03"/>
    <s v="15041RESI397502023"/>
    <s v="23BL000C"/>
    <n v="526"/>
    <n v="526"/>
    <m/>
    <s v="JAIME ANTONIO MORAN LEON"/>
    <n v="0"/>
    <n v="0"/>
    <n v="385.4"/>
    <n v="50.101999999999997"/>
    <n v="0"/>
    <n v="0"/>
    <n v="435.50199999999995"/>
    <s v="027638133"/>
    <s v="1"/>
  </r>
  <r>
    <x v="0"/>
    <x v="18"/>
    <s v="1"/>
    <s v="03"/>
    <s v="15041RESI397502023"/>
    <s v="23BL000C"/>
    <n v="525"/>
    <n v="525"/>
    <m/>
    <s v="JOSE ARTURO GUARDADO MARTINEZ"/>
    <n v="0"/>
    <n v="0"/>
    <n v="432.29"/>
    <n v="56.197700000000005"/>
    <n v="0"/>
    <n v="0"/>
    <n v="488.48770000000002"/>
    <s v="020391560"/>
    <s v="1"/>
  </r>
  <r>
    <x v="0"/>
    <x v="19"/>
    <s v="1"/>
    <s v="03"/>
    <s v="15041RESI397502023"/>
    <s v="23BL000C"/>
    <n v="524"/>
    <n v="524"/>
    <m/>
    <s v="CARLA YOLANDA RIVERA DE GONZALES"/>
    <n v="0"/>
    <n v="0"/>
    <n v="406.41"/>
    <n v="52.833300000000008"/>
    <n v="0"/>
    <n v="0"/>
    <n v="459.24330000000003"/>
    <s v="043352446"/>
    <s v="1"/>
  </r>
  <r>
    <x v="1"/>
    <x v="20"/>
    <s v="1"/>
    <s v="03"/>
    <s v="15041RESI397502023"/>
    <s v="23BL000C"/>
    <n v="523"/>
    <n v="523"/>
    <m/>
    <s v="MAX FRANCISCO OLIVA"/>
    <n v="0"/>
    <n v="0"/>
    <n v="96.9"/>
    <n v="12.597000000000001"/>
    <n v="0"/>
    <n v="0"/>
    <n v="109.49700000000001"/>
    <s v="011354917"/>
    <s v="1"/>
  </r>
  <r>
    <x v="1"/>
    <x v="20"/>
    <s v="1"/>
    <s v="03"/>
    <s v="15041RESI397502023"/>
    <s v="23BL000C"/>
    <n v="522"/>
    <n v="522"/>
    <m/>
    <s v="FRANCISCO ALEXANDER TOBAR CASTILLO"/>
    <n v="0"/>
    <n v="0"/>
    <n v="325.70999999999998"/>
    <n v="42.342300000000002"/>
    <n v="0"/>
    <n v="0"/>
    <n v="368.0523"/>
    <s v="036616376"/>
    <s v="1"/>
  </r>
  <r>
    <x v="1"/>
    <x v="20"/>
    <s v="1"/>
    <s v="03"/>
    <s v="15041RESI397502023"/>
    <s v="23BL000C"/>
    <n v="521"/>
    <n v="521"/>
    <m/>
    <s v="LUIS FENDANDO ANCHETA"/>
    <n v="0"/>
    <n v="0"/>
    <n v="129.21"/>
    <n v="16.7973"/>
    <n v="0"/>
    <n v="0"/>
    <n v="146.00730000000001"/>
    <s v="019830797"/>
    <s v="1"/>
  </r>
  <r>
    <x v="1"/>
    <x v="20"/>
    <s v="1"/>
    <s v="03"/>
    <s v="15041RESI397502023"/>
    <s v="23BL000C"/>
    <n v="520"/>
    <n v="520"/>
    <m/>
    <s v="MAX FRANCISCO OLIVA"/>
    <n v="0"/>
    <n v="0"/>
    <n v="130.08000000000001"/>
    <n v="16.910400000000003"/>
    <n v="0"/>
    <n v="0"/>
    <n v="146.99040000000002"/>
    <s v="011354917"/>
    <s v="1"/>
  </r>
  <r>
    <x v="1"/>
    <x v="20"/>
    <s v="1"/>
    <s v="03"/>
    <s v="15041RESI397502023"/>
    <s v="23BL000C"/>
    <n v="519"/>
    <n v="519"/>
    <m/>
    <s v="SANTIAGO ALCIDES ORELLANA"/>
    <n v="0"/>
    <n v="0"/>
    <n v="447.61"/>
    <n v="58.189300000000003"/>
    <n v="0"/>
    <n v="0"/>
    <n v="505.79930000000002"/>
    <s v="024681860"/>
    <s v="1"/>
  </r>
  <r>
    <x v="1"/>
    <x v="20"/>
    <s v="1"/>
    <s v="03"/>
    <s v="15041RESI397502023"/>
    <s v="23BL000C"/>
    <n v="518"/>
    <n v="518"/>
    <m/>
    <s v="VIELLMAN FABRICIO HERNANDEZ RIVERA"/>
    <n v="0"/>
    <n v="0"/>
    <n v="79.650000000000006"/>
    <n v="10.354500000000002"/>
    <n v="0"/>
    <n v="0"/>
    <n v="90.004500000000007"/>
    <s v="029422805"/>
    <s v="1"/>
  </r>
  <r>
    <x v="1"/>
    <x v="20"/>
    <s v="1"/>
    <s v="03"/>
    <s v="15041RESI397502023"/>
    <s v="23BL000C"/>
    <n v="517"/>
    <n v="517"/>
    <m/>
    <s v="MAURICIO MORENO"/>
    <n v="0"/>
    <n v="0"/>
    <n v="438.28"/>
    <n v="56.976399999999998"/>
    <n v="0"/>
    <n v="0"/>
    <n v="495.25639999999999"/>
    <s v="012549858"/>
    <s v="1"/>
  </r>
  <r>
    <x v="1"/>
    <x v="20"/>
    <s v="1"/>
    <s v="03"/>
    <s v="15041RESI397502023"/>
    <s v="23BL000C"/>
    <n v="516"/>
    <n v="516"/>
    <s v="12170807151019"/>
    <s v="PROYECTOS DE INSTRUMENTACION Y ELECTRICOS PAIZ VALENCIA, S.A. DE C.V."/>
    <n v="0"/>
    <n v="0"/>
    <n v="151.32"/>
    <n v="19.671600000000002"/>
    <n v="0"/>
    <n v="0"/>
    <n v="170.99160000000001"/>
    <m/>
    <s v="1"/>
  </r>
  <r>
    <x v="1"/>
    <x v="20"/>
    <s v="1"/>
    <s v="03"/>
    <s v="15041RESI397502023"/>
    <s v="23BL000C"/>
    <n v="515"/>
    <n v="515"/>
    <m/>
    <s v="VIELLMAN FABRICIO HERNANDEZ RIVERA"/>
    <n v="0"/>
    <n v="0"/>
    <n v="221.24"/>
    <n v="28.761200000000002"/>
    <n v="0"/>
    <n v="0"/>
    <n v="250.00120000000001"/>
    <s v="029422805"/>
    <s v="1"/>
  </r>
  <r>
    <x v="1"/>
    <x v="20"/>
    <s v="1"/>
    <s v="03"/>
    <s v="15041RESI397502023"/>
    <s v="23BL000C"/>
    <n v="514"/>
    <n v="514"/>
    <m/>
    <s v="ORLANDO AYALA RAUDA"/>
    <n v="0"/>
    <n v="0"/>
    <n v="398.23"/>
    <n v="51.769900000000007"/>
    <n v="0"/>
    <n v="0"/>
    <n v="449.99990000000003"/>
    <s v="022524826"/>
    <s v="1"/>
  </r>
  <r>
    <x v="1"/>
    <x v="21"/>
    <s v="1"/>
    <s v="03"/>
    <s v="15041RESI397502023"/>
    <s v="23BL000C"/>
    <n v="513"/>
    <n v="513"/>
    <m/>
    <s v="JUAN ANTONIO ALVARENGA GUARDADO"/>
    <n v="0"/>
    <n v="0"/>
    <n v="132.83000000000001"/>
    <n v="17.267900000000001"/>
    <n v="0"/>
    <n v="0"/>
    <n v="150.09790000000001"/>
    <s v="036880959"/>
    <s v="1"/>
  </r>
  <r>
    <x v="1"/>
    <x v="21"/>
    <s v="1"/>
    <s v="03"/>
    <s v="15041RESI397502023"/>
    <s v="23BL000C"/>
    <n v="512"/>
    <n v="512"/>
    <m/>
    <s v="OSCAR AMILCAR RAMOS VELASQUEZ"/>
    <n v="0"/>
    <n v="0"/>
    <n v="190.7"/>
    <n v="24.791"/>
    <n v="0"/>
    <n v="0"/>
    <n v="215.49099999999999"/>
    <s v="037049603"/>
    <s v="1"/>
  </r>
  <r>
    <x v="1"/>
    <x v="22"/>
    <s v="1"/>
    <s v="03"/>
    <s v="15041RESI397502023"/>
    <s v="23BL000C"/>
    <n v="511"/>
    <n v="511"/>
    <s v="0-0"/>
    <s v="ANULADA"/>
    <n v="0"/>
    <n v="0"/>
    <n v="0"/>
    <n v="0"/>
    <n v="0"/>
    <n v="0"/>
    <n v="0"/>
    <m/>
    <s v="1"/>
  </r>
  <r>
    <x v="1"/>
    <x v="22"/>
    <s v="1"/>
    <s v="03"/>
    <s v="15041RESI397502023"/>
    <s v="23BL000C"/>
    <n v="510"/>
    <n v="510"/>
    <m/>
    <s v="ORLANDO AYALA RAUDA"/>
    <n v="0"/>
    <n v="0"/>
    <n v="404.87"/>
    <n v="52.633099999999999"/>
    <n v="0"/>
    <n v="0"/>
    <n v="457.50310000000002"/>
    <s v="022524826"/>
    <s v="1"/>
  </r>
  <r>
    <x v="1"/>
    <x v="22"/>
    <s v="1"/>
    <s v="03"/>
    <s v="15041RESI397502023"/>
    <s v="23BL000C"/>
    <n v="509"/>
    <n v="509"/>
    <m/>
    <s v="ROMEO GRANADINA"/>
    <n v="0"/>
    <n v="0"/>
    <n v="88.5"/>
    <n v="11.505000000000001"/>
    <n v="0"/>
    <n v="0"/>
    <n v="100.005"/>
    <s v="003462764"/>
    <s v="1"/>
  </r>
  <r>
    <x v="1"/>
    <x v="22"/>
    <s v="1"/>
    <s v="03"/>
    <s v="15041RESI397502023"/>
    <s v="23BL000C"/>
    <n v="508"/>
    <n v="508"/>
    <m/>
    <s v="MOISES ALBERTO GONZALEZ"/>
    <n v="0"/>
    <n v="0"/>
    <n v="97.35"/>
    <n v="12.6555"/>
    <n v="0"/>
    <n v="0"/>
    <n v="110.0055"/>
    <s v="014301303"/>
    <s v="1"/>
  </r>
  <r>
    <x v="1"/>
    <x v="22"/>
    <s v="1"/>
    <s v="03"/>
    <s v="15041RESI397502023"/>
    <s v="23BL000C"/>
    <n v="507"/>
    <n v="507"/>
    <m/>
    <s v="JUAN ANTONIO ALVARENGA GUARDADO"/>
    <n v="0"/>
    <n v="0"/>
    <n v="238.05"/>
    <n v="30.946500000000004"/>
    <n v="0"/>
    <n v="0"/>
    <n v="268.99650000000003"/>
    <s v="036880959"/>
    <s v="1"/>
  </r>
  <r>
    <x v="1"/>
    <x v="23"/>
    <s v="1"/>
    <s v="03"/>
    <s v="15041RESI397502023"/>
    <s v="23BL000C"/>
    <n v="506"/>
    <n v="506"/>
    <m/>
    <s v="MAURICIO MORENO"/>
    <n v="0"/>
    <n v="0"/>
    <n v="67.48"/>
    <n v="8.7724000000000011"/>
    <n v="0"/>
    <n v="0"/>
    <n v="76.252400000000009"/>
    <s v="012549858"/>
    <s v="1"/>
  </r>
  <r>
    <x v="1"/>
    <x v="23"/>
    <s v="1"/>
    <s v="03"/>
    <s v="15041RESI397502023"/>
    <s v="23BL000C"/>
    <n v="505"/>
    <n v="505"/>
    <m/>
    <s v="SANTIAGO ALCIDES ORELLANA"/>
    <n v="0"/>
    <n v="0"/>
    <n v="488.5"/>
    <n v="63.505000000000003"/>
    <n v="0"/>
    <n v="0"/>
    <n v="552.005"/>
    <s v="024681860"/>
    <s v="1"/>
  </r>
  <r>
    <x v="1"/>
    <x v="23"/>
    <s v="1"/>
    <s v="03"/>
    <s v="15041RESI397502023"/>
    <s v="23BL000C"/>
    <n v="504"/>
    <n v="504"/>
    <m/>
    <s v="JOSE ARTURO GUARDADO MARTINEZ"/>
    <n v="0"/>
    <n v="0"/>
    <n v="421.24"/>
    <n v="54.761200000000002"/>
    <n v="0"/>
    <n v="0"/>
    <n v="476.00120000000004"/>
    <s v="020391560"/>
    <s v="1"/>
  </r>
  <r>
    <x v="1"/>
    <x v="23"/>
    <s v="1"/>
    <s v="03"/>
    <s v="15041RESI397502023"/>
    <s v="23BL000C"/>
    <n v="503"/>
    <n v="503"/>
    <m/>
    <s v="SILVIA MARISELA CASTRO"/>
    <n v="0"/>
    <n v="0"/>
    <n v="389.38"/>
    <n v="50.619399999999999"/>
    <n v="0"/>
    <n v="0"/>
    <n v="439.99939999999998"/>
    <s v="017244720"/>
    <s v="1"/>
  </r>
  <r>
    <x v="1"/>
    <x v="23"/>
    <s v="1"/>
    <s v="03"/>
    <s v="15041RESI397502023"/>
    <s v="23BL000C"/>
    <n v="502"/>
    <n v="502"/>
    <m/>
    <s v="FRANCISCO ALEXANDER TOBAR CASTILLO"/>
    <n v="0"/>
    <n v="0"/>
    <n v="655.93"/>
    <n v="85.270899999999997"/>
    <n v="0"/>
    <n v="0"/>
    <n v="741.20089999999993"/>
    <s v="036616376"/>
    <s v="1"/>
  </r>
  <r>
    <x v="1"/>
    <x v="23"/>
    <s v="1"/>
    <s v="03"/>
    <s v="15041RESI397502023"/>
    <s v="23BL000C"/>
    <n v="501"/>
    <n v="501"/>
    <m/>
    <s v="EDENILSON VELASQUEZ LOPEZ"/>
    <n v="0"/>
    <n v="0"/>
    <n v="361.95"/>
    <n v="47.0535"/>
    <n v="0"/>
    <n v="0"/>
    <n v="409.00349999999997"/>
    <s v="025921344"/>
    <s v="1"/>
  </r>
  <r>
    <x v="1"/>
    <x v="24"/>
    <s v="1"/>
    <s v="03"/>
    <s v="15041RESI397502023"/>
    <s v="23BL000C"/>
    <n v="500"/>
    <n v="500"/>
    <m/>
    <s v="JUAN ANTONIO ALVARENGA GUARDADO"/>
    <n v="0"/>
    <n v="0"/>
    <n v="242.03"/>
    <n v="31.463900000000002"/>
    <n v="0"/>
    <n v="0"/>
    <n v="273.4939"/>
    <s v="036880959"/>
    <s v="1"/>
  </r>
  <r>
    <x v="1"/>
    <x v="24"/>
    <s v="1"/>
    <s v="03"/>
    <s v="15041RESI397502023"/>
    <s v="23BL000C"/>
    <n v="499"/>
    <n v="499"/>
    <s v="06141902181029"/>
    <s v="PEÑA COMPANY S.A DE C.V."/>
    <n v="0"/>
    <n v="0"/>
    <n v="511.06"/>
    <n v="66.437799999999996"/>
    <n v="0"/>
    <n v="0"/>
    <n v="577.49779999999998"/>
    <m/>
    <s v="1"/>
  </r>
  <r>
    <x v="1"/>
    <x v="24"/>
    <s v="1"/>
    <s v="03"/>
    <s v="15041RESI397502023"/>
    <s v="23BL000C"/>
    <n v="498"/>
    <n v="498"/>
    <m/>
    <s v="CARLA YOLANDA RIVERA DE GONZALES"/>
    <n v="0"/>
    <n v="0"/>
    <n v="414.16"/>
    <n v="53.840800000000002"/>
    <n v="0"/>
    <n v="0"/>
    <n v="468.00080000000003"/>
    <s v="043352446"/>
    <s v="1"/>
  </r>
  <r>
    <x v="1"/>
    <x v="24"/>
    <s v="1"/>
    <s v="03"/>
    <s v="15041RESI397502023"/>
    <s v="23BL000C"/>
    <n v="497"/>
    <n v="497"/>
    <m/>
    <s v="JUAN ANTONIO ALVARENGA GUARDADO"/>
    <n v="0"/>
    <n v="0"/>
    <n v="238.05"/>
    <n v="30.946500000000004"/>
    <n v="0"/>
    <n v="0"/>
    <n v="268.99650000000003"/>
    <s v="036880959"/>
    <s v="1"/>
  </r>
  <r>
    <x v="1"/>
    <x v="24"/>
    <s v="1"/>
    <s v="03"/>
    <s v="15041RESI397502023"/>
    <s v="23BL000C"/>
    <n v="496"/>
    <n v="496"/>
    <m/>
    <s v="OSCAR EDUARDO FLORES MACIA"/>
    <n v="0"/>
    <n v="0"/>
    <n v="67.260000000000005"/>
    <n v="8.7438000000000002"/>
    <n v="0"/>
    <n v="0"/>
    <n v="76.003800000000012"/>
    <s v="023040354"/>
    <s v="1"/>
  </r>
  <r>
    <x v="1"/>
    <x v="24"/>
    <s v="1"/>
    <s v="03"/>
    <s v="15041RESI397502023"/>
    <s v="23BL000C"/>
    <n v="495"/>
    <n v="495"/>
    <m/>
    <s v="SANTIAGO ALCIDES ORELLANA"/>
    <n v="0"/>
    <n v="0"/>
    <n v="281.8"/>
    <n v="36.634"/>
    <n v="0"/>
    <n v="0"/>
    <n v="318.43400000000003"/>
    <s v="024681860"/>
    <s v="1"/>
  </r>
  <r>
    <x v="1"/>
    <x v="24"/>
    <s v="1"/>
    <s v="03"/>
    <s v="15041RESI397502023"/>
    <s v="23BL000C"/>
    <n v="494"/>
    <n v="494"/>
    <m/>
    <s v="JUAN CARLOS ORELLANA VENTURA"/>
    <n v="0"/>
    <n v="0"/>
    <n v="204.87"/>
    <n v="26.633100000000002"/>
    <n v="0"/>
    <n v="0"/>
    <n v="231.50310000000002"/>
    <s v="025062954"/>
    <s v="1"/>
  </r>
  <r>
    <x v="1"/>
    <x v="24"/>
    <s v="1"/>
    <s v="03"/>
    <s v="15041RESI397502023"/>
    <s v="23BL000C"/>
    <n v="493"/>
    <n v="493"/>
    <m/>
    <s v="AVELARDO ESPINOZA RIVAS"/>
    <n v="0"/>
    <n v="0"/>
    <n v="493.37"/>
    <n v="64.138100000000009"/>
    <n v="0"/>
    <n v="0"/>
    <n v="557.50810000000001"/>
    <s v="006348901"/>
    <s v="1"/>
  </r>
  <r>
    <x v="1"/>
    <x v="24"/>
    <s v="1"/>
    <s v="03"/>
    <s v="15041RESI397502023"/>
    <s v="23BL000C"/>
    <n v="492"/>
    <n v="492"/>
    <m/>
    <s v="VIELLMAN FABRICIO HERNANDEZ RIVERA"/>
    <n v="0"/>
    <n v="0"/>
    <n v="119.25"/>
    <n v="15.502500000000001"/>
    <n v="0"/>
    <n v="0"/>
    <n v="134.7525"/>
    <s v="029422805"/>
    <s v="1"/>
  </r>
  <r>
    <x v="1"/>
    <x v="25"/>
    <s v="1"/>
    <s v="03"/>
    <s v="15041RESI397502023"/>
    <s v="23BL000C"/>
    <n v="491"/>
    <n v="491"/>
    <m/>
    <s v="JULIO ERNESTO RAMIREZ"/>
    <n v="0"/>
    <n v="0"/>
    <n v="331.86"/>
    <n v="43.141800000000003"/>
    <n v="0"/>
    <n v="0"/>
    <n v="375.0018"/>
    <s v="011146762"/>
    <s v="1"/>
  </r>
  <r>
    <x v="1"/>
    <x v="25"/>
    <s v="1"/>
    <s v="03"/>
    <s v="15041RESI397502023"/>
    <s v="23BL000C"/>
    <n v="490"/>
    <n v="490"/>
    <s v="06140706121062"/>
    <s v="ADMINISTRADORES DE SEGUROS Y FINANZAS, S.A. DE C.V."/>
    <n v="0"/>
    <n v="0"/>
    <n v="105.09"/>
    <n v="13.661700000000002"/>
    <n v="0"/>
    <n v="0"/>
    <n v="118.7517"/>
    <m/>
    <s v="1"/>
  </r>
  <r>
    <x v="1"/>
    <x v="25"/>
    <s v="1"/>
    <s v="03"/>
    <s v="15041RESI397502023"/>
    <s v="23BL000C"/>
    <n v="489"/>
    <n v="489"/>
    <m/>
    <s v="MIGUEL HENRIQUEZ CHAVEZ"/>
    <n v="0"/>
    <n v="0"/>
    <n v="172.56"/>
    <n v="22.4328"/>
    <n v="0"/>
    <n v="0"/>
    <n v="194.99279999999999"/>
    <s v="022125135"/>
    <s v="1"/>
  </r>
  <r>
    <x v="1"/>
    <x v="25"/>
    <s v="1"/>
    <s v="03"/>
    <s v="15041RESI397502023"/>
    <s v="23BL000C"/>
    <n v="488"/>
    <n v="488"/>
    <m/>
    <s v="VIELLMAN FABRICIO HERNANDEZ RIVERA"/>
    <n v="0"/>
    <n v="0"/>
    <n v="119.47"/>
    <n v="15.5311"/>
    <n v="0"/>
    <n v="0"/>
    <n v="135.00110000000001"/>
    <s v="029422805"/>
    <s v="1"/>
  </r>
  <r>
    <x v="1"/>
    <x v="25"/>
    <s v="1"/>
    <s v="03"/>
    <s v="15041RESI397502023"/>
    <s v="23BL000C"/>
    <n v="487"/>
    <n v="487"/>
    <s v="06141209971083"/>
    <s v="PROTECCION EMPRESARIAL S.A DE C.V."/>
    <n v="0"/>
    <n v="0"/>
    <n v="284.51"/>
    <n v="36.9863"/>
    <n v="0"/>
    <n v="0"/>
    <n v="321.49630000000002"/>
    <m/>
    <s v="1"/>
  </r>
  <r>
    <x v="1"/>
    <x v="26"/>
    <s v="1"/>
    <s v="03"/>
    <s v="15041RESI397502023"/>
    <s v="23BL000C"/>
    <n v="486"/>
    <n v="486"/>
    <s v="0-0"/>
    <s v="ANULADA"/>
    <n v="0"/>
    <n v="0"/>
    <n v="0"/>
    <n v="0"/>
    <n v="0"/>
    <n v="0"/>
    <n v="0"/>
    <m/>
    <s v="1"/>
  </r>
  <r>
    <x v="1"/>
    <x v="26"/>
    <s v="1"/>
    <s v="03"/>
    <s v="15041RESI397502023"/>
    <s v="23BL000C"/>
    <n v="485"/>
    <n v="485"/>
    <m/>
    <s v="CELESTINO PEREZ JACOBO"/>
    <n v="0"/>
    <n v="0"/>
    <n v="91.45"/>
    <n v="11.888500000000001"/>
    <n v="0"/>
    <n v="0"/>
    <n v="103.33850000000001"/>
    <s v="016039449"/>
    <s v="1"/>
  </r>
  <r>
    <x v="1"/>
    <x v="26"/>
    <s v="1"/>
    <s v="03"/>
    <s v="15041RESI397502023"/>
    <s v="23BL000C"/>
    <n v="484"/>
    <n v="484"/>
    <m/>
    <s v="FRANCISCO ALEXANDER TOBAR CASTILLO"/>
    <n v="0"/>
    <n v="0"/>
    <n v="486.7"/>
    <n v="63.271000000000001"/>
    <n v="0"/>
    <n v="0"/>
    <n v="549.971"/>
    <s v="036616376"/>
    <s v="1"/>
  </r>
  <r>
    <x v="1"/>
    <x v="26"/>
    <s v="1"/>
    <s v="03"/>
    <s v="15041RESI397502023"/>
    <s v="23BL000C"/>
    <n v="483"/>
    <n v="483"/>
    <m/>
    <s v="VIELLMAN FABRICIO HERNANDEZ RIVERA"/>
    <n v="0"/>
    <n v="0"/>
    <n v="221.1"/>
    <n v="28.742999999999999"/>
    <n v="0"/>
    <n v="0"/>
    <n v="249.84299999999999"/>
    <s v="029422805"/>
    <s v="1"/>
  </r>
  <r>
    <x v="1"/>
    <x v="26"/>
    <s v="1"/>
    <s v="03"/>
    <s v="15041RESI397502023"/>
    <s v="23BL000C"/>
    <n v="482"/>
    <n v="482"/>
    <s v="06141606921025"/>
    <s v="UNION DE EXPORTADORES, S.A. DE C.V."/>
    <n v="0"/>
    <n v="0"/>
    <n v="6.81"/>
    <n v="0.88529999999999998"/>
    <n v="0"/>
    <n v="0"/>
    <n v="7.6952999999999996"/>
    <m/>
    <s v="1"/>
  </r>
  <r>
    <x v="1"/>
    <x v="26"/>
    <s v="1"/>
    <s v="03"/>
    <s v="15041RESI397502023"/>
    <s v="23BL000C"/>
    <n v="481"/>
    <n v="481"/>
    <m/>
    <s v="CESAR HUMBERTO GARCIA"/>
    <n v="0"/>
    <n v="0"/>
    <n v="119.03"/>
    <n v="15.4739"/>
    <n v="0"/>
    <n v="0"/>
    <n v="134.50389999999999"/>
    <s v="010149571"/>
    <s v="1"/>
  </r>
  <r>
    <x v="1"/>
    <x v="26"/>
    <s v="1"/>
    <s v="03"/>
    <s v="15041RESI397502023"/>
    <s v="23BL000C"/>
    <n v="480"/>
    <n v="480"/>
    <m/>
    <s v="JUAN ANTONIO ALVARENGA GUARDADO"/>
    <n v="0"/>
    <n v="0"/>
    <n v="212.39"/>
    <n v="27.610699999999998"/>
    <n v="0"/>
    <n v="0"/>
    <n v="240.00069999999999"/>
    <s v="036880959"/>
    <s v="1"/>
  </r>
  <r>
    <x v="1"/>
    <x v="26"/>
    <s v="1"/>
    <s v="03"/>
    <s v="15041RESI397502023"/>
    <s v="23BL000C"/>
    <n v="479"/>
    <n v="479"/>
    <m/>
    <s v="JOSE ARTURO GUARDADO MARTINEZ"/>
    <n v="0"/>
    <n v="0"/>
    <n v="439.59"/>
    <n v="57.146699999999996"/>
    <n v="0"/>
    <n v="0"/>
    <n v="496.73669999999998"/>
    <s v="020391560"/>
    <s v="1"/>
  </r>
  <r>
    <x v="1"/>
    <x v="26"/>
    <s v="1"/>
    <s v="03"/>
    <s v="15041RESI397502023"/>
    <s v="23BL000C"/>
    <n v="478"/>
    <n v="478"/>
    <s v="06141902181029"/>
    <s v="PEÑA COMPANY S.A DE C.V."/>
    <n v="0"/>
    <n v="0"/>
    <n v="486.73"/>
    <n v="63.274900000000002"/>
    <n v="0"/>
    <n v="0"/>
    <n v="550.00490000000002"/>
    <m/>
    <s v="1"/>
  </r>
  <r>
    <x v="1"/>
    <x v="26"/>
    <s v="1"/>
    <s v="03"/>
    <s v="15041RESI397502023"/>
    <s v="23BL000C"/>
    <n v="477"/>
    <n v="477"/>
    <m/>
    <s v="DOUGLAS ALBERTO HERNANDEZ"/>
    <n v="0"/>
    <n v="0"/>
    <n v="483.19"/>
    <n v="62.814700000000002"/>
    <n v="0"/>
    <n v="0"/>
    <n v="546.00469999999996"/>
    <s v="024680555"/>
    <s v="1"/>
  </r>
  <r>
    <x v="1"/>
    <x v="26"/>
    <s v="1"/>
    <s v="03"/>
    <s v="15041RESI397502023"/>
    <s v="23BL000C"/>
    <n v="476"/>
    <n v="476"/>
    <m/>
    <s v="SANTIAGO ALCIDES ORELLANA"/>
    <n v="0"/>
    <n v="0"/>
    <n v="498.32"/>
    <n v="64.781599999999997"/>
    <n v="0"/>
    <n v="0"/>
    <n v="563.10159999999996"/>
    <s v="024681860"/>
    <s v="1"/>
  </r>
  <r>
    <x v="1"/>
    <x v="27"/>
    <s v="1"/>
    <s v="03"/>
    <s v="15041RESI397502023"/>
    <s v="23BL000C"/>
    <n v="475"/>
    <n v="475"/>
    <m/>
    <s v="CELESTINO PEREZ JACOBO"/>
    <n v="0"/>
    <n v="0"/>
    <n v="158.88999999999999"/>
    <n v="20.6557"/>
    <n v="0"/>
    <n v="0"/>
    <n v="179.54569999999998"/>
    <s v="016039449"/>
    <s v="1"/>
  </r>
  <r>
    <x v="1"/>
    <x v="27"/>
    <s v="1"/>
    <s v="03"/>
    <s v="15041RESI397502023"/>
    <s v="23BL000C"/>
    <n v="474"/>
    <n v="474"/>
    <m/>
    <s v="CESAR HUMBERTO GARCIA"/>
    <n v="0"/>
    <n v="0"/>
    <n v="123.89"/>
    <n v="16.105700000000002"/>
    <n v="0"/>
    <n v="0"/>
    <n v="139.9957"/>
    <s v="010149571"/>
    <s v="1"/>
  </r>
  <r>
    <x v="1"/>
    <x v="27"/>
    <s v="1"/>
    <s v="03"/>
    <s v="15041RESI397502023"/>
    <s v="23BL000C"/>
    <n v="473"/>
    <n v="473"/>
    <m/>
    <s v="EUGENIO ORLANDO CHIQUILLO"/>
    <n v="0"/>
    <n v="0"/>
    <n v="364.17"/>
    <n v="47.342100000000002"/>
    <n v="0"/>
    <n v="0"/>
    <n v="411.51210000000003"/>
    <s v="017422881"/>
    <s v="1"/>
  </r>
  <r>
    <x v="1"/>
    <x v="27"/>
    <s v="1"/>
    <s v="03"/>
    <s v="15041RESI397502023"/>
    <s v="23BL000C"/>
    <n v="472"/>
    <n v="472"/>
    <s v="0-0"/>
    <s v="ANULADA"/>
    <n v="0"/>
    <n v="0"/>
    <n v="0"/>
    <n v="0"/>
    <n v="0"/>
    <n v="0"/>
    <n v="0"/>
    <m/>
    <s v="1"/>
  </r>
  <r>
    <x v="1"/>
    <x v="27"/>
    <s v="1"/>
    <s v="03"/>
    <s v="15041RESI397502023"/>
    <s v="23BL000C"/>
    <n v="471"/>
    <n v="471"/>
    <m/>
    <s v="ORLANDO AYALA RAUDA"/>
    <n v="0"/>
    <n v="0"/>
    <n v="402.65"/>
    <n v="52.344499999999996"/>
    <n v="0"/>
    <n v="0"/>
    <n v="454.99449999999996"/>
    <s v="022524826"/>
    <s v="1"/>
  </r>
  <r>
    <x v="1"/>
    <x v="27"/>
    <s v="1"/>
    <s v="03"/>
    <s v="15041RESI397502023"/>
    <s v="23BL000C"/>
    <n v="470"/>
    <n v="470"/>
    <m/>
    <s v="FRANCISCO ALEXANDER TOBAR CASTILLO"/>
    <n v="0"/>
    <n v="0"/>
    <n v="531.42999999999995"/>
    <n v="69.085899999999995"/>
    <n v="0"/>
    <n v="0"/>
    <n v="600.51589999999999"/>
    <s v="036616376"/>
    <s v="1"/>
  </r>
  <r>
    <x v="1"/>
    <x v="27"/>
    <s v="1"/>
    <s v="03"/>
    <s v="15041RESI397502023"/>
    <s v="23BL000C"/>
    <n v="469"/>
    <n v="469"/>
    <m/>
    <s v="MOISES ALBERTO GONZALEZ"/>
    <n v="0"/>
    <n v="0"/>
    <n v="177"/>
    <n v="23.01"/>
    <n v="0"/>
    <n v="0"/>
    <n v="200.01"/>
    <s v="014301303"/>
    <s v="1"/>
  </r>
  <r>
    <x v="1"/>
    <x v="27"/>
    <s v="1"/>
    <s v="03"/>
    <s v="15041RESI397502023"/>
    <s v="23BL000C"/>
    <n v="468"/>
    <n v="468"/>
    <m/>
    <s v="ABRAHAM ALEJANDRO KATTAN VELASQUEZ"/>
    <n v="0"/>
    <n v="0"/>
    <n v="7.96"/>
    <n v="1.0347999999999999"/>
    <n v="0"/>
    <n v="0"/>
    <n v="8.9947999999999997"/>
    <s v="037430074"/>
    <s v="1"/>
  </r>
  <r>
    <x v="1"/>
    <x v="27"/>
    <s v="1"/>
    <s v="03"/>
    <s v="15041RESI397502023"/>
    <s v="23BL000C"/>
    <n v="467"/>
    <n v="467"/>
    <m/>
    <s v="CARLOS HUMBERTO ROMERO SANCHEZ"/>
    <n v="0"/>
    <n v="0"/>
    <n v="159.29"/>
    <n v="20.707699999999999"/>
    <n v="0"/>
    <n v="0"/>
    <n v="179.99769999999998"/>
    <s v="011734719"/>
    <s v="1"/>
  </r>
  <r>
    <x v="1"/>
    <x v="27"/>
    <s v="1"/>
    <s v="03"/>
    <s v="15041RESI397502023"/>
    <s v="23BL000C"/>
    <n v="466"/>
    <n v="466"/>
    <m/>
    <s v="MIGUEL HENRIQUEZ CHAVEZ"/>
    <n v="0"/>
    <n v="0"/>
    <n v="40.270000000000003"/>
    <n v="5.235100000000001"/>
    <n v="0"/>
    <n v="0"/>
    <n v="45.505100000000006"/>
    <s v="022125135"/>
    <s v="1"/>
  </r>
  <r>
    <x v="1"/>
    <x v="27"/>
    <s v="1"/>
    <s v="03"/>
    <s v="15041RESI397502023"/>
    <s v="23BL000C"/>
    <n v="465"/>
    <n v="465"/>
    <m/>
    <s v="OSCAR EDUARDO FLORES MACIA"/>
    <n v="0"/>
    <n v="0"/>
    <n v="63.1"/>
    <n v="8.2030000000000012"/>
    <n v="0"/>
    <n v="0"/>
    <n v="71.302999999999997"/>
    <s v="023040354"/>
    <s v="1"/>
  </r>
  <r>
    <x v="1"/>
    <x v="28"/>
    <s v="1"/>
    <s v="03"/>
    <s v="15041RESI397502023"/>
    <s v="23BL000C"/>
    <n v="464"/>
    <n v="464"/>
    <s v="0-0"/>
    <s v="ANULADA"/>
    <n v="0"/>
    <n v="0"/>
    <n v="0"/>
    <n v="0"/>
    <n v="0"/>
    <n v="0"/>
    <n v="0"/>
    <m/>
    <s v="1"/>
  </r>
  <r>
    <x v="1"/>
    <x v="28"/>
    <s v="1"/>
    <s v="03"/>
    <s v="15041RESI397502023"/>
    <s v="23BL000C"/>
    <n v="463"/>
    <n v="463"/>
    <m/>
    <s v="FRANCISCO ALEXANDER TOBAR CASTILLO"/>
    <n v="0"/>
    <n v="0"/>
    <n v="1493.8"/>
    <n v="194.19399999999999"/>
    <n v="0"/>
    <n v="0"/>
    <n v="1687.9939999999999"/>
    <s v="036616376"/>
    <s v="1"/>
  </r>
  <r>
    <x v="1"/>
    <x v="28"/>
    <s v="1"/>
    <s v="03"/>
    <s v="15041RESI397502023"/>
    <s v="23BL000C"/>
    <n v="462"/>
    <n v="462"/>
    <m/>
    <s v="SILVIA MARISELA CASTRO"/>
    <n v="0"/>
    <n v="0"/>
    <n v="615.04"/>
    <n v="79.955200000000005"/>
    <n v="0"/>
    <n v="0"/>
    <n v="694.99519999999995"/>
    <s v="017244720"/>
    <s v="1"/>
  </r>
  <r>
    <x v="1"/>
    <x v="28"/>
    <s v="1"/>
    <s v="03"/>
    <s v="15041RESI397502023"/>
    <s v="23BL000C"/>
    <n v="461"/>
    <n v="461"/>
    <m/>
    <s v="VIELLMAN FABRICIO HERNANDEZ RIVERA"/>
    <n v="0"/>
    <n v="0"/>
    <n v="67.92"/>
    <n v="8.829600000000001"/>
    <n v="0"/>
    <n v="0"/>
    <n v="76.749600000000001"/>
    <s v="029422805"/>
    <s v="1"/>
  </r>
  <r>
    <x v="1"/>
    <x v="28"/>
    <s v="1"/>
    <s v="03"/>
    <s v="15041RESI397502023"/>
    <s v="23BL000C"/>
    <n v="460"/>
    <n v="460"/>
    <m/>
    <s v="OSCAR EDUARDO FLORES MACIA"/>
    <n v="0"/>
    <n v="0"/>
    <n v="74.34"/>
    <n v="9.664200000000001"/>
    <n v="0"/>
    <n v="0"/>
    <n v="84.004199999999997"/>
    <s v="023040354"/>
    <s v="1"/>
  </r>
  <r>
    <x v="1"/>
    <x v="28"/>
    <s v="1"/>
    <s v="03"/>
    <s v="15041RESI397502023"/>
    <s v="23BL000C"/>
    <n v="459"/>
    <n v="459"/>
    <m/>
    <s v="AGROFERRETERIA EL AMIGO ALVAREZ PEREZ, S.A. DE C.V."/>
    <n v="0"/>
    <n v="0"/>
    <n v="849.2"/>
    <n v="110.39600000000002"/>
    <n v="0"/>
    <n v="0"/>
    <n v="959.596"/>
    <s v="06141104151013"/>
    <s v="1"/>
  </r>
  <r>
    <x v="1"/>
    <x v="28"/>
    <s v="1"/>
    <s v="03"/>
    <s v="15041RESI397502023"/>
    <s v="23BL000C"/>
    <n v="458"/>
    <n v="458"/>
    <m/>
    <s v="JULIO ALONSO MIRON"/>
    <n v="0"/>
    <n v="0"/>
    <n v="126.11"/>
    <n v="16.394300000000001"/>
    <n v="0"/>
    <n v="0"/>
    <n v="142.5043"/>
    <s v="022132807"/>
    <s v="1"/>
  </r>
  <r>
    <x v="1"/>
    <x v="28"/>
    <s v="1"/>
    <s v="03"/>
    <s v="15041RESI397502023"/>
    <s v="23BL000C"/>
    <n v="457"/>
    <n v="457"/>
    <m/>
    <s v="MOISES ALBERTO GONZALEZ"/>
    <n v="0"/>
    <n v="0"/>
    <n v="179.2"/>
    <n v="23.295999999999999"/>
    <n v="0"/>
    <n v="0"/>
    <n v="202.49599999999998"/>
    <s v="014301303"/>
    <s v="1"/>
  </r>
  <r>
    <x v="1"/>
    <x v="28"/>
    <s v="1"/>
    <s v="03"/>
    <s v="15041RESI397502023"/>
    <s v="23BL000C"/>
    <n v="456"/>
    <n v="456"/>
    <m/>
    <s v="CARLOS HUMBERTO ROMERO SANCHEZ"/>
    <n v="0"/>
    <n v="0"/>
    <n v="159.29"/>
    <n v="20.707699999999999"/>
    <n v="0"/>
    <n v="0"/>
    <n v="179.99769999999998"/>
    <s v="011734719"/>
    <s v="1"/>
  </r>
  <r>
    <x v="1"/>
    <x v="28"/>
    <s v="1"/>
    <s v="03"/>
    <s v="15041RESI397502023"/>
    <s v="23BL000C"/>
    <n v="455"/>
    <n v="455"/>
    <m/>
    <s v="ORLANDO AYALA RAUDA"/>
    <n v="0"/>
    <n v="0"/>
    <n v="386.73"/>
    <n v="50.274900000000002"/>
    <n v="0"/>
    <n v="0"/>
    <n v="437.00490000000002"/>
    <s v="022524826"/>
    <s v="1"/>
  </r>
  <r>
    <x v="1"/>
    <x v="29"/>
    <s v="1"/>
    <s v="03"/>
    <s v="15041RESI397502023"/>
    <s v="23BL000C"/>
    <n v="454"/>
    <n v="454"/>
    <m/>
    <s v="VADIRA ISIRMA COLATO DE CALLEJAS"/>
    <n v="0"/>
    <n v="0"/>
    <n v="179"/>
    <n v="23.27"/>
    <n v="0"/>
    <n v="0"/>
    <n v="202.27"/>
    <s v="026208383"/>
    <s v="1"/>
  </r>
  <r>
    <x v="1"/>
    <x v="29"/>
    <s v="1"/>
    <s v="03"/>
    <s v="15041RESI397502023"/>
    <s v="23BL000C"/>
    <n v="453"/>
    <n v="453"/>
    <m/>
    <s v="VIELLMAN FABRICIO HERNANDEZ RIVERA"/>
    <n v="0"/>
    <n v="0"/>
    <n v="164.74"/>
    <n v="21.416200000000003"/>
    <n v="0"/>
    <n v="0"/>
    <n v="186.15620000000001"/>
    <s v="029422805"/>
    <s v="1"/>
  </r>
  <r>
    <x v="1"/>
    <x v="29"/>
    <s v="1"/>
    <s v="03"/>
    <s v="15041RESI397502023"/>
    <s v="23BL000C"/>
    <n v="452"/>
    <n v="452"/>
    <m/>
    <s v="LUIS FENDANDO ANCHETA"/>
    <n v="0"/>
    <n v="0"/>
    <n v="258.41000000000003"/>
    <n v="33.593300000000006"/>
    <n v="0"/>
    <n v="0"/>
    <n v="292.00330000000002"/>
    <s v="019830797"/>
    <s v="1"/>
  </r>
  <r>
    <x v="1"/>
    <x v="29"/>
    <s v="1"/>
    <s v="03"/>
    <s v="15041RESI397502023"/>
    <s v="23BL000C"/>
    <n v="451"/>
    <n v="451"/>
    <m/>
    <s v="NOEL ANTONIO LEON AREVALO"/>
    <n v="0"/>
    <n v="0"/>
    <n v="84.07"/>
    <n v="10.9291"/>
    <n v="0"/>
    <n v="0"/>
    <n v="94.999099999999999"/>
    <s v="015875232"/>
    <s v="1"/>
  </r>
  <r>
    <x v="1"/>
    <x v="30"/>
    <s v="1"/>
    <s v="03"/>
    <s v="15041RESI397502023"/>
    <s v="23BL000C"/>
    <n v="450"/>
    <n v="450"/>
    <m/>
    <s v="NOEL ANTONIO LEON AREVALO"/>
    <n v="0"/>
    <n v="0"/>
    <n v="267.26"/>
    <n v="34.7438"/>
    <n v="0"/>
    <n v="0"/>
    <n v="302.00380000000001"/>
    <s v="015875232"/>
    <s v="1"/>
  </r>
  <r>
    <x v="1"/>
    <x v="30"/>
    <s v="1"/>
    <s v="03"/>
    <s v="15041RESI397502023"/>
    <s v="23BL000C"/>
    <n v="449"/>
    <n v="449"/>
    <m/>
    <s v="JOSE ARTURO GUARDADO MARTINEZ"/>
    <n v="0"/>
    <n v="0"/>
    <n v="563.49"/>
    <n v="73.253700000000009"/>
    <n v="0"/>
    <n v="0"/>
    <n v="636.74369999999999"/>
    <s v="020391560"/>
    <s v="1"/>
  </r>
  <r>
    <x v="1"/>
    <x v="30"/>
    <s v="1"/>
    <s v="03"/>
    <s v="15041RESI397502023"/>
    <s v="23BL000C"/>
    <n v="448"/>
    <n v="448"/>
    <m/>
    <s v="JULIO ERNESTO RAMIREZ"/>
    <n v="0"/>
    <n v="0"/>
    <n v="49.56"/>
    <n v="6.4428000000000001"/>
    <n v="0"/>
    <n v="0"/>
    <n v="56.002800000000001"/>
    <s v="011146762"/>
    <s v="1"/>
  </r>
  <r>
    <x v="1"/>
    <x v="30"/>
    <s v="1"/>
    <s v="03"/>
    <s v="15041RESI397502023"/>
    <s v="23BL000C"/>
    <n v="447"/>
    <n v="447"/>
    <m/>
    <s v="JUAN ANTONIO ALVARENGA GUARDADO"/>
    <n v="0"/>
    <n v="0"/>
    <n v="279.64999999999998"/>
    <n v="36.354500000000002"/>
    <n v="0"/>
    <n v="0"/>
    <n v="316.00450000000001"/>
    <s v="036880959"/>
    <s v="1"/>
  </r>
  <r>
    <x v="1"/>
    <x v="30"/>
    <s v="1"/>
    <s v="03"/>
    <s v="15041RESI397502023"/>
    <s v="23BL000C"/>
    <n v="446"/>
    <n v="446"/>
    <m/>
    <s v="SILVIA MARISELA CASTRO"/>
    <n v="0"/>
    <n v="0"/>
    <n v="458.41"/>
    <n v="59.593300000000006"/>
    <n v="0"/>
    <n v="0"/>
    <n v="518.00330000000008"/>
    <s v="017244720"/>
    <s v="1"/>
  </r>
  <r>
    <x v="1"/>
    <x v="30"/>
    <s v="1"/>
    <s v="03"/>
    <s v="15041RESI397502023"/>
    <s v="23BL000C"/>
    <n v="445"/>
    <n v="445"/>
    <m/>
    <s v="VIELLMAN FABRICIO HERNANDEZ RIVERA"/>
    <n v="0"/>
    <n v="0"/>
    <n v="110.66"/>
    <n v="14.3858"/>
    <n v="0"/>
    <n v="0"/>
    <n v="125.0458"/>
    <s v="029422805"/>
    <s v="1"/>
  </r>
  <r>
    <x v="1"/>
    <x v="30"/>
    <s v="1"/>
    <s v="03"/>
    <s v="15041RESI397502023"/>
    <s v="23BL000C"/>
    <n v="444"/>
    <n v="444"/>
    <m/>
    <s v="FRANCISCO JESUS MELARA SORIANO"/>
    <n v="0"/>
    <n v="0"/>
    <n v="545.13"/>
    <n v="70.866900000000001"/>
    <n v="0"/>
    <n v="0"/>
    <n v="615.99689999999998"/>
    <s v="028967810"/>
    <s v="1"/>
  </r>
  <r>
    <x v="1"/>
    <x v="31"/>
    <s v="1"/>
    <s v="03"/>
    <s v="15041RESI397502023"/>
    <s v="23BL000C"/>
    <n v="443"/>
    <n v="443"/>
    <m/>
    <s v="MIGUEL HENRIQUEZ CHAVEZ"/>
    <n v="0"/>
    <n v="0"/>
    <n v="246.02"/>
    <n v="31.982600000000001"/>
    <n v="0"/>
    <n v="0"/>
    <n v="278.00260000000003"/>
    <s v="022125135"/>
    <s v="1"/>
  </r>
  <r>
    <x v="1"/>
    <x v="31"/>
    <s v="1"/>
    <s v="03"/>
    <s v="15041RESI397502023"/>
    <s v="23BL000C"/>
    <n v="442"/>
    <n v="442"/>
    <m/>
    <s v="CARLA YOLANDA RIVERA DE GONZALES"/>
    <n v="0"/>
    <n v="0"/>
    <n v="400.89"/>
    <n v="52.115699999999997"/>
    <n v="0"/>
    <n v="0"/>
    <n v="453.00569999999999"/>
    <s v="043352446"/>
    <s v="1"/>
  </r>
  <r>
    <x v="1"/>
    <x v="31"/>
    <s v="1"/>
    <s v="03"/>
    <s v="15041RESI397502023"/>
    <s v="23BL000C"/>
    <n v="441"/>
    <n v="441"/>
    <m/>
    <s v="OSCAR EDUARDO FLORES MACIA"/>
    <n v="0"/>
    <n v="0"/>
    <n v="106.82"/>
    <n v="13.8866"/>
    <n v="0"/>
    <n v="0"/>
    <n v="120.70659999999999"/>
    <s v="023040354"/>
    <s v="1"/>
  </r>
  <r>
    <x v="1"/>
    <x v="31"/>
    <s v="1"/>
    <s v="03"/>
    <s v="15041RESI397502023"/>
    <s v="23BL000C"/>
    <n v="440"/>
    <n v="440"/>
    <m/>
    <s v="ZOILA CACERES DE ALAS"/>
    <n v="0"/>
    <n v="0"/>
    <n v="401.76"/>
    <n v="52.2288"/>
    <n v="0"/>
    <n v="0"/>
    <n v="453.98879999999997"/>
    <s v="021240673"/>
    <s v="1"/>
  </r>
  <r>
    <x v="1"/>
    <x v="31"/>
    <s v="1"/>
    <s v="03"/>
    <s v="15041RESI397502023"/>
    <s v="23BL000C"/>
    <n v="439"/>
    <n v="439"/>
    <m/>
    <s v="MOISES ALBERTO GONZALEZ"/>
    <n v="0"/>
    <n v="0"/>
    <n v="170.35"/>
    <n v="22.145499999999998"/>
    <n v="0"/>
    <n v="0"/>
    <n v="192.49549999999999"/>
    <s v="014301303"/>
    <s v="1"/>
  </r>
  <r>
    <x v="1"/>
    <x v="31"/>
    <s v="1"/>
    <s v="03"/>
    <s v="15041RESI397502023"/>
    <s v="23BL000C"/>
    <n v="438"/>
    <n v="438"/>
    <m/>
    <s v="SANTIAGO ALCIDES ORELLANA"/>
    <n v="0"/>
    <n v="0"/>
    <n v="398.23"/>
    <n v="51.769900000000007"/>
    <n v="0"/>
    <n v="0"/>
    <n v="449.99990000000003"/>
    <s v="024681860"/>
    <s v="1"/>
  </r>
  <r>
    <x v="1"/>
    <x v="31"/>
    <s v="1"/>
    <s v="03"/>
    <s v="15041RESI397502023"/>
    <s v="23BL000C"/>
    <n v="437"/>
    <n v="437"/>
    <m/>
    <s v="MERSON ANTONIO CHACHAGUA"/>
    <n v="0"/>
    <n v="0"/>
    <n v="65.67"/>
    <n v="8.5371000000000006"/>
    <n v="0"/>
    <n v="0"/>
    <n v="74.207099999999997"/>
    <s v="040796617"/>
    <s v="1"/>
  </r>
  <r>
    <x v="1"/>
    <x v="31"/>
    <s v="1"/>
    <s v="03"/>
    <s v="15041RESI397502023"/>
    <s v="23BL000C"/>
    <n v="436"/>
    <n v="436"/>
    <s v="03150701201011"/>
    <s v="TERRACERIA Y TRANSPORTES S.A DE C.V."/>
    <n v="0"/>
    <n v="0"/>
    <n v="183.18"/>
    <n v="23.813400000000001"/>
    <n v="0"/>
    <n v="0"/>
    <n v="206.99340000000001"/>
    <m/>
    <s v="1"/>
  </r>
  <r>
    <x v="1"/>
    <x v="31"/>
    <s v="1"/>
    <s v="03"/>
    <s v="15041RESI397502023"/>
    <s v="23BL000C"/>
    <n v="435"/>
    <n v="435"/>
    <m/>
    <s v="SANTIAGO ALCIDES ORELLANA"/>
    <n v="0"/>
    <n v="0"/>
    <n v="437.62"/>
    <n v="56.890599999999999"/>
    <n v="0"/>
    <n v="0"/>
    <n v="494.51060000000001"/>
    <s v="024681860"/>
    <s v="1"/>
  </r>
  <r>
    <x v="1"/>
    <x v="32"/>
    <s v="1"/>
    <s v="03"/>
    <s v="15041RESI397502023"/>
    <s v="23BL000C"/>
    <n v="434"/>
    <n v="434"/>
    <m/>
    <s v="ORLANDO AYALA RAUDA"/>
    <n v="0"/>
    <n v="0"/>
    <n v="410.62"/>
    <n v="53.380600000000001"/>
    <n v="0"/>
    <n v="0"/>
    <n v="464.00060000000002"/>
    <s v="022524826"/>
    <s v="1"/>
  </r>
  <r>
    <x v="1"/>
    <x v="32"/>
    <s v="1"/>
    <s v="03"/>
    <s v="15041RESI397502023"/>
    <s v="23BL000C"/>
    <n v="433"/>
    <n v="433"/>
    <m/>
    <s v="JULIO ALEXANDER RODRIGUEZ"/>
    <n v="0"/>
    <n v="0"/>
    <n v="35.49"/>
    <n v="4.6137000000000006"/>
    <n v="0"/>
    <n v="0"/>
    <n v="40.103700000000003"/>
    <s v="003718076"/>
    <s v="1"/>
  </r>
  <r>
    <x v="1"/>
    <x v="32"/>
    <s v="1"/>
    <s v="03"/>
    <s v="15041RESI397502023"/>
    <s v="23BL000C"/>
    <n v="432"/>
    <n v="432"/>
    <m/>
    <s v="OSCAR EDUARDO FLORES MACIA"/>
    <n v="0"/>
    <n v="0"/>
    <n v="424.78"/>
    <n v="55.221399999999996"/>
    <n v="0"/>
    <n v="0"/>
    <n v="480.00139999999999"/>
    <s v="023040354"/>
    <s v="1"/>
  </r>
  <r>
    <x v="1"/>
    <x v="32"/>
    <s v="1"/>
    <s v="03"/>
    <s v="15041RESI397502023"/>
    <s v="23BL000C"/>
    <n v="431"/>
    <n v="431"/>
    <m/>
    <s v="ORLANDO AYALA RAUDA"/>
    <n v="0"/>
    <n v="0"/>
    <n v="411.5"/>
    <n v="53.495000000000005"/>
    <n v="0"/>
    <n v="0"/>
    <n v="464.995"/>
    <s v="022524826"/>
    <s v="1"/>
  </r>
  <r>
    <x v="1"/>
    <x v="32"/>
    <s v="1"/>
    <s v="03"/>
    <s v="15041RESI397502023"/>
    <s v="23BL000C"/>
    <n v="430"/>
    <n v="430"/>
    <m/>
    <s v="JUAN ANTONIO ALVARENGA GUARDADO"/>
    <n v="0"/>
    <n v="0"/>
    <n v="284.95"/>
    <n v="37.043500000000002"/>
    <n v="0"/>
    <n v="0"/>
    <n v="321.99349999999998"/>
    <s v="036880959"/>
    <s v="1"/>
  </r>
  <r>
    <x v="1"/>
    <x v="32"/>
    <s v="1"/>
    <s v="03"/>
    <s v="15041RESI397502023"/>
    <s v="23BL000C"/>
    <n v="429"/>
    <n v="429"/>
    <m/>
    <s v="FRANCISCO ALEXANDER TOBAR CASTILLO"/>
    <n v="0"/>
    <n v="0"/>
    <n v="316.8"/>
    <n v="41.184000000000005"/>
    <n v="0"/>
    <n v="0"/>
    <n v="357.98400000000004"/>
    <s v="036616376"/>
    <s v="1"/>
  </r>
  <r>
    <x v="1"/>
    <x v="32"/>
    <s v="1"/>
    <s v="03"/>
    <s v="15041RESI397502023"/>
    <s v="23BL000C"/>
    <n v="428"/>
    <n v="428"/>
    <m/>
    <s v="JUAN ANTONIO ALVARENGA GUARDADO"/>
    <n v="0"/>
    <n v="0"/>
    <n v="230.71"/>
    <n v="29.992300000000004"/>
    <n v="0"/>
    <n v="0"/>
    <n v="260.70230000000004"/>
    <s v="036880959"/>
    <s v="1"/>
  </r>
  <r>
    <x v="1"/>
    <x v="32"/>
    <s v="1"/>
    <s v="03"/>
    <s v="15041RESI397502023"/>
    <s v="23BL000C"/>
    <n v="427"/>
    <n v="427"/>
    <m/>
    <s v="SILVIA MARISELA CASTRO"/>
    <n v="0"/>
    <n v="0"/>
    <n v="419.48"/>
    <n v="54.532400000000003"/>
    <n v="0"/>
    <n v="0"/>
    <n v="474.01240000000001"/>
    <s v="017244720"/>
    <s v="1"/>
  </r>
  <r>
    <x v="1"/>
    <x v="32"/>
    <s v="1"/>
    <s v="03"/>
    <s v="15041RESI397502023"/>
    <s v="23BL000C"/>
    <n v="426"/>
    <n v="426"/>
    <m/>
    <s v="VIELLMAN FABRICIO HERNANDEZ RIVERA"/>
    <n v="0"/>
    <n v="0"/>
    <n v="141.38999999999999"/>
    <n v="18.380699999999997"/>
    <n v="0"/>
    <n v="0"/>
    <n v="159.77069999999998"/>
    <s v="029422805"/>
    <s v="1"/>
  </r>
  <r>
    <x v="1"/>
    <x v="32"/>
    <s v="1"/>
    <s v="03"/>
    <s v="15041RESI397502023"/>
    <s v="23BL000C"/>
    <n v="425"/>
    <n v="425"/>
    <s v="0-0"/>
    <s v="ANULADA"/>
    <n v="0"/>
    <n v="0"/>
    <n v="0"/>
    <n v="0"/>
    <n v="0"/>
    <n v="0"/>
    <n v="0"/>
    <m/>
    <s v="1"/>
  </r>
  <r>
    <x v="1"/>
    <x v="32"/>
    <s v="1"/>
    <s v="03"/>
    <s v="15041RESI397502023"/>
    <s v="23BL000C"/>
    <n v="424"/>
    <n v="424"/>
    <m/>
    <s v="OSCAR AMILCAR RAMOS VELASQUEZ"/>
    <n v="0"/>
    <n v="0"/>
    <n v="212.39"/>
    <n v="27.610699999999998"/>
    <n v="0"/>
    <n v="0"/>
    <n v="240.00069999999999"/>
    <s v="037049603"/>
    <s v="1"/>
  </r>
  <r>
    <x v="1"/>
    <x v="32"/>
    <s v="1"/>
    <s v="03"/>
    <s v="15041RESI397502023"/>
    <s v="23BL000C"/>
    <n v="423"/>
    <n v="423"/>
    <m/>
    <s v="MANUEL DE JESUS GUILLEN GONZALEZ"/>
    <n v="0"/>
    <n v="0"/>
    <n v="217.17"/>
    <n v="28.232099999999999"/>
    <n v="0"/>
    <n v="0"/>
    <n v="245.40209999999999"/>
    <s v="010451253"/>
    <s v="1"/>
  </r>
  <r>
    <x v="1"/>
    <x v="32"/>
    <s v="1"/>
    <s v="03"/>
    <s v="15041RESI397502023"/>
    <s v="23BL000C"/>
    <n v="422"/>
    <n v="422"/>
    <m/>
    <s v="FRANCISCO ALEXANDER TOBAR CASTILLO"/>
    <n v="0"/>
    <n v="0"/>
    <n v="346.12"/>
    <n v="44.995600000000003"/>
    <n v="0"/>
    <n v="0"/>
    <n v="391.11560000000003"/>
    <s v="036616376"/>
    <s v="1"/>
  </r>
  <r>
    <x v="1"/>
    <x v="33"/>
    <s v="1"/>
    <s v="03"/>
    <s v="15041RESI397502023"/>
    <s v="23BL000C"/>
    <n v="421"/>
    <n v="421"/>
    <m/>
    <s v="VIELLMAN FABRICIO HERNANDEZ RIVERA"/>
    <n v="0"/>
    <n v="0"/>
    <n v="59.46"/>
    <n v="7.7298"/>
    <n v="0"/>
    <n v="0"/>
    <n v="67.189800000000005"/>
    <s v="029422805"/>
    <s v="1"/>
  </r>
  <r>
    <x v="1"/>
    <x v="33"/>
    <s v="1"/>
    <s v="03"/>
    <s v="15041RESI397502023"/>
    <s v="23BL000C"/>
    <n v="420"/>
    <n v="420"/>
    <m/>
    <s v="CARLA YOLANDA RIVERA DE GONZALES"/>
    <n v="0"/>
    <n v="0"/>
    <n v="405.31"/>
    <n v="52.690300000000001"/>
    <n v="0"/>
    <n v="0"/>
    <n v="458.00029999999998"/>
    <s v="043352446"/>
    <s v="1"/>
  </r>
  <r>
    <x v="1"/>
    <x v="33"/>
    <s v="1"/>
    <s v="03"/>
    <s v="15041RESI397502023"/>
    <s v="23BL000C"/>
    <n v="419"/>
    <n v="419"/>
    <m/>
    <s v="JOSE ARTURO GUARDADO MARTINEZ"/>
    <n v="0"/>
    <n v="0"/>
    <n v="415.84"/>
    <n v="54.059199999999997"/>
    <n v="0"/>
    <n v="0"/>
    <n v="469.89919999999995"/>
    <s v="020391560"/>
    <s v="1"/>
  </r>
  <r>
    <x v="1"/>
    <x v="33"/>
    <s v="1"/>
    <s v="03"/>
    <s v="15041RESI397502023"/>
    <s v="23BL000C"/>
    <n v="418"/>
    <n v="418"/>
    <m/>
    <s v="ROMEO ANTONIO ESCALANTE ORELLANA"/>
    <n v="0"/>
    <n v="0"/>
    <n v="415.04"/>
    <n v="53.955200000000005"/>
    <n v="0"/>
    <n v="0"/>
    <n v="468.99520000000001"/>
    <s v="016983575"/>
    <s v="1"/>
  </r>
  <r>
    <x v="1"/>
    <x v="33"/>
    <s v="1"/>
    <s v="03"/>
    <s v="15041RESI397502023"/>
    <s v="23BL000C"/>
    <n v="417"/>
    <n v="417"/>
    <s v="06141010570057"/>
    <s v="CECILIA ELIZABETH MUÑOS DE CHACON"/>
    <n v="0"/>
    <n v="0"/>
    <n v="436.11"/>
    <n v="56.694300000000005"/>
    <n v="0"/>
    <n v="0"/>
    <n v="492.80430000000001"/>
    <m/>
    <s v="1"/>
  </r>
  <r>
    <x v="1"/>
    <x v="34"/>
    <s v="1"/>
    <s v="03"/>
    <s v="15041RESI397502023"/>
    <s v="23BL000C"/>
    <n v="416"/>
    <n v="416"/>
    <s v="06141606921025"/>
    <s v="UNION DE EXPORTADORES, S.A. DE C.V."/>
    <n v="0"/>
    <n v="0"/>
    <n v="23.01"/>
    <n v="2.9913000000000003"/>
    <n v="0"/>
    <n v="0"/>
    <n v="26.001300000000001"/>
    <m/>
    <s v="1"/>
  </r>
  <r>
    <x v="1"/>
    <x v="34"/>
    <s v="1"/>
    <s v="03"/>
    <s v="15041RESI397502023"/>
    <s v="23BL000C"/>
    <n v="415"/>
    <n v="415"/>
    <m/>
    <s v="SILVIA MARISELA CASTRO"/>
    <n v="0"/>
    <n v="0"/>
    <n v="644.25"/>
    <n v="83.752499999999998"/>
    <n v="0"/>
    <n v="0"/>
    <n v="728.00250000000005"/>
    <s v="017244720"/>
    <s v="1"/>
  </r>
  <r>
    <x v="1"/>
    <x v="34"/>
    <s v="1"/>
    <s v="03"/>
    <s v="15041RESI397502023"/>
    <s v="23BL000C"/>
    <n v="414"/>
    <n v="414"/>
    <s v="06140801191051"/>
    <s v="GRUPO CENTINELA S.A. DE C.V."/>
    <n v="0"/>
    <n v="0"/>
    <n v="38.72"/>
    <n v="5.0335999999999999"/>
    <n v="0"/>
    <n v="0"/>
    <n v="43.753599999999999"/>
    <m/>
    <s v="1"/>
  </r>
  <r>
    <x v="1"/>
    <x v="34"/>
    <s v="1"/>
    <s v="03"/>
    <s v="15041RESI397502023"/>
    <s v="23BL000C"/>
    <n v="413"/>
    <n v="413"/>
    <m/>
    <s v="FRANCISCO ALEXANDER TOBAR CASTILLO"/>
    <n v="0"/>
    <n v="0"/>
    <n v="908.37"/>
    <n v="118.08810000000001"/>
    <n v="0"/>
    <n v="0"/>
    <n v="1026.4581000000001"/>
    <s v="036616376"/>
    <s v="1"/>
  </r>
  <r>
    <x v="1"/>
    <x v="34"/>
    <s v="1"/>
    <s v="03"/>
    <s v="15041RESI397502023"/>
    <s v="23BL000C"/>
    <n v="412"/>
    <n v="412"/>
    <m/>
    <s v="FRANCISCO JESUS MELARA SORIANO"/>
    <n v="0"/>
    <n v="0"/>
    <n v="483.19"/>
    <n v="62.814700000000002"/>
    <n v="0"/>
    <n v="0"/>
    <n v="546.00469999999996"/>
    <s v="028967810"/>
    <s v="1"/>
  </r>
  <r>
    <x v="1"/>
    <x v="34"/>
    <s v="1"/>
    <s v="03"/>
    <s v="15041RESI397502023"/>
    <s v="23BL000C"/>
    <n v="411"/>
    <n v="411"/>
    <m/>
    <s v="BLANCA LUZ BELLOSO DE GARCIA"/>
    <n v="0"/>
    <n v="0"/>
    <n v="19.649999999999999"/>
    <n v="2.5545"/>
    <n v="0"/>
    <n v="0"/>
    <n v="22.204499999999999"/>
    <s v="020222119"/>
    <s v="1"/>
  </r>
  <r>
    <x v="1"/>
    <x v="34"/>
    <s v="1"/>
    <s v="03"/>
    <s v="15041RESI397502023"/>
    <s v="23BL000C"/>
    <n v="410"/>
    <n v="410"/>
    <m/>
    <s v="JUAN ANTONIO ALVARENGA GUARDADO"/>
    <n v="0"/>
    <n v="0"/>
    <n v="265.27"/>
    <n v="34.485099999999996"/>
    <n v="0"/>
    <n v="0"/>
    <n v="299.75509999999997"/>
    <s v="036880959"/>
    <s v="1"/>
  </r>
  <r>
    <x v="1"/>
    <x v="34"/>
    <s v="1"/>
    <s v="03"/>
    <s v="15041RESI397502023"/>
    <s v="23BL000C"/>
    <n v="409"/>
    <n v="409"/>
    <m/>
    <s v="WALTER AVELARDO CRUZ AREVALO"/>
    <n v="0"/>
    <n v="0"/>
    <n v="331.33"/>
    <n v="43.072899999999997"/>
    <n v="0"/>
    <n v="0"/>
    <n v="374.40289999999999"/>
    <s v="014231053"/>
    <s v="1"/>
  </r>
  <r>
    <x v="1"/>
    <x v="35"/>
    <s v="1"/>
    <s v="03"/>
    <s v="15041RESI397502023"/>
    <s v="23BL000C"/>
    <n v="408"/>
    <n v="408"/>
    <m/>
    <s v="LUIS FENDANDO ANCHETA"/>
    <n v="0"/>
    <n v="0"/>
    <n v="608.85"/>
    <n v="79.150500000000008"/>
    <n v="0"/>
    <n v="0"/>
    <n v="688.00049999999999"/>
    <s v="019830797"/>
    <s v="1"/>
  </r>
  <r>
    <x v="1"/>
    <x v="35"/>
    <s v="1"/>
    <s v="03"/>
    <s v="15041RESI397502023"/>
    <s v="23BL000C"/>
    <n v="407"/>
    <n v="407"/>
    <m/>
    <s v="FRANCISCO ALEXANDER TOBAR CASTILLO"/>
    <n v="0"/>
    <n v="0"/>
    <n v="402"/>
    <n v="52.260000000000005"/>
    <n v="0"/>
    <n v="0"/>
    <n v="454.26"/>
    <s v="036616376"/>
    <s v="1"/>
  </r>
  <r>
    <x v="1"/>
    <x v="35"/>
    <s v="1"/>
    <s v="03"/>
    <s v="15041RESI397502023"/>
    <s v="23BL000C"/>
    <n v="406"/>
    <n v="406"/>
    <m/>
    <s v="DORALI SALAS LINAREZ"/>
    <n v="0"/>
    <n v="0"/>
    <n v="22.12"/>
    <n v="2.8756000000000004"/>
    <n v="0"/>
    <n v="0"/>
    <n v="24.995600000000003"/>
    <s v="034275027"/>
    <s v="1"/>
  </r>
  <r>
    <x v="1"/>
    <x v="35"/>
    <s v="1"/>
    <s v="03"/>
    <s v="15041RESI397502023"/>
    <s v="23BL000C"/>
    <n v="405"/>
    <n v="405"/>
    <m/>
    <s v="RIGOBERTO SERRANO QUINTANILLA"/>
    <n v="0"/>
    <n v="0"/>
    <n v="418.14"/>
    <n v="54.358200000000004"/>
    <n v="0"/>
    <n v="0"/>
    <n v="472.4982"/>
    <s v="039432925"/>
    <s v="1"/>
  </r>
  <r>
    <x v="1"/>
    <x v="35"/>
    <s v="1"/>
    <s v="03"/>
    <s v="15041RESI397502023"/>
    <s v="23BL000C"/>
    <n v="404"/>
    <n v="404"/>
    <m/>
    <s v="VIELLMAN FABRICIO HERNANDEZ RIVERA"/>
    <n v="0"/>
    <n v="0"/>
    <n v="70.53"/>
    <n v="9.1689000000000007"/>
    <n v="0"/>
    <n v="0"/>
    <n v="79.698900000000009"/>
    <s v="029422805"/>
    <s v="1"/>
  </r>
  <r>
    <x v="1"/>
    <x v="35"/>
    <s v="1"/>
    <s v="03"/>
    <s v="15041RESI397502023"/>
    <s v="23BL000C"/>
    <n v="403"/>
    <n v="403"/>
    <m/>
    <s v="ZOILA CACERES DE ALAS"/>
    <n v="0"/>
    <n v="0"/>
    <n v="420.35"/>
    <n v="54.645500000000006"/>
    <n v="0"/>
    <n v="0"/>
    <n v="474.99550000000005"/>
    <s v="021240673"/>
    <s v="1"/>
  </r>
  <r>
    <x v="1"/>
    <x v="35"/>
    <s v="1"/>
    <s v="03"/>
    <s v="15041RESI397502023"/>
    <s v="23BL000C"/>
    <n v="402"/>
    <n v="402"/>
    <s v="06140801151051"/>
    <s v="GRUPO CENTINELA S.A. DE C.V."/>
    <n v="0"/>
    <n v="0"/>
    <n v="38.72"/>
    <n v="5.0335999999999999"/>
    <n v="0"/>
    <n v="0"/>
    <n v="43.753599999999999"/>
    <m/>
    <s v="1"/>
  </r>
  <r>
    <x v="1"/>
    <x v="35"/>
    <s v="1"/>
    <s v="03"/>
    <s v="15041RESI397502023"/>
    <s v="23BL000C"/>
    <n v="401"/>
    <n v="401"/>
    <m/>
    <s v="JOSE FRANCISCO LOPEZ"/>
    <n v="0"/>
    <n v="0"/>
    <n v="502.21"/>
    <n v="65.287300000000002"/>
    <n v="0"/>
    <n v="0"/>
    <n v="567.4973"/>
    <s v="028302612"/>
    <s v="1"/>
  </r>
  <r>
    <x v="1"/>
    <x v="36"/>
    <s v="1"/>
    <s v="03"/>
    <s v="15041RESI397502023"/>
    <s v="23BL000C"/>
    <n v="400"/>
    <n v="400"/>
    <m/>
    <s v="JOSE ARTURO GUARDADO MARTINEZ"/>
    <n v="0"/>
    <n v="0"/>
    <n v="453.32"/>
    <n v="58.931600000000003"/>
    <n v="0"/>
    <n v="0"/>
    <n v="512.25160000000005"/>
    <s v="020391560"/>
    <s v="1"/>
  </r>
  <r>
    <x v="1"/>
    <x v="36"/>
    <s v="1"/>
    <s v="03"/>
    <s v="15041RESI397502023"/>
    <s v="23BL000C"/>
    <n v="399"/>
    <n v="399"/>
    <m/>
    <s v="SANTIAGO ALCIDES ORELLANA"/>
    <n v="0"/>
    <n v="0"/>
    <n v="431.42"/>
    <n v="56.084600000000002"/>
    <n v="0"/>
    <n v="0"/>
    <n v="487.50460000000004"/>
    <s v="024681860"/>
    <s v="1"/>
  </r>
  <r>
    <x v="1"/>
    <x v="36"/>
    <s v="1"/>
    <s v="03"/>
    <s v="15041RESI397502023"/>
    <s v="23BL000C"/>
    <n v="398"/>
    <n v="398"/>
    <m/>
    <s v="LUIS FENDANDO ANCHETA"/>
    <n v="0"/>
    <n v="0"/>
    <n v="430.58"/>
    <n v="55.9754"/>
    <n v="0"/>
    <n v="0"/>
    <n v="486.55539999999996"/>
    <s v="019830797"/>
    <s v="1"/>
  </r>
  <r>
    <x v="1"/>
    <x v="36"/>
    <s v="1"/>
    <s v="03"/>
    <s v="15041RESI397502023"/>
    <s v="23BL000C"/>
    <n v="397"/>
    <n v="397"/>
    <m/>
    <s v="MARVIN JEOVANI ESCOBAR SALAZAR"/>
    <n v="0"/>
    <n v="0"/>
    <n v="267.39"/>
    <n v="34.7607"/>
    <n v="0"/>
    <n v="0"/>
    <n v="302.15069999999997"/>
    <s v="038195978"/>
    <s v="1"/>
  </r>
  <r>
    <x v="1"/>
    <x v="36"/>
    <s v="1"/>
    <s v="03"/>
    <s v="15041RESI397502023"/>
    <s v="23BL000C"/>
    <n v="396"/>
    <n v="396"/>
    <m/>
    <s v="RIGOBERTO SERRANO QUINTANILLA"/>
    <n v="0"/>
    <n v="0"/>
    <n v="433.63"/>
    <n v="56.371900000000004"/>
    <n v="0"/>
    <n v="0"/>
    <n v="490.00189999999998"/>
    <s v="039432925"/>
    <s v="1"/>
  </r>
  <r>
    <x v="1"/>
    <x v="36"/>
    <s v="1"/>
    <s v="03"/>
    <s v="15041RESI397502023"/>
    <s v="23BL000C"/>
    <n v="395"/>
    <n v="395"/>
    <s v="05030610171014"/>
    <s v="SERVICIOS PRIVADOS ANTIDELINCUENCIALES, S.A. DE C.V."/>
    <n v="0"/>
    <n v="0"/>
    <n v="146.01"/>
    <n v="18.981300000000001"/>
    <n v="0"/>
    <n v="0"/>
    <n v="164.9913"/>
    <m/>
    <s v="1"/>
  </r>
  <r>
    <x v="1"/>
    <x v="36"/>
    <s v="1"/>
    <s v="03"/>
    <s v="15041RESI397502023"/>
    <s v="23BL000C"/>
    <n v="394"/>
    <n v="394"/>
    <m/>
    <s v="RIGOBERTO SERRANO QUINTANILLA"/>
    <n v="0"/>
    <n v="0"/>
    <n v="410.61"/>
    <n v="53.379300000000001"/>
    <n v="0"/>
    <n v="0"/>
    <n v="463.98930000000001"/>
    <s v="039432925"/>
    <s v="1"/>
  </r>
  <r>
    <x v="1"/>
    <x v="37"/>
    <s v="1"/>
    <s v="03"/>
    <s v="15041RESI397502023"/>
    <s v="23BL000C"/>
    <n v="393"/>
    <n v="393"/>
    <m/>
    <s v="ORLANDO AYALA RAUDA"/>
    <n v="0"/>
    <n v="0"/>
    <n v="440.71"/>
    <n v="57.292299999999997"/>
    <n v="0"/>
    <n v="0"/>
    <n v="498.00229999999999"/>
    <s v="022524826"/>
    <s v="1"/>
  </r>
  <r>
    <x v="1"/>
    <x v="37"/>
    <s v="1"/>
    <s v="03"/>
    <s v="15041RESI397502023"/>
    <s v="23BL000C"/>
    <n v="392"/>
    <n v="392"/>
    <m/>
    <s v="FRANCISCO ALEXANDER TOBAR CASTILLO"/>
    <n v="0"/>
    <n v="0"/>
    <n v="334.51"/>
    <n v="43.4863"/>
    <n v="0"/>
    <n v="0"/>
    <n v="377.99630000000002"/>
    <s v="036616376"/>
    <s v="1"/>
  </r>
  <r>
    <x v="1"/>
    <x v="37"/>
    <s v="1"/>
    <s v="03"/>
    <s v="15041RESI397502023"/>
    <s v="23BL000C"/>
    <n v="391"/>
    <n v="391"/>
    <m/>
    <s v="SILVIA MARISELA CASTRO"/>
    <n v="0"/>
    <n v="0"/>
    <n v="395.57"/>
    <n v="51.424100000000003"/>
    <n v="0"/>
    <n v="0"/>
    <n v="446.9941"/>
    <s v="017244720"/>
    <s v="1"/>
  </r>
  <r>
    <x v="1"/>
    <x v="37"/>
    <s v="1"/>
    <s v="03"/>
    <s v="15041RESI397502023"/>
    <s v="23BL000C"/>
    <n v="390"/>
    <n v="390"/>
    <m/>
    <s v="ZOILA CACERES DE ALAS"/>
    <n v="0"/>
    <n v="0"/>
    <n v="51.15"/>
    <n v="6.6494999999999997"/>
    <n v="0"/>
    <n v="0"/>
    <n v="57.799499999999995"/>
    <s v="021240673"/>
    <s v="1"/>
  </r>
  <r>
    <x v="1"/>
    <x v="37"/>
    <s v="1"/>
    <s v="03"/>
    <s v="15041RESI397502023"/>
    <s v="23BL000C"/>
    <n v="389"/>
    <n v="389"/>
    <m/>
    <s v="RIGOBERTO SERRANO QUINTANILLA"/>
    <n v="0"/>
    <n v="0"/>
    <n v="479.64"/>
    <n v="62.353200000000001"/>
    <n v="0"/>
    <n v="0"/>
    <n v="541.9932"/>
    <s v="039432925"/>
    <s v="1"/>
  </r>
  <r>
    <x v="1"/>
    <x v="38"/>
    <s v="1"/>
    <s v="03"/>
    <s v="15041RESI397502023"/>
    <s v="23BL000C"/>
    <n v="388"/>
    <n v="388"/>
    <m/>
    <s v="RIGOBERTO SERRANO QUINTANILLA"/>
    <n v="0"/>
    <n v="0"/>
    <n v="426.55"/>
    <n v="55.451500000000003"/>
    <n v="0"/>
    <n v="0"/>
    <n v="482.00150000000002"/>
    <s v="039432925"/>
    <s v="1"/>
  </r>
  <r>
    <x v="1"/>
    <x v="38"/>
    <s v="1"/>
    <s v="03"/>
    <s v="15041RESI397502023"/>
    <s v="23BL000C"/>
    <n v="387"/>
    <n v="387"/>
    <m/>
    <s v="MIGUEL ANGEL SANTOS PEREZ"/>
    <n v="0"/>
    <n v="0"/>
    <n v="34.340000000000003"/>
    <n v="4.4642000000000008"/>
    <n v="0"/>
    <n v="0"/>
    <n v="38.804200000000002"/>
    <s v="037614953"/>
    <s v="1"/>
  </r>
  <r>
    <x v="1"/>
    <x v="38"/>
    <s v="1"/>
    <s v="03"/>
    <s v="15041RESI397502023"/>
    <s v="23BL000C"/>
    <n v="386"/>
    <n v="386"/>
    <m/>
    <s v="ANA PATRICIA SALAVERRIA DE ESCOBAR"/>
    <n v="0"/>
    <n v="0"/>
    <n v="834.95"/>
    <n v="108.54350000000001"/>
    <n v="0"/>
    <n v="0"/>
    <n v="943.49350000000004"/>
    <s v="026151772"/>
    <s v="1"/>
  </r>
  <r>
    <x v="1"/>
    <x v="38"/>
    <s v="1"/>
    <s v="03"/>
    <s v="15041RESI397502023"/>
    <s v="23BL000C"/>
    <n v="385"/>
    <n v="385"/>
    <m/>
    <s v="JOSE FRANCISCO LOPEZ"/>
    <n v="0"/>
    <n v="0"/>
    <n v="365.49"/>
    <n v="47.5137"/>
    <n v="0"/>
    <n v="0"/>
    <n v="413.00369999999998"/>
    <s v="028302612"/>
    <s v="1"/>
  </r>
  <r>
    <x v="1"/>
    <x v="38"/>
    <s v="1"/>
    <s v="03"/>
    <s v="15041RESI397502023"/>
    <s v="23BL000C"/>
    <n v="384"/>
    <n v="384"/>
    <m/>
    <s v="SANTIAGO ALCIDES ORELLANA"/>
    <n v="0"/>
    <n v="0"/>
    <n v="423.99"/>
    <n v="55.118700000000004"/>
    <n v="0"/>
    <n v="0"/>
    <n v="479.1087"/>
    <s v="024681860"/>
    <s v="1"/>
  </r>
  <r>
    <x v="1"/>
    <x v="38"/>
    <s v="1"/>
    <s v="03"/>
    <s v="15041RESI397502023"/>
    <s v="23BL000C"/>
    <n v="383"/>
    <n v="383"/>
    <m/>
    <s v="JUAN ANTONIO ALVARENGA GUARDADO"/>
    <n v="0"/>
    <n v="0"/>
    <n v="234.61"/>
    <n v="30.499300000000002"/>
    <n v="0"/>
    <n v="0"/>
    <n v="265.10930000000002"/>
    <s v="036880959"/>
    <s v="1"/>
  </r>
  <r>
    <x v="1"/>
    <x v="38"/>
    <s v="1"/>
    <s v="03"/>
    <s v="15041RESI397502023"/>
    <s v="23BL000C"/>
    <n v="382"/>
    <n v="382"/>
    <m/>
    <s v="LUIS FENDANDO ANCHETA"/>
    <n v="0"/>
    <n v="0"/>
    <n v="197.34"/>
    <n v="25.654200000000003"/>
    <n v="0"/>
    <n v="0"/>
    <n v="222.99420000000001"/>
    <s v="019830797"/>
    <s v="1"/>
  </r>
  <r>
    <x v="1"/>
    <x v="38"/>
    <s v="1"/>
    <s v="03"/>
    <s v="15041RESI397502023"/>
    <s v="23BL000C"/>
    <n v="381"/>
    <n v="381"/>
    <m/>
    <s v="ORLANDO AYALA RAUDA"/>
    <n v="0"/>
    <n v="0"/>
    <n v="398.23"/>
    <n v="51.769900000000007"/>
    <n v="0"/>
    <n v="0"/>
    <n v="449.99990000000003"/>
    <s v="022524826"/>
    <s v="1"/>
  </r>
  <r>
    <x v="1"/>
    <x v="38"/>
    <s v="1"/>
    <s v="03"/>
    <s v="15041RESI397502023"/>
    <s v="23BL000C"/>
    <n v="380"/>
    <n v="380"/>
    <m/>
    <s v="CARLA YOLANDA RIVERA DE GONZALES"/>
    <n v="0"/>
    <n v="0"/>
    <n v="407.52"/>
    <n v="52.977600000000002"/>
    <n v="0"/>
    <n v="0"/>
    <n v="460.49759999999998"/>
    <s v="043352446"/>
    <s v="1"/>
  </r>
  <r>
    <x v="1"/>
    <x v="38"/>
    <s v="1"/>
    <s v="03"/>
    <s v="15041RESI397502023"/>
    <s v="23BL000C"/>
    <n v="379"/>
    <n v="379"/>
    <m/>
    <s v="JUAN ANTONIO ALVARENGA GUARDADO"/>
    <n v="0"/>
    <n v="0"/>
    <n v="236.25"/>
    <n v="30.712500000000002"/>
    <n v="0"/>
    <n v="0"/>
    <n v="266.96249999999998"/>
    <s v="036880959"/>
    <s v="1"/>
  </r>
  <r>
    <x v="1"/>
    <x v="38"/>
    <s v="1"/>
    <s v="03"/>
    <s v="15041RESI397502023"/>
    <s v="23BL000C"/>
    <n v="378"/>
    <n v="378"/>
    <m/>
    <s v="MARIO ERNESTO MARTINEZ FLORES"/>
    <n v="0"/>
    <n v="0"/>
    <n v="442.48"/>
    <n v="57.522400000000005"/>
    <n v="0"/>
    <n v="0"/>
    <n v="500.00240000000002"/>
    <s v="019908435"/>
    <s v="1"/>
  </r>
  <r>
    <x v="2"/>
    <x v="39"/>
    <s v="1"/>
    <s v="03"/>
    <s v="15041RESI397502023"/>
    <s v="23BL000C"/>
    <n v="377"/>
    <n v="377"/>
    <m/>
    <s v="VIELLMAN FABRICIO HERNANDEZ RIVERA"/>
    <n v="0"/>
    <n v="0"/>
    <n v="60.88"/>
    <n v="7.9144000000000005"/>
    <n v="0"/>
    <n v="0"/>
    <n v="68.794399999999996"/>
    <s v="029422805"/>
    <s v="1"/>
  </r>
  <r>
    <x v="2"/>
    <x v="39"/>
    <s v="1"/>
    <s v="03"/>
    <s v="15041RESI397502023"/>
    <s v="23BL000C"/>
    <n v="376"/>
    <n v="376"/>
    <m/>
    <s v="NOEL ANTONIO LEON AREVALO"/>
    <n v="0"/>
    <n v="0"/>
    <n v="106.19"/>
    <n v="13.8047"/>
    <n v="0"/>
    <n v="0"/>
    <n v="119.99469999999999"/>
    <s v="015875232"/>
    <s v="1"/>
  </r>
  <r>
    <x v="2"/>
    <x v="39"/>
    <s v="1"/>
    <s v="03"/>
    <s v="15041RESI397502023"/>
    <s v="23BL000C"/>
    <n v="375"/>
    <n v="375"/>
    <m/>
    <s v="VIELLMAN FABRICIO HERNANDEZ RIVERA"/>
    <n v="0"/>
    <n v="0"/>
    <n v="52.96"/>
    <n v="6.8848000000000003"/>
    <n v="0"/>
    <n v="0"/>
    <n v="59.844799999999999"/>
    <s v="029422805"/>
    <s v="1"/>
  </r>
  <r>
    <x v="2"/>
    <x v="39"/>
    <s v="1"/>
    <s v="03"/>
    <s v="15041RESI397502023"/>
    <s v="23BL000C"/>
    <n v="374"/>
    <n v="374"/>
    <m/>
    <s v="VIELLMAN FABRICIO HERNANDEZ RIVERA"/>
    <n v="0"/>
    <n v="0"/>
    <n v="61.95"/>
    <n v="8.0535000000000014"/>
    <n v="0"/>
    <n v="0"/>
    <n v="70.003500000000003"/>
    <s v="029422805"/>
    <s v="1"/>
  </r>
  <r>
    <x v="2"/>
    <x v="39"/>
    <s v="1"/>
    <s v="03"/>
    <s v="15041RESI397502023"/>
    <s v="23BL000C"/>
    <n v="373"/>
    <n v="373"/>
    <m/>
    <s v="FRANCISCO ALEXANDER TOBAR CASTILLO"/>
    <n v="0"/>
    <n v="0"/>
    <n v="384.07"/>
    <n v="49.929099999999998"/>
    <n v="0"/>
    <n v="0"/>
    <n v="433.9991"/>
    <s v="036616376"/>
    <s v="1"/>
  </r>
  <r>
    <x v="2"/>
    <x v="40"/>
    <s v="1"/>
    <s v="03"/>
    <s v="15041RESI397502023"/>
    <s v="23BL000C"/>
    <n v="372"/>
    <n v="372"/>
    <m/>
    <s v="JUAN ANTONIO ALVARENGA GUARDADO"/>
    <n v="0"/>
    <n v="0"/>
    <n v="267.27"/>
    <n v="34.745100000000001"/>
    <n v="0"/>
    <n v="0"/>
    <n v="302.01509999999996"/>
    <s v="036880959"/>
    <s v="1"/>
  </r>
  <r>
    <x v="2"/>
    <x v="40"/>
    <s v="1"/>
    <s v="03"/>
    <s v="15041RESI397502023"/>
    <s v="23BL000C"/>
    <n v="371"/>
    <n v="371"/>
    <m/>
    <s v="MOISES ALBERTO GONZALEZ"/>
    <n v="0"/>
    <n v="0"/>
    <n v="170.35"/>
    <n v="22.145499999999998"/>
    <n v="0"/>
    <n v="0"/>
    <n v="192.49549999999999"/>
    <s v="014301303"/>
    <s v="1"/>
  </r>
  <r>
    <x v="2"/>
    <x v="40"/>
    <s v="1"/>
    <s v="03"/>
    <s v="15041RESI397502023"/>
    <s v="23BL000C"/>
    <n v="370"/>
    <n v="370"/>
    <m/>
    <s v="JUAN CARLOS ORELLANA VENTURA"/>
    <n v="0"/>
    <n v="0"/>
    <n v="1018.41"/>
    <n v="132.39330000000001"/>
    <n v="0"/>
    <n v="0"/>
    <n v="1150.8033"/>
    <s v="025062954"/>
    <s v="1"/>
  </r>
  <r>
    <x v="2"/>
    <x v="40"/>
    <s v="1"/>
    <s v="03"/>
    <s v="15041RESI397502023"/>
    <s v="23BL000C"/>
    <n v="369"/>
    <n v="369"/>
    <m/>
    <s v="EDENILSON VELASQUEZ LOPEZ"/>
    <n v="0"/>
    <n v="0"/>
    <n v="340.71"/>
    <n v="44.292299999999997"/>
    <n v="0"/>
    <n v="0"/>
    <n v="385.00229999999999"/>
    <s v="025921344"/>
    <s v="1"/>
  </r>
  <r>
    <x v="2"/>
    <x v="41"/>
    <s v="1"/>
    <s v="03"/>
    <s v="15041RESI397502023"/>
    <s v="23BL000C"/>
    <n v="368"/>
    <n v="368"/>
    <s v="06142801201017"/>
    <s v="COSMOS CONCRETE SOLUTIONS S.A DE C.V."/>
    <n v="0"/>
    <n v="0"/>
    <n v="39.82"/>
    <n v="5.1766000000000005"/>
    <n v="0"/>
    <n v="0"/>
    <n v="44.996600000000001"/>
    <m/>
    <s v="1"/>
  </r>
  <r>
    <x v="2"/>
    <x v="42"/>
    <s v="1"/>
    <s v="03"/>
    <s v="15041RESI397502023"/>
    <s v="23BL000C"/>
    <n v="367"/>
    <n v="367"/>
    <s v="06142801201017"/>
    <s v="COSMOS CONCRETE SOLUTIONS S.A DE C.V."/>
    <n v="0"/>
    <n v="0"/>
    <n v="402.66"/>
    <n v="52.345800000000004"/>
    <n v="0"/>
    <n v="0"/>
    <n v="455.00580000000002"/>
    <m/>
    <s v="1"/>
  </r>
  <r>
    <x v="2"/>
    <x v="42"/>
    <s v="1"/>
    <s v="03"/>
    <s v="15041RESI397502023"/>
    <s v="23BL000C"/>
    <n v="366"/>
    <n v="366"/>
    <m/>
    <s v="CESAR HUMBERTO GARCIA"/>
    <n v="0"/>
    <n v="0"/>
    <n v="68.489999999999995"/>
    <n v="8.9036999999999988"/>
    <n v="0"/>
    <n v="0"/>
    <n v="77.393699999999995"/>
    <s v="010149571"/>
    <s v="1"/>
  </r>
  <r>
    <x v="2"/>
    <x v="42"/>
    <s v="1"/>
    <s v="03"/>
    <s v="15041RESI397502023"/>
    <s v="23BL000C"/>
    <n v="365"/>
    <n v="365"/>
    <s v="0-0"/>
    <s v="ANULADA"/>
    <n v="0"/>
    <n v="0"/>
    <n v="0"/>
    <n v="0"/>
    <n v="0"/>
    <n v="0"/>
    <n v="0"/>
    <m/>
    <s v="1"/>
  </r>
  <r>
    <x v="2"/>
    <x v="42"/>
    <s v="1"/>
    <s v="03"/>
    <s v="15041RESI397502023"/>
    <s v="23BL000C"/>
    <n v="364"/>
    <n v="364"/>
    <m/>
    <s v="RIGOBERTO SERRANO QUINTANILLA"/>
    <n v="0"/>
    <n v="0"/>
    <n v="405.31"/>
    <n v="52.690300000000001"/>
    <n v="0"/>
    <n v="0"/>
    <n v="458.00029999999998"/>
    <s v="039432925"/>
    <s v="1"/>
  </r>
  <r>
    <x v="2"/>
    <x v="42"/>
    <s v="1"/>
    <s v="03"/>
    <s v="15041RESI397502023"/>
    <s v="23BL000C"/>
    <n v="363"/>
    <n v="363"/>
    <m/>
    <s v="FRANCISCO ALEXANDER TOBAR CASTILLO"/>
    <n v="0"/>
    <n v="0"/>
    <n v="273.07"/>
    <n v="35.499099999999999"/>
    <n v="0"/>
    <n v="0"/>
    <n v="308.56909999999999"/>
    <s v="036616376"/>
    <s v="1"/>
  </r>
  <r>
    <x v="2"/>
    <x v="43"/>
    <s v="1"/>
    <s v="03"/>
    <s v="15041RESI397502023"/>
    <s v="23BL000C"/>
    <n v="362"/>
    <n v="362"/>
    <m/>
    <s v="FRANCISCO ALEXANDER TOBAR CASTILLO"/>
    <n v="0"/>
    <n v="0"/>
    <n v="193.36"/>
    <n v="25.136800000000001"/>
    <n v="0"/>
    <n v="0"/>
    <n v="218.49680000000001"/>
    <s v="036616376"/>
    <s v="1"/>
  </r>
  <r>
    <x v="2"/>
    <x v="43"/>
    <s v="1"/>
    <s v="03"/>
    <s v="15041RESI397502023"/>
    <s v="23BL000C"/>
    <n v="361"/>
    <n v="361"/>
    <m/>
    <s v="OSCAR EDUARDO FLORES MACIA"/>
    <n v="0"/>
    <n v="0"/>
    <n v="134.94999999999999"/>
    <n v="17.543499999999998"/>
    <n v="0"/>
    <n v="0"/>
    <n v="152.49349999999998"/>
    <s v="023040354"/>
    <s v="1"/>
  </r>
  <r>
    <x v="2"/>
    <x v="43"/>
    <s v="1"/>
    <s v="03"/>
    <s v="15041RESI397502023"/>
    <s v="23BL000C"/>
    <n v="360"/>
    <n v="360"/>
    <m/>
    <s v="FRANCISCO JESUS MELARA SORIANO"/>
    <n v="0"/>
    <n v="0"/>
    <n v="473.45"/>
    <n v="61.548499999999997"/>
    <n v="0"/>
    <n v="0"/>
    <n v="534.99850000000004"/>
    <s v="028967810"/>
    <s v="1"/>
  </r>
  <r>
    <x v="2"/>
    <x v="43"/>
    <s v="1"/>
    <s v="03"/>
    <s v="15041RESI397502023"/>
    <s v="23BL000C"/>
    <n v="359"/>
    <n v="359"/>
    <m/>
    <s v="JUAN ANTONIO MONTERROSA HERNANDEZ"/>
    <n v="0"/>
    <n v="0"/>
    <n v="201.77"/>
    <n v="26.230100000000004"/>
    <n v="0"/>
    <n v="0"/>
    <n v="228.0001"/>
    <s v="013838153"/>
    <s v="1"/>
  </r>
  <r>
    <x v="2"/>
    <x v="43"/>
    <s v="1"/>
    <s v="03"/>
    <s v="15041RESI397502023"/>
    <s v="23BL000C"/>
    <n v="358"/>
    <n v="358"/>
    <s v="06141104151013"/>
    <s v="AGROFERRETERIA EL AMIGO ALVAREZ PEREZ, S.A. DE C.V."/>
    <n v="0"/>
    <n v="0"/>
    <n v="788.49"/>
    <n v="102.50370000000001"/>
    <n v="0"/>
    <n v="0"/>
    <n v="890.99369999999999"/>
    <m/>
    <s v="1"/>
  </r>
  <r>
    <x v="2"/>
    <x v="43"/>
    <s v="1"/>
    <s v="03"/>
    <s v="15041RESI397502023"/>
    <s v="23BL000C"/>
    <n v="357"/>
    <n v="357"/>
    <s v="06140801191051"/>
    <s v="GRUPO CENTINELA S.A. DE C.V."/>
    <n v="0"/>
    <n v="0"/>
    <n v="99.65"/>
    <n v="12.954500000000001"/>
    <n v="0"/>
    <n v="0"/>
    <n v="112.6045"/>
    <m/>
    <s v="1"/>
  </r>
  <r>
    <x v="2"/>
    <x v="43"/>
    <s v="1"/>
    <s v="03"/>
    <s v="15041RESI397502023"/>
    <s v="23BL000C"/>
    <n v="356"/>
    <n v="356"/>
    <m/>
    <s v="SANTIAGO ALCIDES ORELLANA"/>
    <n v="0"/>
    <n v="0"/>
    <n v="477.88"/>
    <n v="62.124400000000001"/>
    <n v="0"/>
    <n v="0"/>
    <n v="540.00440000000003"/>
    <s v="024681860"/>
    <s v="1"/>
  </r>
  <r>
    <x v="2"/>
    <x v="43"/>
    <s v="1"/>
    <s v="03"/>
    <s v="15041RESI397502023"/>
    <s v="23BL000C"/>
    <n v="355"/>
    <n v="355"/>
    <m/>
    <s v="FRANCISCO ALEXANDER TOBAR CASTILLO"/>
    <n v="0"/>
    <n v="0"/>
    <n v="182.75"/>
    <n v="23.7575"/>
    <n v="0"/>
    <n v="0"/>
    <n v="206.50749999999999"/>
    <s v="036616376"/>
    <s v="1"/>
  </r>
  <r>
    <x v="2"/>
    <x v="44"/>
    <s v="1"/>
    <s v="03"/>
    <s v="15041RESI397502023"/>
    <s v="23BL000C"/>
    <n v="354"/>
    <n v="354"/>
    <m/>
    <s v="DINORA MAGAÑA"/>
    <n v="0"/>
    <n v="0"/>
    <n v="42.48"/>
    <n v="5.5224000000000002"/>
    <n v="0"/>
    <n v="0"/>
    <n v="48.002399999999994"/>
    <s v="013430094"/>
    <s v="1"/>
  </r>
  <r>
    <x v="2"/>
    <x v="44"/>
    <s v="1"/>
    <s v="03"/>
    <s v="15041RESI397502023"/>
    <s v="23BL000C"/>
    <n v="353"/>
    <n v="353"/>
    <m/>
    <s v="FRANCISCO ALEXANDER TOBAR CASTILLO"/>
    <n v="0"/>
    <n v="0"/>
    <n v="189.47"/>
    <n v="24.6311"/>
    <n v="0"/>
    <n v="0"/>
    <n v="214.1011"/>
    <s v="036616376"/>
    <s v="1"/>
  </r>
  <r>
    <x v="2"/>
    <x v="44"/>
    <s v="1"/>
    <s v="03"/>
    <s v="15041RESI397502023"/>
    <s v="23BL000C"/>
    <n v="352"/>
    <n v="352"/>
    <m/>
    <s v="SANTIAGO ALCIDES ORELLANA"/>
    <n v="0"/>
    <n v="0"/>
    <n v="272.92"/>
    <n v="35.479600000000005"/>
    <n v="0"/>
    <n v="0"/>
    <n v="308.39960000000002"/>
    <s v="024681860"/>
    <s v="1"/>
  </r>
  <r>
    <x v="2"/>
    <x v="44"/>
    <s v="1"/>
    <s v="03"/>
    <s v="15041RESI397502023"/>
    <s v="23BL000C"/>
    <n v="351"/>
    <n v="351"/>
    <m/>
    <s v="MIRNA ERMITA ORELLANA DE MARTINEZ"/>
    <n v="0"/>
    <n v="0"/>
    <n v="291.05"/>
    <n v="37.836500000000001"/>
    <n v="0"/>
    <n v="0"/>
    <n v="328.88650000000001"/>
    <s v="005441162"/>
    <s v="1"/>
  </r>
  <r>
    <x v="2"/>
    <x v="44"/>
    <s v="1"/>
    <s v="03"/>
    <s v="15041RESI397502023"/>
    <s v="23BL000C"/>
    <n v="350"/>
    <n v="350"/>
    <m/>
    <n v="0"/>
    <n v="0"/>
    <n v="0"/>
    <n v="398.23"/>
    <n v="51.769900000000007"/>
    <n v="0"/>
    <n v="0"/>
    <n v="449.99990000000003"/>
    <m/>
    <s v="1"/>
  </r>
  <r>
    <x v="2"/>
    <x v="45"/>
    <s v="1"/>
    <s v="03"/>
    <s v="15041RESI397502023"/>
    <s v="23BL000C"/>
    <n v="349"/>
    <n v="349"/>
    <m/>
    <s v="JOSE ARTURO GUARDADO MARTINEZ"/>
    <n v="0"/>
    <n v="0"/>
    <n v="428.98"/>
    <n v="55.767400000000002"/>
    <n v="0"/>
    <n v="0"/>
    <n v="484.74740000000003"/>
    <s v="020391560"/>
    <s v="1"/>
  </r>
  <r>
    <x v="2"/>
    <x v="45"/>
    <s v="1"/>
    <s v="03"/>
    <s v="15041RESI397502023"/>
    <s v="23BL000C"/>
    <n v="348"/>
    <n v="348"/>
    <m/>
    <s v="FRANCISCO ALEXANDER TOBAR CASTILLO"/>
    <n v="0"/>
    <n v="0"/>
    <n v="90.81"/>
    <n v="11.805300000000001"/>
    <n v="0"/>
    <n v="0"/>
    <n v="102.6153"/>
    <s v="036616376"/>
    <s v="1"/>
  </r>
  <r>
    <x v="2"/>
    <x v="45"/>
    <s v="1"/>
    <s v="03"/>
    <s v="15041RESI397502023"/>
    <s v="23BL000C"/>
    <n v="347"/>
    <n v="347"/>
    <m/>
    <s v="OSCAR AMILCAR RAMOS VELASQUEZ"/>
    <n v="0"/>
    <n v="0"/>
    <n v="387.61"/>
    <n v="50.389300000000006"/>
    <n v="0"/>
    <n v="0"/>
    <n v="437.99930000000001"/>
    <s v="037049603"/>
    <s v="1"/>
  </r>
  <r>
    <x v="2"/>
    <x v="45"/>
    <s v="1"/>
    <s v="03"/>
    <s v="15041RESI397502023"/>
    <s v="23BL000C"/>
    <n v="346"/>
    <n v="346"/>
    <m/>
    <s v="SANTIAGO ALCIDES ORELLANA"/>
    <n v="0"/>
    <n v="0"/>
    <n v="497.79"/>
    <n v="64.712699999999998"/>
    <n v="0"/>
    <n v="0"/>
    <n v="562.5027"/>
    <s v="024681860"/>
    <s v="1"/>
  </r>
  <r>
    <x v="2"/>
    <x v="45"/>
    <s v="1"/>
    <s v="03"/>
    <s v="15041RESI397502023"/>
    <s v="23BL000C"/>
    <n v="345"/>
    <n v="345"/>
    <m/>
    <s v="FRANCISCO JESUS MELARA SORIANO"/>
    <n v="0"/>
    <n v="0"/>
    <n v="390.27"/>
    <n v="50.735100000000003"/>
    <n v="0"/>
    <n v="0"/>
    <n v="441.00509999999997"/>
    <s v="028967810"/>
    <s v="1"/>
  </r>
  <r>
    <x v="2"/>
    <x v="45"/>
    <s v="1"/>
    <s v="03"/>
    <s v="15041RESI397502023"/>
    <s v="23BL000C"/>
    <n v="344"/>
    <n v="344"/>
    <m/>
    <s v="JUAN ANTONIO ALVARENGA GUARDADO"/>
    <n v="0"/>
    <n v="0"/>
    <n v="240.97"/>
    <n v="31.3261"/>
    <n v="0"/>
    <n v="0"/>
    <n v="272.29610000000002"/>
    <s v="036880959"/>
    <s v="1"/>
  </r>
  <r>
    <x v="2"/>
    <x v="45"/>
    <s v="1"/>
    <s v="03"/>
    <s v="15041RESI397502023"/>
    <s v="23BL000C"/>
    <n v="343"/>
    <n v="343"/>
    <m/>
    <s v="VIELLMAN FABRICIO HERNANDEZ RIVERA"/>
    <n v="0"/>
    <n v="0"/>
    <n v="35.35"/>
    <n v="4.5955000000000004"/>
    <n v="0"/>
    <n v="0"/>
    <n v="39.945500000000003"/>
    <s v="029422805"/>
    <s v="1"/>
  </r>
  <r>
    <x v="2"/>
    <x v="45"/>
    <s v="1"/>
    <s v="03"/>
    <s v="15041RESI397502023"/>
    <s v="23BL000C"/>
    <n v="342"/>
    <n v="342"/>
    <m/>
    <s v="SILVIA MARISELA CASTRO"/>
    <n v="0"/>
    <n v="0"/>
    <n v="457.52"/>
    <n v="59.477600000000002"/>
    <n v="0"/>
    <n v="0"/>
    <n v="516.99760000000003"/>
    <s v="017244720"/>
    <s v="1"/>
  </r>
  <r>
    <x v="2"/>
    <x v="45"/>
    <s v="1"/>
    <s v="03"/>
    <s v="15041RESI397502023"/>
    <s v="23BL000C"/>
    <n v="341"/>
    <n v="341"/>
    <m/>
    <s v="JOSE ARTURO GUARDADO MARTINEZ"/>
    <n v="0"/>
    <n v="0"/>
    <n v="583.46"/>
    <n v="75.849800000000002"/>
    <n v="0"/>
    <n v="0"/>
    <n v="659.3098"/>
    <s v="020391560"/>
    <s v="1"/>
  </r>
  <r>
    <x v="2"/>
    <x v="45"/>
    <s v="1"/>
    <s v="03"/>
    <s v="15041RESI397502023"/>
    <s v="23BL000C"/>
    <n v="340"/>
    <n v="340"/>
    <m/>
    <s v="JUAN ANTONIO ALVARENGA GUARDADO"/>
    <n v="0"/>
    <n v="0"/>
    <n v="298.83999999999997"/>
    <n v="38.849199999999996"/>
    <n v="0"/>
    <n v="0"/>
    <n v="337.68919999999997"/>
    <s v="036880959"/>
    <s v="1"/>
  </r>
  <r>
    <x v="2"/>
    <x v="45"/>
    <s v="1"/>
    <s v="03"/>
    <s v="15041RESI397502023"/>
    <s v="23BL000C"/>
    <n v="339"/>
    <n v="339"/>
    <m/>
    <s v="LUIS FENDANDO ANCHETA"/>
    <n v="0"/>
    <n v="0"/>
    <n v="153.80000000000001"/>
    <n v="19.994000000000003"/>
    <n v="0"/>
    <n v="0"/>
    <n v="173.79400000000001"/>
    <s v="019830797"/>
    <s v="1"/>
  </r>
  <r>
    <x v="2"/>
    <x v="46"/>
    <s v="1"/>
    <s v="03"/>
    <s v="15041RESI397502023"/>
    <s v="23BL000C"/>
    <n v="338"/>
    <n v="338"/>
    <m/>
    <s v="OSCAR EDUARDO FLORES MACIA"/>
    <n v="0"/>
    <n v="0"/>
    <n v="50.97"/>
    <n v="6.6261000000000001"/>
    <n v="0"/>
    <n v="0"/>
    <n v="57.5961"/>
    <s v="023040354"/>
    <s v="1"/>
  </r>
  <r>
    <x v="2"/>
    <x v="46"/>
    <s v="1"/>
    <s v="03"/>
    <s v="15041RESI397502023"/>
    <s v="23BL000C"/>
    <n v="337"/>
    <n v="337"/>
    <m/>
    <s v="VIELLMAN FABRICIO HERNANDEZ RIVERA"/>
    <n v="0"/>
    <n v="0"/>
    <n v="141.66"/>
    <n v="18.415800000000001"/>
    <n v="0"/>
    <n v="0"/>
    <n v="160.07579999999999"/>
    <s v="029422805"/>
    <s v="1"/>
  </r>
  <r>
    <x v="2"/>
    <x v="46"/>
    <s v="1"/>
    <s v="03"/>
    <s v="15041RESI397502023"/>
    <s v="23BL000C"/>
    <n v="336"/>
    <n v="336"/>
    <m/>
    <s v="FRANCISCO ALEXANDER TOBAR CASTILLO"/>
    <n v="0"/>
    <n v="0"/>
    <n v="438.94"/>
    <n v="57.062200000000004"/>
    <n v="0"/>
    <n v="0"/>
    <n v="496.00220000000002"/>
    <s v="036616376"/>
    <s v="1"/>
  </r>
  <r>
    <x v="2"/>
    <x v="46"/>
    <s v="1"/>
    <s v="03"/>
    <s v="15041RESI397502023"/>
    <s v="23BL000C"/>
    <n v="335"/>
    <n v="335"/>
    <m/>
    <s v="SANTIAGO ALCIDES ORELLANA"/>
    <n v="0"/>
    <n v="0"/>
    <n v="433.19"/>
    <n v="56.314700000000002"/>
    <n v="0"/>
    <n v="0"/>
    <n v="489.50470000000001"/>
    <s v="024681860"/>
    <s v="1"/>
  </r>
  <r>
    <x v="2"/>
    <x v="46"/>
    <s v="1"/>
    <s v="03"/>
    <s v="15041RESI397502023"/>
    <s v="23BL000C"/>
    <n v="334"/>
    <n v="334"/>
    <m/>
    <s v="DINORA MAGAÑA"/>
    <n v="0"/>
    <n v="0"/>
    <n v="42.48"/>
    <n v="5.5224000000000002"/>
    <n v="0"/>
    <n v="0"/>
    <n v="48.002399999999994"/>
    <s v="013430094"/>
    <s v="1"/>
  </r>
  <r>
    <x v="2"/>
    <x v="47"/>
    <s v="1"/>
    <s v="03"/>
    <s v="15041RESI397502023"/>
    <s v="23BL000C"/>
    <n v="333"/>
    <n v="333"/>
    <m/>
    <s v="SILVIA MARISELA CASTRO"/>
    <n v="0"/>
    <n v="0"/>
    <n v="422.12"/>
    <n v="54.875600000000006"/>
    <n v="0"/>
    <n v="0"/>
    <n v="476.99560000000002"/>
    <s v="017244720"/>
    <s v="1"/>
  </r>
  <r>
    <x v="2"/>
    <x v="47"/>
    <s v="1"/>
    <s v="03"/>
    <s v="15041RESI397502023"/>
    <s v="23BL000C"/>
    <n v="332"/>
    <n v="332"/>
    <m/>
    <s v="MAX FRANCISCO OLIVA"/>
    <n v="0"/>
    <n v="0"/>
    <n v="67.760000000000005"/>
    <n v="8.8088000000000015"/>
    <n v="0"/>
    <n v="0"/>
    <n v="76.56880000000001"/>
    <s v="011354917"/>
    <s v="1"/>
  </r>
  <r>
    <x v="2"/>
    <x v="47"/>
    <s v="1"/>
    <s v="03"/>
    <s v="15041RESI397502023"/>
    <s v="23BL000C"/>
    <n v="331"/>
    <n v="331"/>
    <m/>
    <s v="JUAN CARLOS GRANADOS MATA"/>
    <n v="0"/>
    <n v="0"/>
    <n v="111.5"/>
    <n v="14.495000000000001"/>
    <n v="0"/>
    <n v="0"/>
    <n v="125.995"/>
    <s v="033464364"/>
    <s v="1"/>
  </r>
  <r>
    <x v="2"/>
    <x v="47"/>
    <s v="1"/>
    <s v="03"/>
    <s v="15041RESI397502023"/>
    <s v="23BL000C"/>
    <n v="330"/>
    <n v="330"/>
    <s v="03062805800029"/>
    <s v="ASOC COOP DE PRODUCCION AGROPECUARIA ATAISI DE R.L."/>
    <n v="0"/>
    <n v="0"/>
    <n v="117.87"/>
    <n v="15.323100000000002"/>
    <n v="0"/>
    <n v="0"/>
    <n v="133.19310000000002"/>
    <m/>
    <s v="1"/>
  </r>
  <r>
    <x v="2"/>
    <x v="47"/>
    <s v="1"/>
    <s v="03"/>
    <s v="15041RESI397502023"/>
    <s v="23BL000C"/>
    <n v="329"/>
    <n v="329"/>
    <s v="03062805800029"/>
    <s v="ASOC COOP DE PRODUCCION AGROPECUARIA ATAISI DE R.L."/>
    <n v="0"/>
    <n v="0"/>
    <n v="45.8"/>
    <n v="5.9539999999999997"/>
    <n v="0"/>
    <n v="0"/>
    <n v="51.753999999999998"/>
    <m/>
    <s v="1"/>
  </r>
  <r>
    <x v="2"/>
    <x v="47"/>
    <s v="1"/>
    <s v="03"/>
    <s v="15041RESI397502023"/>
    <s v="23BL000C"/>
    <n v="328"/>
    <n v="328"/>
    <m/>
    <s v="FRANCISCO JESUS MELARA SORIANO"/>
    <n v="0"/>
    <n v="0"/>
    <n v="500.88"/>
    <n v="65.114400000000003"/>
    <n v="0"/>
    <n v="0"/>
    <n v="565.99440000000004"/>
    <s v="028967810"/>
    <s v="1"/>
  </r>
  <r>
    <x v="2"/>
    <x v="48"/>
    <s v="1"/>
    <s v="03"/>
    <s v="15041RESI397502023"/>
    <s v="23BL000C"/>
    <n v="327"/>
    <n v="327"/>
    <m/>
    <s v="ORLANDO AYALA RAUDA"/>
    <n v="0"/>
    <n v="0"/>
    <n v="409.29"/>
    <n v="53.207700000000003"/>
    <n v="0"/>
    <n v="0"/>
    <n v="462.49770000000001"/>
    <s v="022524826"/>
    <s v="1"/>
  </r>
  <r>
    <x v="2"/>
    <x v="48"/>
    <s v="1"/>
    <s v="03"/>
    <s v="15041RESI397502023"/>
    <s v="23BL000C"/>
    <n v="326"/>
    <n v="326"/>
    <m/>
    <s v="JUAN MANUEL CONTRERAS GOMEZ"/>
    <n v="0"/>
    <n v="0"/>
    <n v="238.67"/>
    <n v="31.027100000000001"/>
    <n v="0"/>
    <n v="0"/>
    <n v="269.69709999999998"/>
    <s v="017874143"/>
    <s v="1"/>
  </r>
  <r>
    <x v="2"/>
    <x v="49"/>
    <s v="1"/>
    <s v="03"/>
    <s v="15041RESI397502023"/>
    <s v="23BL000C"/>
    <n v="325"/>
    <n v="325"/>
    <m/>
    <s v="DAVID ENRRIQUE DELGADO SICILIA"/>
    <n v="0"/>
    <n v="0"/>
    <n v="166.37"/>
    <n v="21.6281"/>
    <n v="0"/>
    <n v="0"/>
    <n v="187.99809999999999"/>
    <s v="027447100"/>
    <s v="1"/>
  </r>
  <r>
    <x v="2"/>
    <x v="49"/>
    <s v="1"/>
    <s v="03"/>
    <s v="15041RESI397502023"/>
    <s v="23BL000C"/>
    <n v="324"/>
    <n v="324"/>
    <s v="06140801191051"/>
    <s v="GRUPO CENTINELA S.A. DE C.V."/>
    <n v="0"/>
    <n v="0"/>
    <n v="110.62"/>
    <n v="14.380600000000001"/>
    <n v="0"/>
    <n v="0"/>
    <n v="125.00060000000001"/>
    <m/>
    <s v="1"/>
  </r>
  <r>
    <x v="2"/>
    <x v="49"/>
    <s v="1"/>
    <s v="03"/>
    <s v="15041RESI397502023"/>
    <s v="23BL000C"/>
    <n v="323"/>
    <n v="323"/>
    <m/>
    <s v="LUIS FENDANDO ANCHETA"/>
    <n v="0"/>
    <n v="0"/>
    <n v="898.84"/>
    <n v="116.84920000000001"/>
    <n v="0"/>
    <n v="0"/>
    <n v="1015.6892"/>
    <s v="019830797"/>
    <s v="1"/>
  </r>
  <r>
    <x v="2"/>
    <x v="49"/>
    <s v="1"/>
    <s v="03"/>
    <s v="15041RESI397502023"/>
    <s v="23BL000C"/>
    <n v="322"/>
    <n v="322"/>
    <m/>
    <s v="VIELLMAN FABRICIO HERNANDEZ RIVERA"/>
    <n v="0"/>
    <n v="0"/>
    <n v="103.79"/>
    <n v="13.492700000000001"/>
    <n v="0"/>
    <n v="0"/>
    <n v="117.28270000000001"/>
    <s v="029422805"/>
    <s v="1"/>
  </r>
  <r>
    <x v="2"/>
    <x v="49"/>
    <s v="1"/>
    <s v="03"/>
    <s v="15041RESI397502023"/>
    <s v="23BL000C"/>
    <n v="321"/>
    <n v="321"/>
    <m/>
    <s v="FRANCISCO ALEXANDER TOBAR CASTILLO"/>
    <n v="0"/>
    <n v="0"/>
    <n v="59.26"/>
    <n v="7.7038000000000002"/>
    <n v="0"/>
    <n v="0"/>
    <n v="66.963799999999992"/>
    <s v="036616376"/>
    <s v="1"/>
  </r>
  <r>
    <x v="2"/>
    <x v="49"/>
    <s v="1"/>
    <s v="03"/>
    <s v="15041RESI397502023"/>
    <s v="23BL000C"/>
    <n v="320"/>
    <n v="320"/>
    <m/>
    <s v="JULIO ALONSO MIRON"/>
    <n v="0"/>
    <n v="0"/>
    <n v="131.63999999999999"/>
    <n v="17.113199999999999"/>
    <n v="0"/>
    <n v="0"/>
    <n v="148.75319999999999"/>
    <s v="022132807"/>
    <s v="1"/>
  </r>
  <r>
    <x v="2"/>
    <x v="49"/>
    <s v="1"/>
    <s v="03"/>
    <s v="15041RESI397502023"/>
    <s v="23BL000C"/>
    <n v="319"/>
    <n v="319"/>
    <m/>
    <s v="MOISES ALBERTO GONZALEZ"/>
    <n v="0"/>
    <n v="0"/>
    <n v="180.09"/>
    <n v="23.4117"/>
    <n v="0"/>
    <n v="0"/>
    <n v="203.5017"/>
    <s v="014301303"/>
    <s v="1"/>
  </r>
  <r>
    <x v="2"/>
    <x v="49"/>
    <s v="1"/>
    <s v="03"/>
    <s v="15041RESI397502023"/>
    <s v="23BL000C"/>
    <n v="318"/>
    <n v="318"/>
    <m/>
    <s v="ALEJANDRO ENRIQUE GARCIA MENDEZ"/>
    <n v="0"/>
    <n v="0"/>
    <n v="598.23"/>
    <n v="77.769900000000007"/>
    <n v="0"/>
    <n v="0"/>
    <n v="675.99990000000003"/>
    <s v="006419794"/>
    <s v="1"/>
  </r>
  <r>
    <x v="2"/>
    <x v="49"/>
    <s v="1"/>
    <s v="03"/>
    <s v="15041RESI397502023"/>
    <s v="23BL000C"/>
    <n v="317"/>
    <n v="317"/>
    <m/>
    <s v="ORLANDO AYALA RAUDA"/>
    <n v="0"/>
    <n v="0"/>
    <n v="402.65"/>
    <n v="52.344499999999996"/>
    <n v="0"/>
    <n v="0"/>
    <n v="454.99449999999996"/>
    <s v="022524826"/>
    <s v="1"/>
  </r>
  <r>
    <x v="2"/>
    <x v="49"/>
    <s v="1"/>
    <s v="03"/>
    <s v="15041RESI397502023"/>
    <s v="23BL000C"/>
    <n v="316"/>
    <n v="316"/>
    <m/>
    <s v="FRANCISCO ALEXANDER TOBAR CASTILLO"/>
    <n v="0"/>
    <n v="0"/>
    <n v="318.58"/>
    <n v="41.415399999999998"/>
    <n v="0"/>
    <n v="0"/>
    <n v="359.99539999999996"/>
    <s v="036616376"/>
    <s v="1"/>
  </r>
  <r>
    <x v="2"/>
    <x v="49"/>
    <s v="1"/>
    <s v="03"/>
    <s v="15041RESI397502023"/>
    <s v="23BL000C"/>
    <n v="315"/>
    <n v="315"/>
    <m/>
    <s v="SANTIAGO ALCIDES ORELLANA"/>
    <n v="0"/>
    <n v="0"/>
    <n v="199.12"/>
    <n v="25.8856"/>
    <n v="0"/>
    <n v="0"/>
    <n v="225.00560000000002"/>
    <s v="024681860"/>
    <s v="1"/>
  </r>
  <r>
    <x v="2"/>
    <x v="49"/>
    <s v="1"/>
    <s v="03"/>
    <s v="15041RESI397502023"/>
    <s v="23BL000C"/>
    <n v="314"/>
    <n v="314"/>
    <m/>
    <s v="FRANCISCO ALEXANDER TOBAR CASTILLO"/>
    <n v="0"/>
    <n v="0"/>
    <n v="176.55"/>
    <n v="22.951500000000003"/>
    <n v="0"/>
    <n v="0"/>
    <n v="199.50150000000002"/>
    <s v="036616376"/>
    <s v="1"/>
  </r>
  <r>
    <x v="2"/>
    <x v="50"/>
    <s v="1"/>
    <s v="03"/>
    <s v="15041RESI397502023"/>
    <s v="23BL000C"/>
    <n v="313"/>
    <n v="313"/>
    <m/>
    <s v="OSCAR AMILCAR RAMOS VELASQUEZ"/>
    <n v="0"/>
    <n v="0"/>
    <n v="398.13"/>
    <n v="51.756900000000002"/>
    <n v="0"/>
    <n v="0"/>
    <n v="449.88689999999997"/>
    <s v="037049603"/>
    <s v="1"/>
  </r>
  <r>
    <x v="2"/>
    <x v="50"/>
    <s v="1"/>
    <s v="03"/>
    <s v="15041RESI397502023"/>
    <s v="23BL000C"/>
    <n v="312"/>
    <n v="312"/>
    <m/>
    <s v="CARLA YOLANDA RIVERA DE GONZALES"/>
    <n v="0"/>
    <n v="0"/>
    <n v="410.62"/>
    <n v="53.380600000000001"/>
    <n v="0"/>
    <n v="0"/>
    <n v="464.00060000000002"/>
    <s v="043352446"/>
    <s v="1"/>
  </r>
  <r>
    <x v="2"/>
    <x v="50"/>
    <s v="1"/>
    <s v="03"/>
    <s v="15041RESI397502023"/>
    <s v="23BL000C"/>
    <n v="311"/>
    <n v="311"/>
    <m/>
    <s v="JUAN ANTONIO ALVARENGA GUARDADO"/>
    <n v="0"/>
    <n v="0"/>
    <n v="280.35000000000002"/>
    <n v="36.445500000000003"/>
    <n v="0"/>
    <n v="0"/>
    <n v="316.7955"/>
    <s v="036880959"/>
    <s v="1"/>
  </r>
  <r>
    <x v="2"/>
    <x v="50"/>
    <s v="1"/>
    <s v="03"/>
    <s v="15041RESI397502023"/>
    <s v="23BL000C"/>
    <n v="310"/>
    <n v="310"/>
    <m/>
    <s v="SANTIAGO ALCIDES ORELLANA"/>
    <n v="0"/>
    <n v="0"/>
    <n v="251.33"/>
    <n v="32.672900000000006"/>
    <n v="0"/>
    <n v="0"/>
    <n v="284.00290000000001"/>
    <s v="024681860"/>
    <s v="1"/>
  </r>
  <r>
    <x v="2"/>
    <x v="50"/>
    <s v="1"/>
    <s v="03"/>
    <s v="15041RESI397502023"/>
    <s v="23BL000C"/>
    <n v="309"/>
    <n v="309"/>
    <m/>
    <s v="MERSON ANTONIO CHACHAGUA"/>
    <n v="0"/>
    <n v="0"/>
    <n v="399.78"/>
    <n v="51.971399999999996"/>
    <n v="0"/>
    <n v="0"/>
    <n v="451.75139999999999"/>
    <s v="040796617"/>
    <s v="1"/>
  </r>
  <r>
    <x v="2"/>
    <x v="50"/>
    <s v="1"/>
    <s v="03"/>
    <s v="15041RESI397502023"/>
    <s v="23BL000C"/>
    <n v="308"/>
    <n v="308"/>
    <m/>
    <s v="RIGOBERTO SERRANO QUINTANILLA"/>
    <n v="0"/>
    <n v="0"/>
    <n v="400.45"/>
    <n v="52.058500000000002"/>
    <n v="0"/>
    <n v="0"/>
    <n v="452.50849999999997"/>
    <s v="039432925"/>
    <s v="1"/>
  </r>
  <r>
    <x v="2"/>
    <x v="50"/>
    <s v="1"/>
    <s v="03"/>
    <s v="15041RESI397502023"/>
    <s v="23BL000C"/>
    <n v="307"/>
    <n v="307"/>
    <m/>
    <s v="ALEJANDRO ENRIQUE GARCIA MENDEZ"/>
    <n v="0"/>
    <n v="0"/>
    <n v="529.20000000000005"/>
    <n v="68.796000000000006"/>
    <n v="0"/>
    <n v="0"/>
    <n v="597.99600000000009"/>
    <s v="006419794"/>
    <s v="1"/>
  </r>
  <r>
    <x v="2"/>
    <x v="50"/>
    <s v="1"/>
    <s v="03"/>
    <s v="15041RESI397502023"/>
    <s v="23BL000C"/>
    <n v="306"/>
    <n v="306"/>
    <m/>
    <s v="JOSE ARTURO GUARDADO MARTINEZ"/>
    <n v="0"/>
    <n v="0"/>
    <n v="420.8"/>
    <n v="54.704000000000001"/>
    <n v="0"/>
    <n v="0"/>
    <n v="475.50400000000002"/>
    <s v="020391560"/>
    <s v="1"/>
  </r>
  <r>
    <x v="2"/>
    <x v="51"/>
    <s v="1"/>
    <s v="03"/>
    <s v="15041RESI397502023"/>
    <s v="23BL000C"/>
    <n v="305"/>
    <n v="305"/>
    <s v="06141902181029"/>
    <s v="PEÑA COMPANY S.A DE C.V."/>
    <n v="0"/>
    <n v="0"/>
    <n v="584.51"/>
    <n v="75.9863"/>
    <n v="0"/>
    <n v="0"/>
    <n v="660.49630000000002"/>
    <m/>
    <s v="1"/>
  </r>
  <r>
    <x v="2"/>
    <x v="51"/>
    <s v="1"/>
    <s v="03"/>
    <s v="15041RESI397502023"/>
    <s v="23BL000C"/>
    <n v="304"/>
    <n v="304"/>
    <m/>
    <s v="RIGOBERTO SERRANO QUINTANILLA"/>
    <n v="0"/>
    <n v="0"/>
    <n v="421.24"/>
    <n v="54.761200000000002"/>
    <n v="0"/>
    <n v="0"/>
    <n v="476.00120000000004"/>
    <s v="039432925"/>
    <s v="1"/>
  </r>
  <r>
    <x v="2"/>
    <x v="51"/>
    <s v="1"/>
    <s v="03"/>
    <s v="15041RESI397502023"/>
    <s v="23BL000C"/>
    <n v="303"/>
    <n v="303"/>
    <s v="03062805800029"/>
    <s v="ASOC COOP DE PRODUCCION AGROPECUARIA ATAISI DE R.L."/>
    <n v="0"/>
    <n v="0"/>
    <n v="122.12"/>
    <n v="15.8756"/>
    <n v="0"/>
    <n v="0"/>
    <n v="137.9956"/>
    <m/>
    <s v="1"/>
  </r>
  <r>
    <x v="2"/>
    <x v="51"/>
    <s v="1"/>
    <s v="03"/>
    <s v="15041RESI397502023"/>
    <s v="23BL000C"/>
    <n v="302"/>
    <n v="302"/>
    <s v="06141905181011"/>
    <s v="TOMVKYO, S.A. DE C.V."/>
    <n v="0"/>
    <n v="0"/>
    <n v="99.56"/>
    <n v="12.9428"/>
    <n v="0"/>
    <n v="0"/>
    <n v="112.50280000000001"/>
    <m/>
    <s v="1"/>
  </r>
  <r>
    <x v="2"/>
    <x v="51"/>
    <s v="1"/>
    <s v="03"/>
    <s v="15041RESI397502023"/>
    <s v="23BL000C"/>
    <n v="301"/>
    <n v="301"/>
    <m/>
    <s v="ALEJANDRO ENRIQUE GARCIA MENDEZ"/>
    <n v="0"/>
    <n v="0"/>
    <n v="690.27"/>
    <n v="89.735100000000003"/>
    <n v="0"/>
    <n v="0"/>
    <n v="780.00509999999997"/>
    <s v="006419794"/>
    <s v="1"/>
  </r>
  <r>
    <x v="2"/>
    <x v="52"/>
    <s v="1"/>
    <s v="03"/>
    <s v="15041RESI397502023"/>
    <s v="23BL000C"/>
    <n v="300"/>
    <n v="300"/>
    <m/>
    <s v="SANTIAGO ALCIDES ORELLANA"/>
    <n v="0"/>
    <n v="0"/>
    <n v="488.49"/>
    <n v="63.503700000000002"/>
    <n v="0"/>
    <n v="0"/>
    <n v="551.99369999999999"/>
    <s v="024681860"/>
    <s v="1"/>
  </r>
  <r>
    <x v="2"/>
    <x v="52"/>
    <s v="1"/>
    <s v="03"/>
    <s v="15041RESI397502023"/>
    <s v="23BL000C"/>
    <n v="299"/>
    <n v="299"/>
    <m/>
    <s v="DINORA MAGAÑA"/>
    <n v="0"/>
    <n v="0"/>
    <n v="42.48"/>
    <n v="5.5224000000000002"/>
    <n v="0"/>
    <n v="0"/>
    <n v="48.002399999999994"/>
    <s v="013430094"/>
    <s v="1"/>
  </r>
  <r>
    <x v="2"/>
    <x v="52"/>
    <s v="1"/>
    <s v="03"/>
    <s v="15041RESI397502023"/>
    <s v="23BL000C"/>
    <n v="298"/>
    <n v="298"/>
    <m/>
    <s v="FRANCISCO ALEXANDER TOBAR CASTILLO"/>
    <n v="0"/>
    <n v="0"/>
    <n v="51.77"/>
    <n v="6.7301000000000002"/>
    <n v="0"/>
    <n v="0"/>
    <n v="58.500100000000003"/>
    <s v="036616376"/>
    <s v="1"/>
  </r>
  <r>
    <x v="2"/>
    <x v="52"/>
    <s v="1"/>
    <s v="03"/>
    <s v="15041RESI397502023"/>
    <s v="23BL000C"/>
    <n v="297"/>
    <n v="297"/>
    <m/>
    <s v="FRANCISCO JESUS MELARA SORIANO"/>
    <n v="0"/>
    <n v="0"/>
    <n v="515.89"/>
    <n v="67.065700000000007"/>
    <n v="0"/>
    <n v="0"/>
    <n v="582.95569999999998"/>
    <s v="028967810"/>
    <s v="1"/>
  </r>
  <r>
    <x v="2"/>
    <x v="52"/>
    <s v="1"/>
    <s v="03"/>
    <s v="15041RESI397502023"/>
    <s v="23BL000C"/>
    <n v="296"/>
    <n v="296"/>
    <m/>
    <s v="FRANCISCO ALEXANDER TOBAR CASTILLO"/>
    <n v="0"/>
    <n v="0"/>
    <n v="89.38"/>
    <n v="11.619400000000001"/>
    <n v="0"/>
    <n v="0"/>
    <n v="100.99939999999999"/>
    <s v="036616376"/>
    <s v="1"/>
  </r>
  <r>
    <x v="2"/>
    <x v="52"/>
    <s v="1"/>
    <s v="03"/>
    <s v="15041RESI397502023"/>
    <s v="23BL000C"/>
    <n v="295"/>
    <n v="295"/>
    <m/>
    <s v="OSCAR EDUARDO FLORES MACIA"/>
    <n v="0"/>
    <n v="0"/>
    <n v="114.16"/>
    <n v="14.8408"/>
    <n v="0"/>
    <n v="0"/>
    <n v="129.0008"/>
    <s v="023040354"/>
    <s v="1"/>
  </r>
  <r>
    <x v="2"/>
    <x v="52"/>
    <s v="1"/>
    <s v="03"/>
    <s v="15041RESI397502023"/>
    <s v="23BL000C"/>
    <n v="294"/>
    <n v="294"/>
    <m/>
    <s v="FRANCISCO ALEXANDER TOBAR CASTILLO"/>
    <n v="0"/>
    <n v="0"/>
    <n v="485.4"/>
    <n v="63.101999999999997"/>
    <n v="0"/>
    <n v="0"/>
    <n v="548.50199999999995"/>
    <s v="036616376"/>
    <s v="1"/>
  </r>
  <r>
    <x v="2"/>
    <x v="52"/>
    <s v="1"/>
    <s v="03"/>
    <s v="15041RESI397502023"/>
    <s v="23BL000C"/>
    <n v="293"/>
    <n v="293"/>
    <m/>
    <s v="MIGUEL HENRIQUEZ CHAVEZ"/>
    <n v="0"/>
    <n v="0"/>
    <n v="182.92"/>
    <n v="23.779599999999999"/>
    <n v="0"/>
    <n v="0"/>
    <n v="206.69959999999998"/>
    <s v="022125135"/>
    <s v="1"/>
  </r>
  <r>
    <x v="2"/>
    <x v="53"/>
    <s v="1"/>
    <s v="03"/>
    <s v="15041RESI397502023"/>
    <s v="23BL000C"/>
    <n v="292"/>
    <n v="292"/>
    <m/>
    <s v="VIELLMAN FABRICIO HERNANDEZ RIVERA"/>
    <n v="0"/>
    <n v="0"/>
    <n v="77.62"/>
    <n v="10.0906"/>
    <n v="0"/>
    <n v="0"/>
    <n v="87.710599999999999"/>
    <s v="029422805"/>
    <s v="1"/>
  </r>
  <r>
    <x v="2"/>
    <x v="53"/>
    <s v="1"/>
    <s v="03"/>
    <s v="15041RESI397502023"/>
    <s v="23BL000C"/>
    <n v="291"/>
    <n v="291"/>
    <m/>
    <s v="OMAR ANTONIO AGUILAR HERNANDEZ"/>
    <n v="0"/>
    <n v="0"/>
    <n v="59.16"/>
    <n v="7.6907999999999994"/>
    <n v="0"/>
    <n v="0"/>
    <n v="66.850799999999992"/>
    <s v="017182554"/>
    <s v="1"/>
  </r>
  <r>
    <x v="2"/>
    <x v="53"/>
    <s v="1"/>
    <s v="03"/>
    <s v="15041RESI397502023"/>
    <s v="23BL000C"/>
    <n v="290"/>
    <n v="290"/>
    <m/>
    <s v="DAVID ENRRIQUE DELGADO SICILIA"/>
    <n v="0"/>
    <n v="0"/>
    <n v="354.86"/>
    <n v="46.131800000000005"/>
    <n v="0"/>
    <n v="0"/>
    <n v="400.99180000000001"/>
    <s v="027447100"/>
    <s v="1"/>
  </r>
  <r>
    <x v="2"/>
    <x v="53"/>
    <s v="1"/>
    <s v="03"/>
    <s v="15041RESI397502023"/>
    <s v="23BL000C"/>
    <n v="289"/>
    <n v="289"/>
    <s v="0-0"/>
    <s v="ANULADA"/>
    <n v="0"/>
    <n v="0"/>
    <n v="0"/>
    <n v="0"/>
    <n v="0"/>
    <n v="0"/>
    <n v="0"/>
    <m/>
    <s v="1"/>
  </r>
  <r>
    <x v="2"/>
    <x v="53"/>
    <s v="1"/>
    <s v="03"/>
    <s v="15041RESI397502023"/>
    <s v="23BL000C"/>
    <n v="288"/>
    <n v="288"/>
    <m/>
    <s v="OMAR ANTONIO AGUILAR HERNANDEZ"/>
    <n v="0"/>
    <n v="0"/>
    <n v="73.010000000000005"/>
    <n v="9.4913000000000007"/>
    <n v="0"/>
    <n v="0"/>
    <n v="82.501300000000001"/>
    <s v="017182554"/>
    <s v="1"/>
  </r>
  <r>
    <x v="2"/>
    <x v="53"/>
    <s v="1"/>
    <s v="03"/>
    <s v="15041RESI397502023"/>
    <s v="23BL000C"/>
    <n v="287"/>
    <n v="287"/>
    <m/>
    <s v="RIGOBERTO SERRANO QUINTANILLA"/>
    <n v="0"/>
    <n v="0"/>
    <n v="404.43"/>
    <n v="52.575900000000004"/>
    <n v="0"/>
    <n v="0"/>
    <n v="457.0059"/>
    <s v="039432925"/>
    <s v="1"/>
  </r>
  <r>
    <x v="2"/>
    <x v="53"/>
    <s v="1"/>
    <s v="03"/>
    <s v="15041RESI397502023"/>
    <s v="23BL000C"/>
    <n v="286"/>
    <n v="286"/>
    <m/>
    <s v="ORLANDO AYALA RAUDA"/>
    <n v="0"/>
    <n v="0"/>
    <n v="418.14"/>
    <n v="54.358200000000004"/>
    <n v="0"/>
    <n v="0"/>
    <n v="472.4982"/>
    <s v="022524826"/>
    <s v="1"/>
  </r>
  <r>
    <x v="2"/>
    <x v="53"/>
    <s v="1"/>
    <s v="03"/>
    <s v="15041RESI397502023"/>
    <s v="23BL000C"/>
    <n v="285"/>
    <n v="285"/>
    <m/>
    <s v="JOSE ARTURO GUARDADO MARTINEZ"/>
    <n v="0"/>
    <n v="0"/>
    <n v="424.74"/>
    <n v="55.216200000000001"/>
    <n v="0"/>
    <n v="0"/>
    <n v="479.95620000000002"/>
    <s v="020391560"/>
    <s v="1"/>
  </r>
  <r>
    <x v="2"/>
    <x v="54"/>
    <s v="1"/>
    <s v="03"/>
    <s v="15041RESI397502023"/>
    <s v="23BL000C"/>
    <n v="284"/>
    <n v="284"/>
    <m/>
    <s v="MAX FRANCISCO OLIVA"/>
    <n v="0"/>
    <n v="0"/>
    <n v="64.599999999999994"/>
    <n v="8.3979999999999997"/>
    <n v="0"/>
    <n v="0"/>
    <n v="72.99799999999999"/>
    <s v="011354917"/>
    <s v="1"/>
  </r>
  <r>
    <x v="2"/>
    <x v="55"/>
    <s v="1"/>
    <s v="03"/>
    <s v="15041RESI397502023"/>
    <s v="23BL000C"/>
    <n v="283"/>
    <n v="283"/>
    <m/>
    <s v="MAX FRANCISCO OLIVA"/>
    <n v="0"/>
    <n v="0"/>
    <n v="19.91"/>
    <n v="2.5883000000000003"/>
    <n v="0"/>
    <n v="0"/>
    <n v="22.4983"/>
    <s v="011354917"/>
    <s v="1"/>
  </r>
  <r>
    <x v="2"/>
    <x v="55"/>
    <s v="1"/>
    <s v="03"/>
    <s v="15041RESI397502023"/>
    <s v="23BL000C"/>
    <n v="282"/>
    <n v="282"/>
    <m/>
    <s v="FRANCISCO ALEXANDER TOBAR CASTILLO"/>
    <n v="0"/>
    <n v="0"/>
    <n v="113.71"/>
    <n v="14.782299999999999"/>
    <n v="0"/>
    <n v="0"/>
    <n v="128.4923"/>
    <s v="036616376"/>
    <s v="1"/>
  </r>
  <r>
    <x v="2"/>
    <x v="55"/>
    <s v="1"/>
    <s v="03"/>
    <s v="15041RESI397502023"/>
    <s v="23BL000C"/>
    <n v="281"/>
    <n v="281"/>
    <m/>
    <s v="SANTIAGO ALCIDES ORELLANA"/>
    <n v="0"/>
    <n v="0"/>
    <n v="266.81"/>
    <n v="34.685299999999998"/>
    <n v="0"/>
    <n v="0"/>
    <n v="301.49529999999999"/>
    <s v="024681860"/>
    <s v="1"/>
  </r>
  <r>
    <x v="2"/>
    <x v="55"/>
    <s v="1"/>
    <s v="03"/>
    <s v="15041RESI397502023"/>
    <s v="23BL000C"/>
    <n v="280"/>
    <n v="280"/>
    <m/>
    <s v="FRANCISCO ALEXANDER TOBAR CASTILLO"/>
    <n v="0"/>
    <n v="0"/>
    <n v="317.52"/>
    <n v="41.2776"/>
    <n v="0"/>
    <n v="0"/>
    <n v="358.79759999999999"/>
    <s v="036616376"/>
    <s v="1"/>
  </r>
  <r>
    <x v="2"/>
    <x v="55"/>
    <s v="1"/>
    <s v="03"/>
    <s v="15041RESI397502023"/>
    <s v="23BL000C"/>
    <n v="279"/>
    <n v="279"/>
    <m/>
    <s v="LUIS FENDANDO ANCHETA"/>
    <n v="0"/>
    <n v="0"/>
    <n v="227.7"/>
    <n v="29.600999999999999"/>
    <n v="0"/>
    <n v="0"/>
    <n v="257.30099999999999"/>
    <s v="019830797"/>
    <s v="1"/>
  </r>
  <r>
    <x v="2"/>
    <x v="55"/>
    <s v="1"/>
    <s v="03"/>
    <s v="15041RESI397502023"/>
    <s v="23BL000C"/>
    <n v="278"/>
    <n v="278"/>
    <m/>
    <s v="VIELLMAN FABRICIO HERNANDEZ RIVERA"/>
    <n v="0"/>
    <n v="0"/>
    <n v="97.12"/>
    <n v="12.6256"/>
    <n v="0"/>
    <n v="0"/>
    <n v="109.74560000000001"/>
    <s v="029422805"/>
    <s v="1"/>
  </r>
  <r>
    <x v="2"/>
    <x v="55"/>
    <s v="1"/>
    <s v="03"/>
    <s v="15041RESI397502023"/>
    <s v="23BL000C"/>
    <n v="277"/>
    <n v="277"/>
    <m/>
    <s v="JUAN CARLOS GRANADOS MATA"/>
    <n v="0"/>
    <n v="0"/>
    <n v="149.74"/>
    <n v="19.466200000000001"/>
    <n v="0"/>
    <n v="0"/>
    <n v="169.20620000000002"/>
    <s v="033464364"/>
    <s v="1"/>
  </r>
  <r>
    <x v="2"/>
    <x v="55"/>
    <s v="1"/>
    <s v="03"/>
    <s v="15041RESI397502023"/>
    <s v="23BL000C"/>
    <n v="276"/>
    <n v="276"/>
    <m/>
    <s v="EDWIN ERNESTO JUAREZ MONTERROSA"/>
    <n v="0"/>
    <n v="0"/>
    <n v="414.16"/>
    <n v="53.840800000000002"/>
    <n v="0"/>
    <n v="0"/>
    <n v="468.00080000000003"/>
    <s v="020349987"/>
    <s v="1"/>
  </r>
  <r>
    <x v="2"/>
    <x v="55"/>
    <s v="1"/>
    <s v="03"/>
    <s v="15041RESI397502023"/>
    <s v="23BL000C"/>
    <n v="275"/>
    <n v="275"/>
    <m/>
    <s v="SANTIAGO ALCIDES ORELLANA"/>
    <n v="0"/>
    <n v="0"/>
    <n v="238.94"/>
    <n v="31.062200000000001"/>
    <n v="0"/>
    <n v="0"/>
    <n v="270.00220000000002"/>
    <s v="024681860"/>
    <s v="1"/>
  </r>
  <r>
    <x v="2"/>
    <x v="55"/>
    <s v="1"/>
    <s v="03"/>
    <s v="15041RESI397502023"/>
    <s v="23BL000C"/>
    <n v="274"/>
    <n v="274"/>
    <m/>
    <s v="AVELARDO ESPINOZA RIVAS"/>
    <n v="0"/>
    <n v="0"/>
    <n v="493.37"/>
    <n v="64.138100000000009"/>
    <n v="0"/>
    <n v="0"/>
    <n v="557.50810000000001"/>
    <s v="006348901"/>
    <s v="1"/>
  </r>
  <r>
    <x v="2"/>
    <x v="56"/>
    <s v="1"/>
    <s v="03"/>
    <s v="15041RESI397502023"/>
    <s v="23BL000C"/>
    <n v="273"/>
    <n v="273"/>
    <m/>
    <s v="FRANCISCO JESUS MELARA SORIANO"/>
    <n v="0"/>
    <n v="0"/>
    <n v="402.65"/>
    <n v="52.344499999999996"/>
    <n v="0"/>
    <n v="0"/>
    <n v="454.99449999999996"/>
    <s v="028967810"/>
    <s v="1"/>
  </r>
  <r>
    <x v="2"/>
    <x v="56"/>
    <s v="1"/>
    <s v="03"/>
    <s v="15041RESI397502023"/>
    <s v="23BL000C"/>
    <n v="272"/>
    <n v="272"/>
    <m/>
    <s v="EDWIN ELIAZAR HENRIQUEZ ESTUPINIAN"/>
    <n v="0"/>
    <n v="0"/>
    <n v="42.3"/>
    <n v="5.4989999999999997"/>
    <n v="0"/>
    <n v="0"/>
    <n v="47.798999999999999"/>
    <s v="011484924"/>
    <s v="1"/>
  </r>
  <r>
    <x v="2"/>
    <x v="56"/>
    <s v="1"/>
    <s v="03"/>
    <s v="15041RESI397502023"/>
    <s v="23BL000C"/>
    <n v="271"/>
    <n v="271"/>
    <m/>
    <s v="MOISES ALBERTO GONZALEZ"/>
    <n v="0"/>
    <n v="0"/>
    <n v="170.35"/>
    <n v="22.145499999999998"/>
    <n v="0"/>
    <n v="0"/>
    <n v="192.49549999999999"/>
    <s v="014301303"/>
    <s v="1"/>
  </r>
  <r>
    <x v="2"/>
    <x v="56"/>
    <s v="1"/>
    <s v="03"/>
    <s v="15041RESI397502023"/>
    <s v="23BL000C"/>
    <n v="270"/>
    <n v="270"/>
    <m/>
    <s v="OSCAR AMILCAR RAMOS VELASQUEZ"/>
    <n v="0"/>
    <n v="0"/>
    <n v="203.1"/>
    <n v="26.402999999999999"/>
    <n v="0"/>
    <n v="0"/>
    <n v="229.50299999999999"/>
    <s v="037049603"/>
    <s v="1"/>
  </r>
  <r>
    <x v="2"/>
    <x v="56"/>
    <s v="1"/>
    <s v="03"/>
    <s v="15041RESI397502023"/>
    <s v="23BL000C"/>
    <n v="269"/>
    <n v="269"/>
    <m/>
    <s v="GABRIEL BERTONY RIVERA HERNANDEZ"/>
    <n v="0"/>
    <n v="0"/>
    <n v="410.62"/>
    <n v="53.380600000000001"/>
    <n v="0"/>
    <n v="0"/>
    <n v="464.00060000000002"/>
    <s v="025920885"/>
    <s v="1"/>
  </r>
  <r>
    <x v="2"/>
    <x v="56"/>
    <s v="1"/>
    <s v="03"/>
    <s v="15041RESI397502023"/>
    <s v="23BL000C"/>
    <n v="268"/>
    <n v="268"/>
    <m/>
    <s v="MAX FRANCISCO OLIVA"/>
    <n v="0"/>
    <n v="0"/>
    <n v="8.85"/>
    <n v="1.1505000000000001"/>
    <n v="0"/>
    <n v="0"/>
    <n v="10.000499999999999"/>
    <s v="011354917"/>
    <s v="1"/>
  </r>
  <r>
    <x v="2"/>
    <x v="56"/>
    <s v="1"/>
    <s v="03"/>
    <s v="15041RESI397502023"/>
    <s v="23BL000C"/>
    <n v="267"/>
    <n v="267"/>
    <m/>
    <s v="SILVIA MARISELA CASTRO"/>
    <n v="0"/>
    <n v="0"/>
    <n v="494.7"/>
    <n v="64.311000000000007"/>
    <n v="0"/>
    <n v="0"/>
    <n v="559.01099999999997"/>
    <s v="017244720"/>
    <s v="1"/>
  </r>
  <r>
    <x v="2"/>
    <x v="56"/>
    <s v="1"/>
    <s v="03"/>
    <s v="15041RESI397502023"/>
    <s v="23BL000C"/>
    <n v="266"/>
    <n v="266"/>
    <m/>
    <s v="ANA PATRICIA SALAVERRIA DE ESCOBAR"/>
    <n v="0"/>
    <n v="0"/>
    <n v="375.22"/>
    <n v="48.778600000000004"/>
    <n v="0"/>
    <n v="0"/>
    <n v="423.99860000000001"/>
    <s v="026151772"/>
    <s v="1"/>
  </r>
  <r>
    <x v="2"/>
    <x v="56"/>
    <s v="1"/>
    <s v="03"/>
    <s v="15041RESI397502023"/>
    <s v="23BL000C"/>
    <n v="265"/>
    <n v="265"/>
    <m/>
    <s v="FRANCISCO ALEXANDER TOBAR CASTILLO"/>
    <n v="0"/>
    <n v="0"/>
    <n v="210.62"/>
    <n v="27.380600000000001"/>
    <n v="0"/>
    <n v="0"/>
    <n v="238.00060000000002"/>
    <s v="036616376"/>
    <s v="1"/>
  </r>
  <r>
    <x v="2"/>
    <x v="56"/>
    <s v="1"/>
    <s v="03"/>
    <s v="15041RESI397502023"/>
    <s v="23BL000C"/>
    <n v="264"/>
    <n v="264"/>
    <m/>
    <s v="OSCAR EDUARDO FLORES MACIA"/>
    <n v="0"/>
    <n v="0"/>
    <n v="106.19"/>
    <n v="13.8047"/>
    <n v="0"/>
    <n v="0"/>
    <n v="119.99469999999999"/>
    <s v="023040354"/>
    <s v="1"/>
  </r>
  <r>
    <x v="2"/>
    <x v="57"/>
    <s v="1"/>
    <s v="03"/>
    <s v="15041RESI397502023"/>
    <s v="23BL000C"/>
    <n v="263"/>
    <n v="263"/>
    <m/>
    <s v="VIELLMAN FABRICIO HERNANDEZ RIVERA"/>
    <n v="0"/>
    <n v="0"/>
    <n v="42.25"/>
    <n v="5.4925000000000006"/>
    <n v="0"/>
    <n v="0"/>
    <n v="47.7425"/>
    <s v="029422805"/>
    <s v="1"/>
  </r>
  <r>
    <x v="2"/>
    <x v="58"/>
    <s v="1"/>
    <s v="03"/>
    <s v="15041RESI397502023"/>
    <s v="23BL000C"/>
    <n v="262"/>
    <n v="262"/>
    <m/>
    <s v="RIGOBERTO SERRANO QUINTANILLA"/>
    <n v="0"/>
    <n v="0"/>
    <n v="518.59"/>
    <n v="67.416700000000006"/>
    <n v="0"/>
    <n v="0"/>
    <n v="586.00670000000002"/>
    <s v="039432925"/>
    <s v="1"/>
  </r>
  <r>
    <x v="2"/>
    <x v="58"/>
    <s v="1"/>
    <s v="03"/>
    <s v="15041RESI397502023"/>
    <s v="23BL000C"/>
    <n v="261"/>
    <n v="261"/>
    <m/>
    <s v="JOSE ARTURO GUARDADO MARTINEZ"/>
    <n v="0"/>
    <n v="0"/>
    <n v="432.07"/>
    <n v="56.1691"/>
    <n v="0"/>
    <n v="0"/>
    <n v="488.23910000000001"/>
    <s v="020391560"/>
    <s v="1"/>
  </r>
  <r>
    <x v="2"/>
    <x v="58"/>
    <s v="1"/>
    <s v="03"/>
    <s v="15041RESI397502023"/>
    <s v="23BL000C"/>
    <n v="260"/>
    <n v="260"/>
    <m/>
    <s v="LUIS FENDANDO ANCHETA"/>
    <n v="0"/>
    <n v="0"/>
    <n v="934.47"/>
    <n v="121.48110000000001"/>
    <n v="0"/>
    <n v="0"/>
    <n v="1055.9511"/>
    <s v="019830797"/>
    <s v="1"/>
  </r>
  <r>
    <x v="2"/>
    <x v="58"/>
    <s v="1"/>
    <s v="03"/>
    <s v="15041RESI397502023"/>
    <s v="23BL000C"/>
    <n v="259"/>
    <n v="259"/>
    <s v="0-0"/>
    <s v="ANULADA"/>
    <n v="0"/>
    <n v="0"/>
    <n v="0"/>
    <n v="0"/>
    <n v="0"/>
    <n v="0"/>
    <n v="0"/>
    <m/>
    <s v="1"/>
  </r>
  <r>
    <x v="2"/>
    <x v="58"/>
    <s v="1"/>
    <s v="03"/>
    <s v="15041RESI397502023"/>
    <s v="23BL000C"/>
    <n v="258"/>
    <n v="258"/>
    <m/>
    <s v="ANA CLORINDA  VASQUEZ MONTERROSA"/>
    <n v="0"/>
    <n v="0"/>
    <n v="156.63"/>
    <n v="20.361899999999999"/>
    <n v="0"/>
    <n v="0"/>
    <n v="176.99189999999999"/>
    <s v="017788716"/>
    <s v="1"/>
  </r>
  <r>
    <x v="2"/>
    <x v="58"/>
    <s v="1"/>
    <s v="03"/>
    <s v="15041RESI397502023"/>
    <s v="23BL000C"/>
    <n v="257"/>
    <n v="257"/>
    <m/>
    <s v="MAURICIO DE JESUS HERNANDEZ ABARCA"/>
    <n v="0"/>
    <n v="0"/>
    <n v="492.21"/>
    <n v="63.987299999999998"/>
    <n v="0"/>
    <n v="0"/>
    <n v="556.19729999999993"/>
    <s v="019752363"/>
    <s v="1"/>
  </r>
  <r>
    <x v="2"/>
    <x v="58"/>
    <s v="1"/>
    <s v="03"/>
    <s v="15041RESI397502023"/>
    <s v="23BL000C"/>
    <n v="256"/>
    <n v="256"/>
    <m/>
    <s v="FRANCISCO JESUS MELARA SORIANO"/>
    <n v="0"/>
    <n v="0"/>
    <n v="442.92"/>
    <n v="57.579600000000006"/>
    <n v="0"/>
    <n v="0"/>
    <n v="500.49960000000004"/>
    <s v="028967810"/>
    <s v="1"/>
  </r>
  <r>
    <x v="2"/>
    <x v="58"/>
    <s v="1"/>
    <s v="03"/>
    <s v="15041RESI397502023"/>
    <s v="23BL000C"/>
    <n v="255"/>
    <n v="255"/>
    <m/>
    <s v="FRANCISCO ALEXANDER TOBAR CASTILLO"/>
    <n v="0"/>
    <n v="0"/>
    <n v="256.64"/>
    <n v="33.363199999999999"/>
    <n v="0"/>
    <n v="0"/>
    <n v="290.00319999999999"/>
    <s v="036616376"/>
    <s v="1"/>
  </r>
  <r>
    <x v="2"/>
    <x v="58"/>
    <s v="1"/>
    <s v="03"/>
    <s v="15041RESI397502023"/>
    <s v="23BL000C"/>
    <n v="254"/>
    <n v="254"/>
    <m/>
    <s v="JUAN ANTONIO ALVARENGA GUARDADO"/>
    <n v="0"/>
    <n v="0"/>
    <n v="253.1"/>
    <n v="32.902999999999999"/>
    <n v="0"/>
    <n v="0"/>
    <n v="286.00299999999999"/>
    <s v="036880959"/>
    <s v="1"/>
  </r>
  <r>
    <x v="2"/>
    <x v="58"/>
    <s v="1"/>
    <s v="03"/>
    <s v="15041RESI397502023"/>
    <s v="23BL000C"/>
    <n v="253"/>
    <n v="253"/>
    <m/>
    <s v="ZOILA CACERES DE ALAS"/>
    <n v="0"/>
    <n v="0"/>
    <n v="402.65"/>
    <n v="52.344499999999996"/>
    <n v="0"/>
    <n v="0"/>
    <n v="454.99449999999996"/>
    <s v="021240673"/>
    <s v="1"/>
  </r>
  <r>
    <x v="2"/>
    <x v="59"/>
    <s v="1"/>
    <s v="03"/>
    <s v="15041RESI397502023"/>
    <s v="23BL000C"/>
    <n v="252"/>
    <n v="252"/>
    <s v="0-0"/>
    <s v="ANULADA"/>
    <n v="0"/>
    <n v="0"/>
    <n v="0"/>
    <n v="0"/>
    <n v="0"/>
    <n v="0"/>
    <n v="0"/>
    <m/>
    <s v="1"/>
  </r>
  <r>
    <x v="2"/>
    <x v="59"/>
    <s v="1"/>
    <s v="03"/>
    <s v="15041RESI397502023"/>
    <s v="23BL000C"/>
    <n v="251"/>
    <n v="251"/>
    <m/>
    <s v="CELESTINO PEREZ JACOBO"/>
    <n v="0"/>
    <n v="0"/>
    <n v="164.6"/>
    <n v="21.398"/>
    <n v="0"/>
    <n v="0"/>
    <n v="185.99799999999999"/>
    <s v="016039449"/>
    <s v="1"/>
  </r>
  <r>
    <x v="2"/>
    <x v="59"/>
    <s v="1"/>
    <s v="03"/>
    <s v="15041RESI397502023"/>
    <s v="23BL000C"/>
    <n v="250"/>
    <n v="250"/>
    <m/>
    <s v="CARLA YOLANDA RIVERA DE GONZALES"/>
    <n v="0"/>
    <n v="0"/>
    <n v="405.75"/>
    <n v="52.747500000000002"/>
    <n v="0"/>
    <n v="0"/>
    <n v="458.4975"/>
    <s v="043352446"/>
    <s v="1"/>
  </r>
  <r>
    <x v="2"/>
    <x v="59"/>
    <s v="1"/>
    <s v="03"/>
    <s v="15041RESI397502023"/>
    <s v="23BL000C"/>
    <n v="249"/>
    <n v="249"/>
    <m/>
    <s v="FRANCISCO ALEXANDER TOBAR CASTILLO"/>
    <n v="0"/>
    <n v="0"/>
    <n v="276.35000000000002"/>
    <n v="35.925500000000007"/>
    <n v="0"/>
    <n v="0"/>
    <n v="312.27550000000002"/>
    <s v="036616376"/>
    <s v="1"/>
  </r>
  <r>
    <x v="2"/>
    <x v="60"/>
    <s v="1"/>
    <s v="03"/>
    <s v="15041RESI397502023"/>
    <s v="23BL000C"/>
    <n v="248"/>
    <n v="248"/>
    <m/>
    <s v="ORLANDO AYALA RAUDA"/>
    <n v="0"/>
    <n v="0"/>
    <n v="398.23"/>
    <n v="51.769900000000007"/>
    <n v="0"/>
    <n v="0"/>
    <n v="449.99990000000003"/>
    <s v="022524826"/>
    <s v="1"/>
  </r>
  <r>
    <x v="2"/>
    <x v="60"/>
    <s v="1"/>
    <s v="03"/>
    <s v="15041RESI397502023"/>
    <s v="23BL000C"/>
    <n v="247"/>
    <n v="247"/>
    <m/>
    <s v="VIELLMAN FABRICIO HERNANDEZ RIVERA"/>
    <n v="0"/>
    <n v="0"/>
    <n v="97.31"/>
    <n v="12.650300000000001"/>
    <n v="0"/>
    <n v="0"/>
    <n v="109.9603"/>
    <s v="029422805"/>
    <s v="1"/>
  </r>
  <r>
    <x v="2"/>
    <x v="60"/>
    <s v="1"/>
    <s v="03"/>
    <s v="15041RESI397502023"/>
    <s v="23BL000C"/>
    <n v="246"/>
    <n v="246"/>
    <m/>
    <s v="MOISES ALBERTO GONZALEZ"/>
    <n v="0"/>
    <n v="0"/>
    <n v="170.35"/>
    <n v="22.145499999999998"/>
    <n v="0"/>
    <n v="0"/>
    <n v="192.49549999999999"/>
    <s v="014301303"/>
    <s v="1"/>
  </r>
  <r>
    <x v="2"/>
    <x v="60"/>
    <s v="1"/>
    <s v="03"/>
    <s v="15041RESI397502023"/>
    <s v="23BL000C"/>
    <n v="245"/>
    <n v="245"/>
    <m/>
    <s v="JUAN CARLOS ESCALANTE PORTILLO"/>
    <n v="0"/>
    <n v="0"/>
    <n v="66.37"/>
    <n v="8.6281000000000017"/>
    <n v="0"/>
    <n v="0"/>
    <n v="74.998100000000008"/>
    <s v="020855637"/>
    <s v="1"/>
  </r>
  <r>
    <x v="2"/>
    <x v="60"/>
    <s v="1"/>
    <s v="03"/>
    <s v="15041RESI397502023"/>
    <s v="23BL000C"/>
    <n v="244"/>
    <n v="244"/>
    <m/>
    <s v="SANTIAGO ALCIDES ORELLANA"/>
    <n v="0"/>
    <n v="0"/>
    <n v="264.60000000000002"/>
    <n v="34.398000000000003"/>
    <n v="0"/>
    <n v="0"/>
    <n v="298.99800000000005"/>
    <s v="024681860"/>
    <s v="1"/>
  </r>
  <r>
    <x v="2"/>
    <x v="60"/>
    <s v="1"/>
    <s v="03"/>
    <s v="15041RESI397502023"/>
    <s v="23BL000C"/>
    <n v="243"/>
    <n v="243"/>
    <m/>
    <s v="VIELLMAN FABRICIO HERNANDEZ RIVERA"/>
    <n v="0"/>
    <n v="0"/>
    <n v="105.97"/>
    <n v="13.7761"/>
    <n v="0"/>
    <n v="0"/>
    <n v="119.7461"/>
    <s v="029422805"/>
    <s v="1"/>
  </r>
  <r>
    <x v="2"/>
    <x v="60"/>
    <s v="1"/>
    <s v="03"/>
    <s v="15041RESI397502023"/>
    <s v="23BL000C"/>
    <n v="242"/>
    <n v="242"/>
    <m/>
    <s v="JUAN ANTONIO MONTERROSA HERNANDEZ"/>
    <n v="0"/>
    <n v="0"/>
    <n v="275.79000000000002"/>
    <n v="35.852700000000006"/>
    <n v="0"/>
    <n v="0"/>
    <n v="311.64270000000005"/>
    <s v="013838153"/>
    <s v="1"/>
  </r>
  <r>
    <x v="2"/>
    <x v="60"/>
    <s v="1"/>
    <s v="03"/>
    <s v="15041RESI397502023"/>
    <s v="23BL000C"/>
    <n v="241"/>
    <n v="241"/>
    <m/>
    <s v="CELESTINO PEREZ JACOBO"/>
    <n v="0"/>
    <n v="0"/>
    <n v="370.35"/>
    <n v="48.145500000000006"/>
    <n v="0"/>
    <n v="0"/>
    <n v="418.49550000000005"/>
    <s v="016039449"/>
    <s v="1"/>
  </r>
  <r>
    <x v="2"/>
    <x v="60"/>
    <s v="1"/>
    <s v="03"/>
    <s v="15041RESI397502023"/>
    <s v="23BL000C"/>
    <n v="240"/>
    <n v="240"/>
    <m/>
    <s v="CARLA YOLANDA RIVERA DE GONZALES"/>
    <n v="0"/>
    <n v="0"/>
    <n v="406.85"/>
    <n v="52.890500000000003"/>
    <n v="0"/>
    <n v="0"/>
    <n v="459.7405"/>
    <s v="043352446"/>
    <s v="1"/>
  </r>
  <r>
    <x v="2"/>
    <x v="60"/>
    <s v="1"/>
    <s v="03"/>
    <s v="15041RESI397502023"/>
    <s v="23BL000C"/>
    <n v="239"/>
    <n v="239"/>
    <m/>
    <s v="FRANCISCO ALEXANDER TOBAR CASTILLO"/>
    <n v="0"/>
    <n v="0"/>
    <n v="272.56"/>
    <n v="35.4328"/>
    <n v="0"/>
    <n v="0"/>
    <n v="307.99279999999999"/>
    <s v="036616376"/>
    <s v="1"/>
  </r>
  <r>
    <x v="2"/>
    <x v="60"/>
    <s v="1"/>
    <s v="03"/>
    <s v="15041RESI397502023"/>
    <s v="23BL000C"/>
    <n v="238"/>
    <n v="238"/>
    <m/>
    <s v="FRANCISCO ALEXANDER TOBAR CASTILLO"/>
    <n v="0"/>
    <n v="0"/>
    <n v="156.91"/>
    <n v="20.398299999999999"/>
    <n v="0"/>
    <n v="0"/>
    <n v="177.3083"/>
    <s v="036616376"/>
    <s v="1"/>
  </r>
  <r>
    <x v="2"/>
    <x v="60"/>
    <s v="1"/>
    <s v="03"/>
    <s v="15041RESI397502023"/>
    <s v="23BL000C"/>
    <n v="237"/>
    <n v="237"/>
    <m/>
    <s v="MIGUEL HENRIQUEZ CHAVEZ"/>
    <n v="0"/>
    <n v="0"/>
    <n v="134.91"/>
    <n v="17.5383"/>
    <n v="0"/>
    <n v="0"/>
    <n v="152.44829999999999"/>
    <s v="022125135"/>
    <s v="1"/>
  </r>
  <r>
    <x v="3"/>
    <x v="61"/>
    <s v="1"/>
    <s v="03"/>
    <s v="15041RESI397502023"/>
    <s v="23BL000C"/>
    <n v="236"/>
    <n v="236"/>
    <m/>
    <s v="VIELMAN FABRICIO HERNANDEZ"/>
    <n v="0"/>
    <n v="0"/>
    <n v="49.07"/>
    <n v="6.3791000000000002"/>
    <n v="0"/>
    <n v="0"/>
    <n v="55.449100000000001"/>
    <s v="029422805"/>
    <s v="1"/>
  </r>
  <r>
    <x v="3"/>
    <x v="62"/>
    <s v="1"/>
    <s v="03"/>
    <s v="15041RESI397502023"/>
    <s v="23BL000C"/>
    <n v="235"/>
    <n v="235"/>
    <m/>
    <s v="FRANCISCO MELARA ARDON"/>
    <n v="0"/>
    <n v="0"/>
    <n v="816.82"/>
    <n v="106.18660000000001"/>
    <n v="0"/>
    <n v="0"/>
    <n v="923.00660000000005"/>
    <s v="024372843"/>
    <s v="1"/>
  </r>
  <r>
    <x v="3"/>
    <x v="62"/>
    <s v="1"/>
    <s v="03"/>
    <s v="15041RESI397502023"/>
    <s v="23BL000C"/>
    <n v="234"/>
    <n v="234"/>
    <m/>
    <s v="LUIS FENDANDO ANCHETA"/>
    <n v="0"/>
    <n v="0"/>
    <n v="212.39"/>
    <n v="27.610699999999998"/>
    <n v="0"/>
    <n v="0"/>
    <n v="240.00069999999999"/>
    <s v="019830797"/>
    <s v="1"/>
  </r>
  <r>
    <x v="3"/>
    <x v="62"/>
    <s v="1"/>
    <s v="03"/>
    <s v="15041RESI397502023"/>
    <s v="23BL000C"/>
    <n v="233"/>
    <n v="233"/>
    <s v="06141104151013"/>
    <s v="AGROFERRETERIA EL AMIGO ALVAREZ PEREZ, S.A. DE C.V."/>
    <n v="0"/>
    <n v="0"/>
    <n v="800.62"/>
    <n v="104.0806"/>
    <n v="0"/>
    <n v="0"/>
    <n v="904.70060000000001"/>
    <m/>
    <s v="1"/>
  </r>
  <r>
    <x v="3"/>
    <x v="62"/>
    <s v="1"/>
    <s v="03"/>
    <s v="15041RESI397502023"/>
    <s v="23BL000C"/>
    <n v="232"/>
    <n v="232"/>
    <m/>
    <s v="SANTIAGO ALCIDES ORELLANA"/>
    <n v="0"/>
    <n v="0"/>
    <n v="338.5"/>
    <n v="44.005000000000003"/>
    <n v="0"/>
    <n v="0"/>
    <n v="382.505"/>
    <s v="024681860"/>
    <s v="1"/>
  </r>
  <r>
    <x v="3"/>
    <x v="62"/>
    <s v="1"/>
    <s v="03"/>
    <s v="15041RESI397502023"/>
    <s v="23BL000C"/>
    <n v="231"/>
    <n v="231"/>
    <m/>
    <s v="MAX FRANCISCO OLIVA"/>
    <n v="0"/>
    <n v="0"/>
    <n v="58.59"/>
    <n v="7.6167000000000007"/>
    <n v="0"/>
    <n v="0"/>
    <n v="66.206699999999998"/>
    <s v="011354917"/>
    <s v="1"/>
  </r>
  <r>
    <x v="3"/>
    <x v="63"/>
    <s v="1"/>
    <s v="03"/>
    <s v="15041RESI397502023"/>
    <s v="23BL000C"/>
    <n v="230"/>
    <n v="230"/>
    <s v="06141209971083"/>
    <s v="PROTECCION EMPRESARIAL S.A DE C.V."/>
    <n v="0"/>
    <n v="0"/>
    <n v="527.88"/>
    <n v="68.624400000000009"/>
    <n v="0"/>
    <n v="0"/>
    <n v="596.50440000000003"/>
    <m/>
    <s v="1"/>
  </r>
  <r>
    <x v="3"/>
    <x v="63"/>
    <s v="1"/>
    <s v="03"/>
    <s v="15041RESI397502023"/>
    <s v="23BL000C"/>
    <n v="229"/>
    <n v="229"/>
    <s v="06141104151013"/>
    <s v="AGROFERRETERIA EL AMIGO ALVAREZ PEREZ, S.A. DE C.V."/>
    <n v="0"/>
    <n v="0"/>
    <n v="784.06"/>
    <n v="101.92779999999999"/>
    <n v="0"/>
    <n v="0"/>
    <n v="885.98779999999988"/>
    <m/>
    <s v="1"/>
  </r>
  <r>
    <x v="3"/>
    <x v="63"/>
    <s v="1"/>
    <s v="03"/>
    <s v="15041RESI397502023"/>
    <s v="23BL000C"/>
    <n v="228"/>
    <n v="228"/>
    <s v="06140801191051"/>
    <s v="GRUPO CENTINELA S.A. DE C.V."/>
    <n v="0"/>
    <n v="0"/>
    <n v="9.73"/>
    <n v="1.2649000000000001"/>
    <n v="0"/>
    <n v="0"/>
    <n v="10.994900000000001"/>
    <m/>
    <s v="1"/>
  </r>
  <r>
    <x v="3"/>
    <x v="64"/>
    <s v="1"/>
    <s v="03"/>
    <s v="15041RESI397502023"/>
    <s v="23BL000C"/>
    <n v="227"/>
    <n v="227"/>
    <m/>
    <s v="GRUPO CENTINELA S.A. DE C.V."/>
    <n v="0"/>
    <n v="0"/>
    <n v="29.2"/>
    <n v="3.7959999999999998"/>
    <n v="0"/>
    <n v="0"/>
    <n v="32.996000000000002"/>
    <s v="06140801191051"/>
    <s v="1"/>
  </r>
  <r>
    <x v="3"/>
    <x v="64"/>
    <s v="1"/>
    <s v="03"/>
    <s v="15041RESI397502023"/>
    <s v="23BL000C"/>
    <n v="226"/>
    <n v="226"/>
    <m/>
    <s v="RUTILIO FLAMENCO GUADRON"/>
    <n v="0"/>
    <n v="0"/>
    <n v="49.38"/>
    <n v="6.4194000000000004"/>
    <n v="0"/>
    <n v="0"/>
    <n v="55.799400000000006"/>
    <s v="001071410"/>
    <s v="1"/>
  </r>
  <r>
    <x v="3"/>
    <x v="64"/>
    <s v="1"/>
    <s v="03"/>
    <s v="15041RESI397502023"/>
    <s v="23BL000C"/>
    <n v="225"/>
    <n v="225"/>
    <m/>
    <s v="FRANCISCO ALEXANDER TOBAR CASTILLO"/>
    <n v="0"/>
    <n v="0"/>
    <n v="270.79000000000002"/>
    <n v="35.202700000000007"/>
    <n v="0"/>
    <n v="0"/>
    <n v="305.99270000000001"/>
    <s v="036616376"/>
    <s v="1"/>
  </r>
  <r>
    <x v="3"/>
    <x v="64"/>
    <s v="1"/>
    <s v="03"/>
    <s v="15041RESI397502023"/>
    <s v="23BL000C"/>
    <n v="224"/>
    <n v="224"/>
    <m/>
    <s v="JOSE ARTURO GUARDADO MARTINEZ"/>
    <n v="0"/>
    <n v="0"/>
    <n v="415.04"/>
    <n v="53.955200000000005"/>
    <n v="0"/>
    <n v="0"/>
    <n v="468.99520000000001"/>
    <s v="020391560"/>
    <s v="1"/>
  </r>
  <r>
    <x v="3"/>
    <x v="64"/>
    <s v="1"/>
    <s v="03"/>
    <s v="15041RESI397502023"/>
    <s v="23BL000C"/>
    <n v="223"/>
    <n v="223"/>
    <m/>
    <s v="MELIDA ALEIDA CASTRO DE MORALES"/>
    <n v="0"/>
    <n v="0"/>
    <n v="65.14"/>
    <n v="8.4681999999999995"/>
    <n v="0"/>
    <n v="0"/>
    <n v="73.608199999999997"/>
    <s v="026260589"/>
    <s v="1"/>
  </r>
  <r>
    <x v="3"/>
    <x v="64"/>
    <s v="1"/>
    <s v="03"/>
    <s v="15041RESI397502023"/>
    <s v="23BL000C"/>
    <n v="222"/>
    <n v="222"/>
    <m/>
    <s v="MAX FRANCISCO OLIVA"/>
    <n v="0"/>
    <n v="0"/>
    <n v="90.23"/>
    <n v="11.729900000000001"/>
    <n v="0"/>
    <n v="0"/>
    <n v="101.9599"/>
    <s v="011354917"/>
    <s v="1"/>
  </r>
  <r>
    <x v="3"/>
    <x v="64"/>
    <s v="1"/>
    <s v="03"/>
    <s v="15041RESI397502023"/>
    <s v="23BL000C"/>
    <n v="221"/>
    <n v="221"/>
    <m/>
    <s v="ROSA ELENA DE ALVARENGA DE MIRANDA"/>
    <n v="0"/>
    <n v="0"/>
    <n v="128.32"/>
    <n v="16.6816"/>
    <n v="0"/>
    <n v="0"/>
    <n v="145.0016"/>
    <s v="027788750"/>
    <s v="1"/>
  </r>
  <r>
    <x v="3"/>
    <x v="64"/>
    <s v="1"/>
    <s v="03"/>
    <s v="15041RESI397502023"/>
    <s v="23BL000C"/>
    <n v="220"/>
    <n v="220"/>
    <m/>
    <s v="OSCAR AMILCAR RAMOS VELASQUEZ"/>
    <n v="0"/>
    <n v="0"/>
    <n v="199.12"/>
    <n v="25.8856"/>
    <n v="0"/>
    <n v="0"/>
    <n v="225.00560000000002"/>
    <s v="037049603"/>
    <s v="1"/>
  </r>
  <r>
    <x v="3"/>
    <x v="64"/>
    <s v="1"/>
    <s v="03"/>
    <s v="15041RESI397502023"/>
    <s v="23BL000C"/>
    <n v="219"/>
    <n v="219"/>
    <m/>
    <s v="ORLANDO AYALA RAUDA"/>
    <n v="0"/>
    <n v="0"/>
    <n v="398.23"/>
    <n v="51.769900000000007"/>
    <n v="0"/>
    <n v="0"/>
    <n v="449.99990000000003"/>
    <s v="022524826"/>
    <s v="1"/>
  </r>
  <r>
    <x v="3"/>
    <x v="64"/>
    <s v="1"/>
    <s v="03"/>
    <s v="15041RESI397502023"/>
    <s v="23BL000C"/>
    <n v="218"/>
    <n v="218"/>
    <m/>
    <s v="JAIME ANTONIO MORAN LEON"/>
    <n v="0"/>
    <n v="0"/>
    <n v="405.31"/>
    <n v="52.690300000000001"/>
    <n v="0"/>
    <n v="0"/>
    <n v="458.00029999999998"/>
    <s v="027638133"/>
    <s v="1"/>
  </r>
  <r>
    <x v="3"/>
    <x v="65"/>
    <s v="1"/>
    <s v="03"/>
    <s v="15041RESI397502023"/>
    <s v="23BL000C"/>
    <n v="217"/>
    <n v="217"/>
    <m/>
    <s v="RIGOBERTO SERRANO QUINTANILLA"/>
    <n v="0"/>
    <n v="0"/>
    <n v="406.2"/>
    <n v="52.805999999999997"/>
    <n v="0"/>
    <n v="0"/>
    <n v="459.00599999999997"/>
    <s v="039432925"/>
    <s v="1"/>
  </r>
  <r>
    <x v="3"/>
    <x v="65"/>
    <s v="1"/>
    <s v="03"/>
    <s v="15041RESI397502023"/>
    <s v="23BL000C"/>
    <n v="216"/>
    <n v="216"/>
    <m/>
    <s v="MELIDA ALEIDA CASTRO DE MORALES"/>
    <n v="0"/>
    <n v="0"/>
    <n v="48.67"/>
    <n v="6.3271000000000006"/>
    <n v="0"/>
    <n v="0"/>
    <n v="54.997100000000003"/>
    <s v="026260589"/>
    <s v="1"/>
  </r>
  <r>
    <x v="3"/>
    <x v="65"/>
    <s v="1"/>
    <s v="03"/>
    <s v="15041RESI397502023"/>
    <s v="23BL000C"/>
    <n v="215"/>
    <n v="215"/>
    <m/>
    <s v="JUAN CARLOS GRANADOS MATA"/>
    <n v="0"/>
    <n v="0"/>
    <n v="428.41"/>
    <n v="55.693300000000008"/>
    <n v="0"/>
    <n v="0"/>
    <n v="484.10330000000005"/>
    <s v="033464364"/>
    <s v="1"/>
  </r>
  <r>
    <x v="3"/>
    <x v="65"/>
    <s v="1"/>
    <s v="03"/>
    <s v="15041RESI397502023"/>
    <s v="23BL000C"/>
    <n v="214"/>
    <n v="214"/>
    <m/>
    <s v="LUIS FENDANDO ANCHETA"/>
    <n v="0"/>
    <n v="0"/>
    <n v="166.72"/>
    <n v="21.6736"/>
    <n v="0"/>
    <n v="0"/>
    <n v="188.39359999999999"/>
    <s v="019830797"/>
    <s v="1"/>
  </r>
  <r>
    <x v="3"/>
    <x v="66"/>
    <s v="1"/>
    <s v="03"/>
    <s v="15041RESI397502023"/>
    <s v="23BL000C"/>
    <n v="213"/>
    <n v="213"/>
    <m/>
    <s v="VIELLMAN FABRICIO HERNANDEZ RIVERA"/>
    <n v="0"/>
    <n v="0"/>
    <n v="93.89"/>
    <n v="12.2057"/>
    <n v="0"/>
    <n v="0"/>
    <n v="106.09569999999999"/>
    <s v="029422805"/>
    <s v="1"/>
  </r>
  <r>
    <x v="3"/>
    <x v="66"/>
    <s v="1"/>
    <s v="03"/>
    <s v="15041RESI397502023"/>
    <s v="23BL000C"/>
    <n v="212"/>
    <n v="212"/>
    <m/>
    <s v="VIELLMAN FABRICIO HERNANDEZ RIVERA"/>
    <n v="0"/>
    <n v="0"/>
    <n v="103.24"/>
    <n v="13.421199999999999"/>
    <n v="0"/>
    <n v="0"/>
    <n v="116.66119999999999"/>
    <s v="029422805"/>
    <s v="1"/>
  </r>
  <r>
    <x v="3"/>
    <x v="66"/>
    <s v="1"/>
    <s v="03"/>
    <s v="15041RESI397502023"/>
    <s v="23BL000C"/>
    <n v="211"/>
    <n v="211"/>
    <m/>
    <s v="JOSE DAVID PORTILLO GONZALEZ"/>
    <n v="0"/>
    <n v="0"/>
    <n v="2.92"/>
    <n v="0.37959999999999999"/>
    <n v="0"/>
    <n v="0"/>
    <n v="3.2995999999999999"/>
    <s v="048221161"/>
    <s v="1"/>
  </r>
  <r>
    <x v="3"/>
    <x v="67"/>
    <s v="1"/>
    <s v="03"/>
    <s v="15041RESI397502023"/>
    <s v="23BL000C"/>
    <n v="210"/>
    <n v="210"/>
    <s v="06140902091031"/>
    <s v="TU SOCIO, S.A. DE C.V."/>
    <n v="0"/>
    <n v="0"/>
    <n v="469.03"/>
    <n v="60.9739"/>
    <n v="0"/>
    <n v="0"/>
    <n v="530.00389999999993"/>
    <m/>
    <s v="1"/>
  </r>
  <r>
    <x v="3"/>
    <x v="67"/>
    <s v="1"/>
    <s v="03"/>
    <s v="15041RESI397502023"/>
    <s v="23BL000C"/>
    <n v="209"/>
    <n v="209"/>
    <m/>
    <s v="SANTIAGO ALCIDES ORELLANA"/>
    <n v="0"/>
    <n v="0"/>
    <n v="261.07"/>
    <n v="33.939100000000003"/>
    <n v="0"/>
    <n v="0"/>
    <n v="295.00909999999999"/>
    <s v="024681860"/>
    <s v="1"/>
  </r>
  <r>
    <x v="3"/>
    <x v="67"/>
    <s v="1"/>
    <s v="03"/>
    <s v="15041RESI397502023"/>
    <s v="23BL000C"/>
    <n v="208"/>
    <n v="208"/>
    <m/>
    <s v="ORLANDO AYALA RAUDA"/>
    <n v="0"/>
    <n v="0"/>
    <n v="400.89"/>
    <n v="52.115699999999997"/>
    <n v="0"/>
    <n v="0"/>
    <n v="453.00569999999999"/>
    <s v="022524826"/>
    <s v="1"/>
  </r>
  <r>
    <x v="3"/>
    <x v="67"/>
    <s v="1"/>
    <s v="03"/>
    <s v="15041RESI397502023"/>
    <s v="23BL000C"/>
    <n v="207"/>
    <n v="207"/>
    <m/>
    <s v="FRANCISCO ALEXANDER TOBAR CASTILLO"/>
    <n v="0"/>
    <n v="0"/>
    <n v="158.29"/>
    <n v="20.5777"/>
    <n v="0"/>
    <n v="0"/>
    <n v="178.86769999999999"/>
    <s v="036616376"/>
    <s v="1"/>
  </r>
  <r>
    <x v="3"/>
    <x v="67"/>
    <s v="1"/>
    <s v="03"/>
    <s v="15041RESI397502023"/>
    <s v="23BL000C"/>
    <n v="206"/>
    <n v="206"/>
    <m/>
    <s v="LUIS FENDANDO ANCHETA"/>
    <n v="0"/>
    <n v="0"/>
    <n v="55.75"/>
    <n v="7.2475000000000005"/>
    <n v="0"/>
    <n v="0"/>
    <n v="62.997500000000002"/>
    <s v="019830797"/>
    <s v="1"/>
  </r>
  <r>
    <x v="3"/>
    <x v="67"/>
    <s v="1"/>
    <s v="03"/>
    <s v="15041RESI397502023"/>
    <s v="23BL000C"/>
    <n v="205"/>
    <n v="205"/>
    <m/>
    <s v="VIELLMAN FABRICIO HERNANDEZ RIVERA"/>
    <n v="0"/>
    <n v="0"/>
    <n v="97.12"/>
    <n v="12.6256"/>
    <n v="0"/>
    <n v="0"/>
    <n v="109.74560000000001"/>
    <s v="029422805"/>
    <s v="1"/>
  </r>
  <r>
    <x v="3"/>
    <x v="67"/>
    <s v="1"/>
    <s v="03"/>
    <s v="15041RESI397502023"/>
    <s v="23BL000C"/>
    <n v="204"/>
    <n v="204"/>
    <m/>
    <s v="SILVIA MARISELA CASTRO"/>
    <n v="0"/>
    <n v="0"/>
    <n v="428.15"/>
    <n v="55.659500000000001"/>
    <n v="0"/>
    <n v="0"/>
    <n v="483.80949999999996"/>
    <s v="017244720"/>
    <s v="1"/>
  </r>
  <r>
    <x v="3"/>
    <x v="68"/>
    <s v="1"/>
    <s v="03"/>
    <s v="15041RESI397502023"/>
    <s v="23BL000C"/>
    <n v="203"/>
    <n v="203"/>
    <m/>
    <s v="MAX FRANCISCO OLIVA"/>
    <n v="0"/>
    <n v="0"/>
    <n v="44.78"/>
    <n v="5.8214000000000006"/>
    <n v="0"/>
    <n v="0"/>
    <n v="50.601399999999998"/>
    <s v="011354917"/>
    <s v="1"/>
  </r>
  <r>
    <x v="3"/>
    <x v="68"/>
    <s v="1"/>
    <s v="03"/>
    <s v="15041RESI397502023"/>
    <s v="23BL000C"/>
    <n v="202"/>
    <n v="202"/>
    <m/>
    <s v="MIGUEL HENRIQUEZ CHAVEZ"/>
    <n v="0"/>
    <n v="0"/>
    <n v="119.47"/>
    <n v="15.5311"/>
    <n v="0"/>
    <n v="0"/>
    <n v="135.00110000000001"/>
    <s v="022125135"/>
    <s v="1"/>
  </r>
  <r>
    <x v="3"/>
    <x v="68"/>
    <s v="1"/>
    <s v="03"/>
    <s v="15041RESI397502023"/>
    <s v="23BL000C"/>
    <n v="201"/>
    <n v="201"/>
    <m/>
    <s v="JUAN DANIEL RIVAS HERNANDEZ"/>
    <n v="0"/>
    <n v="0"/>
    <n v="426.19"/>
    <n v="55.404699999999998"/>
    <n v="0"/>
    <n v="0"/>
    <n v="481.59469999999999"/>
    <s v="056157740"/>
    <s v="1"/>
  </r>
  <r>
    <x v="3"/>
    <x v="68"/>
    <s v="1"/>
    <s v="03"/>
    <s v="15041RESI397502023"/>
    <s v="23BL000C"/>
    <n v="200"/>
    <n v="200"/>
    <m/>
    <s v="SILVIA MARISELA CASTRO"/>
    <n v="0"/>
    <n v="0"/>
    <n v="470.79"/>
    <n v="61.202700000000007"/>
    <n v="0"/>
    <n v="0"/>
    <n v="531.99270000000001"/>
    <s v="017244720"/>
    <s v="1"/>
  </r>
  <r>
    <x v="3"/>
    <x v="68"/>
    <s v="1"/>
    <s v="03"/>
    <s v="15041RESI397502023"/>
    <s v="23BL000C"/>
    <n v="199"/>
    <n v="199"/>
    <m/>
    <s v="JOSE DAVID PORTILLO GONZALEZ"/>
    <n v="0"/>
    <n v="0"/>
    <n v="48.67"/>
    <n v="6.3271000000000006"/>
    <n v="0"/>
    <n v="0"/>
    <n v="54.997100000000003"/>
    <s v="048221161"/>
    <s v="1"/>
  </r>
  <r>
    <x v="3"/>
    <x v="68"/>
    <s v="1"/>
    <s v="03"/>
    <s v="15041RESI397502023"/>
    <s v="23BL000C"/>
    <n v="198"/>
    <n v="198"/>
    <m/>
    <s v="JUAN ANTONIO MONTERROSA HERNANDEZ"/>
    <n v="0"/>
    <n v="0"/>
    <n v="207.96"/>
    <n v="27.034800000000001"/>
    <n v="0"/>
    <n v="0"/>
    <n v="234.9948"/>
    <s v="013838153"/>
    <s v="1"/>
  </r>
  <r>
    <x v="3"/>
    <x v="68"/>
    <s v="1"/>
    <s v="03"/>
    <s v="15041RESI397502023"/>
    <s v="23BL000C"/>
    <n v="197"/>
    <n v="197"/>
    <m/>
    <s v="VIELLMAN FABRICIO HERNANDEZ RIVERA"/>
    <n v="0"/>
    <n v="0"/>
    <n v="73.73"/>
    <n v="9.5849000000000011"/>
    <n v="0"/>
    <n v="0"/>
    <n v="83.314900000000009"/>
    <s v="029422805"/>
    <s v="1"/>
  </r>
  <r>
    <x v="3"/>
    <x v="68"/>
    <s v="1"/>
    <s v="03"/>
    <s v="15041RESI397502023"/>
    <s v="23BL000C"/>
    <n v="196"/>
    <n v="196"/>
    <m/>
    <s v="FRANCISCO JESUS MELARA SORIANO"/>
    <n v="0"/>
    <n v="0"/>
    <n v="426.99"/>
    <n v="55.508700000000005"/>
    <n v="0"/>
    <n v="0"/>
    <n v="482.49869999999999"/>
    <s v="028967810"/>
    <s v="1"/>
  </r>
  <r>
    <x v="3"/>
    <x v="68"/>
    <s v="1"/>
    <s v="03"/>
    <s v="15041RESI397502023"/>
    <s v="23BL000C"/>
    <n v="195"/>
    <n v="195"/>
    <m/>
    <s v="SANTIAGO ALCIDES ORELLANA"/>
    <n v="0"/>
    <n v="0"/>
    <n v="646.36"/>
    <n v="84.026800000000009"/>
    <n v="0"/>
    <n v="0"/>
    <n v="730.38679999999999"/>
    <s v="024681860"/>
    <s v="1"/>
  </r>
  <r>
    <x v="3"/>
    <x v="68"/>
    <s v="1"/>
    <s v="03"/>
    <s v="15041RESI397502023"/>
    <s v="23BL000C"/>
    <n v="194"/>
    <n v="194"/>
    <m/>
    <s v="FRANCISCO ALEXANDER TOBAR CASTILLO"/>
    <n v="0"/>
    <n v="0"/>
    <n v="46.46"/>
    <n v="6.0398000000000005"/>
    <n v="0"/>
    <n v="0"/>
    <n v="52.4998"/>
    <s v="036616376"/>
    <s v="1"/>
  </r>
  <r>
    <x v="3"/>
    <x v="68"/>
    <s v="1"/>
    <s v="03"/>
    <s v="15041RESI397502023"/>
    <s v="23BL000C"/>
    <n v="193"/>
    <n v="193"/>
    <m/>
    <s v="FRANCISCO ALEXANDER TOBAR CASTILLO"/>
    <n v="0"/>
    <n v="0"/>
    <n v="1038.3900000000001"/>
    <n v="134.9907"/>
    <n v="0"/>
    <n v="0"/>
    <n v="1173.3807000000002"/>
    <s v="036616376"/>
    <s v="1"/>
  </r>
  <r>
    <x v="3"/>
    <x v="68"/>
    <s v="1"/>
    <s v="03"/>
    <s v="15041RESI397502023"/>
    <s v="23BL000C"/>
    <n v="192"/>
    <n v="192"/>
    <m/>
    <s v="OSCAR EDUARDO FLORES MACIA"/>
    <n v="0"/>
    <n v="0"/>
    <n v="96.99"/>
    <n v="12.608699999999999"/>
    <n v="0"/>
    <n v="0"/>
    <n v="109.59869999999999"/>
    <s v="023040354"/>
    <s v="1"/>
  </r>
  <r>
    <x v="3"/>
    <x v="69"/>
    <s v="1"/>
    <s v="03"/>
    <s v="15041RESI397502023"/>
    <s v="23BL000C"/>
    <n v="191"/>
    <n v="191"/>
    <m/>
    <s v="AVELARDO ESPINOZA RIVAS"/>
    <n v="0"/>
    <n v="0"/>
    <n v="512.16999999999996"/>
    <n v="66.582099999999997"/>
    <n v="0"/>
    <n v="0"/>
    <n v="578.75209999999993"/>
    <s v="006348901"/>
    <s v="1"/>
  </r>
  <r>
    <x v="3"/>
    <x v="69"/>
    <s v="1"/>
    <s v="03"/>
    <s v="15041RESI397502023"/>
    <s v="23BL000C"/>
    <n v="190"/>
    <n v="190"/>
    <s v="06141902181029"/>
    <s v="PEÑA COMPANY S.A DE C.V."/>
    <n v="0"/>
    <n v="0"/>
    <n v="1219.03"/>
    <n v="158.47390000000001"/>
    <n v="0"/>
    <n v="0"/>
    <n v="1377.5038999999999"/>
    <m/>
    <s v="1"/>
  </r>
  <r>
    <x v="3"/>
    <x v="69"/>
    <s v="1"/>
    <s v="03"/>
    <s v="15041RESI397502023"/>
    <s v="23BL000C"/>
    <n v="189"/>
    <n v="189"/>
    <m/>
    <s v="VIELLMAN FABRICIO HERNANDEZ RIVERA"/>
    <n v="0"/>
    <n v="0"/>
    <n v="115.07"/>
    <n v="14.959099999999999"/>
    <n v="0"/>
    <n v="0"/>
    <n v="130.0291"/>
    <s v="029422805"/>
    <s v="1"/>
  </r>
  <r>
    <x v="3"/>
    <x v="69"/>
    <s v="1"/>
    <s v="03"/>
    <s v="15041RESI397502023"/>
    <s v="23BL000C"/>
    <n v="188"/>
    <n v="188"/>
    <m/>
    <s v="CARLA YOLANDA RIVERA DE GONZALES"/>
    <n v="0"/>
    <n v="0"/>
    <n v="412.83"/>
    <n v="53.667900000000003"/>
    <n v="0"/>
    <n v="0"/>
    <n v="466.49789999999996"/>
    <s v="043352446"/>
    <s v="1"/>
  </r>
  <r>
    <x v="3"/>
    <x v="69"/>
    <s v="1"/>
    <s v="03"/>
    <s v="15041RESI397502023"/>
    <s v="23BL000C"/>
    <n v="187"/>
    <n v="187"/>
    <m/>
    <s v="GABRIEL BERTONY RIVERA HERNANDEZ"/>
    <n v="0"/>
    <n v="0"/>
    <n v="408.4"/>
    <n v="53.091999999999999"/>
    <n v="0"/>
    <n v="0"/>
    <n v="461.49199999999996"/>
    <s v="025920885"/>
    <s v="1"/>
  </r>
  <r>
    <x v="3"/>
    <x v="70"/>
    <s v="1"/>
    <s v="03"/>
    <s v="15041RESI397502023"/>
    <s v="23BL000C"/>
    <n v="186"/>
    <n v="186"/>
    <s v="03023007851015"/>
    <s v="DENNY BRASIL MARTINEZ CASTILLO"/>
    <n v="0"/>
    <n v="0"/>
    <n v="221.24"/>
    <n v="28.761200000000002"/>
    <n v="0"/>
    <n v="0"/>
    <n v="250.00120000000001"/>
    <m/>
    <s v="1"/>
  </r>
  <r>
    <x v="3"/>
    <x v="70"/>
    <s v="1"/>
    <s v="03"/>
    <s v="15041RESI397502023"/>
    <s v="23BL000C"/>
    <n v="185"/>
    <n v="185"/>
    <m/>
    <s v="LUIS FENDANDO ANCHETA"/>
    <n v="0"/>
    <n v="0"/>
    <n v="528.04999999999995"/>
    <n v="68.646500000000003"/>
    <n v="0"/>
    <n v="0"/>
    <n v="596.69650000000001"/>
    <s v="019830797"/>
    <s v="1"/>
  </r>
  <r>
    <x v="3"/>
    <x v="70"/>
    <s v="1"/>
    <s v="03"/>
    <s v="15041RESI397502023"/>
    <s v="23BL000C"/>
    <n v="184"/>
    <n v="184"/>
    <m/>
    <s v="SILVIA MARISELA CASTRO"/>
    <n v="0"/>
    <n v="0"/>
    <n v="476.1"/>
    <n v="61.893000000000008"/>
    <n v="0"/>
    <n v="0"/>
    <n v="537.99300000000005"/>
    <s v="017244720"/>
    <s v="1"/>
  </r>
  <r>
    <x v="3"/>
    <x v="70"/>
    <s v="1"/>
    <s v="03"/>
    <s v="15041RESI397502023"/>
    <s v="23BL000C"/>
    <n v="183"/>
    <n v="183"/>
    <m/>
    <s v="FRANCISCO ALEXANDER TOBAR CASTILLO"/>
    <n v="0"/>
    <n v="0"/>
    <n v="178.1"/>
    <n v="23.152999999999999"/>
    <n v="0"/>
    <n v="0"/>
    <n v="201.25299999999999"/>
    <s v="036616376"/>
    <s v="1"/>
  </r>
  <r>
    <x v="3"/>
    <x v="70"/>
    <s v="1"/>
    <s v="03"/>
    <s v="15041RESI397502023"/>
    <s v="23BL000C"/>
    <n v="182"/>
    <n v="182"/>
    <m/>
    <s v="RIGOBERTO SERRANO QUINTANILLA"/>
    <n v="0"/>
    <n v="0"/>
    <n v="414.16"/>
    <n v="53.840800000000002"/>
    <n v="0"/>
    <n v="0"/>
    <n v="468.00080000000003"/>
    <s v="039432925"/>
    <s v="1"/>
  </r>
  <r>
    <x v="3"/>
    <x v="70"/>
    <s v="1"/>
    <s v="03"/>
    <s v="15041RESI397502023"/>
    <s v="23BL000C"/>
    <n v="181"/>
    <n v="181"/>
    <m/>
    <s v="MIRNA ERMITA ORELLANA DE MARTINEZ"/>
    <n v="0"/>
    <n v="0"/>
    <n v="394.25"/>
    <n v="51.252500000000005"/>
    <n v="0"/>
    <n v="0"/>
    <n v="445.5025"/>
    <s v="005441162"/>
    <s v="1"/>
  </r>
  <r>
    <x v="3"/>
    <x v="70"/>
    <s v="1"/>
    <s v="03"/>
    <s v="15041RESI397502023"/>
    <s v="23BL000C"/>
    <n v="180"/>
    <n v="180"/>
    <m/>
    <s v="SAMUEL GARCIA COLOCHO"/>
    <n v="0"/>
    <n v="0"/>
    <n v="125.76"/>
    <n v="16.348800000000001"/>
    <n v="0"/>
    <n v="0"/>
    <n v="142.1088"/>
    <s v="013423097"/>
    <s v="1"/>
  </r>
  <r>
    <x v="3"/>
    <x v="70"/>
    <s v="1"/>
    <s v="03"/>
    <s v="15041RESI397502023"/>
    <s v="23BL000C"/>
    <n v="179"/>
    <n v="179"/>
    <m/>
    <s v="SANTIAGO ALCIDES ORELLANA"/>
    <n v="0"/>
    <n v="0"/>
    <n v="159.29"/>
    <n v="20.707699999999999"/>
    <n v="0"/>
    <n v="0"/>
    <n v="179.99769999999998"/>
    <s v="024681860"/>
    <s v="1"/>
  </r>
  <r>
    <x v="3"/>
    <x v="70"/>
    <s v="1"/>
    <s v="03"/>
    <s v="15041RESI397502023"/>
    <s v="23BL000C"/>
    <n v="178"/>
    <n v="178"/>
    <s v="06140801161055"/>
    <s v="PROYECTOS Y MAQUINARIAS, S.A. DE C.V."/>
    <n v="0"/>
    <n v="0"/>
    <n v="196.23"/>
    <n v="25.509899999999998"/>
    <n v="0"/>
    <n v="0"/>
    <n v="221.73989999999998"/>
    <m/>
    <s v="1"/>
  </r>
  <r>
    <x v="3"/>
    <x v="70"/>
    <s v="1"/>
    <s v="03"/>
    <s v="15041RESI397502023"/>
    <s v="23BL000C"/>
    <n v="177"/>
    <n v="177"/>
    <m/>
    <s v="JUAN ANTONIO ALVARENGA GUARDADO"/>
    <n v="0"/>
    <n v="0"/>
    <n v="292.91000000000003"/>
    <n v="38.078300000000006"/>
    <n v="0"/>
    <n v="0"/>
    <n v="330.98830000000004"/>
    <s v="036880959"/>
    <s v="1"/>
  </r>
  <r>
    <x v="3"/>
    <x v="70"/>
    <s v="1"/>
    <s v="03"/>
    <s v="15041RESI397502023"/>
    <s v="23BL000C"/>
    <n v="176"/>
    <n v="176"/>
    <m/>
    <s v="CARLA YOLANDA RIVERA DE GONZALES"/>
    <n v="0"/>
    <n v="0"/>
    <n v="407.3"/>
    <n v="52.949000000000005"/>
    <n v="0"/>
    <n v="0"/>
    <n v="460.24900000000002"/>
    <s v="043352446"/>
    <s v="1"/>
  </r>
  <r>
    <x v="3"/>
    <x v="71"/>
    <s v="1"/>
    <s v="03"/>
    <s v="15041RESI397502023"/>
    <s v="23BL000C"/>
    <n v="175"/>
    <n v="175"/>
    <s v="06141104151013"/>
    <s v="AGROFERRETERIA EL AMIGO ALVAREZ PEREZ, S.A. DE C.V."/>
    <n v="0"/>
    <n v="0"/>
    <n v="884.52"/>
    <n v="114.9876"/>
    <n v="0"/>
    <n v="0"/>
    <n v="999.50760000000002"/>
    <m/>
    <s v="1"/>
  </r>
  <r>
    <x v="3"/>
    <x v="72"/>
    <s v="1"/>
    <s v="03"/>
    <s v="15041RESI397502023"/>
    <s v="23BL000C"/>
    <n v="174"/>
    <n v="174"/>
    <m/>
    <s v="MIRNA ERMITA ORELLANA DE MARTINEZ"/>
    <n v="0"/>
    <n v="0"/>
    <n v="248.23"/>
    <n v="32.2699"/>
    <n v="0"/>
    <n v="0"/>
    <n v="280.49989999999997"/>
    <s v="005441162"/>
    <s v="1"/>
  </r>
  <r>
    <x v="3"/>
    <x v="72"/>
    <s v="1"/>
    <s v="03"/>
    <s v="15041RESI397502023"/>
    <s v="23BL000C"/>
    <n v="173"/>
    <n v="173"/>
    <m/>
    <s v="FRANCISCO ALEXANDER TOBAR CASTILLO"/>
    <n v="0"/>
    <n v="0"/>
    <n v="161.63"/>
    <n v="21.011900000000001"/>
    <n v="0"/>
    <n v="0"/>
    <n v="182.64189999999999"/>
    <s v="036616376"/>
    <s v="1"/>
  </r>
  <r>
    <x v="3"/>
    <x v="72"/>
    <s v="1"/>
    <s v="03"/>
    <s v="15041RESI397502023"/>
    <s v="23BL000C"/>
    <n v="172"/>
    <n v="172"/>
    <m/>
    <s v="FRANCISCO JESUS MELARA SORIANO"/>
    <n v="0"/>
    <n v="0"/>
    <n v="463.72"/>
    <n v="60.283600000000007"/>
    <n v="0"/>
    <n v="0"/>
    <n v="524.00360000000001"/>
    <s v="028967810"/>
    <s v="1"/>
  </r>
  <r>
    <x v="3"/>
    <x v="72"/>
    <s v="1"/>
    <s v="03"/>
    <s v="15041RESI397502023"/>
    <s v="23BL000C"/>
    <n v="171"/>
    <n v="171"/>
    <m/>
    <s v="MOISES ALBERTO GONZALEZ"/>
    <n v="0"/>
    <n v="0"/>
    <n v="82.3"/>
    <n v="10.699"/>
    <n v="0"/>
    <n v="0"/>
    <n v="92.998999999999995"/>
    <s v="014301303"/>
    <s v="1"/>
  </r>
  <r>
    <x v="3"/>
    <x v="72"/>
    <s v="1"/>
    <s v="03"/>
    <s v="15041RESI397502023"/>
    <s v="23BL000C"/>
    <n v="170"/>
    <n v="170"/>
    <m/>
    <s v="JULIO CESAR ESCOBAR VASQUEZ"/>
    <n v="0"/>
    <n v="0"/>
    <n v="48.67"/>
    <n v="6.3271000000000006"/>
    <n v="0"/>
    <n v="0"/>
    <n v="54.997100000000003"/>
    <s v="015568217"/>
    <s v="1"/>
  </r>
  <r>
    <x v="3"/>
    <x v="72"/>
    <s v="1"/>
    <s v="03"/>
    <s v="15041RESI397502023"/>
    <s v="23BL000C"/>
    <n v="169"/>
    <n v="169"/>
    <m/>
    <s v="CARLA YOLANDA RIVERA DE GONZALES"/>
    <n v="0"/>
    <n v="0"/>
    <n v="401.77"/>
    <n v="52.2301"/>
    <n v="0"/>
    <n v="0"/>
    <n v="454.00009999999997"/>
    <s v="043352446"/>
    <s v="1"/>
  </r>
  <r>
    <x v="3"/>
    <x v="72"/>
    <s v="1"/>
    <s v="03"/>
    <s v="15041RESI397502023"/>
    <s v="23BL000C"/>
    <n v="168"/>
    <n v="168"/>
    <m/>
    <s v="MAX FRANCISCO OLIVA"/>
    <n v="0"/>
    <n v="0"/>
    <n v="67.349999999999994"/>
    <n v="8.7554999999999996"/>
    <n v="0"/>
    <n v="0"/>
    <n v="76.105499999999992"/>
    <s v="011354917"/>
    <s v="1"/>
  </r>
  <r>
    <x v="3"/>
    <x v="72"/>
    <s v="1"/>
    <s v="03"/>
    <s v="15041RESI397502023"/>
    <s v="23BL000C"/>
    <n v="167"/>
    <n v="167"/>
    <m/>
    <s v="FRANCISCO JESUS MELARA SORIANO"/>
    <n v="0"/>
    <n v="0"/>
    <n v="483.19"/>
    <n v="62.814700000000002"/>
    <n v="0"/>
    <n v="0"/>
    <n v="546.00469999999996"/>
    <s v="028967810"/>
    <s v="1"/>
  </r>
  <r>
    <x v="3"/>
    <x v="72"/>
    <s v="1"/>
    <s v="03"/>
    <s v="15041RESI397502023"/>
    <s v="23BL000C"/>
    <n v="166"/>
    <n v="166"/>
    <m/>
    <s v="ORLANDO AYALA RAUDA"/>
    <n v="0"/>
    <n v="0"/>
    <n v="398.23"/>
    <n v="51.769900000000007"/>
    <n v="0"/>
    <n v="0"/>
    <n v="449.99990000000003"/>
    <s v="022524826"/>
    <s v="1"/>
  </r>
  <r>
    <x v="3"/>
    <x v="72"/>
    <s v="1"/>
    <s v="03"/>
    <s v="15041RESI397502023"/>
    <s v="23BL000C"/>
    <n v="165"/>
    <n v="165"/>
    <m/>
    <s v="VIELLMAN FABRICIO HERNANDEZ RIVERA"/>
    <n v="0"/>
    <n v="0"/>
    <n v="85.4"/>
    <n v="11.102"/>
    <n v="0"/>
    <n v="0"/>
    <n v="96.50200000000001"/>
    <s v="029422805"/>
    <s v="1"/>
  </r>
  <r>
    <x v="3"/>
    <x v="72"/>
    <s v="1"/>
    <s v="03"/>
    <s v="15041RESI397502023"/>
    <s v="23BL000C"/>
    <n v="164"/>
    <n v="164"/>
    <m/>
    <s v="RIGOBERTO SERRANO QUINTANILLA"/>
    <n v="0"/>
    <n v="0"/>
    <n v="424.77"/>
    <n v="55.220100000000002"/>
    <n v="0"/>
    <n v="0"/>
    <n v="479.99009999999998"/>
    <s v="039432925"/>
    <s v="1"/>
  </r>
  <r>
    <x v="3"/>
    <x v="73"/>
    <s v="1"/>
    <s v="03"/>
    <s v="15041RESI397502023"/>
    <s v="23BL000C"/>
    <n v="163"/>
    <n v="163"/>
    <m/>
    <s v="DINORA MAGAÑA"/>
    <n v="0"/>
    <n v="0"/>
    <n v="42.48"/>
    <n v="5.5224000000000002"/>
    <n v="0"/>
    <n v="0"/>
    <n v="48.002399999999994"/>
    <s v="013430094"/>
    <s v="1"/>
  </r>
  <r>
    <x v="3"/>
    <x v="73"/>
    <s v="1"/>
    <s v="03"/>
    <s v="15041RESI397502023"/>
    <s v="23BL000C"/>
    <n v="162"/>
    <n v="162"/>
    <m/>
    <s v="ORLANDO AYALA RAUDA"/>
    <n v="0"/>
    <n v="0"/>
    <n v="398.23"/>
    <n v="51.769900000000007"/>
    <n v="0"/>
    <n v="0"/>
    <n v="449.99990000000003"/>
    <s v="022524826"/>
    <s v="1"/>
  </r>
  <r>
    <x v="3"/>
    <x v="73"/>
    <s v="1"/>
    <s v="03"/>
    <s v="15041RESI397502023"/>
    <s v="23BL000C"/>
    <n v="161"/>
    <n v="161"/>
    <m/>
    <s v="SANTIAGO ALCIDES ORELLANA"/>
    <n v="0"/>
    <n v="0"/>
    <n v="253.99"/>
    <n v="33.018700000000003"/>
    <n v="0"/>
    <n v="0"/>
    <n v="287.00870000000003"/>
    <s v="024681860"/>
    <s v="1"/>
  </r>
  <r>
    <x v="3"/>
    <x v="73"/>
    <s v="1"/>
    <s v="03"/>
    <s v="15041RESI397502023"/>
    <s v="23BL000C"/>
    <n v="160"/>
    <n v="160"/>
    <m/>
    <s v="MOISES ALBERTO GONZALEZ"/>
    <n v="0"/>
    <n v="0"/>
    <n v="171.77"/>
    <n v="22.330100000000002"/>
    <n v="0"/>
    <n v="0"/>
    <n v="194.1001"/>
    <s v="014301303"/>
    <s v="1"/>
  </r>
  <r>
    <x v="3"/>
    <x v="73"/>
    <s v="1"/>
    <s v="03"/>
    <s v="15041RESI397502023"/>
    <s v="23BL000C"/>
    <n v="159"/>
    <n v="159"/>
    <s v="06140801161055"/>
    <s v="PROYECTOS Y MAQUINARIAS, S.A. DE C.V."/>
    <n v="0"/>
    <n v="0"/>
    <n v="111.72"/>
    <n v="14.5236"/>
    <n v="0"/>
    <n v="0"/>
    <n v="126.2436"/>
    <m/>
    <s v="1"/>
  </r>
  <r>
    <x v="3"/>
    <x v="73"/>
    <s v="1"/>
    <s v="03"/>
    <s v="15041RESI397502023"/>
    <s v="23BL000C"/>
    <n v="158"/>
    <n v="158"/>
    <s v="06140801161055"/>
    <s v="PROYECTOS Y MAQUINARIAS, S.A. DE C.V."/>
    <n v="0"/>
    <n v="0"/>
    <n v="105.04"/>
    <n v="13.655200000000001"/>
    <n v="0"/>
    <n v="0"/>
    <n v="118.6952"/>
    <m/>
    <s v="1"/>
  </r>
  <r>
    <x v="3"/>
    <x v="73"/>
    <s v="1"/>
    <s v="03"/>
    <s v="15041RESI397502023"/>
    <s v="23BL000C"/>
    <n v="157"/>
    <n v="157"/>
    <m/>
    <s v="SILVIA MARISELA CASTRO"/>
    <n v="0"/>
    <n v="0"/>
    <n v="525.66"/>
    <n v="68.335799999999992"/>
    <n v="0"/>
    <n v="0"/>
    <n v="593.99579999999992"/>
    <s v="017244720"/>
    <s v="1"/>
  </r>
  <r>
    <x v="3"/>
    <x v="73"/>
    <s v="1"/>
    <s v="03"/>
    <s v="15041RESI397502023"/>
    <s v="23BL000C"/>
    <n v="156"/>
    <n v="156"/>
    <m/>
    <s v="OSCAR HUMBERTO HIDALGO GUEVARA"/>
    <n v="0"/>
    <n v="0"/>
    <n v="54.6"/>
    <n v="7.0980000000000008"/>
    <n v="0"/>
    <n v="0"/>
    <n v="61.698"/>
    <s v="014662199"/>
    <s v="1"/>
  </r>
  <r>
    <x v="3"/>
    <x v="74"/>
    <s v="1"/>
    <s v="03"/>
    <s v="15041RESI397502023"/>
    <s v="23BL000C"/>
    <n v="155"/>
    <n v="155"/>
    <m/>
    <s v="RIGOBERTO SERRANO QUINTANILLA"/>
    <n v="0"/>
    <n v="0"/>
    <n v="415.94"/>
    <n v="54.072200000000002"/>
    <n v="0"/>
    <n v="0"/>
    <n v="470.01220000000001"/>
    <s v="039432925"/>
    <s v="1"/>
  </r>
  <r>
    <x v="3"/>
    <x v="74"/>
    <s v="1"/>
    <s v="03"/>
    <s v="15041RESI397502023"/>
    <s v="23BL000C"/>
    <n v="154"/>
    <n v="154"/>
    <m/>
    <s v="MIGUEL HENRIQUEZ CHAVEZ"/>
    <n v="0"/>
    <n v="0"/>
    <n v="196.72"/>
    <n v="25.573599999999999"/>
    <n v="0"/>
    <n v="0"/>
    <n v="222.2936"/>
    <s v="022125135"/>
    <s v="1"/>
  </r>
  <r>
    <x v="3"/>
    <x v="74"/>
    <s v="1"/>
    <s v="03"/>
    <s v="15041RESI397502023"/>
    <s v="23BL000C"/>
    <n v="153"/>
    <n v="153"/>
    <m/>
    <s v="MAX FRANCISCO OLIVA"/>
    <n v="0"/>
    <n v="0"/>
    <n v="60.84"/>
    <n v="7.9092000000000011"/>
    <n v="0"/>
    <n v="0"/>
    <n v="68.749200000000002"/>
    <s v="011354917"/>
    <s v="1"/>
  </r>
  <r>
    <x v="3"/>
    <x v="74"/>
    <s v="1"/>
    <s v="03"/>
    <s v="15041RESI397502023"/>
    <s v="23BL000C"/>
    <n v="152"/>
    <n v="152"/>
    <m/>
    <s v="CARLA YOLANDA RIVERA DE GONZALES"/>
    <n v="0"/>
    <n v="0"/>
    <n v="402.44"/>
    <n v="52.3172"/>
    <n v="0"/>
    <n v="0"/>
    <n v="454.75720000000001"/>
    <s v="043352446"/>
    <s v="1"/>
  </r>
  <r>
    <x v="3"/>
    <x v="74"/>
    <s v="1"/>
    <s v="03"/>
    <s v="15041RESI397502023"/>
    <s v="23BL000C"/>
    <n v="151"/>
    <n v="151"/>
    <m/>
    <s v="MAX FRANCISCO OLIVA"/>
    <n v="0"/>
    <n v="0"/>
    <n v="57.43"/>
    <n v="7.4659000000000004"/>
    <n v="0"/>
    <n v="0"/>
    <n v="64.895899999999997"/>
    <s v="011354917"/>
    <s v="1"/>
  </r>
  <r>
    <x v="3"/>
    <x v="74"/>
    <s v="1"/>
    <s v="03"/>
    <s v="15041RESI397502023"/>
    <s v="23BL000C"/>
    <n v="150"/>
    <n v="150"/>
    <m/>
    <s v="JUAN ANTONIO ALVARENGA GUARDADO"/>
    <n v="0"/>
    <n v="0"/>
    <n v="266.37"/>
    <n v="34.628100000000003"/>
    <n v="0"/>
    <n v="0"/>
    <n v="300.99810000000002"/>
    <s v="036880959"/>
    <s v="1"/>
  </r>
  <r>
    <x v="3"/>
    <x v="74"/>
    <s v="1"/>
    <s v="03"/>
    <s v="15041RESI397502023"/>
    <s v="23BL000C"/>
    <n v="149"/>
    <n v="149"/>
    <m/>
    <s v="FRANCISCO ALEXANDER TOBAR CASTILLO"/>
    <n v="0"/>
    <n v="0"/>
    <n v="125.04"/>
    <n v="16.255200000000002"/>
    <n v="0"/>
    <n v="0"/>
    <n v="141.29520000000002"/>
    <s v="036616376"/>
    <s v="1"/>
  </r>
  <r>
    <x v="3"/>
    <x v="74"/>
    <s v="1"/>
    <s v="03"/>
    <s v="15041RESI397502023"/>
    <s v="23BL000C"/>
    <n v="148"/>
    <n v="148"/>
    <m/>
    <s v="FRANCISCO ALEXANDER TOBAR CASTILLO"/>
    <n v="0"/>
    <n v="0"/>
    <n v="228.22"/>
    <n v="29.668600000000001"/>
    <n v="0"/>
    <n v="0"/>
    <n v="257.8886"/>
    <s v="036616376"/>
    <s v="1"/>
  </r>
  <r>
    <x v="3"/>
    <x v="74"/>
    <s v="1"/>
    <s v="03"/>
    <s v="15041RESI397502023"/>
    <s v="23BL000C"/>
    <n v="147"/>
    <n v="147"/>
    <m/>
    <s v="OSCAR AMILCAR RAMOS VELASQUEZ"/>
    <n v="0"/>
    <n v="0"/>
    <n v="202.44"/>
    <n v="26.3172"/>
    <n v="0"/>
    <n v="0"/>
    <n v="228.75720000000001"/>
    <s v="037049603"/>
    <s v="1"/>
  </r>
  <r>
    <x v="3"/>
    <x v="74"/>
    <s v="1"/>
    <s v="03"/>
    <s v="15041RESI397502023"/>
    <s v="23BL000C"/>
    <n v="146"/>
    <n v="146"/>
    <m/>
    <s v="OSCAR AMILCAR RAMOS VELASQUEZ"/>
    <n v="0"/>
    <n v="0"/>
    <n v="56.92"/>
    <n v="7.3996000000000004"/>
    <n v="0"/>
    <n v="0"/>
    <n v="64.319600000000008"/>
    <s v="037049603"/>
    <s v="1"/>
  </r>
  <r>
    <x v="3"/>
    <x v="75"/>
    <s v="1"/>
    <s v="03"/>
    <s v="15041RESI397502023"/>
    <s v="23BL000C"/>
    <n v="145"/>
    <n v="145"/>
    <s v="0-0"/>
    <s v="ANULADA"/>
    <n v="0"/>
    <n v="0"/>
    <n v="0"/>
    <n v="0"/>
    <n v="0"/>
    <n v="0"/>
    <n v="0"/>
    <m/>
    <s v="1"/>
  </r>
  <r>
    <x v="3"/>
    <x v="75"/>
    <s v="1"/>
    <s v="03"/>
    <s v="15041RESI397502023"/>
    <s v="23BL000C"/>
    <n v="144"/>
    <n v="144"/>
    <m/>
    <s v="FRANCISCO ALEXANDER TOBAR CASTILLO"/>
    <n v="0"/>
    <n v="0"/>
    <n v="135.31"/>
    <n v="17.590299999999999"/>
    <n v="0"/>
    <n v="0"/>
    <n v="152.90030000000002"/>
    <s v="036616376"/>
    <s v="1"/>
  </r>
  <r>
    <x v="3"/>
    <x v="75"/>
    <s v="1"/>
    <s v="03"/>
    <s v="15041RESI397502023"/>
    <s v="23BL000C"/>
    <n v="143"/>
    <n v="143"/>
    <m/>
    <s v="FRANCISCO MELARA ARDON"/>
    <n v="0"/>
    <n v="0"/>
    <n v="469.92"/>
    <n v="61.089600000000004"/>
    <n v="0"/>
    <n v="0"/>
    <n v="531.00959999999998"/>
    <s v="024372843"/>
    <s v="1"/>
  </r>
  <r>
    <x v="3"/>
    <x v="75"/>
    <s v="1"/>
    <s v="03"/>
    <s v="15041RESI397502023"/>
    <s v="23BL000C"/>
    <n v="142"/>
    <n v="142"/>
    <m/>
    <s v="FRANCISCO JESUS MELARA SORIANO"/>
    <n v="0"/>
    <n v="0"/>
    <n v="476.99"/>
    <n v="62.008700000000005"/>
    <n v="0"/>
    <n v="0"/>
    <n v="538.99869999999999"/>
    <s v="028967810"/>
    <s v="1"/>
  </r>
  <r>
    <x v="3"/>
    <x v="75"/>
    <s v="1"/>
    <s v="03"/>
    <s v="15041RESI397502023"/>
    <s v="23BL000C"/>
    <n v="141"/>
    <n v="141"/>
    <m/>
    <s v="MAX FRANCISCO OLIVA"/>
    <n v="0"/>
    <n v="0"/>
    <n v="29.87"/>
    <n v="3.8831000000000002"/>
    <n v="0"/>
    <n v="0"/>
    <n v="33.753100000000003"/>
    <s v="011354917"/>
    <s v="1"/>
  </r>
  <r>
    <x v="3"/>
    <x v="75"/>
    <s v="1"/>
    <s v="03"/>
    <s v="15041RESI397502023"/>
    <s v="23BL000C"/>
    <n v="140"/>
    <n v="140"/>
    <m/>
    <s v="JOSE ARTURO GUARDADO MARTINEZ"/>
    <n v="0"/>
    <n v="0"/>
    <n v="415.04"/>
    <n v="53.955200000000005"/>
    <n v="0"/>
    <n v="0"/>
    <n v="468.99520000000001"/>
    <s v="020391560"/>
    <s v="1"/>
  </r>
  <r>
    <x v="3"/>
    <x v="75"/>
    <s v="1"/>
    <s v="03"/>
    <s v="15041RESI397502023"/>
    <s v="23BL000C"/>
    <n v="139"/>
    <n v="139"/>
    <m/>
    <s v="SANTIAGO ALCIDES ORELLANA"/>
    <n v="0"/>
    <n v="0"/>
    <n v="442.48"/>
    <n v="57.522400000000005"/>
    <n v="0"/>
    <n v="0"/>
    <n v="500.00240000000002"/>
    <s v="024681860"/>
    <s v="1"/>
  </r>
  <r>
    <x v="3"/>
    <x v="75"/>
    <s v="1"/>
    <s v="03"/>
    <s v="15041RESI397502023"/>
    <s v="23BL000C"/>
    <n v="138"/>
    <n v="138"/>
    <m/>
    <s v="ORLANDO AYALA RAUDA"/>
    <n v="0"/>
    <n v="0"/>
    <n v="398.23"/>
    <n v="51.769900000000007"/>
    <n v="0"/>
    <n v="0"/>
    <n v="449.99990000000003"/>
    <s v="022524826"/>
    <s v="1"/>
  </r>
  <r>
    <x v="3"/>
    <x v="76"/>
    <s v="1"/>
    <s v="03"/>
    <s v="15041RESI397502023"/>
    <s v="23BL000C"/>
    <n v="137"/>
    <n v="137"/>
    <m/>
    <s v="CARLA YOLANDA RIVERA DE GONZALES"/>
    <n v="0"/>
    <n v="0"/>
    <n v="408.19"/>
    <n v="53.064700000000002"/>
    <n v="0"/>
    <n v="0"/>
    <n v="461.25470000000001"/>
    <s v="043352446"/>
    <s v="1"/>
  </r>
  <r>
    <x v="3"/>
    <x v="76"/>
    <s v="1"/>
    <s v="03"/>
    <s v="15041RESI397502023"/>
    <s v="23BL000C"/>
    <n v="136"/>
    <n v="136"/>
    <m/>
    <s v="JULIO ALONSO MIRON"/>
    <n v="0"/>
    <n v="0"/>
    <n v="139.56"/>
    <n v="18.142800000000001"/>
    <n v="0"/>
    <n v="0"/>
    <n v="157.7028"/>
    <s v="022132807"/>
    <s v="1"/>
  </r>
  <r>
    <x v="3"/>
    <x v="76"/>
    <s v="1"/>
    <s v="03"/>
    <s v="15041RESI397502023"/>
    <s v="23BL000C"/>
    <n v="135"/>
    <n v="135"/>
    <m/>
    <s v="MIGUEL ANGEL VASQUEZ RODRIGUEZ"/>
    <n v="0"/>
    <n v="0"/>
    <n v="79.650000000000006"/>
    <n v="10.354500000000002"/>
    <n v="0"/>
    <n v="0"/>
    <n v="90.004500000000007"/>
    <s v="007335684"/>
    <s v="1"/>
  </r>
  <r>
    <x v="3"/>
    <x v="76"/>
    <s v="1"/>
    <s v="03"/>
    <s v="15041RESI397502023"/>
    <s v="23BL000C"/>
    <n v="134"/>
    <n v="134"/>
    <m/>
    <s v="LUIS FENDANDO ANCHETA"/>
    <n v="0"/>
    <n v="0"/>
    <n v="582.52"/>
    <n v="75.727599999999995"/>
    <n v="0"/>
    <n v="0"/>
    <n v="658.24759999999992"/>
    <s v="019830797"/>
    <s v="1"/>
  </r>
  <r>
    <x v="3"/>
    <x v="77"/>
    <s v="1"/>
    <s v="03"/>
    <s v="15041RESI397502023"/>
    <s v="23BL000C"/>
    <n v="133"/>
    <n v="133"/>
    <m/>
    <s v="MAX FRANCISCO OLIVA"/>
    <n v="0"/>
    <n v="0"/>
    <n v="80.31"/>
    <n v="10.440300000000001"/>
    <n v="0"/>
    <n v="0"/>
    <n v="90.75030000000001"/>
    <s v="011354917"/>
    <s v="1"/>
  </r>
  <r>
    <x v="3"/>
    <x v="77"/>
    <s v="1"/>
    <s v="03"/>
    <s v="15041RESI397502023"/>
    <s v="23BL000C"/>
    <n v="132"/>
    <n v="132"/>
    <m/>
    <s v="MOISES ALBERTO GONZALEZ"/>
    <n v="0"/>
    <n v="0"/>
    <n v="146.02000000000001"/>
    <n v="18.982600000000001"/>
    <n v="0"/>
    <n v="0"/>
    <n v="165.0026"/>
    <s v="014301303"/>
    <s v="1"/>
  </r>
  <r>
    <x v="3"/>
    <x v="77"/>
    <s v="1"/>
    <s v="03"/>
    <s v="15041RESI397502023"/>
    <s v="23BL000C"/>
    <n v="131"/>
    <n v="131"/>
    <s v="06140801191051"/>
    <s v="GRUPO CENTINELA S.A. DE C.V."/>
    <n v="0"/>
    <n v="0"/>
    <n v="111.51"/>
    <n v="14.496300000000002"/>
    <n v="0"/>
    <n v="0"/>
    <n v="126.00630000000001"/>
    <m/>
    <s v="1"/>
  </r>
  <r>
    <x v="3"/>
    <x v="78"/>
    <s v="1"/>
    <s v="03"/>
    <s v="15041RESI397502023"/>
    <s v="23BL000C"/>
    <n v="130"/>
    <n v="130"/>
    <m/>
    <s v="SANTIAGO ALCIDES ORELLANA"/>
    <n v="0"/>
    <n v="0"/>
    <n v="242.92"/>
    <n v="31.579599999999999"/>
    <n v="0"/>
    <n v="0"/>
    <n v="274.49959999999999"/>
    <s v="024681860"/>
    <s v="1"/>
  </r>
  <r>
    <x v="3"/>
    <x v="78"/>
    <s v="1"/>
    <s v="03"/>
    <s v="15041RESI397502023"/>
    <s v="23BL000C"/>
    <n v="129"/>
    <n v="129"/>
    <m/>
    <s v="SILVIA MARISELA CASTRO"/>
    <n v="0"/>
    <n v="0"/>
    <n v="519.47"/>
    <n v="67.531100000000009"/>
    <n v="0"/>
    <n v="0"/>
    <n v="587.00110000000006"/>
    <s v="017244720"/>
    <s v="1"/>
  </r>
  <r>
    <x v="3"/>
    <x v="78"/>
    <s v="1"/>
    <s v="03"/>
    <s v="15041RESI397502023"/>
    <s v="23BL000C"/>
    <n v="128"/>
    <n v="128"/>
    <m/>
    <s v="OSCAR AMILCAR RAMOS VELASQUEZ"/>
    <n v="0"/>
    <n v="0"/>
    <n v="172.34"/>
    <n v="22.404199999999999"/>
    <n v="0"/>
    <n v="0"/>
    <n v="194.74420000000001"/>
    <s v="037049603"/>
    <s v="1"/>
  </r>
  <r>
    <x v="3"/>
    <x v="78"/>
    <s v="1"/>
    <s v="03"/>
    <s v="15041RESI397502023"/>
    <s v="23BL000C"/>
    <n v="127"/>
    <n v="127"/>
    <s v="06140801191051"/>
    <s v="GRUPO CENTINELA S.A. DE C.V."/>
    <n v="0"/>
    <n v="0"/>
    <n v="37.17"/>
    <n v="4.8321000000000005"/>
    <n v="0"/>
    <n v="0"/>
    <n v="42.002099999999999"/>
    <m/>
    <s v="1"/>
  </r>
  <r>
    <x v="3"/>
    <x v="78"/>
    <s v="1"/>
    <s v="03"/>
    <s v="15041RESI397502023"/>
    <s v="23BL000C"/>
    <n v="126"/>
    <n v="126"/>
    <m/>
    <s v="DAVID ENRRIQUE DELGADO SICILIA"/>
    <n v="0"/>
    <n v="0"/>
    <n v="280.52999999999997"/>
    <n v="36.468899999999998"/>
    <n v="0"/>
    <n v="0"/>
    <n v="316.99889999999999"/>
    <s v="027447100"/>
    <s v="1"/>
  </r>
  <r>
    <x v="3"/>
    <x v="78"/>
    <s v="1"/>
    <s v="03"/>
    <s v="15041RESI397502023"/>
    <s v="23BL000C"/>
    <n v="125"/>
    <n v="125"/>
    <m/>
    <s v="OSCAR EDUARDO FLORES MACIA"/>
    <n v="0"/>
    <n v="0"/>
    <n v="310.18"/>
    <n v="40.323399999999999"/>
    <n v="0"/>
    <n v="0"/>
    <n v="350.5034"/>
    <s v="023040354"/>
    <s v="1"/>
  </r>
  <r>
    <x v="3"/>
    <x v="78"/>
    <s v="1"/>
    <s v="03"/>
    <s v="15041RESI397502023"/>
    <s v="23BL000C"/>
    <n v="124"/>
    <n v="124"/>
    <m/>
    <s v="JUAN ANTONIO ALVARENGA GUARDADO"/>
    <n v="0"/>
    <n v="0"/>
    <n v="272.57"/>
    <n v="35.434100000000001"/>
    <n v="0"/>
    <n v="0"/>
    <n v="308.00409999999999"/>
    <s v="036880959"/>
    <s v="1"/>
  </r>
  <r>
    <x v="3"/>
    <x v="78"/>
    <s v="1"/>
    <s v="03"/>
    <s v="15041RESI397502023"/>
    <s v="23BL000C"/>
    <n v="123"/>
    <n v="123"/>
    <m/>
    <s v="EDENILSON VELASQUEZ LOPEZ"/>
    <n v="0"/>
    <n v="0"/>
    <n v="325.22000000000003"/>
    <n v="42.278600000000004"/>
    <n v="0"/>
    <n v="0"/>
    <n v="367.49860000000001"/>
    <s v="025921344"/>
    <s v="1"/>
  </r>
  <r>
    <x v="3"/>
    <x v="79"/>
    <s v="1"/>
    <s v="03"/>
    <s v="15041RESI397502023"/>
    <s v="23BL000C"/>
    <n v="122"/>
    <n v="122"/>
    <m/>
    <s v="CARLA YOLANDA RIVERA DE GONZALES"/>
    <n v="0"/>
    <n v="0"/>
    <n v="406.64"/>
    <n v="52.863199999999999"/>
    <n v="0"/>
    <n v="0"/>
    <n v="459.50319999999999"/>
    <s v="043352446"/>
    <s v="1"/>
  </r>
  <r>
    <x v="3"/>
    <x v="79"/>
    <s v="1"/>
    <s v="03"/>
    <s v="15041RESI397502023"/>
    <s v="23BL000C"/>
    <n v="121"/>
    <n v="121"/>
    <m/>
    <s v="SANTIAGO ALCIDES ORELLANA"/>
    <n v="0"/>
    <n v="0"/>
    <n v="404.2"/>
    <n v="52.545999999999999"/>
    <n v="0"/>
    <n v="0"/>
    <n v="456.74599999999998"/>
    <s v="024681860"/>
    <s v="1"/>
  </r>
  <r>
    <x v="3"/>
    <x v="79"/>
    <s v="1"/>
    <s v="03"/>
    <s v="15041RESI397502023"/>
    <s v="23BL000C"/>
    <n v="120"/>
    <n v="120"/>
    <s v="02100909171018"/>
    <s v="MICRONEGOCIOS DE LA FINCA S.A DE C.V."/>
    <n v="0"/>
    <n v="0"/>
    <n v="53.1"/>
    <n v="6.9030000000000005"/>
    <n v="0"/>
    <n v="0"/>
    <n v="60.003"/>
    <m/>
    <s v="1"/>
  </r>
  <r>
    <x v="3"/>
    <x v="79"/>
    <s v="1"/>
    <s v="03"/>
    <s v="15041RESI397502023"/>
    <s v="23BL000C"/>
    <n v="119"/>
    <n v="119"/>
    <m/>
    <s v="SILVIA MARISELA CASTRO"/>
    <n v="0"/>
    <n v="0"/>
    <n v="455.75"/>
    <n v="59.247500000000002"/>
    <n v="0"/>
    <n v="0"/>
    <n v="514.99749999999995"/>
    <s v="017244720"/>
    <s v="1"/>
  </r>
  <r>
    <x v="3"/>
    <x v="79"/>
    <s v="1"/>
    <s v="03"/>
    <s v="15041RESI397502023"/>
    <s v="23BL000C"/>
    <n v="118"/>
    <n v="118"/>
    <m/>
    <s v="JOSE ARTURO GUARDADO MARTINEZ"/>
    <n v="0"/>
    <n v="0"/>
    <n v="428.54"/>
    <n v="55.710200000000007"/>
    <n v="0"/>
    <n v="0"/>
    <n v="484.25020000000001"/>
    <s v="020391560"/>
    <s v="1"/>
  </r>
  <r>
    <x v="3"/>
    <x v="79"/>
    <s v="1"/>
    <s v="03"/>
    <s v="15041RESI397502023"/>
    <s v="23BL000C"/>
    <n v="117"/>
    <n v="117"/>
    <m/>
    <s v="RIGOBERTO SERRANO QUINTANILLA"/>
    <n v="0"/>
    <n v="0"/>
    <n v="414.16"/>
    <n v="53.840800000000002"/>
    <n v="0"/>
    <n v="0"/>
    <n v="468.00080000000003"/>
    <s v="039432925"/>
    <s v="1"/>
  </r>
  <r>
    <x v="3"/>
    <x v="79"/>
    <s v="1"/>
    <s v="03"/>
    <s v="15041RESI397502023"/>
    <s v="23BL000C"/>
    <n v="116"/>
    <n v="116"/>
    <m/>
    <s v="FRANCISCO JESUS MELARA SORIANO"/>
    <n v="0"/>
    <n v="0"/>
    <n v="427.43"/>
    <n v="55.565900000000006"/>
    <n v="0"/>
    <n v="0"/>
    <n v="482.99590000000001"/>
    <s v="028967810"/>
    <s v="1"/>
  </r>
  <r>
    <x v="3"/>
    <x v="79"/>
    <s v="1"/>
    <s v="03"/>
    <s v="15041RESI397502023"/>
    <s v="23BL000C"/>
    <n v="115"/>
    <n v="115"/>
    <m/>
    <s v="FRANCISCO JESUS MELARA SORIANO"/>
    <n v="0"/>
    <n v="0"/>
    <n v="195.04"/>
    <n v="25.3552"/>
    <n v="0"/>
    <n v="0"/>
    <n v="220.39519999999999"/>
    <s v="028967810"/>
    <s v="1"/>
  </r>
  <r>
    <x v="3"/>
    <x v="79"/>
    <s v="1"/>
    <s v="03"/>
    <s v="15041RESI397502023"/>
    <s v="23BL000C"/>
    <n v="114"/>
    <n v="114"/>
    <s v="0-0"/>
    <s v="ANULADA"/>
    <n v="0"/>
    <n v="0"/>
    <n v="0"/>
    <n v="0"/>
    <n v="0"/>
    <n v="0"/>
    <n v="0"/>
    <m/>
    <s v="1"/>
  </r>
  <r>
    <x v="3"/>
    <x v="80"/>
    <s v="1"/>
    <s v="03"/>
    <s v="15041RESI397502023"/>
    <s v="23BL000C"/>
    <n v="113"/>
    <n v="113"/>
    <m/>
    <s v="CARLA YOLANDA RIVERA DE GONZALES"/>
    <n v="0"/>
    <n v="0"/>
    <n v="407.52"/>
    <n v="52.977600000000002"/>
    <n v="0"/>
    <n v="0"/>
    <n v="460.49759999999998"/>
    <s v="043352446"/>
    <s v="1"/>
  </r>
  <r>
    <x v="3"/>
    <x v="80"/>
    <s v="1"/>
    <s v="03"/>
    <s v="15041RESI397502023"/>
    <s v="23BL000C"/>
    <n v="112"/>
    <n v="112"/>
    <m/>
    <s v="FRANCISCO ALEXANDER TOBAR CASTILLO"/>
    <n v="0"/>
    <n v="0"/>
    <n v="57.52"/>
    <n v="7.4776000000000007"/>
    <n v="0"/>
    <n v="0"/>
    <n v="64.997600000000006"/>
    <s v="036616376"/>
    <s v="1"/>
  </r>
  <r>
    <x v="3"/>
    <x v="80"/>
    <s v="1"/>
    <s v="03"/>
    <s v="15041RESI397502023"/>
    <s v="23BL000C"/>
    <n v="111"/>
    <n v="111"/>
    <m/>
    <s v="JULIO ALONSO MIRON"/>
    <n v="0"/>
    <n v="0"/>
    <n v="42.04"/>
    <n v="5.4652000000000003"/>
    <n v="0"/>
    <n v="0"/>
    <n v="47.505200000000002"/>
    <s v="022132807"/>
    <s v="1"/>
  </r>
  <r>
    <x v="3"/>
    <x v="80"/>
    <s v="1"/>
    <s v="03"/>
    <s v="15041RESI397502023"/>
    <s v="23BL000C"/>
    <n v="110"/>
    <n v="110"/>
    <m/>
    <s v="JULIO ALONSO MIRON"/>
    <n v="0"/>
    <n v="0"/>
    <n v="59.73"/>
    <n v="7.7648999999999999"/>
    <n v="0"/>
    <n v="0"/>
    <n v="67.494900000000001"/>
    <s v="022132807"/>
    <s v="1"/>
  </r>
  <r>
    <x v="3"/>
    <x v="80"/>
    <s v="1"/>
    <s v="03"/>
    <s v="15041RESI397502023"/>
    <s v="23BL000C"/>
    <n v="109"/>
    <n v="109"/>
    <m/>
    <s v="OSCAR EDUARDO FLORES MACIA"/>
    <n v="0"/>
    <n v="0"/>
    <n v="106.19"/>
    <n v="13.8047"/>
    <n v="0"/>
    <n v="0"/>
    <n v="119.99469999999999"/>
    <s v="023040354"/>
    <s v="1"/>
  </r>
  <r>
    <x v="3"/>
    <x v="80"/>
    <s v="1"/>
    <s v="03"/>
    <s v="15041RESI397502023"/>
    <s v="23BL000C"/>
    <n v="108"/>
    <n v="108"/>
    <m/>
    <s v="FRANCISCO ALEXANDER TOBAR CASTILLO"/>
    <n v="0"/>
    <n v="0"/>
    <n v="92.92"/>
    <n v="12.079600000000001"/>
    <n v="0"/>
    <n v="0"/>
    <n v="104.9996"/>
    <s v="036616376"/>
    <s v="1"/>
  </r>
  <r>
    <x v="3"/>
    <x v="81"/>
    <s v="1"/>
    <s v="03"/>
    <s v="15041RESI397502023"/>
    <s v="23BL000C"/>
    <n v="107"/>
    <n v="107"/>
    <s v="03151502061010"/>
    <s v="MARSE S.A DE C.V"/>
    <n v="0"/>
    <n v="0"/>
    <n v="265.49"/>
    <n v="34.5137"/>
    <n v="0"/>
    <n v="0"/>
    <n v="300.00369999999998"/>
    <m/>
    <s v="1"/>
  </r>
  <r>
    <x v="3"/>
    <x v="81"/>
    <s v="1"/>
    <s v="03"/>
    <s v="15041RESI397502023"/>
    <s v="23BL000C"/>
    <n v="106"/>
    <n v="106"/>
    <s v="0-0"/>
    <s v="ANULADA"/>
    <n v="0"/>
    <n v="0"/>
    <n v="0"/>
    <n v="0"/>
    <n v="0"/>
    <n v="0"/>
    <n v="0"/>
    <m/>
    <s v="1"/>
  </r>
  <r>
    <x v="3"/>
    <x v="81"/>
    <s v="1"/>
    <s v="03"/>
    <s v="15041RESI397502023"/>
    <s v="23BL000C"/>
    <n v="105"/>
    <n v="105"/>
    <m/>
    <s v="FRANCISCO ALEXANDER TOBAR CASTILLO"/>
    <n v="0"/>
    <n v="0"/>
    <n v="357.07"/>
    <n v="46.4191"/>
    <n v="0"/>
    <n v="0"/>
    <n v="403.48910000000001"/>
    <s v="036616376"/>
    <s v="1"/>
  </r>
  <r>
    <x v="3"/>
    <x v="81"/>
    <s v="1"/>
    <s v="03"/>
    <s v="15041RESI397502023"/>
    <s v="23BL000C"/>
    <n v="104"/>
    <n v="104"/>
    <m/>
    <s v="ZOILA CACERES DE ALAS"/>
    <n v="0"/>
    <n v="0"/>
    <n v="403.56"/>
    <n v="52.462800000000001"/>
    <n v="0"/>
    <n v="0"/>
    <n v="456.02280000000002"/>
    <s v="021240673"/>
    <s v="1"/>
  </r>
  <r>
    <x v="3"/>
    <x v="81"/>
    <s v="1"/>
    <s v="03"/>
    <s v="15041RESI397502023"/>
    <s v="23BL000C"/>
    <n v="103"/>
    <n v="103"/>
    <m/>
    <s v="JOSE ARTURO GUARDADO MARTINEZ"/>
    <n v="0"/>
    <n v="0"/>
    <n v="452.2"/>
    <n v="58.786000000000001"/>
    <n v="0"/>
    <n v="0"/>
    <n v="510.98599999999999"/>
    <s v="020391560"/>
    <s v="1"/>
  </r>
  <r>
    <x v="3"/>
    <x v="81"/>
    <s v="1"/>
    <s v="03"/>
    <s v="15041RESI397502023"/>
    <s v="23BL000C"/>
    <n v="102"/>
    <n v="102"/>
    <m/>
    <s v="FRANCISCO ALEXANDER TOBAR CASTILLO"/>
    <n v="0"/>
    <n v="0"/>
    <n v="64.16"/>
    <n v="8.3407999999999998"/>
    <n v="0"/>
    <n v="0"/>
    <n v="72.500799999999998"/>
    <s v="036616376"/>
    <s v="1"/>
  </r>
  <r>
    <x v="3"/>
    <x v="81"/>
    <s v="1"/>
    <s v="03"/>
    <s v="15041RESI397502023"/>
    <s v="23BL000C"/>
    <n v="101"/>
    <n v="101"/>
    <m/>
    <s v="SANTIAGO ALCIDES ORELLANA"/>
    <n v="0"/>
    <n v="0"/>
    <n v="245.35"/>
    <n v="31.895500000000002"/>
    <n v="0"/>
    <n v="0"/>
    <n v="277.24549999999999"/>
    <s v="024681860"/>
    <s v="1"/>
  </r>
  <r>
    <x v="3"/>
    <x v="81"/>
    <s v="1"/>
    <s v="03"/>
    <s v="15041RESI397502023"/>
    <s v="23BL000C"/>
    <n v="100"/>
    <n v="100"/>
    <m/>
    <s v="VIELLMAN FABRICIO HERNANDEZ RIVERA"/>
    <n v="0"/>
    <n v="0"/>
    <n v="106.11"/>
    <n v="13.7943"/>
    <n v="0"/>
    <n v="0"/>
    <n v="119.90430000000001"/>
    <s v="029422805"/>
    <s v="1"/>
  </r>
  <r>
    <x v="3"/>
    <x v="81"/>
    <s v="1"/>
    <s v="03"/>
    <s v="15041RESI397502023"/>
    <s v="23BL000C"/>
    <n v="99"/>
    <n v="99"/>
    <m/>
    <s v="SILVIA MARISELA CASTRO"/>
    <n v="0"/>
    <n v="0"/>
    <n v="405.31"/>
    <n v="52.690300000000001"/>
    <n v="0"/>
    <n v="0"/>
    <n v="458.00029999999998"/>
    <s v="017244720"/>
    <s v="1"/>
  </r>
  <r>
    <x v="3"/>
    <x v="81"/>
    <s v="1"/>
    <s v="03"/>
    <s v="15041RESI397502023"/>
    <s v="23BL000C"/>
    <n v="98"/>
    <n v="98"/>
    <m/>
    <s v="OSCAR AMILCAR RAMOS VELASQUEZ"/>
    <n v="0"/>
    <n v="0"/>
    <n v="171.68"/>
    <n v="22.3184"/>
    <n v="0"/>
    <n v="0"/>
    <n v="193.9984"/>
    <s v="037049603"/>
    <s v="1"/>
  </r>
  <r>
    <x v="3"/>
    <x v="81"/>
    <s v="1"/>
    <s v="03"/>
    <s v="15041RESI397502023"/>
    <s v="23BL000C"/>
    <n v="97"/>
    <n v="97"/>
    <m/>
    <s v="RIGOBERTO SERRANO QUINTANILLA"/>
    <n v="0"/>
    <n v="0"/>
    <n v="403.54"/>
    <n v="52.460200000000007"/>
    <n v="0"/>
    <n v="0"/>
    <n v="456.00020000000001"/>
    <s v="039432925"/>
    <s v="1"/>
  </r>
  <r>
    <x v="3"/>
    <x v="81"/>
    <s v="1"/>
    <s v="03"/>
    <s v="15041RESI397502023"/>
    <s v="23BL000C"/>
    <n v="96"/>
    <n v="96"/>
    <m/>
    <s v="MAX FRANCISCO OLIVA"/>
    <n v="0"/>
    <n v="0"/>
    <n v="54.51"/>
    <n v="7.0862999999999996"/>
    <n v="0"/>
    <n v="0"/>
    <n v="61.596299999999999"/>
    <s v="011354917"/>
    <s v="1"/>
  </r>
  <r>
    <x v="3"/>
    <x v="81"/>
    <s v="1"/>
    <s v="03"/>
    <s v="15041RESI397502023"/>
    <s v="23BL000C"/>
    <n v="95"/>
    <n v="95"/>
    <s v="06141104151013"/>
    <s v="AGROFERRETERIA EL AMIGO ALVAREZ PEREZ, S.A. DE C.V."/>
    <n v="0"/>
    <n v="0"/>
    <n v="911.07"/>
    <n v="118.43910000000001"/>
    <n v="0"/>
    <n v="0"/>
    <n v="1029.5091"/>
    <m/>
    <s v="1"/>
  </r>
  <r>
    <x v="3"/>
    <x v="81"/>
    <s v="1"/>
    <s v="03"/>
    <s v="15041RESI397502023"/>
    <s v="23BL000C"/>
    <n v="94"/>
    <n v="94"/>
    <m/>
    <s v="FRANCISCO MELARA ARDON"/>
    <n v="0"/>
    <n v="0"/>
    <n v="460.18"/>
    <n v="59.823399999999999"/>
    <n v="0"/>
    <n v="0"/>
    <n v="520.00340000000006"/>
    <s v="024372843"/>
    <s v="1"/>
  </r>
  <r>
    <x v="3"/>
    <x v="81"/>
    <s v="1"/>
    <s v="03"/>
    <s v="15041RESI397502023"/>
    <s v="23BL000C"/>
    <n v="93"/>
    <n v="93"/>
    <m/>
    <s v="MIGUEL HENRIQUEZ CHAVEZ"/>
    <n v="0"/>
    <n v="0"/>
    <n v="91.15"/>
    <n v="11.849500000000001"/>
    <n v="0"/>
    <n v="0"/>
    <n v="102.99950000000001"/>
    <s v="022125135"/>
    <s v="1"/>
  </r>
  <r>
    <x v="3"/>
    <x v="81"/>
    <s v="1"/>
    <s v="03"/>
    <s v="15041RESI397502023"/>
    <s v="23BL000C"/>
    <n v="92"/>
    <n v="92"/>
    <m/>
    <s v="CARLA YOLANDA RIVERA DE GONZALES"/>
    <n v="0"/>
    <n v="0"/>
    <n v="412.18"/>
    <n v="53.583400000000005"/>
    <n v="0"/>
    <n v="0"/>
    <n v="465.76339999999999"/>
    <s v="043352446"/>
    <s v="1"/>
  </r>
  <r>
    <x v="3"/>
    <x v="81"/>
    <s v="1"/>
    <s v="03"/>
    <s v="15041RESI397502023"/>
    <s v="23BL000C"/>
    <n v="91"/>
    <n v="91"/>
    <m/>
    <s v="VIELLMAN FABRICIO HERNANDEZ RIVERA"/>
    <n v="0"/>
    <n v="0"/>
    <n v="72.569999999999993"/>
    <n v="9.434099999999999"/>
    <n v="0"/>
    <n v="0"/>
    <n v="82.004099999999994"/>
    <s v="029422805"/>
    <s v="1"/>
  </r>
  <r>
    <x v="3"/>
    <x v="81"/>
    <s v="1"/>
    <s v="03"/>
    <s v="15041RESI397502023"/>
    <s v="23BL000C"/>
    <n v="90"/>
    <n v="90"/>
    <m/>
    <s v="OSCAR EDUARDO FLORES MACIA"/>
    <n v="0"/>
    <n v="0"/>
    <n v="106.19"/>
    <n v="13.8047"/>
    <n v="0"/>
    <n v="0"/>
    <n v="119.99469999999999"/>
    <s v="023040354"/>
    <s v="1"/>
  </r>
  <r>
    <x v="3"/>
    <x v="81"/>
    <s v="1"/>
    <s v="03"/>
    <s v="15041RESI397502023"/>
    <s v="23BL000C"/>
    <n v="89"/>
    <n v="89"/>
    <s v="0-0"/>
    <s v="ANULADA"/>
    <n v="0"/>
    <n v="0"/>
    <n v="0"/>
    <n v="0"/>
    <n v="0"/>
    <n v="0"/>
    <n v="0"/>
    <m/>
    <s v="1"/>
  </r>
  <r>
    <x v="3"/>
    <x v="81"/>
    <s v="1"/>
    <s v="03"/>
    <s v="15041RESI397502023"/>
    <s v="23BL000C"/>
    <n v="88"/>
    <n v="88"/>
    <m/>
    <s v="NORMA PATRICIA RAMIREZ NUÑEZ"/>
    <n v="0"/>
    <n v="0"/>
    <n v="480.54"/>
    <n v="62.470200000000006"/>
    <n v="0"/>
    <n v="0"/>
    <n v="543.01020000000005"/>
    <s v="004419756"/>
    <s v="1"/>
  </r>
  <r>
    <x v="3"/>
    <x v="82"/>
    <s v="1"/>
    <s v="03"/>
    <s v="15041RESI397502023"/>
    <s v="23BL000C"/>
    <n v="87"/>
    <n v="87"/>
    <s v="0-0"/>
    <s v="ANULADA"/>
    <n v="0"/>
    <n v="0"/>
    <n v="0"/>
    <n v="0"/>
    <n v="0"/>
    <n v="0"/>
    <n v="0"/>
    <m/>
    <s v="1"/>
  </r>
  <r>
    <x v="3"/>
    <x v="82"/>
    <s v="1"/>
    <s v="03"/>
    <s v="15041RESI397502023"/>
    <s v="23BL000C"/>
    <n v="86"/>
    <n v="86"/>
    <m/>
    <s v="FRANCISCO JESUS MELARA SORIANO"/>
    <n v="0"/>
    <n v="0"/>
    <n v="516.63"/>
    <n v="67.161900000000003"/>
    <n v="0"/>
    <n v="0"/>
    <n v="583.79189999999994"/>
    <s v="028967810"/>
    <s v="1"/>
  </r>
  <r>
    <x v="3"/>
    <x v="82"/>
    <s v="1"/>
    <s v="03"/>
    <s v="15041RESI397502023"/>
    <s v="23BL000C"/>
    <n v="85"/>
    <n v="85"/>
    <m/>
    <s v="LUIS FENDANDO ANCHETA"/>
    <n v="0"/>
    <n v="0"/>
    <n v="732.43"/>
    <n v="95.215899999999991"/>
    <n v="0"/>
    <n v="0"/>
    <n v="827.64589999999998"/>
    <s v="019830797"/>
    <s v="1"/>
  </r>
  <r>
    <x v="3"/>
    <x v="82"/>
    <s v="1"/>
    <s v="03"/>
    <s v="15041RESI397502023"/>
    <s v="23BL000C"/>
    <n v="84"/>
    <n v="84"/>
    <m/>
    <s v="FRANCISCO ALEXANDER TOBAR CASTILLO"/>
    <n v="0"/>
    <n v="0"/>
    <n v="15.49"/>
    <n v="2.0137"/>
    <n v="0"/>
    <n v="0"/>
    <n v="17.503700000000002"/>
    <s v="036616376"/>
    <s v="1"/>
  </r>
  <r>
    <x v="3"/>
    <x v="82"/>
    <s v="1"/>
    <s v="03"/>
    <s v="15041RESI397502023"/>
    <s v="23BL000C"/>
    <n v="83"/>
    <n v="83"/>
    <m/>
    <s v="VIELLMAN FABRICIO HERNANDEZ RIVERA"/>
    <n v="0"/>
    <n v="0"/>
    <n v="85.4"/>
    <n v="11.102"/>
    <n v="0"/>
    <n v="0"/>
    <n v="96.50200000000001"/>
    <s v="029422805"/>
    <s v="1"/>
  </r>
  <r>
    <x v="3"/>
    <x v="82"/>
    <s v="1"/>
    <s v="03"/>
    <s v="15041RESI397502023"/>
    <s v="23BL000C"/>
    <n v="82"/>
    <n v="82"/>
    <m/>
    <s v="ORLANDO AYALA RAUDA"/>
    <n v="0"/>
    <n v="0"/>
    <n v="398.23"/>
    <n v="51.769900000000007"/>
    <n v="0"/>
    <n v="0"/>
    <n v="449.99990000000003"/>
    <s v="022524826"/>
    <s v="1"/>
  </r>
  <r>
    <x v="3"/>
    <x v="82"/>
    <s v="1"/>
    <s v="03"/>
    <s v="15041RESI397502023"/>
    <s v="23BL000C"/>
    <n v="81"/>
    <n v="81"/>
    <m/>
    <s v="SANTIAGO ALCIDES ORELLANA"/>
    <n v="0"/>
    <n v="0"/>
    <n v="507.3"/>
    <n v="65.948999999999998"/>
    <n v="0"/>
    <n v="0"/>
    <n v="573.24900000000002"/>
    <s v="024681860"/>
    <s v="1"/>
  </r>
  <r>
    <x v="3"/>
    <x v="82"/>
    <s v="1"/>
    <s v="03"/>
    <s v="15041RESI397502023"/>
    <s v="23BL000C"/>
    <n v="80"/>
    <n v="80"/>
    <m/>
    <s v="FRANCISCO ALEXANDER TOBAR CASTILLO"/>
    <n v="0"/>
    <n v="0"/>
    <n v="45.57"/>
    <n v="5.9241000000000001"/>
    <n v="0"/>
    <n v="0"/>
    <n v="51.494100000000003"/>
    <s v="036616376"/>
    <s v="1"/>
  </r>
  <r>
    <x v="3"/>
    <x v="82"/>
    <s v="1"/>
    <s v="03"/>
    <s v="15041RESI397502023"/>
    <s v="23BL000C"/>
    <n v="79"/>
    <n v="79"/>
    <m/>
    <s v="MIGUEL HENRIQUEZ CHAVEZ"/>
    <n v="0"/>
    <n v="0"/>
    <n v="145.13999999999999"/>
    <n v="18.868199999999998"/>
    <n v="0"/>
    <n v="0"/>
    <n v="164.00819999999999"/>
    <s v="022125135"/>
    <s v="1"/>
  </r>
  <r>
    <x v="3"/>
    <x v="82"/>
    <s v="1"/>
    <s v="03"/>
    <s v="15041RESI397502023"/>
    <s v="23BL000C"/>
    <n v="78"/>
    <n v="78"/>
    <m/>
    <s v="OSCAR AMILCAR RAMOS VELASQUEZ"/>
    <n v="0"/>
    <n v="0"/>
    <n v="248.67"/>
    <n v="32.327100000000002"/>
    <n v="0"/>
    <n v="0"/>
    <n v="280.99709999999999"/>
    <s v="037049603"/>
    <s v="1"/>
  </r>
  <r>
    <x v="3"/>
    <x v="82"/>
    <s v="1"/>
    <s v="03"/>
    <s v="15041RESI397502023"/>
    <s v="23BL000C"/>
    <n v="77"/>
    <n v="77"/>
    <m/>
    <s v="VIELLMAN FABRICIO HERNANDEZ RIVERA"/>
    <n v="0"/>
    <n v="0"/>
    <n v="190.7"/>
    <n v="24.791"/>
    <n v="0"/>
    <n v="0"/>
    <n v="215.49099999999999"/>
    <s v="029422805"/>
    <s v="1"/>
  </r>
  <r>
    <x v="3"/>
    <x v="82"/>
    <s v="1"/>
    <s v="03"/>
    <s v="15041RESI397502023"/>
    <s v="23BL000C"/>
    <n v="76"/>
    <n v="76"/>
    <m/>
    <s v="FRANCISCO ALEXANDER TOBAR CASTILLO"/>
    <n v="0"/>
    <n v="0"/>
    <n v="107.52"/>
    <n v="13.977600000000001"/>
    <n v="0"/>
    <n v="0"/>
    <n v="121.49759999999999"/>
    <s v="036616376"/>
    <s v="1"/>
  </r>
  <r>
    <x v="3"/>
    <x v="82"/>
    <s v="1"/>
    <s v="03"/>
    <s v="15041RESI397502023"/>
    <s v="23BL000C"/>
    <n v="75"/>
    <n v="75"/>
    <m/>
    <s v="JOSE ARTURO GUARDADO MARTINEZ"/>
    <n v="0"/>
    <n v="0"/>
    <n v="421.24"/>
    <n v="54.761200000000002"/>
    <n v="0"/>
    <n v="0"/>
    <n v="476.00120000000004"/>
    <s v="020391560"/>
    <s v="1"/>
  </r>
  <r>
    <x v="3"/>
    <x v="82"/>
    <s v="1"/>
    <s v="03"/>
    <s v="15041RESI397502023"/>
    <s v="23BL000C"/>
    <n v="74"/>
    <n v="74"/>
    <m/>
    <s v="JUAN ANTONIO ALVARENGA GUARDADO"/>
    <n v="0"/>
    <n v="0"/>
    <n v="263.72000000000003"/>
    <n v="34.283600000000007"/>
    <n v="0"/>
    <n v="0"/>
    <n v="298.00360000000001"/>
    <s v="036880959"/>
    <s v="1"/>
  </r>
  <r>
    <x v="3"/>
    <x v="82"/>
    <s v="1"/>
    <s v="03"/>
    <s v="15041RESI397502023"/>
    <s v="23BL000C"/>
    <n v="73"/>
    <n v="73"/>
    <s v="0-0"/>
    <s v="ANULADA"/>
    <n v="0"/>
    <n v="0"/>
    <n v="0"/>
    <n v="0"/>
    <n v="0"/>
    <n v="0"/>
    <n v="0"/>
    <m/>
    <s v="1"/>
  </r>
  <r>
    <x v="3"/>
    <x v="82"/>
    <s v="1"/>
    <s v="03"/>
    <s v="15041RESI397502023"/>
    <s v="23BL000C"/>
    <n v="72"/>
    <n v="72"/>
    <m/>
    <s v="MAX FRANCISCO OLIVA"/>
    <n v="0"/>
    <n v="0"/>
    <n v="51.68"/>
    <n v="6.7183999999999999"/>
    <n v="0"/>
    <n v="0"/>
    <n v="58.398400000000002"/>
    <s v="011354917"/>
    <s v="1"/>
  </r>
  <r>
    <x v="3"/>
    <x v="82"/>
    <s v="1"/>
    <s v="03"/>
    <s v="15041RESI397502023"/>
    <s v="23BL000C"/>
    <n v="71"/>
    <n v="71"/>
    <m/>
    <s v="RIGOBERTO SERRANO QUINTANILLA"/>
    <n v="0"/>
    <n v="0"/>
    <n v="355.75"/>
    <n v="46.247500000000002"/>
    <n v="0"/>
    <n v="0"/>
    <n v="401.9975"/>
    <s v="039432925"/>
    <s v="1"/>
  </r>
  <r>
    <x v="3"/>
    <x v="82"/>
    <s v="1"/>
    <s v="03"/>
    <s v="15041RESI397502023"/>
    <s v="23BL000C"/>
    <n v="70"/>
    <n v="70"/>
    <m/>
    <s v="FRANCISCO ALEXANDER TOBAR CASTILLO"/>
    <n v="0"/>
    <n v="0"/>
    <n v="84.42"/>
    <n v="10.974600000000001"/>
    <n v="0"/>
    <n v="0"/>
    <n v="95.394599999999997"/>
    <s v="036616376"/>
    <s v="1"/>
  </r>
  <r>
    <x v="3"/>
    <x v="82"/>
    <s v="1"/>
    <s v="03"/>
    <s v="15041RESI397502023"/>
    <s v="23BL000C"/>
    <n v="69"/>
    <n v="69"/>
    <m/>
    <s v="NESTOR EFRAIN BRIZUELA PORTILLO"/>
    <n v="0"/>
    <n v="0"/>
    <n v="42.74"/>
    <n v="5.5562000000000005"/>
    <n v="0"/>
    <n v="0"/>
    <n v="48.296199999999999"/>
    <s v="017304253"/>
    <s v="1"/>
  </r>
  <r>
    <x v="3"/>
    <x v="82"/>
    <s v="1"/>
    <s v="03"/>
    <s v="15041RESI397502023"/>
    <s v="23BL000C"/>
    <n v="68"/>
    <n v="68"/>
    <m/>
    <s v="MIGUEL HENRIQUEZ CHAVEZ"/>
    <n v="0"/>
    <n v="0"/>
    <n v="159.29"/>
    <n v="20.707699999999999"/>
    <n v="0"/>
    <n v="0"/>
    <n v="179.99769999999998"/>
    <s v="022125135"/>
    <s v="1"/>
  </r>
  <r>
    <x v="4"/>
    <x v="83"/>
    <s v="1"/>
    <s v="03"/>
    <s v="15041RESI397502023"/>
    <s v="23BL000C"/>
    <n v="67"/>
    <n v="67"/>
    <m/>
    <s v="OSCAR EDUARDO FLORES MACIA"/>
    <n v="0"/>
    <n v="0"/>
    <n v="42.48"/>
    <n v="5.5224000000000002"/>
    <n v="0"/>
    <n v="0"/>
    <n v="48.002399999999994"/>
    <s v="023040354"/>
    <s v="1"/>
  </r>
  <r>
    <x v="4"/>
    <x v="83"/>
    <s v="1"/>
    <s v="03"/>
    <s v="15041RESI397502023"/>
    <s v="23BL000C"/>
    <n v="66"/>
    <n v="66"/>
    <m/>
    <s v="CARLA YOLANDA RIVERA DE GONZALES"/>
    <n v="0"/>
    <n v="0"/>
    <n v="405.53"/>
    <n v="52.718899999999998"/>
    <n v="0"/>
    <n v="0"/>
    <n v="458.24889999999999"/>
    <s v="043352446"/>
    <s v="1"/>
  </r>
  <r>
    <x v="4"/>
    <x v="83"/>
    <s v="1"/>
    <s v="03"/>
    <s v="15041RESI397502023"/>
    <s v="23BL000C"/>
    <n v="65"/>
    <n v="65"/>
    <m/>
    <s v="FRANCISCO ALEXANDER TOBAR CASTILLO"/>
    <n v="0"/>
    <n v="0"/>
    <n v="247.79"/>
    <n v="32.212699999999998"/>
    <n v="0"/>
    <n v="0"/>
    <n v="280.0027"/>
    <s v="036616376"/>
    <s v="1"/>
  </r>
  <r>
    <x v="4"/>
    <x v="83"/>
    <s v="1"/>
    <s v="03"/>
    <s v="15041RESI397502023"/>
    <s v="23BL000C"/>
    <n v="64"/>
    <n v="64"/>
    <m/>
    <s v="JOSE ARTURO GUARDADO MARTINEZ"/>
    <n v="0"/>
    <n v="0"/>
    <n v="418.06"/>
    <n v="54.347799999999999"/>
    <n v="0"/>
    <n v="0"/>
    <n v="472.40780000000001"/>
    <s v="020391560"/>
    <s v="1"/>
  </r>
  <r>
    <x v="4"/>
    <x v="83"/>
    <s v="1"/>
    <s v="03"/>
    <s v="15041RESI397502023"/>
    <s v="23BL000C"/>
    <n v="63"/>
    <n v="63"/>
    <m/>
    <s v="SILVIA MARISELA CASTRO"/>
    <n v="0"/>
    <n v="0"/>
    <n v="446.03"/>
    <n v="57.983899999999998"/>
    <n v="0"/>
    <n v="0"/>
    <n v="504.01389999999998"/>
    <s v="017244720"/>
    <s v="1"/>
  </r>
  <r>
    <x v="4"/>
    <x v="83"/>
    <s v="1"/>
    <s v="03"/>
    <s v="15041RESI397502023"/>
    <s v="23BL000C"/>
    <n v="62"/>
    <n v="62"/>
    <m/>
    <s v="JUAN ANTONIO ALVARENGA GUARDADO"/>
    <n v="0"/>
    <n v="0"/>
    <n v="501.25"/>
    <n v="65.162500000000009"/>
    <n v="0"/>
    <n v="0"/>
    <n v="566.41250000000002"/>
    <s v="036880959"/>
    <s v="1"/>
  </r>
  <r>
    <x v="4"/>
    <x v="83"/>
    <s v="1"/>
    <s v="03"/>
    <s v="15041RESI397502023"/>
    <s v="23BL000C"/>
    <n v="61"/>
    <n v="61"/>
    <m/>
    <s v="LUIS FENDANDO ANCHETA"/>
    <n v="0"/>
    <n v="0"/>
    <n v="147.1"/>
    <n v="19.123000000000001"/>
    <n v="0"/>
    <n v="0"/>
    <n v="166.22299999999998"/>
    <s v="019830797"/>
    <s v="1"/>
  </r>
  <r>
    <x v="4"/>
    <x v="83"/>
    <s v="1"/>
    <s v="03"/>
    <s v="15041RESI397502023"/>
    <s v="23BL000C"/>
    <n v="60"/>
    <n v="60"/>
    <s v="06140801191051"/>
    <s v="GRUPO CENTINELA S.A. DE C.V."/>
    <n v="0"/>
    <n v="0"/>
    <n v="194.69"/>
    <n v="25.309699999999999"/>
    <n v="0"/>
    <n v="0"/>
    <n v="219.99969999999999"/>
    <m/>
    <s v="1"/>
  </r>
  <r>
    <x v="4"/>
    <x v="83"/>
    <s v="1"/>
    <s v="03"/>
    <s v="15041RESI397502023"/>
    <s v="23BL000C"/>
    <n v="59"/>
    <n v="59"/>
    <m/>
    <s v="MAX FRANCISCO OLIVA"/>
    <n v="0"/>
    <n v="0"/>
    <n v="29.87"/>
    <n v="3.8831000000000002"/>
    <n v="0"/>
    <n v="0"/>
    <n v="33.753100000000003"/>
    <s v="011354917"/>
    <s v="1"/>
  </r>
  <r>
    <x v="4"/>
    <x v="83"/>
    <s v="1"/>
    <s v="03"/>
    <s v="15041RESI397502023"/>
    <s v="23BL000C"/>
    <n v="58"/>
    <n v="58"/>
    <m/>
    <s v="FRANCISCO ALEXANDER TOBAR CASTILLO"/>
    <n v="0"/>
    <n v="0"/>
    <n v="390.27"/>
    <n v="50.735100000000003"/>
    <n v="0"/>
    <n v="0"/>
    <n v="441.00509999999997"/>
    <s v="036616376"/>
    <s v="1"/>
  </r>
  <r>
    <x v="4"/>
    <x v="83"/>
    <s v="1"/>
    <s v="03"/>
    <s v="15041RESI397502023"/>
    <s v="23BL000C"/>
    <n v="57"/>
    <n v="57"/>
    <m/>
    <s v="ORLANDO AYALA RAUDA"/>
    <n v="0"/>
    <n v="0"/>
    <n v="407.52"/>
    <n v="52.977600000000002"/>
    <n v="0"/>
    <n v="0"/>
    <n v="460.49759999999998"/>
    <s v="022524826"/>
    <s v="1"/>
  </r>
  <r>
    <x v="4"/>
    <x v="84"/>
    <s v="1"/>
    <s v="03"/>
    <s v="15041RESI397502023"/>
    <s v="23BL000C"/>
    <n v="56"/>
    <n v="56"/>
    <m/>
    <s v="OSCAR EDUARDO FLORES MACIA"/>
    <n v="0"/>
    <n v="0"/>
    <n v="119.47"/>
    <n v="15.5311"/>
    <n v="0"/>
    <n v="0"/>
    <n v="135.00110000000001"/>
    <s v="023040354"/>
    <s v="1"/>
  </r>
  <r>
    <x v="4"/>
    <x v="84"/>
    <s v="1"/>
    <s v="03"/>
    <s v="15041RESI397502023"/>
    <s v="23BL000C"/>
    <n v="55"/>
    <n v="55"/>
    <m/>
    <s v="FRANCISCO ALEXANDER TOBAR CASTILLO"/>
    <n v="0"/>
    <n v="0"/>
    <n v="384.3"/>
    <n v="49.959000000000003"/>
    <n v="0"/>
    <n v="0"/>
    <n v="434.25900000000001"/>
    <s v="036616376"/>
    <s v="1"/>
  </r>
  <r>
    <x v="4"/>
    <x v="84"/>
    <s v="1"/>
    <s v="03"/>
    <s v="15041RESI397502023"/>
    <s v="23BL000C"/>
    <n v="54"/>
    <n v="54"/>
    <m/>
    <s v="VIELLMAN FABRICIO HERNANDEZ RIVERA"/>
    <n v="0"/>
    <n v="0"/>
    <n v="94.87"/>
    <n v="12.333100000000002"/>
    <n v="0"/>
    <n v="0"/>
    <n v="107.20310000000001"/>
    <s v="029422805"/>
    <s v="1"/>
  </r>
  <r>
    <x v="4"/>
    <x v="84"/>
    <s v="1"/>
    <s v="03"/>
    <s v="15041RESI397502023"/>
    <s v="23BL000C"/>
    <n v="53"/>
    <n v="53"/>
    <s v="06143006101060"/>
    <s v="LOTICOMER S.A DE C.V."/>
    <n v="0"/>
    <n v="0"/>
    <n v="562.83000000000004"/>
    <n v="73.167900000000003"/>
    <n v="0"/>
    <n v="0"/>
    <n v="635.99790000000007"/>
    <m/>
    <s v="1"/>
  </r>
  <r>
    <x v="4"/>
    <x v="84"/>
    <s v="1"/>
    <s v="03"/>
    <s v="15041RESI397502023"/>
    <s v="23BL000C"/>
    <n v="52"/>
    <n v="52"/>
    <m/>
    <s v="FRANCISCO ALEXANDER TOBAR CASTILLO"/>
    <n v="0"/>
    <n v="0"/>
    <n v="115.05"/>
    <n v="14.9565"/>
    <n v="0"/>
    <n v="0"/>
    <n v="130.00649999999999"/>
    <s v="036616376"/>
    <s v="1"/>
  </r>
  <r>
    <x v="4"/>
    <x v="85"/>
    <s v="1"/>
    <s v="03"/>
    <s v="15041RESI397502023"/>
    <s v="23BL000C"/>
    <n v="51"/>
    <n v="51"/>
    <m/>
    <s v="VIELLMAN FABRICIO HERNANDEZ RIVERA"/>
    <n v="0"/>
    <n v="0"/>
    <n v="90.27"/>
    <n v="11.735099999999999"/>
    <n v="0"/>
    <n v="0"/>
    <n v="102.0051"/>
    <s v="029422805"/>
    <s v="1"/>
  </r>
  <r>
    <x v="4"/>
    <x v="85"/>
    <s v="1"/>
    <s v="03"/>
    <s v="15041RESI397502023"/>
    <s v="23BL000C"/>
    <n v="50"/>
    <n v="50"/>
    <m/>
    <s v="JUAN ANTONIO ALVARENGA GUARDADO"/>
    <n v="0"/>
    <n v="0"/>
    <n v="246.02"/>
    <n v="31.982600000000001"/>
    <n v="0"/>
    <n v="0"/>
    <n v="278.00260000000003"/>
    <s v="036880959"/>
    <s v="1"/>
  </r>
  <r>
    <x v="4"/>
    <x v="85"/>
    <s v="1"/>
    <s v="03"/>
    <s v="15041RESI397502023"/>
    <s v="23BL000C"/>
    <n v="49"/>
    <n v="49"/>
    <m/>
    <s v="JOSE ARTURO GUARDADO MARTINEZ"/>
    <n v="0"/>
    <n v="0"/>
    <n v="112.83"/>
    <n v="14.667899999999999"/>
    <n v="0"/>
    <n v="0"/>
    <n v="127.4979"/>
    <s v="020391560"/>
    <s v="1"/>
  </r>
  <r>
    <x v="4"/>
    <x v="85"/>
    <s v="1"/>
    <s v="03"/>
    <s v="15041RESI397502023"/>
    <s v="23BL000C"/>
    <n v="48"/>
    <n v="48"/>
    <m/>
    <s v="MIRNA ERMITA ORELLANA DE MARTINEZ"/>
    <n v="0"/>
    <n v="0"/>
    <n v="442.04"/>
    <n v="57.465200000000003"/>
    <n v="0"/>
    <n v="0"/>
    <n v="499.5052"/>
    <s v="005441162"/>
    <s v="1"/>
  </r>
  <r>
    <x v="4"/>
    <x v="85"/>
    <s v="1"/>
    <s v="03"/>
    <s v="15041RESI397502023"/>
    <s v="23BL000C"/>
    <n v="47"/>
    <n v="47"/>
    <m/>
    <s v="SANTIAGO ALCIDES ORELLANA"/>
    <n v="0"/>
    <n v="0"/>
    <n v="417.35"/>
    <n v="54.255500000000005"/>
    <n v="0"/>
    <n v="0"/>
    <n v="471.60550000000001"/>
    <s v="024681860"/>
    <s v="1"/>
  </r>
  <r>
    <x v="4"/>
    <x v="85"/>
    <s v="1"/>
    <s v="03"/>
    <s v="15041RESI397502023"/>
    <s v="23BL000C"/>
    <n v="46"/>
    <n v="46"/>
    <m/>
    <s v="RIGOBERTO SERRANO QUINTANILLA"/>
    <n v="0"/>
    <n v="0"/>
    <n v="111.5"/>
    <n v="14.495000000000001"/>
    <n v="0"/>
    <n v="0"/>
    <n v="125.995"/>
    <s v="039432925"/>
    <s v="1"/>
  </r>
  <r>
    <x v="4"/>
    <x v="86"/>
    <s v="1"/>
    <s v="03"/>
    <s v="15041RESI397502023"/>
    <s v="23BL000C"/>
    <n v="45"/>
    <n v="45"/>
    <m/>
    <s v="ORLANDO AYALA RAUDA"/>
    <n v="0"/>
    <n v="0"/>
    <n v="470.57"/>
    <n v="61.174100000000003"/>
    <n v="0"/>
    <n v="0"/>
    <n v="531.7441"/>
    <s v="022524826"/>
    <s v="1"/>
  </r>
  <r>
    <x v="4"/>
    <x v="86"/>
    <s v="1"/>
    <s v="03"/>
    <s v="15041RESI397502023"/>
    <s v="23BL000C"/>
    <n v="44"/>
    <n v="44"/>
    <m/>
    <s v="MAX FRANCISCO OLIVA"/>
    <n v="0"/>
    <n v="0"/>
    <n v="39.82"/>
    <n v="5.1766000000000005"/>
    <n v="0"/>
    <n v="0"/>
    <n v="44.996600000000001"/>
    <s v="011354917"/>
    <s v="1"/>
  </r>
  <r>
    <x v="4"/>
    <x v="86"/>
    <s v="1"/>
    <s v="03"/>
    <s v="15041RESI397502023"/>
    <s v="23BL000C"/>
    <n v="43"/>
    <n v="43"/>
    <m/>
    <s v="FRANCISCO ALEXANDER TOBAR CASTILLO"/>
    <n v="0"/>
    <n v="0"/>
    <n v="83.18"/>
    <n v="10.813400000000001"/>
    <n v="0"/>
    <n v="0"/>
    <n v="93.993400000000008"/>
    <s v="036616376"/>
    <s v="1"/>
  </r>
  <r>
    <x v="4"/>
    <x v="87"/>
    <s v="1"/>
    <s v="03"/>
    <s v="15041RESI397502023"/>
    <s v="23BL000C"/>
    <n v="42"/>
    <n v="42"/>
    <m/>
    <s v="RIGOBERTO SERRANO QUINTANILLA"/>
    <n v="0"/>
    <n v="0"/>
    <n v="454.87"/>
    <n v="59.133100000000006"/>
    <n v="0"/>
    <n v="0"/>
    <n v="514.00310000000002"/>
    <s v="039432925"/>
    <s v="1"/>
  </r>
  <r>
    <x v="4"/>
    <x v="87"/>
    <s v="1"/>
    <s v="03"/>
    <s v="15041RESI397502023"/>
    <s v="23BL000C"/>
    <n v="41"/>
    <n v="41"/>
    <m/>
    <s v="OSCAR AMILCAR RAMOS VELASQUEZ"/>
    <n v="0"/>
    <n v="0"/>
    <n v="199.12"/>
    <n v="25.8856"/>
    <n v="0"/>
    <n v="0"/>
    <n v="225.00560000000002"/>
    <s v="037049603"/>
    <s v="1"/>
  </r>
  <r>
    <x v="4"/>
    <x v="87"/>
    <s v="1"/>
    <s v="03"/>
    <s v="15041RESI397502023"/>
    <s v="23BL000C"/>
    <n v="40"/>
    <n v="40"/>
    <m/>
    <s v="FRANCISCO JESUS MELARA SORIANO"/>
    <n v="0"/>
    <n v="0"/>
    <n v="446.37"/>
    <n v="58.028100000000002"/>
    <n v="0"/>
    <n v="0"/>
    <n v="504.3981"/>
    <s v="028967810"/>
    <s v="1"/>
  </r>
  <r>
    <x v="4"/>
    <x v="87"/>
    <s v="1"/>
    <s v="03"/>
    <s v="15041RESI397502023"/>
    <s v="23BL000C"/>
    <n v="39"/>
    <n v="39"/>
    <m/>
    <s v="VIELLMAN FABRICIO HERNANDEZ RIVERA"/>
    <n v="0"/>
    <n v="0"/>
    <n v="70.72"/>
    <n v="9.1936"/>
    <n v="0"/>
    <n v="0"/>
    <n v="79.913600000000002"/>
    <s v="029422805"/>
    <s v="1"/>
  </r>
  <r>
    <x v="4"/>
    <x v="87"/>
    <s v="1"/>
    <s v="03"/>
    <s v="15041RESI397502023"/>
    <s v="23BL000C"/>
    <n v="38"/>
    <n v="38"/>
    <m/>
    <s v="JOSE ARTURO GUARDADO MARTINEZ"/>
    <n v="0"/>
    <n v="0"/>
    <n v="118.4"/>
    <n v="15.392000000000001"/>
    <n v="0"/>
    <n v="0"/>
    <n v="133.792"/>
    <s v="020391560"/>
    <s v="1"/>
  </r>
  <r>
    <x v="4"/>
    <x v="87"/>
    <s v="1"/>
    <s v="03"/>
    <s v="15041RESI397502023"/>
    <s v="23BL000C"/>
    <n v="37"/>
    <n v="37"/>
    <m/>
    <s v="CARLA YOLANDA RIVERA DE GONZALES"/>
    <n v="0"/>
    <n v="0"/>
    <n v="404.42"/>
    <n v="52.574600000000004"/>
    <n v="0"/>
    <n v="0"/>
    <n v="456.99459999999999"/>
    <s v="043352446"/>
    <s v="1"/>
  </r>
  <r>
    <x v="4"/>
    <x v="87"/>
    <s v="1"/>
    <s v="03"/>
    <s v="15041RESI397502023"/>
    <s v="23BL000C"/>
    <n v="36"/>
    <n v="36"/>
    <m/>
    <s v="FRANCISCO ALEXANDER TOBAR CASTILLO"/>
    <n v="0"/>
    <n v="0"/>
    <n v="96.01"/>
    <n v="12.481300000000001"/>
    <n v="0"/>
    <n v="0"/>
    <n v="108.49130000000001"/>
    <s v="036616376"/>
    <s v="1"/>
  </r>
  <r>
    <x v="4"/>
    <x v="88"/>
    <s v="1"/>
    <s v="03"/>
    <s v="15041RESI397502023"/>
    <s v="23BL000C"/>
    <n v="35"/>
    <n v="35"/>
    <s v="03152303051010"/>
    <s v="FERRETERIA Y SUMINISTROS DE OCCIDENTE"/>
    <n v="0"/>
    <n v="0"/>
    <n v="716.42"/>
    <n v="93.134599999999992"/>
    <n v="0"/>
    <n v="0"/>
    <n v="809.55459999999994"/>
    <m/>
    <s v="1"/>
  </r>
  <r>
    <x v="4"/>
    <x v="88"/>
    <s v="1"/>
    <s v="03"/>
    <s v="15041RESI397502023"/>
    <s v="23BL000C"/>
    <n v="34"/>
    <n v="34"/>
    <s v="03152303051010"/>
    <s v="FERRETERIA Y SUMINISTROS DE OCCIDENTE"/>
    <n v="0"/>
    <n v="0"/>
    <n v="53.1"/>
    <n v="6.9030000000000005"/>
    <n v="0"/>
    <n v="0"/>
    <n v="60.003"/>
    <m/>
    <s v="1"/>
  </r>
  <r>
    <x v="4"/>
    <x v="88"/>
    <s v="1"/>
    <s v="03"/>
    <s v="15041RESI397502023"/>
    <s v="23BL000C"/>
    <n v="33"/>
    <n v="33"/>
    <m/>
    <s v="DAVID ENRRIQUE DELGADO SICILIA"/>
    <n v="0"/>
    <n v="0"/>
    <n v="280.52999999999997"/>
    <n v="36.468899999999998"/>
    <n v="0"/>
    <n v="0"/>
    <n v="316.99889999999999"/>
    <s v="027447100"/>
    <s v="1"/>
  </r>
  <r>
    <x v="4"/>
    <x v="88"/>
    <s v="1"/>
    <s v="03"/>
    <s v="15041RESI397502023"/>
    <s v="23BL000C"/>
    <n v="32"/>
    <n v="32"/>
    <m/>
    <s v="JOSE MARROQUIN VALENCIA RIVERA"/>
    <n v="0"/>
    <n v="0"/>
    <n v="212.12"/>
    <n v="27.575600000000001"/>
    <n v="0"/>
    <n v="0"/>
    <n v="239.69560000000001"/>
    <s v="013947431"/>
    <s v="1"/>
  </r>
  <r>
    <x v="4"/>
    <x v="88"/>
    <s v="1"/>
    <s v="03"/>
    <s v="15041RESI397502023"/>
    <s v="23BL000C"/>
    <n v="31"/>
    <n v="31"/>
    <m/>
    <s v="MAX FRANCISCO OLIVA"/>
    <n v="0"/>
    <n v="0"/>
    <n v="48.67"/>
    <n v="6.3271000000000006"/>
    <n v="0"/>
    <n v="0"/>
    <n v="54.997100000000003"/>
    <s v="011354917"/>
    <s v="1"/>
  </r>
  <r>
    <x v="4"/>
    <x v="88"/>
    <s v="1"/>
    <s v="03"/>
    <s v="15041RESI397502023"/>
    <s v="23BL000C"/>
    <n v="30"/>
    <n v="30"/>
    <m/>
    <s v="VIELLMAN FABRICIO HERNANDEZ RIVERA"/>
    <n v="0"/>
    <n v="0"/>
    <n v="102.92"/>
    <n v="13.3796"/>
    <n v="0"/>
    <n v="0"/>
    <n v="116.2996"/>
    <s v="029422805"/>
    <s v="1"/>
  </r>
  <r>
    <x v="4"/>
    <x v="88"/>
    <s v="1"/>
    <s v="03"/>
    <s v="15041RESI397502023"/>
    <s v="23BL000C"/>
    <n v="29"/>
    <n v="29"/>
    <m/>
    <s v="JOSE MARROQUIN VALENCIA RIVERA"/>
    <n v="0"/>
    <n v="0"/>
    <n v="236.74"/>
    <n v="30.776200000000003"/>
    <n v="0"/>
    <n v="0"/>
    <n v="267.51620000000003"/>
    <s v="013947431"/>
    <s v="1"/>
  </r>
  <r>
    <x v="4"/>
    <x v="89"/>
    <s v="1"/>
    <s v="03"/>
    <s v="15041RESI397502023"/>
    <s v="23BL000C"/>
    <n v="28"/>
    <n v="28"/>
    <m/>
    <s v="CARLA YOLANDA RIVERA DE GONZALES"/>
    <n v="0"/>
    <n v="0"/>
    <n v="327.74"/>
    <n v="42.606200000000001"/>
    <n v="0"/>
    <n v="0"/>
    <n v="370.34620000000001"/>
    <s v="043352446"/>
    <s v="1"/>
  </r>
  <r>
    <x v="4"/>
    <x v="89"/>
    <s v="1"/>
    <s v="03"/>
    <s v="15041RESI397502023"/>
    <s v="23BL000C"/>
    <n v="27"/>
    <n v="27"/>
    <m/>
    <s v="SANTIAGO ALCIDES ORELLANA"/>
    <n v="0"/>
    <n v="0"/>
    <n v="282.3"/>
    <n v="36.699000000000005"/>
    <n v="0"/>
    <n v="0"/>
    <n v="318.99900000000002"/>
    <s v="024681860"/>
    <s v="1"/>
  </r>
  <r>
    <x v="4"/>
    <x v="89"/>
    <s v="1"/>
    <s v="03"/>
    <s v="15041RESI397502023"/>
    <s v="23BL000C"/>
    <n v="26"/>
    <n v="26"/>
    <m/>
    <s v="SILVIA MARISELA CASTRO"/>
    <n v="0"/>
    <n v="0"/>
    <n v="550.98"/>
    <n v="71.627400000000009"/>
    <n v="0"/>
    <n v="0"/>
    <n v="622.60739999999998"/>
    <s v="017244720"/>
    <s v="1"/>
  </r>
  <r>
    <x v="4"/>
    <x v="89"/>
    <s v="1"/>
    <s v="03"/>
    <s v="15041RESI397502023"/>
    <s v="23BL000C"/>
    <n v="25"/>
    <n v="25"/>
    <m/>
    <s v="ROMEO ANTONIO ESCALANTE ORELLANA"/>
    <n v="0"/>
    <n v="0"/>
    <n v="369.16"/>
    <n v="47.990800000000007"/>
    <n v="0"/>
    <n v="0"/>
    <n v="417.1508"/>
    <s v="016983575"/>
    <s v="1"/>
  </r>
  <r>
    <x v="4"/>
    <x v="90"/>
    <s v="1"/>
    <s v="03"/>
    <s v="15041RESI397502023"/>
    <s v="23BL000C"/>
    <n v="24"/>
    <n v="24"/>
    <m/>
    <s v="ORLANDO AYALA RAUDA"/>
    <n v="0"/>
    <n v="0"/>
    <n v="24"/>
    <n v="3.12"/>
    <n v="0"/>
    <n v="0"/>
    <n v="27.12"/>
    <s v="022524826"/>
    <s v="1"/>
  </r>
  <r>
    <x v="4"/>
    <x v="90"/>
    <s v="1"/>
    <s v="03"/>
    <s v="15041RESI397502023"/>
    <s v="23BL000C"/>
    <n v="23"/>
    <n v="23"/>
    <m/>
    <s v="MAX FRANCISCO OLIVA"/>
    <n v="0"/>
    <n v="0"/>
    <n v="48.67"/>
    <n v="6.3271000000000006"/>
    <n v="0"/>
    <n v="0"/>
    <n v="54.997100000000003"/>
    <s v="011354917"/>
    <s v="1"/>
  </r>
  <r>
    <x v="4"/>
    <x v="90"/>
    <s v="1"/>
    <s v="03"/>
    <s v="15041RESI397502023"/>
    <s v="23BL000C"/>
    <n v="22"/>
    <n v="22"/>
    <m/>
    <s v="JOSE ARTURO GUARDADO MARTINEZ"/>
    <n v="0"/>
    <n v="0"/>
    <n v="171.9"/>
    <n v="22.347000000000001"/>
    <n v="0"/>
    <n v="0"/>
    <n v="194.24700000000001"/>
    <s v="020391560"/>
    <s v="1"/>
  </r>
  <r>
    <x v="4"/>
    <x v="90"/>
    <s v="1"/>
    <s v="03"/>
    <s v="15041RESI397502023"/>
    <s v="23BL000C"/>
    <n v="21"/>
    <n v="21"/>
    <s v="06140801191051"/>
    <s v="GRUPO CENTINELA S.A. DE C.V."/>
    <n v="0"/>
    <n v="0"/>
    <n v="17.7"/>
    <n v="2.3010000000000002"/>
    <n v="0"/>
    <n v="0"/>
    <n v="20.000999999999998"/>
    <m/>
    <s v="1"/>
  </r>
  <r>
    <x v="4"/>
    <x v="90"/>
    <s v="1"/>
    <s v="03"/>
    <s v="15041RESI397502023"/>
    <s v="23BL000C"/>
    <n v="20"/>
    <n v="20"/>
    <m/>
    <s v="MAURICIO DE JESUS HERNANDEZ ABARCA"/>
    <n v="0"/>
    <n v="0"/>
    <n v="423.01"/>
    <n v="54.991300000000003"/>
    <n v="0"/>
    <n v="0"/>
    <n v="478.00130000000001"/>
    <s v="019752363"/>
    <s v="1"/>
  </r>
  <r>
    <x v="4"/>
    <x v="90"/>
    <s v="1"/>
    <s v="03"/>
    <s v="15041RESI397502023"/>
    <s v="23BL000C"/>
    <n v="19"/>
    <n v="19"/>
    <m/>
    <s v="VIELLMAN FABRICIO HERNANDEZ RIVERA"/>
    <n v="0"/>
    <n v="0"/>
    <n v="105.31"/>
    <n v="13.690300000000001"/>
    <n v="0"/>
    <n v="0"/>
    <n v="119.00030000000001"/>
    <s v="029422805"/>
    <s v="1"/>
  </r>
  <r>
    <x v="4"/>
    <x v="90"/>
    <s v="1"/>
    <s v="03"/>
    <s v="15041RESI397502023"/>
    <s v="23BL000C"/>
    <n v="18"/>
    <n v="18"/>
    <m/>
    <s v="SANTIAGO ALCIDES ORELLANA"/>
    <n v="0"/>
    <n v="0"/>
    <n v="310.62"/>
    <n v="40.380600000000001"/>
    <n v="0"/>
    <n v="0"/>
    <n v="351.00060000000002"/>
    <s v="024681860"/>
    <s v="1"/>
  </r>
  <r>
    <x v="4"/>
    <x v="90"/>
    <s v="1"/>
    <s v="03"/>
    <s v="15041RESI397502023"/>
    <s v="23BL000C"/>
    <n v="17"/>
    <n v="17"/>
    <m/>
    <s v="FRANCISCO MELARA ARDON"/>
    <n v="0"/>
    <n v="0"/>
    <n v="477.88"/>
    <n v="62.124400000000001"/>
    <n v="0"/>
    <n v="0"/>
    <n v="540.00440000000003"/>
    <s v="024372843"/>
    <s v="1"/>
  </r>
  <r>
    <x v="4"/>
    <x v="90"/>
    <s v="1"/>
    <s v="03"/>
    <s v="15041RESI397502023"/>
    <s v="23BL000C"/>
    <n v="16"/>
    <n v="16"/>
    <m/>
    <s v="MARIO ERNESTO MARTINEZ FLORES"/>
    <n v="0"/>
    <n v="0"/>
    <n v="402.43"/>
    <n v="52.315899999999999"/>
    <n v="0"/>
    <n v="0"/>
    <n v="454.74590000000001"/>
    <s v="019908435"/>
    <s v="1"/>
  </r>
  <r>
    <x v="4"/>
    <x v="91"/>
    <s v="1"/>
    <s v="03"/>
    <s v="15041RESI397502023"/>
    <s v="23BL000C"/>
    <n v="15"/>
    <n v="15"/>
    <m/>
    <s v="ZOILA CACERES DE ALAS"/>
    <n v="0"/>
    <n v="0"/>
    <n v="39.9"/>
    <n v="5.1870000000000003"/>
    <n v="0"/>
    <n v="0"/>
    <n v="45.086999999999996"/>
    <s v="021240673"/>
    <s v="1"/>
  </r>
  <r>
    <x v="4"/>
    <x v="91"/>
    <s v="1"/>
    <s v="03"/>
    <s v="15041RESI397502023"/>
    <s v="23BL000C"/>
    <n v="14"/>
    <n v="14"/>
    <m/>
    <s v="ROMEO ANTONIO ESCALANTE ORELLANA"/>
    <n v="0"/>
    <n v="0"/>
    <n v="440.71"/>
    <n v="57.292299999999997"/>
    <n v="0"/>
    <n v="0"/>
    <n v="498.00229999999999"/>
    <s v="016983575"/>
    <s v="1"/>
  </r>
  <r>
    <x v="4"/>
    <x v="91"/>
    <s v="1"/>
    <s v="03"/>
    <s v="15041RESI397502023"/>
    <s v="23BL000C"/>
    <n v="13"/>
    <n v="13"/>
    <m/>
    <s v="SANTIAGO ALCIDES ORELLANA"/>
    <n v="0"/>
    <n v="0"/>
    <n v="398.23"/>
    <n v="51.769900000000007"/>
    <n v="0"/>
    <n v="0"/>
    <n v="449.99990000000003"/>
    <s v="024681860"/>
    <s v="1"/>
  </r>
  <r>
    <x v="4"/>
    <x v="91"/>
    <s v="1"/>
    <s v="03"/>
    <s v="15041RESI397502023"/>
    <s v="23BL000C"/>
    <n v="12"/>
    <n v="12"/>
    <m/>
    <s v="RIGOBERTO SERRANO QUINTANILLA"/>
    <n v="0"/>
    <n v="0"/>
    <n v="434.07"/>
    <n v="56.429099999999998"/>
    <n v="0"/>
    <n v="0"/>
    <n v="490.4991"/>
    <s v="039432925"/>
    <s v="1"/>
  </r>
  <r>
    <x v="4"/>
    <x v="91"/>
    <s v="1"/>
    <s v="03"/>
    <s v="15041RESI397502023"/>
    <s v="23BL000C"/>
    <n v="11"/>
    <n v="11"/>
    <m/>
    <s v="OSCAR AMILCAR RAMOS VELASQUEZ"/>
    <n v="0"/>
    <n v="0"/>
    <n v="341.06"/>
    <n v="44.337800000000001"/>
    <n v="0"/>
    <n v="0"/>
    <n v="385.39780000000002"/>
    <s v="037049603"/>
    <s v="1"/>
  </r>
  <r>
    <x v="4"/>
    <x v="91"/>
    <s v="1"/>
    <s v="03"/>
    <s v="15041RESI397502023"/>
    <s v="23BL000C"/>
    <n v="10"/>
    <n v="10"/>
    <m/>
    <s v="JOSE ARTURO GUARDADO MARTINEZ"/>
    <n v="0"/>
    <n v="0"/>
    <n v="412.82"/>
    <n v="53.666600000000003"/>
    <n v="0"/>
    <n v="0"/>
    <n v="466.48660000000001"/>
    <s v="020391560"/>
    <s v="1"/>
  </r>
  <r>
    <x v="4"/>
    <x v="92"/>
    <s v="1"/>
    <s v="03"/>
    <s v="15041RESI397502023"/>
    <s v="23BL000C"/>
    <n v="9"/>
    <n v="9"/>
    <m/>
    <s v="SANTIAGO ALCIDES ORELLANA"/>
    <n v="0"/>
    <n v="0"/>
    <n v="569.38"/>
    <n v="74.019400000000005"/>
    <n v="0"/>
    <n v="0"/>
    <n v="643.39940000000001"/>
    <s v="024681860"/>
    <s v="1"/>
  </r>
  <r>
    <x v="4"/>
    <x v="92"/>
    <s v="1"/>
    <s v="03"/>
    <s v="15041RESI397502023"/>
    <s v="23BL000C"/>
    <n v="8"/>
    <n v="8"/>
    <m/>
    <s v="SAMUEL GARCIA COLOCHO"/>
    <n v="0"/>
    <n v="0"/>
    <n v="338.49"/>
    <n v="44.003700000000002"/>
    <n v="0"/>
    <n v="0"/>
    <n v="382.49369999999999"/>
    <s v="013423097"/>
    <s v="1"/>
  </r>
  <r>
    <x v="4"/>
    <x v="92"/>
    <s v="1"/>
    <s v="03"/>
    <s v="15041RESI397502023"/>
    <s v="23BL000C"/>
    <n v="7"/>
    <n v="7"/>
    <m/>
    <s v="OSCAR AMILCAR RAMOS VELASQUEZ"/>
    <n v="0"/>
    <n v="0"/>
    <n v="366.5"/>
    <n v="47.645000000000003"/>
    <n v="0"/>
    <n v="0"/>
    <n v="414.14499999999998"/>
    <s v="037049603"/>
    <s v="1"/>
  </r>
  <r>
    <x v="4"/>
    <x v="93"/>
    <s v="1"/>
    <s v="03"/>
    <s v="15041RESI397502023"/>
    <s v="23BL000C"/>
    <n v="6"/>
    <n v="6"/>
    <s v="0-0"/>
    <s v="ANULADA"/>
    <n v="0"/>
    <n v="0"/>
    <n v="0"/>
    <n v="0"/>
    <n v="0"/>
    <n v="0"/>
    <n v="0"/>
    <m/>
    <s v="1"/>
  </r>
  <r>
    <x v="4"/>
    <x v="93"/>
    <s v="1"/>
    <s v="03"/>
    <s v="15041RESI397502023"/>
    <s v="23BL000C"/>
    <n v="5"/>
    <n v="5"/>
    <m/>
    <s v="JOSE ARTURO GUARDADO MARTINEZ"/>
    <n v="0"/>
    <n v="0"/>
    <n v="433.63"/>
    <n v="56.371900000000004"/>
    <n v="0"/>
    <n v="0"/>
    <n v="490.00189999999998"/>
    <s v="020391560"/>
    <s v="1"/>
  </r>
  <r>
    <x v="4"/>
    <x v="93"/>
    <s v="1"/>
    <s v="03"/>
    <s v="15041RESI397502023"/>
    <s v="23BL000C"/>
    <n v="4"/>
    <n v="4"/>
    <m/>
    <s v="JUAN ANTONIO MONTERROSA HERNANDEZ"/>
    <n v="0"/>
    <n v="0"/>
    <n v="185.93"/>
    <n v="24.170900000000003"/>
    <n v="0"/>
    <n v="0"/>
    <n v="210.10090000000002"/>
    <s v="013838153"/>
    <s v="1"/>
  </r>
  <r>
    <x v="4"/>
    <x v="93"/>
    <s v="1"/>
    <s v="03"/>
    <s v="15041RESI397502023"/>
    <s v="23BL000C"/>
    <n v="3"/>
    <n v="3"/>
    <m/>
    <s v="FRANCISCO MELARA ARDON"/>
    <n v="0"/>
    <n v="0"/>
    <n v="398.23"/>
    <n v="51.769900000000007"/>
    <n v="0"/>
    <n v="0"/>
    <n v="449.99990000000003"/>
    <s v="024372843"/>
    <s v="1"/>
  </r>
  <r>
    <x v="4"/>
    <x v="93"/>
    <s v="1"/>
    <s v="03"/>
    <s v="15041RESI397502023"/>
    <s v="23BL000C"/>
    <n v="2"/>
    <n v="2"/>
    <m/>
    <s v="SANTIAGO ALCIDES ORELLANA"/>
    <n v="0"/>
    <n v="0"/>
    <n v="238.94"/>
    <n v="31.062200000000001"/>
    <n v="0"/>
    <n v="0"/>
    <n v="270.00220000000002"/>
    <s v="024681860"/>
    <s v="1"/>
  </r>
  <r>
    <x v="4"/>
    <x v="93"/>
    <s v="1"/>
    <s v="03"/>
    <s v="15041RESI397502023"/>
    <s v="23BL000C"/>
    <n v="1"/>
    <n v="1"/>
    <s v="0-0"/>
    <s v="ANULADA"/>
    <n v="0"/>
    <n v="0"/>
    <n v="0"/>
    <n v="0"/>
    <n v="0"/>
    <n v="0"/>
    <n v="0"/>
    <m/>
    <s v="1"/>
  </r>
  <r>
    <x v="4"/>
    <x v="93"/>
    <s v="1"/>
    <s v="03"/>
    <s v="15041RESIN020652022"/>
    <s v="22LB000C"/>
    <n v="2000"/>
    <n v="2000"/>
    <m/>
    <s v="VIELLMAN FABRICIO HERNANDEZ RIVERA"/>
    <n v="0"/>
    <n v="0"/>
    <n v="110.88"/>
    <n v="14.414400000000001"/>
    <n v="0"/>
    <n v="0"/>
    <n v="125.2944"/>
    <s v="029422805"/>
    <s v="1"/>
  </r>
  <r>
    <x v="4"/>
    <x v="93"/>
    <s v="1"/>
    <s v="03"/>
    <s v="15041RESIN020652022"/>
    <s v="22LB000C"/>
    <n v="1999"/>
    <n v="1999"/>
    <m/>
    <s v="FRANCISCO JESUS MELARA SORIANO"/>
    <n v="0"/>
    <n v="0"/>
    <n v="488.5"/>
    <n v="63.505000000000003"/>
    <n v="0"/>
    <n v="0"/>
    <n v="552.005"/>
    <s v="028967810"/>
    <s v="1"/>
  </r>
  <r>
    <x v="4"/>
    <x v="94"/>
    <s v="1"/>
    <s v="03"/>
    <s v="15041RESIN020652022"/>
    <s v="22LB000C"/>
    <n v="1998"/>
    <n v="1998"/>
    <m/>
    <s v="LUIS FENDANDO ANCHETA"/>
    <n v="0"/>
    <n v="0"/>
    <n v="684.95"/>
    <n v="89.043500000000009"/>
    <n v="0"/>
    <n v="0"/>
    <n v="773.99350000000004"/>
    <s v="019830797"/>
    <s v="1"/>
  </r>
  <r>
    <x v="4"/>
    <x v="94"/>
    <s v="1"/>
    <s v="03"/>
    <s v="15041RESIN020652022"/>
    <s v="22LB000C"/>
    <n v="1997"/>
    <n v="1997"/>
    <m/>
    <s v="HECTOR ADILIO MENDEZ CORDOVA"/>
    <n v="0"/>
    <n v="0"/>
    <n v="185.84"/>
    <n v="24.159200000000002"/>
    <n v="0"/>
    <n v="0"/>
    <n v="209.9992"/>
    <s v="040882442"/>
    <s v="1"/>
  </r>
  <r>
    <x v="4"/>
    <x v="94"/>
    <s v="1"/>
    <s v="03"/>
    <s v="15041RESIN020652022"/>
    <s v="22LB000C"/>
    <n v="1996"/>
    <n v="1996"/>
    <m/>
    <s v="OSCAR EDUARDO FLORES MACIA"/>
    <n v="0"/>
    <n v="0"/>
    <n v="424.8"/>
    <n v="55.224000000000004"/>
    <n v="0"/>
    <n v="0"/>
    <n v="480.024"/>
    <s v="023040354"/>
    <s v="1"/>
  </r>
  <r>
    <x v="4"/>
    <x v="94"/>
    <s v="1"/>
    <s v="03"/>
    <s v="15041RESIN020652022"/>
    <s v="22LB000C"/>
    <n v="1995"/>
    <n v="1995"/>
    <m/>
    <s v="SILVIA MARISELA CASTRO"/>
    <n v="0"/>
    <n v="0"/>
    <n v="539.82000000000005"/>
    <n v="70.176600000000008"/>
    <n v="0"/>
    <n v="0"/>
    <n v="609.99660000000006"/>
    <s v="017244720"/>
    <s v="1"/>
  </r>
  <r>
    <x v="4"/>
    <x v="94"/>
    <s v="1"/>
    <s v="03"/>
    <s v="15041RESIN020652022"/>
    <s v="22LB000C"/>
    <n v="1994"/>
    <n v="1994"/>
    <m/>
    <s v="MIRNA ERMITA ORELLANA DE MARTINEZ"/>
    <n v="0"/>
    <n v="0"/>
    <n v="326.16000000000003"/>
    <n v="42.400800000000004"/>
    <n v="0"/>
    <n v="0"/>
    <n v="368.56080000000003"/>
    <s v="005441162"/>
    <s v="1"/>
  </r>
  <r>
    <x v="4"/>
    <x v="94"/>
    <s v="1"/>
    <s v="03"/>
    <s v="15041RESIN020652022"/>
    <s v="22LB000C"/>
    <n v="1993"/>
    <n v="1993"/>
    <m/>
    <s v="MAX FRANCISCO OLIVA"/>
    <n v="0"/>
    <n v="0"/>
    <n v="5.84"/>
    <n v="0.75919999999999999"/>
    <n v="0"/>
    <n v="0"/>
    <n v="6.5991999999999997"/>
    <s v="011354917"/>
    <s v="1"/>
  </r>
  <r>
    <x v="4"/>
    <x v="94"/>
    <s v="1"/>
    <s v="03"/>
    <s v="15041RESIN020652022"/>
    <s v="22LB000C"/>
    <n v="1992"/>
    <n v="1992"/>
    <m/>
    <s v="FRANCISCO ALEXANDER TOBAR CASTILLO"/>
    <n v="0"/>
    <n v="0"/>
    <n v="85.84"/>
    <n v="11.1592"/>
    <n v="0"/>
    <n v="0"/>
    <n v="96.999200000000002"/>
    <s v="036616376"/>
    <s v="1"/>
  </r>
  <r>
    <x v="4"/>
    <x v="95"/>
    <s v="1"/>
    <s v="03"/>
    <s v="15041RESIN020652022"/>
    <s v="22LB000C"/>
    <n v="1991"/>
    <n v="1991"/>
    <m/>
    <s v="JAIME ANTONIO MORAN LEON"/>
    <n v="0"/>
    <n v="0"/>
    <n v="398.23"/>
    <n v="51.769900000000007"/>
    <n v="0"/>
    <n v="0"/>
    <n v="449.99990000000003"/>
    <s v="027638133"/>
    <s v="1"/>
  </r>
  <r>
    <x v="4"/>
    <x v="95"/>
    <s v="1"/>
    <s v="03"/>
    <s v="15041RESIN020652022"/>
    <s v="22LB000C"/>
    <n v="1990"/>
    <n v="1990"/>
    <m/>
    <s v="VIELLMAN FABRICIO HERNANDEZ RIVERA"/>
    <n v="0"/>
    <n v="0"/>
    <n v="176.97"/>
    <n v="23.0061"/>
    <n v="0"/>
    <n v="0"/>
    <n v="199.9761"/>
    <s v="029422805"/>
    <s v="1"/>
  </r>
  <r>
    <x v="4"/>
    <x v="95"/>
    <s v="1"/>
    <s v="03"/>
    <s v="15041RESIN020652022"/>
    <s v="22LB000C"/>
    <n v="1989"/>
    <n v="1989"/>
    <m/>
    <s v="JUAN ANTONIO ALVARENGA GUARDADO"/>
    <n v="0"/>
    <n v="0"/>
    <n v="223.01"/>
    <n v="28.991299999999999"/>
    <n v="0"/>
    <n v="0"/>
    <n v="252.00129999999999"/>
    <s v="036880959"/>
    <s v="1"/>
  </r>
  <r>
    <x v="4"/>
    <x v="95"/>
    <s v="1"/>
    <s v="03"/>
    <s v="15041RESIN020652022"/>
    <s v="22LB000C"/>
    <n v="1988"/>
    <n v="1988"/>
    <s v="0-0"/>
    <s v="ANULADA"/>
    <n v="0"/>
    <n v="0"/>
    <n v="0"/>
    <n v="0"/>
    <n v="0"/>
    <n v="0"/>
    <n v="0"/>
    <m/>
    <s v="1"/>
  </r>
  <r>
    <x v="4"/>
    <x v="95"/>
    <s v="1"/>
    <s v="03"/>
    <s v="15041RESIN020652022"/>
    <s v="22LB000C"/>
    <n v="1987"/>
    <n v="1987"/>
    <m/>
    <s v="SILVIA MARISELA CASTRO"/>
    <n v="0"/>
    <n v="0"/>
    <n v="495.57"/>
    <n v="64.424099999999996"/>
    <n v="0"/>
    <n v="0"/>
    <n v="559.9941"/>
    <s v="017244720"/>
    <s v="1"/>
  </r>
  <r>
    <x v="4"/>
    <x v="96"/>
    <s v="1"/>
    <s v="03"/>
    <s v="15041RESIN020652022"/>
    <s v="22LB000C"/>
    <n v="1986"/>
    <n v="1986"/>
    <m/>
    <s v="JUAN DANIEL RIVAS HERNANDEZ"/>
    <n v="0"/>
    <n v="0"/>
    <n v="410.62"/>
    <n v="53.380600000000001"/>
    <n v="0"/>
    <n v="0"/>
    <n v="464.00060000000002"/>
    <s v="056157740"/>
    <s v="1"/>
  </r>
  <r>
    <x v="4"/>
    <x v="96"/>
    <s v="1"/>
    <s v="03"/>
    <s v="15041RESIN020652022"/>
    <s v="22LB000C"/>
    <n v="1985"/>
    <n v="1985"/>
    <m/>
    <s v="JOSE ALBERTO ORTIZ HERRERA"/>
    <n v="0"/>
    <n v="0"/>
    <n v="76.33"/>
    <n v="9.9229000000000003"/>
    <n v="0"/>
    <n v="0"/>
    <n v="86.252899999999997"/>
    <s v="025233694"/>
    <s v="1"/>
  </r>
  <r>
    <x v="4"/>
    <x v="96"/>
    <s v="1"/>
    <s v="03"/>
    <s v="15041RESIN020652022"/>
    <s v="22LB000C"/>
    <n v="1984"/>
    <n v="1984"/>
    <s v="03152303051010"/>
    <s v="FERRETERIA Y SUMINISTROS DE OCCIDENTE"/>
    <n v="0"/>
    <n v="0"/>
    <n v="44.25"/>
    <n v="5.7525000000000004"/>
    <n v="0"/>
    <n v="0"/>
    <n v="50.002499999999998"/>
    <m/>
    <s v="1"/>
  </r>
  <r>
    <x v="4"/>
    <x v="96"/>
    <s v="1"/>
    <s v="03"/>
    <s v="15041RESIN020652022"/>
    <s v="22LB000C"/>
    <n v="1983"/>
    <n v="1983"/>
    <m/>
    <s v="CARLA YOLANDA RIVERA DE GONZALES"/>
    <n v="0"/>
    <n v="0"/>
    <n v="408.41"/>
    <n v="53.093300000000006"/>
    <n v="0"/>
    <n v="0"/>
    <n v="461.50330000000002"/>
    <s v="043352446"/>
    <s v="1"/>
  </r>
  <r>
    <x v="4"/>
    <x v="96"/>
    <s v="1"/>
    <s v="03"/>
    <s v="15041RESIN020652022"/>
    <s v="22LB000C"/>
    <n v="1982"/>
    <n v="1982"/>
    <m/>
    <s v="SILVIA MARISELA CASTRO"/>
    <n v="0"/>
    <n v="0"/>
    <n v="477.88"/>
    <n v="62.124400000000001"/>
    <n v="0"/>
    <n v="0"/>
    <n v="540.00440000000003"/>
    <s v="017244720"/>
    <s v="1"/>
  </r>
  <r>
    <x v="4"/>
    <x v="96"/>
    <s v="1"/>
    <s v="03"/>
    <s v="15041RESIN020652022"/>
    <s v="22LB000C"/>
    <n v="1981"/>
    <n v="1981"/>
    <m/>
    <s v="VIELLMAN FABRICIO HERNANDEZ RIVERA"/>
    <n v="0"/>
    <n v="0"/>
    <n v="88.45"/>
    <n v="11.4985"/>
    <n v="0"/>
    <n v="0"/>
    <n v="99.948499999999996"/>
    <s v="029422805"/>
    <s v="1"/>
  </r>
  <r>
    <x v="4"/>
    <x v="96"/>
    <s v="1"/>
    <s v="03"/>
    <s v="15041RESIN020652022"/>
    <s v="22LB000C"/>
    <n v="1980"/>
    <n v="1980"/>
    <m/>
    <s v="FRANCISCO ALEXANDER TOBAR CASTILLO"/>
    <n v="0"/>
    <n v="0"/>
    <n v="725.66"/>
    <n v="94.335800000000006"/>
    <n v="0"/>
    <n v="0"/>
    <n v="819.99579999999992"/>
    <s v="036616376"/>
    <s v="1"/>
  </r>
  <r>
    <x v="4"/>
    <x v="96"/>
    <s v="1"/>
    <s v="03"/>
    <s v="15041RESIN020652022"/>
    <s v="22LB000C"/>
    <n v="1979"/>
    <n v="1979"/>
    <m/>
    <s v="CARLA YOLANDA RIVERA DE GONZALES"/>
    <n v="0"/>
    <n v="0"/>
    <n v="406.63"/>
    <n v="52.861899999999999"/>
    <n v="0"/>
    <n v="0"/>
    <n v="459.49189999999999"/>
    <s v="043352446"/>
    <s v="1"/>
  </r>
  <r>
    <x v="4"/>
    <x v="97"/>
    <s v="1"/>
    <s v="03"/>
    <s v="15041RESIN020652022"/>
    <s v="22LB000C"/>
    <n v="1978"/>
    <n v="1978"/>
    <m/>
    <s v="LAURA ELENA DUEÑAS BLANCO"/>
    <n v="0"/>
    <n v="0"/>
    <n v="53.1"/>
    <n v="6.9030000000000005"/>
    <n v="0"/>
    <n v="0"/>
    <n v="60.003"/>
    <s v="015116086"/>
    <s v="1"/>
  </r>
  <r>
    <x v="4"/>
    <x v="97"/>
    <s v="1"/>
    <s v="03"/>
    <s v="15041RESIN020652022"/>
    <s v="22LB000C"/>
    <n v="1977"/>
    <n v="1977"/>
    <m/>
    <s v="JUAN DANIEL RIVAS HERNANDEZ"/>
    <n v="0"/>
    <n v="0"/>
    <n v="830.53"/>
    <n v="107.9689"/>
    <n v="0"/>
    <n v="0"/>
    <n v="938.49889999999994"/>
    <s v="056157740"/>
    <s v="1"/>
  </r>
  <r>
    <x v="4"/>
    <x v="97"/>
    <s v="1"/>
    <s v="03"/>
    <s v="15041RESIN020652022"/>
    <s v="22LB000C"/>
    <n v="1976"/>
    <n v="1976"/>
    <s v="06140706121062"/>
    <s v="ADMINISTRADORES DE SEGUROS Y FINANZAS, S.A. DE C.V."/>
    <n v="0"/>
    <n v="0"/>
    <n v="121.68"/>
    <n v="15.818400000000002"/>
    <n v="0"/>
    <n v="0"/>
    <n v="137.4984"/>
    <m/>
    <s v="1"/>
  </r>
  <r>
    <x v="4"/>
    <x v="97"/>
    <s v="1"/>
    <s v="03"/>
    <s v="15041RESIN020652022"/>
    <s v="22LB000C"/>
    <n v="1975"/>
    <n v="1975"/>
    <m/>
    <s v="SILVIA MARISELA CASTRO"/>
    <n v="0"/>
    <n v="0"/>
    <n v="441.59"/>
    <n v="57.406700000000001"/>
    <n v="0"/>
    <n v="0"/>
    <n v="498.99669999999998"/>
    <s v="017244720"/>
    <s v="1"/>
  </r>
  <r>
    <x v="4"/>
    <x v="97"/>
    <s v="1"/>
    <s v="03"/>
    <s v="15041RESIN020652022"/>
    <s v="22LB000C"/>
    <n v="1974"/>
    <n v="1974"/>
    <m/>
    <s v="MARVIN JEOVANI ESCOBAR SALAZAR"/>
    <n v="0"/>
    <n v="0"/>
    <n v="102.13"/>
    <n v="13.276899999999999"/>
    <n v="0"/>
    <n v="0"/>
    <n v="115.40689999999999"/>
    <s v="038195978"/>
    <s v="1"/>
  </r>
  <r>
    <x v="4"/>
    <x v="97"/>
    <s v="1"/>
    <s v="03"/>
    <s v="15041RESIN020652022"/>
    <s v="22LB000C"/>
    <n v="1973"/>
    <n v="1973"/>
    <m/>
    <s v="VIELLMAN FABRICIO HERNANDEZ RIVERA"/>
    <n v="0"/>
    <n v="0"/>
    <n v="176.94"/>
    <n v="23.002200000000002"/>
    <n v="0"/>
    <n v="0"/>
    <n v="199.94220000000001"/>
    <s v="029422805"/>
    <s v="1"/>
  </r>
  <r>
    <x v="4"/>
    <x v="97"/>
    <s v="1"/>
    <s v="03"/>
    <s v="15041RESIN020652022"/>
    <s v="22LB000C"/>
    <n v="1972"/>
    <n v="1972"/>
    <m/>
    <s v="MAX FRANCISCO OLIVA"/>
    <n v="0"/>
    <n v="0"/>
    <n v="73"/>
    <n v="9.49"/>
    <n v="0"/>
    <n v="0"/>
    <n v="82.49"/>
    <s v="011354917"/>
    <s v="1"/>
  </r>
  <r>
    <x v="4"/>
    <x v="97"/>
    <s v="1"/>
    <s v="03"/>
    <s v="15041RESIN020652022"/>
    <s v="22LB000C"/>
    <n v="1971"/>
    <n v="1971"/>
    <m/>
    <s v="INOCENCIO PAIZ MARTINEZ"/>
    <n v="0"/>
    <n v="0"/>
    <n v="389.38"/>
    <n v="50.619399999999999"/>
    <n v="0"/>
    <n v="0"/>
    <n v="439.99939999999998"/>
    <s v="044196089"/>
    <s v="1"/>
  </r>
  <r>
    <x v="4"/>
    <x v="97"/>
    <s v="1"/>
    <s v="03"/>
    <s v="15041RESIN020652022"/>
    <s v="22LB000C"/>
    <n v="1970"/>
    <n v="1970"/>
    <m/>
    <s v="SANTIAGO ALCIDES ORELLANA"/>
    <n v="0"/>
    <n v="0"/>
    <n v="571.24"/>
    <n v="74.261200000000002"/>
    <n v="0"/>
    <n v="0"/>
    <n v="645.50120000000004"/>
    <s v="024681860"/>
    <s v="1"/>
  </r>
  <r>
    <x v="4"/>
    <x v="97"/>
    <s v="1"/>
    <s v="03"/>
    <s v="15041RESIN020652022"/>
    <s v="22LB000C"/>
    <n v="1969"/>
    <n v="1969"/>
    <m/>
    <s v="FRANCISCO ALEXANDER TOBAR CASTILLO"/>
    <n v="0"/>
    <n v="0"/>
    <n v="232.3"/>
    <n v="30.199000000000002"/>
    <n v="0"/>
    <n v="0"/>
    <n v="262.49900000000002"/>
    <s v="036616376"/>
    <s v="1"/>
  </r>
  <r>
    <x v="4"/>
    <x v="98"/>
    <s v="1"/>
    <s v="03"/>
    <s v="15041RESIN020652022"/>
    <s v="22LB000C"/>
    <n v="1968"/>
    <n v="1968"/>
    <m/>
    <s v="JULIO ALEXANDER RODRIGUEZ"/>
    <n v="0"/>
    <n v="0"/>
    <n v="10.62"/>
    <n v="1.3806"/>
    <n v="0"/>
    <n v="0"/>
    <n v="12.000599999999999"/>
    <s v="003718076"/>
    <s v="1"/>
  </r>
  <r>
    <x v="4"/>
    <x v="98"/>
    <s v="1"/>
    <s v="03"/>
    <s v="15041RESIN020652022"/>
    <s v="22LB000C"/>
    <n v="1967"/>
    <n v="1967"/>
    <m/>
    <s v="JACQUELINE ESMERALDA DIAZ CRESPIN"/>
    <n v="0"/>
    <n v="0"/>
    <n v="813.05"/>
    <n v="105.6965"/>
    <n v="0"/>
    <n v="0"/>
    <n v="918.74649999999997"/>
    <s v="048835287"/>
    <s v="1"/>
  </r>
  <r>
    <x v="4"/>
    <x v="98"/>
    <s v="1"/>
    <s v="03"/>
    <s v="15041RESIN020652022"/>
    <s v="22LB000C"/>
    <n v="1966"/>
    <n v="1966"/>
    <m/>
    <s v="CARLA YOLANDA RIVERA DE GONZALES"/>
    <n v="0"/>
    <n v="0"/>
    <n v="403.1"/>
    <n v="52.403000000000006"/>
    <n v="0"/>
    <n v="0"/>
    <n v="455.50300000000004"/>
    <s v="043352446"/>
    <s v="1"/>
  </r>
  <r>
    <x v="4"/>
    <x v="98"/>
    <s v="1"/>
    <s v="03"/>
    <s v="15041RESIN020652022"/>
    <s v="22LB000C"/>
    <n v="1965"/>
    <n v="1965"/>
    <m/>
    <s v="SANTIAGO ALCIDES ORELLANA"/>
    <n v="0"/>
    <n v="0"/>
    <n v="427.44"/>
    <n v="55.5672"/>
    <n v="0"/>
    <n v="0"/>
    <n v="483.00720000000001"/>
    <s v="024681860"/>
    <s v="1"/>
  </r>
  <r>
    <x v="4"/>
    <x v="98"/>
    <s v="1"/>
    <s v="03"/>
    <s v="15041RESIN020652022"/>
    <s v="22LB000C"/>
    <n v="1964"/>
    <n v="1964"/>
    <m/>
    <s v="RIGOBERTO SERRANO QUINTANILLA"/>
    <n v="0"/>
    <n v="0"/>
    <n v="438.05"/>
    <n v="56.9465"/>
    <n v="0"/>
    <n v="0"/>
    <n v="494.99650000000003"/>
    <s v="039432925"/>
    <s v="1"/>
  </r>
  <r>
    <x v="4"/>
    <x v="99"/>
    <s v="1"/>
    <s v="03"/>
    <s v="15041RESIN020652022"/>
    <s v="22LB000C"/>
    <n v="1963"/>
    <n v="1963"/>
    <m/>
    <s v="DAVID ENRRIQUE DELGADO SICILIA"/>
    <n v="0"/>
    <n v="0"/>
    <n v="80.97"/>
    <n v="10.5261"/>
    <n v="0"/>
    <n v="0"/>
    <n v="91.496099999999998"/>
    <s v="027447100"/>
    <s v="1"/>
  </r>
  <r>
    <x v="4"/>
    <x v="99"/>
    <s v="1"/>
    <s v="03"/>
    <s v="15041RESIN020652022"/>
    <s v="22LB000C"/>
    <n v="1962"/>
    <n v="1962"/>
    <m/>
    <s v="DAVID ENRRIQUE DELGADO SICILIA"/>
    <n v="0"/>
    <n v="0"/>
    <n v="454.87"/>
    <n v="59.133100000000006"/>
    <n v="0"/>
    <n v="0"/>
    <n v="514.00310000000002"/>
    <s v="027447100"/>
    <s v="1"/>
  </r>
  <r>
    <x v="4"/>
    <x v="99"/>
    <s v="1"/>
    <s v="03"/>
    <s v="15041RESIN020652022"/>
    <s v="22LB000C"/>
    <n v="1961"/>
    <n v="1961"/>
    <m/>
    <s v="SANTIAGO ALCIDES ORELLANA"/>
    <n v="0"/>
    <n v="0"/>
    <n v="457.96"/>
    <n v="59.534799999999997"/>
    <n v="0"/>
    <n v="0"/>
    <n v="517.49479999999994"/>
    <s v="024681860"/>
    <s v="1"/>
  </r>
  <r>
    <x v="4"/>
    <x v="99"/>
    <s v="1"/>
    <s v="03"/>
    <s v="15041RESIN020652022"/>
    <s v="22LB000C"/>
    <n v="1960"/>
    <n v="1960"/>
    <m/>
    <s v="JACQUELINE ESMERALDA DIAZ CRESPIN"/>
    <n v="0"/>
    <n v="0"/>
    <n v="408.19"/>
    <n v="53.064700000000002"/>
    <n v="0"/>
    <n v="0"/>
    <n v="461.25470000000001"/>
    <s v="048835287"/>
    <s v="1"/>
  </r>
  <r>
    <x v="4"/>
    <x v="99"/>
    <s v="1"/>
    <s v="03"/>
    <s v="15041RESIN020652022"/>
    <s v="22LB000C"/>
    <n v="1959"/>
    <n v="1959"/>
    <m/>
    <s v="FRANCISCO ALEXANDER TOBAR CASTILLO"/>
    <n v="0"/>
    <n v="0"/>
    <n v="289.64999999999998"/>
    <n v="37.654499999999999"/>
    <n v="0"/>
    <n v="0"/>
    <n v="327.30449999999996"/>
    <s v="036616376"/>
    <s v="1"/>
  </r>
  <r>
    <x v="4"/>
    <x v="100"/>
    <s v="1"/>
    <s v="03"/>
    <s v="15041RESIN020652022"/>
    <s v="22LB000C"/>
    <n v="1958"/>
    <n v="1958"/>
    <m/>
    <s v="MAX FRANCISCO OLIVA"/>
    <n v="0"/>
    <n v="0"/>
    <n v="48.67"/>
    <n v="6.3271000000000006"/>
    <n v="0"/>
    <n v="0"/>
    <n v="54.997100000000003"/>
    <s v="011354917"/>
    <s v="1"/>
  </r>
  <r>
    <x v="4"/>
    <x v="100"/>
    <s v="1"/>
    <s v="03"/>
    <s v="15041RESIN020652022"/>
    <s v="22LB000C"/>
    <n v="1957"/>
    <n v="1957"/>
    <m/>
    <s v="SANTIAGO ALCIDES ORELLANA"/>
    <n v="0"/>
    <n v="0"/>
    <n v="489.83"/>
    <n v="63.677900000000001"/>
    <n v="0"/>
    <n v="0"/>
    <n v="553.50789999999995"/>
    <s v="024681860"/>
    <s v="1"/>
  </r>
  <r>
    <x v="4"/>
    <x v="100"/>
    <s v="1"/>
    <s v="03"/>
    <s v="15041RESIN020652022"/>
    <s v="22LB000C"/>
    <n v="1956"/>
    <n v="1956"/>
    <m/>
    <s v="JOSE ARTURO GUARDADO MARTINEZ"/>
    <n v="0"/>
    <n v="0"/>
    <n v="417.25"/>
    <n v="54.2425"/>
    <n v="0"/>
    <n v="0"/>
    <n v="471.49250000000001"/>
    <s v="020391560"/>
    <s v="1"/>
  </r>
  <r>
    <x v="4"/>
    <x v="100"/>
    <s v="1"/>
    <s v="03"/>
    <s v="15041RESIN020652022"/>
    <s v="22LB000C"/>
    <n v="1955"/>
    <n v="1955"/>
    <s v="06143006101060"/>
    <s v="LOTICOMER S.A DE C.V."/>
    <n v="0"/>
    <n v="0"/>
    <n v="703.54"/>
    <n v="91.4602"/>
    <n v="0"/>
    <n v="0"/>
    <n v="795.00019999999995"/>
    <m/>
    <s v="1"/>
  </r>
  <r>
    <x v="4"/>
    <x v="100"/>
    <s v="1"/>
    <s v="03"/>
    <s v="15041RESIN020652022"/>
    <s v="22LB000C"/>
    <n v="1954"/>
    <n v="1954"/>
    <m/>
    <s v="ORLANDO AYALA RAUDA"/>
    <n v="0"/>
    <n v="0"/>
    <n v="405.79"/>
    <n v="52.752700000000004"/>
    <n v="0"/>
    <n v="0"/>
    <n v="458.54270000000002"/>
    <s v="022524826"/>
    <s v="1"/>
  </r>
  <r>
    <x v="4"/>
    <x v="100"/>
    <s v="1"/>
    <s v="03"/>
    <s v="15041RESIN020652022"/>
    <s v="22LB000C"/>
    <n v="1953"/>
    <n v="1953"/>
    <s v="04122808951013"/>
    <s v="ASOC. COOP. DE PRODUCCION PRODUCTORES ORGANICOS DE RL"/>
    <n v="0"/>
    <n v="0"/>
    <n v="199.12"/>
    <n v="25.8856"/>
    <n v="0"/>
    <n v="0"/>
    <n v="225.00560000000002"/>
    <m/>
    <s v="1"/>
  </r>
  <r>
    <x v="4"/>
    <x v="100"/>
    <s v="1"/>
    <s v="03"/>
    <s v="15041RESIN020652022"/>
    <s v="22LB000C"/>
    <n v="1952"/>
    <n v="1952"/>
    <m/>
    <s v="VIELLMAN FABRICIO HERNANDEZ RIVERA"/>
    <n v="0"/>
    <n v="0"/>
    <n v="106.37"/>
    <n v="13.828100000000001"/>
    <n v="0"/>
    <n v="0"/>
    <n v="120.19810000000001"/>
    <s v="029422805"/>
    <s v="1"/>
  </r>
  <r>
    <x v="4"/>
    <x v="100"/>
    <s v="1"/>
    <s v="03"/>
    <s v="15041RESIN020652022"/>
    <s v="22LB000C"/>
    <n v="1951"/>
    <n v="1951"/>
    <m/>
    <s v="JUAN ANTONIO ALVARENGA GUARDADO"/>
    <n v="0"/>
    <n v="0"/>
    <n v="201.77"/>
    <n v="26.230100000000004"/>
    <n v="0"/>
    <n v="0"/>
    <n v="228.0001"/>
    <s v="036880959"/>
    <s v="1"/>
  </r>
  <r>
    <x v="4"/>
    <x v="100"/>
    <s v="1"/>
    <s v="03"/>
    <s v="15041RESIN020652022"/>
    <s v="22LB000C"/>
    <n v="1950"/>
    <n v="1950"/>
    <m/>
    <s v="SANTIAGO ALCIDES ORELLANA"/>
    <n v="0"/>
    <n v="0"/>
    <n v="270"/>
    <n v="35.1"/>
    <n v="0"/>
    <n v="0"/>
    <n v="305.10000000000002"/>
    <s v="024681860"/>
    <s v="1"/>
  </r>
  <r>
    <x v="4"/>
    <x v="100"/>
    <s v="1"/>
    <s v="03"/>
    <s v="15041RESIN020652022"/>
    <s v="22LB000C"/>
    <n v="1949"/>
    <n v="1949"/>
    <m/>
    <s v="LUIS FENDANDO ANCHETA"/>
    <n v="0"/>
    <n v="0"/>
    <n v="684.95"/>
    <n v="89.043500000000009"/>
    <n v="0"/>
    <n v="0"/>
    <n v="773.99350000000004"/>
    <s v="019830797"/>
    <s v="1"/>
  </r>
  <r>
    <x v="4"/>
    <x v="101"/>
    <s v="1"/>
    <s v="03"/>
    <s v="15041RESIN020652022"/>
    <s v="22LB000C"/>
    <n v="1948"/>
    <n v="1948"/>
    <m/>
    <s v="JOSE ARTURO GUARDADO MARTINEZ"/>
    <n v="0"/>
    <n v="0"/>
    <n v="395.12"/>
    <n v="51.365600000000001"/>
    <n v="0"/>
    <n v="0"/>
    <n v="446.48559999999998"/>
    <s v="020391560"/>
    <s v="1"/>
  </r>
  <r>
    <x v="4"/>
    <x v="101"/>
    <s v="1"/>
    <s v="03"/>
    <s v="15041RESIN020652022"/>
    <s v="22LB000C"/>
    <n v="1947"/>
    <n v="1947"/>
    <m/>
    <s v="FRANCISCO ALEXANDER TOBAR CASTILLO"/>
    <n v="0"/>
    <n v="0"/>
    <n v="96.64"/>
    <n v="12.5632"/>
    <n v="0"/>
    <n v="0"/>
    <n v="109.2032"/>
    <s v="036616376"/>
    <s v="1"/>
  </r>
  <r>
    <x v="4"/>
    <x v="101"/>
    <s v="1"/>
    <s v="03"/>
    <s v="15041RESIN020652022"/>
    <s v="22LB000C"/>
    <n v="1946"/>
    <n v="1946"/>
    <m/>
    <s v="DINORA MAGAÑA"/>
    <n v="0"/>
    <n v="0"/>
    <n v="42.48"/>
    <n v="5.5224000000000002"/>
    <n v="0"/>
    <n v="0"/>
    <n v="48.002399999999994"/>
    <s v="013430094"/>
    <s v="1"/>
  </r>
  <r>
    <x v="4"/>
    <x v="102"/>
    <s v="1"/>
    <s v="03"/>
    <s v="15041RESIN020652022"/>
    <s v="22LB000C"/>
    <n v="1945"/>
    <n v="1945"/>
    <m/>
    <s v="MAX FRANCISCO OLIVA"/>
    <n v="0"/>
    <n v="0"/>
    <n v="69.11"/>
    <n v="8.9843000000000011"/>
    <n v="0"/>
    <n v="0"/>
    <n v="78.094300000000004"/>
    <s v="011354917"/>
    <s v="1"/>
  </r>
  <r>
    <x v="4"/>
    <x v="102"/>
    <s v="1"/>
    <s v="03"/>
    <s v="15041RESIN020652022"/>
    <s v="22LB000C"/>
    <n v="1944"/>
    <n v="1944"/>
    <s v="06140706121062"/>
    <s v="ADMINISTRADORES DE SEGUROS Y FINANZAS, S.A. DE C.V."/>
    <n v="0"/>
    <n v="0"/>
    <n v="584.07000000000005"/>
    <n v="75.929100000000005"/>
    <n v="0"/>
    <n v="0"/>
    <n v="659.9991"/>
    <m/>
    <s v="1"/>
  </r>
  <r>
    <x v="4"/>
    <x v="102"/>
    <s v="1"/>
    <s v="03"/>
    <s v="15041RESIN020652022"/>
    <s v="22LB000C"/>
    <n v="1943"/>
    <n v="1943"/>
    <m/>
    <s v="LUIS FENDANDO ANCHETA"/>
    <n v="0"/>
    <n v="0"/>
    <n v="426.82"/>
    <n v="55.486600000000003"/>
    <n v="0"/>
    <n v="0"/>
    <n v="482.3066"/>
    <s v="019830797"/>
    <s v="1"/>
  </r>
  <r>
    <x v="4"/>
    <x v="103"/>
    <s v="1"/>
    <s v="03"/>
    <s v="15041RESIN020652022"/>
    <s v="22LB000C"/>
    <n v="1942"/>
    <n v="1942"/>
    <m/>
    <s v="JACQUELINE ESMERALDA DIAZ CRESPIN"/>
    <n v="0"/>
    <n v="0"/>
    <n v="357.74"/>
    <n v="46.5062"/>
    <n v="0"/>
    <n v="0"/>
    <n v="404.24619999999999"/>
    <s v="048835287"/>
    <s v="1"/>
  </r>
  <r>
    <x v="4"/>
    <x v="103"/>
    <s v="1"/>
    <s v="03"/>
    <s v="15041RESIN020652022"/>
    <s v="22LB000C"/>
    <n v="1941"/>
    <n v="1941"/>
    <m/>
    <s v="FRANCISCO ALEXANDER TOBAR CASTILLO"/>
    <n v="0"/>
    <n v="0"/>
    <n v="79.650000000000006"/>
    <n v="10.354500000000002"/>
    <n v="0"/>
    <n v="0"/>
    <n v="90.004500000000007"/>
    <s v="036616376"/>
    <s v="1"/>
  </r>
  <r>
    <x v="4"/>
    <x v="103"/>
    <s v="1"/>
    <s v="03"/>
    <s v="15041RESIN020652022"/>
    <s v="22LB000C"/>
    <n v="1940"/>
    <n v="1940"/>
    <s v="017244720"/>
    <s v="SILVIA MARISELA CASTRO"/>
    <n v="0"/>
    <n v="0"/>
    <n v="429.64"/>
    <n v="55.853200000000001"/>
    <n v="0"/>
    <n v="0"/>
    <n v="485.4932"/>
    <m/>
    <s v="1"/>
  </r>
  <r>
    <x v="4"/>
    <x v="103"/>
    <s v="1"/>
    <s v="03"/>
    <s v="15041RESIN020652022"/>
    <s v="22LB000C"/>
    <n v="1939"/>
    <n v="1939"/>
    <m/>
    <s v="ROMEO ANTONIO ESCALANTE ORELLANA"/>
    <n v="0"/>
    <n v="0"/>
    <n v="325.66000000000003"/>
    <n v="42.335800000000006"/>
    <n v="0"/>
    <n v="0"/>
    <n v="367.99580000000003"/>
    <s v="016983575"/>
    <s v="1"/>
  </r>
  <r>
    <x v="4"/>
    <x v="103"/>
    <s v="1"/>
    <s v="03"/>
    <s v="15041RESIN020652022"/>
    <s v="22LB000C"/>
    <n v="1938"/>
    <n v="1938"/>
    <m/>
    <s v="DAVID ENRRIQUE DELGADO SICILIA"/>
    <n v="0"/>
    <n v="0"/>
    <n v="326.54000000000002"/>
    <n v="42.450200000000002"/>
    <n v="0"/>
    <n v="0"/>
    <n v="368.99020000000002"/>
    <s v="027447100"/>
    <s v="1"/>
  </r>
  <r>
    <x v="4"/>
    <x v="103"/>
    <s v="1"/>
    <s v="03"/>
    <s v="15041RESIN020652022"/>
    <s v="22LB000C"/>
    <n v="1937"/>
    <n v="1937"/>
    <m/>
    <s v="FRANCISCO JESUS MELARA SORIANO"/>
    <n v="0"/>
    <n v="0"/>
    <n v="477.35"/>
    <n v="62.055500000000002"/>
    <n v="0"/>
    <n v="0"/>
    <n v="539.40550000000007"/>
    <s v="028967810"/>
    <s v="1"/>
  </r>
  <r>
    <x v="4"/>
    <x v="103"/>
    <s v="1"/>
    <s v="03"/>
    <s v="15041RESIN020652022"/>
    <s v="22LB000C"/>
    <n v="1936"/>
    <n v="1936"/>
    <m/>
    <s v="SANTIAGO ALCIDES ORELLANA"/>
    <n v="0"/>
    <n v="0"/>
    <n v="398.23"/>
    <n v="51.769900000000007"/>
    <n v="0"/>
    <n v="0"/>
    <n v="449.99990000000003"/>
    <s v="024681860"/>
    <s v="1"/>
  </r>
  <r>
    <x v="4"/>
    <x v="104"/>
    <s v="1"/>
    <s v="03"/>
    <s v="15041RESIN020652022"/>
    <s v="22LB000C"/>
    <n v="1935"/>
    <n v="1935"/>
    <m/>
    <s v="VIELLMAN FABRICIO HERNANDEZ RIVERA"/>
    <n v="0"/>
    <n v="0"/>
    <n v="101.42"/>
    <n v="13.184600000000001"/>
    <n v="0"/>
    <n v="0"/>
    <n v="114.6046"/>
    <s v="029422805"/>
    <s v="1"/>
  </r>
  <r>
    <x v="4"/>
    <x v="104"/>
    <s v="1"/>
    <s v="03"/>
    <s v="15041RESIN020652022"/>
    <s v="22LB000C"/>
    <n v="1934"/>
    <n v="1934"/>
    <m/>
    <s v="FRANCISCO ALEXANDER TOBAR CASTILLO"/>
    <n v="0"/>
    <n v="0"/>
    <n v="126.55"/>
    <n v="16.451499999999999"/>
    <n v="0"/>
    <n v="0"/>
    <n v="143.00149999999999"/>
    <s v="036616376"/>
    <s v="1"/>
  </r>
  <r>
    <x v="4"/>
    <x v="104"/>
    <s v="1"/>
    <s v="03"/>
    <s v="15041RESIN020652022"/>
    <s v="22LB000C"/>
    <n v="1933"/>
    <n v="1933"/>
    <s v="06141104151013"/>
    <s v="AGROFERRETERIA EL AMIGO ALVAREZ PEREZ, S.A. DE C.V."/>
    <n v="0"/>
    <n v="0"/>
    <n v="515.71"/>
    <n v="67.042300000000012"/>
    <n v="0"/>
    <n v="0"/>
    <n v="582.7523000000001"/>
    <m/>
    <s v="1"/>
  </r>
  <r>
    <x v="4"/>
    <x v="104"/>
    <s v="1"/>
    <s v="03"/>
    <s v="15041RESIN020652022"/>
    <s v="22LB000C"/>
    <n v="1932"/>
    <n v="1932"/>
    <m/>
    <s v="RIGOBERTO SERRANO QUINTANILLA"/>
    <n v="0"/>
    <n v="0"/>
    <n v="438.05"/>
    <n v="56.9465"/>
    <n v="0"/>
    <n v="0"/>
    <n v="494.99650000000003"/>
    <s v="039432925"/>
    <s v="1"/>
  </r>
  <r>
    <x v="4"/>
    <x v="104"/>
    <s v="1"/>
    <s v="03"/>
    <s v="15041RESIN020652022"/>
    <s v="22LB000C"/>
    <n v="1931"/>
    <n v="1931"/>
    <s v="03152303051010"/>
    <s v="FERRETERIA Y SUMINISTROS DE OCCIDENTE"/>
    <n v="0"/>
    <n v="0"/>
    <n v="34.51"/>
    <n v="4.4863"/>
    <n v="0"/>
    <n v="0"/>
    <n v="38.996299999999998"/>
    <m/>
    <s v="1"/>
  </r>
  <r>
    <x v="4"/>
    <x v="104"/>
    <s v="1"/>
    <s v="03"/>
    <s v="15041RESIN020652022"/>
    <s v="22LB000C"/>
    <n v="1930"/>
    <n v="1930"/>
    <m/>
    <s v="FRANCISCO ALEXANDER TOBAR CASTILLO"/>
    <n v="0"/>
    <n v="0"/>
    <n v="18.75"/>
    <n v="2.4375"/>
    <n v="0"/>
    <n v="0"/>
    <n v="21.1875"/>
    <s v="036616376"/>
    <s v="1"/>
  </r>
  <r>
    <x v="4"/>
    <x v="104"/>
    <s v="1"/>
    <s v="03"/>
    <s v="15041RESIN020652022"/>
    <s v="22LB000C"/>
    <n v="1929"/>
    <n v="1929"/>
    <m/>
    <s v="JOSE ARTURO GUARDADO MARTINEZ"/>
    <n v="0"/>
    <n v="0"/>
    <n v="801.11"/>
    <n v="104.1443"/>
    <n v="0"/>
    <n v="0"/>
    <n v="905.25430000000006"/>
    <s v="020391560"/>
    <s v="1"/>
  </r>
  <r>
    <x v="4"/>
    <x v="104"/>
    <s v="1"/>
    <s v="03"/>
    <s v="15041RESIN020652022"/>
    <s v="22LB000C"/>
    <n v="1928"/>
    <n v="1928"/>
    <m/>
    <s v="SANTIAGO ALCIDES ORELLANA"/>
    <n v="0"/>
    <n v="0"/>
    <n v="250.62"/>
    <n v="32.580600000000004"/>
    <n v="0"/>
    <n v="0"/>
    <n v="283.20060000000001"/>
    <s v="024681860"/>
    <s v="1"/>
  </r>
  <r>
    <x v="4"/>
    <x v="105"/>
    <s v="1"/>
    <s v="03"/>
    <s v="15041RESIN020652022"/>
    <s v="22LB000C"/>
    <n v="1927"/>
    <n v="1927"/>
    <m/>
    <s v="VIELLMAN FABRICIO HERNANDEZ RIVERA"/>
    <n v="0"/>
    <n v="0"/>
    <n v="199.82"/>
    <n v="25.976600000000001"/>
    <n v="0"/>
    <n v="0"/>
    <n v="225.79659999999998"/>
    <s v="029422805"/>
    <s v="1"/>
  </r>
  <r>
    <x v="4"/>
    <x v="106"/>
    <s v="1"/>
    <s v="03"/>
    <s v="15041RESIN020652022"/>
    <s v="22LB000C"/>
    <n v="1926"/>
    <n v="1926"/>
    <s v="06141104151013"/>
    <s v="AGROFERRETERIA EL AMIGO ALVAREZ PEREZ, S.A. DE C.V."/>
    <n v="0"/>
    <n v="0"/>
    <n v="517.48"/>
    <n v="67.272400000000005"/>
    <n v="0"/>
    <n v="0"/>
    <n v="584.75240000000008"/>
    <m/>
    <s v="1"/>
  </r>
  <r>
    <x v="4"/>
    <x v="106"/>
    <s v="1"/>
    <s v="03"/>
    <s v="15041RESIN020652022"/>
    <s v="22LB000C"/>
    <n v="1925"/>
    <n v="1925"/>
    <m/>
    <s v="RIGOBERTO SERRANO QUINTANILLA"/>
    <n v="0"/>
    <n v="0"/>
    <n v="2638.31"/>
    <n v="342.9803"/>
    <n v="0"/>
    <n v="0"/>
    <n v="2981.2903000000001"/>
    <s v="039432925"/>
    <s v="1"/>
  </r>
  <r>
    <x v="5"/>
    <x v="107"/>
    <s v="1"/>
    <s v="03"/>
    <s v="15041RESIN020652022"/>
    <s v="22LB000C"/>
    <n v="1924"/>
    <n v="1924"/>
    <m/>
    <s v="JUAN ANTONIO ALVARENGA GUARDADO"/>
    <n v="0"/>
    <n v="0"/>
    <n v="203.55"/>
    <n v="26.461500000000001"/>
    <n v="0"/>
    <n v="0"/>
    <n v="230.01150000000001"/>
    <s v="036880959"/>
    <s v="1"/>
  </r>
  <r>
    <x v="5"/>
    <x v="107"/>
    <s v="1"/>
    <s v="03"/>
    <s v="15041RESIN020652022"/>
    <s v="22LB000C"/>
    <n v="1923"/>
    <n v="1923"/>
    <m/>
    <s v="LUIS FENDANDO ANCHETA"/>
    <n v="0"/>
    <n v="0"/>
    <n v="176.55"/>
    <n v="22.951500000000003"/>
    <n v="0"/>
    <n v="0"/>
    <n v="199.50150000000002"/>
    <s v="019830797"/>
    <s v="1"/>
  </r>
  <r>
    <x v="5"/>
    <x v="107"/>
    <s v="1"/>
    <s v="03"/>
    <s v="15041RESIN020652022"/>
    <s v="22LB000C"/>
    <n v="1922"/>
    <n v="1922"/>
    <m/>
    <s v="ZOILA CACERES DE ALAS"/>
    <n v="0"/>
    <n v="0"/>
    <n v="401.77"/>
    <n v="52.2301"/>
    <n v="0"/>
    <n v="0"/>
    <n v="454.00009999999997"/>
    <s v="021240673"/>
    <s v="1"/>
  </r>
  <r>
    <x v="5"/>
    <x v="107"/>
    <s v="1"/>
    <s v="03"/>
    <s v="15041RESIN020652022"/>
    <s v="22LB000C"/>
    <n v="1921"/>
    <n v="1921"/>
    <m/>
    <s v="JUAN ANTONIO ALVARENGA GUARDADO"/>
    <n v="0"/>
    <n v="0"/>
    <n v="212.39"/>
    <n v="27.610699999999998"/>
    <n v="0"/>
    <n v="0"/>
    <n v="240.00069999999999"/>
    <s v="036880959"/>
    <s v="1"/>
  </r>
  <r>
    <x v="5"/>
    <x v="107"/>
    <s v="1"/>
    <s v="03"/>
    <s v="15041RESIN020652022"/>
    <s v="22LB000C"/>
    <n v="1920"/>
    <n v="1920"/>
    <m/>
    <s v="ANA CLORINDA  VASQUEZ MONTERROSA"/>
    <n v="0"/>
    <n v="0"/>
    <n v="92.04"/>
    <n v="11.965200000000001"/>
    <n v="0"/>
    <n v="0"/>
    <n v="104.0052"/>
    <s v="017788716"/>
    <s v="1"/>
  </r>
  <r>
    <x v="5"/>
    <x v="107"/>
    <s v="1"/>
    <s v="03"/>
    <s v="15041RESIN020652022"/>
    <s v="22LB000C"/>
    <n v="1919"/>
    <n v="1919"/>
    <m/>
    <s v="FRANCISCO ALEXANDER TOBAR CASTILLO"/>
    <n v="0"/>
    <n v="0"/>
    <n v="223"/>
    <n v="28.990000000000002"/>
    <n v="0"/>
    <n v="0"/>
    <n v="251.99"/>
    <s v="036616376"/>
    <s v="1"/>
  </r>
  <r>
    <x v="5"/>
    <x v="107"/>
    <s v="1"/>
    <s v="03"/>
    <s v="15041RESIN020652022"/>
    <s v="22LB000C"/>
    <n v="1918"/>
    <n v="1918"/>
    <m/>
    <s v="ROSEMBEL VALIENTE POLIO"/>
    <n v="0"/>
    <n v="0"/>
    <n v="424.78"/>
    <n v="55.221399999999996"/>
    <n v="0"/>
    <n v="0"/>
    <n v="480.00139999999999"/>
    <s v="024836106"/>
    <s v="1"/>
  </r>
  <r>
    <x v="5"/>
    <x v="107"/>
    <s v="1"/>
    <s v="03"/>
    <s v="15041RESIN020652022"/>
    <s v="22LB000C"/>
    <n v="1917"/>
    <n v="1917"/>
    <m/>
    <s v="OSCAR AMILCAR RAMOS VELASQUEZ"/>
    <n v="0"/>
    <n v="0"/>
    <n v="196.02"/>
    <n v="25.482600000000001"/>
    <n v="0"/>
    <n v="0"/>
    <n v="221.5026"/>
    <s v="037049603"/>
    <s v="1"/>
  </r>
  <r>
    <x v="5"/>
    <x v="108"/>
    <s v="1"/>
    <s v="03"/>
    <s v="15041RESIN020652022"/>
    <s v="22LB000C"/>
    <n v="1916"/>
    <n v="1916"/>
    <m/>
    <s v="FRANCISCO ALEXANDER TOBAR CASTILLO"/>
    <n v="0"/>
    <n v="0"/>
    <n v="93.71"/>
    <n v="12.1823"/>
    <n v="0"/>
    <n v="0"/>
    <n v="105.89229999999999"/>
    <s v="036616376"/>
    <s v="1"/>
  </r>
  <r>
    <x v="5"/>
    <x v="108"/>
    <s v="1"/>
    <s v="03"/>
    <s v="15041RESIN020652022"/>
    <s v="22LB000C"/>
    <n v="1915"/>
    <n v="1915"/>
    <m/>
    <s v="JOEL ARISTEO BELTRAN MENJIVAR"/>
    <n v="0"/>
    <n v="0"/>
    <n v="384.96"/>
    <n v="50.044800000000002"/>
    <n v="0"/>
    <n v="0"/>
    <n v="435.00479999999999"/>
    <s v="043873670"/>
    <s v="1"/>
  </r>
  <r>
    <x v="5"/>
    <x v="108"/>
    <s v="1"/>
    <s v="03"/>
    <s v="15041RESIN020652022"/>
    <s v="22LB000C"/>
    <n v="1914"/>
    <n v="1914"/>
    <m/>
    <s v="MARTIN ANTONIO FERMAN NAVARRO"/>
    <n v="0"/>
    <n v="0"/>
    <n v="34.69"/>
    <n v="4.5096999999999996"/>
    <n v="0"/>
    <n v="0"/>
    <n v="39.1997"/>
    <s v="017947530"/>
    <s v="1"/>
  </r>
  <r>
    <x v="5"/>
    <x v="108"/>
    <s v="1"/>
    <s v="03"/>
    <s v="15041RESIN020652022"/>
    <s v="22LB000C"/>
    <n v="1913"/>
    <n v="1913"/>
    <s v="06140706121062"/>
    <s v="ADMINISTRADORES DE SEGUROS Y FINANZAS, S.A. DE C.V."/>
    <n v="0"/>
    <n v="0"/>
    <n v="121.68"/>
    <n v="15.818400000000002"/>
    <n v="0"/>
    <n v="0"/>
    <n v="137.4984"/>
    <m/>
    <s v="1"/>
  </r>
  <r>
    <x v="5"/>
    <x v="109"/>
    <s v="1"/>
    <s v="03"/>
    <s v="15041RESIN020652022"/>
    <s v="22LB000C"/>
    <n v="1912"/>
    <n v="1912"/>
    <s v="06141104151013"/>
    <s v="AGROFERRETERIA EL AMIGO ALVAREZ PEREZ, S.A. DE C.V."/>
    <n v="0"/>
    <n v="0"/>
    <n v="991.24"/>
    <n v="128.8612"/>
    <n v="0"/>
    <n v="0"/>
    <n v="1120.1012000000001"/>
    <m/>
    <s v="1"/>
  </r>
  <r>
    <x v="5"/>
    <x v="109"/>
    <s v="1"/>
    <s v="03"/>
    <s v="15041RESIN020652022"/>
    <s v="22LB000C"/>
    <n v="1911"/>
    <n v="1911"/>
    <m/>
    <s v="OSCAR AMILCAR RAMOS VELASQUEZ"/>
    <n v="0"/>
    <n v="0"/>
    <n v="177"/>
    <n v="23.01"/>
    <n v="0"/>
    <n v="0"/>
    <n v="200.01"/>
    <s v="037049603"/>
    <s v="1"/>
  </r>
  <r>
    <x v="5"/>
    <x v="109"/>
    <s v="1"/>
    <s v="03"/>
    <s v="15041RESIN020652022"/>
    <s v="22LB000C"/>
    <n v="1910"/>
    <n v="1910"/>
    <m/>
    <s v="ORLANDO AYALA RAUDA"/>
    <n v="0"/>
    <n v="0"/>
    <n v="402.65"/>
    <n v="52.344499999999996"/>
    <n v="0"/>
    <n v="0"/>
    <n v="454.99449999999996"/>
    <s v="022524826"/>
    <s v="1"/>
  </r>
  <r>
    <x v="5"/>
    <x v="109"/>
    <s v="1"/>
    <s v="03"/>
    <s v="15041RESIN020652022"/>
    <s v="22LB000C"/>
    <n v="1909"/>
    <n v="1909"/>
    <m/>
    <s v="LUIS FENDANDO ANCHETA"/>
    <n v="0"/>
    <n v="0"/>
    <n v="639.82000000000005"/>
    <n v="83.176600000000008"/>
    <n v="0"/>
    <n v="0"/>
    <n v="722.99660000000006"/>
    <s v="019830797"/>
    <s v="1"/>
  </r>
  <r>
    <x v="5"/>
    <x v="109"/>
    <s v="1"/>
    <s v="03"/>
    <s v="15041RESIN020652022"/>
    <s v="22LB000C"/>
    <n v="1908"/>
    <n v="1908"/>
    <m/>
    <s v="FRANCISCO MELARA ARDON"/>
    <n v="0"/>
    <n v="0"/>
    <n v="483.19"/>
    <n v="62.814700000000002"/>
    <n v="0"/>
    <n v="0"/>
    <n v="546.00469999999996"/>
    <s v="024372843"/>
    <s v="1"/>
  </r>
  <r>
    <x v="5"/>
    <x v="109"/>
    <s v="1"/>
    <s v="03"/>
    <s v="15041RESIN020652022"/>
    <s v="22LB000C"/>
    <n v="1907"/>
    <n v="1907"/>
    <m/>
    <s v="FRANCISCO JESUS MELARA SORIANO"/>
    <n v="0"/>
    <n v="0"/>
    <n v="390.27"/>
    <n v="50.735100000000003"/>
    <n v="0"/>
    <n v="0"/>
    <n v="441.00509999999997"/>
    <s v="028967810"/>
    <s v="1"/>
  </r>
  <r>
    <x v="5"/>
    <x v="110"/>
    <s v="1"/>
    <s v="03"/>
    <s v="15041RESIN020652022"/>
    <s v="22LB000C"/>
    <n v="1906"/>
    <n v="1906"/>
    <m/>
    <s v="FRANCISCO ALEXANDER TOBAR CASTILLO"/>
    <n v="0"/>
    <n v="0"/>
    <n v="266.86"/>
    <n v="34.691800000000001"/>
    <n v="0"/>
    <n v="0"/>
    <n v="301.55180000000001"/>
    <s v="036616376"/>
    <s v="1"/>
  </r>
  <r>
    <x v="5"/>
    <x v="110"/>
    <s v="1"/>
    <s v="03"/>
    <s v="15041RESIN020652022"/>
    <s v="22LB000C"/>
    <n v="1905"/>
    <n v="1905"/>
    <m/>
    <s v="SILVIA MARISELA CASTRO"/>
    <n v="0"/>
    <n v="0"/>
    <n v="500.88"/>
    <n v="65.114400000000003"/>
    <n v="0"/>
    <n v="0"/>
    <n v="565.99440000000004"/>
    <s v="017244720"/>
    <s v="1"/>
  </r>
  <r>
    <x v="5"/>
    <x v="110"/>
    <s v="1"/>
    <s v="03"/>
    <s v="15041RESIN020652022"/>
    <s v="22LB000C"/>
    <n v="1904"/>
    <n v="1904"/>
    <m/>
    <s v="VIELLMAN FABRICIO HERNANDEZ RIVERA"/>
    <n v="0"/>
    <n v="0"/>
    <n v="175"/>
    <n v="22.75"/>
    <n v="0"/>
    <n v="0"/>
    <n v="197.75"/>
    <s v="029422805"/>
    <s v="1"/>
  </r>
  <r>
    <x v="5"/>
    <x v="110"/>
    <s v="1"/>
    <s v="03"/>
    <s v="15041RESIN020652022"/>
    <s v="22LB000C"/>
    <n v="1903"/>
    <n v="1903"/>
    <m/>
    <s v="VIELLMAN FABRICIO HERNANDEZ RIVERA"/>
    <n v="0"/>
    <n v="0"/>
    <n v="175.13"/>
    <n v="22.7669"/>
    <n v="0"/>
    <n v="0"/>
    <n v="197.89689999999999"/>
    <s v="029422805"/>
    <s v="1"/>
  </r>
  <r>
    <x v="5"/>
    <x v="110"/>
    <s v="1"/>
    <s v="03"/>
    <s v="15041RESIN020652022"/>
    <s v="22LB000C"/>
    <n v="1902"/>
    <n v="1902"/>
    <m/>
    <s v="JUAN ANTONIO ALVARENGA GUARDADO"/>
    <n v="0"/>
    <n v="0"/>
    <n v="220.35"/>
    <n v="28.645500000000002"/>
    <n v="0"/>
    <n v="0"/>
    <n v="248.99549999999999"/>
    <s v="036880959"/>
    <s v="1"/>
  </r>
  <r>
    <x v="5"/>
    <x v="110"/>
    <s v="1"/>
    <s v="03"/>
    <s v="15041RESIN020652022"/>
    <s v="22LB000C"/>
    <n v="1901"/>
    <n v="1901"/>
    <m/>
    <s v="FRANCISCO JESUS MELARA SORIANO"/>
    <n v="0"/>
    <n v="0"/>
    <n v="402.65"/>
    <n v="52.344499999999996"/>
    <n v="0"/>
    <n v="0"/>
    <n v="454.99449999999996"/>
    <s v="028967810"/>
    <s v="1"/>
  </r>
  <r>
    <x v="5"/>
    <x v="111"/>
    <s v="1"/>
    <s v="03"/>
    <s v="15041RESIN020652022"/>
    <s v="22LB000C"/>
    <n v="1900"/>
    <n v="1900"/>
    <m/>
    <s v="LUIS FENDANDO ANCHETA"/>
    <n v="0"/>
    <n v="0"/>
    <n v="676.99"/>
    <n v="88.008700000000005"/>
    <n v="0"/>
    <n v="0"/>
    <n v="764.99869999999999"/>
    <s v="019830797"/>
    <s v="1"/>
  </r>
  <r>
    <x v="5"/>
    <x v="112"/>
    <s v="1"/>
    <s v="03"/>
    <s v="15041RESIN020652022"/>
    <s v="22LB000C"/>
    <n v="1899"/>
    <n v="1899"/>
    <m/>
    <s v="FRANCISCO ALEXANDER TOBAR CASTILLO"/>
    <n v="0"/>
    <n v="0"/>
    <n v="140.47999999999999"/>
    <n v="18.2624"/>
    <n v="0"/>
    <n v="0"/>
    <n v="158.74239999999998"/>
    <s v="036616376"/>
    <s v="1"/>
  </r>
  <r>
    <x v="5"/>
    <x v="112"/>
    <s v="1"/>
    <s v="03"/>
    <s v="15041RESIN020652022"/>
    <s v="22LB000C"/>
    <n v="1898"/>
    <n v="1898"/>
    <m/>
    <s v="SILVIA MARISELA CASTRO"/>
    <n v="0"/>
    <n v="0"/>
    <n v="510.62"/>
    <n v="66.380600000000001"/>
    <n v="0"/>
    <n v="0"/>
    <n v="577.00059999999996"/>
    <s v="017244720"/>
    <s v="1"/>
  </r>
  <r>
    <x v="5"/>
    <x v="112"/>
    <s v="1"/>
    <s v="03"/>
    <s v="15041RESIN020652022"/>
    <s v="22LB000C"/>
    <n v="1897"/>
    <n v="1897"/>
    <s v="03151502061010"/>
    <s v="MARSE S.A DE C.V"/>
    <n v="0"/>
    <n v="0"/>
    <n v="265.49"/>
    <n v="34.5137"/>
    <n v="0"/>
    <n v="0"/>
    <n v="300.00369999999998"/>
    <m/>
    <s v="1"/>
  </r>
  <r>
    <x v="5"/>
    <x v="112"/>
    <s v="1"/>
    <s v="03"/>
    <s v="15041RESIN020652022"/>
    <s v="22LB000C"/>
    <n v="1896"/>
    <n v="1896"/>
    <m/>
    <s v="SANTIAGO ALCIDES ORELLANA"/>
    <n v="0"/>
    <n v="0"/>
    <n v="335.84"/>
    <n v="43.659199999999998"/>
    <n v="0"/>
    <n v="0"/>
    <n v="379.49919999999997"/>
    <s v="024681860"/>
    <s v="1"/>
  </r>
  <r>
    <x v="5"/>
    <x v="112"/>
    <s v="1"/>
    <s v="03"/>
    <s v="15041RESIN020652022"/>
    <s v="22LB000C"/>
    <n v="1895"/>
    <n v="1895"/>
    <m/>
    <s v="LUIS FENDANDO ANCHETA"/>
    <n v="0"/>
    <n v="0"/>
    <n v="161.06"/>
    <n v="20.937799999999999"/>
    <n v="0"/>
    <n v="0"/>
    <n v="181.99780000000001"/>
    <s v="019830797"/>
    <s v="1"/>
  </r>
  <r>
    <x v="5"/>
    <x v="112"/>
    <s v="1"/>
    <s v="03"/>
    <s v="15041RESIN020652022"/>
    <s v="22LB000C"/>
    <n v="1894"/>
    <n v="1894"/>
    <m/>
    <s v="JULIO ERNESTO RAMIREZ"/>
    <n v="0"/>
    <n v="0"/>
    <n v="157.16999999999999"/>
    <n v="20.432099999999998"/>
    <n v="0"/>
    <n v="0"/>
    <n v="177.60209999999998"/>
    <s v="011146762"/>
    <s v="1"/>
  </r>
  <r>
    <x v="5"/>
    <x v="112"/>
    <s v="1"/>
    <s v="03"/>
    <s v="15041RESIN020652022"/>
    <s v="22LB000C"/>
    <n v="1893"/>
    <n v="1893"/>
    <m/>
    <s v="SANTIAGO ALCIDES ORELLANA"/>
    <n v="0"/>
    <n v="0"/>
    <n v="273.19"/>
    <n v="35.514699999999998"/>
    <n v="0"/>
    <n v="0"/>
    <n v="308.7047"/>
    <s v="024681860"/>
    <s v="1"/>
  </r>
  <r>
    <x v="5"/>
    <x v="112"/>
    <s v="1"/>
    <s v="03"/>
    <s v="15041RESIN020652022"/>
    <s v="22LB000C"/>
    <n v="1892"/>
    <n v="1892"/>
    <m/>
    <s v="VIELLMAN FABRICIO HERNANDEZ RIVERA"/>
    <n v="0"/>
    <n v="0"/>
    <n v="158.33000000000001"/>
    <n v="20.582900000000002"/>
    <n v="0"/>
    <n v="0"/>
    <n v="178.91290000000001"/>
    <s v="029422805"/>
    <s v="1"/>
  </r>
  <r>
    <x v="5"/>
    <x v="113"/>
    <s v="1"/>
    <s v="03"/>
    <s v="15041RESIN020652022"/>
    <s v="22LB000C"/>
    <n v="1891"/>
    <n v="1891"/>
    <m/>
    <s v="ZOILA CACERES DE ALAS"/>
    <n v="0"/>
    <n v="0"/>
    <n v="115.84"/>
    <n v="15.059200000000001"/>
    <n v="0"/>
    <n v="0"/>
    <n v="130.89920000000001"/>
    <s v="021240673"/>
    <s v="1"/>
  </r>
  <r>
    <x v="5"/>
    <x v="114"/>
    <s v="1"/>
    <s v="03"/>
    <s v="15041RESIN020652022"/>
    <s v="22LB000C"/>
    <n v="1890"/>
    <n v="1890"/>
    <m/>
    <s v="FRANCISCO ALEXANDER TOBAR CASTILLO"/>
    <n v="0"/>
    <n v="0"/>
    <n v="81.19"/>
    <n v="10.5547"/>
    <n v="0"/>
    <n v="0"/>
    <n v="91.744699999999995"/>
    <s v="036616376"/>
    <s v="1"/>
  </r>
  <r>
    <x v="5"/>
    <x v="114"/>
    <s v="1"/>
    <s v="03"/>
    <s v="15041RESIN020652022"/>
    <s v="22LB000C"/>
    <n v="1889"/>
    <n v="1889"/>
    <m/>
    <s v="SILVIA MARISELA CASTRO"/>
    <n v="0"/>
    <n v="0"/>
    <n v="409.73"/>
    <n v="53.264900000000004"/>
    <n v="0"/>
    <n v="0"/>
    <n v="462.99490000000003"/>
    <s v="017244720"/>
    <s v="1"/>
  </r>
  <r>
    <x v="5"/>
    <x v="114"/>
    <s v="1"/>
    <s v="03"/>
    <s v="15041RESIN020652022"/>
    <s v="22LB000C"/>
    <n v="1888"/>
    <n v="1888"/>
    <m/>
    <s v="FRANCISCO ALEXANDER TOBAR CASTILLO"/>
    <n v="0"/>
    <n v="0"/>
    <n v="42.92"/>
    <n v="5.5796000000000001"/>
    <n v="0"/>
    <n v="0"/>
    <n v="48.499600000000001"/>
    <s v="036616376"/>
    <s v="1"/>
  </r>
  <r>
    <x v="5"/>
    <x v="114"/>
    <s v="1"/>
    <s v="03"/>
    <s v="15041RESIN020652022"/>
    <s v="22LB000C"/>
    <n v="1887"/>
    <n v="1887"/>
    <m/>
    <s v="JOSE ALBERTO ORTIZ HERRERA"/>
    <n v="0"/>
    <n v="0"/>
    <n v="187.61"/>
    <n v="24.389300000000002"/>
    <n v="0"/>
    <n v="0"/>
    <n v="211.99930000000001"/>
    <s v="025233694"/>
    <s v="1"/>
  </r>
  <r>
    <x v="5"/>
    <x v="114"/>
    <s v="1"/>
    <s v="03"/>
    <s v="15041RESIN020652022"/>
    <s v="22LB000C"/>
    <n v="1886"/>
    <n v="1886"/>
    <m/>
    <s v="SANTIAGO ALCIDES ORELLANA"/>
    <n v="0"/>
    <n v="0"/>
    <n v="403.54"/>
    <n v="52.460200000000007"/>
    <n v="0"/>
    <n v="0"/>
    <n v="456.00020000000001"/>
    <s v="024681860"/>
    <s v="1"/>
  </r>
  <r>
    <x v="5"/>
    <x v="114"/>
    <s v="1"/>
    <s v="03"/>
    <s v="15041RESIN020652022"/>
    <s v="22LB000C"/>
    <n v="1885"/>
    <n v="1885"/>
    <m/>
    <s v="JONATHAN SALATIES HERNANDEZ PORTILLO"/>
    <n v="0"/>
    <n v="0"/>
    <n v="39.82"/>
    <n v="5.1766000000000005"/>
    <n v="0"/>
    <n v="0"/>
    <n v="44.996600000000001"/>
    <s v="041116412"/>
    <s v="1"/>
  </r>
  <r>
    <x v="5"/>
    <x v="115"/>
    <s v="1"/>
    <s v="03"/>
    <s v="15041RESIN020652022"/>
    <s v="22LB000C"/>
    <n v="1884"/>
    <n v="1884"/>
    <m/>
    <s v="ORLANDO AYALA RAUDA"/>
    <n v="0"/>
    <n v="0"/>
    <n v="387.26"/>
    <n v="50.343800000000002"/>
    <n v="0"/>
    <n v="0"/>
    <n v="437.60379999999998"/>
    <s v="022524826"/>
    <s v="1"/>
  </r>
  <r>
    <x v="5"/>
    <x v="115"/>
    <s v="1"/>
    <s v="03"/>
    <s v="15041RESIN020652022"/>
    <s v="22LB000C"/>
    <n v="1883"/>
    <n v="1883"/>
    <m/>
    <s v="FRANCISCO ALEXANDER TOBAR CASTILLO"/>
    <n v="0"/>
    <n v="0"/>
    <n v="165.66"/>
    <n v="21.535800000000002"/>
    <n v="0"/>
    <n v="0"/>
    <n v="187.19579999999999"/>
    <s v="036616376"/>
    <s v="1"/>
  </r>
  <r>
    <x v="5"/>
    <x v="115"/>
    <s v="1"/>
    <s v="03"/>
    <s v="15041RESIN020652022"/>
    <s v="22LB000C"/>
    <n v="1882"/>
    <n v="1882"/>
    <m/>
    <s v="FRANCISCO ALEXANDER TOBAR CASTILLO"/>
    <n v="0"/>
    <n v="0"/>
    <n v="295.63"/>
    <n v="38.431899999999999"/>
    <n v="0"/>
    <n v="0"/>
    <n v="334.06189999999998"/>
    <s v="036616376"/>
    <s v="1"/>
  </r>
  <r>
    <x v="5"/>
    <x v="115"/>
    <s v="1"/>
    <s v="03"/>
    <s v="15041RESIN020652022"/>
    <s v="22LB000C"/>
    <n v="1881"/>
    <n v="1881"/>
    <m/>
    <s v="SAMUEL GARCIA COLOCHO"/>
    <n v="0"/>
    <n v="0"/>
    <n v="3.98"/>
    <n v="0.51739999999999997"/>
    <n v="0"/>
    <n v="0"/>
    <n v="4.4973999999999998"/>
    <s v="013423097"/>
    <s v="1"/>
  </r>
  <r>
    <x v="5"/>
    <x v="115"/>
    <s v="1"/>
    <s v="03"/>
    <s v="15041RESIN020652022"/>
    <s v="22LB000C"/>
    <n v="1880"/>
    <n v="1880"/>
    <m/>
    <s v="LAURA ELENA DUEÑAS BLANCO"/>
    <n v="0"/>
    <n v="0"/>
    <n v="176.99"/>
    <n v="23.008700000000001"/>
    <n v="0"/>
    <n v="0"/>
    <n v="199.99870000000001"/>
    <s v="015116086"/>
    <s v="1"/>
  </r>
  <r>
    <x v="5"/>
    <x v="115"/>
    <s v="1"/>
    <s v="03"/>
    <s v="15041RESIN020652022"/>
    <s v="22LB000C"/>
    <n v="1879"/>
    <n v="1879"/>
    <m/>
    <s v="FERRETERIA Y SUMINISTROS DE OCCIDENTE"/>
    <n v="0"/>
    <n v="0"/>
    <n v="17.7"/>
    <n v="2.3010000000000002"/>
    <n v="0"/>
    <n v="0"/>
    <n v="20.000999999999998"/>
    <s v="03152303051010"/>
    <s v="1"/>
  </r>
  <r>
    <x v="5"/>
    <x v="116"/>
    <s v="1"/>
    <s v="03"/>
    <s v="15041RESIN020652022"/>
    <s v="22LB000C"/>
    <n v="1878"/>
    <n v="1878"/>
    <m/>
    <s v="VIELLMAN FABRICIO HERNANDEZ RIVERA"/>
    <n v="0"/>
    <n v="0"/>
    <n v="190.26"/>
    <n v="24.733799999999999"/>
    <n v="0"/>
    <n v="0"/>
    <n v="214.99379999999999"/>
    <s v="029422805"/>
    <s v="1"/>
  </r>
  <r>
    <x v="5"/>
    <x v="116"/>
    <s v="1"/>
    <s v="03"/>
    <s v="15041RESIN020652022"/>
    <s v="22LB000C"/>
    <n v="1877"/>
    <n v="1877"/>
    <m/>
    <s v="FRANCISCO ALEXANDER TOBAR CASTILLO"/>
    <n v="0"/>
    <n v="0"/>
    <n v="86.72"/>
    <n v="11.2736"/>
    <n v="0"/>
    <n v="0"/>
    <n v="97.993600000000001"/>
    <s v="036616376"/>
    <s v="1"/>
  </r>
  <r>
    <x v="5"/>
    <x v="117"/>
    <s v="1"/>
    <s v="03"/>
    <s v="15041RESIN020652022"/>
    <s v="22LB000C"/>
    <n v="1876"/>
    <n v="1876"/>
    <m/>
    <s v="JOSE ARTURO GUARDADO MARTINEZ"/>
    <n v="0"/>
    <n v="0"/>
    <n v="409.73"/>
    <n v="53.264900000000004"/>
    <n v="0"/>
    <n v="0"/>
    <n v="462.99490000000003"/>
    <s v="020391560"/>
    <s v="1"/>
  </r>
  <r>
    <x v="5"/>
    <x v="117"/>
    <s v="1"/>
    <s v="03"/>
    <s v="15041RESIN020652022"/>
    <s v="22LB000C"/>
    <n v="1875"/>
    <n v="1875"/>
    <m/>
    <s v="FRANCISCO ALEXANDER TOBAR CASTILLO"/>
    <n v="0"/>
    <n v="0"/>
    <n v="27.45"/>
    <n v="3.5685000000000002"/>
    <n v="0"/>
    <n v="0"/>
    <n v="31.0185"/>
    <s v="036616376"/>
    <s v="1"/>
  </r>
  <r>
    <x v="5"/>
    <x v="117"/>
    <s v="1"/>
    <s v="03"/>
    <s v="15041RESIN020652022"/>
    <s v="22LB000C"/>
    <n v="1874"/>
    <n v="1874"/>
    <m/>
    <s v="JOSE ARTURO GUARDADO MARTINEZ"/>
    <n v="0"/>
    <n v="0"/>
    <n v="493.4"/>
    <n v="64.141999999999996"/>
    <n v="0"/>
    <n v="0"/>
    <n v="557.54199999999992"/>
    <s v="020391560"/>
    <s v="1"/>
  </r>
  <r>
    <x v="5"/>
    <x v="117"/>
    <s v="1"/>
    <s v="03"/>
    <s v="15041RESIN020652022"/>
    <s v="22LB000C"/>
    <n v="1873"/>
    <n v="1873"/>
    <m/>
    <s v="SANTIAGO ALCIDES ORELLANA"/>
    <n v="0"/>
    <n v="0"/>
    <n v="440.27"/>
    <n v="57.235100000000003"/>
    <n v="0"/>
    <n v="0"/>
    <n v="497.50509999999997"/>
    <s v="024681860"/>
    <s v="1"/>
  </r>
  <r>
    <x v="5"/>
    <x v="117"/>
    <s v="1"/>
    <s v="03"/>
    <s v="15041RESIN020652022"/>
    <s v="22LB000C"/>
    <n v="1872"/>
    <n v="1872"/>
    <m/>
    <s v="FRANCISCO ALEXANDER TOBAR CASTILLO"/>
    <n v="0"/>
    <n v="0"/>
    <n v="62.76"/>
    <n v="8.1587999999999994"/>
    <n v="0"/>
    <n v="0"/>
    <n v="70.918800000000005"/>
    <s v="036616376"/>
    <s v="1"/>
  </r>
  <r>
    <x v="5"/>
    <x v="117"/>
    <s v="1"/>
    <s v="03"/>
    <s v="15041RESIN020652022"/>
    <s v="22LB000C"/>
    <n v="1871"/>
    <n v="1871"/>
    <m/>
    <s v="GRUPO CENTINELA S.A. DE C.V."/>
    <n v="0"/>
    <n v="0"/>
    <n v="38.72"/>
    <n v="5.0335999999999999"/>
    <n v="0"/>
    <n v="0"/>
    <n v="43.753599999999999"/>
    <s v="06140801191051"/>
    <s v="1"/>
  </r>
  <r>
    <x v="5"/>
    <x v="117"/>
    <s v="1"/>
    <s v="03"/>
    <s v="15041RESIN020652022"/>
    <s v="22LB000C"/>
    <n v="1870"/>
    <n v="1870"/>
    <m/>
    <s v="INOCENCIO PAIZ MARTINEZ"/>
    <n v="0"/>
    <n v="0"/>
    <n v="405.14"/>
    <n v="52.668199999999999"/>
    <n v="0"/>
    <n v="0"/>
    <n v="457.8082"/>
    <s v="044196089"/>
    <s v="1"/>
  </r>
  <r>
    <x v="5"/>
    <x v="117"/>
    <s v="1"/>
    <s v="03"/>
    <s v="15041RESIN020652022"/>
    <s v="22LB000C"/>
    <n v="1869"/>
    <n v="1869"/>
    <m/>
    <s v="SANTIAGO ALCIDES ORELLANA"/>
    <n v="0"/>
    <n v="0"/>
    <n v="267.26"/>
    <n v="34.7438"/>
    <n v="0"/>
    <n v="0"/>
    <n v="302.00380000000001"/>
    <s v="024681860"/>
    <s v="1"/>
  </r>
  <r>
    <x v="5"/>
    <x v="117"/>
    <s v="1"/>
    <s v="03"/>
    <s v="15041RESIN020652022"/>
    <s v="22LB000C"/>
    <n v="1868"/>
    <n v="1868"/>
    <m/>
    <s v="FRANCISCO ALEXANDER TOBAR CASTILLO"/>
    <n v="0"/>
    <n v="0"/>
    <n v="79.650000000000006"/>
    <n v="10.354500000000002"/>
    <n v="0"/>
    <n v="0"/>
    <n v="90.004500000000007"/>
    <s v="036616376"/>
    <s v="1"/>
  </r>
  <r>
    <x v="5"/>
    <x v="118"/>
    <s v="1"/>
    <s v="03"/>
    <s v="15041RESIN020652022"/>
    <s v="22LB000C"/>
    <n v="1867"/>
    <n v="1867"/>
    <m/>
    <s v="VIELLMAN FABRICIO HERNANDEZ RIVERA"/>
    <n v="0"/>
    <n v="0"/>
    <n v="168.81"/>
    <n v="21.9453"/>
    <n v="0"/>
    <n v="0"/>
    <n v="190.75530000000001"/>
    <s v="029422805"/>
    <s v="1"/>
  </r>
  <r>
    <x v="5"/>
    <x v="118"/>
    <s v="1"/>
    <s v="03"/>
    <s v="15041RESIN020652022"/>
    <s v="22LB000C"/>
    <n v="1866"/>
    <n v="1866"/>
    <m/>
    <s v="SANTIAGO ALCIDES ORELLANA"/>
    <n v="0"/>
    <n v="0"/>
    <n v="362.12"/>
    <n v="47.075600000000001"/>
    <n v="0"/>
    <n v="0"/>
    <n v="409.19560000000001"/>
    <s v="024681860"/>
    <s v="1"/>
  </r>
  <r>
    <x v="5"/>
    <x v="118"/>
    <s v="1"/>
    <s v="03"/>
    <s v="15041RESIN020652022"/>
    <s v="22LB000C"/>
    <n v="1865"/>
    <n v="1865"/>
    <m/>
    <s v="SILVIA MARISELA CASTRO"/>
    <n v="0"/>
    <n v="0"/>
    <n v="437.17"/>
    <n v="56.832100000000004"/>
    <n v="0"/>
    <n v="0"/>
    <n v="494.00210000000004"/>
    <s v="017244720"/>
    <s v="1"/>
  </r>
  <r>
    <x v="5"/>
    <x v="118"/>
    <s v="1"/>
    <s v="03"/>
    <s v="15041RESIN020652022"/>
    <s v="22LB000C"/>
    <n v="1864"/>
    <n v="1864"/>
    <m/>
    <s v="ORLANDO AYALA RAUDA"/>
    <n v="0"/>
    <n v="0"/>
    <n v="479.64"/>
    <n v="62.353200000000001"/>
    <n v="0"/>
    <n v="0"/>
    <n v="541.9932"/>
    <s v="022524826"/>
    <s v="1"/>
  </r>
  <r>
    <x v="5"/>
    <x v="118"/>
    <s v="1"/>
    <s v="03"/>
    <s v="15041RESIN020652022"/>
    <s v="22LB000C"/>
    <n v="1863"/>
    <n v="1863"/>
    <s v="06141905780037"/>
    <s v="BUFISA S.A DE C.V."/>
    <n v="0"/>
    <n v="0"/>
    <n v="204.12"/>
    <n v="26.535600000000002"/>
    <n v="0"/>
    <n v="0"/>
    <n v="230.65559999999999"/>
    <m/>
    <s v="1"/>
  </r>
  <r>
    <x v="5"/>
    <x v="118"/>
    <s v="1"/>
    <s v="03"/>
    <s v="15041RESIN020652022"/>
    <s v="22LB000C"/>
    <n v="1862"/>
    <n v="1862"/>
    <m/>
    <s v="OSCAR AMILCAR RAMOS VELASQUEZ"/>
    <n v="0"/>
    <n v="0"/>
    <n v="154.87"/>
    <n v="20.133100000000002"/>
    <n v="0"/>
    <n v="0"/>
    <n v="175.00310000000002"/>
    <s v="037049603"/>
    <s v="1"/>
  </r>
  <r>
    <x v="5"/>
    <x v="118"/>
    <s v="1"/>
    <s v="03"/>
    <s v="15041RESIN020652022"/>
    <s v="22LB000C"/>
    <n v="1861"/>
    <n v="1861"/>
    <m/>
    <s v="JUAN MANUEL CONTRERAS GOMEZ"/>
    <n v="0"/>
    <n v="0"/>
    <n v="202.7"/>
    <n v="26.350999999999999"/>
    <n v="0"/>
    <n v="0"/>
    <n v="229.05099999999999"/>
    <s v="017874143"/>
    <s v="1"/>
  </r>
  <r>
    <x v="5"/>
    <x v="118"/>
    <s v="1"/>
    <s v="03"/>
    <s v="15041RESIN020652022"/>
    <s v="22LB000C"/>
    <n v="1860"/>
    <n v="1860"/>
    <m/>
    <s v="SANTIAGO ALCIDES ORELLANA"/>
    <n v="0"/>
    <n v="0"/>
    <n v="178.34"/>
    <n v="23.184200000000001"/>
    <n v="0"/>
    <n v="0"/>
    <n v="201.52420000000001"/>
    <s v="024681860"/>
    <s v="1"/>
  </r>
  <r>
    <x v="5"/>
    <x v="119"/>
    <s v="1"/>
    <s v="03"/>
    <s v="15041RESIN020652022"/>
    <s v="22LB000C"/>
    <n v="1859"/>
    <n v="1859"/>
    <m/>
    <s v="JUAN ANTONIO ALVARENGA GUARDADO"/>
    <n v="0"/>
    <n v="0"/>
    <n v="215.93"/>
    <n v="28.070900000000002"/>
    <n v="0"/>
    <n v="0"/>
    <n v="244.0009"/>
    <s v="036880959"/>
    <s v="1"/>
  </r>
  <r>
    <x v="5"/>
    <x v="119"/>
    <s v="1"/>
    <s v="03"/>
    <s v="15041RESIN020652022"/>
    <s v="22LB000C"/>
    <n v="1858"/>
    <n v="1858"/>
    <m/>
    <s v="RAFAEL NUÑEZ GUARDADO"/>
    <n v="0"/>
    <n v="0"/>
    <n v="38.94"/>
    <n v="5.0621999999999998"/>
    <n v="0"/>
    <n v="0"/>
    <n v="44.002199999999995"/>
    <s v="014596013"/>
    <s v="1"/>
  </r>
  <r>
    <x v="5"/>
    <x v="119"/>
    <s v="1"/>
    <s v="03"/>
    <s v="15041RESIN020652022"/>
    <s v="22LB000C"/>
    <n v="1857"/>
    <n v="1857"/>
    <m/>
    <s v="FRANCISCO ALEXANDER TOBAR CASTILLO"/>
    <n v="0"/>
    <n v="0"/>
    <n v="123.14"/>
    <n v="16.008200000000002"/>
    <n v="0"/>
    <n v="0"/>
    <n v="139.1482"/>
    <s v="036616376"/>
    <s v="1"/>
  </r>
  <r>
    <x v="5"/>
    <x v="119"/>
    <s v="1"/>
    <s v="03"/>
    <s v="15041RESIN020652022"/>
    <s v="22LB000C"/>
    <n v="1856"/>
    <n v="1856"/>
    <m/>
    <s v="ORLANDO AYALA RAUDA"/>
    <n v="0"/>
    <n v="0"/>
    <n v="364.85"/>
    <n v="47.430500000000002"/>
    <n v="0"/>
    <n v="0"/>
    <n v="412.28050000000002"/>
    <s v="022524826"/>
    <s v="1"/>
  </r>
  <r>
    <x v="5"/>
    <x v="119"/>
    <s v="1"/>
    <s v="03"/>
    <s v="15041RESIN020652022"/>
    <s v="22LB000C"/>
    <n v="1855"/>
    <n v="1855"/>
    <m/>
    <s v="RAFAEL NUÑEZ GUARDADO"/>
    <n v="0"/>
    <n v="0"/>
    <n v="65.61"/>
    <n v="8.529300000000001"/>
    <n v="0"/>
    <n v="0"/>
    <n v="74.139300000000006"/>
    <s v="014596013"/>
    <s v="1"/>
  </r>
  <r>
    <x v="5"/>
    <x v="119"/>
    <s v="1"/>
    <s v="03"/>
    <s v="15041RESIN020652022"/>
    <s v="22LB000C"/>
    <n v="1854"/>
    <n v="1854"/>
    <m/>
    <s v="SANTIAGO ALCIDES ORELLANA"/>
    <n v="0"/>
    <n v="0"/>
    <n v="261.95"/>
    <n v="34.0535"/>
    <n v="0"/>
    <n v="0"/>
    <n v="296.00349999999997"/>
    <s v="024681860"/>
    <s v="1"/>
  </r>
  <r>
    <x v="5"/>
    <x v="119"/>
    <s v="1"/>
    <s v="03"/>
    <s v="15041RESIN020652022"/>
    <s v="22LB000C"/>
    <n v="1853"/>
    <n v="1853"/>
    <s v="06143006101060"/>
    <s v="LOTICOMER S.A DE C.V."/>
    <n v="0"/>
    <n v="0"/>
    <n v="703.54"/>
    <n v="91.4602"/>
    <n v="0"/>
    <n v="0"/>
    <n v="795.00019999999995"/>
    <m/>
    <s v="1"/>
  </r>
  <r>
    <x v="5"/>
    <x v="120"/>
    <s v="1"/>
    <s v="03"/>
    <s v="15041RESIN020652022"/>
    <s v="22LB000C"/>
    <n v="1852"/>
    <n v="1852"/>
    <m/>
    <s v="MAX FRANCISCO OLIVA"/>
    <n v="0"/>
    <n v="0"/>
    <n v="48.31"/>
    <n v="6.2803000000000004"/>
    <n v="0"/>
    <n v="0"/>
    <n v="54.590299999999999"/>
    <s v="011354917"/>
    <s v="1"/>
  </r>
  <r>
    <x v="5"/>
    <x v="120"/>
    <s v="1"/>
    <s v="03"/>
    <s v="15041RESIN020652022"/>
    <s v="22LB000C"/>
    <n v="1851"/>
    <n v="1851"/>
    <m/>
    <s v="FRANCISCO ALEXANDER TOBAR CASTILLO"/>
    <n v="0"/>
    <n v="0"/>
    <n v="317.94"/>
    <n v="41.3322"/>
    <n v="0"/>
    <n v="0"/>
    <n v="359.2722"/>
    <s v="036616376"/>
    <s v="1"/>
  </r>
  <r>
    <x v="5"/>
    <x v="120"/>
    <s v="1"/>
    <s v="03"/>
    <s v="15041RESIN020652022"/>
    <s v="22LB000C"/>
    <n v="1850"/>
    <n v="1850"/>
    <m/>
    <s v="MAURICIO DE JESUS HERNANDEZ ABARCA"/>
    <n v="0"/>
    <n v="0"/>
    <n v="414.16"/>
    <n v="53.840800000000002"/>
    <n v="0"/>
    <n v="0"/>
    <n v="468.00080000000003"/>
    <s v="019752363"/>
    <s v="1"/>
  </r>
  <r>
    <x v="5"/>
    <x v="120"/>
    <s v="1"/>
    <s v="03"/>
    <s v="15041RESIN020652022"/>
    <s v="22LB000C"/>
    <n v="1849"/>
    <n v="1849"/>
    <m/>
    <s v="VIELLMAN FABRICIO HERNANDEZ RIVERA"/>
    <n v="0"/>
    <n v="0"/>
    <n v="97.25"/>
    <n v="12.6425"/>
    <n v="0"/>
    <n v="0"/>
    <n v="109.8925"/>
    <s v="029422805"/>
    <s v="1"/>
  </r>
  <r>
    <x v="5"/>
    <x v="120"/>
    <s v="1"/>
    <s v="03"/>
    <s v="15041RESIN020652022"/>
    <s v="22LB000C"/>
    <n v="1848"/>
    <n v="1848"/>
    <m/>
    <s v="SANTIAGO ALCIDES ORELLANA"/>
    <n v="0"/>
    <n v="0"/>
    <n v="278.76"/>
    <n v="36.238799999999998"/>
    <n v="0"/>
    <n v="0"/>
    <n v="314.99879999999996"/>
    <s v="024681860"/>
    <s v="1"/>
  </r>
  <r>
    <x v="5"/>
    <x v="121"/>
    <s v="1"/>
    <s v="03"/>
    <s v="15041RESIN020652022"/>
    <s v="22LB000C"/>
    <n v="1847"/>
    <n v="1847"/>
    <m/>
    <s v="FRANCISCO ALEXANDER TOBAR CASTILLO"/>
    <n v="0"/>
    <n v="0"/>
    <n v="297.61"/>
    <n v="38.689300000000003"/>
    <n v="0"/>
    <n v="0"/>
    <n v="336.29930000000002"/>
    <s v="036616376"/>
    <s v="1"/>
  </r>
  <r>
    <x v="5"/>
    <x v="121"/>
    <s v="1"/>
    <s v="03"/>
    <s v="15041RESIN020652022"/>
    <s v="22LB000C"/>
    <n v="1846"/>
    <n v="1846"/>
    <m/>
    <s v="SANTIAGO ALCIDES ORELLANA"/>
    <n v="0"/>
    <n v="0"/>
    <n v="288.41000000000003"/>
    <n v="37.493300000000005"/>
    <n v="0"/>
    <n v="0"/>
    <n v="325.90330000000006"/>
    <s v="024681860"/>
    <s v="1"/>
  </r>
  <r>
    <x v="5"/>
    <x v="121"/>
    <s v="1"/>
    <s v="03"/>
    <s v="15041RESIN020652022"/>
    <s v="22LB000C"/>
    <n v="1845"/>
    <n v="1845"/>
    <m/>
    <s v="JUAN ANTONIO MONTERROSA HERNANDEZ"/>
    <n v="0"/>
    <n v="0"/>
    <n v="214.38"/>
    <n v="27.869399999999999"/>
    <n v="0"/>
    <n v="0"/>
    <n v="242.24939999999998"/>
    <s v="013838153"/>
    <s v="1"/>
  </r>
  <r>
    <x v="5"/>
    <x v="122"/>
    <s v="1"/>
    <s v="03"/>
    <s v="15041RESIN020652022"/>
    <s v="22LB000C"/>
    <n v="1844"/>
    <n v="1844"/>
    <m/>
    <s v="MAX FRANCISCO OLIVA"/>
    <n v="0"/>
    <n v="0"/>
    <n v="156.11000000000001"/>
    <n v="20.294300000000003"/>
    <n v="0"/>
    <n v="0"/>
    <n v="176.40430000000001"/>
    <s v="011354917"/>
    <s v="1"/>
  </r>
  <r>
    <x v="5"/>
    <x v="122"/>
    <s v="1"/>
    <s v="03"/>
    <s v="15041RESIN020652022"/>
    <s v="22LB000C"/>
    <n v="1843"/>
    <n v="1843"/>
    <m/>
    <s v="SILVIA MARISELA CASTRO"/>
    <n v="0"/>
    <n v="0"/>
    <n v="496.46"/>
    <n v="64.5398"/>
    <n v="0"/>
    <n v="0"/>
    <n v="560.99979999999994"/>
    <s v="017244720"/>
    <s v="1"/>
  </r>
  <r>
    <x v="5"/>
    <x v="122"/>
    <s v="1"/>
    <s v="03"/>
    <s v="15041RESIN020652022"/>
    <s v="22LB000C"/>
    <n v="1842"/>
    <n v="1842"/>
    <s v="03151206191014"/>
    <s v="DIMANCO S.A DE C.V."/>
    <n v="0"/>
    <n v="0"/>
    <n v="743.36"/>
    <n v="96.636800000000008"/>
    <n v="0"/>
    <n v="0"/>
    <n v="839.99680000000001"/>
    <m/>
    <s v="1"/>
  </r>
  <r>
    <x v="5"/>
    <x v="122"/>
    <s v="1"/>
    <s v="03"/>
    <s v="15041RESIN020652022"/>
    <s v="22LB000C"/>
    <n v="1841"/>
    <n v="1841"/>
    <m/>
    <s v="VIELLMAN FABRICIO HERNANDEZ RIVERA"/>
    <n v="0"/>
    <n v="0"/>
    <n v="97.21"/>
    <n v="12.6373"/>
    <n v="0"/>
    <n v="0"/>
    <n v="109.84729999999999"/>
    <s v="029422805"/>
    <s v="1"/>
  </r>
  <r>
    <x v="5"/>
    <x v="122"/>
    <s v="1"/>
    <s v="03"/>
    <s v="15041RESIN020652022"/>
    <s v="22LB000C"/>
    <n v="1840"/>
    <n v="1840"/>
    <m/>
    <s v="FRANCISCO ALEXANDER TOBAR CASTILLO"/>
    <n v="0"/>
    <n v="0"/>
    <n v="126.83"/>
    <n v="16.4879"/>
    <n v="0"/>
    <n v="0"/>
    <n v="143.31790000000001"/>
    <s v="036616376"/>
    <s v="1"/>
  </r>
  <r>
    <x v="5"/>
    <x v="122"/>
    <s v="1"/>
    <s v="03"/>
    <s v="15041RESIN020652022"/>
    <s v="22LB000C"/>
    <n v="1839"/>
    <n v="1839"/>
    <m/>
    <s v="FRANCISCO ALEXANDER TOBAR CASTILLO"/>
    <n v="0"/>
    <n v="0"/>
    <n v="17.39"/>
    <n v="2.2606999999999999"/>
    <n v="0"/>
    <n v="0"/>
    <n v="19.650700000000001"/>
    <s v="036616376"/>
    <s v="1"/>
  </r>
  <r>
    <x v="5"/>
    <x v="123"/>
    <s v="1"/>
    <s v="03"/>
    <s v="15041RESIN020652022"/>
    <s v="22LB000C"/>
    <n v="1838"/>
    <n v="1838"/>
    <m/>
    <s v="SAMUEL GARCIA COLOCHO"/>
    <n v="0"/>
    <n v="0"/>
    <n v="78.150000000000006"/>
    <n v="10.159500000000001"/>
    <n v="0"/>
    <n v="0"/>
    <n v="88.309500000000014"/>
    <s v="013423097"/>
    <s v="1"/>
  </r>
  <r>
    <x v="5"/>
    <x v="123"/>
    <s v="1"/>
    <s v="03"/>
    <s v="15041RESIN020652022"/>
    <s v="22LB000C"/>
    <n v="1837"/>
    <n v="1837"/>
    <m/>
    <s v="ROMEO ANTONIO ESCALANTE ORELLANA"/>
    <n v="0"/>
    <n v="0"/>
    <n v="449.56"/>
    <n v="58.442800000000005"/>
    <n v="0"/>
    <n v="0"/>
    <n v="508.00279999999998"/>
    <s v="016983575"/>
    <s v="1"/>
  </r>
  <r>
    <x v="5"/>
    <x v="123"/>
    <s v="1"/>
    <s v="03"/>
    <s v="15041RESIN020652022"/>
    <s v="22LB000C"/>
    <n v="1836"/>
    <n v="1836"/>
    <m/>
    <s v="ADONALDO ERICSON HERNANDEZ ZETINO"/>
    <n v="0"/>
    <n v="0"/>
    <n v="66.37"/>
    <n v="8.6281000000000017"/>
    <n v="0"/>
    <n v="0"/>
    <n v="74.998100000000008"/>
    <s v="007059571"/>
    <s v="1"/>
  </r>
  <r>
    <x v="5"/>
    <x v="123"/>
    <s v="1"/>
    <s v="03"/>
    <s v="15041RESIN020652022"/>
    <s v="22LB000C"/>
    <n v="1835"/>
    <n v="1835"/>
    <m/>
    <s v="MAX FRANCISCO OLIVA"/>
    <n v="0"/>
    <n v="0"/>
    <n v="279.55"/>
    <n v="36.341500000000003"/>
    <n v="0"/>
    <n v="0"/>
    <n v="315.89150000000001"/>
    <s v="011354917"/>
    <s v="1"/>
  </r>
  <r>
    <x v="5"/>
    <x v="123"/>
    <s v="1"/>
    <s v="03"/>
    <s v="15041RESIN020652022"/>
    <s v="22LB000C"/>
    <n v="1834"/>
    <n v="1834"/>
    <m/>
    <s v="JOSE ARTURO GUARDADO MARTINEZ"/>
    <n v="0"/>
    <n v="0"/>
    <n v="387.17"/>
    <n v="50.332100000000004"/>
    <n v="0"/>
    <n v="0"/>
    <n v="437.50210000000004"/>
    <s v="020391560"/>
    <s v="1"/>
  </r>
  <r>
    <x v="5"/>
    <x v="124"/>
    <s v="1"/>
    <s v="03"/>
    <s v="15041RESIN020652022"/>
    <s v="22LB000C"/>
    <n v="1833"/>
    <n v="1833"/>
    <m/>
    <s v="JOSE MARROQUIN VALENCIA RIVERA"/>
    <n v="0"/>
    <n v="0"/>
    <n v="111.33"/>
    <n v="14.472900000000001"/>
    <n v="0"/>
    <n v="0"/>
    <n v="125.80289999999999"/>
    <s v="013947431"/>
    <s v="1"/>
  </r>
  <r>
    <x v="5"/>
    <x v="124"/>
    <s v="1"/>
    <s v="03"/>
    <s v="15041RESIN020652022"/>
    <s v="22LB000C"/>
    <n v="1832"/>
    <n v="1832"/>
    <m/>
    <s v="FRANCISCO ALEXANDER TOBAR CASTILLO"/>
    <n v="0"/>
    <n v="0"/>
    <n v="136.28"/>
    <n v="17.7164"/>
    <n v="0"/>
    <n v="0"/>
    <n v="153.99639999999999"/>
    <s v="036616376"/>
    <s v="1"/>
  </r>
  <r>
    <x v="5"/>
    <x v="124"/>
    <s v="1"/>
    <s v="03"/>
    <s v="15041RESIN020652022"/>
    <s v="22LB000C"/>
    <n v="1831"/>
    <n v="1831"/>
    <m/>
    <s v="SILVIA MARISELA CASTRO"/>
    <n v="0"/>
    <n v="0"/>
    <n v="415.93"/>
    <n v="54.070900000000002"/>
    <n v="0"/>
    <n v="0"/>
    <n v="470.0009"/>
    <s v="017244720"/>
    <s v="1"/>
  </r>
  <r>
    <x v="5"/>
    <x v="124"/>
    <s v="1"/>
    <s v="03"/>
    <s v="15041RESIN020652022"/>
    <s v="22LB000C"/>
    <n v="1830"/>
    <n v="1830"/>
    <m/>
    <s v="SANTIAGO ALCIDES ORELLANA"/>
    <n v="0"/>
    <n v="0"/>
    <n v="238.94"/>
    <n v="31.062200000000001"/>
    <n v="0"/>
    <n v="0"/>
    <n v="270.00220000000002"/>
    <s v="024681860"/>
    <s v="1"/>
  </r>
  <r>
    <x v="5"/>
    <x v="124"/>
    <s v="1"/>
    <s v="03"/>
    <s v="15041RESIN020652022"/>
    <s v="22LB000C"/>
    <n v="1829"/>
    <n v="1829"/>
    <m/>
    <s v="LUIS FENDANDO ANCHETA"/>
    <n v="0"/>
    <n v="0"/>
    <n v="676.99"/>
    <n v="88.008700000000005"/>
    <n v="0"/>
    <n v="0"/>
    <n v="764.99869999999999"/>
    <s v="019830797"/>
    <s v="1"/>
  </r>
  <r>
    <x v="5"/>
    <x v="124"/>
    <s v="1"/>
    <s v="03"/>
    <s v="15041RESIN020652022"/>
    <s v="22LB000C"/>
    <n v="1828"/>
    <n v="1828"/>
    <m/>
    <s v="FRANCISCO ALEXANDER TOBAR CASTILLO"/>
    <n v="0"/>
    <n v="0"/>
    <n v="89.33"/>
    <n v="11.6129"/>
    <n v="0"/>
    <n v="0"/>
    <n v="100.94289999999999"/>
    <s v="036616376"/>
    <s v="1"/>
  </r>
  <r>
    <x v="5"/>
    <x v="124"/>
    <s v="1"/>
    <s v="03"/>
    <s v="15041RESIN020652022"/>
    <s v="22LB000C"/>
    <n v="1827"/>
    <n v="1827"/>
    <m/>
    <s v="ORLANDO AYALA RAUDA"/>
    <n v="0"/>
    <n v="0"/>
    <n v="419.48"/>
    <n v="54.532400000000003"/>
    <n v="0"/>
    <n v="0"/>
    <n v="474.01240000000001"/>
    <s v="022524826"/>
    <s v="1"/>
  </r>
  <r>
    <x v="5"/>
    <x v="125"/>
    <s v="1"/>
    <s v="03"/>
    <s v="15041RESIN020652022"/>
    <s v="22LB000C"/>
    <n v="1826"/>
    <n v="1826"/>
    <m/>
    <s v="OSCAR AMILCAR RAMOS VELASQUEZ"/>
    <n v="0"/>
    <n v="0"/>
    <n v="204.87"/>
    <n v="26.633100000000002"/>
    <n v="0"/>
    <n v="0"/>
    <n v="231.50310000000002"/>
    <s v="037049603"/>
    <s v="1"/>
  </r>
  <r>
    <x v="5"/>
    <x v="125"/>
    <s v="1"/>
    <s v="03"/>
    <s v="15041RESIN020652022"/>
    <s v="22LB000C"/>
    <n v="1825"/>
    <n v="1825"/>
    <m/>
    <s v="JUAN ANTONIO ALVARENGA GUARDADO"/>
    <n v="0"/>
    <n v="0"/>
    <n v="212"/>
    <n v="27.560000000000002"/>
    <n v="0"/>
    <n v="0"/>
    <n v="239.56"/>
    <s v="036880959"/>
    <s v="1"/>
  </r>
  <r>
    <x v="5"/>
    <x v="125"/>
    <s v="1"/>
    <s v="03"/>
    <s v="15041RESIN020652022"/>
    <s v="22LB000C"/>
    <n v="1824"/>
    <n v="1824"/>
    <m/>
    <s v="MAX FRANCISCO OLIVA"/>
    <n v="0"/>
    <n v="0"/>
    <n v="371.68"/>
    <n v="48.318400000000004"/>
    <n v="0"/>
    <n v="0"/>
    <n v="419.9984"/>
    <s v="011354917"/>
    <s v="1"/>
  </r>
  <r>
    <x v="5"/>
    <x v="125"/>
    <s v="1"/>
    <s v="03"/>
    <s v="15041RESIN020652022"/>
    <s v="22LB000C"/>
    <n v="1823"/>
    <n v="1823"/>
    <m/>
    <s v="MIRNA ERMITA ORELLANA DE MARTINEZ"/>
    <n v="0"/>
    <n v="0"/>
    <n v="366.06"/>
    <n v="47.587800000000001"/>
    <n v="0"/>
    <n v="0"/>
    <n v="413.64780000000002"/>
    <s v="005441162"/>
    <s v="1"/>
  </r>
  <r>
    <x v="5"/>
    <x v="126"/>
    <s v="1"/>
    <s v="03"/>
    <s v="15041RESIN020652022"/>
    <s v="22LB000C"/>
    <n v="1822"/>
    <n v="1822"/>
    <s v="06140706121062"/>
    <s v="ADMINISTRADORES DE SEGUROS Y FINANZAS, S.A. DE C.V."/>
    <n v="0"/>
    <n v="0"/>
    <n v="71.680000000000007"/>
    <n v="9.3184000000000005"/>
    <n v="0"/>
    <n v="0"/>
    <n v="80.998400000000004"/>
    <m/>
    <s v="1"/>
  </r>
  <r>
    <x v="5"/>
    <x v="127"/>
    <s v="1"/>
    <s v="03"/>
    <s v="15041RESIN020652022"/>
    <s v="22LB000C"/>
    <n v="1821"/>
    <n v="1821"/>
    <m/>
    <s v="DANILO ISAAC CORTEZ"/>
    <n v="0"/>
    <n v="0"/>
    <n v="119.08"/>
    <n v="15.480399999999999"/>
    <n v="0"/>
    <n v="0"/>
    <n v="134.56039999999999"/>
    <s v="052547888"/>
    <s v="1"/>
  </r>
  <r>
    <x v="5"/>
    <x v="127"/>
    <s v="1"/>
    <s v="03"/>
    <s v="15041RESIN020652022"/>
    <s v="22LB000C"/>
    <n v="1820"/>
    <n v="1820"/>
    <m/>
    <s v="LUIS FENDANDO ANCHETA"/>
    <n v="0"/>
    <n v="0"/>
    <n v="747.34"/>
    <n v="97.154200000000003"/>
    <n v="0"/>
    <n v="0"/>
    <n v="844.49420000000009"/>
    <s v="019830797"/>
    <s v="1"/>
  </r>
  <r>
    <x v="5"/>
    <x v="127"/>
    <s v="1"/>
    <s v="03"/>
    <s v="15041RESIN020652022"/>
    <s v="22LB000C"/>
    <n v="1819"/>
    <n v="1819"/>
    <m/>
    <s v="RIGOBERTO SERRANO QUINTANILLA"/>
    <n v="0"/>
    <n v="0"/>
    <n v="418.14"/>
    <n v="54.358200000000004"/>
    <n v="0"/>
    <n v="0"/>
    <n v="472.4982"/>
    <s v="039432925"/>
    <s v="1"/>
  </r>
  <r>
    <x v="5"/>
    <x v="127"/>
    <s v="1"/>
    <s v="03"/>
    <s v="15041RESIN020652022"/>
    <s v="22LB000C"/>
    <n v="1818"/>
    <n v="1818"/>
    <m/>
    <s v="JOSE ARTURO GUARDADO MARTINEZ"/>
    <n v="0"/>
    <n v="0"/>
    <n v="429.21"/>
    <n v="55.7973"/>
    <n v="0"/>
    <n v="0"/>
    <n v="485.00729999999999"/>
    <s v="020391560"/>
    <s v="1"/>
  </r>
  <r>
    <x v="5"/>
    <x v="127"/>
    <s v="1"/>
    <s v="03"/>
    <s v="15041RESIN020652022"/>
    <s v="22LB000C"/>
    <n v="1817"/>
    <n v="1817"/>
    <m/>
    <s v="MAURICIO ALEXANDER TEJADA MALDONADO"/>
    <n v="0"/>
    <n v="0"/>
    <n v="44.25"/>
    <n v="5.7525000000000004"/>
    <n v="0"/>
    <n v="0"/>
    <n v="50.002499999999998"/>
    <s v="017647742"/>
    <s v="1"/>
  </r>
  <r>
    <x v="5"/>
    <x v="128"/>
    <s v="1"/>
    <s v="03"/>
    <s v="15041RESIN020652022"/>
    <s v="22LB000C"/>
    <n v="1816"/>
    <n v="1816"/>
    <s v="0-0"/>
    <s v="ANULADA"/>
    <n v="0"/>
    <n v="0"/>
    <n v="0"/>
    <n v="0"/>
    <n v="0"/>
    <n v="0"/>
    <n v="0"/>
    <m/>
    <s v="1"/>
  </r>
  <r>
    <x v="5"/>
    <x v="128"/>
    <s v="1"/>
    <s v="03"/>
    <s v="15041RESIN020652022"/>
    <s v="22LB000C"/>
    <n v="1815"/>
    <n v="1815"/>
    <m/>
    <s v="JUAN ANTONIO ALVARENGA GUARDADO"/>
    <n v="0"/>
    <n v="0"/>
    <n v="246.02"/>
    <n v="31.982600000000001"/>
    <n v="0"/>
    <n v="0"/>
    <n v="278.00260000000003"/>
    <s v="036880959"/>
    <s v="1"/>
  </r>
  <r>
    <x v="5"/>
    <x v="128"/>
    <s v="1"/>
    <s v="03"/>
    <s v="15041RESIN020652022"/>
    <s v="22LB000C"/>
    <n v="1814"/>
    <n v="1814"/>
    <m/>
    <s v="FRANCISCO ALEXANDER TOBAR CASTILLO"/>
    <n v="0"/>
    <n v="0"/>
    <n v="304.69"/>
    <n v="39.609700000000004"/>
    <n v="0"/>
    <n v="0"/>
    <n v="344.29970000000003"/>
    <s v="036616376"/>
    <s v="1"/>
  </r>
  <r>
    <x v="5"/>
    <x v="128"/>
    <s v="1"/>
    <s v="03"/>
    <s v="15041RESIN020652022"/>
    <s v="22LB000C"/>
    <n v="1813"/>
    <n v="1813"/>
    <m/>
    <s v="MARTIN ANTONIO FERMAN NAVARRO"/>
    <n v="0"/>
    <n v="0"/>
    <n v="53.1"/>
    <n v="6.9030000000000005"/>
    <n v="0"/>
    <n v="0"/>
    <n v="60.003"/>
    <s v="017947530"/>
    <s v="1"/>
  </r>
  <r>
    <x v="5"/>
    <x v="128"/>
    <s v="1"/>
    <s v="03"/>
    <s v="15041RESIN020652022"/>
    <s v="22LB000C"/>
    <n v="1812"/>
    <n v="1812"/>
    <m/>
    <s v="RIGOBERTO SERRANO QUINTANILLA"/>
    <n v="0"/>
    <n v="0"/>
    <n v="416.38"/>
    <n v="54.129400000000004"/>
    <n v="0"/>
    <n v="0"/>
    <n v="470.50940000000003"/>
    <s v="039432925"/>
    <s v="1"/>
  </r>
  <r>
    <x v="5"/>
    <x v="128"/>
    <s v="1"/>
    <s v="03"/>
    <s v="15041RESIN020652022"/>
    <s v="22LB000C"/>
    <n v="1811"/>
    <n v="1811"/>
    <m/>
    <s v="FRANCISCO ALEXANDER TOBAR CASTILLO"/>
    <n v="0"/>
    <n v="0"/>
    <n v="264.38"/>
    <n v="34.369399999999999"/>
    <n v="0"/>
    <n v="0"/>
    <n v="298.74939999999998"/>
    <s v="036616376"/>
    <s v="1"/>
  </r>
  <r>
    <x v="5"/>
    <x v="128"/>
    <s v="1"/>
    <s v="03"/>
    <s v="15041RESIN020652022"/>
    <s v="22LB000C"/>
    <n v="1810"/>
    <n v="1810"/>
    <m/>
    <s v="JOSE ARTURO GUARDADO MARTINEZ"/>
    <n v="0"/>
    <n v="0"/>
    <n v="489.82"/>
    <n v="63.676600000000001"/>
    <n v="0"/>
    <n v="0"/>
    <n v="553.49659999999994"/>
    <s v="020391560"/>
    <s v="1"/>
  </r>
  <r>
    <x v="5"/>
    <x v="128"/>
    <s v="1"/>
    <s v="03"/>
    <s v="15041RESIN020652022"/>
    <s v="22LB000C"/>
    <n v="1809"/>
    <n v="1809"/>
    <m/>
    <s v="JOSE ARTURO GUARDADO MARTINEZ"/>
    <n v="0"/>
    <n v="0"/>
    <n v="412.57"/>
    <n v="53.634100000000004"/>
    <n v="0"/>
    <n v="0"/>
    <n v="466.20409999999998"/>
    <s v="020391560"/>
    <s v="1"/>
  </r>
  <r>
    <x v="5"/>
    <x v="128"/>
    <s v="1"/>
    <s v="03"/>
    <s v="15041RESIN020652022"/>
    <s v="22LB000C"/>
    <n v="1808"/>
    <n v="1808"/>
    <m/>
    <s v="ORLANDO AYALA RAUDA"/>
    <n v="0"/>
    <n v="0"/>
    <n v="411.51"/>
    <n v="53.496299999999998"/>
    <n v="0"/>
    <n v="0"/>
    <n v="465.00630000000001"/>
    <s v="022524826"/>
    <s v="1"/>
  </r>
  <r>
    <x v="5"/>
    <x v="129"/>
    <s v="1"/>
    <s v="03"/>
    <s v="15041RESIN020652022"/>
    <s v="22LB000C"/>
    <n v="1807"/>
    <n v="1807"/>
    <m/>
    <s v="JOSE ARTURO GUARDADO MARTINEZ"/>
    <n v="0"/>
    <n v="0"/>
    <n v="415.04"/>
    <n v="53.955200000000005"/>
    <n v="0"/>
    <n v="0"/>
    <n v="468.99520000000001"/>
    <s v="020391560"/>
    <s v="1"/>
  </r>
  <r>
    <x v="5"/>
    <x v="129"/>
    <s v="1"/>
    <s v="03"/>
    <s v="15041RESIN020652022"/>
    <s v="22LB000C"/>
    <n v="1806"/>
    <n v="1806"/>
    <m/>
    <s v="MAX FRANCISCO OLIVA"/>
    <n v="0"/>
    <n v="0"/>
    <n v="371.68"/>
    <n v="48.318400000000004"/>
    <n v="0"/>
    <n v="0"/>
    <n v="419.9984"/>
    <s v="011354917"/>
    <s v="1"/>
  </r>
  <r>
    <x v="5"/>
    <x v="129"/>
    <s v="1"/>
    <s v="03"/>
    <s v="15041RESIN020652022"/>
    <s v="22LB000C"/>
    <n v="1805"/>
    <n v="1805"/>
    <m/>
    <s v="SANTIAGO ALCIDES ORELLANA"/>
    <n v="0"/>
    <n v="0"/>
    <n v="189.82"/>
    <n v="24.676600000000001"/>
    <n v="0"/>
    <n v="0"/>
    <n v="214.4966"/>
    <s v="024681860"/>
    <s v="1"/>
  </r>
  <r>
    <x v="5"/>
    <x v="129"/>
    <s v="1"/>
    <s v="03"/>
    <s v="15041RESIN020652022"/>
    <s v="22LB000C"/>
    <n v="1804"/>
    <n v="1804"/>
    <s v="0-0"/>
    <s v="ANULADA"/>
    <n v="0"/>
    <n v="0"/>
    <n v="0"/>
    <n v="0"/>
    <n v="0"/>
    <n v="0"/>
    <n v="0"/>
    <m/>
    <s v="1"/>
  </r>
  <r>
    <x v="5"/>
    <x v="129"/>
    <s v="1"/>
    <s v="03"/>
    <s v="15041RESIN020652022"/>
    <s v="22LB000C"/>
    <n v="1803"/>
    <n v="1803"/>
    <m/>
    <s v="DAVID ENRRIQUE DELGADO SICILIA"/>
    <n v="0"/>
    <n v="0"/>
    <n v="124.78"/>
    <n v="16.221399999999999"/>
    <n v="0"/>
    <n v="0"/>
    <n v="141.00139999999999"/>
    <s v="027447100"/>
    <s v="1"/>
  </r>
  <r>
    <x v="6"/>
    <x v="130"/>
    <s v="1"/>
    <s v="03"/>
    <s v="15041RESIN020652022"/>
    <s v="22LB000C"/>
    <n v="1802"/>
    <n v="1802"/>
    <m/>
    <s v="SANTIAGO ALCIDES ORELLANA"/>
    <n v="0"/>
    <n v="0"/>
    <n v="238.94"/>
    <n v="31.062200000000001"/>
    <n v="0"/>
    <n v="0"/>
    <n v="270.00220000000002"/>
    <s v="024681860"/>
    <s v="1"/>
  </r>
  <r>
    <x v="6"/>
    <x v="130"/>
    <s v="1"/>
    <s v="03"/>
    <s v="15041RESIN020652022"/>
    <s v="22LB000C"/>
    <n v="1801"/>
    <n v="1801"/>
    <m/>
    <s v="JOSE ARTURO GUARDADO MARTINEZ"/>
    <n v="0"/>
    <n v="0"/>
    <n v="98.23"/>
    <n v="12.769900000000002"/>
    <n v="0"/>
    <n v="0"/>
    <n v="110.99990000000001"/>
    <s v="020391560"/>
    <s v="1"/>
  </r>
  <r>
    <x v="6"/>
    <x v="130"/>
    <s v="1"/>
    <s v="03"/>
    <s v="15041RESIN020652022"/>
    <s v="22LB000C"/>
    <n v="1800"/>
    <n v="1800"/>
    <m/>
    <s v="SAMUEL GARCIA COLOCHO"/>
    <n v="0"/>
    <n v="0"/>
    <n v="313.27999999999997"/>
    <n v="40.726399999999998"/>
    <n v="0"/>
    <n v="0"/>
    <n v="354.00639999999999"/>
    <s v="013423097"/>
    <s v="1"/>
  </r>
  <r>
    <x v="6"/>
    <x v="130"/>
    <s v="1"/>
    <s v="03"/>
    <s v="15041RESIN020652022"/>
    <s v="22LB000C"/>
    <n v="1799"/>
    <n v="1799"/>
    <m/>
    <s v="LUIS FENDANDO ANCHETA"/>
    <n v="0"/>
    <n v="0"/>
    <n v="209.29"/>
    <n v="27.207699999999999"/>
    <n v="0"/>
    <n v="0"/>
    <n v="236.49769999999998"/>
    <s v="019830797"/>
    <s v="1"/>
  </r>
  <r>
    <x v="6"/>
    <x v="130"/>
    <s v="1"/>
    <s v="03"/>
    <s v="15041RESIN020652022"/>
    <s v="22LB000C"/>
    <n v="1798"/>
    <n v="1798"/>
    <m/>
    <s v="FRANCISCO JESUS MELARA SORIANO"/>
    <n v="0"/>
    <n v="0"/>
    <n v="517.52"/>
    <n v="67.277600000000007"/>
    <n v="0"/>
    <n v="0"/>
    <n v="584.79759999999999"/>
    <s v="028967810"/>
    <s v="1"/>
  </r>
  <r>
    <x v="6"/>
    <x v="131"/>
    <s v="1"/>
    <s v="03"/>
    <s v="15041RESIN020652022"/>
    <s v="22LB000C"/>
    <n v="1797"/>
    <n v="1797"/>
    <s v="06143006101060"/>
    <s v="LOTICOMER S.A DE C.V."/>
    <n v="0"/>
    <n v="0"/>
    <n v="703.54"/>
    <n v="91.4602"/>
    <n v="0"/>
    <n v="0"/>
    <n v="795.00019999999995"/>
    <m/>
    <s v="1"/>
  </r>
  <r>
    <x v="6"/>
    <x v="131"/>
    <s v="1"/>
    <s v="03"/>
    <s v="15041RESIN020652022"/>
    <s v="22LB000C"/>
    <n v="1796"/>
    <n v="1796"/>
    <m/>
    <s v="VIELLMAN FABRICIO HERNANDEZ RIVERA"/>
    <n v="0"/>
    <n v="0"/>
    <n v="79.459999999999994"/>
    <n v="10.329799999999999"/>
    <n v="0"/>
    <n v="0"/>
    <n v="89.789799999999985"/>
    <s v="029422805"/>
    <s v="1"/>
  </r>
  <r>
    <x v="6"/>
    <x v="131"/>
    <s v="1"/>
    <s v="03"/>
    <s v="15041RESIN020652022"/>
    <s v="22LB000C"/>
    <n v="1795"/>
    <n v="1795"/>
    <m/>
    <s v="ROMEO ANTONIO ESCALANTE ORELLANA"/>
    <n v="0"/>
    <n v="0"/>
    <n v="411.5"/>
    <n v="53.495000000000005"/>
    <n v="0"/>
    <n v="0"/>
    <n v="464.995"/>
    <s v="016983575"/>
    <s v="1"/>
  </r>
  <r>
    <x v="6"/>
    <x v="131"/>
    <s v="1"/>
    <s v="03"/>
    <s v="15041RESIN020652022"/>
    <s v="22LB000C"/>
    <n v="1794"/>
    <n v="1794"/>
    <m/>
    <s v="ANA CLORINDA  VASQUEZ MONTERROSA"/>
    <n v="0"/>
    <n v="0"/>
    <n v="34.51"/>
    <n v="4.4863"/>
    <n v="0"/>
    <n v="0"/>
    <n v="38.996299999999998"/>
    <s v="017788716"/>
    <s v="1"/>
  </r>
  <r>
    <x v="6"/>
    <x v="131"/>
    <s v="1"/>
    <s v="03"/>
    <s v="15041RESIN020652022"/>
    <s v="22LB000C"/>
    <n v="1793"/>
    <n v="1793"/>
    <m/>
    <s v="SANTIAGO ALCIDES ORELLANA"/>
    <n v="0"/>
    <n v="0"/>
    <n v="272.77999999999997"/>
    <n v="35.461399999999998"/>
    <n v="0"/>
    <n v="0"/>
    <n v="308.2414"/>
    <s v="024681860"/>
    <s v="1"/>
  </r>
  <r>
    <x v="6"/>
    <x v="131"/>
    <s v="1"/>
    <s v="03"/>
    <s v="15041RESIN020652022"/>
    <s v="22LB000C"/>
    <n v="1792"/>
    <n v="1792"/>
    <m/>
    <s v="INOCENCIO PAIZ MARTINEZ"/>
    <n v="0"/>
    <n v="0"/>
    <n v="389.38"/>
    <n v="50.619399999999999"/>
    <n v="0"/>
    <n v="0"/>
    <n v="439.99939999999998"/>
    <s v="044196089"/>
    <s v="1"/>
  </r>
  <r>
    <x v="6"/>
    <x v="132"/>
    <s v="1"/>
    <s v="03"/>
    <s v="15041RESIN020652022"/>
    <s v="22LB000C"/>
    <n v="1791"/>
    <n v="1791"/>
    <m/>
    <s v="SANTIAGO ALCIDES ORELLANA"/>
    <n v="0"/>
    <n v="0"/>
    <n v="241.6"/>
    <n v="31.408000000000001"/>
    <n v="0"/>
    <n v="0"/>
    <n v="273.00799999999998"/>
    <s v="024681860"/>
    <s v="1"/>
  </r>
  <r>
    <x v="6"/>
    <x v="132"/>
    <s v="1"/>
    <s v="03"/>
    <s v="15041RESIN020652022"/>
    <s v="22LB000C"/>
    <n v="1790"/>
    <n v="1790"/>
    <m/>
    <s v="JOSE ARTURO GUARDADO MARTINEZ"/>
    <n v="0"/>
    <n v="0"/>
    <n v="409.73"/>
    <n v="53.264900000000004"/>
    <n v="0"/>
    <n v="0"/>
    <n v="462.99490000000003"/>
    <s v="020391560"/>
    <s v="1"/>
  </r>
  <r>
    <x v="6"/>
    <x v="132"/>
    <s v="1"/>
    <s v="03"/>
    <s v="15041RESIN020652022"/>
    <s v="22LB000C"/>
    <n v="1789"/>
    <n v="1789"/>
    <m/>
    <s v="FRANCISCO ALEXANDER TOBAR CASTILLO"/>
    <n v="0"/>
    <n v="0"/>
    <n v="213.45"/>
    <n v="27.7485"/>
    <n v="0"/>
    <n v="0"/>
    <n v="241.1985"/>
    <s v="036616376"/>
    <s v="1"/>
  </r>
  <r>
    <x v="6"/>
    <x v="132"/>
    <s v="1"/>
    <s v="03"/>
    <s v="15041RESIN020652022"/>
    <s v="22LB000C"/>
    <n v="1788"/>
    <n v="1788"/>
    <m/>
    <s v="LUIS FENDANDO ANCHETA"/>
    <n v="0"/>
    <n v="0"/>
    <n v="214.38"/>
    <n v="27.869399999999999"/>
    <n v="0"/>
    <n v="0"/>
    <n v="242.24939999999998"/>
    <s v="019830797"/>
    <s v="1"/>
  </r>
  <r>
    <x v="6"/>
    <x v="132"/>
    <s v="1"/>
    <s v="03"/>
    <s v="15041RESIN020652022"/>
    <s v="22LB000C"/>
    <n v="1787"/>
    <n v="1787"/>
    <m/>
    <s v="SILVIA MARISELA CASTRO"/>
    <n v="0"/>
    <n v="0"/>
    <n v="503.54"/>
    <n v="65.4602"/>
    <n v="0"/>
    <n v="0"/>
    <n v="569.00020000000006"/>
    <s v="017244720"/>
    <s v="1"/>
  </r>
  <r>
    <x v="6"/>
    <x v="132"/>
    <s v="1"/>
    <s v="03"/>
    <s v="15041RESIN020652022"/>
    <s v="22LB000C"/>
    <n v="1786"/>
    <n v="1786"/>
    <m/>
    <s v="VIELLMAN FABRICIO HERNANDEZ RIVERA"/>
    <n v="0"/>
    <n v="0"/>
    <n v="86.51"/>
    <n v="11.246300000000002"/>
    <n v="0"/>
    <n v="0"/>
    <n v="97.75630000000001"/>
    <s v="029422805"/>
    <s v="1"/>
  </r>
  <r>
    <x v="6"/>
    <x v="132"/>
    <s v="1"/>
    <s v="03"/>
    <s v="15041RESIN020652022"/>
    <s v="22LB000C"/>
    <n v="1785"/>
    <n v="1785"/>
    <m/>
    <s v="JOSE ARTURO GUARDADO MARTINEZ"/>
    <n v="0"/>
    <n v="0"/>
    <n v="386.2"/>
    <n v="50.206000000000003"/>
    <n v="0"/>
    <n v="0"/>
    <n v="436.40600000000001"/>
    <s v="020391560"/>
    <s v="1"/>
  </r>
  <r>
    <x v="6"/>
    <x v="133"/>
    <s v="1"/>
    <s v="03"/>
    <s v="15041RESIN020652022"/>
    <s v="22LB000C"/>
    <n v="1784"/>
    <n v="1784"/>
    <m/>
    <s v="FRANCISCO ALEXANDER TOBAR CASTILLO"/>
    <n v="0"/>
    <n v="0"/>
    <n v="129.41999999999999"/>
    <n v="16.8246"/>
    <n v="0"/>
    <n v="0"/>
    <n v="146.24459999999999"/>
    <s v="036616376"/>
    <s v="1"/>
  </r>
  <r>
    <x v="6"/>
    <x v="133"/>
    <s v="1"/>
    <s v="03"/>
    <s v="15041RESIN020652022"/>
    <s v="22LB000C"/>
    <n v="1783"/>
    <n v="1783"/>
    <m/>
    <s v="JOSE ARTURO GUARDADO MARTINEZ"/>
    <n v="0"/>
    <n v="0"/>
    <n v="399.12"/>
    <n v="51.885600000000004"/>
    <n v="0"/>
    <n v="0"/>
    <n v="451.00560000000002"/>
    <s v="020391560"/>
    <s v="1"/>
  </r>
  <r>
    <x v="6"/>
    <x v="133"/>
    <s v="1"/>
    <s v="03"/>
    <s v="15041RESIN020652022"/>
    <s v="22LB000C"/>
    <n v="1782"/>
    <n v="1782"/>
    <m/>
    <s v="SILVIA MARISELA CASTRO"/>
    <n v="0"/>
    <n v="0"/>
    <n v="444.24"/>
    <n v="57.751200000000004"/>
    <n v="0"/>
    <n v="0"/>
    <n v="501.99119999999999"/>
    <s v="017244720"/>
    <s v="1"/>
  </r>
  <r>
    <x v="6"/>
    <x v="133"/>
    <s v="1"/>
    <s v="03"/>
    <s v="15041RESIN020652022"/>
    <s v="22LB000C"/>
    <n v="1781"/>
    <n v="1781"/>
    <m/>
    <s v="SANTIAGO ALCIDES ORELLANA"/>
    <n v="0"/>
    <n v="0"/>
    <n v="276.85000000000002"/>
    <n v="35.990500000000004"/>
    <n v="0"/>
    <n v="0"/>
    <n v="312.84050000000002"/>
    <s v="024681860"/>
    <s v="1"/>
  </r>
  <r>
    <x v="6"/>
    <x v="133"/>
    <s v="1"/>
    <s v="03"/>
    <s v="15041RESIN020652022"/>
    <s v="22LB000C"/>
    <n v="1780"/>
    <n v="1780"/>
    <m/>
    <s v="MAURICIO ANIBAL AREVALO MORAN"/>
    <n v="0"/>
    <n v="0"/>
    <n v="372.57"/>
    <n v="48.434100000000001"/>
    <n v="0"/>
    <n v="0"/>
    <n v="421.00409999999999"/>
    <s v="021504572"/>
    <s v="1"/>
  </r>
  <r>
    <x v="6"/>
    <x v="133"/>
    <s v="1"/>
    <s v="03"/>
    <s v="15041RESIN020652022"/>
    <s v="22LB000C"/>
    <n v="1779"/>
    <n v="1779"/>
    <m/>
    <s v="RIGOBERTO SERRANO QUINTANILLA"/>
    <n v="0"/>
    <n v="0"/>
    <n v="406.19"/>
    <n v="52.804700000000004"/>
    <n v="0"/>
    <n v="0"/>
    <n v="458.99470000000002"/>
    <s v="039432925"/>
    <s v="1"/>
  </r>
  <r>
    <x v="6"/>
    <x v="134"/>
    <s v="1"/>
    <s v="03"/>
    <s v="15041RESIN020652022"/>
    <s v="22LB000C"/>
    <n v="1778"/>
    <n v="1778"/>
    <m/>
    <s v="FRANCISCO JESUS MELARA SORIANO"/>
    <n v="0"/>
    <n v="0"/>
    <n v="488.77"/>
    <n v="63.540100000000002"/>
    <n v="0"/>
    <n v="0"/>
    <n v="552.31010000000003"/>
    <s v="028967810"/>
    <s v="1"/>
  </r>
  <r>
    <x v="6"/>
    <x v="134"/>
    <s v="1"/>
    <s v="03"/>
    <s v="15041RESIN020652022"/>
    <s v="22LB000C"/>
    <n v="1777"/>
    <n v="1777"/>
    <m/>
    <s v="JUAN ANTONIO ALVARENGA GUARDADO"/>
    <n v="0"/>
    <n v="0"/>
    <n v="201.77"/>
    <n v="26.230100000000004"/>
    <n v="0"/>
    <n v="0"/>
    <n v="228.0001"/>
    <s v="036880959"/>
    <s v="1"/>
  </r>
  <r>
    <x v="6"/>
    <x v="134"/>
    <s v="1"/>
    <s v="03"/>
    <s v="15041RESIN020652022"/>
    <s v="22LB000C"/>
    <n v="1776"/>
    <n v="1776"/>
    <m/>
    <s v="OSCAR AMILCAR RAMOS VELASQUEZ"/>
    <n v="0"/>
    <n v="0"/>
    <n v="234.51"/>
    <n v="30.4863"/>
    <n v="0"/>
    <n v="0"/>
    <n v="264.99630000000002"/>
    <s v="037049603"/>
    <s v="1"/>
  </r>
  <r>
    <x v="6"/>
    <x v="134"/>
    <s v="1"/>
    <s v="03"/>
    <s v="15041RESIN020652022"/>
    <s v="22LB000C"/>
    <n v="1775"/>
    <n v="1775"/>
    <m/>
    <s v="MAX FRANCISCO OLIVA"/>
    <n v="0"/>
    <n v="0"/>
    <n v="158.19"/>
    <n v="20.564700000000002"/>
    <n v="0"/>
    <n v="0"/>
    <n v="178.75470000000001"/>
    <s v="011354917"/>
    <s v="1"/>
  </r>
  <r>
    <x v="6"/>
    <x v="134"/>
    <s v="1"/>
    <s v="03"/>
    <s v="15041RESIN020652022"/>
    <s v="22LB000C"/>
    <n v="1774"/>
    <n v="1774"/>
    <m/>
    <s v="JUAN ANTONIO ALVARENGA GUARDADO"/>
    <n v="0"/>
    <n v="0"/>
    <n v="248.22"/>
    <n v="32.268599999999999"/>
    <n v="0"/>
    <n v="0"/>
    <n v="280.48860000000002"/>
    <s v="036880959"/>
    <s v="1"/>
  </r>
  <r>
    <x v="6"/>
    <x v="134"/>
    <s v="1"/>
    <s v="03"/>
    <s v="15041RESIN020652022"/>
    <s v="22LB000C"/>
    <n v="1773"/>
    <n v="1773"/>
    <m/>
    <s v="VIELLMAN FABRICIO HERNANDEZ RIVERA"/>
    <n v="0"/>
    <n v="0"/>
    <n v="225.77"/>
    <n v="29.350100000000001"/>
    <n v="0"/>
    <n v="0"/>
    <n v="255.12010000000001"/>
    <s v="029422805"/>
    <s v="1"/>
  </r>
  <r>
    <x v="6"/>
    <x v="134"/>
    <s v="1"/>
    <s v="03"/>
    <s v="15041RESIN020652022"/>
    <s v="22LB000C"/>
    <n v="1772"/>
    <n v="1772"/>
    <m/>
    <s v="VIELLMAN FABRICIO HERNANDEZ RIVERA"/>
    <n v="0"/>
    <n v="0"/>
    <n v="70.680000000000007"/>
    <n v="9.19"/>
    <n v="0"/>
    <n v="0"/>
    <n v="79.87"/>
    <s v="029422805"/>
    <s v="1"/>
  </r>
  <r>
    <x v="6"/>
    <x v="134"/>
    <s v="1"/>
    <s v="03"/>
    <s v="15041RESIN020652022"/>
    <s v="22LB000C"/>
    <n v="1771"/>
    <n v="1771"/>
    <m/>
    <s v="FRANCISCO ALEXANDER TOBAR CASTILLO"/>
    <n v="0"/>
    <n v="0"/>
    <n v="132.52000000000001"/>
    <n v="17.227600000000002"/>
    <n v="0"/>
    <n v="0"/>
    <n v="149.74760000000001"/>
    <s v="036616376"/>
    <s v="1"/>
  </r>
  <r>
    <x v="6"/>
    <x v="134"/>
    <s v="1"/>
    <s v="03"/>
    <s v="15041RESIN020652022"/>
    <s v="22LB000C"/>
    <n v="1770"/>
    <n v="1770"/>
    <m/>
    <s v="FRANCISCO ALEXANDER TOBAR CASTILLO"/>
    <n v="0"/>
    <n v="0"/>
    <n v="338.94"/>
    <n v="44.062200000000004"/>
    <n v="0"/>
    <n v="0"/>
    <n v="383.00220000000002"/>
    <s v="036616376"/>
    <s v="1"/>
  </r>
  <r>
    <x v="6"/>
    <x v="134"/>
    <s v="1"/>
    <s v="03"/>
    <s v="15041RESIN020652022"/>
    <s v="22LB000C"/>
    <n v="1769"/>
    <n v="1769"/>
    <m/>
    <s v="JOSE ARTURO GUARDADO MARTINEZ"/>
    <n v="0"/>
    <n v="0"/>
    <n v="409.73"/>
    <n v="53.264900000000004"/>
    <n v="0"/>
    <n v="0"/>
    <n v="462.99490000000003"/>
    <s v="020391560"/>
    <s v="1"/>
  </r>
  <r>
    <x v="6"/>
    <x v="135"/>
    <s v="1"/>
    <s v="03"/>
    <s v="15041RESIN020652022"/>
    <s v="22LB000C"/>
    <n v="1768"/>
    <n v="1768"/>
    <m/>
    <s v="JOSE GERARDO GUARDADO POLANCO"/>
    <n v="0"/>
    <n v="0"/>
    <n v="601.30999999999995"/>
    <n v="78.170299999999997"/>
    <n v="0"/>
    <n v="0"/>
    <n v="679.48029999999994"/>
    <s v="046649729"/>
    <s v="1"/>
  </r>
  <r>
    <x v="6"/>
    <x v="135"/>
    <s v="1"/>
    <s v="03"/>
    <s v="15041RESIN020652022"/>
    <s v="22LB000C"/>
    <n v="1767"/>
    <n v="1767"/>
    <m/>
    <s v="OSCAR EDUARDO FLORES MACIA"/>
    <n v="0"/>
    <n v="0"/>
    <n v="69.92"/>
    <n v="9.0896000000000008"/>
    <n v="0"/>
    <n v="0"/>
    <n v="79.009600000000006"/>
    <s v="023040354"/>
    <s v="1"/>
  </r>
  <r>
    <x v="6"/>
    <x v="135"/>
    <s v="1"/>
    <s v="03"/>
    <s v="15041RESIN020652022"/>
    <s v="22LB000C"/>
    <n v="1766"/>
    <n v="1766"/>
    <m/>
    <s v="MAX FRANCISCO OLIVA"/>
    <n v="0"/>
    <n v="0"/>
    <n v="86.28"/>
    <n v="11.2164"/>
    <n v="0"/>
    <n v="0"/>
    <n v="97.496399999999994"/>
    <s v="011354917"/>
    <s v="1"/>
  </r>
  <r>
    <x v="6"/>
    <x v="135"/>
    <s v="1"/>
    <s v="03"/>
    <s v="15041RESIN020652022"/>
    <s v="22LB000C"/>
    <n v="1765"/>
    <n v="1765"/>
    <s v="03150605981014"/>
    <s v="TRANSPORTE VERGARA S.A DE C.V."/>
    <n v="0"/>
    <n v="0"/>
    <n v="176.99"/>
    <n v="23.008700000000001"/>
    <n v="0"/>
    <n v="0"/>
    <n v="199.99870000000001"/>
    <m/>
    <s v="1"/>
  </r>
  <r>
    <x v="6"/>
    <x v="136"/>
    <s v="1"/>
    <s v="03"/>
    <s v="15041RESIN020652022"/>
    <s v="22LB000C"/>
    <n v="1764"/>
    <n v="1764"/>
    <m/>
    <s v="MABEL MENDEZ DE FLORES"/>
    <n v="0"/>
    <n v="0"/>
    <n v="408.72"/>
    <n v="53.133600000000008"/>
    <n v="0"/>
    <n v="0"/>
    <n v="461.85360000000003"/>
    <s v="026770746"/>
    <s v="1"/>
  </r>
  <r>
    <x v="6"/>
    <x v="136"/>
    <s v="1"/>
    <s v="03"/>
    <s v="15041RESIN020652022"/>
    <s v="22LB000C"/>
    <n v="1763"/>
    <n v="1763"/>
    <m/>
    <s v="SANTIAGO ALCIDES ORELLANA"/>
    <n v="0"/>
    <n v="0"/>
    <n v="278.76"/>
    <n v="36.238799999999998"/>
    <n v="0"/>
    <n v="0"/>
    <n v="314.99879999999996"/>
    <s v="024681860"/>
    <s v="1"/>
  </r>
  <r>
    <x v="6"/>
    <x v="136"/>
    <s v="1"/>
    <s v="03"/>
    <s v="15041RESIN020652022"/>
    <s v="22LB000C"/>
    <n v="1762"/>
    <n v="1762"/>
    <m/>
    <s v="ORLANDO AYALA RAUDA"/>
    <n v="0"/>
    <n v="0"/>
    <n v="424.78"/>
    <n v="55.221399999999996"/>
    <n v="0"/>
    <n v="0"/>
    <n v="480.00139999999999"/>
    <s v="022524826"/>
    <s v="1"/>
  </r>
  <r>
    <x v="6"/>
    <x v="136"/>
    <s v="1"/>
    <s v="03"/>
    <s v="15041RESIN020652022"/>
    <s v="22LB000C"/>
    <n v="1761"/>
    <n v="1761"/>
    <m/>
    <s v="SANTIAGO ALCIDES ORELLANA"/>
    <n v="0"/>
    <n v="0"/>
    <n v="452.21"/>
    <n v="58.787300000000002"/>
    <n v="0"/>
    <n v="0"/>
    <n v="510.9973"/>
    <s v="024681860"/>
    <s v="1"/>
  </r>
  <r>
    <x v="6"/>
    <x v="136"/>
    <s v="1"/>
    <s v="03"/>
    <s v="15041RESIN020652022"/>
    <s v="22LB000C"/>
    <n v="1760"/>
    <n v="1760"/>
    <m/>
    <s v="SAMUEL GARCIA COLOCHO"/>
    <n v="0"/>
    <n v="0"/>
    <n v="16.73"/>
    <n v="2.1749000000000001"/>
    <n v="0"/>
    <n v="0"/>
    <n v="18.904900000000001"/>
    <s v="013423097"/>
    <s v="1"/>
  </r>
  <r>
    <x v="6"/>
    <x v="136"/>
    <s v="1"/>
    <s v="03"/>
    <s v="15041RESIN020652022"/>
    <s v="22LB000C"/>
    <n v="1759"/>
    <n v="1759"/>
    <m/>
    <s v="SAMUEL GARCIA COLOCHO"/>
    <n v="0"/>
    <n v="0"/>
    <n v="117.87"/>
    <n v="15.323100000000002"/>
    <n v="0"/>
    <n v="0"/>
    <n v="133.19310000000002"/>
    <s v="013423097"/>
    <s v="1"/>
  </r>
  <r>
    <x v="6"/>
    <x v="136"/>
    <s v="1"/>
    <s v="03"/>
    <s v="15041RESIN020652022"/>
    <s v="22LB000C"/>
    <n v="1758"/>
    <n v="1758"/>
    <m/>
    <s v="MELANIA CAROLINA VILLALTA"/>
    <n v="0"/>
    <n v="0"/>
    <n v="392.56"/>
    <n v="51.032800000000002"/>
    <n v="0"/>
    <n v="0"/>
    <n v="443.59280000000001"/>
    <s v="005838490"/>
    <s v="1"/>
  </r>
  <r>
    <x v="6"/>
    <x v="136"/>
    <s v="1"/>
    <s v="03"/>
    <s v="15041RESIN020652022"/>
    <s v="22LB000C"/>
    <n v="1757"/>
    <n v="1757"/>
    <m/>
    <s v="FRANCISCO ALEXANDER TOBAR CASTILLO"/>
    <n v="0"/>
    <n v="0"/>
    <n v="98.23"/>
    <n v="12.769900000000002"/>
    <n v="0"/>
    <n v="0"/>
    <n v="110.99990000000001"/>
    <s v="036616376"/>
    <s v="1"/>
  </r>
  <r>
    <x v="6"/>
    <x v="136"/>
    <s v="1"/>
    <s v="03"/>
    <s v="15041RESIN020652022"/>
    <s v="22LB000C"/>
    <n v="1756"/>
    <n v="1756"/>
    <m/>
    <s v="MABEL MENDEZ DE FLORES"/>
    <n v="0"/>
    <n v="0"/>
    <n v="408.85"/>
    <n v="53.150500000000008"/>
    <n v="0"/>
    <n v="0"/>
    <n v="462.00050000000005"/>
    <s v="026770746"/>
    <s v="1"/>
  </r>
  <r>
    <x v="6"/>
    <x v="136"/>
    <s v="1"/>
    <s v="03"/>
    <s v="15041RESIN020652022"/>
    <s v="22LB000C"/>
    <n v="1755"/>
    <n v="1755"/>
    <m/>
    <s v="JOSE ARTURO GUARDADO MARTINEZ"/>
    <n v="0"/>
    <n v="0"/>
    <n v="427.87"/>
    <n v="55.623100000000001"/>
    <n v="0"/>
    <n v="0"/>
    <n v="483.49310000000003"/>
    <s v="020391560"/>
    <s v="1"/>
  </r>
  <r>
    <x v="6"/>
    <x v="136"/>
    <s v="1"/>
    <s v="03"/>
    <s v="15041RESIN020652022"/>
    <s v="22LB000C"/>
    <n v="1754"/>
    <n v="1754"/>
    <m/>
    <s v="FRANCISCO ALEXANDER TOBAR CASTILLO"/>
    <n v="0"/>
    <n v="0"/>
    <n v="130.97"/>
    <n v="17.0261"/>
    <n v="0"/>
    <n v="0"/>
    <n v="147.99610000000001"/>
    <s v="036616376"/>
    <s v="1"/>
  </r>
  <r>
    <x v="6"/>
    <x v="137"/>
    <s v="1"/>
    <s v="03"/>
    <s v="15041RESIN020652022"/>
    <s v="22LB000C"/>
    <n v="1753"/>
    <n v="1753"/>
    <m/>
    <s v="FRANCISCO ALEXANDER TOBAR CASTILLO"/>
    <n v="0"/>
    <n v="0"/>
    <n v="272.01"/>
    <n v="35.3613"/>
    <n v="0"/>
    <n v="0"/>
    <n v="307.37130000000002"/>
    <s v="036616376"/>
    <s v="1"/>
  </r>
  <r>
    <x v="6"/>
    <x v="137"/>
    <s v="1"/>
    <s v="03"/>
    <s v="15041RESIN020652022"/>
    <s v="22LB000C"/>
    <n v="1752"/>
    <n v="1752"/>
    <m/>
    <s v="GABRIEL BERTONY RIVERA HERNANDEZ"/>
    <n v="0"/>
    <n v="0"/>
    <n v="507.97"/>
    <n v="66.036100000000005"/>
    <n v="0"/>
    <n v="0"/>
    <n v="574.00610000000006"/>
    <s v="025920885"/>
    <s v="1"/>
  </r>
  <r>
    <x v="6"/>
    <x v="137"/>
    <s v="1"/>
    <s v="03"/>
    <s v="15041RESIN020652022"/>
    <s v="22LB000C"/>
    <n v="1751"/>
    <n v="1751"/>
    <m/>
    <s v="MIGUEL HENRIQUEZ CHAVEZ"/>
    <n v="0"/>
    <n v="0"/>
    <n v="123.89"/>
    <n v="16.105700000000002"/>
    <n v="0"/>
    <n v="0"/>
    <n v="139.9957"/>
    <s v="022125135"/>
    <s v="1"/>
  </r>
  <r>
    <x v="6"/>
    <x v="137"/>
    <s v="1"/>
    <s v="03"/>
    <s v="15041RESIN020652022"/>
    <s v="22LB000C"/>
    <n v="1750"/>
    <n v="1750"/>
    <m/>
    <s v="MARIO ERNESTO MARTINEZ FLORES"/>
    <n v="0"/>
    <n v="0"/>
    <n v="581.25"/>
    <n v="75.5625"/>
    <n v="0"/>
    <n v="0"/>
    <n v="656.8125"/>
    <s v="019908435"/>
    <s v="1"/>
  </r>
  <r>
    <x v="6"/>
    <x v="137"/>
    <s v="1"/>
    <s v="03"/>
    <s v="15041RESIN020652022"/>
    <s v="22LB000C"/>
    <n v="1749"/>
    <n v="1749"/>
    <m/>
    <s v="FRANCISCO JESUS MELARA SORIANO"/>
    <n v="0"/>
    <n v="0"/>
    <n v="510.63"/>
    <n v="66.381900000000002"/>
    <n v="0"/>
    <n v="0"/>
    <n v="577.01189999999997"/>
    <s v="028967810"/>
    <s v="1"/>
  </r>
  <r>
    <x v="6"/>
    <x v="137"/>
    <s v="1"/>
    <s v="03"/>
    <s v="15041RESIN020652022"/>
    <s v="22LB000C"/>
    <n v="1748"/>
    <n v="1748"/>
    <m/>
    <s v="LUIS FENDANDO ANCHETA"/>
    <n v="0"/>
    <n v="0"/>
    <n v="422.56"/>
    <n v="54.9328"/>
    <n v="0"/>
    <n v="0"/>
    <n v="477.49279999999999"/>
    <s v="019830797"/>
    <s v="1"/>
  </r>
  <r>
    <x v="6"/>
    <x v="138"/>
    <s v="1"/>
    <s v="03"/>
    <s v="15041RESIN020652022"/>
    <s v="22LB000C"/>
    <n v="1747"/>
    <n v="1747"/>
    <m/>
    <s v="SILVIA MARISELA CASTRO"/>
    <n v="0"/>
    <n v="0"/>
    <n v="494.68"/>
    <n v="64.308400000000006"/>
    <n v="0"/>
    <n v="0"/>
    <n v="558.98839999999996"/>
    <s v="017244720"/>
    <s v="1"/>
  </r>
  <r>
    <x v="6"/>
    <x v="138"/>
    <s v="1"/>
    <s v="03"/>
    <s v="15041RESIN020652022"/>
    <s v="22LB000C"/>
    <n v="1746"/>
    <n v="1746"/>
    <s v="03150605981014"/>
    <s v="TRANSPORTE VERGARA S.A DE C.V."/>
    <n v="0"/>
    <n v="0"/>
    <n v="353.98"/>
    <n v="46.017400000000002"/>
    <n v="0"/>
    <n v="0"/>
    <n v="399.99740000000003"/>
    <m/>
    <s v="1"/>
  </r>
  <r>
    <x v="6"/>
    <x v="138"/>
    <s v="1"/>
    <s v="03"/>
    <s v="15041RESIN020652022"/>
    <s v="22LB000C"/>
    <n v="1745"/>
    <n v="1745"/>
    <m/>
    <s v="JOSE ROBERTO NAVAREZ URIAS"/>
    <n v="0"/>
    <n v="0"/>
    <n v="179.43"/>
    <n v="23.325900000000001"/>
    <n v="0"/>
    <n v="0"/>
    <n v="202.7559"/>
    <s v="010836487"/>
    <s v="1"/>
  </r>
  <r>
    <x v="6"/>
    <x v="138"/>
    <s v="1"/>
    <s v="03"/>
    <s v="15041RESIN020652022"/>
    <s v="22LB000C"/>
    <n v="1744"/>
    <n v="1744"/>
    <m/>
    <s v="DAVID ENRRIQUE DELGADO SICILIA"/>
    <n v="0"/>
    <n v="0"/>
    <n v="271.02"/>
    <n v="35.232599999999998"/>
    <n v="0"/>
    <n v="0"/>
    <n v="306.25259999999997"/>
    <s v="027447100"/>
    <s v="1"/>
  </r>
  <r>
    <x v="6"/>
    <x v="138"/>
    <s v="1"/>
    <s v="03"/>
    <s v="15041RESIN020652022"/>
    <s v="22LB000C"/>
    <n v="1743"/>
    <n v="1743"/>
    <s v="06141206131068"/>
    <s v="GRUPO RMO, S.A. DE C.V."/>
    <n v="0"/>
    <n v="0"/>
    <n v="37.39"/>
    <n v="4.8607000000000005"/>
    <n v="0"/>
    <n v="0"/>
    <n v="42.250700000000002"/>
    <m/>
    <s v="1"/>
  </r>
  <r>
    <x v="6"/>
    <x v="138"/>
    <s v="1"/>
    <s v="03"/>
    <s v="15041RESIN020652022"/>
    <s v="22LB000C"/>
    <n v="1742"/>
    <n v="1742"/>
    <m/>
    <s v="ROMEO ANTONIO ESCALANTE ORELLANA"/>
    <n v="0"/>
    <n v="0"/>
    <n v="426.55"/>
    <n v="55.451500000000003"/>
    <n v="0"/>
    <n v="0"/>
    <n v="482.00150000000002"/>
    <s v="016983575"/>
    <s v="1"/>
  </r>
  <r>
    <x v="6"/>
    <x v="138"/>
    <s v="1"/>
    <s v="03"/>
    <s v="15041RESIN020652022"/>
    <s v="22LB000C"/>
    <n v="1741"/>
    <n v="1741"/>
    <m/>
    <s v="SANTIAGO ALCIDES ORELLANA"/>
    <n v="0"/>
    <n v="0"/>
    <n v="392.04"/>
    <n v="50.965200000000003"/>
    <n v="0"/>
    <n v="0"/>
    <n v="443.0052"/>
    <s v="024681860"/>
    <s v="1"/>
  </r>
  <r>
    <x v="6"/>
    <x v="138"/>
    <s v="1"/>
    <s v="03"/>
    <s v="15041RESIN020652022"/>
    <s v="22LB000C"/>
    <n v="1740"/>
    <n v="1740"/>
    <m/>
    <s v="JOSE ARTURO GUARDADO MARTINEZ"/>
    <n v="0"/>
    <n v="0"/>
    <n v="555.30999999999995"/>
    <n v="72.190299999999993"/>
    <n v="0"/>
    <n v="0"/>
    <n v="627.50029999999992"/>
    <s v="020391560"/>
    <s v="1"/>
  </r>
  <r>
    <x v="6"/>
    <x v="138"/>
    <s v="1"/>
    <s v="03"/>
    <s v="15041RESIN020652022"/>
    <s v="22LB000C"/>
    <n v="1739"/>
    <n v="1739"/>
    <m/>
    <s v="LUIS FENDANDO ANCHETA"/>
    <n v="0"/>
    <n v="0"/>
    <n v="116.81"/>
    <n v="15.185300000000002"/>
    <n v="0"/>
    <n v="0"/>
    <n v="131.99530000000001"/>
    <s v="019830797"/>
    <s v="1"/>
  </r>
  <r>
    <x v="6"/>
    <x v="138"/>
    <s v="1"/>
    <s v="03"/>
    <s v="15041RESIN020652022"/>
    <s v="22LB000C"/>
    <n v="1738"/>
    <n v="1738"/>
    <m/>
    <s v="MAX FRANCISCO OLIVA"/>
    <n v="0"/>
    <n v="0"/>
    <n v="225.67"/>
    <n v="29.3371"/>
    <n v="0"/>
    <n v="0"/>
    <n v="255.00709999999998"/>
    <s v="011354917"/>
    <s v="1"/>
  </r>
  <r>
    <x v="6"/>
    <x v="138"/>
    <s v="1"/>
    <s v="03"/>
    <s v="15041RESIN020652022"/>
    <s v="22LB000C"/>
    <n v="1737"/>
    <n v="1737"/>
    <m/>
    <s v="ANA CLORINDA  VASQUEZ MONTERROSA"/>
    <n v="0"/>
    <n v="0"/>
    <n v="187.61"/>
    <n v="24.389300000000002"/>
    <n v="0"/>
    <n v="0"/>
    <n v="211.99930000000001"/>
    <s v="017788716"/>
    <s v="1"/>
  </r>
  <r>
    <x v="6"/>
    <x v="138"/>
    <s v="1"/>
    <s v="03"/>
    <s v="15041RESIN020652022"/>
    <s v="22LB000C"/>
    <n v="1736"/>
    <n v="1736"/>
    <m/>
    <s v="FRANCISCO ALEXANDER TOBAR CASTILLO"/>
    <n v="0"/>
    <n v="0"/>
    <n v="142.47999999999999"/>
    <n v="18.522399999999998"/>
    <n v="0"/>
    <n v="0"/>
    <n v="161.00239999999999"/>
    <s v="036616376"/>
    <s v="1"/>
  </r>
  <r>
    <x v="6"/>
    <x v="138"/>
    <s v="1"/>
    <s v="03"/>
    <s v="15041RESIN020652022"/>
    <s v="22LB000C"/>
    <n v="1735"/>
    <n v="1735"/>
    <m/>
    <s v="SILVIA MARISELA CASTRO"/>
    <n v="0"/>
    <n v="0"/>
    <n v="474.33"/>
    <n v="61.6629"/>
    <n v="0"/>
    <n v="0"/>
    <n v="535.99289999999996"/>
    <s v="017244720"/>
    <s v="1"/>
  </r>
  <r>
    <x v="6"/>
    <x v="139"/>
    <s v="1"/>
    <s v="03"/>
    <s v="15041RESIN020652022"/>
    <s v="22LB000C"/>
    <n v="1734"/>
    <n v="1734"/>
    <m/>
    <s v="FRANCISCO ALEXANDER TOBAR CASTILLO"/>
    <n v="0"/>
    <n v="0"/>
    <n v="79.650000000000006"/>
    <n v="10.354500000000002"/>
    <n v="0"/>
    <n v="0"/>
    <n v="90.004500000000007"/>
    <s v="036616376"/>
    <s v="1"/>
  </r>
  <r>
    <x v="6"/>
    <x v="139"/>
    <s v="1"/>
    <s v="03"/>
    <s v="15041RESIN020652022"/>
    <s v="22LB000C"/>
    <n v="1733"/>
    <n v="1733"/>
    <m/>
    <s v="JOSE ARTURO GUARDADO MARTINEZ"/>
    <n v="0"/>
    <n v="0"/>
    <n v="409.73"/>
    <n v="53.264900000000004"/>
    <n v="0"/>
    <n v="0"/>
    <n v="462.99490000000003"/>
    <s v="020391560"/>
    <s v="1"/>
  </r>
  <r>
    <x v="6"/>
    <x v="139"/>
    <s v="1"/>
    <s v="03"/>
    <s v="15041RESIN020652022"/>
    <s v="22LB000C"/>
    <n v="1732"/>
    <n v="1732"/>
    <m/>
    <s v="MAX FRANCISCO OLIVA"/>
    <n v="0"/>
    <n v="0"/>
    <n v="148.66999999999999"/>
    <n v="19.327099999999998"/>
    <n v="0"/>
    <n v="0"/>
    <n v="167.99709999999999"/>
    <s v="011354917"/>
    <s v="1"/>
  </r>
  <r>
    <x v="6"/>
    <x v="139"/>
    <s v="1"/>
    <s v="03"/>
    <s v="15041RESIN020652022"/>
    <s v="22LB000C"/>
    <n v="1731"/>
    <n v="1731"/>
    <m/>
    <s v="NESTOR EFRAIN BRIZUELA PORTILLO"/>
    <n v="0"/>
    <n v="0"/>
    <n v="35.22"/>
    <n v="4.5785999999999998"/>
    <n v="0"/>
    <n v="0"/>
    <n v="39.7986"/>
    <s v="017304253"/>
    <s v="1"/>
  </r>
  <r>
    <x v="6"/>
    <x v="139"/>
    <s v="1"/>
    <s v="03"/>
    <s v="15041RESIN020652022"/>
    <s v="22LB000C"/>
    <n v="1730"/>
    <n v="1730"/>
    <m/>
    <s v="VIELLMAN FABRICIO HERNANDEZ RIVERA"/>
    <n v="0"/>
    <n v="0"/>
    <n v="95.75"/>
    <n v="12.4475"/>
    <n v="0"/>
    <n v="0"/>
    <n v="108.19750000000001"/>
    <s v="029422805"/>
    <s v="1"/>
  </r>
  <r>
    <x v="6"/>
    <x v="139"/>
    <s v="1"/>
    <s v="03"/>
    <s v="15041RESIN020652022"/>
    <s v="22LB000C"/>
    <n v="1729"/>
    <n v="1729"/>
    <m/>
    <s v="BLANCA LUZ BELLOSO DE GARCIA"/>
    <n v="0"/>
    <n v="0"/>
    <n v="59.73"/>
    <n v="7.7648999999999999"/>
    <n v="0"/>
    <n v="0"/>
    <n v="67.494900000000001"/>
    <s v="020222119"/>
    <s v="1"/>
  </r>
  <r>
    <x v="6"/>
    <x v="140"/>
    <s v="1"/>
    <s v="03"/>
    <s v="15041RESIN020652022"/>
    <s v="22LB000C"/>
    <n v="1728"/>
    <n v="1728"/>
    <m/>
    <s v="SILVIA MARISELA CASTRO"/>
    <n v="0"/>
    <n v="0"/>
    <n v="415.93"/>
    <n v="54.070900000000002"/>
    <n v="0"/>
    <n v="0"/>
    <n v="470.0009"/>
    <s v="017244720"/>
    <s v="1"/>
  </r>
  <r>
    <x v="6"/>
    <x v="140"/>
    <s v="1"/>
    <s v="03"/>
    <s v="15041RESIN020652022"/>
    <s v="22LB000C"/>
    <n v="1727"/>
    <n v="1727"/>
    <m/>
    <s v="SANTIAGO ALCIDES ORELLANA"/>
    <n v="0"/>
    <n v="0"/>
    <n v="201.32"/>
    <n v="26.171600000000002"/>
    <n v="0"/>
    <n v="0"/>
    <n v="227.49160000000001"/>
    <s v="024681860"/>
    <s v="1"/>
  </r>
  <r>
    <x v="6"/>
    <x v="140"/>
    <s v="1"/>
    <s v="03"/>
    <s v="15041RESIN020652022"/>
    <s v="22LB000C"/>
    <n v="1726"/>
    <n v="1726"/>
    <m/>
    <s v="MAX FRANCISCO OLIVA"/>
    <n v="0"/>
    <n v="0"/>
    <n v="152.21"/>
    <n v="19.787300000000002"/>
    <n v="0"/>
    <n v="0"/>
    <n v="171.9973"/>
    <s v="011354917"/>
    <s v="1"/>
  </r>
  <r>
    <x v="6"/>
    <x v="141"/>
    <s v="1"/>
    <s v="03"/>
    <s v="15041RESIN020652022"/>
    <s v="22LB000C"/>
    <n v="1725"/>
    <n v="1725"/>
    <m/>
    <s v="AVELARDO ESPINOZA RIVAS"/>
    <n v="0"/>
    <n v="0"/>
    <n v="476.1"/>
    <n v="61.893000000000008"/>
    <n v="0"/>
    <n v="0"/>
    <n v="537.99300000000005"/>
    <s v="006348901"/>
    <s v="1"/>
  </r>
  <r>
    <x v="6"/>
    <x v="141"/>
    <s v="1"/>
    <s v="03"/>
    <s v="15041RESIN020652022"/>
    <s v="22LB000C"/>
    <n v="1724"/>
    <n v="1724"/>
    <m/>
    <s v="OSCAR AMILCAR RAMOS VELASQUEZ"/>
    <n v="0"/>
    <n v="0"/>
    <n v="61.95"/>
    <n v="8.0535000000000014"/>
    <n v="0"/>
    <n v="0"/>
    <n v="70.003500000000003"/>
    <s v="037049603"/>
    <s v="1"/>
  </r>
  <r>
    <x v="6"/>
    <x v="141"/>
    <s v="1"/>
    <s v="03"/>
    <s v="15041RESIN020652022"/>
    <s v="22LB000C"/>
    <n v="1723"/>
    <n v="1723"/>
    <m/>
    <s v="SANTIAGO ALCIDES ORELLANA"/>
    <n v="0"/>
    <n v="0"/>
    <n v="119.47"/>
    <n v="15.5311"/>
    <n v="0"/>
    <n v="0"/>
    <n v="135.00110000000001"/>
    <s v="024681860"/>
    <s v="1"/>
  </r>
  <r>
    <x v="6"/>
    <x v="141"/>
    <s v="1"/>
    <s v="03"/>
    <s v="15041RESIN020652022"/>
    <s v="22LB000C"/>
    <n v="1722"/>
    <n v="1722"/>
    <m/>
    <s v="SILVIA MARISELA CASTRO"/>
    <n v="0"/>
    <n v="0"/>
    <n v="440.71"/>
    <n v="57.292299999999997"/>
    <n v="0"/>
    <n v="0"/>
    <n v="498.00229999999999"/>
    <s v="017244720"/>
    <s v="1"/>
  </r>
  <r>
    <x v="6"/>
    <x v="141"/>
    <s v="1"/>
    <s v="03"/>
    <s v="15041RESIN020652022"/>
    <s v="22LB000C"/>
    <n v="1721"/>
    <n v="1721"/>
    <m/>
    <s v="JOSE ARTURO GUARDADO MARTINEZ"/>
    <n v="0"/>
    <n v="0"/>
    <n v="398.23"/>
    <n v="51.769900000000007"/>
    <n v="0"/>
    <n v="0"/>
    <n v="449.99990000000003"/>
    <s v="020391560"/>
    <s v="1"/>
  </r>
  <r>
    <x v="6"/>
    <x v="141"/>
    <s v="1"/>
    <s v="03"/>
    <s v="15041RESIN020652022"/>
    <s v="22LB000C"/>
    <n v="1720"/>
    <n v="1720"/>
    <m/>
    <s v="FRANCISCO ALEXANDER TOBAR CASTILLO"/>
    <n v="0"/>
    <n v="0"/>
    <n v="197.32"/>
    <n v="25.651599999999998"/>
    <n v="0"/>
    <n v="0"/>
    <n v="222.9716"/>
    <s v="036616376"/>
    <s v="1"/>
  </r>
  <r>
    <x v="6"/>
    <x v="141"/>
    <s v="1"/>
    <s v="03"/>
    <s v="15041RESIN020652022"/>
    <s v="22LB000C"/>
    <n v="1719"/>
    <n v="1719"/>
    <m/>
    <s v="VIELLMAN FABRICIO HERNANDEZ RIVERA"/>
    <n v="0"/>
    <n v="0"/>
    <n v="102.21"/>
    <n v="13.2873"/>
    <n v="0"/>
    <n v="0"/>
    <n v="115.4973"/>
    <s v="029422805"/>
    <s v="1"/>
  </r>
  <r>
    <x v="6"/>
    <x v="141"/>
    <s v="1"/>
    <s v="03"/>
    <s v="15041RESIN020652022"/>
    <s v="22LB000C"/>
    <n v="1718"/>
    <n v="1718"/>
    <m/>
    <s v="JOSE ARTURO GUARDADO MARTINEZ"/>
    <n v="0"/>
    <n v="0"/>
    <n v="397.78"/>
    <n v="51.711399999999998"/>
    <n v="0"/>
    <n v="0"/>
    <n v="449.4914"/>
    <s v="020391560"/>
    <s v="1"/>
  </r>
  <r>
    <x v="6"/>
    <x v="141"/>
    <s v="1"/>
    <s v="03"/>
    <s v="15041RESIN020652022"/>
    <s v="22LB000C"/>
    <n v="1717"/>
    <n v="1717"/>
    <m/>
    <s v="JUAN ANTONIO ALVARENGA GUARDADO"/>
    <n v="0"/>
    <n v="0"/>
    <n v="199.11"/>
    <n v="25.884300000000003"/>
    <n v="0"/>
    <n v="0"/>
    <n v="224.99430000000001"/>
    <s v="036830959"/>
    <s v="1"/>
  </r>
  <r>
    <x v="6"/>
    <x v="142"/>
    <s v="1"/>
    <s v="03"/>
    <s v="15041RESIN020652022"/>
    <s v="22LB000C"/>
    <n v="1716"/>
    <n v="1716"/>
    <m/>
    <s v="SANTIAGO ALCIDES ORELLANA"/>
    <n v="0"/>
    <n v="0"/>
    <n v="286.74"/>
    <n v="37.276200000000003"/>
    <n v="0"/>
    <n v="0"/>
    <n v="324.01620000000003"/>
    <s v="024681860"/>
    <s v="1"/>
  </r>
  <r>
    <x v="6"/>
    <x v="142"/>
    <s v="1"/>
    <s v="03"/>
    <s v="15041RESIN020652022"/>
    <s v="22LB000C"/>
    <n v="1715"/>
    <n v="1715"/>
    <m/>
    <s v="WILFREDO ALONSO SION ZETINO"/>
    <n v="0"/>
    <n v="0"/>
    <n v="96.9"/>
    <n v="12.597000000000001"/>
    <n v="0"/>
    <n v="0"/>
    <n v="109.49700000000001"/>
    <s v="039771387"/>
    <s v="1"/>
  </r>
  <r>
    <x v="6"/>
    <x v="142"/>
    <s v="1"/>
    <s v="03"/>
    <s v="15041RESIN020652022"/>
    <s v="22LB000C"/>
    <n v="1714"/>
    <n v="1714"/>
    <m/>
    <s v="WILFREDO ALONSO SION ZETINO"/>
    <n v="0"/>
    <n v="0"/>
    <n v="96.9"/>
    <n v="12.597000000000001"/>
    <n v="0"/>
    <n v="0"/>
    <n v="109.49700000000001"/>
    <s v="039771387"/>
    <s v="1"/>
  </r>
  <r>
    <x v="6"/>
    <x v="142"/>
    <s v="1"/>
    <s v="03"/>
    <s v="15041RESIN020652022"/>
    <s v="22LB000C"/>
    <n v="1713"/>
    <n v="1713"/>
    <m/>
    <s v="CELESTINO PEREZ JACOBO"/>
    <n v="0"/>
    <n v="0"/>
    <n v="122.03"/>
    <n v="15.863900000000001"/>
    <n v="0"/>
    <n v="0"/>
    <n v="137.8939"/>
    <s v="016039449"/>
    <s v="1"/>
  </r>
  <r>
    <x v="6"/>
    <x v="142"/>
    <s v="1"/>
    <s v="03"/>
    <s v="15041RESIN020652022"/>
    <s v="22LB000C"/>
    <n v="1712"/>
    <n v="1712"/>
    <m/>
    <s v="JOSE ARTURO GUARDADO MARTINEZ"/>
    <n v="0"/>
    <n v="0"/>
    <n v="415.04"/>
    <n v="53.955200000000005"/>
    <n v="0"/>
    <n v="0"/>
    <n v="468.99520000000001"/>
    <s v="020391560"/>
    <s v="1"/>
  </r>
  <r>
    <x v="6"/>
    <x v="142"/>
    <s v="1"/>
    <s v="03"/>
    <s v="15041RESIN020652022"/>
    <s v="22LB000C"/>
    <n v="1711"/>
    <n v="1711"/>
    <m/>
    <s v="JUAN MANUEL CONTRERAS GOMEZ"/>
    <n v="0"/>
    <n v="0"/>
    <n v="34.07"/>
    <n v="4.4291"/>
    <n v="0"/>
    <n v="0"/>
    <n v="38.499099999999999"/>
    <s v="017874143"/>
    <s v="1"/>
  </r>
  <r>
    <x v="6"/>
    <x v="142"/>
    <s v="1"/>
    <s v="03"/>
    <s v="15041RESIN020652022"/>
    <s v="22LB000C"/>
    <n v="1710"/>
    <n v="1710"/>
    <m/>
    <s v="WILFREDO ALONSO SION ZETINO"/>
    <n v="0"/>
    <n v="0"/>
    <n v="96.9"/>
    <n v="12.597000000000001"/>
    <n v="0"/>
    <n v="0"/>
    <n v="109.49700000000001"/>
    <s v="039771387"/>
    <s v="1"/>
  </r>
  <r>
    <x v="6"/>
    <x v="142"/>
    <s v="1"/>
    <s v="03"/>
    <s v="15041RESIN020652022"/>
    <s v="22LB000C"/>
    <n v="1709"/>
    <n v="1709"/>
    <s v="03152303051010"/>
    <s v="FERRETERIA Y SUMINISTROS DE OCCIDENTE"/>
    <n v="0"/>
    <n v="0"/>
    <n v="39.82"/>
    <n v="5.1766000000000005"/>
    <n v="0"/>
    <n v="0"/>
    <n v="44.996600000000001"/>
    <m/>
    <s v="1"/>
  </r>
  <r>
    <x v="6"/>
    <x v="142"/>
    <s v="1"/>
    <s v="03"/>
    <s v="15041RESIN020652022"/>
    <s v="22LB000C"/>
    <n v="1708"/>
    <n v="1708"/>
    <m/>
    <s v="JAIME ANTONIO MORAN LEON"/>
    <n v="0"/>
    <n v="0"/>
    <n v="431.87"/>
    <n v="56.143100000000004"/>
    <n v="0"/>
    <n v="0"/>
    <n v="488.01310000000001"/>
    <s v="027638133"/>
    <s v="1"/>
  </r>
  <r>
    <x v="6"/>
    <x v="142"/>
    <s v="1"/>
    <s v="03"/>
    <s v="15041RESIN020652022"/>
    <s v="22LB000C"/>
    <n v="1707"/>
    <n v="1707"/>
    <m/>
    <s v="SILVIA MARISELA CASTRO"/>
    <n v="0"/>
    <n v="0"/>
    <n v="494.69"/>
    <n v="64.309700000000007"/>
    <n v="0"/>
    <n v="0"/>
    <n v="558.99969999999996"/>
    <s v="017244720"/>
    <s v="1"/>
  </r>
  <r>
    <x v="6"/>
    <x v="142"/>
    <s v="1"/>
    <s v="03"/>
    <s v="15041RESIN020652022"/>
    <s v="22LB000C"/>
    <n v="1706"/>
    <n v="1706"/>
    <m/>
    <s v="FRANCISCO ALEXANDER TOBAR CASTILLO"/>
    <n v="0"/>
    <n v="0"/>
    <n v="403.99"/>
    <n v="52.518700000000003"/>
    <n v="0"/>
    <n v="0"/>
    <n v="456.50870000000003"/>
    <s v="036616376"/>
    <s v="1"/>
  </r>
  <r>
    <x v="6"/>
    <x v="143"/>
    <s v="1"/>
    <s v="03"/>
    <s v="15041RESIN020652022"/>
    <s v="22LB000C"/>
    <n v="1705"/>
    <n v="1705"/>
    <m/>
    <s v="VIELLMAN FABRICIO HERNANDEZ RIVERA"/>
    <n v="0"/>
    <n v="0"/>
    <n v="92.92"/>
    <n v="12.079600000000001"/>
    <n v="0"/>
    <n v="0"/>
    <n v="104.9996"/>
    <s v="029422805"/>
    <s v="1"/>
  </r>
  <r>
    <x v="6"/>
    <x v="143"/>
    <s v="1"/>
    <s v="03"/>
    <s v="15041RESIN020652022"/>
    <s v="22LB000C"/>
    <n v="1704"/>
    <n v="1704"/>
    <m/>
    <s v="ZOILA DEL CARMEN MENEDEZ DE ARANA"/>
    <n v="0"/>
    <n v="0"/>
    <n v="48.67"/>
    <n v="6.3271000000000006"/>
    <n v="0"/>
    <n v="0"/>
    <n v="54.997100000000003"/>
    <s v="020073455"/>
    <s v="1"/>
  </r>
  <r>
    <x v="6"/>
    <x v="143"/>
    <s v="1"/>
    <s v="03"/>
    <s v="15041RESIN020652022"/>
    <s v="22LB000C"/>
    <n v="1703"/>
    <n v="1703"/>
    <s v="03150605981014"/>
    <s v="TRANSPORTE VERGARA S.A DE C.V."/>
    <n v="0"/>
    <n v="0"/>
    <n v="1327.43"/>
    <n v="172.56590000000003"/>
    <n v="0"/>
    <n v="0"/>
    <n v="1499.9959000000001"/>
    <m/>
    <s v="1"/>
  </r>
  <r>
    <x v="6"/>
    <x v="143"/>
    <s v="1"/>
    <s v="03"/>
    <s v="15041RESIN020652022"/>
    <s v="22LB000C"/>
    <n v="1702"/>
    <n v="1702"/>
    <s v="0-0"/>
    <s v="ANULADA"/>
    <n v="0"/>
    <n v="0"/>
    <n v="0"/>
    <n v="0"/>
    <n v="0"/>
    <n v="0"/>
    <n v="0"/>
    <m/>
    <s v="1"/>
  </r>
  <r>
    <x v="6"/>
    <x v="143"/>
    <s v="1"/>
    <s v="03"/>
    <s v="15041RESIN020652022"/>
    <s v="22LB000C"/>
    <n v="1701"/>
    <n v="1701"/>
    <m/>
    <s v="FRANCISCO ALEXANDER TOBAR CASTILLO"/>
    <n v="0"/>
    <n v="0"/>
    <n v="200.84"/>
    <n v="26.109200000000001"/>
    <n v="0"/>
    <n v="0"/>
    <n v="226.94920000000002"/>
    <s v="036616376"/>
    <s v="1"/>
  </r>
  <r>
    <x v="6"/>
    <x v="143"/>
    <s v="1"/>
    <s v="03"/>
    <s v="15041RESIN020652022"/>
    <s v="22LB000C"/>
    <n v="1700"/>
    <n v="1700"/>
    <s v="06140801191051"/>
    <s v="GRUPO CENTINELA S.A. DE C.V."/>
    <n v="0"/>
    <n v="0"/>
    <n v="48.67"/>
    <n v="6.3271000000000006"/>
    <n v="0"/>
    <n v="0"/>
    <n v="54.997100000000003"/>
    <m/>
    <s v="1"/>
  </r>
  <r>
    <x v="6"/>
    <x v="143"/>
    <s v="1"/>
    <s v="03"/>
    <s v="15041RESIN020652022"/>
    <s v="22LB000C"/>
    <n v="1699"/>
    <n v="1699"/>
    <m/>
    <s v="ORLANDO AYALA RAUDA"/>
    <n v="0"/>
    <n v="0"/>
    <n v="442.92"/>
    <n v="57.579600000000006"/>
    <n v="0"/>
    <n v="0"/>
    <n v="500.49960000000004"/>
    <s v="022524826"/>
    <s v="1"/>
  </r>
  <r>
    <x v="6"/>
    <x v="144"/>
    <s v="1"/>
    <s v="03"/>
    <s v="15041RESIN020652022"/>
    <s v="22LB000C"/>
    <n v="1698"/>
    <n v="1698"/>
    <m/>
    <s v="ZOILA CACERES DE ALAS"/>
    <n v="0"/>
    <n v="0"/>
    <n v="410.18"/>
    <n v="53.323399999999999"/>
    <n v="0"/>
    <n v="0"/>
    <n v="463.5034"/>
    <s v="021240673"/>
    <s v="1"/>
  </r>
  <r>
    <x v="6"/>
    <x v="144"/>
    <s v="1"/>
    <s v="03"/>
    <s v="15041RESIN020652022"/>
    <s v="22LB000C"/>
    <n v="1697"/>
    <n v="1697"/>
    <m/>
    <s v="SANTIAGO ALCIDES ORELLANA"/>
    <n v="0"/>
    <n v="0"/>
    <n v="241.6"/>
    <n v="31.408000000000001"/>
    <n v="0"/>
    <n v="0"/>
    <n v="273.00799999999998"/>
    <s v="024681860"/>
    <s v="1"/>
  </r>
  <r>
    <x v="6"/>
    <x v="144"/>
    <s v="1"/>
    <s v="03"/>
    <s v="15041RESIN020652022"/>
    <s v="22LB000C"/>
    <n v="1696"/>
    <n v="1696"/>
    <m/>
    <s v="INOCENCIO PAIZ MARTINEZ"/>
    <n v="0"/>
    <n v="0"/>
    <n v="600.89"/>
    <n v="78.115700000000004"/>
    <n v="0"/>
    <n v="0"/>
    <n v="679.00569999999993"/>
    <s v="044196089"/>
    <s v="1"/>
  </r>
  <r>
    <x v="6"/>
    <x v="144"/>
    <s v="1"/>
    <s v="03"/>
    <s v="15041RESIN020652022"/>
    <s v="22LB000C"/>
    <n v="1695"/>
    <n v="1695"/>
    <m/>
    <s v="FRANCISCO ALEXANDER TOBAR CASTILLO"/>
    <n v="0"/>
    <n v="0"/>
    <n v="39.82"/>
    <n v="5.1766000000000005"/>
    <n v="0"/>
    <n v="0"/>
    <n v="44.996600000000001"/>
    <s v="036616376"/>
    <s v="1"/>
  </r>
  <r>
    <x v="6"/>
    <x v="145"/>
    <s v="1"/>
    <s v="03"/>
    <s v="15041RESIN020652022"/>
    <s v="22LB000C"/>
    <n v="1694"/>
    <n v="1694"/>
    <m/>
    <s v="FRANCISCO JESUS MELARA SORIANO"/>
    <n v="0"/>
    <n v="0"/>
    <n v="464.06"/>
    <n v="60.327800000000003"/>
    <n v="0"/>
    <n v="0"/>
    <n v="524.38779999999997"/>
    <s v="028967810"/>
    <s v="1"/>
  </r>
  <r>
    <x v="6"/>
    <x v="145"/>
    <s v="1"/>
    <s v="03"/>
    <s v="15041RESIN020652022"/>
    <s v="22LB000C"/>
    <n v="1693"/>
    <n v="1693"/>
    <m/>
    <s v="MIGUEL ANGEL VASQUEZ RODRIGUEZ"/>
    <n v="0"/>
    <n v="0"/>
    <n v="66.19"/>
    <n v="8.6046999999999993"/>
    <n v="0"/>
    <n v="0"/>
    <n v="74.794699999999992"/>
    <s v="007335684"/>
    <s v="1"/>
  </r>
  <r>
    <x v="6"/>
    <x v="145"/>
    <s v="1"/>
    <s v="03"/>
    <s v="15041RESIN020652022"/>
    <s v="22LB000C"/>
    <n v="1692"/>
    <n v="1692"/>
    <m/>
    <s v="LUIS FENDANDO ANCHETA"/>
    <n v="0"/>
    <n v="0"/>
    <n v="239.58"/>
    <n v="31.145400000000002"/>
    <n v="0"/>
    <n v="0"/>
    <n v="270.72540000000004"/>
    <s v="019830797"/>
    <s v="1"/>
  </r>
  <r>
    <x v="6"/>
    <x v="145"/>
    <s v="1"/>
    <s v="03"/>
    <s v="15041RESIN020652022"/>
    <s v="22LB000C"/>
    <n v="1691"/>
    <n v="1691"/>
    <m/>
    <s v="SANTIAGO ALCIDES ORELLANA"/>
    <n v="0"/>
    <n v="0"/>
    <n v="124.78"/>
    <n v="16.221399999999999"/>
    <n v="0"/>
    <n v="0"/>
    <n v="141.00139999999999"/>
    <s v="024681860"/>
    <s v="1"/>
  </r>
  <r>
    <x v="6"/>
    <x v="145"/>
    <s v="1"/>
    <s v="03"/>
    <s v="15041RESIN020652022"/>
    <s v="22LB000C"/>
    <n v="1690"/>
    <n v="1690"/>
    <m/>
    <s v="VIELLMAN FABRICIO HERNANDEZ RIVERA"/>
    <n v="0"/>
    <n v="0"/>
    <n v="30.97"/>
    <n v="4.0260999999999996"/>
    <n v="0"/>
    <n v="0"/>
    <n v="34.996099999999998"/>
    <s v="029422805"/>
    <s v="1"/>
  </r>
  <r>
    <x v="6"/>
    <x v="145"/>
    <s v="1"/>
    <s v="03"/>
    <s v="15041RESIN020652022"/>
    <s v="22LB000C"/>
    <n v="1689"/>
    <n v="1689"/>
    <m/>
    <s v="VIELLMAN FABRICIO HERNANDEZ RIVERA"/>
    <n v="0"/>
    <n v="0"/>
    <n v="154.87"/>
    <n v="20.133100000000002"/>
    <n v="0"/>
    <n v="0"/>
    <n v="175.00310000000002"/>
    <s v="029422805"/>
    <s v="1"/>
  </r>
  <r>
    <x v="6"/>
    <x v="145"/>
    <s v="1"/>
    <s v="03"/>
    <s v="15041RESIN020652022"/>
    <s v="22LB000C"/>
    <n v="1688"/>
    <n v="1688"/>
    <s v="03150605981014"/>
    <s v="TRANSPORTE VERGARA S.A DE C.V."/>
    <n v="0"/>
    <n v="0"/>
    <n v="663.72"/>
    <n v="86.283600000000007"/>
    <n v="0"/>
    <n v="0"/>
    <n v="750.00360000000001"/>
    <m/>
    <s v="1"/>
  </r>
  <r>
    <x v="6"/>
    <x v="145"/>
    <s v="1"/>
    <s v="03"/>
    <s v="15041RESIN020652022"/>
    <s v="22LB000C"/>
    <n v="1687"/>
    <n v="1687"/>
    <m/>
    <s v="VIELLMAN FABRICIO HERNANDEZ RIVERA"/>
    <n v="0"/>
    <n v="0"/>
    <n v="212.35"/>
    <n v="27.605499999999999"/>
    <n v="0"/>
    <n v="0"/>
    <n v="239.9555"/>
    <s v="029422805"/>
    <s v="1"/>
  </r>
  <r>
    <x v="6"/>
    <x v="145"/>
    <s v="1"/>
    <s v="03"/>
    <s v="15041RESIN020652022"/>
    <s v="22LB000C"/>
    <n v="1686"/>
    <n v="1686"/>
    <m/>
    <s v="JAIME ANTONIO MORAN LEON"/>
    <n v="0"/>
    <n v="0"/>
    <n v="405.98"/>
    <n v="52.777400000000007"/>
    <n v="0"/>
    <n v="0"/>
    <n v="458.75740000000002"/>
    <s v="027638133"/>
    <s v="1"/>
  </r>
  <r>
    <x v="6"/>
    <x v="145"/>
    <s v="1"/>
    <s v="03"/>
    <s v="15041RESIN020652022"/>
    <s v="22LB000C"/>
    <n v="1685"/>
    <n v="1685"/>
    <m/>
    <s v="JOSE ARTURO GUARDADO MARTINEZ"/>
    <n v="0"/>
    <n v="0"/>
    <n v="406.99"/>
    <n v="52.908700000000003"/>
    <n v="0"/>
    <n v="0"/>
    <n v="459.89870000000002"/>
    <s v="020391560"/>
    <s v="1"/>
  </r>
  <r>
    <x v="6"/>
    <x v="146"/>
    <s v="1"/>
    <s v="03"/>
    <s v="15041RESIN020652022"/>
    <s v="22LB000C"/>
    <n v="1684"/>
    <n v="1684"/>
    <m/>
    <s v="LUIS FENDANDO ANCHETA"/>
    <n v="0"/>
    <n v="0"/>
    <n v="719.47"/>
    <n v="93.531100000000009"/>
    <n v="0"/>
    <n v="0"/>
    <n v="813.00110000000006"/>
    <s v="019830797"/>
    <s v="1"/>
  </r>
  <r>
    <x v="6"/>
    <x v="146"/>
    <s v="1"/>
    <s v="03"/>
    <s v="15041RESIN020652022"/>
    <s v="22LB000C"/>
    <n v="1683"/>
    <n v="1683"/>
    <s v="005441162"/>
    <s v="MIRNA ERMITA ORELLANA DE MARTINEZ"/>
    <n v="0"/>
    <n v="0"/>
    <n v="389.54"/>
    <n v="50.640200000000007"/>
    <n v="0"/>
    <n v="0"/>
    <n v="440.18020000000001"/>
    <m/>
    <s v="1"/>
  </r>
  <r>
    <x v="6"/>
    <x v="146"/>
    <s v="1"/>
    <s v="03"/>
    <s v="15041RESIN020652022"/>
    <s v="22LB000C"/>
    <n v="1682"/>
    <n v="1682"/>
    <m/>
    <s v="JOSE ARTURO GUARDADO MARTINEZ"/>
    <n v="0"/>
    <n v="0"/>
    <n v="396.25"/>
    <n v="51.512500000000003"/>
    <n v="0"/>
    <n v="0"/>
    <n v="447.76249999999999"/>
    <s v="020391560"/>
    <s v="1"/>
  </r>
  <r>
    <x v="6"/>
    <x v="146"/>
    <s v="1"/>
    <s v="03"/>
    <s v="15041RESIN020652022"/>
    <s v="22LB000C"/>
    <n v="1681"/>
    <n v="1681"/>
    <m/>
    <s v="CARLA YOLANDA RIVERA DE GONZALES"/>
    <n v="0"/>
    <n v="0"/>
    <n v="412.17"/>
    <n v="53.582100000000004"/>
    <n v="0"/>
    <n v="0"/>
    <n v="465.75210000000004"/>
    <s v="043352446"/>
    <s v="1"/>
  </r>
  <r>
    <x v="6"/>
    <x v="146"/>
    <s v="1"/>
    <s v="03"/>
    <s v="15041RESIN020652022"/>
    <s v="22LB000C"/>
    <n v="1680"/>
    <n v="1680"/>
    <m/>
    <s v="SANTIAGO ALCIDES ORELLANA"/>
    <n v="0"/>
    <n v="0"/>
    <n v="284.07"/>
    <n v="36.929099999999998"/>
    <n v="0"/>
    <n v="0"/>
    <n v="320.9991"/>
    <s v="024681860"/>
    <s v="1"/>
  </r>
  <r>
    <x v="6"/>
    <x v="146"/>
    <s v="1"/>
    <s v="03"/>
    <s v="15041RESIN020652022"/>
    <s v="22LB000C"/>
    <n v="1679"/>
    <n v="1679"/>
    <m/>
    <s v="JOSE ARTURO GUARDADO MARTINEZ"/>
    <n v="0"/>
    <n v="0"/>
    <n v="417.69"/>
    <n v="54.299700000000001"/>
    <n v="0"/>
    <n v="0"/>
    <n v="471.98969999999997"/>
    <s v="020391560"/>
    <s v="1"/>
  </r>
  <r>
    <x v="6"/>
    <x v="146"/>
    <s v="1"/>
    <s v="03"/>
    <s v="15041RESIN020652022"/>
    <s v="22LB000C"/>
    <n v="1678"/>
    <n v="1678"/>
    <m/>
    <s v="DINORA MAGAÑA"/>
    <n v="0"/>
    <n v="0"/>
    <n v="42.48"/>
    <n v="5.5224000000000002"/>
    <n v="0"/>
    <n v="0"/>
    <n v="48.002399999999994"/>
    <s v="013430094"/>
    <s v="1"/>
  </r>
  <r>
    <x v="6"/>
    <x v="147"/>
    <s v="1"/>
    <s v="03"/>
    <s v="15041RESIN020652022"/>
    <s v="22LB000C"/>
    <n v="1677"/>
    <n v="1677"/>
    <m/>
    <s v="VIELLMAN FABRICIO HERNANDEZ RIVERA"/>
    <n v="0"/>
    <n v="0"/>
    <n v="78.540000000000006"/>
    <n v="10.2102"/>
    <n v="0"/>
    <n v="0"/>
    <n v="88.750200000000007"/>
    <s v="029422805"/>
    <s v="1"/>
  </r>
  <r>
    <x v="6"/>
    <x v="147"/>
    <s v="1"/>
    <s v="03"/>
    <s v="15041RESIN020652022"/>
    <s v="22LB000C"/>
    <n v="1676"/>
    <n v="1676"/>
    <m/>
    <s v="ORLANDO AYALA RAUDA"/>
    <n v="0"/>
    <n v="0"/>
    <n v="442.48"/>
    <n v="57.522400000000005"/>
    <n v="0"/>
    <n v="0"/>
    <n v="500.00240000000002"/>
    <s v="022524826"/>
    <s v="1"/>
  </r>
  <r>
    <x v="6"/>
    <x v="147"/>
    <s v="1"/>
    <s v="03"/>
    <s v="15041RESIN020652022"/>
    <s v="22LB000C"/>
    <n v="1675"/>
    <n v="1675"/>
    <m/>
    <s v="MIGUEL HENRIQUEZ CHAVEZ"/>
    <n v="0"/>
    <n v="0"/>
    <n v="241.15"/>
    <n v="31.349500000000003"/>
    <n v="0"/>
    <n v="0"/>
    <n v="272.49950000000001"/>
    <s v="022125135"/>
    <s v="1"/>
  </r>
  <r>
    <x v="6"/>
    <x v="147"/>
    <s v="1"/>
    <s v="03"/>
    <s v="15041RESIN020652022"/>
    <s v="22LB000C"/>
    <n v="1674"/>
    <n v="1674"/>
    <m/>
    <s v="JOSE MARROQUIN VALENCIA RIVERA"/>
    <n v="0"/>
    <n v="0"/>
    <n v="291.61"/>
    <n v="37.909300000000002"/>
    <n v="0"/>
    <n v="0"/>
    <n v="329.51930000000004"/>
    <s v="013947431"/>
    <s v="1"/>
  </r>
  <r>
    <x v="6"/>
    <x v="147"/>
    <s v="1"/>
    <s v="03"/>
    <s v="15041RESIN020652022"/>
    <s v="22LB000C"/>
    <n v="1673"/>
    <n v="1673"/>
    <m/>
    <s v="SANTIAGO ALCIDES ORELLANA"/>
    <n v="0"/>
    <n v="0"/>
    <n v="165.49"/>
    <n v="21.513700000000004"/>
    <n v="0"/>
    <n v="0"/>
    <n v="187.00370000000001"/>
    <s v="024681860"/>
    <s v="1"/>
  </r>
  <r>
    <x v="6"/>
    <x v="147"/>
    <s v="1"/>
    <s v="03"/>
    <s v="15041RESIN020652022"/>
    <s v="22LB000C"/>
    <n v="1672"/>
    <n v="1672"/>
    <m/>
    <s v="ZOILA DEL CARMEN MENEDEZ DE ARANA"/>
    <n v="0"/>
    <n v="0"/>
    <n v="64.599999999999994"/>
    <n v="8.3979999999999997"/>
    <n v="0"/>
    <n v="0"/>
    <n v="72.99799999999999"/>
    <s v="020073455"/>
    <s v="1"/>
  </r>
  <r>
    <x v="6"/>
    <x v="147"/>
    <s v="1"/>
    <s v="03"/>
    <s v="15041RESIN020652022"/>
    <s v="22LB000C"/>
    <n v="1671"/>
    <n v="1671"/>
    <m/>
    <s v="MIGUEL ANGEL SANTOS PEREZ"/>
    <n v="0"/>
    <n v="0"/>
    <n v="159.16"/>
    <n v="20.690799999999999"/>
    <n v="0"/>
    <n v="0"/>
    <n v="179.85079999999999"/>
    <s v="037614953"/>
    <s v="1"/>
  </r>
  <r>
    <x v="6"/>
    <x v="147"/>
    <s v="1"/>
    <s v="03"/>
    <s v="15041RESIN020652022"/>
    <s v="22LB000C"/>
    <n v="1670"/>
    <n v="1670"/>
    <m/>
    <s v="JUAN ANTONIO ALVARENGA GUARDADO"/>
    <n v="0"/>
    <n v="0"/>
    <n v="207.07"/>
    <n v="26.9191"/>
    <n v="0"/>
    <n v="0"/>
    <n v="233.98910000000001"/>
    <s v="036880959"/>
    <s v="1"/>
  </r>
  <r>
    <x v="6"/>
    <x v="148"/>
    <s v="1"/>
    <s v="03"/>
    <s v="15041RESIN020652022"/>
    <s v="22LB000C"/>
    <n v="1669"/>
    <n v="1669"/>
    <m/>
    <s v="JUAN ANTONIO ALVARENGA GUARDADO"/>
    <n v="0"/>
    <n v="0"/>
    <n v="212.39"/>
    <n v="27.610699999999998"/>
    <n v="0"/>
    <n v="0"/>
    <n v="240.00069999999999"/>
    <s v="036880959"/>
    <s v="1"/>
  </r>
  <r>
    <x v="6"/>
    <x v="149"/>
    <s v="1"/>
    <s v="03"/>
    <s v="15041RESIN020652022"/>
    <s v="22LB000C"/>
    <n v="1668"/>
    <n v="1668"/>
    <m/>
    <s v="VIELLMAN FABRICIO HERNANDEZ RIVERA"/>
    <n v="0"/>
    <n v="0"/>
    <n v="178.76"/>
    <n v="23.238800000000001"/>
    <n v="0"/>
    <n v="0"/>
    <n v="201.99879999999999"/>
    <s v="029422805"/>
    <s v="1"/>
  </r>
  <r>
    <x v="6"/>
    <x v="149"/>
    <s v="1"/>
    <s v="03"/>
    <s v="15041RESIN020652022"/>
    <s v="22LB000C"/>
    <n v="1667"/>
    <n v="1667"/>
    <s v="03150605981014"/>
    <s v="TRANSPORTE VERGARA S.A DE C.V."/>
    <n v="0"/>
    <n v="0"/>
    <n v="663.72"/>
    <n v="86.283600000000007"/>
    <n v="0"/>
    <n v="0"/>
    <n v="750.00360000000001"/>
    <m/>
    <s v="1"/>
  </r>
  <r>
    <x v="6"/>
    <x v="149"/>
    <s v="1"/>
    <s v="03"/>
    <s v="15041RESIN020652022"/>
    <s v="22LB000C"/>
    <n v="1666"/>
    <n v="1666"/>
    <m/>
    <s v="SILVIA MARISELA CASTRO"/>
    <n v="0"/>
    <n v="0"/>
    <n v="548.24"/>
    <n v="71.271200000000007"/>
    <n v="0"/>
    <n v="0"/>
    <n v="619.51120000000003"/>
    <s v="017244720"/>
    <s v="1"/>
  </r>
  <r>
    <x v="6"/>
    <x v="149"/>
    <s v="1"/>
    <s v="03"/>
    <s v="15041RESIN020652022"/>
    <s v="22LB000C"/>
    <n v="1665"/>
    <n v="1665"/>
    <s v="0-0"/>
    <s v="ANULADA"/>
    <n v="0"/>
    <n v="0"/>
    <n v="0"/>
    <n v="0"/>
    <n v="0"/>
    <n v="0"/>
    <n v="0"/>
    <m/>
    <s v="1"/>
  </r>
  <r>
    <x v="6"/>
    <x v="149"/>
    <s v="1"/>
    <s v="03"/>
    <s v="15041RESIN020652022"/>
    <s v="22LB000C"/>
    <n v="1664"/>
    <n v="1664"/>
    <m/>
    <s v="SANTIAGO ALCIDES ORELLANA"/>
    <n v="0"/>
    <n v="0"/>
    <n v="159.29"/>
    <n v="20.707699999999999"/>
    <n v="0"/>
    <n v="0"/>
    <n v="179.99769999999998"/>
    <s v="024681860"/>
    <s v="1"/>
  </r>
  <r>
    <x v="6"/>
    <x v="149"/>
    <s v="1"/>
    <s v="03"/>
    <s v="15041RESIN020652022"/>
    <s v="22LB000C"/>
    <n v="1663"/>
    <n v="1663"/>
    <m/>
    <s v="MANUEL DE JESUS RAMIREZ CASTRO"/>
    <n v="0"/>
    <n v="0"/>
    <n v="47.12"/>
    <n v="6.1255999999999995"/>
    <n v="0"/>
    <n v="0"/>
    <n v="53.245599999999996"/>
    <s v="034306983"/>
    <s v="1"/>
  </r>
  <r>
    <x v="6"/>
    <x v="149"/>
    <s v="1"/>
    <s v="03"/>
    <s v="15041RESIN020652022"/>
    <s v="22LB000C"/>
    <n v="1662"/>
    <n v="1662"/>
    <m/>
    <s v="JOSE ARTURO GUARDADO MARTINEZ"/>
    <n v="0"/>
    <n v="0"/>
    <n v="407.87"/>
    <n v="53.023099999999999"/>
    <n v="0"/>
    <n v="0"/>
    <n v="460.8931"/>
    <s v="020391560"/>
    <s v="1"/>
  </r>
  <r>
    <x v="6"/>
    <x v="149"/>
    <s v="1"/>
    <s v="03"/>
    <s v="15041RESIN020652022"/>
    <s v="22LB000C"/>
    <n v="1661"/>
    <n v="1661"/>
    <m/>
    <s v="LUIS FENDANDO ANCHETA"/>
    <n v="0"/>
    <n v="0"/>
    <n v="676.99"/>
    <n v="88.008700000000005"/>
    <n v="0"/>
    <n v="0"/>
    <n v="764.99869999999999"/>
    <s v="019830797"/>
    <s v="1"/>
  </r>
  <r>
    <x v="6"/>
    <x v="149"/>
    <s v="1"/>
    <s v="03"/>
    <s v="15041RESIN020652022"/>
    <s v="22LB000C"/>
    <n v="1660"/>
    <n v="1660"/>
    <m/>
    <s v="JUAN ANTONIO ALVARENGA GUARDADO"/>
    <n v="0"/>
    <n v="0"/>
    <n v="221.24"/>
    <n v="28.761200000000002"/>
    <n v="0"/>
    <n v="0"/>
    <n v="250.00120000000001"/>
    <s v="036880959"/>
    <s v="1"/>
  </r>
  <r>
    <x v="6"/>
    <x v="150"/>
    <s v="1"/>
    <s v="03"/>
    <s v="15041RESIN020652022"/>
    <s v="22LB000C"/>
    <n v="1659"/>
    <n v="1659"/>
    <m/>
    <s v="GUSTAVO IVAN TOLEDO PINTE"/>
    <n v="0"/>
    <n v="0"/>
    <n v="15.67"/>
    <n v="2.0371000000000001"/>
    <n v="0"/>
    <n v="0"/>
    <n v="17.707100000000001"/>
    <s v="012809745"/>
    <s v="1"/>
  </r>
  <r>
    <x v="6"/>
    <x v="150"/>
    <s v="1"/>
    <s v="03"/>
    <s v="15041RESIN020652022"/>
    <s v="22LB000C"/>
    <n v="1658"/>
    <n v="1658"/>
    <s v="0-0"/>
    <s v="ANULADA"/>
    <n v="0"/>
    <n v="0"/>
    <n v="0"/>
    <n v="0"/>
    <n v="0"/>
    <n v="0"/>
    <n v="0"/>
    <m/>
    <s v="1"/>
  </r>
  <r>
    <x v="6"/>
    <x v="150"/>
    <s v="1"/>
    <s v="03"/>
    <s v="15041RESIN020652022"/>
    <s v="22LB000C"/>
    <n v="1657"/>
    <n v="1657"/>
    <m/>
    <s v="ZOILA DEL CARMEN MENEDEZ DE ARANA"/>
    <n v="0"/>
    <n v="0"/>
    <n v="66.37"/>
    <n v="8.6281000000000017"/>
    <n v="0"/>
    <n v="0"/>
    <n v="74.998100000000008"/>
    <s v="020073455"/>
    <s v="1"/>
  </r>
  <r>
    <x v="6"/>
    <x v="150"/>
    <s v="1"/>
    <s v="03"/>
    <s v="15041RESIN020652022"/>
    <s v="22LB000C"/>
    <n v="1656"/>
    <n v="1656"/>
    <m/>
    <s v="JUAN DANIEL RIVAS HERNANDEZ"/>
    <n v="0"/>
    <n v="0"/>
    <n v="415.04"/>
    <n v="53.955200000000005"/>
    <n v="0"/>
    <n v="0"/>
    <n v="468.99520000000001"/>
    <s v="056157740"/>
    <s v="1"/>
  </r>
  <r>
    <x v="6"/>
    <x v="150"/>
    <s v="1"/>
    <s v="03"/>
    <s v="15041RESIN020652022"/>
    <s v="22LB000C"/>
    <n v="1655"/>
    <n v="1655"/>
    <s v="03151206191014"/>
    <s v="DIMANCO S.A DE C.V."/>
    <n v="0"/>
    <n v="0"/>
    <n v="933.63"/>
    <n v="121.3719"/>
    <n v="0"/>
    <n v="0"/>
    <n v="1055.0019"/>
    <m/>
    <s v="1"/>
  </r>
  <r>
    <x v="6"/>
    <x v="150"/>
    <s v="1"/>
    <s v="03"/>
    <s v="15041RESIN020652022"/>
    <s v="22LB000C"/>
    <n v="1654"/>
    <n v="1654"/>
    <s v="03150605981014"/>
    <s v="TRANSPORTE VERGARA S.A DE C.V."/>
    <n v="0"/>
    <n v="0"/>
    <n v="663.72"/>
    <n v="86.283600000000007"/>
    <n v="0"/>
    <n v="0"/>
    <n v="750.00360000000001"/>
    <m/>
    <s v="1"/>
  </r>
  <r>
    <x v="6"/>
    <x v="150"/>
    <s v="1"/>
    <s v="03"/>
    <s v="15041RESIN020652022"/>
    <s v="22LB000C"/>
    <n v="1653"/>
    <n v="1653"/>
    <s v="06140811181062"/>
    <s v="ALFA BLOCK S.A DE C.V."/>
    <n v="0"/>
    <n v="0"/>
    <n v="117.34"/>
    <n v="15.254200000000001"/>
    <n v="0"/>
    <n v="0"/>
    <n v="132.5942"/>
    <m/>
    <s v="1"/>
  </r>
  <r>
    <x v="6"/>
    <x v="150"/>
    <s v="1"/>
    <s v="03"/>
    <s v="15041RESIN020652022"/>
    <s v="22LB000C"/>
    <n v="1652"/>
    <n v="1652"/>
    <s v="06140811181062"/>
    <s v="ALFA BLOCK S.A DE C.V."/>
    <n v="0"/>
    <n v="0"/>
    <n v="75.22"/>
    <n v="9.7786000000000008"/>
    <n v="0"/>
    <n v="0"/>
    <n v="84.998599999999996"/>
    <m/>
    <s v="1"/>
  </r>
  <r>
    <x v="6"/>
    <x v="150"/>
    <s v="1"/>
    <s v="03"/>
    <s v="15041RESIN020652022"/>
    <s v="22LB000C"/>
    <n v="1651"/>
    <n v="1651"/>
    <m/>
    <s v="SANTIAGO ALCIDES ORELLANA"/>
    <n v="0"/>
    <n v="0"/>
    <n v="356.82"/>
    <n v="46.386600000000001"/>
    <n v="0"/>
    <n v="0"/>
    <n v="403.20659999999998"/>
    <s v="024681860"/>
    <s v="1"/>
  </r>
  <r>
    <x v="6"/>
    <x v="150"/>
    <s v="1"/>
    <s v="03"/>
    <s v="15041RESIN020652022"/>
    <s v="22LB000C"/>
    <n v="1650"/>
    <n v="1650"/>
    <m/>
    <s v="VIELLMAN FABRICIO HERNANDEZ RIVERA"/>
    <n v="0"/>
    <n v="0"/>
    <n v="94.78"/>
    <n v="12.321400000000001"/>
    <n v="0"/>
    <n v="0"/>
    <n v="107.1014"/>
    <s v="029422805"/>
    <s v="1"/>
  </r>
  <r>
    <x v="6"/>
    <x v="150"/>
    <s v="1"/>
    <s v="03"/>
    <s v="15041RESIN020652022"/>
    <s v="22LB000C"/>
    <n v="1649"/>
    <n v="1649"/>
    <m/>
    <s v="GUSTAVO ENRIQUE HERRERA GONZALEZ"/>
    <n v="0"/>
    <n v="0"/>
    <n v="83.63"/>
    <n v="10.8719"/>
    <n v="0"/>
    <n v="0"/>
    <n v="94.501899999999992"/>
    <s v="015047287"/>
    <s v="1"/>
  </r>
  <r>
    <x v="6"/>
    <x v="150"/>
    <s v="1"/>
    <s v="03"/>
    <s v="15041RESIN020652022"/>
    <s v="22LB000C"/>
    <n v="1648"/>
    <n v="1648"/>
    <s v="03152803961013"/>
    <s v="SOCIEDAD EMPRESARIOS DE AUTOBUSES DE SONSONATE, S.A.DE C.V."/>
    <n v="0"/>
    <n v="0"/>
    <n v="486.73"/>
    <n v="63.274900000000002"/>
    <n v="0"/>
    <n v="0"/>
    <n v="550.00490000000002"/>
    <m/>
    <s v="1"/>
  </r>
  <r>
    <x v="6"/>
    <x v="150"/>
    <s v="1"/>
    <s v="03"/>
    <s v="15041RESIN020652022"/>
    <s v="22LB000C"/>
    <n v="1647"/>
    <n v="1647"/>
    <s v="06140706121062"/>
    <s v="ADMINISTRADORES DE SEGUROS Y FINANZAS, S.A. DE C.V."/>
    <n v="0"/>
    <n v="0"/>
    <n v="281.86"/>
    <n v="36.641800000000003"/>
    <n v="0"/>
    <n v="0"/>
    <n v="318.5018"/>
    <m/>
    <s v="1"/>
  </r>
  <r>
    <x v="6"/>
    <x v="150"/>
    <s v="1"/>
    <s v="03"/>
    <s v="15041RESIN020652022"/>
    <s v="22LB000C"/>
    <n v="1646"/>
    <n v="1646"/>
    <s v="06141805201015"/>
    <s v="DITRIBUCION A Y C S.A DE C.V."/>
    <n v="0"/>
    <n v="0"/>
    <n v="303.19"/>
    <n v="39.414700000000003"/>
    <n v="0"/>
    <n v="0"/>
    <n v="342.60469999999998"/>
    <m/>
    <s v="1"/>
  </r>
  <r>
    <x v="6"/>
    <x v="150"/>
    <s v="1"/>
    <s v="03"/>
    <s v="15041RESIN020652022"/>
    <s v="22LB000C"/>
    <n v="1645"/>
    <n v="1645"/>
    <m/>
    <s v="FRANCISCO ALEXANDER TOBAR CASTILLO"/>
    <n v="0"/>
    <n v="0"/>
    <n v="88.11"/>
    <n v="11.4543"/>
    <n v="0"/>
    <n v="0"/>
    <n v="99.564300000000003"/>
    <s v="036616376"/>
    <s v="1"/>
  </r>
  <r>
    <x v="6"/>
    <x v="150"/>
    <s v="1"/>
    <s v="03"/>
    <s v="15041RESIN020652022"/>
    <s v="22LB000C"/>
    <n v="1644"/>
    <n v="1644"/>
    <m/>
    <s v="FRANCISCO ALEXANDER TOBAR CASTILLO"/>
    <n v="0"/>
    <n v="0"/>
    <n v="402.22"/>
    <n v="52.288600000000002"/>
    <n v="0"/>
    <n v="0"/>
    <n v="454.5086"/>
    <s v="036616376"/>
    <s v="1"/>
  </r>
  <r>
    <x v="6"/>
    <x v="150"/>
    <s v="1"/>
    <s v="03"/>
    <s v="15041RESIN020652022"/>
    <s v="22LB000C"/>
    <n v="1643"/>
    <n v="1643"/>
    <m/>
    <s v="EUGENIO ORLANDO CHIQUILLO"/>
    <n v="0"/>
    <n v="0"/>
    <n v="318.58"/>
    <n v="41.415399999999998"/>
    <n v="0"/>
    <n v="0"/>
    <n v="359.99539999999996"/>
    <s v="017422881"/>
    <s v="1"/>
  </r>
  <r>
    <x v="6"/>
    <x v="151"/>
    <s v="1"/>
    <s v="03"/>
    <s v="15041RESIN020652022"/>
    <s v="22LB000C"/>
    <n v="1642"/>
    <n v="1642"/>
    <m/>
    <s v="MABEL MENDEZ DE FLORES"/>
    <n v="0"/>
    <n v="0"/>
    <n v="342.66"/>
    <n v="44.545800000000007"/>
    <n v="0"/>
    <n v="0"/>
    <n v="387.20580000000001"/>
    <s v="026770746"/>
    <s v="1"/>
  </r>
  <r>
    <x v="6"/>
    <x v="151"/>
    <s v="1"/>
    <s v="03"/>
    <s v="15041RESIN020652022"/>
    <s v="22LB000C"/>
    <n v="1641"/>
    <n v="1641"/>
    <m/>
    <s v="JUAN ANTONIO ALVARENGA GUARDADO"/>
    <n v="0"/>
    <n v="0"/>
    <n v="216.81"/>
    <n v="28.185300000000002"/>
    <n v="0"/>
    <n v="0"/>
    <n v="244.99530000000001"/>
    <s v="036880959"/>
    <s v="1"/>
  </r>
  <r>
    <x v="6"/>
    <x v="151"/>
    <s v="1"/>
    <s v="03"/>
    <s v="15041RESIN020652022"/>
    <s v="22LB000C"/>
    <n v="1640"/>
    <n v="1640"/>
    <m/>
    <s v="JOSE ARTURO GUARDADO MARTINEZ"/>
    <n v="0"/>
    <n v="0"/>
    <n v="402.22"/>
    <n v="52.288600000000002"/>
    <n v="0"/>
    <n v="0"/>
    <n v="454.5086"/>
    <s v="020391560"/>
    <s v="1"/>
  </r>
  <r>
    <x v="6"/>
    <x v="151"/>
    <s v="1"/>
    <s v="03"/>
    <s v="15041RESIN020652022"/>
    <s v="22LB000C"/>
    <n v="1639"/>
    <n v="1639"/>
    <m/>
    <s v="VIELLMAN FABRICIO HERNANDEZ RIVERA"/>
    <n v="0"/>
    <n v="0"/>
    <n v="102.21"/>
    <n v="13.2873"/>
    <n v="0"/>
    <n v="0"/>
    <n v="115.4973"/>
    <s v="029422805"/>
    <s v="1"/>
  </r>
  <r>
    <x v="6"/>
    <x v="151"/>
    <s v="1"/>
    <s v="03"/>
    <s v="15041RESIN020652022"/>
    <s v="22LB000C"/>
    <n v="1638"/>
    <n v="1638"/>
    <s v="0-0"/>
    <s v="ANULADA"/>
    <n v="0"/>
    <n v="0"/>
    <n v="0"/>
    <n v="0"/>
    <n v="0"/>
    <n v="0"/>
    <n v="0"/>
    <m/>
    <s v="1"/>
  </r>
  <r>
    <x v="6"/>
    <x v="151"/>
    <s v="1"/>
    <s v="03"/>
    <s v="15041RESIN020652022"/>
    <s v="22LB000C"/>
    <n v="1637"/>
    <n v="1637"/>
    <m/>
    <s v="FREDY VALLE RIVAS"/>
    <n v="0"/>
    <n v="0"/>
    <n v="313.05"/>
    <n v="40.6965"/>
    <n v="0"/>
    <n v="0"/>
    <n v="353.74650000000003"/>
    <s v="021309647"/>
    <s v="1"/>
  </r>
  <r>
    <x v="6"/>
    <x v="151"/>
    <s v="1"/>
    <s v="03"/>
    <s v="15041RESIN020652022"/>
    <s v="22LB000C"/>
    <n v="1636"/>
    <n v="1636"/>
    <m/>
    <s v="SILVIA MARISELA CASTRO"/>
    <n v="0"/>
    <n v="0"/>
    <n v="398.67"/>
    <n v="51.827100000000002"/>
    <n v="0"/>
    <n v="0"/>
    <n v="450.49710000000005"/>
    <s v="017244720"/>
    <s v="1"/>
  </r>
  <r>
    <x v="6"/>
    <x v="151"/>
    <s v="1"/>
    <s v="03"/>
    <s v="15041RESIN020652022"/>
    <s v="22LB000C"/>
    <n v="1635"/>
    <n v="1635"/>
    <m/>
    <s v="AVELARDO ESPINOZA RIVAS"/>
    <n v="0"/>
    <n v="0"/>
    <n v="488.18"/>
    <n v="63.4634"/>
    <n v="0"/>
    <n v="0"/>
    <n v="551.64340000000004"/>
    <s v="006348901"/>
    <s v="1"/>
  </r>
  <r>
    <x v="6"/>
    <x v="151"/>
    <s v="1"/>
    <s v="03"/>
    <s v="15041RESIN020652022"/>
    <s v="22LB000C"/>
    <n v="1634"/>
    <n v="1634"/>
    <m/>
    <s v="JUAN ANTONIO ALVARENGA GUARDADO"/>
    <n v="0"/>
    <n v="0"/>
    <n v="212.39"/>
    <n v="27.610699999999998"/>
    <n v="0"/>
    <n v="0"/>
    <n v="240.00069999999999"/>
    <s v="036880959"/>
    <s v="1"/>
  </r>
  <r>
    <x v="6"/>
    <x v="152"/>
    <s v="1"/>
    <s v="03"/>
    <s v="15041RESIN020652022"/>
    <s v="22LB000C"/>
    <n v="1633"/>
    <n v="1633"/>
    <m/>
    <s v="MIGUEL HENRIQUEZ CHAVEZ"/>
    <n v="0"/>
    <n v="0"/>
    <n v="215.19"/>
    <n v="27.974700000000002"/>
    <n v="0"/>
    <n v="0"/>
    <n v="243.16470000000001"/>
    <s v="022125135"/>
    <s v="1"/>
  </r>
  <r>
    <x v="6"/>
    <x v="152"/>
    <s v="1"/>
    <s v="03"/>
    <s v="15041RESIN020652022"/>
    <s v="22LB000C"/>
    <n v="1632"/>
    <n v="1632"/>
    <m/>
    <s v="LUIS FENDANDO ANCHETA"/>
    <n v="0"/>
    <n v="0"/>
    <n v="416.59"/>
    <n v="54.156700000000001"/>
    <n v="0"/>
    <n v="0"/>
    <n v="470.74669999999998"/>
    <s v="019830797"/>
    <s v="1"/>
  </r>
  <r>
    <x v="6"/>
    <x v="152"/>
    <s v="1"/>
    <s v="03"/>
    <s v="15041RESIN020652022"/>
    <s v="22LB000C"/>
    <n v="1631"/>
    <n v="1631"/>
    <m/>
    <s v="SILVIA MARISELA CASTRO"/>
    <n v="0"/>
    <n v="0"/>
    <n v="551.33000000000004"/>
    <n v="71.672900000000013"/>
    <n v="0"/>
    <n v="0"/>
    <n v="623.00290000000007"/>
    <s v="017244720"/>
    <s v="1"/>
  </r>
  <r>
    <x v="6"/>
    <x v="152"/>
    <s v="1"/>
    <s v="03"/>
    <s v="15041RESIN020652022"/>
    <s v="22LB000C"/>
    <n v="1630"/>
    <n v="1630"/>
    <m/>
    <s v="VIELLMAN FABRICIO HERNANDEZ RIVERA"/>
    <n v="0"/>
    <n v="0"/>
    <n v="59.73"/>
    <n v="7.7648999999999999"/>
    <n v="0"/>
    <n v="0"/>
    <n v="67.494900000000001"/>
    <s v="029422805"/>
    <s v="1"/>
  </r>
  <r>
    <x v="6"/>
    <x v="152"/>
    <s v="1"/>
    <s v="03"/>
    <s v="15041RESIN020652022"/>
    <s v="22LB000C"/>
    <n v="1629"/>
    <n v="1629"/>
    <m/>
    <s v="VIELLMAN FABRICIO HERNANDEZ RIVERA"/>
    <n v="0"/>
    <n v="0"/>
    <n v="37.86"/>
    <n v="4.9218000000000002"/>
    <n v="0"/>
    <n v="0"/>
    <n v="42.781799999999997"/>
    <s v="029422805"/>
    <s v="1"/>
  </r>
  <r>
    <x v="6"/>
    <x v="152"/>
    <s v="1"/>
    <s v="03"/>
    <s v="15041RESIN020652022"/>
    <s v="22LB000C"/>
    <n v="1628"/>
    <n v="1628"/>
    <m/>
    <s v="ORLANDO AYALA RAUDA"/>
    <n v="0"/>
    <n v="0"/>
    <n v="392.49"/>
    <n v="51.023700000000005"/>
    <n v="0"/>
    <n v="0"/>
    <n v="443.51370000000003"/>
    <s v="022524826"/>
    <s v="1"/>
  </r>
  <r>
    <x v="6"/>
    <x v="152"/>
    <s v="1"/>
    <s v="03"/>
    <s v="15041RESIN020652022"/>
    <s v="22LB000C"/>
    <n v="1627"/>
    <n v="1627"/>
    <m/>
    <s v="MAX FRANCISCO OLIVA"/>
    <n v="0"/>
    <n v="0"/>
    <n v="176.54"/>
    <n v="22.950199999999999"/>
    <n v="0"/>
    <n v="0"/>
    <n v="199.49019999999999"/>
    <s v="011354917"/>
    <s v="1"/>
  </r>
  <r>
    <x v="6"/>
    <x v="152"/>
    <s v="1"/>
    <s v="03"/>
    <s v="15041RESIN020652022"/>
    <s v="22LB000C"/>
    <n v="1626"/>
    <n v="1626"/>
    <m/>
    <s v="OSCAR EDUARDO FLORES MACIA"/>
    <n v="0"/>
    <n v="0"/>
    <n v="100.88"/>
    <n v="13.1144"/>
    <n v="0"/>
    <n v="0"/>
    <n v="113.9944"/>
    <s v="023040354"/>
    <s v="1"/>
  </r>
  <r>
    <x v="6"/>
    <x v="152"/>
    <s v="1"/>
    <s v="03"/>
    <s v="15041RESIN020652022"/>
    <s v="22LB000C"/>
    <n v="1625"/>
    <n v="1625"/>
    <m/>
    <s v="FRANCISCO JESUS MELARA SORIANO"/>
    <n v="0"/>
    <n v="0"/>
    <n v="483.19"/>
    <n v="62.814700000000002"/>
    <n v="0"/>
    <n v="0"/>
    <n v="546.00469999999996"/>
    <s v="028967810"/>
    <s v="1"/>
  </r>
  <r>
    <x v="6"/>
    <x v="152"/>
    <s v="1"/>
    <s v="03"/>
    <s v="15041RESIN020652022"/>
    <s v="22LB000C"/>
    <n v="1624"/>
    <n v="1624"/>
    <m/>
    <s v="MAURICIO DE JESUS HERNANDEZ ABARCA"/>
    <n v="0"/>
    <n v="0"/>
    <n v="399.56"/>
    <n v="51.942800000000005"/>
    <n v="0"/>
    <n v="0"/>
    <n v="451.50279999999998"/>
    <s v="019752363"/>
    <s v="1"/>
  </r>
  <r>
    <x v="6"/>
    <x v="152"/>
    <s v="1"/>
    <s v="03"/>
    <s v="15041RESIN020652022"/>
    <s v="22LB000C"/>
    <n v="1623"/>
    <n v="1623"/>
    <m/>
    <s v="JUAN ANTONIO ALVARENGA GUARDADO"/>
    <n v="0"/>
    <n v="0"/>
    <n v="212.39"/>
    <n v="27.610699999999998"/>
    <n v="0"/>
    <n v="0"/>
    <n v="240.00069999999999"/>
    <s v="036880959"/>
    <s v="1"/>
  </r>
  <r>
    <x v="6"/>
    <x v="152"/>
    <s v="1"/>
    <s v="03"/>
    <s v="15041RESIN020652022"/>
    <s v="22LB000C"/>
    <n v="1622"/>
    <n v="1622"/>
    <m/>
    <s v="ZOILA CACERES DE ALAS"/>
    <n v="0"/>
    <n v="0"/>
    <n v="401.33"/>
    <n v="52.172899999999998"/>
    <n v="0"/>
    <n v="0"/>
    <n v="453.50289999999995"/>
    <s v="021240673"/>
    <s v="1"/>
  </r>
  <r>
    <x v="6"/>
    <x v="152"/>
    <s v="1"/>
    <s v="03"/>
    <s v="15041RESIN020652022"/>
    <s v="22LB000C"/>
    <n v="1621"/>
    <n v="1621"/>
    <m/>
    <s v="SANTIAGO ALCIDES ORELLANA"/>
    <n v="0"/>
    <n v="0"/>
    <n v="404.86"/>
    <n v="52.631800000000005"/>
    <n v="0"/>
    <n v="0"/>
    <n v="457.49180000000001"/>
    <s v="024681860"/>
    <s v="1"/>
  </r>
  <r>
    <x v="6"/>
    <x v="152"/>
    <s v="1"/>
    <s v="03"/>
    <s v="15041RESIN020652022"/>
    <s v="22LB000C"/>
    <n v="1620"/>
    <n v="1620"/>
    <m/>
    <s v="FRANCISCO ALEXANDER TOBAR CASTILLO"/>
    <n v="0"/>
    <n v="0"/>
    <n v="222.12"/>
    <n v="28.875600000000002"/>
    <n v="0"/>
    <n v="0"/>
    <n v="250.9956"/>
    <s v="036616376"/>
    <s v="1"/>
  </r>
  <r>
    <x v="7"/>
    <x v="153"/>
    <s v="1"/>
    <s v="03"/>
    <s v="15041RESIN020652022"/>
    <s v="22LB000C"/>
    <n v="1619"/>
    <n v="1619"/>
    <m/>
    <s v="JOSE ARTURO GUARDADO MARTINEZ"/>
    <n v="0"/>
    <n v="0"/>
    <n v="406.42"/>
    <n v="52.834600000000002"/>
    <n v="0"/>
    <n v="0"/>
    <n v="459.25460000000004"/>
    <s v="020391560"/>
    <s v="1"/>
  </r>
  <r>
    <x v="7"/>
    <x v="153"/>
    <s v="1"/>
    <s v="03"/>
    <s v="15041RESIN020652022"/>
    <s v="22LB000C"/>
    <n v="1618"/>
    <n v="1618"/>
    <m/>
    <s v="JOSE ARTURO GUARDADO MARTINEZ"/>
    <n v="0"/>
    <n v="0"/>
    <n v="585.84"/>
    <n v="76.159200000000013"/>
    <n v="0"/>
    <n v="0"/>
    <n v="661.99920000000009"/>
    <s v="020391560"/>
    <s v="1"/>
  </r>
  <r>
    <x v="7"/>
    <x v="153"/>
    <s v="1"/>
    <s v="03"/>
    <s v="15041RESIN020652022"/>
    <s v="22LB000C"/>
    <n v="1617"/>
    <n v="1617"/>
    <m/>
    <s v="SANTIAGO ALCIDES ORELLANA"/>
    <n v="0"/>
    <n v="0"/>
    <n v="422.13"/>
    <n v="54.876899999999999"/>
    <n v="0"/>
    <n v="0"/>
    <n v="477.00689999999997"/>
    <s v="024681860"/>
    <s v="1"/>
  </r>
  <r>
    <x v="7"/>
    <x v="153"/>
    <s v="1"/>
    <s v="03"/>
    <s v="15041RESIN020652022"/>
    <s v="22LB000C"/>
    <n v="1616"/>
    <n v="1616"/>
    <m/>
    <s v="ORLANDO AYALA RAUDA"/>
    <n v="0"/>
    <n v="0"/>
    <n v="1015.92"/>
    <n v="132.06960000000001"/>
    <n v="0"/>
    <n v="0"/>
    <n v="1147.9895999999999"/>
    <s v="022524826"/>
    <s v="1"/>
  </r>
  <r>
    <x v="7"/>
    <x v="153"/>
    <s v="1"/>
    <s v="03"/>
    <s v="15041RESIN020652022"/>
    <s v="22LB000C"/>
    <n v="1615"/>
    <n v="1615"/>
    <m/>
    <s v="GUSTAVO IVAN TOLEDO PINTE"/>
    <n v="0"/>
    <n v="0"/>
    <n v="15.04"/>
    <n v="1.9552"/>
    <n v="0"/>
    <n v="0"/>
    <n v="16.995200000000001"/>
    <s v="012809745"/>
    <s v="1"/>
  </r>
  <r>
    <x v="7"/>
    <x v="153"/>
    <s v="1"/>
    <s v="03"/>
    <s v="15041RESIN020652022"/>
    <s v="22LB000C"/>
    <n v="1614"/>
    <n v="1614"/>
    <m/>
    <s v="JUAN ANTONIO ALVARENGA GUARDADO"/>
    <n v="0"/>
    <n v="0"/>
    <n v="252.21"/>
    <n v="32.787300000000002"/>
    <n v="0"/>
    <n v="0"/>
    <n v="284.9973"/>
    <s v="036880959"/>
    <s v="1"/>
  </r>
  <r>
    <x v="7"/>
    <x v="153"/>
    <s v="1"/>
    <s v="03"/>
    <s v="15041RESIN020652022"/>
    <s v="22LB000C"/>
    <n v="1613"/>
    <n v="1613"/>
    <s v="06141902181029"/>
    <s v="PEÑA COMPANY S.A DE C.V."/>
    <n v="0"/>
    <n v="0"/>
    <n v="542.03"/>
    <n v="70.463899999999995"/>
    <n v="0"/>
    <n v="0"/>
    <n v="612.49389999999994"/>
    <m/>
    <s v="1"/>
  </r>
  <r>
    <x v="7"/>
    <x v="154"/>
    <s v="1"/>
    <s v="03"/>
    <s v="15041RESIN020652022"/>
    <s v="22LB000C"/>
    <n v="1612"/>
    <n v="1612"/>
    <m/>
    <s v="JOSE ARTURO GUARDADO MARTINEZ"/>
    <n v="0"/>
    <n v="0"/>
    <n v="139.38"/>
    <n v="18.119399999999999"/>
    <n v="0"/>
    <n v="0"/>
    <n v="157.49939999999998"/>
    <s v="020391560"/>
    <s v="1"/>
  </r>
  <r>
    <x v="7"/>
    <x v="154"/>
    <s v="1"/>
    <s v="03"/>
    <s v="15041RESIN020652022"/>
    <s v="22LB000C"/>
    <n v="1611"/>
    <n v="1611"/>
    <m/>
    <s v="SANTIAGO ALCIDES ORELLANA"/>
    <n v="0"/>
    <n v="0"/>
    <n v="278.44"/>
    <n v="36.197200000000002"/>
    <n v="0"/>
    <n v="0"/>
    <n v="314.63720000000001"/>
    <s v="024681860"/>
    <s v="1"/>
  </r>
  <r>
    <x v="7"/>
    <x v="154"/>
    <s v="1"/>
    <s v="03"/>
    <s v="15041RESIN020652022"/>
    <s v="22LB000C"/>
    <n v="1610"/>
    <n v="1610"/>
    <m/>
    <s v="ORLANDO AYALA RAUDA"/>
    <n v="0"/>
    <n v="0"/>
    <n v="769.91"/>
    <n v="100.0883"/>
    <n v="0"/>
    <n v="0"/>
    <n v="869.99829999999997"/>
    <s v="022524826"/>
    <s v="1"/>
  </r>
  <r>
    <x v="7"/>
    <x v="154"/>
    <s v="1"/>
    <s v="03"/>
    <s v="15041RESIN020652022"/>
    <s v="22LB000C"/>
    <n v="1609"/>
    <n v="1609"/>
    <m/>
    <s v="SANTIAGO ALCIDES ORELLANA"/>
    <n v="0"/>
    <n v="0"/>
    <n v="222.33"/>
    <n v="28.902900000000002"/>
    <n v="0"/>
    <n v="0"/>
    <n v="251.23290000000003"/>
    <s v="024681860"/>
    <s v="1"/>
  </r>
  <r>
    <x v="7"/>
    <x v="154"/>
    <s v="1"/>
    <s v="03"/>
    <s v="15041RESIN020652022"/>
    <s v="22LB000C"/>
    <n v="1608"/>
    <n v="1608"/>
    <m/>
    <s v="ANA CLORINDA  VASQUEZ MONTERROSA"/>
    <n v="0"/>
    <n v="0"/>
    <n v="122.44"/>
    <n v="15.917200000000001"/>
    <n v="0"/>
    <n v="0"/>
    <n v="138.35720000000001"/>
    <s v="017788716"/>
    <s v="1"/>
  </r>
  <r>
    <x v="7"/>
    <x v="154"/>
    <s v="1"/>
    <s v="03"/>
    <s v="15041RESIN020652022"/>
    <s v="22LB000C"/>
    <n v="1607"/>
    <n v="1607"/>
    <m/>
    <s v="MARIELA NOEMI CHACON DE MIRA"/>
    <n v="0"/>
    <n v="0"/>
    <n v="38.979999999999997"/>
    <n v="5.0674000000000001"/>
    <n v="0"/>
    <n v="0"/>
    <n v="44.047399999999996"/>
    <s v="055556682"/>
    <s v="1"/>
  </r>
  <r>
    <x v="7"/>
    <x v="154"/>
    <s v="1"/>
    <s v="03"/>
    <s v="15041RESIN020652022"/>
    <s v="22LB000C"/>
    <n v="1606"/>
    <n v="1606"/>
    <m/>
    <s v="VIELLMAN FABRICIO HERNANDEZ RIVERA"/>
    <n v="0"/>
    <n v="0"/>
    <n v="95.74"/>
    <n v="12.446199999999999"/>
    <n v="0"/>
    <n v="0"/>
    <n v="108.1862"/>
    <s v="029422805"/>
    <s v="1"/>
  </r>
  <r>
    <x v="7"/>
    <x v="154"/>
    <s v="1"/>
    <s v="03"/>
    <s v="15041RESIN020652022"/>
    <s v="22LB000C"/>
    <n v="1605"/>
    <n v="1605"/>
    <m/>
    <s v="MIGUEL HENRIQUEZ CHAVEZ"/>
    <n v="0"/>
    <n v="0"/>
    <n v="183.62"/>
    <n v="23.870600000000003"/>
    <n v="0"/>
    <n v="0"/>
    <n v="207.4906"/>
    <s v="022125135"/>
    <s v="1"/>
  </r>
  <r>
    <x v="7"/>
    <x v="154"/>
    <s v="1"/>
    <s v="03"/>
    <s v="15041RESIN020652022"/>
    <s v="22LB000C"/>
    <n v="1604"/>
    <n v="1604"/>
    <m/>
    <s v="JOSE ARTURO GUARDADO MARTINEZ"/>
    <n v="0"/>
    <n v="0"/>
    <n v="84.96"/>
    <n v="11.0448"/>
    <n v="0"/>
    <n v="0"/>
    <n v="96.004799999999989"/>
    <s v="020391560"/>
    <s v="1"/>
  </r>
  <r>
    <x v="7"/>
    <x v="154"/>
    <s v="1"/>
    <s v="03"/>
    <s v="15041RESIN020652022"/>
    <s v="22LB000C"/>
    <n v="1603"/>
    <n v="1603"/>
    <s v="03150605981014"/>
    <s v="TRANSPORTE VERGARA S.A DE C.V."/>
    <n v="0"/>
    <n v="0"/>
    <n v="1327.43"/>
    <n v="172.56590000000003"/>
    <n v="0"/>
    <n v="0"/>
    <n v="1499.9959000000001"/>
    <m/>
    <s v="1"/>
  </r>
  <r>
    <x v="7"/>
    <x v="154"/>
    <s v="1"/>
    <s v="03"/>
    <s v="15041RESIN020652022"/>
    <s v="22LB000C"/>
    <n v="1602"/>
    <n v="1602"/>
    <m/>
    <s v="FRANCISCO ALEXANDER TOBAR CASTILLO"/>
    <n v="0"/>
    <n v="0"/>
    <n v="7.96"/>
    <n v="1.0347999999999999"/>
    <n v="0"/>
    <n v="0"/>
    <n v="8.9947999999999997"/>
    <s v="036616376"/>
    <s v="1"/>
  </r>
  <r>
    <x v="7"/>
    <x v="154"/>
    <s v="1"/>
    <s v="03"/>
    <s v="15041RESIN020652022"/>
    <s v="22LB000C"/>
    <n v="1601"/>
    <n v="1601"/>
    <m/>
    <s v="SANTIAGO ALCIDES ORELLANA"/>
    <n v="0"/>
    <n v="0"/>
    <n v="728.32"/>
    <n v="94.681600000000003"/>
    <n v="0"/>
    <n v="0"/>
    <n v="823.00160000000005"/>
    <s v="024681860"/>
    <s v="1"/>
  </r>
  <r>
    <x v="7"/>
    <x v="155"/>
    <s v="1"/>
    <s v="03"/>
    <s v="15041RESIN020652022"/>
    <s v="22LB000C"/>
    <n v="1600"/>
    <n v="1600"/>
    <m/>
    <s v="OSCAR AMILCAR RAMOS VELASQUEZ"/>
    <n v="0"/>
    <n v="0"/>
    <n v="346.9"/>
    <n v="45.097000000000001"/>
    <n v="0"/>
    <n v="0"/>
    <n v="391.99699999999996"/>
    <s v="037049603"/>
    <s v="1"/>
  </r>
  <r>
    <x v="7"/>
    <x v="155"/>
    <s v="1"/>
    <s v="03"/>
    <s v="15041RESIN020652022"/>
    <s v="22LB000C"/>
    <n v="1599"/>
    <n v="1599"/>
    <m/>
    <s v="JOSE ARTURO GUARDADO MARTINEZ"/>
    <n v="0"/>
    <n v="0"/>
    <n v="401.77"/>
    <n v="52.2301"/>
    <n v="0"/>
    <n v="0"/>
    <n v="454.00009999999997"/>
    <s v="020391560"/>
    <s v="1"/>
  </r>
  <r>
    <x v="7"/>
    <x v="155"/>
    <s v="1"/>
    <s v="03"/>
    <s v="15041RESIN020652022"/>
    <s v="22LB000C"/>
    <n v="1598"/>
    <n v="1598"/>
    <m/>
    <s v="VIELLMAN FABRICIO HERNANDEZ RIVERA"/>
    <n v="0"/>
    <n v="0"/>
    <n v="142.03"/>
    <n v="18.463900000000002"/>
    <n v="0"/>
    <n v="0"/>
    <n v="160.4939"/>
    <s v="029422805"/>
    <s v="1"/>
  </r>
  <r>
    <x v="7"/>
    <x v="155"/>
    <s v="1"/>
    <s v="03"/>
    <s v="15041RESIN020652022"/>
    <s v="22LB000C"/>
    <n v="1597"/>
    <n v="1597"/>
    <s v="03151206191014"/>
    <s v="DIMANCO S.A DE C.V."/>
    <n v="0"/>
    <n v="0"/>
    <n v="933.63"/>
    <n v="121.3719"/>
    <n v="0"/>
    <n v="0"/>
    <n v="1055.0019"/>
    <m/>
    <s v="1"/>
  </r>
  <r>
    <x v="7"/>
    <x v="155"/>
    <s v="1"/>
    <s v="03"/>
    <s v="15041RESIN020652022"/>
    <s v="22LB000C"/>
    <n v="1596"/>
    <n v="1596"/>
    <m/>
    <s v="VIELLMAN FABRICIO HERNANDEZ RIVERA"/>
    <n v="0"/>
    <n v="0"/>
    <n v="184.52"/>
    <n v="23.9876"/>
    <n v="0"/>
    <n v="0"/>
    <n v="208.50760000000002"/>
    <s v="029422805"/>
    <s v="1"/>
  </r>
  <r>
    <x v="7"/>
    <x v="155"/>
    <s v="1"/>
    <s v="03"/>
    <s v="15041RESIN020652022"/>
    <s v="22LB000C"/>
    <n v="1595"/>
    <n v="1595"/>
    <m/>
    <s v="MARIA ELENA ZUNIGA VDA DE ALVARENGA"/>
    <n v="0"/>
    <n v="0"/>
    <n v="473.45"/>
    <n v="61.548499999999997"/>
    <n v="0"/>
    <n v="0"/>
    <n v="534.99850000000004"/>
    <s v="009000316"/>
    <s v="1"/>
  </r>
  <r>
    <x v="7"/>
    <x v="155"/>
    <s v="1"/>
    <s v="03"/>
    <s v="15041RESIN020652022"/>
    <s v="22LB000C"/>
    <n v="1594"/>
    <n v="1594"/>
    <m/>
    <s v="SANTIAGO ALCIDES ORELLANA"/>
    <n v="0"/>
    <n v="0"/>
    <n v="821.68"/>
    <n v="106.8184"/>
    <n v="0"/>
    <n v="0"/>
    <n v="928.49839999999995"/>
    <s v="024681860"/>
    <s v="1"/>
  </r>
  <r>
    <x v="7"/>
    <x v="156"/>
    <s v="1"/>
    <s v="03"/>
    <s v="15041RESIN020652022"/>
    <s v="22LB000C"/>
    <n v="1593"/>
    <n v="1593"/>
    <m/>
    <s v="JUAN ANTONIO ALVARENGA GUARDADO"/>
    <n v="0"/>
    <n v="0"/>
    <n v="256.73"/>
    <n v="33.374900000000004"/>
    <n v="0"/>
    <n v="0"/>
    <n v="290.10490000000004"/>
    <s v="036880959"/>
    <s v="1"/>
  </r>
  <r>
    <x v="7"/>
    <x v="156"/>
    <s v="1"/>
    <s v="03"/>
    <s v="15041RESIN020652022"/>
    <s v="22LB000C"/>
    <n v="1592"/>
    <n v="1592"/>
    <m/>
    <s v="SANTIAGO ALCIDES ORELLANA"/>
    <n v="0"/>
    <n v="0"/>
    <n v="241.59"/>
    <n v="31.406700000000001"/>
    <n v="0"/>
    <n v="0"/>
    <n v="272.99670000000003"/>
    <s v="024681860"/>
    <s v="1"/>
  </r>
  <r>
    <x v="7"/>
    <x v="156"/>
    <s v="1"/>
    <s v="03"/>
    <s v="15041RESIN020652022"/>
    <s v="22LB000C"/>
    <n v="1591"/>
    <n v="1591"/>
    <m/>
    <s v="JOSE ISRAEL BONILLA ESPINOZA"/>
    <n v="0"/>
    <n v="0"/>
    <n v="486.73"/>
    <n v="63.274900000000002"/>
    <n v="0"/>
    <n v="0"/>
    <n v="550.00490000000002"/>
    <s v="019514383"/>
    <s v="1"/>
  </r>
  <r>
    <x v="7"/>
    <x v="156"/>
    <s v="1"/>
    <s v="03"/>
    <s v="15041RESIN020652022"/>
    <s v="22LB000C"/>
    <n v="1590"/>
    <n v="1590"/>
    <m/>
    <s v="MIRNA ERMITA ORELLANA DE MARTINEZ"/>
    <n v="0"/>
    <n v="0"/>
    <n v="475.05"/>
    <n v="61.756500000000003"/>
    <n v="0"/>
    <n v="0"/>
    <n v="536.80650000000003"/>
    <s v="005441162"/>
    <s v="1"/>
  </r>
  <r>
    <x v="7"/>
    <x v="156"/>
    <s v="1"/>
    <s v="03"/>
    <s v="15041RESIN020652022"/>
    <s v="22LB000C"/>
    <n v="1589"/>
    <n v="1589"/>
    <m/>
    <s v="OSCAR EDUARDO FLORES MACIA"/>
    <n v="0"/>
    <n v="0"/>
    <n v="118.02"/>
    <n v="15.342599999999999"/>
    <n v="0"/>
    <n v="0"/>
    <n v="133.36259999999999"/>
    <s v="023040354"/>
    <s v="1"/>
  </r>
  <r>
    <x v="7"/>
    <x v="157"/>
    <s v="1"/>
    <s v="03"/>
    <s v="15041RESIN020652022"/>
    <s v="22LB000C"/>
    <n v="1588"/>
    <n v="1588"/>
    <m/>
    <s v="ANULADO"/>
    <n v="0"/>
    <n v="0"/>
    <n v="0"/>
    <n v="0"/>
    <n v="0"/>
    <n v="0"/>
    <n v="0"/>
    <m/>
    <s v="1"/>
  </r>
  <r>
    <x v="7"/>
    <x v="157"/>
    <s v="1"/>
    <s v="03"/>
    <s v="15041RESIN020652022"/>
    <s v="22LB000C"/>
    <n v="1587"/>
    <n v="1587"/>
    <m/>
    <s v="FRANCISCO ALEXANDER TOBAR CASTILLO"/>
    <n v="0"/>
    <n v="0"/>
    <n v="29.96"/>
    <n v="3.8948"/>
    <n v="0"/>
    <n v="0"/>
    <n v="33.854799999999997"/>
    <s v="036616376"/>
    <s v="1"/>
  </r>
  <r>
    <x v="7"/>
    <x v="157"/>
    <s v="1"/>
    <s v="03"/>
    <s v="15041RESIN020652022"/>
    <s v="22LB000C"/>
    <n v="1586"/>
    <n v="1586"/>
    <m/>
    <s v="VIELLMAN FABRICIO HERNANDEZ RIVERA"/>
    <n v="0"/>
    <n v="0"/>
    <n v="106.24"/>
    <n v="13.811199999999999"/>
    <n v="0"/>
    <n v="0"/>
    <n v="120.05119999999999"/>
    <s v="029422805"/>
    <s v="1"/>
  </r>
  <r>
    <x v="7"/>
    <x v="157"/>
    <s v="1"/>
    <s v="03"/>
    <s v="15041RESIN020652022"/>
    <s v="22LB000C"/>
    <n v="1585"/>
    <n v="1585"/>
    <m/>
    <s v="MIGUEL ANGEL SANTOS PEREZ"/>
    <n v="0"/>
    <n v="0"/>
    <n v="434.78"/>
    <n v="56.5214"/>
    <n v="0"/>
    <n v="0"/>
    <n v="491.30139999999994"/>
    <s v="037614953"/>
    <s v="1"/>
  </r>
  <r>
    <x v="7"/>
    <x v="157"/>
    <s v="1"/>
    <s v="03"/>
    <s v="15041RESIN020652022"/>
    <s v="22LB000C"/>
    <n v="1584"/>
    <n v="1584"/>
    <m/>
    <s v="SILVIA MARISELA CASTRO"/>
    <n v="0"/>
    <n v="0"/>
    <n v="537.61"/>
    <n v="69.889300000000006"/>
    <n v="0"/>
    <n v="0"/>
    <n v="607.49930000000006"/>
    <s v="017244720"/>
    <s v="1"/>
  </r>
  <r>
    <x v="7"/>
    <x v="157"/>
    <s v="1"/>
    <s v="03"/>
    <s v="15041RESIN020652022"/>
    <s v="22LB000C"/>
    <n v="1583"/>
    <n v="1583"/>
    <m/>
    <s v="VIELLMAN FABRICIO HERNANDEZ RIVERA"/>
    <n v="0"/>
    <n v="0"/>
    <n v="133.28"/>
    <n v="17.3264"/>
    <n v="0"/>
    <n v="0"/>
    <n v="150.60640000000001"/>
    <s v="029422805"/>
    <s v="1"/>
  </r>
  <r>
    <x v="7"/>
    <x v="157"/>
    <s v="1"/>
    <s v="03"/>
    <s v="15041RESIN020652022"/>
    <s v="22LB000C"/>
    <n v="1582"/>
    <n v="1582"/>
    <m/>
    <s v="LUIS FENDANDO ANCHETA"/>
    <n v="0"/>
    <n v="0"/>
    <n v="785.84"/>
    <n v="102.15920000000001"/>
    <n v="0"/>
    <n v="0"/>
    <n v="887.99920000000009"/>
    <s v="019830797"/>
    <s v="1"/>
  </r>
  <r>
    <x v="7"/>
    <x v="158"/>
    <s v="1"/>
    <s v="03"/>
    <s v="15041RESIN020652022"/>
    <s v="22LB000C"/>
    <n v="1581"/>
    <n v="1581"/>
    <m/>
    <s v="SANTIAGO ALCIDES ORELLANA"/>
    <n v="0"/>
    <n v="0"/>
    <n v="469.91"/>
    <n v="61.088300000000004"/>
    <n v="0"/>
    <n v="0"/>
    <n v="530.99829999999997"/>
    <s v="024681860"/>
    <s v="1"/>
  </r>
  <r>
    <x v="7"/>
    <x v="158"/>
    <s v="1"/>
    <s v="03"/>
    <s v="15041RESIN020652022"/>
    <s v="22LB000C"/>
    <n v="1580"/>
    <n v="1580"/>
    <m/>
    <s v="VIELLMAN FABRICIO HERNANDEZ RIVERA"/>
    <n v="0"/>
    <n v="0"/>
    <n v="142.47999999999999"/>
    <n v="18.522399999999998"/>
    <n v="0"/>
    <n v="0"/>
    <n v="161.00239999999999"/>
    <s v="029422805"/>
    <s v="1"/>
  </r>
  <r>
    <x v="7"/>
    <x v="158"/>
    <s v="1"/>
    <s v="03"/>
    <s v="15041RESIN020652022"/>
    <s v="22LB000C"/>
    <n v="1579"/>
    <n v="1579"/>
    <m/>
    <s v="JULIO ERNESTO RAMIREZ"/>
    <n v="0"/>
    <n v="0"/>
    <n v="227.87"/>
    <n v="29.623100000000001"/>
    <n v="0"/>
    <n v="0"/>
    <n v="257.49310000000003"/>
    <s v="011146762"/>
    <s v="1"/>
  </r>
  <r>
    <x v="7"/>
    <x v="158"/>
    <s v="1"/>
    <s v="03"/>
    <s v="15041RESIN020652022"/>
    <s v="22LB000C"/>
    <n v="1578"/>
    <n v="1578"/>
    <m/>
    <s v="JUAN MANUEL CONTRERAS GOMEZ"/>
    <n v="0"/>
    <n v="0"/>
    <n v="129.29"/>
    <n v="16.807700000000001"/>
    <n v="0"/>
    <n v="0"/>
    <n v="146.0977"/>
    <s v="017874143"/>
    <s v="1"/>
  </r>
  <r>
    <x v="7"/>
    <x v="158"/>
    <s v="1"/>
    <s v="03"/>
    <s v="15041RESIN020652022"/>
    <s v="22LB000C"/>
    <n v="1577"/>
    <n v="1577"/>
    <m/>
    <s v="ANA CLORINDA  VASQUEZ MONTERROSA"/>
    <n v="0"/>
    <n v="0"/>
    <n v="141.6"/>
    <n v="18.408000000000001"/>
    <n v="0"/>
    <n v="0"/>
    <n v="160.00799999999998"/>
    <s v="017788716"/>
    <s v="1"/>
  </r>
  <r>
    <x v="7"/>
    <x v="158"/>
    <s v="1"/>
    <s v="03"/>
    <s v="15041RESIN020652022"/>
    <s v="22LB000C"/>
    <n v="1576"/>
    <n v="1576"/>
    <m/>
    <s v="VIELLMAN FABRICIO HERNANDEZ RIVERA"/>
    <n v="0"/>
    <n v="0"/>
    <n v="106.16"/>
    <n v="13.800800000000001"/>
    <n v="0"/>
    <n v="0"/>
    <n v="119.96079999999999"/>
    <s v="029422805"/>
    <s v="1"/>
  </r>
  <r>
    <x v="7"/>
    <x v="158"/>
    <s v="1"/>
    <s v="03"/>
    <s v="15041RESIN020652022"/>
    <s v="22LB000C"/>
    <n v="1575"/>
    <n v="1575"/>
    <m/>
    <s v="MAX FRANCISCO OLIVA"/>
    <n v="0"/>
    <n v="0"/>
    <n v="39.82"/>
    <n v="5.1766000000000005"/>
    <n v="0"/>
    <n v="0"/>
    <n v="44.996600000000001"/>
    <s v="011354917"/>
    <s v="1"/>
  </r>
  <r>
    <x v="7"/>
    <x v="158"/>
    <s v="1"/>
    <s v="03"/>
    <s v="15041RESIN020652022"/>
    <s v="22LB000C"/>
    <n v="1574"/>
    <n v="1574"/>
    <m/>
    <s v="SILVIA MARISELA CASTRO"/>
    <n v="0"/>
    <n v="0"/>
    <n v="499.11"/>
    <n v="64.88430000000001"/>
    <n v="0"/>
    <n v="0"/>
    <n v="563.99430000000007"/>
    <s v="017244720"/>
    <s v="1"/>
  </r>
  <r>
    <x v="7"/>
    <x v="158"/>
    <s v="1"/>
    <s v="03"/>
    <s v="15041RESIN020652022"/>
    <s v="22LB000C"/>
    <n v="1573"/>
    <n v="1573"/>
    <m/>
    <s v="FRANCISCO ALEXANDER TOBAR CASTILLO"/>
    <n v="0"/>
    <n v="0"/>
    <n v="233.63"/>
    <n v="30.3719"/>
    <n v="0"/>
    <n v="0"/>
    <n v="264.00189999999998"/>
    <s v="036616376"/>
    <s v="1"/>
  </r>
  <r>
    <x v="7"/>
    <x v="158"/>
    <s v="1"/>
    <s v="03"/>
    <s v="15041RESIN020652022"/>
    <s v="22LB000C"/>
    <n v="1572"/>
    <n v="1572"/>
    <m/>
    <s v="JUAN MANUEL CONTRERAS GOMEZ"/>
    <n v="0"/>
    <n v="0"/>
    <n v="143.88999999999999"/>
    <n v="18.7057"/>
    <n v="0"/>
    <n v="0"/>
    <n v="162.59569999999999"/>
    <s v="017874143"/>
    <s v="1"/>
  </r>
  <r>
    <x v="7"/>
    <x v="158"/>
    <s v="1"/>
    <s v="03"/>
    <s v="15041RESIN020652022"/>
    <s v="22LB000C"/>
    <n v="1571"/>
    <n v="1571"/>
    <m/>
    <s v="JOSE ARTURO GUARDADO MARTINEZ"/>
    <n v="0"/>
    <n v="0"/>
    <n v="411.28"/>
    <n v="53.4664"/>
    <n v="0"/>
    <n v="0"/>
    <n v="464.74639999999999"/>
    <s v="020391560"/>
    <s v="1"/>
  </r>
  <r>
    <x v="7"/>
    <x v="158"/>
    <s v="1"/>
    <s v="03"/>
    <s v="15041RESIN020652022"/>
    <s v="22LB000C"/>
    <n v="1570"/>
    <n v="1570"/>
    <m/>
    <s v="JOSE ARTURO GUARDADO MARTINEZ"/>
    <n v="0"/>
    <n v="0"/>
    <n v="398.41"/>
    <n v="51.793300000000002"/>
    <n v="0"/>
    <n v="0"/>
    <n v="450.20330000000001"/>
    <s v="020391560"/>
    <s v="1"/>
  </r>
  <r>
    <x v="7"/>
    <x v="158"/>
    <s v="1"/>
    <s v="03"/>
    <s v="15041RESIN020652022"/>
    <s v="22LB000C"/>
    <n v="1569"/>
    <n v="1569"/>
    <m/>
    <s v="JUAN ANTONIO ALVARENGA GUARDADO"/>
    <n v="0"/>
    <n v="0"/>
    <n v="212.39"/>
    <n v="27.610699999999998"/>
    <n v="0"/>
    <n v="0"/>
    <n v="240.00069999999999"/>
    <s v="036880959"/>
    <s v="1"/>
  </r>
  <r>
    <x v="7"/>
    <x v="158"/>
    <s v="1"/>
    <s v="03"/>
    <s v="15041RESIN020652022"/>
    <s v="22LB000C"/>
    <n v="1568"/>
    <n v="1568"/>
    <m/>
    <s v="FREDY VALLE RIVAS"/>
    <n v="0"/>
    <n v="0"/>
    <n v="350"/>
    <n v="45.5"/>
    <n v="0"/>
    <n v="0"/>
    <n v="395.5"/>
    <s v="021309647"/>
    <s v="1"/>
  </r>
  <r>
    <x v="7"/>
    <x v="159"/>
    <s v="1"/>
    <s v="03"/>
    <s v="15041RESIN020652022"/>
    <s v="22LB000C"/>
    <n v="1567"/>
    <n v="1567"/>
    <m/>
    <s v="VIELLMAN FABRICIO HERNANDEZ RIVERA"/>
    <n v="0"/>
    <n v="0"/>
    <n v="108.59"/>
    <n v="14.116700000000002"/>
    <n v="0"/>
    <n v="0"/>
    <n v="122.70670000000001"/>
    <s v="029422805"/>
    <s v="1"/>
  </r>
  <r>
    <x v="7"/>
    <x v="159"/>
    <s v="1"/>
    <s v="03"/>
    <s v="15041RESIN020652022"/>
    <s v="22LB000C"/>
    <n v="1566"/>
    <n v="1566"/>
    <m/>
    <s v="JUAN ANTONIO MONTERROSA HERNANDEZ"/>
    <n v="0"/>
    <n v="0"/>
    <n v="214.38"/>
    <n v="27.869399999999999"/>
    <n v="0"/>
    <n v="0"/>
    <n v="242.24939999999998"/>
    <s v="013838153"/>
    <s v="1"/>
  </r>
  <r>
    <x v="7"/>
    <x v="159"/>
    <s v="1"/>
    <s v="03"/>
    <s v="15041RESIN020652022"/>
    <s v="22LB000C"/>
    <n v="1565"/>
    <n v="1565"/>
    <m/>
    <s v="VIELLMAN FABRICIO HERNANDEZ RIVERA"/>
    <n v="0"/>
    <n v="0"/>
    <n v="159.29"/>
    <n v="20.707699999999999"/>
    <n v="0"/>
    <n v="0"/>
    <n v="179.99769999999998"/>
    <s v="029422805"/>
    <s v="1"/>
  </r>
  <r>
    <x v="7"/>
    <x v="159"/>
    <s v="1"/>
    <s v="03"/>
    <s v="15041RESIN020652022"/>
    <s v="22LB000C"/>
    <n v="1564"/>
    <n v="1564"/>
    <m/>
    <s v="VIELLMAN FABRICIO HERNANDEZ RIVERA"/>
    <n v="0"/>
    <n v="0"/>
    <n v="101.64"/>
    <n v="13.213200000000001"/>
    <n v="0"/>
    <n v="0"/>
    <n v="114.8532"/>
    <s v="029422805"/>
    <s v="1"/>
  </r>
  <r>
    <x v="7"/>
    <x v="160"/>
    <s v="1"/>
    <s v="03"/>
    <s v="15041RESIN020652022"/>
    <s v="22LB000C"/>
    <n v="1563"/>
    <n v="1563"/>
    <m/>
    <s v="SILVIA MARISELA CASTRO"/>
    <n v="0"/>
    <n v="0"/>
    <n v="415.93"/>
    <n v="54.070900000000002"/>
    <n v="0"/>
    <n v="0"/>
    <n v="470.0009"/>
    <s v="017244720"/>
    <s v="1"/>
  </r>
  <r>
    <x v="7"/>
    <x v="160"/>
    <s v="1"/>
    <s v="03"/>
    <s v="15041RESIN020652022"/>
    <s v="22LB000C"/>
    <n v="1562"/>
    <n v="1562"/>
    <m/>
    <s v="RIGOBERTO SERRANO QUINTANILLA"/>
    <n v="0"/>
    <n v="0"/>
    <n v="2628.31"/>
    <n v="341.68029999999999"/>
    <n v="0"/>
    <n v="0"/>
    <n v="2969.9902999999999"/>
    <s v="039432925"/>
    <s v="1"/>
  </r>
  <r>
    <x v="7"/>
    <x v="160"/>
    <s v="1"/>
    <s v="03"/>
    <s v="15041RESIN020652022"/>
    <s v="22LB000C"/>
    <n v="1561"/>
    <n v="1561"/>
    <m/>
    <s v="SANTIAGO ALCIDES ORELLANA"/>
    <n v="0"/>
    <n v="0"/>
    <n v="423.46"/>
    <n v="55.049799999999998"/>
    <n v="0"/>
    <n v="0"/>
    <n v="478.50979999999998"/>
    <s v="024681860"/>
    <s v="1"/>
  </r>
  <r>
    <x v="7"/>
    <x v="160"/>
    <s v="1"/>
    <s v="03"/>
    <s v="15041RESIN020652022"/>
    <s v="22LB000C"/>
    <n v="1560"/>
    <n v="1560"/>
    <m/>
    <s v="DINORA MAGAÑA"/>
    <n v="0"/>
    <n v="0"/>
    <n v="42.48"/>
    <n v="5.5224000000000002"/>
    <n v="0"/>
    <n v="0"/>
    <n v="48.002399999999994"/>
    <s v="013430094"/>
    <s v="1"/>
  </r>
  <r>
    <x v="7"/>
    <x v="160"/>
    <s v="1"/>
    <s v="03"/>
    <s v="15041RESIN020652022"/>
    <s v="22LB000C"/>
    <n v="1559"/>
    <n v="1559"/>
    <m/>
    <s v="OSCAR EDUARDO FLORES MACIA"/>
    <n v="0"/>
    <n v="0"/>
    <n v="447.66"/>
    <n v="58.195800000000006"/>
    <n v="0"/>
    <n v="0"/>
    <n v="505.85580000000004"/>
    <s v="023040354"/>
    <s v="1"/>
  </r>
  <r>
    <x v="7"/>
    <x v="160"/>
    <s v="1"/>
    <s v="03"/>
    <s v="15041RESIN020652022"/>
    <s v="22LB000C"/>
    <n v="1558"/>
    <n v="1558"/>
    <m/>
    <s v="FRANCISCO ALEXANDER TOBAR CASTILLO"/>
    <n v="0"/>
    <n v="0"/>
    <n v="23.01"/>
    <n v="2.9913000000000003"/>
    <n v="0"/>
    <n v="0"/>
    <n v="26.001300000000001"/>
    <s v="036616376"/>
    <s v="1"/>
  </r>
  <r>
    <x v="7"/>
    <x v="160"/>
    <s v="1"/>
    <s v="03"/>
    <s v="15041RESIN020652022"/>
    <s v="22LB000C"/>
    <n v="1557"/>
    <n v="1557"/>
    <m/>
    <s v="DINORA MAGAÑA"/>
    <n v="0"/>
    <n v="0"/>
    <n v="42.48"/>
    <n v="5.5224000000000002"/>
    <n v="0"/>
    <n v="0"/>
    <n v="48.002399999999994"/>
    <s v="013430094"/>
    <s v="1"/>
  </r>
  <r>
    <x v="7"/>
    <x v="160"/>
    <s v="1"/>
    <s v="03"/>
    <s v="15041RESIN020652022"/>
    <s v="22LB000C"/>
    <n v="1556"/>
    <n v="1556"/>
    <m/>
    <s v="JUAN MANUEL CONTRERAS GOMEZ"/>
    <n v="0"/>
    <n v="0"/>
    <n v="159.29"/>
    <n v="20.707699999999999"/>
    <n v="0"/>
    <n v="0"/>
    <n v="179.99769999999998"/>
    <s v="017874143"/>
    <s v="1"/>
  </r>
  <r>
    <x v="7"/>
    <x v="160"/>
    <s v="1"/>
    <s v="03"/>
    <s v="15041RESIN020652022"/>
    <s v="22LB000C"/>
    <n v="1555"/>
    <n v="1555"/>
    <m/>
    <s v="JOSE ARTURO GUARDADO MARTINEZ"/>
    <n v="0"/>
    <n v="0"/>
    <n v="391.59"/>
    <n v="50.906700000000001"/>
    <n v="0"/>
    <n v="0"/>
    <n v="442.49669999999998"/>
    <s v="020391560"/>
    <s v="1"/>
  </r>
  <r>
    <x v="7"/>
    <x v="160"/>
    <s v="1"/>
    <s v="03"/>
    <s v="15041RESIN020652022"/>
    <s v="22LB000C"/>
    <n v="1554"/>
    <n v="1554"/>
    <m/>
    <s v="VIELLMAN FABRICIO HERNANDEZ RIVERA"/>
    <n v="0"/>
    <n v="0"/>
    <n v="117.7"/>
    <n v="15.301"/>
    <n v="0"/>
    <n v="0"/>
    <n v="133.001"/>
    <s v="029422805"/>
    <s v="1"/>
  </r>
  <r>
    <x v="7"/>
    <x v="160"/>
    <s v="1"/>
    <s v="03"/>
    <s v="15041RESIN020652022"/>
    <s v="22LB000C"/>
    <n v="1553"/>
    <n v="1553"/>
    <m/>
    <s v="WALTER AVELARDO CRUZ AREVALO"/>
    <n v="0"/>
    <n v="0"/>
    <n v="398.23"/>
    <n v="51.769900000000007"/>
    <n v="0"/>
    <n v="0"/>
    <n v="449.99990000000003"/>
    <s v="014231053"/>
    <s v="1"/>
  </r>
  <r>
    <x v="7"/>
    <x v="160"/>
    <s v="1"/>
    <s v="03"/>
    <s v="15041RESIN020652022"/>
    <s v="22LB000C"/>
    <n v="1552"/>
    <n v="1552"/>
    <m/>
    <s v="MAX FRANCISCO OLIVA"/>
    <n v="0"/>
    <n v="0"/>
    <n v="75.22"/>
    <n v="9.7786000000000008"/>
    <n v="0"/>
    <n v="0"/>
    <n v="84.998599999999996"/>
    <s v="011354917"/>
    <s v="1"/>
  </r>
  <r>
    <x v="7"/>
    <x v="160"/>
    <s v="1"/>
    <s v="03"/>
    <s v="15041RESIN020652022"/>
    <s v="22LB000C"/>
    <n v="1551"/>
    <n v="1551"/>
    <m/>
    <s v="EUGENIO ORLANDO CHIQUILLO"/>
    <n v="0"/>
    <n v="0"/>
    <n v="407.52"/>
    <n v="52.977600000000002"/>
    <n v="0"/>
    <n v="0"/>
    <n v="460.49759999999998"/>
    <s v="017422881"/>
    <s v="1"/>
  </r>
  <r>
    <x v="7"/>
    <x v="161"/>
    <s v="1"/>
    <s v="03"/>
    <s v="15041RESIN020652022"/>
    <s v="22LB000C"/>
    <n v="1550"/>
    <n v="1550"/>
    <m/>
    <s v="CARLOS EFRAIN AREVALO"/>
    <n v="0"/>
    <n v="0"/>
    <n v="22.12"/>
    <n v="2.8756000000000004"/>
    <n v="0"/>
    <n v="0"/>
    <n v="24.995600000000003"/>
    <s v="001299157"/>
    <s v="1"/>
  </r>
  <r>
    <x v="7"/>
    <x v="161"/>
    <s v="1"/>
    <s v="03"/>
    <s v="15041RESIN020652022"/>
    <s v="22LB000C"/>
    <n v="1549"/>
    <n v="1549"/>
    <m/>
    <s v="SILVIA MARISELA CASTRO"/>
    <n v="0"/>
    <n v="0"/>
    <n v="477.88"/>
    <n v="62.124400000000001"/>
    <n v="0"/>
    <n v="0"/>
    <n v="540.00440000000003"/>
    <s v="017244720"/>
    <s v="1"/>
  </r>
  <r>
    <x v="7"/>
    <x v="161"/>
    <s v="1"/>
    <s v="03"/>
    <s v="15041RESIN020652022"/>
    <s v="22LB000C"/>
    <n v="1548"/>
    <n v="1548"/>
    <m/>
    <s v="WILFREDO ALONSO SION ZETINO"/>
    <n v="0"/>
    <n v="0"/>
    <n v="111.51"/>
    <n v="14.496300000000002"/>
    <n v="0"/>
    <n v="0"/>
    <n v="126.00630000000001"/>
    <s v="039771387"/>
    <s v="1"/>
  </r>
  <r>
    <x v="7"/>
    <x v="161"/>
    <s v="1"/>
    <s v="03"/>
    <s v="15041RESIN020652022"/>
    <s v="22LB000C"/>
    <n v="1547"/>
    <n v="1547"/>
    <m/>
    <s v="JUAN ANTONIO ALVARENGA GUARDADO"/>
    <n v="0"/>
    <n v="0"/>
    <n v="221.24"/>
    <n v="28.761200000000002"/>
    <n v="0"/>
    <n v="0"/>
    <n v="250.00120000000001"/>
    <s v="036880959"/>
    <s v="1"/>
  </r>
  <r>
    <x v="7"/>
    <x v="161"/>
    <s v="1"/>
    <s v="03"/>
    <s v="15041RESIN020652022"/>
    <s v="22LB000C"/>
    <n v="1546"/>
    <n v="1546"/>
    <m/>
    <s v="CARLA YOLANDA RIVERA DE GONZALES"/>
    <n v="0"/>
    <n v="0"/>
    <n v="392.48"/>
    <n v="51.022400000000005"/>
    <n v="0"/>
    <n v="0"/>
    <n v="443.50240000000002"/>
    <s v="043352446"/>
    <s v="1"/>
  </r>
  <r>
    <x v="7"/>
    <x v="161"/>
    <s v="1"/>
    <s v="03"/>
    <s v="15041RESIN020652022"/>
    <s v="22LB000C"/>
    <n v="1545"/>
    <n v="1545"/>
    <m/>
    <s v="FRANCISCO ALEXANDER TOBAR CASTILLO"/>
    <n v="0"/>
    <n v="0"/>
    <n v="350.44"/>
    <n v="45.557200000000002"/>
    <n v="0"/>
    <n v="0"/>
    <n v="395.99720000000002"/>
    <s v="036616376"/>
    <s v="1"/>
  </r>
  <r>
    <x v="7"/>
    <x v="161"/>
    <s v="1"/>
    <s v="03"/>
    <s v="15041RESIN020652022"/>
    <s v="22LB000C"/>
    <n v="1544"/>
    <n v="1544"/>
    <m/>
    <s v="VICTOR MANUEL DIAZ"/>
    <n v="0"/>
    <n v="0"/>
    <n v="359.29"/>
    <n v="46.707700000000003"/>
    <n v="0"/>
    <n v="0"/>
    <n v="405.99770000000001"/>
    <s v="005134472"/>
    <s v="1"/>
  </r>
  <r>
    <x v="7"/>
    <x v="161"/>
    <s v="1"/>
    <s v="03"/>
    <s v="15041RESIN020652022"/>
    <s v="22LB000C"/>
    <n v="1543"/>
    <n v="1543"/>
    <s v="06141805201015"/>
    <s v="DITRIBUCION A Y C S.A DE C.V."/>
    <n v="0"/>
    <n v="0"/>
    <n v="194.82"/>
    <n v="25.326599999999999"/>
    <n v="0"/>
    <n v="0"/>
    <n v="220.14659999999998"/>
    <m/>
    <s v="1"/>
  </r>
  <r>
    <x v="7"/>
    <x v="162"/>
    <s v="1"/>
    <s v="03"/>
    <s v="15041RESIN020652022"/>
    <s v="22LB000C"/>
    <n v="1542"/>
    <n v="1542"/>
    <m/>
    <s v="MAX FRANCISCO OLIVA"/>
    <n v="0"/>
    <n v="0"/>
    <n v="89.82"/>
    <n v="11.676599999999999"/>
    <n v="0"/>
    <n v="0"/>
    <n v="101.49659999999999"/>
    <s v="011354917"/>
    <s v="1"/>
  </r>
  <r>
    <x v="7"/>
    <x v="162"/>
    <s v="1"/>
    <s v="03"/>
    <s v="15041RESIN020652022"/>
    <s v="22LB000C"/>
    <n v="1541"/>
    <n v="1541"/>
    <m/>
    <s v="JUAN MANUEL CONTRERAS GOMEZ"/>
    <n v="0"/>
    <n v="0"/>
    <n v="159.29"/>
    <n v="20.707699999999999"/>
    <n v="0"/>
    <n v="0"/>
    <n v="179.99769999999998"/>
    <s v="017874143"/>
    <s v="1"/>
  </r>
  <r>
    <x v="7"/>
    <x v="162"/>
    <s v="1"/>
    <s v="03"/>
    <s v="15041RESIN020652022"/>
    <s v="22LB000C"/>
    <n v="1540"/>
    <n v="1540"/>
    <m/>
    <s v="CARLA YOLANDA RIVERA DE GONZALES"/>
    <n v="0"/>
    <n v="0"/>
    <n v="422.57"/>
    <n v="54.934100000000001"/>
    <n v="0"/>
    <n v="0"/>
    <n v="477.50409999999999"/>
    <s v="043352446"/>
    <s v="1"/>
  </r>
  <r>
    <x v="7"/>
    <x v="162"/>
    <s v="1"/>
    <s v="03"/>
    <s v="15041RESIN020652022"/>
    <s v="22LB000C"/>
    <n v="1539"/>
    <n v="1539"/>
    <m/>
    <s v="JOSE GERARDO GUARDADO POLANCO"/>
    <n v="0"/>
    <n v="0"/>
    <n v="266.14999999999998"/>
    <n v="34.599499999999999"/>
    <n v="0"/>
    <n v="0"/>
    <n v="300.74949999999995"/>
    <s v="046649729"/>
    <s v="1"/>
  </r>
  <r>
    <x v="7"/>
    <x v="162"/>
    <s v="1"/>
    <s v="03"/>
    <s v="15041RESIN020652022"/>
    <s v="22LB000C"/>
    <n v="1538"/>
    <n v="1538"/>
    <m/>
    <s v="MATILDE EUGENIA ESCOBAR VILLACORTA"/>
    <n v="0"/>
    <n v="0"/>
    <n v="100.27"/>
    <n v="13.0351"/>
    <n v="0"/>
    <n v="0"/>
    <n v="113.3051"/>
    <s v="024613354"/>
    <s v="1"/>
  </r>
  <r>
    <x v="7"/>
    <x v="162"/>
    <s v="1"/>
    <s v="03"/>
    <s v="15041RESIN020652022"/>
    <s v="22LB000C"/>
    <n v="1537"/>
    <n v="1537"/>
    <m/>
    <s v="JUAN ANTONIO ALVARENGA GUARDADO"/>
    <n v="0"/>
    <n v="0"/>
    <n v="212.39"/>
    <n v="27.610699999999998"/>
    <n v="0"/>
    <n v="0"/>
    <n v="240.00069999999999"/>
    <s v="036880959"/>
    <s v="1"/>
  </r>
  <r>
    <x v="7"/>
    <x v="162"/>
    <s v="1"/>
    <s v="03"/>
    <s v="15041RESIN020652022"/>
    <s v="22LB000C"/>
    <n v="1536"/>
    <n v="1536"/>
    <m/>
    <s v="ANA CLORINDA  VASQUEZ MONTERROSA"/>
    <n v="0"/>
    <n v="0"/>
    <n v="82.7"/>
    <n v="10.751000000000001"/>
    <n v="0"/>
    <n v="0"/>
    <n v="93.451000000000008"/>
    <s v="017788716"/>
    <s v="1"/>
  </r>
  <r>
    <x v="7"/>
    <x v="162"/>
    <s v="1"/>
    <s v="03"/>
    <s v="15041RESIN020652022"/>
    <s v="22LB000C"/>
    <n v="1535"/>
    <n v="1535"/>
    <m/>
    <s v="JUAN MANUEL CONTRERAS GOMEZ"/>
    <n v="0"/>
    <n v="0"/>
    <n v="127.43"/>
    <n v="16.565900000000003"/>
    <n v="0"/>
    <n v="0"/>
    <n v="143.99590000000001"/>
    <s v="017874143"/>
    <s v="1"/>
  </r>
  <r>
    <x v="7"/>
    <x v="162"/>
    <s v="1"/>
    <s v="03"/>
    <s v="15041RESIN020652022"/>
    <s v="22LB000C"/>
    <n v="1534"/>
    <n v="1534"/>
    <m/>
    <s v="MIRNA ERMITA ORELLANA DE MARTINEZ"/>
    <n v="0"/>
    <n v="0"/>
    <n v="409.2"/>
    <n v="53.195999999999998"/>
    <n v="0"/>
    <n v="0"/>
    <n v="462.39599999999996"/>
    <s v="005441162"/>
    <s v="1"/>
  </r>
  <r>
    <x v="7"/>
    <x v="162"/>
    <s v="1"/>
    <s v="03"/>
    <s v="15041RESIN020652022"/>
    <s v="22LB000C"/>
    <n v="1533"/>
    <n v="1533"/>
    <s v="03150701201011"/>
    <s v="TERRACERIA Y TRANSPORTES S.A DE C.V."/>
    <n v="0"/>
    <n v="0"/>
    <n v="768.81"/>
    <n v="99.945300000000003"/>
    <n v="0"/>
    <n v="0"/>
    <n v="868.75529999999992"/>
    <m/>
    <s v="1"/>
  </r>
  <r>
    <x v="7"/>
    <x v="162"/>
    <s v="1"/>
    <s v="03"/>
    <s v="15041RESIN020652022"/>
    <s v="22LB000C"/>
    <n v="1532"/>
    <n v="1532"/>
    <m/>
    <s v="SANTIAGO ALCIDES ORELLANA"/>
    <n v="0"/>
    <n v="0"/>
    <n v="586.73"/>
    <n v="76.274900000000002"/>
    <n v="0"/>
    <n v="0"/>
    <n v="663.00490000000002"/>
    <s v="024681860"/>
    <s v="1"/>
  </r>
  <r>
    <x v="7"/>
    <x v="162"/>
    <s v="1"/>
    <s v="03"/>
    <s v="15041RESIN020652022"/>
    <s v="22LB000C"/>
    <n v="1531"/>
    <n v="1531"/>
    <m/>
    <s v="ANULADO"/>
    <n v="0"/>
    <n v="0"/>
    <n v="0"/>
    <n v="0"/>
    <n v="0"/>
    <n v="0"/>
    <n v="0"/>
    <m/>
    <s v="1"/>
  </r>
  <r>
    <x v="7"/>
    <x v="162"/>
    <s v="1"/>
    <s v="03"/>
    <s v="15041RESIN020652022"/>
    <s v="22LB000C"/>
    <n v="1530"/>
    <n v="1530"/>
    <m/>
    <s v="JOSE ARTURO GUARDADO MARTINEZ"/>
    <n v="0"/>
    <n v="0"/>
    <n v="406.8"/>
    <n v="52.884"/>
    <n v="0"/>
    <n v="0"/>
    <n v="459.68400000000003"/>
    <s v="020391560"/>
    <s v="1"/>
  </r>
  <r>
    <x v="7"/>
    <x v="162"/>
    <s v="1"/>
    <s v="03"/>
    <s v="15041RESIN020652022"/>
    <s v="22LB000C"/>
    <n v="1529"/>
    <n v="1529"/>
    <m/>
    <s v="OSCAR AMILCAR RAMOS VELASQUEZ"/>
    <n v="0"/>
    <n v="0"/>
    <n v="199.12"/>
    <n v="25.8856"/>
    <n v="0"/>
    <n v="0"/>
    <n v="225.00560000000002"/>
    <s v="037049603"/>
    <s v="1"/>
  </r>
  <r>
    <x v="7"/>
    <x v="163"/>
    <s v="1"/>
    <s v="03"/>
    <s v="15041RESIN020652022"/>
    <s v="22LB000C"/>
    <n v="1528"/>
    <n v="1528"/>
    <m/>
    <s v="FRANCISCO ALEXANDER TOBAR CASTILLO"/>
    <n v="0"/>
    <n v="0"/>
    <n v="126.37"/>
    <n v="16.428100000000001"/>
    <n v="0"/>
    <n v="0"/>
    <n v="142.79810000000001"/>
    <s v="036616376"/>
    <s v="1"/>
  </r>
  <r>
    <x v="7"/>
    <x v="163"/>
    <s v="1"/>
    <s v="03"/>
    <s v="15041RESIN020652022"/>
    <s v="22LB000C"/>
    <n v="1527"/>
    <n v="1527"/>
    <m/>
    <s v="JUAN ANTONIO ALVARENGA GUARDADO"/>
    <n v="0"/>
    <n v="0"/>
    <n v="221.24"/>
    <n v="28.761200000000002"/>
    <n v="0"/>
    <n v="0"/>
    <n v="250.00120000000001"/>
    <s v="036880959"/>
    <s v="1"/>
  </r>
  <r>
    <x v="7"/>
    <x v="163"/>
    <s v="1"/>
    <s v="03"/>
    <s v="15041RESIN020652022"/>
    <s v="22LB000C"/>
    <n v="1526"/>
    <n v="1526"/>
    <m/>
    <s v="VIELLMAN FABRICIO HERNANDEZ RIVERA"/>
    <n v="0"/>
    <n v="0"/>
    <n v="212.34"/>
    <n v="27.604200000000002"/>
    <n v="0"/>
    <n v="0"/>
    <n v="239.9442"/>
    <s v="029422805"/>
    <s v="1"/>
  </r>
  <r>
    <x v="7"/>
    <x v="163"/>
    <s v="1"/>
    <s v="03"/>
    <s v="15041RESIN020652022"/>
    <s v="22LB000C"/>
    <n v="1525"/>
    <n v="1525"/>
    <m/>
    <s v="SANTIAGO ALCIDES ORELLANA"/>
    <n v="0"/>
    <n v="0"/>
    <n v="329.2"/>
    <n v="42.795999999999999"/>
    <n v="0"/>
    <n v="0"/>
    <n v="371.99599999999998"/>
    <s v="024681860"/>
    <s v="1"/>
  </r>
  <r>
    <x v="7"/>
    <x v="163"/>
    <s v="1"/>
    <s v="03"/>
    <s v="15041RESIN020652022"/>
    <s v="22LB000C"/>
    <n v="1524"/>
    <n v="1524"/>
    <m/>
    <s v="CARLOS EFRAIN AREVALO"/>
    <n v="0"/>
    <n v="0"/>
    <n v="22.12"/>
    <n v="2.8756000000000004"/>
    <n v="0"/>
    <n v="0"/>
    <n v="24.995600000000003"/>
    <s v="001299157"/>
    <s v="1"/>
  </r>
  <r>
    <x v="7"/>
    <x v="163"/>
    <s v="1"/>
    <s v="03"/>
    <s v="15041RESIN020652022"/>
    <s v="22LB000C"/>
    <n v="1523"/>
    <n v="1523"/>
    <s v="06141902181029"/>
    <s v="PEÑA COMPANY S.A DE C.V."/>
    <n v="0"/>
    <n v="0"/>
    <n v="1634.96"/>
    <n v="212.54480000000001"/>
    <n v="0"/>
    <n v="0"/>
    <n v="1847.5048000000002"/>
    <m/>
    <s v="1"/>
  </r>
  <r>
    <x v="7"/>
    <x v="163"/>
    <s v="1"/>
    <s v="03"/>
    <s v="15041RESIN020652022"/>
    <s v="22LB000C"/>
    <n v="1522"/>
    <n v="1522"/>
    <m/>
    <s v="OSCAR EDUARDO FLORES MACIA"/>
    <n v="0"/>
    <n v="0"/>
    <n v="126.73"/>
    <n v="16.474900000000002"/>
    <n v="0"/>
    <n v="0"/>
    <n v="143.20490000000001"/>
    <s v="023040354"/>
    <s v="1"/>
  </r>
  <r>
    <x v="7"/>
    <x v="163"/>
    <s v="1"/>
    <s v="03"/>
    <s v="15041RESIN020652022"/>
    <s v="22LB000C"/>
    <n v="1521"/>
    <n v="1521"/>
    <m/>
    <s v="SANTIAGO ALCIDES ORELLANA"/>
    <n v="0"/>
    <n v="0"/>
    <n v="526.01"/>
    <n v="68.381299999999996"/>
    <n v="0"/>
    <n v="0"/>
    <n v="594.3913"/>
    <s v="024681860"/>
    <s v="1"/>
  </r>
  <r>
    <x v="7"/>
    <x v="163"/>
    <s v="1"/>
    <s v="03"/>
    <s v="15041RESIN020652022"/>
    <s v="22LB000C"/>
    <n v="1520"/>
    <n v="1520"/>
    <s v="03151502061010"/>
    <s v="MARSE S.A DE C.V"/>
    <n v="0"/>
    <n v="0"/>
    <n v="119.47"/>
    <n v="15.5311"/>
    <n v="0"/>
    <n v="0"/>
    <n v="135.00110000000001"/>
    <m/>
    <s v="1"/>
  </r>
  <r>
    <x v="7"/>
    <x v="163"/>
    <s v="1"/>
    <s v="03"/>
    <s v="15041RESIN020652022"/>
    <s v="22LB000C"/>
    <n v="1519"/>
    <n v="1519"/>
    <m/>
    <s v="JOSE ARTURO GUARDADO MARTINEZ"/>
    <n v="0"/>
    <n v="0"/>
    <n v="389.38"/>
    <n v="50.619399999999999"/>
    <n v="0"/>
    <n v="0"/>
    <n v="439.99939999999998"/>
    <s v="020391560"/>
    <s v="1"/>
  </r>
  <r>
    <x v="7"/>
    <x v="164"/>
    <s v="1"/>
    <s v="03"/>
    <s v="15041RESIN020652022"/>
    <s v="22LB000C"/>
    <n v="1518"/>
    <n v="1518"/>
    <m/>
    <s v="JUAN ANTONIO ALVARENGA GUARDADO"/>
    <n v="0"/>
    <n v="0"/>
    <n v="195.57"/>
    <n v="25.424099999999999"/>
    <n v="0"/>
    <n v="0"/>
    <n v="220.9941"/>
    <s v="036880959"/>
    <s v="1"/>
  </r>
  <r>
    <x v="7"/>
    <x v="164"/>
    <s v="1"/>
    <s v="03"/>
    <s v="15041RESIN020652022"/>
    <s v="22LB000C"/>
    <n v="1517"/>
    <n v="1517"/>
    <m/>
    <s v="ANULADO"/>
    <n v="0"/>
    <n v="0"/>
    <n v="0"/>
    <n v="0"/>
    <n v="0"/>
    <n v="0"/>
    <n v="0"/>
    <m/>
    <s v="1"/>
  </r>
  <r>
    <x v="7"/>
    <x v="164"/>
    <s v="1"/>
    <s v="03"/>
    <s v="15041RESIN020652022"/>
    <s v="22LB000C"/>
    <n v="1516"/>
    <n v="1516"/>
    <m/>
    <s v="ANA CLORINDA  VASQUEZ MONTERROSA"/>
    <n v="0"/>
    <n v="0"/>
    <n v="30.97"/>
    <n v="4.0260999999999996"/>
    <n v="0"/>
    <n v="0"/>
    <n v="34.996099999999998"/>
    <s v="017788716"/>
    <s v="1"/>
  </r>
  <r>
    <x v="7"/>
    <x v="165"/>
    <s v="1"/>
    <s v="03"/>
    <s v="15041RESIN020652022"/>
    <s v="22LB000C"/>
    <n v="1515"/>
    <n v="1515"/>
    <m/>
    <s v="SANTIAGO ALCIDES ORELLANA"/>
    <n v="0"/>
    <n v="0"/>
    <n v="504.42"/>
    <n v="65.574600000000004"/>
    <n v="0"/>
    <n v="0"/>
    <n v="569.99459999999999"/>
    <s v="024681860"/>
    <s v="1"/>
  </r>
  <r>
    <x v="7"/>
    <x v="165"/>
    <s v="1"/>
    <s v="03"/>
    <s v="15041RESIN020652022"/>
    <s v="22LB000C"/>
    <n v="1514"/>
    <n v="1514"/>
    <m/>
    <s v="JOSE ARTURO GUARDADO MARTINEZ"/>
    <n v="0"/>
    <n v="0"/>
    <n v="788.48"/>
    <n v="102.50240000000001"/>
    <n v="0"/>
    <n v="0"/>
    <n v="890.98239999999998"/>
    <s v="020391560"/>
    <s v="1"/>
  </r>
  <r>
    <x v="7"/>
    <x v="165"/>
    <s v="1"/>
    <s v="03"/>
    <s v="15041RESIN020652022"/>
    <s v="22LB000C"/>
    <n v="1513"/>
    <n v="1513"/>
    <m/>
    <s v="FRANCISCO ALEXANDER TOBAR CASTILLO"/>
    <n v="0"/>
    <n v="0"/>
    <n v="58.4"/>
    <n v="7.5919999999999996"/>
    <n v="0"/>
    <n v="0"/>
    <n v="65.992000000000004"/>
    <s v="036616376"/>
    <s v="1"/>
  </r>
  <r>
    <x v="7"/>
    <x v="165"/>
    <s v="1"/>
    <s v="03"/>
    <s v="15041RESIN020652022"/>
    <s v="22LB000C"/>
    <n v="1512"/>
    <n v="1512"/>
    <m/>
    <s v="FRANCISCO ALEXANDER TOBAR CASTILLO"/>
    <n v="0"/>
    <n v="0"/>
    <n v="214.16"/>
    <n v="27.840800000000002"/>
    <n v="0"/>
    <n v="0"/>
    <n v="242.0008"/>
    <s v="036616376"/>
    <s v="1"/>
  </r>
  <r>
    <x v="7"/>
    <x v="165"/>
    <s v="1"/>
    <s v="03"/>
    <s v="15041RESIN020652022"/>
    <s v="22LB000C"/>
    <n v="1511"/>
    <n v="1511"/>
    <m/>
    <s v="SANTIAGO ALCIDES ORELLANA"/>
    <n v="0"/>
    <n v="0"/>
    <n v="469.48"/>
    <n v="61.032400000000003"/>
    <n v="0"/>
    <n v="0"/>
    <n v="530.51240000000007"/>
    <s v="024681860"/>
    <s v="1"/>
  </r>
  <r>
    <x v="7"/>
    <x v="165"/>
    <s v="1"/>
    <s v="03"/>
    <s v="15041RESIN020652022"/>
    <s v="22LB000C"/>
    <n v="1510"/>
    <n v="1510"/>
    <m/>
    <s v="OSCAR AMILCAR RAMOS VELASQUEZ"/>
    <n v="0"/>
    <n v="0"/>
    <n v="199.12"/>
    <n v="25.8856"/>
    <n v="0"/>
    <n v="0"/>
    <n v="225.00560000000002"/>
    <s v="037049603"/>
    <s v="1"/>
  </r>
  <r>
    <x v="7"/>
    <x v="166"/>
    <s v="1"/>
    <s v="03"/>
    <s v="15041RESIN020652022"/>
    <s v="22LB000C"/>
    <n v="1509"/>
    <n v="1509"/>
    <m/>
    <s v="JOSE ARTURO GUARDADO MARTINEZ"/>
    <n v="0"/>
    <n v="0"/>
    <n v="142.47"/>
    <n v="18.521100000000001"/>
    <n v="0"/>
    <n v="0"/>
    <n v="160.99109999999999"/>
    <s v="020391560"/>
    <s v="1"/>
  </r>
  <r>
    <x v="7"/>
    <x v="166"/>
    <s v="1"/>
    <s v="03"/>
    <s v="15041RESIN020652022"/>
    <s v="22LB000C"/>
    <n v="1508"/>
    <n v="1508"/>
    <m/>
    <s v="SANTIAGO ALCIDES ORELLANA"/>
    <n v="0"/>
    <n v="0"/>
    <n v="398.23"/>
    <n v="51.769900000000007"/>
    <n v="0"/>
    <n v="0"/>
    <n v="449.99990000000003"/>
    <s v="024681860"/>
    <s v="1"/>
  </r>
  <r>
    <x v="7"/>
    <x v="166"/>
    <s v="1"/>
    <s v="03"/>
    <s v="15041RESIN020652022"/>
    <s v="22LB000C"/>
    <n v="1507"/>
    <n v="1507"/>
    <m/>
    <s v="SILVIA MARISELA CASTRO"/>
    <n v="0"/>
    <n v="0"/>
    <n v="424.78"/>
    <n v="55.221399999999996"/>
    <n v="0"/>
    <n v="0"/>
    <n v="480.00139999999999"/>
    <s v="017244720"/>
    <s v="1"/>
  </r>
  <r>
    <x v="7"/>
    <x v="166"/>
    <s v="1"/>
    <s v="03"/>
    <s v="15041RESIN020652022"/>
    <s v="22LB000C"/>
    <n v="1506"/>
    <n v="1506"/>
    <m/>
    <s v="MARTIN ANTONIO FERMAN NAVARRO"/>
    <n v="0"/>
    <n v="0"/>
    <n v="66.37"/>
    <n v="8.6281000000000017"/>
    <n v="0"/>
    <n v="0"/>
    <n v="74.998100000000008"/>
    <s v="017947530"/>
    <s v="1"/>
  </r>
  <r>
    <x v="7"/>
    <x v="166"/>
    <s v="1"/>
    <s v="03"/>
    <s v="15041RESIN020652022"/>
    <s v="22LB000C"/>
    <n v="1505"/>
    <n v="1505"/>
    <m/>
    <s v="JOSE ARTURO GUARDADO MARTINEZ"/>
    <n v="0"/>
    <n v="0"/>
    <n v="418.59"/>
    <n v="54.416699999999999"/>
    <n v="0"/>
    <n v="0"/>
    <n v="473.00669999999997"/>
    <s v="020391560"/>
    <s v="1"/>
  </r>
  <r>
    <x v="7"/>
    <x v="166"/>
    <s v="1"/>
    <s v="03"/>
    <s v="15041RESIN020652022"/>
    <s v="22LB000C"/>
    <n v="1504"/>
    <n v="1504"/>
    <m/>
    <s v="JUAN ANTONIO MONTERROSA HERNANDEZ"/>
    <n v="0"/>
    <n v="0"/>
    <n v="227.43"/>
    <n v="29.565900000000003"/>
    <n v="0"/>
    <n v="0"/>
    <n v="256.99590000000001"/>
    <s v="013838153"/>
    <s v="1"/>
  </r>
  <r>
    <x v="7"/>
    <x v="166"/>
    <s v="1"/>
    <s v="03"/>
    <s v="15041RESIN020652022"/>
    <s v="22LB000C"/>
    <n v="1503"/>
    <n v="1503"/>
    <m/>
    <s v="SILVIA MARISELA CASTRO"/>
    <n v="0"/>
    <n v="0"/>
    <n v="438.95"/>
    <n v="57.063499999999998"/>
    <n v="0"/>
    <n v="0"/>
    <n v="496.01349999999996"/>
    <s v="017244720"/>
    <s v="1"/>
  </r>
  <r>
    <x v="7"/>
    <x v="166"/>
    <s v="1"/>
    <s v="03"/>
    <s v="15041RESIN020652022"/>
    <s v="22LB000C"/>
    <n v="1502"/>
    <n v="1502"/>
    <m/>
    <s v="JOSE ROBERTO NAVAREZ URIAS"/>
    <n v="0"/>
    <n v="0"/>
    <n v="189.52"/>
    <n v="24.637600000000003"/>
    <n v="0"/>
    <n v="0"/>
    <n v="214.1576"/>
    <s v="010836487"/>
    <s v="1"/>
  </r>
  <r>
    <x v="7"/>
    <x v="166"/>
    <s v="1"/>
    <s v="03"/>
    <s v="15041RESIN020652022"/>
    <s v="22LB000C"/>
    <n v="1501"/>
    <n v="1501"/>
    <m/>
    <s v="SANTIAGO ALCIDES ORELLANA"/>
    <n v="0"/>
    <n v="0"/>
    <n v="398.23"/>
    <n v="51.769900000000007"/>
    <n v="0"/>
    <n v="0"/>
    <n v="449.99990000000003"/>
    <s v="024681860"/>
    <s v="1"/>
  </r>
  <r>
    <x v="7"/>
    <x v="167"/>
    <s v="1"/>
    <s v="03"/>
    <s v="15041RESIN020652022"/>
    <s v="22LB000C"/>
    <n v="1500"/>
    <n v="1500"/>
    <m/>
    <s v="CARLOS HUMBERTO ROMERO SANCHEZ"/>
    <n v="0"/>
    <n v="0"/>
    <n v="128"/>
    <n v="16.64"/>
    <n v="0"/>
    <n v="0"/>
    <n v="144.63999999999999"/>
    <s v="011734719"/>
    <s v="1"/>
  </r>
  <r>
    <x v="7"/>
    <x v="167"/>
    <s v="1"/>
    <s v="03"/>
    <s v="15041RESIN020652022"/>
    <s v="22LB000C"/>
    <n v="1499"/>
    <n v="1499"/>
    <m/>
    <s v="VIELLMAN FABRICIO HERNANDEZ RIVERA"/>
    <n v="0"/>
    <n v="0"/>
    <n v="115.05"/>
    <n v="14.9565"/>
    <n v="0"/>
    <n v="0"/>
    <n v="130.00649999999999"/>
    <s v="029422805"/>
    <s v="1"/>
  </r>
  <r>
    <x v="7"/>
    <x v="167"/>
    <s v="1"/>
    <s v="03"/>
    <s v="15041RESIN020652022"/>
    <s v="22LB000C"/>
    <n v="1498"/>
    <n v="1498"/>
    <m/>
    <s v="SANTIAGO ALCIDES ORELLANA"/>
    <n v="0"/>
    <n v="0"/>
    <n v="505.26"/>
    <n v="65.683800000000005"/>
    <n v="0"/>
    <n v="0"/>
    <n v="570.94380000000001"/>
    <s v="024681860"/>
    <s v="1"/>
  </r>
  <r>
    <x v="8"/>
    <x v="168"/>
    <s v="1"/>
    <s v="03"/>
    <s v="15041RESIN020652022"/>
    <s v="22LB000C"/>
    <n v="1497"/>
    <n v="1497"/>
    <m/>
    <s v="WALTER AVELARDO CRUZ AREVALO"/>
    <n v="0"/>
    <n v="0"/>
    <n v="398.23"/>
    <n v="51.769900000000007"/>
    <n v="0"/>
    <n v="0"/>
    <n v="449.99990000000003"/>
    <s v="014231053"/>
    <s v="1"/>
  </r>
  <r>
    <x v="8"/>
    <x v="168"/>
    <s v="1"/>
    <s v="03"/>
    <s v="15041RESIN020652022"/>
    <s v="22LB000C"/>
    <n v="1496"/>
    <n v="1496"/>
    <m/>
    <s v="JOSE ARTURO GUARDADO MARTINEZ"/>
    <n v="0"/>
    <n v="0"/>
    <n v="405.76"/>
    <n v="52.748800000000003"/>
    <n v="0"/>
    <n v="0"/>
    <n v="458.50880000000001"/>
    <s v="020391560"/>
    <s v="1"/>
  </r>
  <r>
    <x v="8"/>
    <x v="168"/>
    <s v="1"/>
    <s v="03"/>
    <s v="15041RESIN020652022"/>
    <s v="22LB000C"/>
    <n v="1495"/>
    <n v="1495"/>
    <m/>
    <s v="OSCAR AMILCAR RAMOS VELASQUEZ"/>
    <n v="0"/>
    <n v="0"/>
    <n v="396.9"/>
    <n v="51.597000000000001"/>
    <n v="0"/>
    <n v="0"/>
    <n v="448.49699999999996"/>
    <s v="037049603"/>
    <s v="1"/>
  </r>
  <r>
    <x v="8"/>
    <x v="168"/>
    <s v="1"/>
    <s v="03"/>
    <s v="15041RESIN020652022"/>
    <s v="22LB000C"/>
    <n v="1494"/>
    <n v="1494"/>
    <m/>
    <s v="MIGUEL HENRIQUEZ CHAVEZ"/>
    <n v="0"/>
    <n v="0"/>
    <n v="200.71"/>
    <n v="26.092300000000002"/>
    <n v="0"/>
    <n v="0"/>
    <n v="226.8023"/>
    <s v="022125135"/>
    <s v="1"/>
  </r>
  <r>
    <x v="8"/>
    <x v="168"/>
    <s v="1"/>
    <s v="03"/>
    <s v="15041RESIN020652022"/>
    <s v="22LB000C"/>
    <n v="1493"/>
    <n v="1493"/>
    <m/>
    <s v="OSCAR EDUARDO FLORES MACIA"/>
    <n v="0"/>
    <n v="0"/>
    <n v="97.35"/>
    <n v="12.6555"/>
    <n v="0"/>
    <n v="0"/>
    <n v="110.0055"/>
    <s v="023040354"/>
    <s v="1"/>
  </r>
  <r>
    <x v="8"/>
    <x v="168"/>
    <s v="1"/>
    <s v="03"/>
    <s v="15041RESIN020652022"/>
    <s v="22LB000C"/>
    <n v="1492"/>
    <n v="1492"/>
    <m/>
    <s v="JUAN ANTONIO ALVARENGA GUARDADO"/>
    <n v="0"/>
    <n v="0"/>
    <n v="206.19"/>
    <n v="26.8047"/>
    <n v="0"/>
    <n v="0"/>
    <n v="232.99469999999999"/>
    <s v="036880959"/>
    <s v="1"/>
  </r>
  <r>
    <x v="8"/>
    <x v="168"/>
    <s v="1"/>
    <s v="03"/>
    <s v="15041RESIN020652022"/>
    <s v="22LB000C"/>
    <n v="1491"/>
    <n v="1491"/>
    <m/>
    <s v="JOSE ARTURO GUARDADO MARTINEZ"/>
    <n v="0"/>
    <n v="0"/>
    <n v="398.23"/>
    <n v="51.769900000000007"/>
    <n v="0"/>
    <n v="0"/>
    <n v="449.99990000000003"/>
    <s v="020391560"/>
    <s v="1"/>
  </r>
  <r>
    <x v="8"/>
    <x v="169"/>
    <s v="1"/>
    <s v="03"/>
    <s v="15041RESIN020652022"/>
    <s v="22LB000C"/>
    <n v="1490"/>
    <n v="1490"/>
    <s v="03152303051010"/>
    <s v="FERRETERIA Y SUMINISTROS DE OCCIDENTE"/>
    <n v="0"/>
    <n v="0"/>
    <n v="88.5"/>
    <n v="11.505000000000001"/>
    <n v="0"/>
    <n v="0"/>
    <n v="100.005"/>
    <m/>
    <s v="1"/>
  </r>
  <r>
    <x v="8"/>
    <x v="169"/>
    <s v="1"/>
    <s v="03"/>
    <s v="15041RESIN020652022"/>
    <s v="22LB000C"/>
    <n v="1489"/>
    <n v="1489"/>
    <s v="06141805201015"/>
    <s v="DITRIBUCION A Y C S.A DE C.V."/>
    <n v="0"/>
    <n v="0"/>
    <n v="121.64"/>
    <n v="15.8132"/>
    <n v="0"/>
    <n v="0"/>
    <n v="137.45320000000001"/>
    <m/>
    <s v="1"/>
  </r>
  <r>
    <x v="8"/>
    <x v="169"/>
    <s v="1"/>
    <s v="03"/>
    <s v="15041RESIN020652022"/>
    <s v="22LB000C"/>
    <n v="1488"/>
    <n v="1488"/>
    <m/>
    <s v="MARTIN ANTONIO FERMAN NAVARRO"/>
    <n v="0"/>
    <n v="0"/>
    <n v="25.22"/>
    <n v="3.2786"/>
    <n v="0"/>
    <n v="0"/>
    <n v="28.4986"/>
    <s v="017947530"/>
    <s v="1"/>
  </r>
  <r>
    <x v="8"/>
    <x v="169"/>
    <s v="1"/>
    <s v="03"/>
    <s v="15041RESIN020652022"/>
    <s v="22LB000C"/>
    <n v="1487"/>
    <n v="1487"/>
    <m/>
    <s v="OSCAR AMILCAR RAMOS VELASQUEZ"/>
    <n v="0"/>
    <n v="0"/>
    <n v="426.9"/>
    <n v="55.497"/>
    <n v="0"/>
    <n v="0"/>
    <n v="482.39699999999999"/>
    <s v="037049603"/>
    <s v="1"/>
  </r>
  <r>
    <x v="8"/>
    <x v="169"/>
    <s v="1"/>
    <s v="03"/>
    <s v="15041RESIN020652022"/>
    <s v="22LB000C"/>
    <n v="1486"/>
    <n v="1486"/>
    <m/>
    <s v="VIELLMAN FABRICIO HERNANDEZ RIVERA"/>
    <n v="0"/>
    <n v="0"/>
    <n v="97.42"/>
    <n v="12.6646"/>
    <n v="0"/>
    <n v="0"/>
    <n v="110.08459999999999"/>
    <s v="029422805"/>
    <s v="1"/>
  </r>
  <r>
    <x v="8"/>
    <x v="170"/>
    <s v="1"/>
    <s v="03"/>
    <s v="15041RESIN020652022"/>
    <s v="22LB000C"/>
    <n v="1485"/>
    <n v="1485"/>
    <m/>
    <s v="JOSE ARTURO GUARDADO MARTINEZ"/>
    <n v="0"/>
    <n v="0"/>
    <n v="388.49"/>
    <n v="50.503700000000002"/>
    <n v="0"/>
    <n v="0"/>
    <n v="438.99369999999999"/>
    <s v="020391560"/>
    <s v="1"/>
  </r>
  <r>
    <x v="8"/>
    <x v="170"/>
    <s v="1"/>
    <s v="03"/>
    <s v="15041RESIN020652022"/>
    <s v="22LB000C"/>
    <n v="1484"/>
    <n v="1484"/>
    <m/>
    <s v="SILVIA MARISELA CASTRO"/>
    <n v="0"/>
    <n v="0"/>
    <n v="453.1"/>
    <n v="58.903000000000006"/>
    <n v="0"/>
    <n v="0"/>
    <n v="512.00300000000004"/>
    <s v="017244720"/>
    <s v="1"/>
  </r>
  <r>
    <x v="8"/>
    <x v="170"/>
    <s v="1"/>
    <s v="03"/>
    <s v="15041RESIN020652022"/>
    <s v="22LB000C"/>
    <n v="1483"/>
    <n v="1483"/>
    <m/>
    <s v="SANTIAGO ALCIDES ORELLANA"/>
    <n v="0"/>
    <n v="0"/>
    <n v="302.94"/>
    <n v="39.382200000000005"/>
    <n v="0"/>
    <n v="0"/>
    <n v="342.32220000000001"/>
    <s v="024681860"/>
    <s v="1"/>
  </r>
  <r>
    <x v="8"/>
    <x v="170"/>
    <s v="1"/>
    <s v="03"/>
    <s v="15041RESIN020652022"/>
    <s v="22LB000C"/>
    <n v="1482"/>
    <n v="1482"/>
    <m/>
    <s v="EUGENIO ORLANDO CHIQUILLO"/>
    <n v="0"/>
    <n v="0"/>
    <n v="398.23"/>
    <n v="51.769900000000007"/>
    <n v="0"/>
    <n v="0"/>
    <n v="449.99990000000003"/>
    <s v="017422881"/>
    <s v="1"/>
  </r>
  <r>
    <x v="8"/>
    <x v="170"/>
    <s v="1"/>
    <s v="03"/>
    <s v="15041RESIN020652022"/>
    <s v="22LB000C"/>
    <n v="1481"/>
    <n v="1481"/>
    <m/>
    <s v="SANTIAGO ALCIDES ORELLANA"/>
    <n v="0"/>
    <n v="0"/>
    <n v="548.79999999999995"/>
    <n v="71.343999999999994"/>
    <n v="0"/>
    <n v="0"/>
    <n v="620.14400000000001"/>
    <s v="024681860"/>
    <s v="1"/>
  </r>
  <r>
    <x v="8"/>
    <x v="170"/>
    <s v="1"/>
    <s v="03"/>
    <s v="15041RESIN020652022"/>
    <s v="22LB000C"/>
    <n v="1480"/>
    <n v="1480"/>
    <s v="06141805201015"/>
    <s v="DITRIBUCION A Y C S.A DE C.V."/>
    <n v="0"/>
    <n v="0"/>
    <n v="594.25"/>
    <n v="77.252499999999998"/>
    <n v="0"/>
    <n v="0"/>
    <n v="671.50250000000005"/>
    <m/>
    <s v="1"/>
  </r>
  <r>
    <x v="8"/>
    <x v="170"/>
    <s v="1"/>
    <s v="03"/>
    <s v="15041RESIN020652022"/>
    <s v="22LB000C"/>
    <n v="1479"/>
    <n v="1479"/>
    <m/>
    <s v="FRANCISCO ALEXANDER TOBAR CASTILLO"/>
    <n v="0"/>
    <n v="0"/>
    <n v="75.66"/>
    <n v="9.8358000000000008"/>
    <n v="0"/>
    <n v="0"/>
    <n v="85.495800000000003"/>
    <s v="036616376"/>
    <s v="1"/>
  </r>
  <r>
    <x v="8"/>
    <x v="170"/>
    <s v="1"/>
    <s v="03"/>
    <s v="15041RESIN020652022"/>
    <s v="22LB000C"/>
    <n v="1478"/>
    <n v="1478"/>
    <m/>
    <s v="SILVIA MARISELA CASTRO"/>
    <n v="0"/>
    <n v="0"/>
    <n v="584.29"/>
    <n v="75.957700000000003"/>
    <n v="0"/>
    <n v="0"/>
    <n v="660.24770000000001"/>
    <s v="017244720"/>
    <s v="1"/>
  </r>
  <r>
    <x v="8"/>
    <x v="170"/>
    <s v="1"/>
    <s v="03"/>
    <s v="15041RESIN020652022"/>
    <s v="22LB000C"/>
    <n v="1477"/>
    <n v="1477"/>
    <m/>
    <s v="LAURA ELENA DUEÑAS BLANCO"/>
    <n v="0"/>
    <n v="0"/>
    <n v="99.56"/>
    <n v="12.9428"/>
    <n v="0"/>
    <n v="0"/>
    <n v="112.50280000000001"/>
    <s v="015116086"/>
    <s v="1"/>
  </r>
  <r>
    <x v="8"/>
    <x v="170"/>
    <s v="1"/>
    <s v="03"/>
    <s v="15041RESIN020652022"/>
    <s v="22LB000C"/>
    <n v="1476"/>
    <n v="1476"/>
    <m/>
    <s v="VIELLMAN FABRICIO HERNANDEZ RIVERA"/>
    <n v="0"/>
    <n v="0"/>
    <n v="123.63"/>
    <n v="16.071899999999999"/>
    <n v="0"/>
    <n v="0"/>
    <n v="139.70189999999999"/>
    <s v="029422805"/>
    <s v="1"/>
  </r>
  <r>
    <x v="8"/>
    <x v="170"/>
    <s v="1"/>
    <s v="03"/>
    <s v="15041RESIN020652022"/>
    <s v="22LB000C"/>
    <n v="1475"/>
    <n v="1475"/>
    <m/>
    <s v="VIELLMAN FABRICIO HERNANDEZ RIVERA"/>
    <n v="0"/>
    <n v="0"/>
    <n v="139.30000000000001"/>
    <n v="18.109000000000002"/>
    <n v="0"/>
    <n v="0"/>
    <n v="157.40900000000002"/>
    <s v="029422805"/>
    <s v="1"/>
  </r>
  <r>
    <x v="8"/>
    <x v="171"/>
    <s v="1"/>
    <s v="03"/>
    <s v="15041RESIN020652022"/>
    <s v="22LB000C"/>
    <n v="1474"/>
    <n v="1474"/>
    <m/>
    <s v="FRANCISCO ALEXANDER TOBAR CASTILLO"/>
    <n v="0"/>
    <n v="0"/>
    <n v="51.11"/>
    <n v="6.6443000000000003"/>
    <n v="0"/>
    <n v="0"/>
    <n v="57.754300000000001"/>
    <s v="036616376"/>
    <s v="1"/>
  </r>
  <r>
    <x v="8"/>
    <x v="171"/>
    <s v="1"/>
    <s v="03"/>
    <s v="15041RESIN020652022"/>
    <s v="22LB000C"/>
    <n v="1473"/>
    <n v="1473"/>
    <m/>
    <s v="JUAN DANIEL RIVAS HERNANDEZ"/>
    <n v="0"/>
    <n v="0"/>
    <n v="393.8"/>
    <n v="51.194000000000003"/>
    <n v="0"/>
    <n v="0"/>
    <n v="444.99400000000003"/>
    <s v="056157740"/>
    <s v="1"/>
  </r>
  <r>
    <x v="8"/>
    <x v="171"/>
    <s v="1"/>
    <s v="03"/>
    <s v="15041RESIN020652022"/>
    <s v="22LB000C"/>
    <n v="1472"/>
    <n v="1472"/>
    <m/>
    <s v="OSCAR AMILCAR RAMOS VELASQUEZ"/>
    <n v="0"/>
    <n v="0"/>
    <n v="317.26"/>
    <n v="41.2438"/>
    <n v="0"/>
    <n v="0"/>
    <n v="358.50380000000001"/>
    <s v="037049603"/>
    <s v="1"/>
  </r>
  <r>
    <x v="8"/>
    <x v="171"/>
    <s v="1"/>
    <s v="03"/>
    <s v="15041RESIN020652022"/>
    <s v="22LB000C"/>
    <n v="1471"/>
    <n v="1471"/>
    <m/>
    <s v="ANA CLORINDA  VASQUEZ MONTERROSA"/>
    <n v="0"/>
    <n v="0"/>
    <n v="75.22"/>
    <n v="9.7786000000000008"/>
    <n v="0"/>
    <n v="0"/>
    <n v="84.998599999999996"/>
    <s v="017788716"/>
    <s v="1"/>
  </r>
  <r>
    <x v="8"/>
    <x v="171"/>
    <s v="1"/>
    <s v="03"/>
    <s v="15041RESIN020652022"/>
    <s v="22LB000C"/>
    <n v="1470"/>
    <n v="1470"/>
    <m/>
    <s v="OSCAR EDUARDO FLORES MACIA"/>
    <n v="0"/>
    <n v="0"/>
    <n v="84.07"/>
    <n v="10.9291"/>
    <n v="0"/>
    <n v="0"/>
    <n v="94.999099999999999"/>
    <s v="023040354"/>
    <s v="1"/>
  </r>
  <r>
    <x v="8"/>
    <x v="171"/>
    <s v="1"/>
    <s v="03"/>
    <s v="15041RESIN020652022"/>
    <s v="22LB000C"/>
    <n v="1469"/>
    <n v="1469"/>
    <m/>
    <s v="VIELLMAN FABRICIO HERNANDEZ RIVERA"/>
    <n v="0"/>
    <n v="0"/>
    <n v="207.81"/>
    <n v="27.0153"/>
    <n v="0"/>
    <n v="0"/>
    <n v="234.8253"/>
    <s v="029422805"/>
    <s v="1"/>
  </r>
  <r>
    <x v="8"/>
    <x v="171"/>
    <s v="1"/>
    <s v="03"/>
    <s v="15041RESIN020652022"/>
    <s v="22LB000C"/>
    <n v="1468"/>
    <n v="1468"/>
    <m/>
    <s v="FRANCISCO ALEXANDER TOBAR CASTILLO"/>
    <n v="0"/>
    <n v="0"/>
    <n v="42.48"/>
    <n v="5.5224000000000002"/>
    <n v="0"/>
    <n v="0"/>
    <n v="48.002399999999994"/>
    <s v="036616376"/>
    <s v="1"/>
  </r>
  <r>
    <x v="8"/>
    <x v="171"/>
    <s v="1"/>
    <s v="03"/>
    <s v="15041RESIN020652022"/>
    <s v="22LB000C"/>
    <n v="1467"/>
    <n v="1467"/>
    <m/>
    <s v="JUAN ANTONIO ALVARENGA GUARDADO"/>
    <n v="0"/>
    <n v="0"/>
    <n v="229.2"/>
    <n v="29.795999999999999"/>
    <n v="0"/>
    <n v="0"/>
    <n v="258.99599999999998"/>
    <s v="036880959"/>
    <s v="1"/>
  </r>
  <r>
    <x v="8"/>
    <x v="171"/>
    <s v="1"/>
    <s v="03"/>
    <s v="15041RESIN020652022"/>
    <s v="22LB000C"/>
    <n v="1466"/>
    <n v="1466"/>
    <m/>
    <s v="SANTIAGO ALCIDES ORELLANA"/>
    <n v="0"/>
    <n v="0"/>
    <n v="398.23"/>
    <n v="51.769900000000007"/>
    <n v="0"/>
    <n v="0"/>
    <n v="449.99990000000003"/>
    <s v="024681860"/>
    <s v="1"/>
  </r>
  <r>
    <x v="8"/>
    <x v="171"/>
    <s v="1"/>
    <s v="03"/>
    <s v="15041RESIN020652022"/>
    <s v="22LB000C"/>
    <n v="1465"/>
    <n v="1465"/>
    <m/>
    <s v="JOSE ARTURO GUARDADO MARTINEZ"/>
    <n v="0"/>
    <n v="0"/>
    <n v="412.12"/>
    <n v="53.575600000000001"/>
    <n v="0"/>
    <n v="0"/>
    <n v="465.69560000000001"/>
    <s v="020391560"/>
    <s v="1"/>
  </r>
  <r>
    <x v="8"/>
    <x v="172"/>
    <s v="1"/>
    <s v="03"/>
    <s v="15041RESIN020652022"/>
    <s v="22LB000C"/>
    <n v="1464"/>
    <n v="1464"/>
    <m/>
    <s v="FRANCISCO ALEXANDER TOBAR CASTILLO"/>
    <n v="0"/>
    <n v="0"/>
    <n v="126.37"/>
    <n v="16.428100000000001"/>
    <n v="0"/>
    <n v="0"/>
    <n v="142.79810000000001"/>
    <s v="036616376"/>
    <s v="1"/>
  </r>
  <r>
    <x v="8"/>
    <x v="172"/>
    <s v="1"/>
    <s v="03"/>
    <s v="15041RESIN020652022"/>
    <s v="22LB000C"/>
    <n v="1463"/>
    <n v="1463"/>
    <m/>
    <s v="JUAN ANTONIO ALVARENGA GUARDADO"/>
    <n v="0"/>
    <n v="0"/>
    <n v="223.23"/>
    <n v="29.0199"/>
    <n v="0"/>
    <n v="0"/>
    <n v="252.2499"/>
    <s v="036880959"/>
    <s v="1"/>
  </r>
  <r>
    <x v="8"/>
    <x v="172"/>
    <s v="1"/>
    <s v="03"/>
    <s v="15041RESIN020652022"/>
    <s v="22LB000C"/>
    <n v="1462"/>
    <n v="1462"/>
    <s v="03151502061010"/>
    <s v="MARSE S.A DE C.V"/>
    <n v="0"/>
    <n v="0"/>
    <n v="256.64"/>
    <n v="33.363199999999999"/>
    <n v="0"/>
    <n v="0"/>
    <n v="290.00319999999999"/>
    <m/>
    <s v="1"/>
  </r>
  <r>
    <x v="8"/>
    <x v="172"/>
    <s v="1"/>
    <s v="03"/>
    <s v="15041RESIN020652022"/>
    <s v="22LB000C"/>
    <n v="1461"/>
    <n v="1461"/>
    <m/>
    <s v="SILVIA MARISELA CASTRO"/>
    <n v="0"/>
    <n v="0"/>
    <n v="528.98"/>
    <n v="68.767400000000009"/>
    <n v="0"/>
    <n v="0"/>
    <n v="597.74739999999997"/>
    <s v="017244720"/>
    <s v="1"/>
  </r>
  <r>
    <x v="8"/>
    <x v="172"/>
    <s v="1"/>
    <s v="03"/>
    <s v="15041RESIN020652022"/>
    <s v="22LB000C"/>
    <n v="1460"/>
    <n v="1460"/>
    <s v="05011708221015"/>
    <s v="L Y L INGENIEROS S.A DE C.V."/>
    <n v="0"/>
    <n v="0"/>
    <n v="56.73"/>
    <n v="7.3749000000000002"/>
    <n v="0"/>
    <n v="0"/>
    <n v="64.104900000000001"/>
    <m/>
    <s v="1"/>
  </r>
  <r>
    <x v="8"/>
    <x v="172"/>
    <s v="1"/>
    <s v="03"/>
    <s v="15041RESIN020652022"/>
    <s v="22LB000C"/>
    <n v="1459"/>
    <n v="1459"/>
    <m/>
    <s v="MAX FRANCISCO OLIVA"/>
    <n v="0"/>
    <n v="0"/>
    <n v="43.8"/>
    <n v="5.694"/>
    <n v="0"/>
    <n v="0"/>
    <n v="49.494"/>
    <s v="011354917"/>
    <s v="1"/>
  </r>
  <r>
    <x v="8"/>
    <x v="172"/>
    <s v="1"/>
    <s v="03"/>
    <s v="15041RESIN020652022"/>
    <s v="22LB000C"/>
    <n v="1458"/>
    <n v="1458"/>
    <m/>
    <s v="OSCAR EDUARDO FLORES MACIA"/>
    <n v="0"/>
    <n v="0"/>
    <n v="517.71"/>
    <n v="67.302300000000002"/>
    <n v="0"/>
    <n v="0"/>
    <n v="585.0123000000001"/>
    <s v="023040354"/>
    <s v="1"/>
  </r>
  <r>
    <x v="8"/>
    <x v="172"/>
    <s v="1"/>
    <s v="03"/>
    <s v="15041RESIN020652022"/>
    <s v="22LB000C"/>
    <n v="1457"/>
    <n v="1457"/>
    <m/>
    <s v="JOSE ROBERTO NAVAREZ URIAS"/>
    <n v="0"/>
    <n v="0"/>
    <n v="449.56"/>
    <n v="58.442800000000005"/>
    <n v="0"/>
    <n v="0"/>
    <n v="508.00279999999998"/>
    <s v="010836487"/>
    <s v="1"/>
  </r>
  <r>
    <x v="8"/>
    <x v="172"/>
    <s v="1"/>
    <s v="03"/>
    <s v="15041RESIN020652022"/>
    <s v="22LB000C"/>
    <n v="1456"/>
    <n v="1456"/>
    <m/>
    <s v="AVELARDO ESPINOZA RIVAS"/>
    <n v="0"/>
    <n v="0"/>
    <n v="536.29"/>
    <n v="69.717699999999994"/>
    <n v="0"/>
    <n v="0"/>
    <n v="606.0077"/>
    <s v="006348901"/>
    <s v="1"/>
  </r>
  <r>
    <x v="8"/>
    <x v="173"/>
    <s v="1"/>
    <s v="03"/>
    <s v="15041RESIN020652022"/>
    <s v="22LB000C"/>
    <n v="1455"/>
    <n v="1455"/>
    <m/>
    <s v="VIELLMAN FABRICIO HERNANDEZ RIVERA"/>
    <n v="0"/>
    <n v="0"/>
    <n v="212.24"/>
    <n v="27.591200000000001"/>
    <n v="0"/>
    <n v="0"/>
    <n v="239.83120000000002"/>
    <s v="029422805"/>
    <s v="1"/>
  </r>
  <r>
    <x v="8"/>
    <x v="173"/>
    <s v="1"/>
    <s v="03"/>
    <s v="15041RESIN020652022"/>
    <s v="22LB000C"/>
    <n v="1454"/>
    <n v="1454"/>
    <m/>
    <s v="SILVIA MARISELA CASTRO"/>
    <n v="0"/>
    <n v="0"/>
    <n v="558.41"/>
    <n v="72.593299999999999"/>
    <n v="0"/>
    <n v="0"/>
    <n v="631.00329999999997"/>
    <s v="017244720"/>
    <s v="1"/>
  </r>
  <r>
    <x v="8"/>
    <x v="173"/>
    <s v="1"/>
    <s v="03"/>
    <s v="15041RESIN020652022"/>
    <s v="22LB000C"/>
    <n v="1453"/>
    <n v="1453"/>
    <m/>
    <s v="MANUEL DE JESUS RAMIREZ CASTRO"/>
    <n v="0"/>
    <n v="0"/>
    <n v="19.329999999999998"/>
    <n v="2.5128999999999997"/>
    <n v="0"/>
    <n v="0"/>
    <n v="21.842899999999997"/>
    <s v="034306983"/>
    <s v="1"/>
  </r>
  <r>
    <x v="8"/>
    <x v="173"/>
    <s v="1"/>
    <s v="03"/>
    <s v="15041RESIN020652022"/>
    <s v="22LB000C"/>
    <n v="1452"/>
    <n v="1452"/>
    <s v="06141405031056"/>
    <s v="PROYECTOS CONSOLIDADOS DE INGENIERIA"/>
    <n v="0"/>
    <n v="0"/>
    <n v="719.87"/>
    <n v="93.583100000000002"/>
    <n v="0"/>
    <n v="0"/>
    <n v="813.45309999999995"/>
    <m/>
    <s v="1"/>
  </r>
  <r>
    <x v="8"/>
    <x v="173"/>
    <s v="1"/>
    <s v="03"/>
    <s v="15041RESIN020652022"/>
    <s v="22LB000C"/>
    <n v="1451"/>
    <n v="1451"/>
    <m/>
    <s v="SANTIAGO ALCIDES ORELLANA"/>
    <n v="0"/>
    <n v="0"/>
    <n v="278.76"/>
    <n v="36.238799999999998"/>
    <n v="0"/>
    <n v="0"/>
    <n v="314.99879999999996"/>
    <s v="024681860"/>
    <s v="1"/>
  </r>
  <r>
    <x v="8"/>
    <x v="173"/>
    <s v="1"/>
    <s v="03"/>
    <s v="15041RESIN020652022"/>
    <s v="22LB000C"/>
    <n v="1450"/>
    <n v="1450"/>
    <m/>
    <s v="MATILDE EUGENIA ESCOBAR VILLACORTA"/>
    <n v="0"/>
    <n v="0"/>
    <n v="349.73"/>
    <n v="45.464900000000007"/>
    <n v="0"/>
    <n v="0"/>
    <n v="395.19490000000002"/>
    <s v="024613354"/>
    <s v="1"/>
  </r>
  <r>
    <x v="8"/>
    <x v="174"/>
    <s v="1"/>
    <s v="03"/>
    <s v="15041RESIN020652022"/>
    <s v="22LB000C"/>
    <n v="1449"/>
    <n v="1449"/>
    <m/>
    <s v="JUAN ANTONIO ALVARENGA GUARDADO"/>
    <n v="0"/>
    <n v="0"/>
    <n v="196.46"/>
    <n v="25.539800000000003"/>
    <n v="0"/>
    <n v="0"/>
    <n v="221.99980000000002"/>
    <s v="036880959"/>
    <s v="1"/>
  </r>
  <r>
    <x v="8"/>
    <x v="174"/>
    <s v="1"/>
    <s v="03"/>
    <s v="15041RESIN020652022"/>
    <s v="22LB000C"/>
    <n v="1448"/>
    <n v="1448"/>
    <m/>
    <s v="SANTIAGO ALCIDES ORELLANA"/>
    <n v="0"/>
    <n v="0"/>
    <n v="508.23"/>
    <n v="66.069900000000004"/>
    <n v="0"/>
    <n v="0"/>
    <n v="574.29989999999998"/>
    <s v="024681860"/>
    <s v="1"/>
  </r>
  <r>
    <x v="8"/>
    <x v="174"/>
    <s v="1"/>
    <s v="03"/>
    <s v="15041RESIN020652022"/>
    <s v="22LB000C"/>
    <n v="1447"/>
    <n v="1447"/>
    <m/>
    <s v="EUGENIO ORLANDO CHIQUILLO"/>
    <n v="0"/>
    <n v="0"/>
    <n v="364.6"/>
    <n v="47.398000000000003"/>
    <n v="0"/>
    <n v="0"/>
    <n v="411.99800000000005"/>
    <s v="017422881"/>
    <s v="1"/>
  </r>
  <r>
    <x v="8"/>
    <x v="174"/>
    <s v="1"/>
    <s v="03"/>
    <s v="15041RESIN020652022"/>
    <s v="22LB000C"/>
    <n v="1446"/>
    <n v="1446"/>
    <m/>
    <s v="JUAN ANTONIO ALVARENGA GUARDADO"/>
    <n v="0"/>
    <n v="0"/>
    <n v="202.83"/>
    <n v="26.367900000000002"/>
    <n v="0"/>
    <n v="0"/>
    <n v="229.1979"/>
    <s v="036880959"/>
    <s v="1"/>
  </r>
  <r>
    <x v="8"/>
    <x v="174"/>
    <s v="1"/>
    <s v="03"/>
    <s v="15041RESIN020652022"/>
    <s v="22LB000C"/>
    <n v="1445"/>
    <n v="1445"/>
    <m/>
    <s v="SANTIAGO ALCIDES ORELLANA"/>
    <n v="0"/>
    <n v="0"/>
    <n v="307.95999999999998"/>
    <n v="40.034799999999997"/>
    <n v="0"/>
    <n v="0"/>
    <n v="347.9948"/>
    <s v="024681860"/>
    <s v="1"/>
  </r>
  <r>
    <x v="8"/>
    <x v="175"/>
    <s v="1"/>
    <s v="03"/>
    <s v="15041RESIN020652022"/>
    <s v="22LB000C"/>
    <n v="1444"/>
    <n v="1444"/>
    <m/>
    <s v="MIGUEL HENRIQUEZ CHAVEZ"/>
    <n v="0"/>
    <n v="0"/>
    <n v="199.12"/>
    <n v="25.8856"/>
    <n v="0"/>
    <n v="0"/>
    <n v="225.00560000000002"/>
    <s v="022125135"/>
    <s v="1"/>
  </r>
  <r>
    <x v="8"/>
    <x v="175"/>
    <s v="1"/>
    <s v="03"/>
    <s v="15041RESIN020652022"/>
    <s v="22LB000C"/>
    <n v="1443"/>
    <n v="1443"/>
    <m/>
    <s v="OSCAR EDUARDO FLORES MACIA"/>
    <n v="0"/>
    <n v="0"/>
    <n v="70.8"/>
    <n v="9.2040000000000006"/>
    <n v="0"/>
    <n v="0"/>
    <n v="80.003999999999991"/>
    <s v="023040354"/>
    <s v="1"/>
  </r>
  <r>
    <x v="8"/>
    <x v="175"/>
    <s v="1"/>
    <s v="03"/>
    <s v="15041RESIN020652022"/>
    <s v="22LB000C"/>
    <n v="1442"/>
    <n v="1442"/>
    <m/>
    <s v="OSCAR EDUARDO FLORES MACIA"/>
    <n v="0"/>
    <n v="0"/>
    <n v="433.63"/>
    <n v="56.371900000000004"/>
    <n v="0"/>
    <n v="0"/>
    <n v="490.00189999999998"/>
    <s v="023040354"/>
    <s v="1"/>
  </r>
  <r>
    <x v="8"/>
    <x v="175"/>
    <s v="1"/>
    <s v="03"/>
    <s v="15041RESIN020652022"/>
    <s v="22LB000C"/>
    <n v="1441"/>
    <n v="1441"/>
    <m/>
    <s v="SILVIA MARISELA CASTRO"/>
    <n v="0"/>
    <n v="0"/>
    <n v="360.35"/>
    <n v="46.845500000000001"/>
    <n v="0"/>
    <n v="0"/>
    <n v="407.19550000000004"/>
    <s v="017244720"/>
    <s v="1"/>
  </r>
  <r>
    <x v="8"/>
    <x v="175"/>
    <s v="1"/>
    <s v="03"/>
    <s v="15041RESIN020652022"/>
    <s v="22LB000C"/>
    <n v="1440"/>
    <n v="1440"/>
    <m/>
    <s v="VIELLMAN FABRICIO HERNANDEZ RIVERA"/>
    <n v="0"/>
    <n v="0"/>
    <n v="199.12"/>
    <n v="25.8856"/>
    <n v="0"/>
    <n v="0"/>
    <n v="225.00560000000002"/>
    <s v="029422805"/>
    <s v="1"/>
  </r>
  <r>
    <x v="8"/>
    <x v="175"/>
    <s v="1"/>
    <s v="03"/>
    <s v="15041RESIN020652022"/>
    <s v="22LB000C"/>
    <n v="1439"/>
    <n v="1439"/>
    <m/>
    <s v="SANTIAGO ALCIDES ORELLANA"/>
    <n v="0"/>
    <n v="0"/>
    <n v="544.25"/>
    <n v="70.752499999999998"/>
    <n v="0"/>
    <n v="0"/>
    <n v="615.00250000000005"/>
    <s v="024681860"/>
    <s v="1"/>
  </r>
  <r>
    <x v="8"/>
    <x v="175"/>
    <s v="1"/>
    <s v="03"/>
    <s v="15041RESIN020652022"/>
    <s v="22LB000C"/>
    <n v="1438"/>
    <n v="1438"/>
    <m/>
    <s v="JUAN ANTONIO MONTERROSA HERNANDEZ"/>
    <n v="0"/>
    <n v="0"/>
    <n v="266.89999999999998"/>
    <n v="34.696999999999996"/>
    <n v="0"/>
    <n v="0"/>
    <n v="301.59699999999998"/>
    <s v="013838153"/>
    <s v="1"/>
  </r>
  <r>
    <x v="8"/>
    <x v="175"/>
    <s v="1"/>
    <s v="03"/>
    <s v="15041RESIN020652022"/>
    <s v="22LB000C"/>
    <n v="1437"/>
    <n v="1437"/>
    <m/>
    <s v="VIELLMAN FABRICIO HERNANDEZ RIVERA"/>
    <n v="0"/>
    <n v="0"/>
    <n v="119.02"/>
    <n v="15.4726"/>
    <n v="0"/>
    <n v="0"/>
    <n v="134.49259999999998"/>
    <s v="029422805"/>
    <s v="1"/>
  </r>
  <r>
    <x v="8"/>
    <x v="175"/>
    <s v="1"/>
    <s v="03"/>
    <s v="15041RESIN020652022"/>
    <s v="22LB000C"/>
    <n v="1436"/>
    <n v="1436"/>
    <m/>
    <s v="CLAUDIA MILENA FLORES"/>
    <n v="0"/>
    <n v="0"/>
    <n v="77.760000000000005"/>
    <n v="10.1088"/>
    <n v="0"/>
    <n v="0"/>
    <n v="87.868800000000007"/>
    <s v="038519839"/>
    <s v="1"/>
  </r>
  <r>
    <x v="8"/>
    <x v="175"/>
    <s v="1"/>
    <s v="03"/>
    <s v="15041RESIN020652022"/>
    <s v="22LB000C"/>
    <n v="1435"/>
    <n v="1435"/>
    <s v="06141805201015"/>
    <s v="DITRIBUCION A Y C S.A DE C.V."/>
    <n v="0"/>
    <n v="0"/>
    <n v="61.05"/>
    <n v="7.9364999999999997"/>
    <n v="0"/>
    <n v="0"/>
    <n v="68.986499999999992"/>
    <m/>
    <s v="1"/>
  </r>
  <r>
    <x v="8"/>
    <x v="175"/>
    <s v="1"/>
    <s v="03"/>
    <s v="15041RESIN020652022"/>
    <s v="22LB000C"/>
    <n v="1434"/>
    <n v="1434"/>
    <m/>
    <s v="GABRIEL BERTONY RIVERA HERNANDEZ"/>
    <n v="0"/>
    <n v="0"/>
    <n v="401.33"/>
    <n v="52.172899999999998"/>
    <n v="0"/>
    <n v="0"/>
    <n v="453.50289999999995"/>
    <s v="025920885"/>
    <s v="1"/>
  </r>
  <r>
    <x v="8"/>
    <x v="176"/>
    <s v="1"/>
    <s v="03"/>
    <s v="15041RESIN020652022"/>
    <s v="22LB000C"/>
    <n v="1433"/>
    <n v="1433"/>
    <m/>
    <s v="ORLANDO AYALA RAUDA"/>
    <n v="0"/>
    <n v="0"/>
    <n v="402.65"/>
    <n v="52.344499999999996"/>
    <n v="0"/>
    <n v="0"/>
    <n v="454.99449999999996"/>
    <s v="022524826"/>
    <s v="1"/>
  </r>
  <r>
    <x v="8"/>
    <x v="176"/>
    <s v="1"/>
    <s v="03"/>
    <s v="15041RESIN020652022"/>
    <s v="22LB000C"/>
    <n v="1432"/>
    <n v="1432"/>
    <m/>
    <s v="JUAN ANTONIO ALVARENGA GUARDADO"/>
    <n v="0"/>
    <n v="0"/>
    <n v="230.09"/>
    <n v="29.9117"/>
    <n v="0"/>
    <n v="0"/>
    <n v="260.00170000000003"/>
    <s v="036880959"/>
    <s v="1"/>
  </r>
  <r>
    <x v="8"/>
    <x v="176"/>
    <s v="1"/>
    <s v="03"/>
    <s v="15041RESIN020652022"/>
    <s v="22LB000C"/>
    <n v="1431"/>
    <n v="1431"/>
    <m/>
    <s v="JOSE ARTURO GUARDADO MARTINEZ"/>
    <n v="0"/>
    <n v="0"/>
    <n v="431.06"/>
    <n v="56.037800000000004"/>
    <n v="0"/>
    <n v="0"/>
    <n v="487.09780000000001"/>
    <s v="020391560"/>
    <s v="1"/>
  </r>
  <r>
    <x v="8"/>
    <x v="176"/>
    <s v="1"/>
    <s v="03"/>
    <s v="15041RESIN020652022"/>
    <s v="22LB000C"/>
    <n v="1430"/>
    <n v="1430"/>
    <m/>
    <s v="RAFAEL ISAIAS ESTRADA SAAVEDRA"/>
    <n v="0"/>
    <n v="0"/>
    <n v="1329"/>
    <n v="172.77"/>
    <n v="0"/>
    <n v="0"/>
    <n v="1501.77"/>
    <s v="021356042"/>
    <s v="1"/>
  </r>
  <r>
    <x v="8"/>
    <x v="176"/>
    <s v="1"/>
    <s v="03"/>
    <s v="15041RESIN020652022"/>
    <s v="22LB000C"/>
    <n v="1429"/>
    <n v="1429"/>
    <m/>
    <s v="VIELLMAN FABRICIO HERNANDEZ RIVERA"/>
    <n v="0"/>
    <n v="0"/>
    <n v="92.88"/>
    <n v="12.074400000000001"/>
    <n v="0"/>
    <n v="0"/>
    <n v="104.95439999999999"/>
    <s v="029422805"/>
    <s v="1"/>
  </r>
  <r>
    <x v="8"/>
    <x v="176"/>
    <s v="1"/>
    <s v="03"/>
    <s v="15041RESIN020652022"/>
    <s v="22LB000C"/>
    <n v="1428"/>
    <n v="1428"/>
    <m/>
    <s v="NOEL ANTONIO LEON AREVALO"/>
    <n v="0"/>
    <n v="0"/>
    <n v="35.840000000000003"/>
    <n v="4.6592000000000002"/>
    <n v="0"/>
    <n v="0"/>
    <n v="40.499200000000002"/>
    <s v="015875232"/>
    <s v="1"/>
  </r>
  <r>
    <x v="8"/>
    <x v="176"/>
    <s v="1"/>
    <s v="03"/>
    <s v="15041RESIN020652022"/>
    <s v="22LB000C"/>
    <n v="1427"/>
    <n v="1427"/>
    <m/>
    <s v="JOSE ALBERTO ORTIZ HERRERA"/>
    <n v="0"/>
    <n v="0"/>
    <n v="33.56"/>
    <n v="4.3628"/>
    <n v="0"/>
    <n v="0"/>
    <n v="37.922800000000002"/>
    <s v="025233694"/>
    <s v="1"/>
  </r>
  <r>
    <x v="8"/>
    <x v="176"/>
    <s v="1"/>
    <s v="03"/>
    <s v="15041RESIN020652022"/>
    <s v="22LB000C"/>
    <n v="1426"/>
    <n v="1426"/>
    <m/>
    <s v="DAVID ALEXANDER LINARES ARAUJO"/>
    <n v="0"/>
    <n v="0"/>
    <n v="93.19"/>
    <n v="12.114700000000001"/>
    <n v="0"/>
    <n v="0"/>
    <n v="105.3047"/>
    <s v="013765499"/>
    <s v="1"/>
  </r>
  <r>
    <x v="8"/>
    <x v="176"/>
    <s v="1"/>
    <s v="03"/>
    <s v="15041RESIN020652022"/>
    <s v="22LB000C"/>
    <n v="1425"/>
    <n v="1425"/>
    <m/>
    <s v="JUAN ANTONIO ALVARENGA GUARDADO"/>
    <n v="0"/>
    <n v="0"/>
    <n v="216.81"/>
    <n v="28.185300000000002"/>
    <n v="0"/>
    <n v="0"/>
    <n v="244.99530000000001"/>
    <s v="036880959"/>
    <s v="1"/>
  </r>
  <r>
    <x v="8"/>
    <x v="176"/>
    <s v="1"/>
    <s v="03"/>
    <s v="15041RESIN020652022"/>
    <s v="22LB000C"/>
    <n v="1424"/>
    <n v="1424"/>
    <m/>
    <s v="VIELLMAN FABRICIO HERNANDEZ RIVERA"/>
    <n v="0"/>
    <n v="0"/>
    <n v="63.81"/>
    <n v="8.295300000000001"/>
    <n v="0"/>
    <n v="0"/>
    <n v="72.1053"/>
    <s v="029422805"/>
    <s v="1"/>
  </r>
  <r>
    <x v="8"/>
    <x v="176"/>
    <s v="1"/>
    <s v="03"/>
    <s v="15041RESIN020652022"/>
    <s v="22LB000C"/>
    <n v="1423"/>
    <n v="1423"/>
    <m/>
    <s v="MARTA TERESA CARRANZA"/>
    <n v="0"/>
    <n v="0"/>
    <n v="475.68"/>
    <n v="61.8384"/>
    <n v="0"/>
    <n v="0"/>
    <n v="537.51840000000004"/>
    <s v="031496632"/>
    <s v="1"/>
  </r>
  <r>
    <x v="8"/>
    <x v="176"/>
    <s v="1"/>
    <s v="03"/>
    <s v="15041RESIN020652022"/>
    <s v="22LB000C"/>
    <n v="1422"/>
    <n v="1422"/>
    <m/>
    <s v="SANTIAGO ALCIDES ORELLANA"/>
    <n v="0"/>
    <n v="0"/>
    <n v="515.04"/>
    <n v="66.955199999999991"/>
    <n v="0"/>
    <n v="0"/>
    <n v="581.99519999999995"/>
    <s v="024681860"/>
    <s v="1"/>
  </r>
  <r>
    <x v="8"/>
    <x v="176"/>
    <s v="1"/>
    <s v="03"/>
    <s v="15041RESIN020652022"/>
    <s v="22LB000C"/>
    <n v="1421"/>
    <n v="1421"/>
    <m/>
    <s v="ELMER SAMUEL PULUNTO TULIPE"/>
    <n v="0"/>
    <n v="0"/>
    <n v="432.83"/>
    <n v="56.267899999999997"/>
    <n v="0"/>
    <n v="0"/>
    <n v="489.09789999999998"/>
    <s v="036513366"/>
    <s v="1"/>
  </r>
  <r>
    <x v="8"/>
    <x v="177"/>
    <s v="1"/>
    <s v="03"/>
    <s v="15041RESIN020652022"/>
    <s v="22LB000C"/>
    <n v="1420"/>
    <n v="1420"/>
    <m/>
    <s v="FRANCISCO ALEXANDER TOBAR CASTILLO"/>
    <n v="0"/>
    <n v="0"/>
    <n v="119.47"/>
    <n v="15.5311"/>
    <n v="0"/>
    <n v="0"/>
    <n v="135.00110000000001"/>
    <s v="036616376"/>
    <s v="1"/>
  </r>
  <r>
    <x v="8"/>
    <x v="177"/>
    <s v="1"/>
    <s v="03"/>
    <s v="15041RESIN020652022"/>
    <s v="22LB000C"/>
    <n v="1419"/>
    <n v="1419"/>
    <m/>
    <s v="SILVIA MARISELA CASTRO"/>
    <n v="0"/>
    <n v="0"/>
    <n v="557.52"/>
    <n v="72.477599999999995"/>
    <n v="0"/>
    <n v="0"/>
    <n v="629.99759999999992"/>
    <s v="017244720"/>
    <s v="1"/>
  </r>
  <r>
    <x v="8"/>
    <x v="178"/>
    <s v="1"/>
    <s v="03"/>
    <s v="15041RESIN020652022"/>
    <s v="22LB000C"/>
    <n v="1418"/>
    <n v="1418"/>
    <m/>
    <s v="LUIS FENDANDO ANCHETA"/>
    <n v="0"/>
    <n v="0"/>
    <n v="276.10000000000002"/>
    <n v="35.893000000000001"/>
    <n v="0"/>
    <n v="0"/>
    <n v="311.99300000000005"/>
    <s v="019830797"/>
    <s v="1"/>
  </r>
  <r>
    <x v="8"/>
    <x v="178"/>
    <s v="1"/>
    <s v="03"/>
    <s v="15041RESIN020652022"/>
    <s v="22LB000C"/>
    <n v="1417"/>
    <n v="1417"/>
    <m/>
    <s v="VIELLMAN FABRICIO HERNANDEZ RIVERA"/>
    <n v="0"/>
    <n v="0"/>
    <n v="199.12"/>
    <n v="25.8856"/>
    <n v="0"/>
    <n v="0"/>
    <n v="225.00560000000002"/>
    <s v="029422805"/>
    <s v="1"/>
  </r>
  <r>
    <x v="8"/>
    <x v="178"/>
    <s v="1"/>
    <s v="03"/>
    <s v="15041RESIN020652022"/>
    <s v="22LB000C"/>
    <n v="1416"/>
    <n v="1416"/>
    <m/>
    <s v="ZOILA CACERES DE ALAS"/>
    <n v="0"/>
    <n v="0"/>
    <n v="458.85"/>
    <n v="59.650500000000008"/>
    <n v="0"/>
    <n v="0"/>
    <n v="518.50049999999999"/>
    <s v="021240673"/>
    <s v="1"/>
  </r>
  <r>
    <x v="8"/>
    <x v="178"/>
    <s v="1"/>
    <s v="03"/>
    <s v="15041RESIN020652022"/>
    <s v="22LB000C"/>
    <n v="1415"/>
    <n v="1415"/>
    <s v="06141902181029"/>
    <s v="PEÑA COMPANY S.A DE C.V."/>
    <n v="0"/>
    <n v="0"/>
    <n v="927"/>
    <n v="120.51"/>
    <n v="0"/>
    <n v="0"/>
    <n v="1047.51"/>
    <m/>
    <s v="1"/>
  </r>
  <r>
    <x v="8"/>
    <x v="178"/>
    <s v="1"/>
    <s v="03"/>
    <s v="15041RESIN020652022"/>
    <s v="22LB000C"/>
    <n v="1414"/>
    <n v="1414"/>
    <m/>
    <s v="JOSE ARTURO GUARDADO MARTINEZ"/>
    <n v="0"/>
    <n v="0"/>
    <n v="393.41"/>
    <n v="51.143300000000004"/>
    <n v="0"/>
    <n v="0"/>
    <n v="444.55330000000004"/>
    <s v="020391560"/>
    <s v="1"/>
  </r>
  <r>
    <x v="8"/>
    <x v="178"/>
    <s v="1"/>
    <s v="03"/>
    <s v="15041RESIN020652022"/>
    <s v="22LB000C"/>
    <n v="1413"/>
    <n v="1413"/>
    <m/>
    <s v="SANTIAGO ALCIDES ORELLANA"/>
    <n v="0"/>
    <n v="0"/>
    <n v="407.52"/>
    <n v="52.977600000000002"/>
    <n v="0"/>
    <n v="0"/>
    <n v="460.49759999999998"/>
    <s v="024681860"/>
    <s v="1"/>
  </r>
  <r>
    <x v="8"/>
    <x v="178"/>
    <s v="1"/>
    <s v="03"/>
    <s v="15041RESIN020652022"/>
    <s v="22LB000C"/>
    <n v="1412"/>
    <n v="1412"/>
    <m/>
    <s v="MIGUEL HENRIQUEZ CHAVEZ"/>
    <n v="0"/>
    <n v="0"/>
    <n v="182.3"/>
    <n v="23.699000000000002"/>
    <n v="0"/>
    <n v="0"/>
    <n v="205.99900000000002"/>
    <s v="022125135"/>
    <s v="1"/>
  </r>
  <r>
    <x v="8"/>
    <x v="179"/>
    <s v="1"/>
    <s v="03"/>
    <s v="15041RESIN020652022"/>
    <s v="22LB000C"/>
    <n v="1411"/>
    <n v="1411"/>
    <m/>
    <s v="OSCAR EDUARDO FLORES MACIA"/>
    <n v="0"/>
    <n v="0"/>
    <n v="100.88"/>
    <n v="13.1144"/>
    <n v="0"/>
    <n v="0"/>
    <n v="113.9944"/>
    <s v="023040354"/>
    <s v="1"/>
  </r>
  <r>
    <x v="8"/>
    <x v="179"/>
    <s v="1"/>
    <s v="03"/>
    <s v="15041RESIN020652022"/>
    <s v="22LB000C"/>
    <n v="1410"/>
    <n v="1410"/>
    <m/>
    <s v="JOSE ARTURO GUARDADO MARTINEZ"/>
    <n v="0"/>
    <n v="0"/>
    <n v="401.42"/>
    <n v="52.184600000000003"/>
    <n v="0"/>
    <n v="0"/>
    <n v="453.6046"/>
    <s v="020391560"/>
    <s v="1"/>
  </r>
  <r>
    <x v="8"/>
    <x v="179"/>
    <s v="1"/>
    <s v="03"/>
    <s v="15041RESIN020652022"/>
    <s v="22LB000C"/>
    <n v="1409"/>
    <n v="1409"/>
    <m/>
    <s v="GUSTAVO IVAN TOLEDO PINTE"/>
    <n v="0"/>
    <n v="0"/>
    <n v="50.18"/>
    <n v="6.5234000000000005"/>
    <n v="0"/>
    <n v="0"/>
    <n v="56.703400000000002"/>
    <s v="012809745"/>
    <s v="1"/>
  </r>
  <r>
    <x v="8"/>
    <x v="179"/>
    <s v="1"/>
    <s v="03"/>
    <s v="15041RESIN020652022"/>
    <s v="22LB000C"/>
    <n v="1408"/>
    <n v="1408"/>
    <m/>
    <s v="JOSE ISRAEL BONILLA ESPINOZA"/>
    <n v="0"/>
    <n v="0"/>
    <n v="919.38"/>
    <n v="119.5194"/>
    <n v="0"/>
    <n v="0"/>
    <n v="1038.8994"/>
    <s v="019514383"/>
    <s v="1"/>
  </r>
  <r>
    <x v="8"/>
    <x v="179"/>
    <s v="1"/>
    <s v="03"/>
    <s v="15041RESIN020652022"/>
    <s v="22LB000C"/>
    <n v="1407"/>
    <n v="1407"/>
    <m/>
    <s v="JOSE ALBERTO ORTIZ HERRERA"/>
    <n v="0"/>
    <n v="0"/>
    <n v="28.76"/>
    <n v="3.7388000000000003"/>
    <n v="0"/>
    <n v="0"/>
    <n v="32.498800000000003"/>
    <s v="025233694"/>
    <s v="1"/>
  </r>
  <r>
    <x v="8"/>
    <x v="179"/>
    <s v="1"/>
    <s v="03"/>
    <s v="15041RESIN020652022"/>
    <s v="22LB000C"/>
    <n v="1406"/>
    <n v="1406"/>
    <m/>
    <s v="SILVIA MARISELA CASTRO"/>
    <n v="0"/>
    <n v="0"/>
    <n v="485.84"/>
    <n v="63.159199999999998"/>
    <n v="0"/>
    <n v="0"/>
    <n v="548.99919999999997"/>
    <s v="017244720"/>
    <s v="1"/>
  </r>
  <r>
    <x v="8"/>
    <x v="179"/>
    <s v="1"/>
    <s v="03"/>
    <s v="15041RESIN020652022"/>
    <s v="22LB000C"/>
    <n v="1405"/>
    <n v="1405"/>
    <m/>
    <s v="GUSTAVO IVAN TOLEDO PINTE"/>
    <n v="0"/>
    <n v="0"/>
    <n v="116.29"/>
    <n v="15.117700000000001"/>
    <n v="0"/>
    <n v="0"/>
    <n v="131.40770000000001"/>
    <s v="012809745"/>
    <s v="1"/>
  </r>
  <r>
    <x v="8"/>
    <x v="179"/>
    <s v="1"/>
    <s v="03"/>
    <s v="15041RESIN020652022"/>
    <s v="22LB000C"/>
    <n v="1404"/>
    <n v="1404"/>
    <m/>
    <s v="JOSE ARTURO GUARDADO MARTINEZ"/>
    <n v="0"/>
    <n v="0"/>
    <n v="400.22"/>
    <n v="52.028600000000004"/>
    <n v="0"/>
    <n v="0"/>
    <n v="452.24860000000001"/>
    <s v="020391560"/>
    <s v="1"/>
  </r>
  <r>
    <x v="8"/>
    <x v="179"/>
    <s v="1"/>
    <s v="03"/>
    <s v="15041RESIN020652022"/>
    <s v="22LB000C"/>
    <n v="1403"/>
    <n v="1403"/>
    <m/>
    <s v="FRANCISCO ALEXANDER TOBAR CASTILLO"/>
    <n v="0"/>
    <n v="0"/>
    <n v="324.33999999999997"/>
    <n v="42.164200000000001"/>
    <n v="0"/>
    <n v="0"/>
    <n v="366.50419999999997"/>
    <s v="036616376"/>
    <s v="1"/>
  </r>
  <r>
    <x v="8"/>
    <x v="179"/>
    <s v="1"/>
    <s v="03"/>
    <s v="15041RESIN020652022"/>
    <s v="22LB000C"/>
    <n v="1402"/>
    <n v="1402"/>
    <m/>
    <s v="FRANCISCO ALEXANDER TOBAR CASTILLO"/>
    <n v="0"/>
    <n v="0"/>
    <n v="109.65"/>
    <n v="14.254500000000002"/>
    <n v="0"/>
    <n v="0"/>
    <n v="123.90450000000001"/>
    <s v="036616376"/>
    <s v="1"/>
  </r>
  <r>
    <x v="8"/>
    <x v="180"/>
    <s v="1"/>
    <s v="03"/>
    <s v="15041RESIN020652022"/>
    <s v="22LB000C"/>
    <n v="1401"/>
    <n v="1401"/>
    <m/>
    <s v="JOSE ROBERTO NAVAREZ URIAS"/>
    <n v="0"/>
    <n v="0"/>
    <n v="449.56"/>
    <n v="58.442800000000005"/>
    <n v="0"/>
    <n v="0"/>
    <n v="508.00279999999998"/>
    <s v="010836487"/>
    <s v="1"/>
  </r>
  <r>
    <x v="8"/>
    <x v="181"/>
    <s v="1"/>
    <s v="03"/>
    <s v="15041RESIN020652022"/>
    <s v="22LB000C"/>
    <n v="1400"/>
    <n v="1400"/>
    <m/>
    <s v="VIELLMAN FABRICIO HERNANDEZ RIVERA"/>
    <n v="0"/>
    <n v="0"/>
    <n v="119.02"/>
    <n v="15.4726"/>
    <n v="0"/>
    <n v="0"/>
    <n v="134.49259999999998"/>
    <s v="029422805"/>
    <s v="1"/>
  </r>
  <r>
    <x v="8"/>
    <x v="181"/>
    <s v="1"/>
    <s v="03"/>
    <s v="15041RESIN020652022"/>
    <s v="22LB000C"/>
    <n v="1399"/>
    <n v="1399"/>
    <m/>
    <s v="MIGUEL HENRIQUEZ CHAVEZ"/>
    <n v="0"/>
    <n v="0"/>
    <n v="115.93"/>
    <n v="15.070900000000002"/>
    <n v="0"/>
    <n v="0"/>
    <n v="131.0009"/>
    <s v="022125135"/>
    <s v="1"/>
  </r>
  <r>
    <x v="8"/>
    <x v="181"/>
    <s v="1"/>
    <s v="03"/>
    <s v="15041RESIN020652022"/>
    <s v="22LB000C"/>
    <n v="1398"/>
    <n v="1398"/>
    <m/>
    <s v="JACQUELINE ESMERALDA DIAZ CRESPIN"/>
    <n v="0"/>
    <n v="0"/>
    <n v="90.27"/>
    <n v="11.735099999999999"/>
    <n v="0"/>
    <n v="0"/>
    <n v="102.0051"/>
    <s v="048835287"/>
    <s v="1"/>
  </r>
  <r>
    <x v="8"/>
    <x v="181"/>
    <s v="1"/>
    <s v="03"/>
    <s v="15041RESIN020652022"/>
    <s v="22LB000C"/>
    <n v="1397"/>
    <n v="1397"/>
    <m/>
    <s v="FRANCISCO ALEXANDER TOBAR CASTILLO"/>
    <n v="0"/>
    <n v="0"/>
    <n v="328.32"/>
    <n v="42.681600000000003"/>
    <n v="0"/>
    <n v="0"/>
    <n v="371.0016"/>
    <s v="036616376"/>
    <s v="1"/>
  </r>
  <r>
    <x v="8"/>
    <x v="181"/>
    <s v="1"/>
    <s v="03"/>
    <s v="15041RESIN020652022"/>
    <s v="22LB000C"/>
    <n v="1396"/>
    <n v="1396"/>
    <m/>
    <s v="JUAN ANTONIO ALVARENGA GUARDADO"/>
    <n v="0"/>
    <n v="0"/>
    <n v="228.31"/>
    <n v="29.680300000000003"/>
    <n v="0"/>
    <n v="0"/>
    <n v="257.99029999999999"/>
    <s v="036880959"/>
    <s v="1"/>
  </r>
  <r>
    <x v="8"/>
    <x v="181"/>
    <s v="1"/>
    <s v="03"/>
    <s v="15041RESIN020652022"/>
    <s v="22LB000C"/>
    <n v="1395"/>
    <n v="1395"/>
    <m/>
    <s v="JUAN DANIEL RIVAS HERNANDEZ"/>
    <n v="0"/>
    <n v="0"/>
    <n v="214.16"/>
    <n v="27.840800000000002"/>
    <n v="0"/>
    <n v="0"/>
    <n v="242.0008"/>
    <s v="056157740"/>
    <s v="1"/>
  </r>
  <r>
    <x v="8"/>
    <x v="181"/>
    <s v="1"/>
    <s v="03"/>
    <s v="15041RESIN020652022"/>
    <s v="22LB000C"/>
    <n v="1394"/>
    <n v="1394"/>
    <m/>
    <s v="SANTIAGO ALCIDES ORELLANA"/>
    <n v="0"/>
    <n v="0"/>
    <n v="446.01"/>
    <n v="57.981299999999997"/>
    <n v="0"/>
    <n v="0"/>
    <n v="503.99129999999997"/>
    <s v="024681860"/>
    <s v="1"/>
  </r>
  <r>
    <x v="8"/>
    <x v="181"/>
    <s v="1"/>
    <s v="03"/>
    <s v="15041RESIN020652022"/>
    <s v="22LB000C"/>
    <n v="1393"/>
    <n v="1393"/>
    <m/>
    <s v="OSCAR EDUARDO FLORES MACIA"/>
    <n v="0"/>
    <n v="0"/>
    <n v="499.99"/>
    <n v="64.998699999999999"/>
    <n v="0"/>
    <n v="0"/>
    <n v="564.98869999999999"/>
    <s v="023040354"/>
    <s v="1"/>
  </r>
  <r>
    <x v="8"/>
    <x v="181"/>
    <s v="1"/>
    <s v="03"/>
    <s v="15041RESIN020652022"/>
    <s v="22LB000C"/>
    <n v="1392"/>
    <n v="1392"/>
    <m/>
    <s v="JOSE ARTURO GUARDADO MARTINEZ"/>
    <n v="0"/>
    <n v="0"/>
    <n v="403.46"/>
    <n v="52.449799999999996"/>
    <n v="0"/>
    <n v="0"/>
    <n v="455.90979999999996"/>
    <s v="020391560"/>
    <s v="1"/>
  </r>
  <r>
    <x v="8"/>
    <x v="182"/>
    <s v="1"/>
    <s v="03"/>
    <s v="15041RESIN020652022"/>
    <s v="22LB000C"/>
    <n v="1391"/>
    <n v="1391"/>
    <m/>
    <s v="JULIO ALONSO MIRON"/>
    <n v="0"/>
    <n v="0"/>
    <n v="264.60000000000002"/>
    <n v="34.398000000000003"/>
    <n v="0"/>
    <n v="0"/>
    <n v="298.99800000000005"/>
    <s v="022132807"/>
    <s v="1"/>
  </r>
  <r>
    <x v="8"/>
    <x v="182"/>
    <s v="1"/>
    <s v="03"/>
    <s v="15041RESIN020652022"/>
    <s v="22LB000C"/>
    <n v="1390"/>
    <n v="1390"/>
    <m/>
    <s v="GUSTAVO IVAN TOLEDO PINTE"/>
    <n v="0"/>
    <n v="0"/>
    <n v="8.85"/>
    <n v="1.1505000000000001"/>
    <n v="0"/>
    <n v="0"/>
    <n v="10.000499999999999"/>
    <s v="012809745"/>
    <s v="1"/>
  </r>
  <r>
    <x v="8"/>
    <x v="182"/>
    <s v="1"/>
    <s v="03"/>
    <s v="15041RESIN020652022"/>
    <s v="22LB000C"/>
    <n v="1389"/>
    <n v="1389"/>
    <m/>
    <s v="VIELLMAN FABRICIO HERNANDEZ RIVERA"/>
    <n v="0"/>
    <n v="0"/>
    <n v="75.22"/>
    <n v="9.7786000000000008"/>
    <n v="0"/>
    <n v="0"/>
    <n v="84.998599999999996"/>
    <s v="029422805"/>
    <s v="1"/>
  </r>
  <r>
    <x v="8"/>
    <x v="182"/>
    <s v="1"/>
    <s v="03"/>
    <s v="15041RESIN020652022"/>
    <s v="22LB000C"/>
    <n v="1388"/>
    <n v="1388"/>
    <m/>
    <s v="SANTIAGO ALCIDES ORELLANA"/>
    <n v="0"/>
    <n v="0"/>
    <n v="782.74"/>
    <n v="101.75620000000001"/>
    <n v="0"/>
    <n v="0"/>
    <n v="884.49620000000004"/>
    <s v="024681860"/>
    <s v="1"/>
  </r>
  <r>
    <x v="8"/>
    <x v="183"/>
    <s v="1"/>
    <s v="03"/>
    <s v="15041RESIN020652022"/>
    <s v="22LB000C"/>
    <n v="1387"/>
    <n v="1387"/>
    <m/>
    <s v="OSCAR AMILCAR RAMOS VELASQUEZ"/>
    <n v="0"/>
    <n v="0"/>
    <n v="142.47999999999999"/>
    <n v="18.522399999999998"/>
    <n v="0"/>
    <n v="0"/>
    <n v="161.00239999999999"/>
    <s v="037049603"/>
    <s v="1"/>
  </r>
  <r>
    <x v="8"/>
    <x v="183"/>
    <s v="1"/>
    <s v="03"/>
    <s v="15041RESIN020652022"/>
    <s v="22LB000C"/>
    <n v="1386"/>
    <n v="1386"/>
    <m/>
    <s v="JUAN ANTONIO ALVARENGA GUARDADO"/>
    <n v="0"/>
    <n v="0"/>
    <n v="228.31"/>
    <n v="29.680300000000003"/>
    <n v="0"/>
    <n v="0"/>
    <n v="257.99029999999999"/>
    <s v="036880959"/>
    <s v="1"/>
  </r>
  <r>
    <x v="8"/>
    <x v="184"/>
    <s v="1"/>
    <s v="03"/>
    <s v="15041RESIN020652022"/>
    <s v="22LB000C"/>
    <n v="1385"/>
    <n v="1385"/>
    <m/>
    <s v="FREDY VALLE RIVAS"/>
    <n v="0"/>
    <n v="0"/>
    <n v="455.75"/>
    <n v="59.247500000000002"/>
    <n v="0"/>
    <n v="0"/>
    <n v="514.99749999999995"/>
    <s v="021309647"/>
    <s v="1"/>
  </r>
  <r>
    <x v="8"/>
    <x v="184"/>
    <s v="1"/>
    <s v="03"/>
    <s v="15041RESIN020652022"/>
    <s v="22LB000C"/>
    <n v="1384"/>
    <n v="1384"/>
    <m/>
    <s v="WILLIAM ALEXIS CEREN MORENO"/>
    <n v="0"/>
    <n v="0"/>
    <n v="6.37"/>
    <n v="0.82810000000000006"/>
    <n v="0"/>
    <n v="0"/>
    <n v="7.1981000000000002"/>
    <s v="006626723"/>
    <s v="1"/>
  </r>
  <r>
    <x v="8"/>
    <x v="184"/>
    <s v="1"/>
    <s v="03"/>
    <s v="15041RESIN020652022"/>
    <s v="22LB000C"/>
    <n v="1383"/>
    <n v="1383"/>
    <m/>
    <s v="ANULADO"/>
    <n v="0"/>
    <n v="0"/>
    <n v="0"/>
    <n v="0"/>
    <n v="0"/>
    <n v="0"/>
    <n v="0"/>
    <m/>
    <s v="1"/>
  </r>
  <r>
    <x v="8"/>
    <x v="184"/>
    <s v="1"/>
    <s v="03"/>
    <s v="15041RESIN020652022"/>
    <s v="22LB000C"/>
    <n v="1382"/>
    <n v="1382"/>
    <m/>
    <s v="MARTIN ANTONIO FERMAN NAVARRO"/>
    <n v="0"/>
    <n v="0"/>
    <n v="84.07"/>
    <n v="10.9291"/>
    <n v="0"/>
    <n v="0"/>
    <n v="94.999099999999999"/>
    <s v="017947530"/>
    <s v="1"/>
  </r>
  <r>
    <x v="8"/>
    <x v="184"/>
    <s v="1"/>
    <s v="03"/>
    <s v="15041RESIN020652022"/>
    <s v="22LB000C"/>
    <n v="1381"/>
    <n v="1381"/>
    <m/>
    <s v="SILVIA MARISELA CASTRO"/>
    <n v="0"/>
    <n v="0"/>
    <n v="421.6"/>
    <n v="54.808000000000007"/>
    <n v="0"/>
    <n v="0"/>
    <n v="476.40800000000002"/>
    <s v="017244720"/>
    <s v="1"/>
  </r>
  <r>
    <x v="8"/>
    <x v="185"/>
    <s v="1"/>
    <s v="03"/>
    <s v="15041RESIN020652022"/>
    <s v="22LB000C"/>
    <n v="1380"/>
    <n v="1380"/>
    <m/>
    <s v="ANULADO"/>
    <n v="0"/>
    <n v="0"/>
    <n v="0"/>
    <n v="0"/>
    <n v="0"/>
    <n v="0"/>
    <n v="0"/>
    <m/>
    <s v="1"/>
  </r>
  <r>
    <x v="8"/>
    <x v="185"/>
    <s v="1"/>
    <s v="03"/>
    <s v="15041RESIN020652022"/>
    <s v="22LB000C"/>
    <n v="1379"/>
    <n v="1379"/>
    <m/>
    <s v="SANTIAGO ALCIDES ORELLANA"/>
    <n v="0"/>
    <n v="0"/>
    <n v="185.84"/>
    <n v="24.159200000000002"/>
    <n v="0"/>
    <n v="0"/>
    <n v="209.9992"/>
    <s v="024681860"/>
    <s v="1"/>
  </r>
  <r>
    <x v="8"/>
    <x v="185"/>
    <s v="1"/>
    <s v="03"/>
    <s v="15041RESIN020652022"/>
    <s v="22LB000C"/>
    <n v="1378"/>
    <n v="1378"/>
    <m/>
    <s v="OSCAR EDUARDO FLORES MACIA"/>
    <n v="0"/>
    <n v="0"/>
    <n v="625.84"/>
    <n v="81.359200000000001"/>
    <n v="0"/>
    <n v="0"/>
    <n v="707.19920000000002"/>
    <s v="023040354"/>
    <s v="1"/>
  </r>
  <r>
    <x v="8"/>
    <x v="185"/>
    <s v="1"/>
    <s v="03"/>
    <s v="15041RESIN020652022"/>
    <s v="22LB000C"/>
    <n v="1377"/>
    <n v="1377"/>
    <m/>
    <s v="ANULADO"/>
    <n v="0"/>
    <n v="0"/>
    <n v="0"/>
    <n v="0"/>
    <n v="0"/>
    <n v="0"/>
    <n v="0"/>
    <m/>
    <s v="1"/>
  </r>
  <r>
    <x v="8"/>
    <x v="185"/>
    <s v="1"/>
    <s v="03"/>
    <s v="15041RESIN020652022"/>
    <s v="22LB000C"/>
    <n v="1376"/>
    <n v="1376"/>
    <s v="03150912211013"/>
    <s v="CONSTRUCIONES CAINES S.A DE C.V."/>
    <n v="0"/>
    <n v="0"/>
    <n v="218.05"/>
    <n v="28.346500000000002"/>
    <n v="0"/>
    <n v="0"/>
    <n v="246.3965"/>
    <m/>
    <s v="1"/>
  </r>
  <r>
    <x v="8"/>
    <x v="185"/>
    <s v="1"/>
    <s v="03"/>
    <s v="15041RESIN020652022"/>
    <s v="22LB000C"/>
    <n v="1375"/>
    <n v="1375"/>
    <m/>
    <s v="VIELLMAN FABRICIO HERNANDEZ RIVERA"/>
    <n v="0"/>
    <n v="0"/>
    <n v="102.21"/>
    <n v="13.2873"/>
    <n v="0"/>
    <n v="0"/>
    <n v="115.4973"/>
    <s v="029422805"/>
    <s v="1"/>
  </r>
  <r>
    <x v="8"/>
    <x v="185"/>
    <s v="1"/>
    <s v="03"/>
    <s v="15041RESIN020652022"/>
    <s v="22LB000C"/>
    <n v="1374"/>
    <n v="1374"/>
    <m/>
    <s v="OSCAR EDUARDO FLORES MACIA"/>
    <n v="0"/>
    <n v="0"/>
    <n v="517.71"/>
    <n v="67.302300000000002"/>
    <n v="0"/>
    <n v="0"/>
    <n v="585.0123000000001"/>
    <s v="023040354"/>
    <s v="1"/>
  </r>
  <r>
    <x v="8"/>
    <x v="185"/>
    <s v="1"/>
    <s v="03"/>
    <s v="15041RESIN020652022"/>
    <s v="22LB000C"/>
    <n v="1373"/>
    <n v="1373"/>
    <s v="06140808061072"/>
    <s v="VELESA S.A DE C.V."/>
    <n v="0"/>
    <n v="0"/>
    <n v="83.98"/>
    <n v="10.917400000000001"/>
    <n v="0"/>
    <n v="0"/>
    <n v="94.897400000000005"/>
    <m/>
    <s v="1"/>
  </r>
  <r>
    <x v="8"/>
    <x v="185"/>
    <s v="1"/>
    <s v="03"/>
    <s v="15041RESIN020652022"/>
    <s v="22LB000C"/>
    <n v="1372"/>
    <n v="1372"/>
    <m/>
    <s v="OSCAR EDUARDO FLORES MACIA"/>
    <n v="0"/>
    <n v="0"/>
    <n v="489.38"/>
    <n v="63.619399999999999"/>
    <n v="0"/>
    <n v="0"/>
    <n v="552.99940000000004"/>
    <s v="023040354"/>
    <s v="1"/>
  </r>
  <r>
    <x v="8"/>
    <x v="186"/>
    <s v="1"/>
    <s v="03"/>
    <s v="15041RESIN020652022"/>
    <s v="22LB000C"/>
    <n v="1371"/>
    <n v="1371"/>
    <m/>
    <s v="NESTOR EFRAIN BRIZUELA PORTILLO"/>
    <n v="0"/>
    <n v="0"/>
    <n v="55.84"/>
    <n v="7.2592000000000008"/>
    <n v="0"/>
    <n v="0"/>
    <n v="63.099200000000003"/>
    <s v="017304253"/>
    <s v="1"/>
  </r>
  <r>
    <x v="8"/>
    <x v="186"/>
    <s v="1"/>
    <s v="03"/>
    <s v="15041RESIN020652022"/>
    <s v="22LB000C"/>
    <n v="1370"/>
    <n v="1370"/>
    <s v="06141805201015"/>
    <s v="DITRIBUCION A Y C S.A DE C.V."/>
    <n v="0"/>
    <n v="0"/>
    <n v="153.52000000000001"/>
    <n v="19.957600000000003"/>
    <n v="0"/>
    <n v="0"/>
    <n v="173.47760000000002"/>
    <m/>
    <s v="1"/>
  </r>
  <r>
    <x v="8"/>
    <x v="186"/>
    <s v="1"/>
    <s v="03"/>
    <s v="15041RESIN020652022"/>
    <s v="22LB000C"/>
    <n v="1369"/>
    <n v="1369"/>
    <m/>
    <s v="LUIS FENDANDO ANCHETA"/>
    <n v="0"/>
    <n v="0"/>
    <n v="522.69000000000005"/>
    <n v="67.949700000000007"/>
    <n v="0"/>
    <n v="0"/>
    <n v="590.63970000000006"/>
    <s v="019830797"/>
    <s v="1"/>
  </r>
  <r>
    <x v="8"/>
    <x v="186"/>
    <s v="1"/>
    <s v="03"/>
    <s v="15041RESIN020652022"/>
    <s v="22LB000C"/>
    <n v="1368"/>
    <n v="1368"/>
    <m/>
    <s v="OSCAR EDUARDO FLORES MACIA"/>
    <n v="0"/>
    <n v="0"/>
    <n v="61.06"/>
    <n v="7.9378000000000002"/>
    <n v="0"/>
    <n v="0"/>
    <n v="68.997799999999998"/>
    <s v="023040354"/>
    <s v="1"/>
  </r>
  <r>
    <x v="8"/>
    <x v="186"/>
    <s v="1"/>
    <s v="03"/>
    <s v="15041RESIN020652022"/>
    <s v="22LB000C"/>
    <n v="1367"/>
    <n v="1367"/>
    <m/>
    <s v="FRANCISCO ALEXANDER TOBAR CASTILLO"/>
    <n v="0"/>
    <n v="0"/>
    <n v="142.47999999999999"/>
    <n v="18.522399999999998"/>
    <n v="0"/>
    <n v="0"/>
    <n v="161.00239999999999"/>
    <s v="036616376"/>
    <s v="1"/>
  </r>
  <r>
    <x v="8"/>
    <x v="187"/>
    <s v="1"/>
    <s v="03"/>
    <s v="15041RESIN020652022"/>
    <s v="22LB000C"/>
    <n v="1366"/>
    <n v="1366"/>
    <m/>
    <s v="NICOLAS ESTEBAN ALVARENGA GALDAMEZ"/>
    <n v="0"/>
    <n v="0"/>
    <n v="111.5"/>
    <n v="14.495000000000001"/>
    <n v="0"/>
    <n v="0"/>
    <n v="125.995"/>
    <s v="011597159"/>
    <s v="1"/>
  </r>
  <r>
    <x v="8"/>
    <x v="187"/>
    <s v="1"/>
    <s v="03"/>
    <s v="15041RESIN020652022"/>
    <s v="22LB000C"/>
    <n v="1365"/>
    <n v="1365"/>
    <m/>
    <s v="FRANCISCO ALEXANDER TOBAR CASTILLO"/>
    <n v="0"/>
    <n v="0"/>
    <n v="119.47"/>
    <n v="15.5311"/>
    <n v="0"/>
    <n v="0"/>
    <n v="135.00110000000001"/>
    <s v="036616376"/>
    <s v="1"/>
  </r>
  <r>
    <x v="8"/>
    <x v="187"/>
    <s v="1"/>
    <s v="03"/>
    <s v="15041RESIN020652022"/>
    <s v="22LB000C"/>
    <n v="1364"/>
    <n v="1364"/>
    <m/>
    <s v="GUSTAVO IVAN TOLEDO PINTE"/>
    <n v="0"/>
    <n v="0"/>
    <n v="88.5"/>
    <n v="11.505000000000001"/>
    <n v="0"/>
    <n v="0"/>
    <n v="100.005"/>
    <s v="012809745"/>
    <s v="1"/>
  </r>
  <r>
    <x v="8"/>
    <x v="187"/>
    <s v="1"/>
    <s v="03"/>
    <s v="15041RESIN020652022"/>
    <s v="22LB000C"/>
    <n v="1363"/>
    <n v="1363"/>
    <m/>
    <s v="JUAN ANTONIO ALVARENGA GUARDADO"/>
    <n v="0"/>
    <n v="0"/>
    <n v="183.18"/>
    <n v="23.813400000000001"/>
    <n v="0"/>
    <n v="0"/>
    <n v="206.99340000000001"/>
    <s v="036880959"/>
    <s v="1"/>
  </r>
  <r>
    <x v="8"/>
    <x v="187"/>
    <s v="1"/>
    <s v="03"/>
    <s v="15041RESIN020652022"/>
    <s v="22LB000C"/>
    <n v="1362"/>
    <n v="1362"/>
    <m/>
    <s v="SANTIAGO ALCIDES ORELLANA"/>
    <n v="0"/>
    <n v="0"/>
    <n v="451.58"/>
    <n v="58.705399999999997"/>
    <n v="0"/>
    <n v="0"/>
    <n v="510.28539999999998"/>
    <s v="024681860"/>
    <s v="1"/>
  </r>
  <r>
    <x v="8"/>
    <x v="187"/>
    <s v="1"/>
    <s v="03"/>
    <s v="15041RESIN020652022"/>
    <s v="22LB000C"/>
    <n v="1361"/>
    <n v="1361"/>
    <m/>
    <s v="FATIMA GOMEZ DE RODRIGUEZ"/>
    <n v="0"/>
    <n v="0"/>
    <n v="26.55"/>
    <n v="3.4515000000000002"/>
    <n v="0"/>
    <n v="0"/>
    <n v="30.0015"/>
    <s v="022885581"/>
    <s v="1"/>
  </r>
  <r>
    <x v="8"/>
    <x v="187"/>
    <s v="1"/>
    <s v="03"/>
    <s v="15041RESIN020652022"/>
    <s v="22LB000C"/>
    <n v="1360"/>
    <n v="1360"/>
    <m/>
    <s v="MARIA IRMA HERNANDEZ"/>
    <n v="0"/>
    <n v="0"/>
    <n v="198.49"/>
    <n v="25.803700000000003"/>
    <n v="0"/>
    <n v="0"/>
    <n v="224.2937"/>
    <s v="034621498"/>
    <s v="1"/>
  </r>
  <r>
    <x v="8"/>
    <x v="187"/>
    <s v="1"/>
    <s v="03"/>
    <s v="15041RESIN020652022"/>
    <s v="22LB000C"/>
    <n v="1359"/>
    <n v="1359"/>
    <m/>
    <s v="VIELLMAN FABRICIO HERNANDEZ RIVERA"/>
    <n v="0"/>
    <n v="0"/>
    <n v="185.66"/>
    <n v="24.1358"/>
    <n v="0"/>
    <n v="0"/>
    <n v="209.79579999999999"/>
    <s v="029422805"/>
    <s v="1"/>
  </r>
  <r>
    <x v="8"/>
    <x v="188"/>
    <s v="1"/>
    <s v="03"/>
    <s v="15041RESIN020652022"/>
    <s v="22LB000C"/>
    <n v="1358"/>
    <n v="1358"/>
    <m/>
    <s v="ANA CLORINDA  VASQUEZ MONTERROSA"/>
    <n v="0"/>
    <n v="0"/>
    <n v="18.579999999999998"/>
    <n v="2.4154"/>
    <n v="0"/>
    <n v="0"/>
    <n v="20.995399999999997"/>
    <s v="017788716"/>
    <s v="1"/>
  </r>
  <r>
    <x v="8"/>
    <x v="188"/>
    <s v="1"/>
    <s v="03"/>
    <s v="15041RESIN020652022"/>
    <s v="22LB000C"/>
    <n v="1357"/>
    <n v="1357"/>
    <m/>
    <s v="JOSE ARTURO GUARDADO MARTINEZ"/>
    <n v="0"/>
    <n v="0"/>
    <n v="410.28"/>
    <n v="53.336399999999998"/>
    <n v="0"/>
    <n v="0"/>
    <n v="463.6164"/>
    <s v="020391560"/>
    <s v="1"/>
  </r>
  <r>
    <x v="8"/>
    <x v="188"/>
    <s v="1"/>
    <s v="03"/>
    <s v="15041RESIN020652022"/>
    <s v="22LB000C"/>
    <n v="1356"/>
    <n v="1356"/>
    <m/>
    <s v="JULIO ERNESTO RAMIREZ"/>
    <n v="0"/>
    <n v="0"/>
    <n v="119.47"/>
    <n v="15.5311"/>
    <n v="0"/>
    <n v="0"/>
    <n v="135.00110000000001"/>
    <s v="011146762"/>
    <s v="1"/>
  </r>
  <r>
    <x v="8"/>
    <x v="188"/>
    <s v="1"/>
    <s v="03"/>
    <s v="15041RESIN020652022"/>
    <s v="22LB000C"/>
    <n v="1355"/>
    <n v="1355"/>
    <m/>
    <s v="JUAN ANTONIO MONTERROSA HERNANDEZ"/>
    <n v="0"/>
    <n v="0"/>
    <n v="247.79"/>
    <n v="32.212699999999998"/>
    <n v="0"/>
    <n v="0"/>
    <n v="280.0027"/>
    <s v="013838153"/>
    <s v="1"/>
  </r>
  <r>
    <x v="8"/>
    <x v="188"/>
    <s v="1"/>
    <s v="03"/>
    <s v="15041RESIN020652022"/>
    <s v="22LB000C"/>
    <n v="1354"/>
    <n v="1354"/>
    <m/>
    <s v="ANULADO"/>
    <n v="0"/>
    <n v="0"/>
    <n v="0"/>
    <n v="0"/>
    <n v="0"/>
    <n v="0"/>
    <n v="0"/>
    <m/>
    <s v="1"/>
  </r>
  <r>
    <x v="8"/>
    <x v="188"/>
    <s v="1"/>
    <s v="03"/>
    <s v="15041RESIN020652022"/>
    <s v="22LB000C"/>
    <n v="1353"/>
    <n v="1353"/>
    <m/>
    <s v="JUAN ANTONIO ALVARENGA GUARDADO"/>
    <n v="0"/>
    <n v="0"/>
    <n v="194.69"/>
    <n v="25.309699999999999"/>
    <n v="0"/>
    <n v="0"/>
    <n v="219.99969999999999"/>
    <s v="036880959"/>
    <s v="1"/>
  </r>
  <r>
    <x v="8"/>
    <x v="188"/>
    <s v="1"/>
    <s v="03"/>
    <s v="15041RESIN020652022"/>
    <s v="22LB000C"/>
    <n v="1352"/>
    <n v="1352"/>
    <m/>
    <s v="OSCAR EDUARDO FLORES MACIA"/>
    <n v="0"/>
    <n v="0"/>
    <n v="104.43"/>
    <n v="13.575900000000001"/>
    <n v="0"/>
    <n v="0"/>
    <n v="118.00590000000001"/>
    <s v="023040354"/>
    <s v="1"/>
  </r>
  <r>
    <x v="8"/>
    <x v="188"/>
    <s v="1"/>
    <s v="03"/>
    <s v="15041RESIN020652022"/>
    <s v="22LB000C"/>
    <n v="1351"/>
    <n v="1351"/>
    <m/>
    <s v="JOSE ARTURO GUARDADO MARTINEZ"/>
    <n v="0"/>
    <n v="0"/>
    <n v="399.12"/>
    <n v="51.885600000000004"/>
    <n v="0"/>
    <n v="0"/>
    <n v="451.00560000000002"/>
    <s v="020391560"/>
    <s v="1"/>
  </r>
  <r>
    <x v="8"/>
    <x v="188"/>
    <s v="1"/>
    <s v="03"/>
    <s v="15041RESIN020652022"/>
    <s v="22LB000C"/>
    <n v="1350"/>
    <n v="1350"/>
    <m/>
    <s v="ROMEO ANTONIO ESCALANTE ORELLANA"/>
    <n v="0"/>
    <n v="0"/>
    <n v="428.14"/>
    <n v="55.658200000000001"/>
    <n v="0"/>
    <n v="0"/>
    <n v="483.79820000000001"/>
    <s v="016983575"/>
    <s v="1"/>
  </r>
  <r>
    <x v="8"/>
    <x v="188"/>
    <s v="1"/>
    <s v="03"/>
    <s v="15041RESIN020652022"/>
    <s v="22LB000C"/>
    <n v="1349"/>
    <n v="1349"/>
    <m/>
    <s v="MIRNA ERMITA ORELLANA DE MARTINEZ"/>
    <n v="0"/>
    <n v="0"/>
    <n v="508.58"/>
    <n v="66.115399999999994"/>
    <n v="0"/>
    <n v="0"/>
    <n v="574.69539999999995"/>
    <s v="005441162"/>
    <s v="1"/>
  </r>
  <r>
    <x v="8"/>
    <x v="188"/>
    <s v="1"/>
    <s v="03"/>
    <s v="15041RESIN020652022"/>
    <s v="22LB000C"/>
    <n v="1348"/>
    <n v="1348"/>
    <m/>
    <s v="SANTIAGO ALCIDES ORELLANA"/>
    <n v="0"/>
    <n v="0"/>
    <n v="273.27"/>
    <n v="35.525100000000002"/>
    <n v="0"/>
    <n v="0"/>
    <n v="308.79509999999999"/>
    <s v="024681860"/>
    <s v="1"/>
  </r>
  <r>
    <x v="8"/>
    <x v="189"/>
    <s v="1"/>
    <s v="03"/>
    <s v="15041RESIN020652022"/>
    <s v="22LB000C"/>
    <n v="1347"/>
    <n v="1347"/>
    <m/>
    <s v="FRANCISCO ALEXANDER TOBAR CASTILLO"/>
    <n v="0"/>
    <n v="0"/>
    <n v="119.47"/>
    <n v="15.5311"/>
    <n v="0"/>
    <n v="0"/>
    <n v="135.00110000000001"/>
    <s v="036616376"/>
    <s v="1"/>
  </r>
  <r>
    <x v="8"/>
    <x v="189"/>
    <s v="1"/>
    <s v="03"/>
    <s v="15041RESIN020652022"/>
    <s v="22LB000C"/>
    <n v="1346"/>
    <n v="1346"/>
    <m/>
    <s v="RIGOBERTO SERRANO QUINTANILLA"/>
    <n v="0"/>
    <n v="0"/>
    <n v="436.46"/>
    <n v="56.739800000000002"/>
    <n v="0"/>
    <n v="0"/>
    <n v="493.19979999999998"/>
    <s v="039432925"/>
    <s v="1"/>
  </r>
  <r>
    <x v="8"/>
    <x v="189"/>
    <s v="1"/>
    <s v="03"/>
    <s v="15041RESIN020652022"/>
    <s v="22LB000C"/>
    <n v="1345"/>
    <n v="1345"/>
    <m/>
    <s v="SANTIAGO ALCIDES ORELLANA"/>
    <n v="0"/>
    <n v="0"/>
    <n v="403.54"/>
    <n v="52.460200000000007"/>
    <n v="0"/>
    <n v="0"/>
    <n v="456.00020000000001"/>
    <s v="024681860"/>
    <s v="1"/>
  </r>
  <r>
    <x v="8"/>
    <x v="189"/>
    <s v="1"/>
    <s v="03"/>
    <s v="15041RESIN020652022"/>
    <s v="22LB000C"/>
    <n v="1344"/>
    <n v="1344"/>
    <m/>
    <s v="ROMEO ANTONIO ESCALANTE ORELLANA"/>
    <n v="0"/>
    <n v="0"/>
    <n v="965.98"/>
    <n v="125.57740000000001"/>
    <n v="0"/>
    <n v="0"/>
    <n v="1091.5574000000001"/>
    <s v="016983575"/>
    <s v="1"/>
  </r>
  <r>
    <x v="8"/>
    <x v="189"/>
    <s v="1"/>
    <s v="03"/>
    <s v="15041RESIN020652022"/>
    <s v="22LB000C"/>
    <n v="1343"/>
    <n v="1343"/>
    <m/>
    <s v="JAIME RIVAS DURAN"/>
    <n v="0"/>
    <n v="0"/>
    <n v="22.12"/>
    <n v="2.8756000000000004"/>
    <n v="0"/>
    <n v="0"/>
    <n v="24.995600000000003"/>
    <s v="036827545"/>
    <s v="1"/>
  </r>
  <r>
    <x v="8"/>
    <x v="189"/>
    <s v="1"/>
    <s v="03"/>
    <s v="15041RESIN020652022"/>
    <s v="22LB000C"/>
    <n v="1342"/>
    <n v="1342"/>
    <m/>
    <s v="LAURA ELENA DUEÑAS BLANCO"/>
    <n v="0"/>
    <n v="0"/>
    <n v="384.95"/>
    <n v="50.043500000000002"/>
    <n v="0"/>
    <n v="0"/>
    <n v="434.99349999999998"/>
    <s v="015116086"/>
    <s v="1"/>
  </r>
  <r>
    <x v="8"/>
    <x v="189"/>
    <s v="1"/>
    <s v="03"/>
    <s v="15041RESIN020652022"/>
    <s v="22LB000C"/>
    <n v="1341"/>
    <n v="1341"/>
    <m/>
    <s v="VIELLMAN FABRICIO HERNANDEZ RIVERA"/>
    <n v="0"/>
    <n v="0"/>
    <n v="104.07"/>
    <n v="13.5291"/>
    <n v="0"/>
    <n v="0"/>
    <n v="117.59909999999999"/>
    <s v="029422805"/>
    <s v="1"/>
  </r>
  <r>
    <x v="8"/>
    <x v="189"/>
    <s v="1"/>
    <s v="03"/>
    <s v="15041RESIN020652022"/>
    <s v="22LB000C"/>
    <n v="1340"/>
    <n v="1340"/>
    <m/>
    <s v="FRANCISCO ALEXANDER TOBAR CASTILLO"/>
    <n v="0"/>
    <n v="0"/>
    <n v="178.65"/>
    <n v="23.224500000000003"/>
    <n v="0"/>
    <n v="0"/>
    <n v="201.87450000000001"/>
    <s v="036616376"/>
    <s v="1"/>
  </r>
  <r>
    <x v="8"/>
    <x v="189"/>
    <s v="1"/>
    <s v="03"/>
    <s v="15041RESIN020652022"/>
    <s v="22LB000C"/>
    <n v="1339"/>
    <n v="1339"/>
    <m/>
    <s v="GABRIEL BERTONY RIVERA HERNANDEZ"/>
    <n v="0"/>
    <n v="0"/>
    <n v="231.86"/>
    <n v="30.141800000000003"/>
    <n v="0"/>
    <n v="0"/>
    <n v="262.0018"/>
    <s v="025920885"/>
    <s v="1"/>
  </r>
  <r>
    <x v="8"/>
    <x v="189"/>
    <s v="1"/>
    <s v="03"/>
    <s v="15041RESIN020652022"/>
    <s v="22LB000C"/>
    <n v="1338"/>
    <n v="1338"/>
    <m/>
    <s v="LUIS FENDANDO ANCHETA"/>
    <n v="0"/>
    <n v="0"/>
    <n v="885.63"/>
    <n v="115.1319"/>
    <n v="0"/>
    <n v="0"/>
    <n v="1000.7619"/>
    <s v="019830797"/>
    <s v="1"/>
  </r>
  <r>
    <x v="9"/>
    <x v="190"/>
    <s v="1"/>
    <s v="03"/>
    <s v="15041RESIN020652022"/>
    <s v="22LB000C"/>
    <n v="1337"/>
    <n v="1337"/>
    <m/>
    <s v="SILVIA MARISELA CASTRO"/>
    <n v="0"/>
    <n v="0"/>
    <n v="468.15"/>
    <n v="60.859499999999997"/>
    <n v="0"/>
    <n v="0"/>
    <n v="529.0095"/>
    <s v="017244720"/>
    <s v="1"/>
  </r>
  <r>
    <x v="9"/>
    <x v="190"/>
    <s v="1"/>
    <s v="03"/>
    <s v="15041RESIN020652022"/>
    <s v="22LB000C"/>
    <n v="1336"/>
    <n v="1336"/>
    <s v="06140811181062"/>
    <s v="ALFA BLOCK S.A DE C.V."/>
    <n v="0"/>
    <n v="0"/>
    <n v="1416.41"/>
    <n v="184.13330000000002"/>
    <n v="0"/>
    <n v="0"/>
    <n v="1600.5433"/>
    <m/>
    <s v="1"/>
  </r>
  <r>
    <x v="9"/>
    <x v="190"/>
    <s v="1"/>
    <s v="03"/>
    <s v="15041RESIN020652022"/>
    <s v="22LB000C"/>
    <n v="1335"/>
    <n v="1335"/>
    <m/>
    <s v="BLANCA LUZ BELLOSO DE GARCIA"/>
    <n v="0"/>
    <n v="0"/>
    <n v="144.69"/>
    <n v="18.809699999999999"/>
    <n v="0"/>
    <n v="0"/>
    <n v="163.49969999999999"/>
    <s v="020222119"/>
    <s v="1"/>
  </r>
  <r>
    <x v="9"/>
    <x v="190"/>
    <s v="1"/>
    <s v="03"/>
    <s v="15041RESIN020652022"/>
    <s v="22LB000C"/>
    <n v="1334"/>
    <n v="1334"/>
    <m/>
    <s v="JUAN ANTONIO ALVARENGA GUARDADO"/>
    <n v="0"/>
    <n v="0"/>
    <n v="194.69"/>
    <n v="25.309699999999999"/>
    <n v="0"/>
    <n v="0"/>
    <n v="219.99969999999999"/>
    <s v="036880959"/>
    <s v="1"/>
  </r>
  <r>
    <x v="9"/>
    <x v="190"/>
    <s v="1"/>
    <s v="03"/>
    <s v="15041RESIN020652022"/>
    <s v="22LB000C"/>
    <n v="1333"/>
    <n v="1333"/>
    <m/>
    <s v="ANULADO"/>
    <n v="0"/>
    <n v="0"/>
    <n v="0"/>
    <n v="0"/>
    <n v="0"/>
    <n v="0"/>
    <n v="0"/>
    <m/>
    <s v="1"/>
  </r>
  <r>
    <x v="9"/>
    <x v="190"/>
    <s v="1"/>
    <s v="03"/>
    <s v="15041RESIN020652022"/>
    <s v="22LB000C"/>
    <n v="1332"/>
    <n v="1332"/>
    <m/>
    <s v="SANTIAGO ALCIDES ORELLANA"/>
    <n v="0"/>
    <n v="0"/>
    <n v="683.5"/>
    <n v="88.855000000000004"/>
    <n v="0"/>
    <n v="0"/>
    <n v="772.35500000000002"/>
    <s v="024681860"/>
    <s v="1"/>
  </r>
  <r>
    <x v="9"/>
    <x v="191"/>
    <s v="1"/>
    <s v="03"/>
    <s v="15041RESIN020652022"/>
    <s v="22LB000C"/>
    <n v="1331"/>
    <n v="1331"/>
    <m/>
    <s v="BLANCA LUZ BELLOSO DE GARCIA"/>
    <n v="0"/>
    <n v="0"/>
    <n v="169.91"/>
    <n v="22.0883"/>
    <n v="0"/>
    <n v="0"/>
    <n v="191.9983"/>
    <s v="020222119"/>
    <s v="1"/>
  </r>
  <r>
    <x v="9"/>
    <x v="191"/>
    <s v="1"/>
    <s v="03"/>
    <s v="15041RESIN020652022"/>
    <s v="22LB000C"/>
    <n v="1330"/>
    <n v="1330"/>
    <m/>
    <s v="OSCAR AMILCAR RAMOS VELASQUEZ"/>
    <n v="0"/>
    <n v="0"/>
    <n v="119.47"/>
    <n v="15.5311"/>
    <n v="0"/>
    <n v="0"/>
    <n v="135.00110000000001"/>
    <s v="037049603"/>
    <s v="1"/>
  </r>
  <r>
    <x v="9"/>
    <x v="191"/>
    <s v="1"/>
    <s v="03"/>
    <s v="15041RESIN020652022"/>
    <s v="22LB000C"/>
    <n v="1329"/>
    <n v="1329"/>
    <m/>
    <s v="FRANCISCO ALEXANDER TOBAR CASTILLO"/>
    <n v="0"/>
    <n v="0"/>
    <n v="66.28"/>
    <n v="8.6164000000000005"/>
    <n v="0"/>
    <n v="0"/>
    <n v="74.8964"/>
    <s v="036616376"/>
    <s v="1"/>
  </r>
  <r>
    <x v="9"/>
    <x v="191"/>
    <s v="1"/>
    <s v="03"/>
    <s v="15041RESIN020652022"/>
    <s v="22LB000C"/>
    <n v="1328"/>
    <n v="1328"/>
    <m/>
    <s v="ANULADO"/>
    <n v="0"/>
    <n v="0"/>
    <n v="0"/>
    <n v="0"/>
    <n v="0"/>
    <n v="0"/>
    <n v="0"/>
    <m/>
    <s v="1"/>
  </r>
  <r>
    <x v="9"/>
    <x v="191"/>
    <s v="1"/>
    <s v="03"/>
    <s v="15041RESIN020652022"/>
    <s v="22LB000C"/>
    <n v="1327"/>
    <n v="1327"/>
    <m/>
    <s v="SANTIAGO ALCIDES ORELLANA"/>
    <n v="0"/>
    <n v="0"/>
    <n v="333.4"/>
    <n v="43.341999999999999"/>
    <n v="0"/>
    <n v="0"/>
    <n v="376.74199999999996"/>
    <s v="024681860"/>
    <s v="1"/>
  </r>
  <r>
    <x v="9"/>
    <x v="191"/>
    <s v="1"/>
    <s v="03"/>
    <s v="15041RESIN020652022"/>
    <s v="22LB000C"/>
    <n v="1326"/>
    <n v="1326"/>
    <m/>
    <s v="VIELLMAN FABRICIO HERNANDEZ RIVERA"/>
    <n v="0"/>
    <n v="0"/>
    <n v="103.53"/>
    <n v="13.4589"/>
    <n v="0"/>
    <n v="0"/>
    <n v="116.9889"/>
    <s v="029422805"/>
    <s v="1"/>
  </r>
  <r>
    <x v="9"/>
    <x v="191"/>
    <s v="1"/>
    <s v="03"/>
    <s v="15041RESIN020652022"/>
    <s v="22LB000C"/>
    <n v="1325"/>
    <n v="1325"/>
    <m/>
    <s v="JOSE ARTURO GUARDADO MARTINEZ"/>
    <n v="0"/>
    <n v="0"/>
    <n v="424.55"/>
    <n v="55.191500000000005"/>
    <n v="0"/>
    <n v="0"/>
    <n v="479.74150000000003"/>
    <s v="020391560"/>
    <s v="1"/>
  </r>
  <r>
    <x v="9"/>
    <x v="191"/>
    <s v="1"/>
    <s v="03"/>
    <s v="15041RESIN020652022"/>
    <s v="22LB000C"/>
    <n v="1324"/>
    <n v="1324"/>
    <m/>
    <s v="FRANCISCO ALEXANDER TOBAR CASTILLO"/>
    <n v="0"/>
    <n v="0"/>
    <n v="80.61"/>
    <n v="10.4793"/>
    <n v="0"/>
    <n v="0"/>
    <n v="91.089299999999994"/>
    <s v="036616376"/>
    <s v="1"/>
  </r>
  <r>
    <x v="9"/>
    <x v="191"/>
    <s v="1"/>
    <s v="03"/>
    <s v="15041RESIN020652022"/>
    <s v="22LB000C"/>
    <n v="1323"/>
    <n v="1323"/>
    <s v="06140108380017"/>
    <s v="FREUND DE EL SALVADOR S.A DE C.V."/>
    <n v="0"/>
    <n v="0"/>
    <n v="30.18"/>
    <n v="3.9234"/>
    <n v="0"/>
    <n v="0"/>
    <n v="34.103400000000001"/>
    <m/>
    <s v="1"/>
  </r>
  <r>
    <x v="9"/>
    <x v="191"/>
    <s v="1"/>
    <s v="03"/>
    <s v="15041RESIN020652022"/>
    <s v="22LB000C"/>
    <n v="1322"/>
    <n v="1322"/>
    <m/>
    <s v="OSCAR AMILCAR RAMOS VELASQUEZ"/>
    <n v="0"/>
    <n v="0"/>
    <n v="399.34"/>
    <n v="51.914200000000001"/>
    <n v="0"/>
    <n v="0"/>
    <n v="451.25419999999997"/>
    <s v="037049603"/>
    <s v="1"/>
  </r>
  <r>
    <x v="9"/>
    <x v="192"/>
    <s v="1"/>
    <s v="03"/>
    <s v="15041RESIN020652022"/>
    <s v="22LB000C"/>
    <n v="1321"/>
    <n v="1321"/>
    <s v="06141805201015"/>
    <s v="DITRIBUCION A Y C S.A DE C.V."/>
    <n v="0"/>
    <n v="0"/>
    <n v="57.52"/>
    <n v="7.4776000000000007"/>
    <n v="0"/>
    <n v="0"/>
    <n v="64.997600000000006"/>
    <m/>
    <s v="1"/>
  </r>
  <r>
    <x v="9"/>
    <x v="192"/>
    <s v="1"/>
    <s v="03"/>
    <s v="15041RESIN020652022"/>
    <s v="22LB000C"/>
    <n v="1320"/>
    <n v="1320"/>
    <m/>
    <s v="SANTIAGO ALCIDES ORELLANA"/>
    <n v="0"/>
    <n v="0"/>
    <n v="329.21"/>
    <n v="42.7973"/>
    <n v="0"/>
    <n v="0"/>
    <n v="372.00729999999999"/>
    <s v="024681860"/>
    <s v="1"/>
  </r>
  <r>
    <x v="9"/>
    <x v="192"/>
    <s v="1"/>
    <s v="03"/>
    <s v="15041RESIN020652022"/>
    <s v="22LB000C"/>
    <n v="1319"/>
    <n v="1319"/>
    <m/>
    <s v="OSCAR EDUARDO FLORES MACIA"/>
    <n v="0"/>
    <n v="0"/>
    <n v="77.650000000000006"/>
    <n v="10.094500000000002"/>
    <n v="0"/>
    <n v="0"/>
    <n v="87.744500000000002"/>
    <s v="023040354"/>
    <s v="1"/>
  </r>
  <r>
    <x v="9"/>
    <x v="192"/>
    <s v="1"/>
    <s v="03"/>
    <s v="15041RESIN020652022"/>
    <s v="22LB000C"/>
    <n v="1318"/>
    <n v="1318"/>
    <m/>
    <s v="VICTOR MANUEL GARCIA DE LA CRUZ"/>
    <n v="0"/>
    <n v="0"/>
    <n v="351.59"/>
    <n v="45.706699999999998"/>
    <n v="0"/>
    <n v="0"/>
    <n v="397.29669999999999"/>
    <s v="023756670"/>
    <s v="1"/>
  </r>
  <r>
    <x v="9"/>
    <x v="192"/>
    <s v="1"/>
    <s v="03"/>
    <s v="15041RESIN020652022"/>
    <s v="22LB000C"/>
    <n v="1317"/>
    <n v="1317"/>
    <m/>
    <s v="ANULADO"/>
    <n v="0"/>
    <n v="0"/>
    <n v="0"/>
    <n v="0"/>
    <n v="0"/>
    <n v="0"/>
    <n v="0"/>
    <m/>
    <s v="1"/>
  </r>
  <r>
    <x v="9"/>
    <x v="193"/>
    <s v="1"/>
    <s v="03"/>
    <s v="15041RESIN020652022"/>
    <s v="22LB000C"/>
    <n v="1316"/>
    <n v="1316"/>
    <m/>
    <s v="ANULADO"/>
    <n v="0"/>
    <n v="0"/>
    <n v="0"/>
    <n v="0"/>
    <n v="0"/>
    <n v="0"/>
    <n v="0"/>
    <m/>
    <s v="1"/>
  </r>
  <r>
    <x v="9"/>
    <x v="193"/>
    <s v="1"/>
    <s v="03"/>
    <s v="15041RESIN020652022"/>
    <s v="22LB000C"/>
    <n v="1315"/>
    <n v="1315"/>
    <m/>
    <s v="ANA CLORINDA  VASQUEZ MONTERROSA"/>
    <n v="0"/>
    <n v="0"/>
    <n v="102.88"/>
    <n v="13.3744"/>
    <n v="0"/>
    <n v="0"/>
    <n v="116.25439999999999"/>
    <s v="017788716"/>
    <s v="1"/>
  </r>
  <r>
    <x v="9"/>
    <x v="193"/>
    <s v="1"/>
    <s v="03"/>
    <s v="15041RESIN020652022"/>
    <s v="22LB000C"/>
    <n v="1314"/>
    <n v="1314"/>
    <m/>
    <s v="ANULADO"/>
    <n v="0"/>
    <n v="0"/>
    <n v="0"/>
    <n v="0"/>
    <n v="0"/>
    <n v="0"/>
    <n v="0"/>
    <m/>
    <s v="1"/>
  </r>
  <r>
    <x v="9"/>
    <x v="193"/>
    <s v="1"/>
    <s v="03"/>
    <s v="15041RESIN020652022"/>
    <s v="22LB000C"/>
    <n v="1313"/>
    <n v="1313"/>
    <m/>
    <s v="JUAN ANTONIO ALVARENGA GUARDADO"/>
    <n v="0"/>
    <n v="0"/>
    <n v="195.57"/>
    <n v="25.424099999999999"/>
    <n v="0"/>
    <n v="0"/>
    <n v="220.9941"/>
    <s v="036880959"/>
    <s v="1"/>
  </r>
  <r>
    <x v="9"/>
    <x v="193"/>
    <s v="1"/>
    <s v="03"/>
    <s v="15041RESIN020652022"/>
    <s v="22LB000C"/>
    <n v="1312"/>
    <n v="1312"/>
    <m/>
    <s v="FRANCISCO ALEXANDER TOBAR CASTILLO"/>
    <n v="0"/>
    <n v="0"/>
    <n v="394.69"/>
    <n v="51.309699999999999"/>
    <n v="0"/>
    <n v="0"/>
    <n v="445.99970000000002"/>
    <s v="036616376"/>
    <s v="1"/>
  </r>
  <r>
    <x v="9"/>
    <x v="193"/>
    <s v="1"/>
    <s v="03"/>
    <s v="15041RESIN020652022"/>
    <s v="22LB000C"/>
    <n v="1311"/>
    <n v="1311"/>
    <m/>
    <s v="LUIS FENDANDO ANCHETA"/>
    <n v="0"/>
    <n v="0"/>
    <n v="676.99"/>
    <n v="88.008700000000005"/>
    <n v="0"/>
    <n v="0"/>
    <n v="764.99869999999999"/>
    <s v="019830797"/>
    <s v="1"/>
  </r>
  <r>
    <x v="9"/>
    <x v="193"/>
    <s v="1"/>
    <s v="03"/>
    <s v="15041RESIN020652022"/>
    <s v="22LB000C"/>
    <n v="1310"/>
    <n v="1310"/>
    <m/>
    <s v="LAURA ELENA DUEÑAS BLANCO"/>
    <n v="0"/>
    <n v="0"/>
    <n v="176.1"/>
    <n v="22.893000000000001"/>
    <n v="0"/>
    <n v="0"/>
    <n v="198.99299999999999"/>
    <s v="015116086"/>
    <s v="1"/>
  </r>
  <r>
    <x v="9"/>
    <x v="193"/>
    <s v="1"/>
    <s v="03"/>
    <s v="15041RESIN020652022"/>
    <s v="22LB000C"/>
    <n v="1309"/>
    <n v="1309"/>
    <m/>
    <s v="FRANCISCO ALEXANDER TOBAR CASTILLO"/>
    <n v="0"/>
    <n v="0"/>
    <n v="142.47"/>
    <n v="18.521100000000001"/>
    <n v="0"/>
    <n v="0"/>
    <n v="160.99109999999999"/>
    <s v="036616376"/>
    <s v="1"/>
  </r>
  <r>
    <x v="9"/>
    <x v="194"/>
    <s v="1"/>
    <s v="03"/>
    <s v="15041RESIN020652022"/>
    <s v="22LB000C"/>
    <n v="1308"/>
    <n v="1308"/>
    <m/>
    <s v="VIELLMAN FABRICIO HERNANDEZ RIVERA"/>
    <n v="0"/>
    <n v="0"/>
    <n v="101.33"/>
    <n v="13.1729"/>
    <n v="0"/>
    <n v="0"/>
    <n v="114.5029"/>
    <s v="029422805"/>
    <s v="1"/>
  </r>
  <r>
    <x v="9"/>
    <x v="194"/>
    <s v="1"/>
    <s v="03"/>
    <s v="15041RESIN020652022"/>
    <s v="22LB000C"/>
    <n v="1307"/>
    <n v="1307"/>
    <m/>
    <s v="LUIS FENDANDO ANCHETA"/>
    <n v="0"/>
    <n v="0"/>
    <n v="710.61"/>
    <n v="92.379300000000001"/>
    <n v="0"/>
    <n v="0"/>
    <n v="802.98929999999996"/>
    <s v="019830797"/>
    <s v="1"/>
  </r>
  <r>
    <x v="9"/>
    <x v="194"/>
    <s v="1"/>
    <s v="03"/>
    <s v="15041RESIN020652022"/>
    <s v="22LB000C"/>
    <n v="1306"/>
    <n v="1306"/>
    <m/>
    <s v="SILVIA MARISELA CASTRO"/>
    <n v="0"/>
    <n v="0"/>
    <n v="479.65"/>
    <n v="62.354500000000002"/>
    <n v="0"/>
    <n v="0"/>
    <n v="542.00450000000001"/>
    <s v="017244720"/>
    <s v="1"/>
  </r>
  <r>
    <x v="9"/>
    <x v="194"/>
    <s v="1"/>
    <s v="03"/>
    <s v="15041RESIN020652022"/>
    <s v="22LB000C"/>
    <n v="1305"/>
    <n v="1305"/>
    <m/>
    <s v="RIGOBERTO SERRANO QUINTANILLA"/>
    <n v="0"/>
    <n v="0"/>
    <n v="419.47"/>
    <n v="54.531100000000002"/>
    <n v="0"/>
    <n v="0"/>
    <n v="474.00110000000001"/>
    <s v="039432925"/>
    <s v="1"/>
  </r>
  <r>
    <x v="9"/>
    <x v="194"/>
    <s v="1"/>
    <s v="03"/>
    <s v="15041RESIN020652022"/>
    <s v="22LB000C"/>
    <n v="1304"/>
    <n v="1304"/>
    <s v="06141805151034"/>
    <s v="TECNI INVERSIONES S.A DE C.V."/>
    <n v="0"/>
    <n v="0"/>
    <n v="33.409999999999997"/>
    <n v="4.3432999999999993"/>
    <n v="0"/>
    <n v="0"/>
    <n v="37.753299999999996"/>
    <m/>
    <s v="1"/>
  </r>
  <r>
    <x v="9"/>
    <x v="194"/>
    <s v="1"/>
    <s v="03"/>
    <s v="15041RESIN020652022"/>
    <s v="22LB000C"/>
    <n v="1303"/>
    <n v="1303"/>
    <m/>
    <s v="GUSTAVO IVAN TOLEDO PINTE"/>
    <n v="0"/>
    <n v="0"/>
    <n v="185.84"/>
    <n v="24.159200000000002"/>
    <n v="0"/>
    <n v="0"/>
    <n v="209.9992"/>
    <s v="012809745"/>
    <s v="1"/>
  </r>
  <r>
    <x v="9"/>
    <x v="194"/>
    <s v="1"/>
    <s v="03"/>
    <s v="15041RESIN020652022"/>
    <s v="22LB000C"/>
    <n v="1302"/>
    <n v="1302"/>
    <m/>
    <s v="ANULADO"/>
    <n v="0"/>
    <n v="0"/>
    <n v="0"/>
    <n v="0"/>
    <n v="0"/>
    <n v="0"/>
    <n v="0"/>
    <m/>
    <s v="1"/>
  </r>
  <r>
    <x v="9"/>
    <x v="194"/>
    <s v="1"/>
    <s v="03"/>
    <s v="15041RESIN020652022"/>
    <s v="22LB000C"/>
    <n v="1301"/>
    <n v="1301"/>
    <m/>
    <s v="LUIS FENDANDO ANCHETA"/>
    <n v="0"/>
    <n v="0"/>
    <n v="676.99"/>
    <n v="88.008700000000005"/>
    <n v="0"/>
    <n v="0"/>
    <n v="764.99869999999999"/>
    <s v="019830797"/>
    <s v="1"/>
  </r>
  <r>
    <x v="9"/>
    <x v="194"/>
    <s v="1"/>
    <s v="03"/>
    <s v="15041RESIN020652022"/>
    <s v="22LB000C"/>
    <n v="1300"/>
    <n v="1300"/>
    <m/>
    <s v="JUAN DANIEL RIVAS HERNANDEZ"/>
    <n v="0"/>
    <n v="0"/>
    <n v="443.36"/>
    <n v="57.636800000000001"/>
    <n v="0"/>
    <n v="0"/>
    <n v="500.99680000000001"/>
    <s v="056157740"/>
    <s v="1"/>
  </r>
  <r>
    <x v="9"/>
    <x v="195"/>
    <s v="1"/>
    <s v="03"/>
    <s v="15041RESIN020652022"/>
    <s v="22LB000C"/>
    <n v="1299"/>
    <n v="1299"/>
    <m/>
    <s v="JUAN ANTONIO ALVARENGA GUARDADO"/>
    <n v="0"/>
    <n v="0"/>
    <n v="221.24"/>
    <n v="28.761200000000002"/>
    <n v="0"/>
    <n v="0"/>
    <n v="250.00120000000001"/>
    <s v="036880959"/>
    <s v="1"/>
  </r>
  <r>
    <x v="9"/>
    <x v="195"/>
    <s v="1"/>
    <s v="03"/>
    <s v="15041RESIN020652022"/>
    <s v="22LB000C"/>
    <n v="1298"/>
    <n v="1298"/>
    <m/>
    <s v="SANTIAGO ALCIDES ORELLANA"/>
    <n v="0"/>
    <n v="0"/>
    <n v="244.25"/>
    <n v="31.752500000000001"/>
    <n v="0"/>
    <n v="0"/>
    <n v="276.0025"/>
    <s v="024681860"/>
    <s v="1"/>
  </r>
  <r>
    <x v="9"/>
    <x v="195"/>
    <s v="1"/>
    <s v="03"/>
    <s v="15041RESIN020652022"/>
    <s v="22LB000C"/>
    <n v="1297"/>
    <n v="1297"/>
    <m/>
    <s v="MERSON ANTONIO CHACHAGUA"/>
    <n v="0"/>
    <n v="0"/>
    <n v="151.77000000000001"/>
    <n v="19.730100000000004"/>
    <n v="0"/>
    <n v="0"/>
    <n v="171.5001"/>
    <s v="040796617"/>
    <s v="1"/>
  </r>
  <r>
    <x v="9"/>
    <x v="195"/>
    <s v="1"/>
    <s v="03"/>
    <s v="15041RESIN020652022"/>
    <s v="22LB000C"/>
    <n v="1296"/>
    <n v="1296"/>
    <m/>
    <s v="MARIA IRMA HERNANDEZ"/>
    <n v="0"/>
    <n v="0"/>
    <n v="506.37"/>
    <n v="65.828100000000006"/>
    <n v="0"/>
    <n v="0"/>
    <n v="572.19810000000007"/>
    <s v="034621498"/>
    <s v="1"/>
  </r>
  <r>
    <x v="9"/>
    <x v="195"/>
    <s v="1"/>
    <s v="03"/>
    <s v="15041RESIN020652022"/>
    <s v="22LB000C"/>
    <n v="1295"/>
    <n v="1295"/>
    <m/>
    <s v="RAUL CASTANEDA"/>
    <n v="0"/>
    <n v="0"/>
    <n v="329.65"/>
    <n v="42.854500000000002"/>
    <n v="0"/>
    <n v="0"/>
    <n v="372.50450000000001"/>
    <s v="019180574"/>
    <s v="1"/>
  </r>
  <r>
    <x v="9"/>
    <x v="195"/>
    <s v="1"/>
    <s v="03"/>
    <s v="15041RESIN020652022"/>
    <s v="22LB000C"/>
    <n v="1294"/>
    <n v="1294"/>
    <m/>
    <s v="OSCAR EDUARDO FLORES MACIA"/>
    <n v="0"/>
    <n v="0"/>
    <n v="495.58"/>
    <n v="64.425399999999996"/>
    <n v="0"/>
    <n v="0"/>
    <n v="560.00540000000001"/>
    <s v="023040354"/>
    <s v="1"/>
  </r>
  <r>
    <x v="9"/>
    <x v="195"/>
    <s v="1"/>
    <s v="03"/>
    <s v="15041RESIN020652022"/>
    <s v="22LB000C"/>
    <n v="1293"/>
    <n v="1293"/>
    <m/>
    <s v="SILVIA MARISELA CASTRO"/>
    <n v="0"/>
    <n v="0"/>
    <n v="435.4"/>
    <n v="56.601999999999997"/>
    <n v="0"/>
    <n v="0"/>
    <n v="492.00199999999995"/>
    <s v="017244720"/>
    <s v="1"/>
  </r>
  <r>
    <x v="9"/>
    <x v="196"/>
    <s v="1"/>
    <s v="03"/>
    <s v="15041RESIN020652022"/>
    <s v="22LB000C"/>
    <n v="1292"/>
    <n v="1292"/>
    <m/>
    <s v="SANTIAGO ALCIDES ORELLANA"/>
    <n v="0"/>
    <n v="0"/>
    <n v="149.96"/>
    <n v="19.494800000000001"/>
    <n v="0"/>
    <n v="0"/>
    <n v="169.45480000000001"/>
    <s v="024681860"/>
    <s v="1"/>
  </r>
  <r>
    <x v="9"/>
    <x v="196"/>
    <s v="1"/>
    <s v="03"/>
    <s v="15041RESIN020652022"/>
    <s v="22LB000C"/>
    <n v="1291"/>
    <n v="1291"/>
    <m/>
    <s v="ANA CLORINDA  VASQUEZ MONTERROSA"/>
    <n v="0"/>
    <n v="0"/>
    <n v="31.99"/>
    <n v="4.1586999999999996"/>
    <n v="0"/>
    <n v="0"/>
    <n v="36.148699999999998"/>
    <s v="017788716"/>
    <s v="1"/>
  </r>
  <r>
    <x v="9"/>
    <x v="196"/>
    <s v="1"/>
    <s v="03"/>
    <s v="15041RESIN020652022"/>
    <s v="22LB000C"/>
    <n v="1290"/>
    <n v="1290"/>
    <s v="06140811181062"/>
    <s v="ALFA BLOCK S.A DE C.V."/>
    <n v="0"/>
    <n v="0"/>
    <n v="53.98"/>
    <n v="7.0173999999999994"/>
    <n v="0"/>
    <n v="0"/>
    <n v="60.997399999999999"/>
    <m/>
    <s v="1"/>
  </r>
  <r>
    <x v="9"/>
    <x v="196"/>
    <s v="1"/>
    <s v="03"/>
    <s v="15041RESIN020652022"/>
    <s v="22LB000C"/>
    <n v="1289"/>
    <n v="1289"/>
    <m/>
    <s v="VIELLMAN FABRICIO HERNANDEZ RIVERA"/>
    <n v="0"/>
    <n v="0"/>
    <n v="232.75"/>
    <n v="30.2575"/>
    <n v="0"/>
    <n v="0"/>
    <n v="263.00749999999999"/>
    <s v="029422805"/>
    <s v="1"/>
  </r>
  <r>
    <x v="9"/>
    <x v="197"/>
    <s v="1"/>
    <s v="03"/>
    <s v="15041RESIN020652022"/>
    <s v="22LB000C"/>
    <n v="1288"/>
    <n v="1288"/>
    <m/>
    <s v="SILVIA MARISELA CASTRO"/>
    <n v="0"/>
    <n v="0"/>
    <n v="412.39"/>
    <n v="53.610700000000001"/>
    <n v="0"/>
    <n v="0"/>
    <n v="466.00069999999999"/>
    <s v="017244720"/>
    <s v="1"/>
  </r>
  <r>
    <x v="9"/>
    <x v="197"/>
    <s v="1"/>
    <s v="03"/>
    <s v="15041RESIN020652022"/>
    <s v="22LB000C"/>
    <n v="1287"/>
    <n v="1287"/>
    <m/>
    <s v="JOSE ARTURO GUARDADO MARTINEZ"/>
    <n v="0"/>
    <n v="0"/>
    <n v="127.43"/>
    <n v="16.565900000000003"/>
    <n v="0"/>
    <n v="0"/>
    <n v="143.99590000000001"/>
    <s v="020391560"/>
    <s v="1"/>
  </r>
  <r>
    <x v="9"/>
    <x v="197"/>
    <s v="1"/>
    <s v="03"/>
    <s v="15041RESIN020652022"/>
    <s v="22LB000C"/>
    <n v="1286"/>
    <n v="1286"/>
    <m/>
    <s v="OSCAR EDUARDO FLORES MACIA"/>
    <n v="0"/>
    <n v="0"/>
    <n v="504.44"/>
    <n v="65.577200000000005"/>
    <n v="0"/>
    <n v="0"/>
    <n v="570.0172"/>
    <s v="023040354"/>
    <s v="1"/>
  </r>
  <r>
    <x v="9"/>
    <x v="197"/>
    <s v="1"/>
    <s v="03"/>
    <s v="15041RESIN020652022"/>
    <s v="22LB000C"/>
    <n v="1285"/>
    <n v="1285"/>
    <m/>
    <s v="OSCAR EDUARDO FLORES MACIA"/>
    <n v="0"/>
    <n v="0"/>
    <n v="504.44"/>
    <n v="65.577200000000005"/>
    <n v="0"/>
    <n v="0"/>
    <n v="570.0172"/>
    <s v="023040354"/>
    <s v="1"/>
  </r>
  <r>
    <x v="9"/>
    <x v="197"/>
    <s v="1"/>
    <s v="03"/>
    <s v="15041RESIN020652022"/>
    <s v="22LB000C"/>
    <n v="1284"/>
    <n v="1284"/>
    <m/>
    <s v="JUAN MANUEL CONTRERAS GOMEZ"/>
    <n v="0"/>
    <n v="0"/>
    <n v="436.28"/>
    <n v="56.7164"/>
    <n v="0"/>
    <n v="0"/>
    <n v="492.99639999999999"/>
    <s v="017874143"/>
    <s v="1"/>
  </r>
  <r>
    <x v="9"/>
    <x v="197"/>
    <s v="1"/>
    <s v="03"/>
    <s v="15041RESIN020652022"/>
    <s v="22LB000C"/>
    <n v="1283"/>
    <n v="1283"/>
    <m/>
    <s v="LUIS FENDANDO ANCHETA"/>
    <n v="0"/>
    <n v="0"/>
    <n v="398.23"/>
    <n v="51.769900000000007"/>
    <n v="0"/>
    <n v="0"/>
    <n v="449.99990000000003"/>
    <s v="019830797"/>
    <s v="1"/>
  </r>
  <r>
    <x v="9"/>
    <x v="197"/>
    <s v="1"/>
    <s v="03"/>
    <s v="15041RESIN020652022"/>
    <s v="22LB000C"/>
    <n v="1282"/>
    <n v="1282"/>
    <m/>
    <s v="SANTIAGO ALCIDES ORELLANA"/>
    <n v="0"/>
    <n v="0"/>
    <n v="512.32000000000005"/>
    <n v="66.601600000000005"/>
    <n v="0"/>
    <n v="0"/>
    <n v="578.92160000000001"/>
    <s v="024681860"/>
    <s v="1"/>
  </r>
  <r>
    <x v="9"/>
    <x v="197"/>
    <s v="1"/>
    <s v="03"/>
    <s v="15041RESIN020652022"/>
    <s v="22LB000C"/>
    <n v="1281"/>
    <n v="1281"/>
    <m/>
    <s v="FRANCISCO ALEXANDER TOBAR CASTILLO"/>
    <n v="0"/>
    <n v="0"/>
    <n v="361.06"/>
    <n v="46.937800000000003"/>
    <n v="0"/>
    <n v="0"/>
    <n v="407.99779999999998"/>
    <s v="036616376"/>
    <s v="1"/>
  </r>
  <r>
    <x v="9"/>
    <x v="198"/>
    <s v="1"/>
    <s v="03"/>
    <s v="15041RESIN020652022"/>
    <s v="22LB000C"/>
    <n v="1280"/>
    <n v="1280"/>
    <m/>
    <s v="DENNY BRASIL MARTINEZ CASTILLO"/>
    <n v="0"/>
    <n v="0"/>
    <n v="194.69"/>
    <n v="25.309699999999999"/>
    <n v="0"/>
    <n v="0"/>
    <n v="219.99969999999999"/>
    <s v="032373455"/>
    <s v="1"/>
  </r>
  <r>
    <x v="9"/>
    <x v="198"/>
    <s v="1"/>
    <s v="03"/>
    <s v="15041RESIN020652022"/>
    <s v="22LB000C"/>
    <n v="1279"/>
    <n v="1279"/>
    <m/>
    <s v="VIELLMAN FABRICIO HERNANDEZ RIVERA"/>
    <n v="0"/>
    <n v="0"/>
    <n v="59.46"/>
    <n v="7.7298"/>
    <n v="0"/>
    <n v="0"/>
    <n v="67.189800000000005"/>
    <s v="029422805"/>
    <s v="1"/>
  </r>
  <r>
    <x v="9"/>
    <x v="198"/>
    <s v="1"/>
    <s v="03"/>
    <s v="15041RESIN020652022"/>
    <s v="22LB000C"/>
    <n v="1278"/>
    <n v="1278"/>
    <s v="06141805201015"/>
    <s v="DITRIBUCION A Y C S.A DE C.V."/>
    <n v="0"/>
    <n v="0"/>
    <n v="17.66"/>
    <n v="2.2958000000000003"/>
    <n v="0"/>
    <n v="0"/>
    <n v="19.9558"/>
    <m/>
    <s v="1"/>
  </r>
  <r>
    <x v="9"/>
    <x v="198"/>
    <s v="1"/>
    <s v="03"/>
    <s v="15041RESIN020652022"/>
    <s v="22LB000C"/>
    <n v="1277"/>
    <n v="1277"/>
    <m/>
    <s v="OSCAR AMILCAR RAMOS VELASQUEZ"/>
    <n v="0"/>
    <n v="0"/>
    <n v="403.54"/>
    <n v="52.460200000000007"/>
    <n v="0"/>
    <n v="0"/>
    <n v="456.00020000000001"/>
    <s v="037049603"/>
    <s v="1"/>
  </r>
  <r>
    <x v="9"/>
    <x v="198"/>
    <s v="1"/>
    <s v="03"/>
    <s v="15041RESIN020652022"/>
    <s v="22LB000C"/>
    <n v="1276"/>
    <n v="1276"/>
    <m/>
    <s v="FRANCISCO ALEXANDER TOBAR CASTILLO"/>
    <n v="0"/>
    <n v="0"/>
    <n v="381.42"/>
    <n v="49.584600000000002"/>
    <n v="0"/>
    <n v="0"/>
    <n v="431.00460000000004"/>
    <s v="036616376"/>
    <s v="1"/>
  </r>
  <r>
    <x v="9"/>
    <x v="198"/>
    <s v="1"/>
    <s v="03"/>
    <s v="15041RESIN020652022"/>
    <s v="22LB000C"/>
    <n v="1275"/>
    <n v="1275"/>
    <m/>
    <s v="OSCAR EDUARDO FLORES MACIA"/>
    <n v="0"/>
    <n v="0"/>
    <n v="108.41"/>
    <n v="14.093299999999999"/>
    <n v="0"/>
    <n v="0"/>
    <n v="122.5033"/>
    <s v="023040354"/>
    <s v="1"/>
  </r>
  <r>
    <x v="9"/>
    <x v="199"/>
    <s v="1"/>
    <s v="03"/>
    <s v="15041RESIN020652022"/>
    <s v="22LB000C"/>
    <n v="1274"/>
    <n v="1274"/>
    <m/>
    <s v="ANA CLORINDA  VASQUEZ MONTERROSA"/>
    <n v="0"/>
    <n v="0"/>
    <n v="55.75"/>
    <n v="7.2475000000000005"/>
    <n v="0"/>
    <n v="0"/>
    <n v="62.997500000000002"/>
    <s v="017788716"/>
    <s v="1"/>
  </r>
  <r>
    <x v="9"/>
    <x v="199"/>
    <s v="1"/>
    <s v="03"/>
    <s v="15041RESIN020652022"/>
    <s v="22LB000C"/>
    <n v="1273"/>
    <n v="1273"/>
    <m/>
    <s v="VIELLMAN FABRICIO HERNANDEZ RIVERA"/>
    <n v="0"/>
    <n v="0"/>
    <n v="152.56"/>
    <n v="19.832800000000002"/>
    <n v="0"/>
    <n v="0"/>
    <n v="172.39279999999999"/>
    <s v="029422805"/>
    <s v="1"/>
  </r>
  <r>
    <x v="9"/>
    <x v="199"/>
    <s v="1"/>
    <s v="03"/>
    <s v="15041RESIN020652022"/>
    <s v="22LB000C"/>
    <n v="1272"/>
    <n v="1272"/>
    <m/>
    <s v="SILVIA MARISELA CASTRO"/>
    <n v="0"/>
    <n v="0"/>
    <n v="443.36"/>
    <n v="57.636800000000001"/>
    <n v="0"/>
    <n v="0"/>
    <n v="500.99680000000001"/>
    <s v="017244720"/>
    <s v="1"/>
  </r>
  <r>
    <x v="9"/>
    <x v="199"/>
    <s v="1"/>
    <s v="03"/>
    <s v="15041RESIN020652022"/>
    <s v="22LB000C"/>
    <n v="1271"/>
    <n v="1271"/>
    <m/>
    <s v="VIELLMAN FABRICIO HERNANDEZ RIVERA"/>
    <n v="0"/>
    <n v="0"/>
    <n v="59.73"/>
    <n v="7.7648999999999999"/>
    <n v="0"/>
    <n v="0"/>
    <n v="67.494900000000001"/>
    <s v="029422805"/>
    <s v="1"/>
  </r>
  <r>
    <x v="9"/>
    <x v="199"/>
    <s v="1"/>
    <s v="03"/>
    <s v="15041RESIN020652022"/>
    <s v="22LB000C"/>
    <n v="1270"/>
    <n v="1270"/>
    <m/>
    <s v="JUAN ANTONIO ALVARENGA GUARDADO"/>
    <n v="0"/>
    <n v="0"/>
    <n v="226.1"/>
    <n v="29.393000000000001"/>
    <n v="0"/>
    <n v="0"/>
    <n v="255.49299999999999"/>
    <s v="036880959"/>
    <s v="1"/>
  </r>
  <r>
    <x v="9"/>
    <x v="199"/>
    <s v="1"/>
    <s v="03"/>
    <s v="15041RESIN020652022"/>
    <s v="22LB000C"/>
    <n v="1269"/>
    <n v="1269"/>
    <m/>
    <s v="GUSTAVO IVAN TOLEDO PINTE"/>
    <n v="0"/>
    <n v="0"/>
    <n v="22.12"/>
    <n v="2.8756000000000004"/>
    <n v="0"/>
    <n v="0"/>
    <n v="24.995600000000003"/>
    <s v="012809745"/>
    <s v="1"/>
  </r>
  <r>
    <x v="9"/>
    <x v="199"/>
    <s v="1"/>
    <s v="03"/>
    <s v="15041RESIN020652022"/>
    <s v="22LB000C"/>
    <n v="1268"/>
    <n v="1268"/>
    <m/>
    <s v="SILVIA MARISELA CASTRO"/>
    <n v="0"/>
    <n v="0"/>
    <n v="477.88"/>
    <n v="62.124400000000001"/>
    <n v="0"/>
    <n v="0"/>
    <n v="540.00440000000003"/>
    <s v="017244720"/>
    <s v="1"/>
  </r>
  <r>
    <x v="9"/>
    <x v="200"/>
    <s v="1"/>
    <s v="03"/>
    <s v="15041RESIN020652022"/>
    <s v="22LB000C"/>
    <n v="1267"/>
    <n v="1267"/>
    <m/>
    <s v="ANULADO"/>
    <n v="0"/>
    <n v="0"/>
    <n v="0"/>
    <n v="0"/>
    <n v="0"/>
    <n v="0"/>
    <n v="0"/>
    <m/>
    <s v="1"/>
  </r>
  <r>
    <x v="9"/>
    <x v="200"/>
    <s v="1"/>
    <s v="03"/>
    <s v="15041RESIN020652022"/>
    <s v="22LB000C"/>
    <n v="1266"/>
    <n v="1266"/>
    <m/>
    <s v="FRANCISCO MELARA ARDON"/>
    <n v="0"/>
    <n v="0"/>
    <n v="920.35"/>
    <n v="119.64550000000001"/>
    <n v="0"/>
    <n v="0"/>
    <n v="1039.9955"/>
    <s v="024372843"/>
    <s v="1"/>
  </r>
  <r>
    <x v="9"/>
    <x v="200"/>
    <s v="1"/>
    <s v="03"/>
    <s v="15041RESIN020652022"/>
    <s v="22LB000C"/>
    <n v="1265"/>
    <n v="1265"/>
    <m/>
    <s v="SILVIA MARISELA CASTRO"/>
    <n v="0"/>
    <n v="0"/>
    <n v="415.93"/>
    <n v="54.070900000000002"/>
    <n v="0"/>
    <n v="0"/>
    <n v="470.0009"/>
    <s v="017244720"/>
    <s v="1"/>
  </r>
  <r>
    <x v="9"/>
    <x v="200"/>
    <s v="1"/>
    <s v="03"/>
    <s v="15041RESIN020652022"/>
    <s v="22LB000C"/>
    <n v="1264"/>
    <n v="1264"/>
    <m/>
    <s v="VIELLMAN FABRICIO HERNANDEZ RIVERA"/>
    <n v="0"/>
    <n v="0"/>
    <n v="131.15"/>
    <n v="17.049500000000002"/>
    <n v="0"/>
    <n v="0"/>
    <n v="148.1995"/>
    <s v="029422805"/>
    <s v="1"/>
  </r>
  <r>
    <x v="9"/>
    <x v="200"/>
    <s v="1"/>
    <s v="03"/>
    <s v="15041RESIN020652022"/>
    <s v="22LB000C"/>
    <n v="1263"/>
    <n v="1263"/>
    <m/>
    <s v="JUAN MANUEL CONTRERAS GOMEZ"/>
    <n v="0"/>
    <n v="0"/>
    <n v="499.11"/>
    <n v="64.88430000000001"/>
    <n v="0"/>
    <n v="0"/>
    <n v="563.99430000000007"/>
    <s v="017874143"/>
    <s v="1"/>
  </r>
  <r>
    <x v="9"/>
    <x v="200"/>
    <s v="1"/>
    <s v="03"/>
    <s v="15041RESIN020652022"/>
    <s v="22LB000C"/>
    <n v="1262"/>
    <n v="1262"/>
    <m/>
    <s v="LUIS FENDANDO ANCHETA"/>
    <n v="0"/>
    <n v="0"/>
    <n v="456.81"/>
    <n v="59.385300000000001"/>
    <n v="0"/>
    <n v="0"/>
    <n v="516.19529999999997"/>
    <s v="019830797"/>
    <s v="1"/>
  </r>
  <r>
    <x v="9"/>
    <x v="201"/>
    <s v="1"/>
    <s v="03"/>
    <s v="15041RESIN020652022"/>
    <s v="22LB000C"/>
    <n v="1261"/>
    <n v="1261"/>
    <m/>
    <s v="RAFAEL ROLANDO CALVO GARCIA"/>
    <n v="0"/>
    <n v="0"/>
    <n v="74.239999999999995"/>
    <n v="9.6511999999999993"/>
    <n v="0"/>
    <n v="0"/>
    <n v="83.891199999999998"/>
    <s v="023627481"/>
    <s v="1"/>
  </r>
  <r>
    <x v="9"/>
    <x v="201"/>
    <s v="1"/>
    <s v="03"/>
    <s v="15041RESIN020652022"/>
    <s v="22LB000C"/>
    <n v="1260"/>
    <n v="1260"/>
    <m/>
    <s v="ANULADO"/>
    <n v="0"/>
    <n v="0"/>
    <n v="0"/>
    <n v="0"/>
    <n v="0"/>
    <n v="0"/>
    <n v="0"/>
    <m/>
    <s v="1"/>
  </r>
  <r>
    <x v="9"/>
    <x v="201"/>
    <s v="1"/>
    <s v="03"/>
    <s v="15041RESIN020652022"/>
    <s v="22LB000C"/>
    <n v="1259"/>
    <n v="1259"/>
    <m/>
    <s v="SANTIAGO ALCIDES ORELLANA"/>
    <n v="0"/>
    <n v="0"/>
    <n v="274.36"/>
    <n v="35.666800000000002"/>
    <n v="0"/>
    <n v="0"/>
    <n v="310.02680000000004"/>
    <s v="024681860"/>
    <s v="1"/>
  </r>
  <r>
    <x v="9"/>
    <x v="201"/>
    <s v="1"/>
    <s v="03"/>
    <s v="15041RESIN020652022"/>
    <s v="22LB000C"/>
    <n v="1258"/>
    <n v="1258"/>
    <m/>
    <s v="JULIO ERNESTO RAMIREZ"/>
    <n v="0"/>
    <n v="0"/>
    <n v="243.36"/>
    <n v="31.636800000000004"/>
    <n v="0"/>
    <n v="0"/>
    <n v="274.99680000000001"/>
    <s v="011146762"/>
    <s v="1"/>
  </r>
  <r>
    <x v="9"/>
    <x v="201"/>
    <s v="1"/>
    <s v="03"/>
    <s v="15041RESIN020652022"/>
    <s v="22LB000C"/>
    <n v="1257"/>
    <n v="1257"/>
    <m/>
    <s v="SANTIAGO ALCIDES ORELLANA"/>
    <n v="0"/>
    <n v="0"/>
    <n v="308.62"/>
    <n v="40.120600000000003"/>
    <n v="0"/>
    <n v="0"/>
    <n v="348.74060000000003"/>
    <s v="024681860"/>
    <s v="1"/>
  </r>
  <r>
    <x v="9"/>
    <x v="201"/>
    <s v="1"/>
    <s v="03"/>
    <s v="15041RESIN020652022"/>
    <s v="22LB000C"/>
    <n v="1256"/>
    <n v="1256"/>
    <m/>
    <s v="VIELLMAN FABRICIO HERNANDEZ RIVERA"/>
    <n v="0"/>
    <n v="0"/>
    <n v="199.65"/>
    <n v="25.954500000000003"/>
    <n v="0"/>
    <n v="0"/>
    <n v="225.6045"/>
    <s v="029422805"/>
    <s v="1"/>
  </r>
  <r>
    <x v="9"/>
    <x v="201"/>
    <s v="1"/>
    <s v="03"/>
    <s v="15041RESIN020652022"/>
    <s v="22LB000C"/>
    <n v="1255"/>
    <n v="1255"/>
    <m/>
    <s v="AVELARDO ESPINOZA RIVAS"/>
    <n v="0"/>
    <n v="0"/>
    <n v="417.7"/>
    <n v="54.301000000000002"/>
    <n v="0"/>
    <n v="0"/>
    <n v="472.00099999999998"/>
    <s v="006348901"/>
    <s v="1"/>
  </r>
  <r>
    <x v="9"/>
    <x v="202"/>
    <s v="1"/>
    <s v="03"/>
    <s v="15041RESIN020652022"/>
    <s v="22LB000C"/>
    <n v="1254"/>
    <n v="1254"/>
    <m/>
    <s v="LUIS FENDANDO ANCHETA"/>
    <n v="0"/>
    <n v="0"/>
    <n v="1096.02"/>
    <n v="142.48259999999999"/>
    <n v="0"/>
    <n v="0"/>
    <n v="1238.5026"/>
    <s v="019830797"/>
    <s v="1"/>
  </r>
  <r>
    <x v="9"/>
    <x v="202"/>
    <s v="1"/>
    <s v="03"/>
    <s v="15041RESIN020652022"/>
    <s v="22LB000C"/>
    <n v="1253"/>
    <n v="1253"/>
    <m/>
    <s v="SANTIAGO ALCIDES ORELLANA"/>
    <n v="0"/>
    <n v="0"/>
    <n v="488.49"/>
    <n v="63.503700000000002"/>
    <n v="0"/>
    <n v="0"/>
    <n v="551.99369999999999"/>
    <s v="024681860"/>
    <s v="1"/>
  </r>
  <r>
    <x v="9"/>
    <x v="202"/>
    <s v="1"/>
    <s v="03"/>
    <s v="15041RESIN020652022"/>
    <s v="22LB000C"/>
    <n v="1252"/>
    <n v="1252"/>
    <m/>
    <s v="JOSE ARTURO GUARDADO MARTINEZ"/>
    <n v="0"/>
    <n v="0"/>
    <n v="398.23"/>
    <n v="51.769900000000007"/>
    <n v="0"/>
    <n v="0"/>
    <n v="449.99990000000003"/>
    <s v="020391560"/>
    <s v="1"/>
  </r>
  <r>
    <x v="9"/>
    <x v="202"/>
    <s v="1"/>
    <s v="03"/>
    <s v="15041RESIN020652022"/>
    <s v="22LB000C"/>
    <n v="1251"/>
    <n v="1251"/>
    <m/>
    <s v="GUSTAVO IVAN TOLEDO PINTE"/>
    <n v="0"/>
    <n v="0"/>
    <n v="17.7"/>
    <n v="2.3010000000000002"/>
    <n v="0"/>
    <n v="0"/>
    <n v="20.000999999999998"/>
    <s v="012809745"/>
    <s v="1"/>
  </r>
  <r>
    <x v="9"/>
    <x v="203"/>
    <s v="1"/>
    <s v="03"/>
    <s v="15041RESIN020652022"/>
    <s v="22LB000C"/>
    <n v="1250"/>
    <n v="1250"/>
    <m/>
    <s v="ANA CLORINDA  VASQUEZ MONTERROSA"/>
    <n v="0"/>
    <n v="0"/>
    <n v="18.579999999999998"/>
    <n v="2.4154"/>
    <n v="0"/>
    <n v="0"/>
    <n v="20.995399999999997"/>
    <s v="017788716"/>
    <s v="1"/>
  </r>
  <r>
    <x v="9"/>
    <x v="203"/>
    <s v="1"/>
    <s v="03"/>
    <s v="15041RESIN020652022"/>
    <s v="22LB000C"/>
    <n v="1249"/>
    <n v="1249"/>
    <m/>
    <s v="ORLANDO AYALA RAUDA"/>
    <n v="0"/>
    <n v="0"/>
    <n v="902.65"/>
    <n v="117.3445"/>
    <n v="0"/>
    <n v="0"/>
    <n v="1019.9945"/>
    <s v="022524826"/>
    <s v="1"/>
  </r>
  <r>
    <x v="9"/>
    <x v="203"/>
    <s v="1"/>
    <s v="03"/>
    <s v="15041RESIN020652022"/>
    <s v="22LB000C"/>
    <n v="1248"/>
    <n v="1248"/>
    <m/>
    <s v="LUIS FENDANDO ANCHETA"/>
    <n v="0"/>
    <n v="0"/>
    <n v="398.23"/>
    <n v="51.769900000000007"/>
    <n v="0"/>
    <n v="0"/>
    <n v="449.99990000000003"/>
    <s v="019830797"/>
    <s v="1"/>
  </r>
  <r>
    <x v="9"/>
    <x v="203"/>
    <s v="1"/>
    <s v="03"/>
    <s v="15041RESIN020652022"/>
    <s v="22LB000C"/>
    <n v="1247"/>
    <n v="1247"/>
    <m/>
    <s v="OSCAR EDUARDO FLORES MACIA"/>
    <n v="0"/>
    <n v="0"/>
    <n v="486.73"/>
    <n v="63.274900000000002"/>
    <n v="0"/>
    <n v="0"/>
    <n v="550.00490000000002"/>
    <s v="023040354"/>
    <s v="1"/>
  </r>
  <r>
    <x v="9"/>
    <x v="203"/>
    <s v="1"/>
    <s v="03"/>
    <s v="15041RESIN020652022"/>
    <s v="22LB000C"/>
    <n v="1246"/>
    <n v="1246"/>
    <m/>
    <s v="JOSE ARTURO GUARDADO MARTINEZ"/>
    <n v="0"/>
    <n v="0"/>
    <n v="416.36"/>
    <n v="54.126800000000003"/>
    <n v="0"/>
    <n v="0"/>
    <n v="470.48680000000002"/>
    <s v="020391560"/>
    <s v="1"/>
  </r>
  <r>
    <x v="9"/>
    <x v="203"/>
    <s v="1"/>
    <s v="03"/>
    <s v="15041RESIN020652022"/>
    <s v="22LB000C"/>
    <n v="1245"/>
    <n v="1245"/>
    <s v="03152303051010"/>
    <s v="FERRETERIA Y SUMINISTROS DE OCCIDENTE"/>
    <n v="0"/>
    <n v="0"/>
    <n v="141.59"/>
    <n v="18.406700000000001"/>
    <n v="0"/>
    <n v="0"/>
    <n v="159.9967"/>
    <m/>
    <s v="1"/>
  </r>
  <r>
    <x v="9"/>
    <x v="204"/>
    <s v="1"/>
    <s v="03"/>
    <s v="15041RESIN020652022"/>
    <s v="22LB000C"/>
    <n v="1244"/>
    <n v="1244"/>
    <m/>
    <s v="JUAN ANTONIO MONTERROSA HERNANDEZ"/>
    <n v="0"/>
    <n v="0"/>
    <n v="190.27"/>
    <n v="24.735100000000003"/>
    <n v="0"/>
    <n v="0"/>
    <n v="215.00510000000003"/>
    <s v="013838153"/>
    <s v="1"/>
  </r>
  <r>
    <x v="9"/>
    <x v="204"/>
    <s v="1"/>
    <s v="03"/>
    <s v="15041RESIN020652022"/>
    <s v="22LB000C"/>
    <n v="1243"/>
    <n v="1243"/>
    <m/>
    <s v="OSCAR EDUARDO FLORES MACIA"/>
    <n v="0"/>
    <n v="0"/>
    <n v="504.44"/>
    <n v="65.577200000000005"/>
    <n v="0"/>
    <n v="0"/>
    <n v="570.0172"/>
    <s v="023040354"/>
    <s v="1"/>
  </r>
  <r>
    <x v="9"/>
    <x v="204"/>
    <s v="1"/>
    <s v="03"/>
    <s v="15041RESIN020652022"/>
    <s v="22LB000C"/>
    <n v="1242"/>
    <n v="1242"/>
    <m/>
    <s v="RIGOBERTO SERRANO QUINTANILLA"/>
    <n v="0"/>
    <n v="0"/>
    <n v="409.29"/>
    <n v="53.207700000000003"/>
    <n v="0"/>
    <n v="0"/>
    <n v="462.49770000000001"/>
    <s v="039432925"/>
    <s v="1"/>
  </r>
  <r>
    <x v="9"/>
    <x v="204"/>
    <s v="1"/>
    <s v="03"/>
    <s v="15041RESIN020652022"/>
    <s v="22LB000C"/>
    <n v="1241"/>
    <n v="1241"/>
    <m/>
    <s v="SILVIA MARISELA CASTRO"/>
    <n v="0"/>
    <n v="0"/>
    <n v="438.94"/>
    <n v="57.062200000000004"/>
    <n v="0"/>
    <n v="0"/>
    <n v="496.00220000000002"/>
    <s v="017244720"/>
    <s v="1"/>
  </r>
  <r>
    <x v="9"/>
    <x v="205"/>
    <s v="1"/>
    <s v="03"/>
    <s v="15041RESIN020652022"/>
    <s v="22LB000C"/>
    <n v="1240"/>
    <n v="1240"/>
    <m/>
    <s v="SANTIAGO ALCIDES ORELLANA"/>
    <n v="0"/>
    <n v="0"/>
    <n v="306.2"/>
    <n v="39.805999999999997"/>
    <n v="0"/>
    <n v="0"/>
    <n v="346.00599999999997"/>
    <s v="024681860"/>
    <s v="1"/>
  </r>
  <r>
    <x v="9"/>
    <x v="205"/>
    <s v="1"/>
    <s v="03"/>
    <s v="15041RESIN020652022"/>
    <s v="22LB000C"/>
    <n v="1239"/>
    <n v="1239"/>
    <m/>
    <s v="RIGOBERTO SERRANO QUINTANILLA"/>
    <n v="0"/>
    <n v="0"/>
    <n v="430.53"/>
    <n v="55.968899999999998"/>
    <n v="0"/>
    <n v="0"/>
    <n v="486.49889999999999"/>
    <s v="039432925"/>
    <s v="1"/>
  </r>
  <r>
    <x v="9"/>
    <x v="205"/>
    <s v="1"/>
    <s v="03"/>
    <s v="15041RESIN020652022"/>
    <s v="22LB000C"/>
    <n v="1238"/>
    <n v="1238"/>
    <m/>
    <s v="MIRNA ERMITA ORELLANA DE MARTINEZ"/>
    <n v="0"/>
    <n v="0"/>
    <n v="395.58"/>
    <n v="51.425399999999996"/>
    <n v="0"/>
    <n v="0"/>
    <n v="447.00540000000001"/>
    <s v="005441162"/>
    <s v="1"/>
  </r>
  <r>
    <x v="9"/>
    <x v="205"/>
    <s v="1"/>
    <s v="03"/>
    <s v="15041RESIN020652022"/>
    <s v="22LB000C"/>
    <n v="1237"/>
    <n v="1237"/>
    <m/>
    <s v="VIELLMAN FABRICIO HERNANDEZ RIVERA"/>
    <n v="0"/>
    <n v="0"/>
    <n v="223.45"/>
    <n v="29.048500000000001"/>
    <n v="0"/>
    <n v="0"/>
    <n v="252.49849999999998"/>
    <s v="029422805"/>
    <s v="1"/>
  </r>
  <r>
    <x v="9"/>
    <x v="205"/>
    <s v="1"/>
    <s v="03"/>
    <s v="15041RESIN020652022"/>
    <s v="22LB000C"/>
    <n v="1236"/>
    <n v="1236"/>
    <m/>
    <s v="VIELLMAN FABRICIO HERNANDEZ RIVERA"/>
    <n v="0"/>
    <n v="0"/>
    <n v="105.42"/>
    <n v="13.704600000000001"/>
    <n v="0"/>
    <n v="0"/>
    <n v="119.1246"/>
    <s v="029422805"/>
    <s v="1"/>
  </r>
  <r>
    <x v="9"/>
    <x v="205"/>
    <s v="1"/>
    <s v="03"/>
    <s v="15041RESIN020652022"/>
    <s v="22LB000C"/>
    <n v="1235"/>
    <n v="1235"/>
    <m/>
    <s v="RUDELZO BALMORE JIMENEZ HERRERA"/>
    <n v="0"/>
    <n v="0"/>
    <n v="405.75"/>
    <n v="52.747500000000002"/>
    <n v="0"/>
    <n v="0"/>
    <n v="458.4975"/>
    <s v="014610299"/>
    <s v="1"/>
  </r>
  <r>
    <x v="9"/>
    <x v="205"/>
    <s v="1"/>
    <s v="03"/>
    <s v="15041RESIN020652022"/>
    <s v="22LB000C"/>
    <n v="1234"/>
    <n v="1234"/>
    <m/>
    <s v="LUIS FENDANDO ANCHETA"/>
    <n v="0"/>
    <n v="0"/>
    <n v="336.27"/>
    <n v="43.7151"/>
    <n v="0"/>
    <n v="0"/>
    <n v="379.98509999999999"/>
    <s v="019830797"/>
    <s v="1"/>
  </r>
  <r>
    <x v="9"/>
    <x v="205"/>
    <s v="1"/>
    <s v="03"/>
    <s v="15041RESIN020652022"/>
    <s v="22LB000C"/>
    <n v="1233"/>
    <n v="1233"/>
    <m/>
    <s v="FRANCISCO ALEXANDER TOBAR CASTILLO"/>
    <n v="0"/>
    <n v="0"/>
    <n v="358.41"/>
    <n v="46.593300000000006"/>
    <n v="0"/>
    <n v="0"/>
    <n v="405.00330000000002"/>
    <s v="036616376"/>
    <s v="1"/>
  </r>
  <r>
    <x v="9"/>
    <x v="205"/>
    <s v="1"/>
    <s v="03"/>
    <s v="15041RESIN020652022"/>
    <s v="22LB000C"/>
    <n v="1232"/>
    <n v="1232"/>
    <m/>
    <s v="SAMUEL GARCIA COLOCHO"/>
    <n v="0"/>
    <n v="0"/>
    <n v="295.22000000000003"/>
    <n v="38.378600000000006"/>
    <n v="0"/>
    <n v="0"/>
    <n v="333.59860000000003"/>
    <s v="013423097"/>
    <s v="1"/>
  </r>
  <r>
    <x v="9"/>
    <x v="206"/>
    <s v="1"/>
    <s v="03"/>
    <s v="15041RESIN020652022"/>
    <s v="22LB000C"/>
    <n v="1231"/>
    <n v="1231"/>
    <m/>
    <s v="JOSE DANIEL ZETINO CARIAS"/>
    <n v="0"/>
    <n v="0"/>
    <n v="462.39"/>
    <n v="60.110700000000001"/>
    <n v="0"/>
    <n v="0"/>
    <n v="522.50069999999994"/>
    <s v="033194008"/>
    <s v="1"/>
  </r>
  <r>
    <x v="9"/>
    <x v="206"/>
    <s v="1"/>
    <s v="03"/>
    <s v="15041RESIN020652022"/>
    <s v="22LB000C"/>
    <n v="1230"/>
    <n v="1230"/>
    <m/>
    <s v="JOSE ARTURO GUARDADO MARTINEZ"/>
    <n v="0"/>
    <n v="0"/>
    <n v="438.84"/>
    <n v="57.049199999999999"/>
    <n v="0"/>
    <n v="0"/>
    <n v="495.88919999999996"/>
    <s v="020391560"/>
    <s v="1"/>
  </r>
  <r>
    <x v="9"/>
    <x v="206"/>
    <s v="1"/>
    <s v="03"/>
    <s v="15041RESIN020652022"/>
    <s v="22LB000C"/>
    <n v="1229"/>
    <n v="1229"/>
    <m/>
    <s v="OSCAR EDUARDO FLORES MACIA"/>
    <n v="0"/>
    <n v="0"/>
    <n v="639.82000000000005"/>
    <n v="83.176600000000008"/>
    <n v="0"/>
    <n v="0"/>
    <n v="722.99660000000006"/>
    <s v="023040354"/>
    <s v="1"/>
  </r>
  <r>
    <x v="9"/>
    <x v="206"/>
    <s v="1"/>
    <s v="03"/>
    <s v="15041RESIN020652022"/>
    <s v="22LB000C"/>
    <n v="1228"/>
    <n v="1228"/>
    <m/>
    <s v="MIGUEL HENRIQUEZ CHAVEZ"/>
    <n v="0"/>
    <n v="0"/>
    <n v="181.1"/>
    <n v="23.542999999999999"/>
    <n v="0"/>
    <n v="0"/>
    <n v="204.643"/>
    <s v="022125135"/>
    <s v="1"/>
  </r>
  <r>
    <x v="9"/>
    <x v="206"/>
    <s v="1"/>
    <s v="03"/>
    <s v="15041RESIN020652022"/>
    <s v="22LB000C"/>
    <n v="1227"/>
    <n v="1227"/>
    <m/>
    <s v="LUIS FENDANDO ANCHETA"/>
    <n v="0"/>
    <n v="0"/>
    <n v="770.52"/>
    <n v="100.16760000000001"/>
    <n v="0"/>
    <n v="0"/>
    <n v="870.68759999999997"/>
    <s v="019830797"/>
    <s v="1"/>
  </r>
  <r>
    <x v="9"/>
    <x v="206"/>
    <s v="1"/>
    <s v="03"/>
    <s v="15041RESIN020652022"/>
    <s v="22LB000C"/>
    <n v="1226"/>
    <n v="1226"/>
    <m/>
    <s v="JAIME ANTONIO MORAN LEON"/>
    <n v="0"/>
    <n v="0"/>
    <n v="419.9"/>
    <n v="54.586999999999996"/>
    <n v="0"/>
    <n v="0"/>
    <n v="474.48699999999997"/>
    <s v="027638133"/>
    <s v="1"/>
  </r>
  <r>
    <x v="9"/>
    <x v="206"/>
    <s v="1"/>
    <s v="03"/>
    <s v="15041RESIN020652022"/>
    <s v="22LB000C"/>
    <n v="1225"/>
    <n v="1225"/>
    <m/>
    <s v="OSCAR AMILCAR RAMOS VELASQUEZ"/>
    <n v="0"/>
    <n v="0"/>
    <n v="38.5"/>
    <n v="5.0049999999999999"/>
    <n v="0"/>
    <n v="0"/>
    <n v="43.505000000000003"/>
    <s v="037049603"/>
    <s v="1"/>
  </r>
  <r>
    <x v="9"/>
    <x v="206"/>
    <s v="1"/>
    <s v="03"/>
    <s v="15041RESIN020652022"/>
    <s v="22LB000C"/>
    <n v="1224"/>
    <n v="1224"/>
    <m/>
    <s v="ROMEO ANTONIO ESCALANTE ORELLANA"/>
    <n v="0"/>
    <n v="0"/>
    <n v="454.87"/>
    <n v="59.133100000000006"/>
    <n v="0"/>
    <n v="0"/>
    <n v="514.00310000000002"/>
    <s v="016983575"/>
    <s v="1"/>
  </r>
  <r>
    <x v="9"/>
    <x v="206"/>
    <s v="1"/>
    <s v="03"/>
    <s v="15041RESIN020652022"/>
    <s v="22LB000C"/>
    <n v="1223"/>
    <n v="1223"/>
    <m/>
    <s v="VIELLMAN FABRICIO HERNANDEZ RIVERA"/>
    <n v="0"/>
    <n v="0"/>
    <n v="102.21"/>
    <n v="13.2873"/>
    <n v="0"/>
    <n v="0"/>
    <n v="115.4973"/>
    <s v="029422805"/>
    <s v="1"/>
  </r>
  <r>
    <x v="9"/>
    <x v="206"/>
    <s v="1"/>
    <s v="03"/>
    <s v="15041RESIN020652022"/>
    <s v="22LB000C"/>
    <n v="1222"/>
    <n v="1222"/>
    <m/>
    <s v="FRANCISCO ALEXANDER TOBAR CASTILLO"/>
    <n v="0"/>
    <n v="0"/>
    <n v="361.28"/>
    <n v="46.9664"/>
    <n v="0"/>
    <n v="0"/>
    <n v="408.24639999999999"/>
    <s v="036616376"/>
    <s v="1"/>
  </r>
  <r>
    <x v="9"/>
    <x v="206"/>
    <s v="1"/>
    <s v="03"/>
    <s v="15041RESIN020652022"/>
    <s v="22LB000C"/>
    <n v="1221"/>
    <n v="1221"/>
    <m/>
    <s v="OSCAR EDUARDO FLORES MACIA"/>
    <n v="0"/>
    <n v="0"/>
    <n v="117.7"/>
    <n v="15.301"/>
    <n v="0"/>
    <n v="0"/>
    <n v="133.001"/>
    <s v="023040354"/>
    <s v="1"/>
  </r>
  <r>
    <x v="9"/>
    <x v="206"/>
    <s v="1"/>
    <s v="03"/>
    <s v="15041RESIN020652022"/>
    <s v="22LB000C"/>
    <n v="1220"/>
    <n v="1220"/>
    <m/>
    <s v="JOSE ARTURO GUARDADO MARTINEZ"/>
    <n v="0"/>
    <n v="0"/>
    <n v="436.29"/>
    <n v="56.717700000000008"/>
    <n v="0"/>
    <n v="0"/>
    <n v="493.0077"/>
    <s v="020391560"/>
    <s v="1"/>
  </r>
  <r>
    <x v="9"/>
    <x v="206"/>
    <s v="1"/>
    <s v="03"/>
    <s v="15041RESIN020652022"/>
    <s v="22LB000C"/>
    <n v="1219"/>
    <n v="1219"/>
    <m/>
    <s v="LUIS FENDANDO ANCHETA"/>
    <n v="0"/>
    <n v="0"/>
    <n v="412.83"/>
    <n v="53.667900000000003"/>
    <n v="0"/>
    <n v="0"/>
    <n v="466.49789999999996"/>
    <s v="019830797"/>
    <s v="1"/>
  </r>
  <r>
    <x v="9"/>
    <x v="207"/>
    <s v="1"/>
    <s v="03"/>
    <s v="15041RESIN020652022"/>
    <s v="22LB000C"/>
    <n v="1218"/>
    <n v="1218"/>
    <m/>
    <s v="ANULADO"/>
    <n v="0"/>
    <n v="0"/>
    <n v="0"/>
    <n v="0"/>
    <n v="0"/>
    <n v="0"/>
    <n v="0"/>
    <m/>
    <s v="1"/>
  </r>
  <r>
    <x v="9"/>
    <x v="207"/>
    <s v="1"/>
    <s v="03"/>
    <s v="15041RESIN020652022"/>
    <s v="22LB000C"/>
    <n v="1217"/>
    <n v="1217"/>
    <m/>
    <s v="MIGUEL HENRIQUEZ CHAVEZ"/>
    <n v="0"/>
    <n v="0"/>
    <n v="198.23"/>
    <n v="25.7699"/>
    <n v="0"/>
    <n v="0"/>
    <n v="223.9999"/>
    <s v="022125135"/>
    <s v="1"/>
  </r>
  <r>
    <x v="9"/>
    <x v="207"/>
    <s v="1"/>
    <s v="03"/>
    <s v="15041RESIN020652022"/>
    <s v="22LB000C"/>
    <n v="1216"/>
    <n v="1216"/>
    <m/>
    <s v="RUDELZO BALMORE JIMENEZ HERRERA"/>
    <n v="0"/>
    <n v="0"/>
    <n v="409.74"/>
    <n v="53.266200000000005"/>
    <n v="0"/>
    <n v="0"/>
    <n v="463.00620000000004"/>
    <s v="014610299"/>
    <s v="1"/>
  </r>
  <r>
    <x v="9"/>
    <x v="207"/>
    <s v="1"/>
    <s v="03"/>
    <s v="15041RESIN020652022"/>
    <s v="22LB000C"/>
    <n v="1215"/>
    <n v="1215"/>
    <m/>
    <s v="SANTIAGO ALCIDES ORELLANA"/>
    <n v="0"/>
    <n v="0"/>
    <n v="549.12"/>
    <n v="71.385599999999997"/>
    <n v="0"/>
    <n v="0"/>
    <n v="620.50559999999996"/>
    <s v="024681860"/>
    <s v="1"/>
  </r>
  <r>
    <x v="9"/>
    <x v="207"/>
    <s v="1"/>
    <s v="03"/>
    <s v="15041RESIN020652022"/>
    <s v="22LB000C"/>
    <n v="1214"/>
    <n v="1214"/>
    <s v="05111002051014"/>
    <s v="M.C. EL SALVADOR S.A DE C.V."/>
    <n v="0"/>
    <n v="0"/>
    <n v="23.01"/>
    <n v="2.9913000000000003"/>
    <n v="0"/>
    <n v="0"/>
    <n v="26.001300000000001"/>
    <m/>
    <s v="1"/>
  </r>
  <r>
    <x v="9"/>
    <x v="208"/>
    <s v="1"/>
    <s v="03"/>
    <s v="15041RESIN020652022"/>
    <s v="22LB000C"/>
    <n v="1213"/>
    <n v="1213"/>
    <m/>
    <s v="JOSE ARTURO GUARDADO MARTINEZ"/>
    <n v="0"/>
    <n v="0"/>
    <n v="417.71"/>
    <n v="54.302300000000002"/>
    <n v="0"/>
    <n v="0"/>
    <n v="472.01229999999998"/>
    <s v="020391560"/>
    <s v="1"/>
  </r>
  <r>
    <x v="9"/>
    <x v="208"/>
    <s v="1"/>
    <s v="03"/>
    <s v="15041RESIN020652022"/>
    <s v="22LB000C"/>
    <n v="1212"/>
    <n v="1212"/>
    <m/>
    <s v="FRANCISCO MELARA ARDON"/>
    <n v="0"/>
    <n v="0"/>
    <n v="884.51"/>
    <n v="114.9863"/>
    <n v="0"/>
    <n v="0"/>
    <n v="999.49630000000002"/>
    <s v="024372843"/>
    <s v="1"/>
  </r>
  <r>
    <x v="9"/>
    <x v="208"/>
    <s v="1"/>
    <s v="03"/>
    <s v="15041RESIN020652022"/>
    <s v="22LB000C"/>
    <n v="1211"/>
    <n v="1211"/>
    <m/>
    <s v="RIGOBERTO SERRANO QUINTANILLA"/>
    <n v="0"/>
    <n v="0"/>
    <n v="410.61"/>
    <n v="53.379300000000001"/>
    <n v="0"/>
    <n v="0"/>
    <n v="463.98930000000001"/>
    <s v="039432925"/>
    <s v="1"/>
  </r>
  <r>
    <x v="9"/>
    <x v="208"/>
    <s v="1"/>
    <s v="03"/>
    <s v="15041RESIN020652022"/>
    <s v="22LB000C"/>
    <n v="1210"/>
    <n v="1210"/>
    <m/>
    <s v="FRANCISCO MELARA ARDON"/>
    <n v="0"/>
    <n v="0"/>
    <n v="519.47"/>
    <n v="67.531100000000009"/>
    <n v="0"/>
    <n v="0"/>
    <n v="587.00110000000006"/>
    <s v="024372843"/>
    <s v="1"/>
  </r>
  <r>
    <x v="9"/>
    <x v="209"/>
    <s v="1"/>
    <s v="03"/>
    <s v="15041RESIN020652022"/>
    <s v="22LB000C"/>
    <n v="1209"/>
    <n v="1209"/>
    <m/>
    <s v="JAIME ANTONIO MORAN LEON"/>
    <n v="0"/>
    <n v="0"/>
    <n v="398.23"/>
    <n v="51.769900000000007"/>
    <n v="0"/>
    <n v="0"/>
    <n v="449.99990000000003"/>
    <s v="027638133"/>
    <s v="1"/>
  </r>
  <r>
    <x v="9"/>
    <x v="209"/>
    <s v="1"/>
    <s v="03"/>
    <s v="15041RESIN020652022"/>
    <s v="22LB000C"/>
    <n v="1208"/>
    <n v="1208"/>
    <m/>
    <s v="JOSE ARTURO GUARDADO MARTINEZ"/>
    <n v="0"/>
    <n v="0"/>
    <n v="145.35"/>
    <n v="18.895499999999998"/>
    <n v="0"/>
    <n v="0"/>
    <n v="164.24549999999999"/>
    <s v="020391560"/>
    <s v="1"/>
  </r>
  <r>
    <x v="9"/>
    <x v="209"/>
    <s v="1"/>
    <s v="03"/>
    <s v="15041RESIN020652022"/>
    <s v="22LB000C"/>
    <n v="1207"/>
    <n v="1207"/>
    <m/>
    <s v="MANUEL ENRIQUE BENITEZ RUIZ"/>
    <n v="0"/>
    <n v="0"/>
    <n v="402.65"/>
    <n v="52.344499999999996"/>
    <n v="0"/>
    <n v="0"/>
    <n v="454.99449999999996"/>
    <s v="023323809"/>
    <s v="1"/>
  </r>
  <r>
    <x v="9"/>
    <x v="209"/>
    <s v="1"/>
    <s v="03"/>
    <s v="15041RESIN020652022"/>
    <s v="22LB000C"/>
    <n v="1206"/>
    <n v="1206"/>
    <m/>
    <s v="OSCAR EDUARDO FLORES MACIA"/>
    <n v="0"/>
    <n v="0"/>
    <n v="518.59"/>
    <n v="67.416700000000006"/>
    <n v="0"/>
    <n v="0"/>
    <n v="586.00670000000002"/>
    <s v="023040354"/>
    <s v="1"/>
  </r>
  <r>
    <x v="9"/>
    <x v="209"/>
    <s v="1"/>
    <s v="03"/>
    <s v="15041RESIN020652022"/>
    <s v="22LB000C"/>
    <n v="1205"/>
    <n v="1205"/>
    <m/>
    <s v="VIELLMAN FABRICIO HERNANDEZ RIVERA"/>
    <n v="0"/>
    <n v="0"/>
    <n v="61.6"/>
    <n v="8.0080000000000009"/>
    <n v="0"/>
    <n v="0"/>
    <n v="69.608000000000004"/>
    <s v="029422805"/>
    <s v="1"/>
  </r>
  <r>
    <x v="9"/>
    <x v="210"/>
    <s v="1"/>
    <s v="03"/>
    <s v="15041RESIN020652022"/>
    <s v="22LB000C"/>
    <n v="1204"/>
    <n v="1204"/>
    <m/>
    <s v="ORLANDO AYALA RAUDA"/>
    <n v="0"/>
    <n v="0"/>
    <n v="398.23"/>
    <n v="51.769900000000007"/>
    <n v="0"/>
    <n v="0"/>
    <n v="449.99990000000003"/>
    <s v="022524826"/>
    <s v="1"/>
  </r>
  <r>
    <x v="9"/>
    <x v="210"/>
    <s v="1"/>
    <s v="03"/>
    <s v="15041RESIN020652022"/>
    <s v="22LB000C"/>
    <n v="1203"/>
    <n v="1203"/>
    <m/>
    <s v="CARLOS EFRAIN AREVALO"/>
    <n v="0"/>
    <n v="0"/>
    <n v="31.85"/>
    <n v="4.1405000000000003"/>
    <n v="0"/>
    <n v="0"/>
    <n v="35.990500000000004"/>
    <s v="001299157"/>
    <s v="1"/>
  </r>
  <r>
    <x v="9"/>
    <x v="210"/>
    <s v="1"/>
    <s v="03"/>
    <s v="15041RESIN020652022"/>
    <s v="22LB000C"/>
    <n v="1202"/>
    <n v="1202"/>
    <m/>
    <s v="FRANCISCO ALEXANDER TOBAR CASTILLO"/>
    <n v="0"/>
    <n v="0"/>
    <n v="398.23"/>
    <n v="51.769900000000007"/>
    <n v="0"/>
    <n v="0"/>
    <n v="449.99990000000003"/>
    <s v="036616376"/>
    <s v="1"/>
  </r>
  <r>
    <x v="9"/>
    <x v="210"/>
    <s v="1"/>
    <s v="03"/>
    <s v="15041RESIN020652022"/>
    <s v="22LB000C"/>
    <n v="1201"/>
    <n v="1201"/>
    <m/>
    <s v="OSCAR EDUARDO FLORES MACIA"/>
    <n v="0"/>
    <n v="0"/>
    <n v="111.51"/>
    <n v="14.496300000000002"/>
    <n v="0"/>
    <n v="0"/>
    <n v="126.00630000000001"/>
    <s v="023040354"/>
    <s v="1"/>
  </r>
  <r>
    <x v="9"/>
    <x v="210"/>
    <s v="1"/>
    <s v="03"/>
    <s v="15041RESIN020652022"/>
    <s v="22LB000C"/>
    <n v="1200"/>
    <n v="1200"/>
    <m/>
    <s v="FRANCISCO MELARA ARDON"/>
    <n v="0"/>
    <n v="0"/>
    <n v="796.46"/>
    <n v="103.53980000000001"/>
    <n v="0"/>
    <n v="0"/>
    <n v="899.99980000000005"/>
    <s v="024372843"/>
    <s v="1"/>
  </r>
  <r>
    <x v="9"/>
    <x v="210"/>
    <s v="1"/>
    <s v="03"/>
    <s v="15041RESIN020652022"/>
    <s v="22LB000C"/>
    <n v="1199"/>
    <n v="1199"/>
    <s v="02100909171018"/>
    <s v="MICRONEGOCIOS DE LA FINCA S.A DE C.V."/>
    <n v="0"/>
    <n v="0"/>
    <n v="743.37"/>
    <n v="96.638100000000009"/>
    <n v="0"/>
    <n v="0"/>
    <n v="840.00810000000001"/>
    <m/>
    <s v="1"/>
  </r>
  <r>
    <x v="9"/>
    <x v="210"/>
    <s v="1"/>
    <s v="03"/>
    <s v="15041RESIN020652022"/>
    <s v="22LB000C"/>
    <n v="1198"/>
    <n v="1198"/>
    <m/>
    <s v="LUIS FENDANDO ANCHETA"/>
    <n v="0"/>
    <n v="0"/>
    <n v="122.04"/>
    <n v="15.865200000000002"/>
    <n v="0"/>
    <n v="0"/>
    <n v="137.90520000000001"/>
    <s v="019830797"/>
    <s v="1"/>
  </r>
  <r>
    <x v="9"/>
    <x v="210"/>
    <s v="1"/>
    <s v="03"/>
    <s v="15041RESIN020652022"/>
    <s v="22LB000C"/>
    <n v="1197"/>
    <n v="1197"/>
    <m/>
    <s v="FRANCISCO ALEXANDER TOBAR CASTILLO"/>
    <n v="0"/>
    <n v="0"/>
    <n v="363.72"/>
    <n v="47.283600000000007"/>
    <n v="0"/>
    <n v="0"/>
    <n v="411.00360000000001"/>
    <s v="036616376"/>
    <s v="1"/>
  </r>
  <r>
    <x v="9"/>
    <x v="210"/>
    <s v="1"/>
    <s v="03"/>
    <s v="15041RESIN020652022"/>
    <s v="22LB000C"/>
    <n v="1169"/>
    <n v="1169"/>
    <m/>
    <s v="ASESORES, SERVICIOS Y SUMINISTROS S.A DE C.V."/>
    <n v="0"/>
    <n v="0"/>
    <n v="486.73"/>
    <n v="63.274900000000002"/>
    <n v="0"/>
    <n v="0"/>
    <n v="550.00490000000002"/>
    <s v="05110505221018"/>
    <s v="1"/>
  </r>
  <r>
    <x v="9"/>
    <x v="210"/>
    <s v="1"/>
    <s v="03"/>
    <s v="15041RESIN020652022"/>
    <s v="22LB000C"/>
    <n v="1156"/>
    <n v="1156"/>
    <m/>
    <s v="FRANCISCO ALEXANDER TOBAR CASTILLO"/>
    <n v="0"/>
    <n v="0"/>
    <n v="600.21"/>
    <n v="78.03"/>
    <n v="0"/>
    <n v="0"/>
    <n v="678.24"/>
    <s v="036616376"/>
    <s v="1"/>
  </r>
  <r>
    <x v="10"/>
    <x v="211"/>
    <s v="1"/>
    <s v="03"/>
    <s v="15041RESIN020652022"/>
    <s v="22LB000C"/>
    <n v="1196"/>
    <n v="1196"/>
    <m/>
    <s v="ANA CLORINDA  VASQUEZ MONTERROSA"/>
    <n v="0"/>
    <n v="0"/>
    <n v="37.61"/>
    <n v="4.8893000000000004"/>
    <n v="0"/>
    <n v="0"/>
    <n v="42.499299999999998"/>
    <s v="017788716"/>
    <s v="1"/>
  </r>
  <r>
    <x v="10"/>
    <x v="211"/>
    <s v="1"/>
    <s v="03"/>
    <s v="15041RESIN020652022"/>
    <s v="22LB000C"/>
    <n v="1195"/>
    <n v="1195"/>
    <m/>
    <s v="LAURA ELENA DUEÑAS BLANCO"/>
    <n v="0"/>
    <n v="0"/>
    <n v="92.92"/>
    <n v="12.079600000000001"/>
    <n v="0"/>
    <n v="0"/>
    <n v="104.9996"/>
    <s v="015116086"/>
    <s v="1"/>
  </r>
  <r>
    <x v="10"/>
    <x v="211"/>
    <s v="1"/>
    <s v="03"/>
    <s v="15041RESIN020652022"/>
    <s v="22LB000C"/>
    <n v="1194"/>
    <n v="1194"/>
    <m/>
    <s v="OSCAR EDUARDO FLORES MACIA"/>
    <n v="0"/>
    <n v="0"/>
    <n v="212.83"/>
    <n v="27.667900000000003"/>
    <n v="0"/>
    <n v="0"/>
    <n v="240.49790000000002"/>
    <s v="023040354"/>
    <s v="1"/>
  </r>
  <r>
    <x v="10"/>
    <x v="211"/>
    <s v="1"/>
    <s v="03"/>
    <s v="15041RESIN020652022"/>
    <s v="22LB000C"/>
    <n v="1193"/>
    <n v="1193"/>
    <m/>
    <s v="OSCAR EDUARDO FLORES MACIA"/>
    <n v="0"/>
    <n v="0"/>
    <n v="407.17"/>
    <n v="52.932100000000005"/>
    <n v="0"/>
    <n v="0"/>
    <n v="460.10210000000001"/>
    <s v="023040354"/>
    <s v="1"/>
  </r>
  <r>
    <x v="10"/>
    <x v="212"/>
    <s v="1"/>
    <s v="03"/>
    <s v="15041RESIN020652022"/>
    <s v="22LB000C"/>
    <n v="1192"/>
    <n v="1192"/>
    <m/>
    <s v="LUIS FENDANDO ANCHETA"/>
    <n v="0"/>
    <n v="0"/>
    <n v="123"/>
    <n v="15.99"/>
    <n v="0"/>
    <n v="0"/>
    <n v="138.99"/>
    <s v="019830797"/>
    <s v="1"/>
  </r>
  <r>
    <x v="10"/>
    <x v="212"/>
    <s v="1"/>
    <s v="03"/>
    <s v="15041RESIN020652022"/>
    <s v="22LB000C"/>
    <n v="1191"/>
    <n v="1191"/>
    <m/>
    <s v="LUIS FENDANDO ANCHETA"/>
    <n v="0"/>
    <n v="0"/>
    <n v="161.18"/>
    <n v="20.953400000000002"/>
    <n v="0"/>
    <n v="0"/>
    <n v="182.13339999999999"/>
    <s v="019830797"/>
    <s v="1"/>
  </r>
  <r>
    <x v="10"/>
    <x v="212"/>
    <s v="1"/>
    <s v="03"/>
    <s v="15041RESIN020652022"/>
    <s v="22LB000C"/>
    <n v="1190"/>
    <n v="1190"/>
    <m/>
    <s v="SANTIAGO ALCIDES ORELLANA"/>
    <n v="0"/>
    <n v="0"/>
    <n v="367.26"/>
    <n v="47.7438"/>
    <n v="0"/>
    <n v="0"/>
    <n v="415.00380000000001"/>
    <s v="024681860"/>
    <s v="1"/>
  </r>
  <r>
    <x v="10"/>
    <x v="212"/>
    <s v="1"/>
    <s v="03"/>
    <s v="15041RESIN020652022"/>
    <s v="22LB000C"/>
    <n v="1189"/>
    <n v="1189"/>
    <m/>
    <s v="FRANCISCO MELARA ARDON"/>
    <n v="0"/>
    <n v="0"/>
    <n v="398.23"/>
    <n v="51.769900000000007"/>
    <n v="0"/>
    <n v="0"/>
    <n v="449.99990000000003"/>
    <s v="024372843"/>
    <s v="1"/>
  </r>
  <r>
    <x v="10"/>
    <x v="212"/>
    <s v="1"/>
    <s v="03"/>
    <s v="15041RESIN020652022"/>
    <s v="22LB000C"/>
    <n v="1188"/>
    <n v="1188"/>
    <m/>
    <s v="DANIEL SICILIANO MIRAN"/>
    <n v="0"/>
    <n v="0"/>
    <n v="42.92"/>
    <n v="5.5796000000000001"/>
    <n v="0"/>
    <n v="0"/>
    <n v="48.499600000000001"/>
    <s v="014736427"/>
    <s v="1"/>
  </r>
  <r>
    <x v="10"/>
    <x v="212"/>
    <s v="1"/>
    <s v="03"/>
    <s v="15041RESIN020652022"/>
    <s v="22LB000C"/>
    <n v="1187"/>
    <n v="1187"/>
    <m/>
    <s v="FRANCISCO ALEXANDER TOBAR CASTILLO"/>
    <n v="0"/>
    <n v="0"/>
    <n v="150.44"/>
    <n v="19.557200000000002"/>
    <n v="0"/>
    <n v="0"/>
    <n v="169.99719999999999"/>
    <s v="036616376"/>
    <s v="1"/>
  </r>
  <r>
    <x v="10"/>
    <x v="212"/>
    <s v="1"/>
    <s v="03"/>
    <s v="15041RESIN020652022"/>
    <s v="22LB000C"/>
    <n v="1186"/>
    <n v="1186"/>
    <m/>
    <s v="DANIEL SICILIANO MIRAN"/>
    <n v="0"/>
    <n v="0"/>
    <n v="61.95"/>
    <n v="8.0535000000000014"/>
    <n v="0"/>
    <n v="0"/>
    <n v="70.003500000000003"/>
    <s v="014736427"/>
    <s v="1"/>
  </r>
  <r>
    <x v="10"/>
    <x v="212"/>
    <s v="1"/>
    <s v="03"/>
    <s v="15041RESIN020652022"/>
    <s v="22LB000C"/>
    <n v="1185"/>
    <n v="1185"/>
    <m/>
    <s v="VIELLMAN FABRICIO HERNANDEZ RIVERA"/>
    <n v="0"/>
    <n v="0"/>
    <n v="223.06"/>
    <n v="28.997800000000002"/>
    <n v="0"/>
    <n v="0"/>
    <n v="252.05780000000001"/>
    <s v="029422805"/>
    <s v="1"/>
  </r>
  <r>
    <x v="10"/>
    <x v="212"/>
    <s v="1"/>
    <s v="03"/>
    <s v="15041RESIN020652022"/>
    <s v="22LB000C"/>
    <n v="1184"/>
    <n v="1184"/>
    <m/>
    <s v="OSCAR AMILCAR RAMOS VELASQUEZ"/>
    <n v="0"/>
    <n v="0"/>
    <n v="204.35"/>
    <n v="26.5655"/>
    <n v="0"/>
    <n v="0"/>
    <n v="230.91550000000001"/>
    <s v="037049603"/>
    <s v="1"/>
  </r>
  <r>
    <x v="10"/>
    <x v="213"/>
    <s v="1"/>
    <s v="03"/>
    <s v="15041RESIN020652022"/>
    <s v="22LB000C"/>
    <n v="1183"/>
    <n v="1183"/>
    <m/>
    <s v="VIELLMAN FABRICIO HERNANDEZ RIVERA"/>
    <n v="0"/>
    <n v="0"/>
    <n v="75.22"/>
    <n v="9.7786000000000008"/>
    <n v="0"/>
    <n v="0"/>
    <n v="84.998599999999996"/>
    <s v="029422805"/>
    <s v="1"/>
  </r>
  <r>
    <x v="10"/>
    <x v="213"/>
    <s v="1"/>
    <s v="03"/>
    <s v="15041RESIN020652022"/>
    <s v="22LB000C"/>
    <n v="1182"/>
    <n v="1182"/>
    <m/>
    <s v="ANULADO"/>
    <n v="0"/>
    <n v="0"/>
    <n v="0"/>
    <n v="0"/>
    <n v="0"/>
    <n v="0"/>
    <n v="0"/>
    <m/>
    <s v="1"/>
  </r>
  <r>
    <x v="10"/>
    <x v="213"/>
    <s v="1"/>
    <s v="03"/>
    <s v="15041RESIN020652022"/>
    <s v="22LB000C"/>
    <n v="1181"/>
    <n v="1181"/>
    <m/>
    <s v="RIGOBERTO SERRANO QUINTANILLA"/>
    <n v="0"/>
    <n v="0"/>
    <n v="439.17"/>
    <n v="57.092100000000002"/>
    <n v="0"/>
    <n v="0"/>
    <n v="496.26210000000003"/>
    <s v="039432925"/>
    <s v="1"/>
  </r>
  <r>
    <x v="10"/>
    <x v="213"/>
    <s v="1"/>
    <s v="03"/>
    <s v="15041RESIN020652022"/>
    <s v="22LB000C"/>
    <n v="1180"/>
    <n v="1180"/>
    <m/>
    <s v="VIELLMAN FABRICIO HERNANDEZ RIVERA"/>
    <n v="0"/>
    <n v="0"/>
    <n v="207.08"/>
    <n v="26.920400000000001"/>
    <n v="0"/>
    <n v="0"/>
    <n v="234.00040000000001"/>
    <s v="029422805"/>
    <s v="1"/>
  </r>
  <r>
    <x v="10"/>
    <x v="213"/>
    <s v="1"/>
    <s v="03"/>
    <s v="15041RESIN020652022"/>
    <s v="22LB000C"/>
    <n v="1179"/>
    <n v="1179"/>
    <m/>
    <s v="FRANCISCO MELARA ARDON"/>
    <n v="0"/>
    <n v="0"/>
    <n v="519.47"/>
    <n v="67.531100000000009"/>
    <n v="0"/>
    <n v="0"/>
    <n v="587.00110000000006"/>
    <s v="024372843"/>
    <s v="1"/>
  </r>
  <r>
    <x v="10"/>
    <x v="213"/>
    <s v="1"/>
    <s v="03"/>
    <s v="15041RESIN020652022"/>
    <s v="22LB000C"/>
    <n v="1178"/>
    <n v="1178"/>
    <m/>
    <s v="OSCAR EDUARDO FLORES MACIA"/>
    <n v="0"/>
    <n v="0"/>
    <n v="531.29"/>
    <n v="69.067700000000002"/>
    <n v="0"/>
    <n v="0"/>
    <n v="600.35770000000002"/>
    <s v="023040354"/>
    <s v="1"/>
  </r>
  <r>
    <x v="10"/>
    <x v="213"/>
    <s v="1"/>
    <s v="03"/>
    <s v="15041RESIN020652022"/>
    <s v="22LB000C"/>
    <n v="1177"/>
    <n v="1177"/>
    <m/>
    <s v="OSCAR EDUARDO FLORES MACIA"/>
    <n v="0"/>
    <n v="0"/>
    <n v="384.47"/>
    <n v="49.981100000000005"/>
    <n v="0"/>
    <n v="0"/>
    <n v="434.45110000000005"/>
    <s v="023040354"/>
    <s v="1"/>
  </r>
  <r>
    <x v="10"/>
    <x v="213"/>
    <s v="1"/>
    <s v="03"/>
    <s v="15041RESIN020652022"/>
    <s v="22LB000C"/>
    <n v="1176"/>
    <n v="1176"/>
    <m/>
    <s v="RUDELZO BALMORE JIMENEZ HERRERA"/>
    <n v="0"/>
    <n v="0"/>
    <n v="446.02"/>
    <n v="57.982599999999998"/>
    <n v="0"/>
    <n v="0"/>
    <n v="504.00259999999997"/>
    <s v="014610299"/>
    <s v="1"/>
  </r>
  <r>
    <x v="10"/>
    <x v="214"/>
    <s v="1"/>
    <s v="03"/>
    <s v="15041RESIN020652022"/>
    <s v="22LB000C"/>
    <n v="1175"/>
    <n v="1175"/>
    <m/>
    <s v="CARLOS EFRAIN AREVALO"/>
    <n v="0"/>
    <n v="0"/>
    <n v="34.07"/>
    <n v="4.4291"/>
    <n v="0"/>
    <n v="0"/>
    <n v="38.499099999999999"/>
    <s v="001299157"/>
    <s v="1"/>
  </r>
  <r>
    <x v="10"/>
    <x v="214"/>
    <s v="1"/>
    <s v="03"/>
    <s v="15041RESIN020652022"/>
    <s v="22LB000C"/>
    <n v="1174"/>
    <n v="1174"/>
    <m/>
    <s v="CARLOS EFRAIN AREVALO"/>
    <n v="0"/>
    <n v="0"/>
    <n v="39.82"/>
    <n v="5.1766000000000005"/>
    <n v="0"/>
    <n v="0"/>
    <n v="44.996600000000001"/>
    <s v="001299157"/>
    <s v="1"/>
  </r>
  <r>
    <x v="10"/>
    <x v="214"/>
    <s v="1"/>
    <s v="03"/>
    <s v="15041RESIN020652022"/>
    <s v="22LB000C"/>
    <n v="1173"/>
    <n v="1173"/>
    <m/>
    <s v="FRANCISCO MELARA ARDON"/>
    <n v="0"/>
    <n v="0"/>
    <n v="585.84"/>
    <n v="76.159200000000013"/>
    <n v="0"/>
    <n v="0"/>
    <n v="661.99920000000009"/>
    <s v="024372843"/>
    <s v="1"/>
  </r>
  <r>
    <x v="10"/>
    <x v="214"/>
    <s v="1"/>
    <s v="03"/>
    <s v="15041RESIN020652022"/>
    <s v="22LB000C"/>
    <n v="1172"/>
    <n v="1172"/>
    <m/>
    <s v="FRANCISCO ALEXANDER TOBAR CASTILLO"/>
    <n v="0"/>
    <n v="0"/>
    <n v="238.94"/>
    <n v="31.062200000000001"/>
    <n v="0"/>
    <n v="0"/>
    <n v="270.00220000000002"/>
    <s v="036616376"/>
    <s v="1"/>
  </r>
  <r>
    <x v="10"/>
    <x v="214"/>
    <s v="1"/>
    <s v="03"/>
    <s v="15041RESIN020652022"/>
    <s v="22LB000C"/>
    <n v="1171"/>
    <n v="1171"/>
    <m/>
    <s v="JUAN MANUEL CONTRERAS GOMEZ"/>
    <n v="0"/>
    <n v="0"/>
    <n v="127.43"/>
    <n v="16.565900000000003"/>
    <n v="0"/>
    <n v="0"/>
    <n v="143.99590000000001"/>
    <s v="017874143"/>
    <s v="1"/>
  </r>
  <r>
    <x v="10"/>
    <x v="214"/>
    <s v="1"/>
    <s v="03"/>
    <s v="15041RESIN020652022"/>
    <s v="22LB000C"/>
    <n v="1170"/>
    <n v="1170"/>
    <m/>
    <s v="ANULADO"/>
    <n v="0"/>
    <n v="0"/>
    <n v="0"/>
    <n v="0"/>
    <n v="0"/>
    <n v="0"/>
    <n v="0"/>
    <m/>
    <s v="1"/>
  </r>
  <r>
    <x v="10"/>
    <x v="215"/>
    <s v="1"/>
    <s v="03"/>
    <s v="15041RESIN020652022"/>
    <s v="22LB000C"/>
    <n v="1168"/>
    <n v="1168"/>
    <m/>
    <s v="FRANCISCO ALEXANDER TOBAR CASTILLO"/>
    <n v="0"/>
    <n v="0"/>
    <n v="107.97"/>
    <n v="14.036100000000001"/>
    <n v="0"/>
    <n v="0"/>
    <n v="122.0061"/>
    <s v="036616376"/>
    <s v="1"/>
  </r>
  <r>
    <x v="10"/>
    <x v="215"/>
    <s v="1"/>
    <s v="03"/>
    <s v="15041RESIN020652022"/>
    <s v="22LB000C"/>
    <n v="1167"/>
    <n v="1167"/>
    <m/>
    <s v="VIELLMAN FABRICIO HERNANDEZ RIVERA"/>
    <n v="0"/>
    <n v="0"/>
    <n v="119.47"/>
    <n v="15.5311"/>
    <n v="0"/>
    <n v="0"/>
    <n v="135.00110000000001"/>
    <s v="029422805"/>
    <s v="1"/>
  </r>
  <r>
    <x v="10"/>
    <x v="215"/>
    <s v="1"/>
    <s v="03"/>
    <s v="15041RESIN020652022"/>
    <s v="22LB000C"/>
    <n v="1166"/>
    <n v="1166"/>
    <m/>
    <s v="ANA CLORINDA  VASQUEZ MONTERROSA"/>
    <n v="0"/>
    <n v="0"/>
    <n v="72.790000000000006"/>
    <n v="9.4627000000000017"/>
    <n v="0"/>
    <n v="0"/>
    <n v="82.252700000000004"/>
    <s v="017788716"/>
    <s v="1"/>
  </r>
  <r>
    <x v="10"/>
    <x v="215"/>
    <s v="1"/>
    <s v="03"/>
    <s v="15041RESIN020652022"/>
    <s v="22LB000C"/>
    <n v="1165"/>
    <n v="1165"/>
    <m/>
    <s v="ZOILA CACERES DE ALAS"/>
    <n v="0"/>
    <n v="0"/>
    <n v="339.69"/>
    <n v="44.159700000000001"/>
    <n v="0"/>
    <n v="0"/>
    <n v="383.84969999999998"/>
    <s v="021240673"/>
    <s v="1"/>
  </r>
  <r>
    <x v="10"/>
    <x v="215"/>
    <s v="1"/>
    <s v="03"/>
    <s v="15041RESIN020652022"/>
    <s v="22LB000C"/>
    <n v="1164"/>
    <n v="1164"/>
    <m/>
    <s v="MIRNA ERMITA ORELLANA DE MARTINEZ"/>
    <n v="0"/>
    <n v="0"/>
    <n v="436.28"/>
    <n v="56.7164"/>
    <n v="0"/>
    <n v="0"/>
    <n v="492.99639999999999"/>
    <s v="005441162"/>
    <s v="1"/>
  </r>
  <r>
    <x v="10"/>
    <x v="215"/>
    <s v="1"/>
    <s v="03"/>
    <s v="15041RESIN020652022"/>
    <s v="22LB000C"/>
    <n v="1163"/>
    <n v="1163"/>
    <m/>
    <s v="LUIS FENDANDO ANCHETA"/>
    <n v="0"/>
    <n v="0"/>
    <n v="797.07"/>
    <n v="103.6191"/>
    <n v="0"/>
    <n v="0"/>
    <n v="900.68910000000005"/>
    <s v="019830797"/>
    <s v="1"/>
  </r>
  <r>
    <x v="10"/>
    <x v="215"/>
    <s v="1"/>
    <s v="03"/>
    <s v="15041RESIN020652022"/>
    <s v="22LB000C"/>
    <n v="1162"/>
    <n v="1162"/>
    <m/>
    <s v="ASESORES, SERVICIOS Y SUMINISTROS S.A DE C.V."/>
    <n v="0"/>
    <n v="0"/>
    <n v="486.73"/>
    <n v="63.274900000000002"/>
    <n v="0"/>
    <n v="0"/>
    <n v="550.00490000000002"/>
    <s v="05110505221018"/>
    <s v="1"/>
  </r>
  <r>
    <x v="10"/>
    <x v="216"/>
    <s v="1"/>
    <s v="03"/>
    <s v="15041RESIN020652022"/>
    <s v="22LB000C"/>
    <n v="1161"/>
    <n v="1161"/>
    <m/>
    <s v="OSCAR EDUARDO FLORES MACIA"/>
    <n v="0"/>
    <n v="0"/>
    <n v="523.01"/>
    <n v="67.991299999999995"/>
    <n v="0"/>
    <n v="0"/>
    <n v="591.00130000000001"/>
    <s v="023040354"/>
    <s v="1"/>
  </r>
  <r>
    <x v="10"/>
    <x v="216"/>
    <s v="1"/>
    <s v="03"/>
    <s v="15041RESIN020652022"/>
    <s v="22LB000C"/>
    <n v="1160"/>
    <n v="1160"/>
    <m/>
    <s v="OSCAR EDUARDO FLORES MACIA"/>
    <n v="0"/>
    <n v="0"/>
    <n v="12.04"/>
    <n v="1.5651999999999999"/>
    <n v="0"/>
    <n v="0"/>
    <n v="13.6052"/>
    <s v="023040354"/>
    <s v="1"/>
  </r>
  <r>
    <x v="10"/>
    <x v="216"/>
    <s v="1"/>
    <s v="03"/>
    <s v="15041RESIN020652022"/>
    <s v="22LB000C"/>
    <n v="1159"/>
    <n v="1159"/>
    <m/>
    <s v="OSCAR EDUARDO FLORES MACIA"/>
    <n v="0"/>
    <n v="0"/>
    <n v="74.209999999999994"/>
    <n v="9.6472999999999995"/>
    <n v="0"/>
    <n v="0"/>
    <n v="83.857299999999995"/>
    <s v="023040354"/>
    <s v="1"/>
  </r>
  <r>
    <x v="10"/>
    <x v="216"/>
    <s v="1"/>
    <s v="03"/>
    <s v="15041RESIN020652022"/>
    <s v="22LB000C"/>
    <n v="1158"/>
    <n v="1158"/>
    <m/>
    <s v="VIELLMAN FABRICIO HERNANDEZ RIVERA"/>
    <n v="0"/>
    <n v="0"/>
    <n v="79.650000000000006"/>
    <n v="10.354500000000002"/>
    <n v="0"/>
    <n v="0"/>
    <n v="90.004500000000007"/>
    <s v="029422805"/>
    <s v="1"/>
  </r>
  <r>
    <x v="10"/>
    <x v="216"/>
    <s v="1"/>
    <s v="03"/>
    <s v="15041RESIN020652022"/>
    <s v="22LB000C"/>
    <n v="1157"/>
    <n v="1157"/>
    <m/>
    <s v="VIELLMAN FABRICIO HERNANDEZ RIVERA"/>
    <n v="0"/>
    <n v="0"/>
    <n v="169.82"/>
    <n v="22.076599999999999"/>
    <n v="0"/>
    <n v="0"/>
    <n v="191.89659999999998"/>
    <s v="029422805"/>
    <s v="1"/>
  </r>
  <r>
    <x v="10"/>
    <x v="216"/>
    <s v="1"/>
    <s v="03"/>
    <s v="15041RESIN020652022"/>
    <s v="22LB000C"/>
    <n v="1155"/>
    <n v="1155"/>
    <m/>
    <s v="RIGOBERTO SERRANO QUINTANILLA"/>
    <n v="0"/>
    <n v="0"/>
    <n v="779.21"/>
    <n v="101.29730000000001"/>
    <n v="0"/>
    <n v="0"/>
    <n v="880.50729999999999"/>
    <s v="039432925"/>
    <s v="1"/>
  </r>
  <r>
    <x v="10"/>
    <x v="216"/>
    <s v="1"/>
    <s v="03"/>
    <s v="15041RESIN020652022"/>
    <s v="22LB000C"/>
    <n v="1154"/>
    <n v="1154"/>
    <m/>
    <s v="ANULADO"/>
    <n v="0"/>
    <n v="0"/>
    <n v="0"/>
    <n v="0"/>
    <n v="0"/>
    <n v="0"/>
    <n v="0"/>
    <m/>
    <s v="1"/>
  </r>
  <r>
    <x v="10"/>
    <x v="216"/>
    <s v="1"/>
    <s v="03"/>
    <s v="15041RESIN020652022"/>
    <s v="22LB000C"/>
    <n v="1153"/>
    <n v="1153"/>
    <m/>
    <s v="JUAN ANTONIO ALVARENGA GUARDADO"/>
    <n v="0"/>
    <n v="0"/>
    <n v="180.53"/>
    <n v="23.468900000000001"/>
    <n v="0"/>
    <n v="0"/>
    <n v="203.99889999999999"/>
    <s v="036880959"/>
    <s v="1"/>
  </r>
  <r>
    <x v="10"/>
    <x v="216"/>
    <s v="1"/>
    <s v="03"/>
    <s v="15041RESIN020652022"/>
    <s v="22LB000C"/>
    <n v="1152"/>
    <n v="1152"/>
    <m/>
    <s v="OSCAR AMILCAR RAMOS VELASQUEZ"/>
    <n v="0"/>
    <n v="0"/>
    <n v="192.04"/>
    <n v="24.965199999999999"/>
    <n v="0"/>
    <n v="0"/>
    <n v="217.0052"/>
    <s v="037049603"/>
    <s v="1"/>
  </r>
  <r>
    <x v="10"/>
    <x v="216"/>
    <s v="1"/>
    <s v="03"/>
    <s v="15041RESIN020652022"/>
    <s v="22LB000C"/>
    <n v="1151"/>
    <n v="1151"/>
    <m/>
    <s v="CARLOS EFRAIN AREVALO"/>
    <n v="0"/>
    <n v="0"/>
    <n v="34.07"/>
    <n v="4.4291"/>
    <n v="0"/>
    <n v="0"/>
    <n v="38.499099999999999"/>
    <s v="001299157"/>
    <s v="1"/>
  </r>
  <r>
    <x v="10"/>
    <x v="217"/>
    <s v="1"/>
    <s v="03"/>
    <s v="15041RESIN020652022"/>
    <s v="22LB000C"/>
    <n v="1150"/>
    <n v="1150"/>
    <m/>
    <s v="LUIS FENDANDO ANCHETA"/>
    <n v="0"/>
    <n v="0"/>
    <n v="160.43"/>
    <n v="20.855900000000002"/>
    <n v="0"/>
    <n v="0"/>
    <n v="181.2859"/>
    <s v="019830797"/>
    <s v="1"/>
  </r>
  <r>
    <x v="10"/>
    <x v="217"/>
    <s v="1"/>
    <s v="03"/>
    <s v="15041RESIN020652022"/>
    <s v="22LB000C"/>
    <n v="1149"/>
    <n v="1149"/>
    <m/>
    <s v="CARLOS HUMBERTO ROMERO SANCHEZ"/>
    <n v="0"/>
    <n v="0"/>
    <n v="500.82"/>
    <n v="65.1066"/>
    <n v="0"/>
    <n v="0"/>
    <n v="565.92660000000001"/>
    <s v="011734719"/>
    <s v="1"/>
  </r>
  <r>
    <x v="10"/>
    <x v="217"/>
    <s v="1"/>
    <s v="03"/>
    <s v="15041RESIN020652022"/>
    <s v="22LB000C"/>
    <n v="1148"/>
    <n v="1148"/>
    <m/>
    <s v="OSCAR EDUARDO FLORES MACIA"/>
    <n v="0"/>
    <n v="0"/>
    <n v="1142.47"/>
    <n v="148.52110000000002"/>
    <n v="0"/>
    <n v="0"/>
    <n v="1290.9911"/>
    <s v="023040354"/>
    <s v="1"/>
  </r>
  <r>
    <x v="10"/>
    <x v="217"/>
    <s v="1"/>
    <s v="03"/>
    <s v="15041RESIN020652022"/>
    <s v="22LB000C"/>
    <n v="1147"/>
    <n v="1147"/>
    <m/>
    <s v="ORLANDO AYALA RAUDA"/>
    <n v="0"/>
    <n v="0"/>
    <n v="474.25"/>
    <n v="61.652500000000003"/>
    <n v="0"/>
    <n v="0"/>
    <n v="535.90250000000003"/>
    <s v="022524826"/>
    <s v="1"/>
  </r>
  <r>
    <x v="10"/>
    <x v="217"/>
    <s v="1"/>
    <s v="03"/>
    <s v="15041RESIN020652022"/>
    <s v="22LB000C"/>
    <n v="1146"/>
    <n v="1146"/>
    <m/>
    <s v="WILLIAM ALEXIS CEREN MORENO"/>
    <n v="0"/>
    <n v="0"/>
    <n v="20.93"/>
    <n v="2.7208999999999999"/>
    <n v="0"/>
    <n v="0"/>
    <n v="23.6509"/>
    <s v="006626723"/>
    <s v="1"/>
  </r>
  <r>
    <x v="10"/>
    <x v="217"/>
    <s v="1"/>
    <s v="03"/>
    <s v="15041RESIN020652022"/>
    <s v="22LB000C"/>
    <n v="1145"/>
    <n v="1145"/>
    <m/>
    <s v="SANTIAGO ALCIDES ORELLANA"/>
    <n v="0"/>
    <n v="0"/>
    <n v="450.45"/>
    <n v="58.558500000000002"/>
    <n v="0"/>
    <n v="0"/>
    <n v="509.00849999999997"/>
    <s v="024681860"/>
    <s v="1"/>
  </r>
  <r>
    <x v="10"/>
    <x v="218"/>
    <s v="1"/>
    <s v="03"/>
    <s v="15041RESIN020652022"/>
    <s v="22LB000C"/>
    <n v="1144"/>
    <n v="1144"/>
    <m/>
    <s v="SANTIAGO ALCIDES ORELLANA"/>
    <n v="0"/>
    <n v="0"/>
    <n v="374.43"/>
    <n v="48.675900000000006"/>
    <n v="0"/>
    <n v="0"/>
    <n v="423.10590000000002"/>
    <s v="024681860"/>
    <s v="1"/>
  </r>
  <r>
    <x v="10"/>
    <x v="218"/>
    <s v="1"/>
    <s v="03"/>
    <s v="15041RESIN020652022"/>
    <s v="22LB000C"/>
    <n v="1143"/>
    <n v="1143"/>
    <m/>
    <s v="SANTIAGO ALCIDES ORELLANA"/>
    <n v="0"/>
    <n v="0"/>
    <n v="33.19"/>
    <n v="4.3147000000000002"/>
    <n v="0"/>
    <n v="0"/>
    <n v="37.5047"/>
    <s v="024681860"/>
    <s v="1"/>
  </r>
  <r>
    <x v="10"/>
    <x v="218"/>
    <s v="1"/>
    <s v="03"/>
    <s v="15041RESIN020652022"/>
    <s v="22LB000C"/>
    <n v="1142"/>
    <n v="1142"/>
    <m/>
    <s v="CARLOS EFRAIN AREVALO"/>
    <n v="0"/>
    <n v="0"/>
    <n v="354.16"/>
    <n v="46.040800000000004"/>
    <n v="0"/>
    <n v="0"/>
    <n v="400.20080000000002"/>
    <s v="001299157"/>
    <s v="1"/>
  </r>
  <r>
    <x v="10"/>
    <x v="218"/>
    <s v="1"/>
    <s v="03"/>
    <s v="15041RESIN020652022"/>
    <s v="22LB000C"/>
    <n v="1141"/>
    <n v="1141"/>
    <m/>
    <s v="VIELLMAN FABRICIO HERNANDEZ RIVERA"/>
    <n v="0"/>
    <n v="0"/>
    <n v="91.33"/>
    <n v="11.8729"/>
    <n v="0"/>
    <n v="0"/>
    <n v="103.2029"/>
    <s v="029422805"/>
    <s v="1"/>
  </r>
  <r>
    <x v="10"/>
    <x v="218"/>
    <s v="1"/>
    <s v="03"/>
    <s v="15041RESIN020652022"/>
    <s v="22LB000C"/>
    <n v="1140"/>
    <n v="1140"/>
    <m/>
    <s v="CARLOS EFRAIN AREVALO"/>
    <n v="0"/>
    <n v="0"/>
    <n v="99.12"/>
    <n v="12.8856"/>
    <n v="0"/>
    <n v="0"/>
    <n v="112.0056"/>
    <s v="001299157"/>
    <s v="1"/>
  </r>
  <r>
    <x v="10"/>
    <x v="219"/>
    <s v="1"/>
    <s v="03"/>
    <s v="15041RESIN020652022"/>
    <s v="22LB000C"/>
    <n v="1139"/>
    <n v="1139"/>
    <m/>
    <s v="CARLOS EFRAIN AREVALO"/>
    <n v="0"/>
    <n v="0"/>
    <n v="344.25"/>
    <n v="44.752500000000005"/>
    <n v="0"/>
    <n v="0"/>
    <n v="389.0025"/>
    <s v="001299157"/>
    <s v="1"/>
  </r>
  <r>
    <x v="10"/>
    <x v="219"/>
    <s v="1"/>
    <s v="03"/>
    <s v="15041RESIN020652022"/>
    <s v="22LB000C"/>
    <n v="1138"/>
    <n v="1138"/>
    <m/>
    <s v="SILVIA MARISELA CASTRO"/>
    <n v="0"/>
    <n v="0"/>
    <n v="399.12"/>
    <n v="51.885600000000004"/>
    <n v="0"/>
    <n v="0"/>
    <n v="451.00560000000002"/>
    <s v="017244720"/>
    <s v="1"/>
  </r>
  <r>
    <x v="10"/>
    <x v="219"/>
    <s v="1"/>
    <s v="03"/>
    <s v="15041RESIN020652022"/>
    <s v="22LB000C"/>
    <n v="1137"/>
    <n v="1137"/>
    <m/>
    <s v="ANULADO"/>
    <n v="0"/>
    <n v="0"/>
    <n v="0"/>
    <n v="0"/>
    <n v="0"/>
    <n v="0"/>
    <n v="0"/>
    <m/>
    <s v="1"/>
  </r>
  <r>
    <x v="10"/>
    <x v="219"/>
    <s v="1"/>
    <s v="03"/>
    <s v="15041RESIN020652022"/>
    <s v="22LB000C"/>
    <n v="1136"/>
    <n v="1136"/>
    <m/>
    <s v="OSCAR AMILCAR RAMOS VELASQUEZ"/>
    <n v="0"/>
    <n v="0"/>
    <n v="199.12"/>
    <n v="25.8856"/>
    <n v="0"/>
    <n v="0"/>
    <n v="225.00560000000002"/>
    <s v="037049603"/>
    <s v="1"/>
  </r>
  <r>
    <x v="10"/>
    <x v="219"/>
    <s v="1"/>
    <s v="03"/>
    <s v="15041RESIN020652022"/>
    <s v="22LB000C"/>
    <n v="1135"/>
    <n v="1135"/>
    <m/>
    <s v="VIELLMAN FABRICIO HERNANDEZ RIVERA"/>
    <n v="0"/>
    <n v="0"/>
    <n v="79.650000000000006"/>
    <n v="10.354500000000002"/>
    <n v="0"/>
    <n v="0"/>
    <n v="90.004500000000007"/>
    <s v="029422805"/>
    <s v="1"/>
  </r>
  <r>
    <x v="10"/>
    <x v="219"/>
    <s v="1"/>
    <s v="03"/>
    <s v="15041RESIN020652022"/>
    <s v="22LB000C"/>
    <n v="1134"/>
    <n v="1134"/>
    <m/>
    <s v="OSCAR EDUARDO FLORES MACIA"/>
    <n v="0"/>
    <n v="0"/>
    <n v="657.96"/>
    <n v="85.534800000000004"/>
    <n v="0"/>
    <n v="0"/>
    <n v="743.49480000000005"/>
    <s v="023040354"/>
    <s v="1"/>
  </r>
  <r>
    <x v="10"/>
    <x v="219"/>
    <s v="1"/>
    <s v="03"/>
    <s v="15041RESIN020652022"/>
    <s v="22LB000C"/>
    <n v="1133"/>
    <n v="1133"/>
    <m/>
    <s v="VIELLMAN FABRICIO HERNANDEZ RIVERA"/>
    <n v="0"/>
    <n v="0"/>
    <n v="79.650000000000006"/>
    <n v="10.354500000000002"/>
    <n v="0"/>
    <n v="0"/>
    <n v="90.004500000000007"/>
    <s v="029422805"/>
    <s v="1"/>
  </r>
  <r>
    <x v="10"/>
    <x v="219"/>
    <s v="1"/>
    <s v="03"/>
    <s v="15041RESIN020652022"/>
    <s v="22LB000C"/>
    <n v="1132"/>
    <n v="1132"/>
    <m/>
    <s v="CARLOS EFRAIN AREVALO"/>
    <n v="0"/>
    <n v="0"/>
    <n v="548.66999999999996"/>
    <n v="71.327100000000002"/>
    <n v="0"/>
    <n v="0"/>
    <n v="619.99709999999993"/>
    <s v="001299157"/>
    <s v="1"/>
  </r>
  <r>
    <x v="10"/>
    <x v="219"/>
    <s v="1"/>
    <s v="03"/>
    <s v="15041RESIN020652022"/>
    <s v="22LB000C"/>
    <n v="1131"/>
    <n v="1131"/>
    <m/>
    <s v="CARLOS EFRAIN AREVALO"/>
    <n v="0"/>
    <n v="0"/>
    <n v="53.1"/>
    <n v="6.9030000000000005"/>
    <n v="0"/>
    <n v="0"/>
    <n v="60.003"/>
    <s v="001299157"/>
    <s v="1"/>
  </r>
  <r>
    <x v="10"/>
    <x v="220"/>
    <s v="1"/>
    <s v="03"/>
    <s v="15041RESIN020652022"/>
    <s v="22LB000C"/>
    <n v="1130"/>
    <n v="1130"/>
    <m/>
    <s v="CARLOS EFRAIN AREVALO"/>
    <n v="0"/>
    <n v="0"/>
    <n v="185.84"/>
    <n v="24.159200000000002"/>
    <n v="0"/>
    <n v="0"/>
    <n v="209.9992"/>
    <s v="001299157"/>
    <s v="1"/>
  </r>
  <r>
    <x v="10"/>
    <x v="220"/>
    <s v="1"/>
    <s v="03"/>
    <s v="15041RESIN020652022"/>
    <s v="22LB000C"/>
    <n v="1129"/>
    <n v="1129"/>
    <m/>
    <s v="FRANCISCO MELARA ARDON"/>
    <n v="0"/>
    <n v="0"/>
    <n v="953.09"/>
    <n v="123.90170000000001"/>
    <n v="0"/>
    <n v="0"/>
    <n v="1076.9917"/>
    <s v="024372843"/>
    <s v="1"/>
  </r>
  <r>
    <x v="10"/>
    <x v="220"/>
    <s v="1"/>
    <s v="03"/>
    <s v="15041RESIN020652022"/>
    <s v="22LB000C"/>
    <n v="1128"/>
    <n v="1128"/>
    <m/>
    <s v="VIELLMAN FABRICIO HERNANDEZ RIVERA"/>
    <n v="0"/>
    <n v="0"/>
    <n v="79.650000000000006"/>
    <n v="10.354500000000002"/>
    <n v="0"/>
    <n v="0"/>
    <n v="90.004500000000007"/>
    <s v="029422805"/>
    <s v="1"/>
  </r>
  <r>
    <x v="10"/>
    <x v="220"/>
    <s v="1"/>
    <s v="03"/>
    <s v="15041RESIN020652022"/>
    <s v="22LB000C"/>
    <n v="1127"/>
    <n v="1127"/>
    <m/>
    <s v="FRANCISCO JESUS MELARA SORIANO"/>
    <n v="0"/>
    <n v="0"/>
    <n v="446.02"/>
    <n v="57.982599999999998"/>
    <n v="0"/>
    <n v="0"/>
    <n v="504.00259999999997"/>
    <s v="028967810"/>
    <s v="1"/>
  </r>
  <r>
    <x v="10"/>
    <x v="220"/>
    <s v="1"/>
    <s v="03"/>
    <s v="15041RESIN020652022"/>
    <s v="22LB000C"/>
    <n v="1126"/>
    <n v="1126"/>
    <m/>
    <s v="ANULADO"/>
    <n v="0"/>
    <n v="0"/>
    <n v="0"/>
    <n v="0"/>
    <n v="0"/>
    <n v="0"/>
    <n v="0"/>
    <m/>
    <s v="1"/>
  </r>
  <r>
    <x v="10"/>
    <x v="220"/>
    <s v="1"/>
    <s v="03"/>
    <s v="15041RESIN020652022"/>
    <s v="22LB000C"/>
    <n v="1125"/>
    <n v="1125"/>
    <m/>
    <s v="LUIS FENDANDO ANCHETA"/>
    <n v="0"/>
    <n v="0"/>
    <n v="657.08"/>
    <n v="85.420400000000015"/>
    <n v="0"/>
    <n v="0"/>
    <n v="742.50040000000001"/>
    <s v="019830797"/>
    <s v="1"/>
  </r>
  <r>
    <x v="10"/>
    <x v="220"/>
    <s v="1"/>
    <s v="03"/>
    <s v="15041RESIN020652022"/>
    <s v="22LB000C"/>
    <n v="1124"/>
    <n v="1124"/>
    <m/>
    <s v="FRANCISCO MELARA ARDON"/>
    <n v="0"/>
    <n v="0"/>
    <n v="836.29"/>
    <n v="108.71769999999999"/>
    <n v="0"/>
    <n v="0"/>
    <n v="945.0077"/>
    <s v="024372843"/>
    <s v="1"/>
  </r>
  <r>
    <x v="10"/>
    <x v="220"/>
    <s v="1"/>
    <s v="03"/>
    <s v="15041RESIN020652022"/>
    <s v="22LB000C"/>
    <n v="1123"/>
    <n v="1123"/>
    <m/>
    <s v="CARLOS EFRAIN AREVALO"/>
    <n v="0"/>
    <n v="0"/>
    <n v="29.2"/>
    <n v="3.7959999999999998"/>
    <n v="0"/>
    <n v="0"/>
    <n v="32.996000000000002"/>
    <s v="001299157"/>
    <s v="1"/>
  </r>
  <r>
    <x v="10"/>
    <x v="220"/>
    <s v="1"/>
    <s v="03"/>
    <s v="15041RESIN020652022"/>
    <s v="22LB000C"/>
    <n v="1122"/>
    <n v="1122"/>
    <m/>
    <s v="EUGENIO ORLANDO CHIQUILLO"/>
    <n v="0"/>
    <n v="0"/>
    <n v="206.58"/>
    <n v="26.855400000000003"/>
    <n v="0"/>
    <n v="0"/>
    <n v="233.43540000000002"/>
    <s v="017422881"/>
    <s v="1"/>
  </r>
  <r>
    <x v="10"/>
    <x v="220"/>
    <s v="1"/>
    <s v="03"/>
    <s v="15041RESIN020652022"/>
    <s v="22LB000C"/>
    <n v="1121"/>
    <n v="1121"/>
    <s v="03152303051010"/>
    <s v="FERRETERIA Y SUMINISTROS DE OCCIDENTE"/>
    <n v="0"/>
    <n v="0"/>
    <n v="59.73"/>
    <n v="7.7648999999999999"/>
    <n v="0"/>
    <n v="0"/>
    <n v="67.494900000000001"/>
    <m/>
    <s v="1"/>
  </r>
  <r>
    <x v="10"/>
    <x v="220"/>
    <s v="1"/>
    <s v="03"/>
    <s v="15041RESIN020652022"/>
    <s v="22LB000C"/>
    <n v="1120"/>
    <n v="1120"/>
    <m/>
    <s v="JUAN ANTONIO MONTERROSA HERNANDEZ"/>
    <n v="0"/>
    <n v="0"/>
    <n v="212.83"/>
    <n v="27.667900000000003"/>
    <n v="0"/>
    <n v="0"/>
    <n v="240.49790000000002"/>
    <s v="013838153"/>
    <s v="1"/>
  </r>
  <r>
    <x v="10"/>
    <x v="220"/>
    <s v="1"/>
    <s v="03"/>
    <s v="15041RESIN020652022"/>
    <s v="22LB000C"/>
    <n v="1119"/>
    <n v="1119"/>
    <m/>
    <s v="VIELLMAN FABRICIO HERNANDEZ RIVERA"/>
    <n v="0"/>
    <n v="0"/>
    <n v="106.4"/>
    <n v="13.832000000000001"/>
    <n v="0"/>
    <n v="0"/>
    <n v="120.232"/>
    <s v="029422805"/>
    <s v="1"/>
  </r>
  <r>
    <x v="10"/>
    <x v="221"/>
    <s v="1"/>
    <s v="03"/>
    <s v="15041RESIN020652022"/>
    <s v="22LB000C"/>
    <n v="1118"/>
    <n v="1118"/>
    <m/>
    <s v="CARLOS EFRAIN AREVALO"/>
    <n v="0"/>
    <n v="0"/>
    <n v="196.46"/>
    <n v="25.539800000000003"/>
    <n v="0"/>
    <n v="0"/>
    <n v="221.99980000000002"/>
    <s v="001299157"/>
    <s v="1"/>
  </r>
  <r>
    <x v="10"/>
    <x v="221"/>
    <s v="1"/>
    <s v="03"/>
    <s v="15041RESIN020652022"/>
    <s v="22LB000C"/>
    <n v="1117"/>
    <n v="1117"/>
    <m/>
    <s v="CESAR HUMBERTO GARCIA"/>
    <n v="0"/>
    <n v="0"/>
    <n v="36.200000000000003"/>
    <n v="4.7060000000000004"/>
    <n v="0"/>
    <n v="0"/>
    <n v="40.906000000000006"/>
    <s v="010149571"/>
    <s v="1"/>
  </r>
  <r>
    <x v="10"/>
    <x v="221"/>
    <s v="1"/>
    <s v="03"/>
    <s v="15041RESIN020652022"/>
    <s v="22LB000C"/>
    <n v="1116"/>
    <n v="1116"/>
    <m/>
    <s v="LUIS FENDANDO ANCHETA"/>
    <n v="0"/>
    <n v="0"/>
    <n v="371.68"/>
    <n v="48.318400000000004"/>
    <n v="0"/>
    <n v="0"/>
    <n v="419.9984"/>
    <s v="019830797"/>
    <s v="1"/>
  </r>
  <r>
    <x v="10"/>
    <x v="221"/>
    <s v="1"/>
    <s v="03"/>
    <s v="15041RESIN020652022"/>
    <s v="22LB000C"/>
    <n v="1115"/>
    <n v="1115"/>
    <m/>
    <s v="SANTIAGO ALCIDES ORELLANA"/>
    <n v="0"/>
    <n v="0"/>
    <n v="315.89"/>
    <n v="41.0657"/>
    <n v="0"/>
    <n v="0"/>
    <n v="356.95569999999998"/>
    <s v="024681860"/>
    <s v="1"/>
  </r>
  <r>
    <x v="10"/>
    <x v="221"/>
    <s v="1"/>
    <s v="03"/>
    <s v="15041RESIN020652022"/>
    <s v="22LB000C"/>
    <n v="1114"/>
    <n v="1114"/>
    <m/>
    <s v="SILVIA MARISELA CASTRO"/>
    <n v="0"/>
    <n v="0"/>
    <n v="430.09"/>
    <n v="55.911699999999996"/>
    <n v="0"/>
    <n v="0"/>
    <n v="486.00169999999997"/>
    <s v="017244720"/>
    <s v="1"/>
  </r>
  <r>
    <x v="10"/>
    <x v="222"/>
    <s v="1"/>
    <s v="03"/>
    <s v="15041RESIN020652022"/>
    <s v="22LB000C"/>
    <n v="1113"/>
    <n v="1113"/>
    <m/>
    <s v="VICTOR MANUEL DIAZ"/>
    <n v="0"/>
    <n v="0"/>
    <n v="401.32"/>
    <n v="52.171599999999998"/>
    <n v="0"/>
    <n v="0"/>
    <n v="453.49160000000001"/>
    <s v="005134472"/>
    <s v="1"/>
  </r>
  <r>
    <x v="10"/>
    <x v="222"/>
    <s v="1"/>
    <s v="03"/>
    <s v="15041RESIN020652022"/>
    <s v="22LB000C"/>
    <n v="1112"/>
    <n v="1112"/>
    <m/>
    <s v="ANULADO"/>
    <n v="0"/>
    <n v="0"/>
    <n v="0"/>
    <n v="0"/>
    <n v="0"/>
    <n v="0"/>
    <n v="0"/>
    <m/>
    <s v="1"/>
  </r>
  <r>
    <x v="10"/>
    <x v="222"/>
    <s v="1"/>
    <s v="03"/>
    <s v="15041RESIN020652022"/>
    <s v="22LB000C"/>
    <n v="1111"/>
    <n v="1111"/>
    <m/>
    <s v="FRANCISCO JESUS MELARA SORIANO"/>
    <n v="0"/>
    <n v="0"/>
    <n v="511.5"/>
    <n v="66.495000000000005"/>
    <n v="0"/>
    <n v="0"/>
    <n v="577.995"/>
    <s v="028967810"/>
    <s v="1"/>
  </r>
  <r>
    <x v="10"/>
    <x v="222"/>
    <s v="1"/>
    <s v="03"/>
    <s v="15041RESIN020652022"/>
    <s v="22LB000C"/>
    <n v="1110"/>
    <n v="1110"/>
    <m/>
    <s v="SILVIA MARISELA CASTRO"/>
    <n v="0"/>
    <n v="0"/>
    <n v="397.35"/>
    <n v="51.655500000000004"/>
    <n v="0"/>
    <n v="0"/>
    <n v="449.00550000000004"/>
    <s v="017244720"/>
    <s v="1"/>
  </r>
  <r>
    <x v="10"/>
    <x v="222"/>
    <s v="1"/>
    <s v="03"/>
    <s v="15041RESIN020652022"/>
    <s v="22LB000C"/>
    <n v="1109"/>
    <n v="1109"/>
    <m/>
    <s v="FRANCISCO MELARA ARDON"/>
    <n v="0"/>
    <n v="0"/>
    <n v="605.76"/>
    <n v="78.748800000000003"/>
    <n v="0"/>
    <n v="0"/>
    <n v="684.50879999999995"/>
    <s v="024372843"/>
    <s v="1"/>
  </r>
  <r>
    <x v="10"/>
    <x v="223"/>
    <s v="1"/>
    <s v="03"/>
    <s v="15041RESIN020652022"/>
    <s v="22LB000C"/>
    <n v="1108"/>
    <n v="1108"/>
    <m/>
    <s v="ANULADO"/>
    <n v="0"/>
    <n v="0"/>
    <n v="0"/>
    <n v="0"/>
    <n v="0"/>
    <n v="0"/>
    <n v="0"/>
    <m/>
    <s v="1"/>
  </r>
  <r>
    <x v="10"/>
    <x v="223"/>
    <s v="1"/>
    <s v="03"/>
    <s v="15041RESIN020652022"/>
    <s v="22LB000C"/>
    <n v="1107"/>
    <n v="1107"/>
    <s v="06142611850023"/>
    <s v="GRADA S.A DE C.V."/>
    <n v="0"/>
    <n v="0"/>
    <n v="26.55"/>
    <n v="3.4515000000000002"/>
    <n v="0"/>
    <n v="0"/>
    <n v="30.0015"/>
    <m/>
    <s v="1"/>
  </r>
  <r>
    <x v="10"/>
    <x v="223"/>
    <s v="1"/>
    <s v="03"/>
    <s v="15041RESIN020652022"/>
    <s v="22LB000C"/>
    <n v="1106"/>
    <n v="1106"/>
    <m/>
    <s v="SANTIAGO ALCIDES ORELLANA"/>
    <n v="0"/>
    <n v="0"/>
    <n v="334.51"/>
    <n v="43.4863"/>
    <n v="0"/>
    <n v="0"/>
    <n v="377.99630000000002"/>
    <s v="024681860"/>
    <s v="1"/>
  </r>
  <r>
    <x v="10"/>
    <x v="223"/>
    <s v="1"/>
    <s v="03"/>
    <s v="15041RESIN020652022"/>
    <s v="22LB000C"/>
    <n v="1105"/>
    <n v="1105"/>
    <m/>
    <s v="VIELLMAN FABRICIO HERNANDEZ RIVERA"/>
    <n v="0"/>
    <n v="0"/>
    <n v="121.15"/>
    <n v="15.749500000000001"/>
    <n v="0"/>
    <n v="0"/>
    <n v="136.89950000000002"/>
    <s v="029422805"/>
    <s v="1"/>
  </r>
  <r>
    <x v="10"/>
    <x v="223"/>
    <s v="1"/>
    <s v="03"/>
    <s v="15041RESIN020652022"/>
    <s v="22LB000C"/>
    <n v="1104"/>
    <n v="1104"/>
    <m/>
    <s v="JUAN DANIEL RIVAS HERNANDEZ"/>
    <n v="0"/>
    <n v="0"/>
    <n v="199.12"/>
    <n v="25.8856"/>
    <n v="0"/>
    <n v="0"/>
    <n v="225.00560000000002"/>
    <s v="056157740"/>
    <s v="1"/>
  </r>
  <r>
    <x v="10"/>
    <x v="223"/>
    <s v="1"/>
    <s v="03"/>
    <s v="15041RESIN020652022"/>
    <s v="22LB000C"/>
    <n v="1103"/>
    <n v="1103"/>
    <m/>
    <s v="FRANCISCO MELARA ARDON"/>
    <n v="0"/>
    <n v="0"/>
    <n v="409.74"/>
    <n v="53.266200000000005"/>
    <n v="0"/>
    <n v="0"/>
    <n v="463.00620000000004"/>
    <s v="024372843"/>
    <s v="1"/>
  </r>
  <r>
    <x v="10"/>
    <x v="223"/>
    <s v="1"/>
    <s v="03"/>
    <s v="15041RESIN020652022"/>
    <s v="22LB000C"/>
    <n v="1102"/>
    <n v="1102"/>
    <m/>
    <s v="ORLANDO AYALA RAUDA"/>
    <n v="0"/>
    <n v="0"/>
    <n v="398.23"/>
    <n v="51.769900000000007"/>
    <n v="0"/>
    <n v="0"/>
    <n v="449.99990000000003"/>
    <s v="022524826"/>
    <s v="1"/>
  </r>
  <r>
    <x v="10"/>
    <x v="223"/>
    <s v="1"/>
    <s v="03"/>
    <s v="15041RESIN020652022"/>
    <s v="22LB000C"/>
    <n v="1101"/>
    <n v="1101"/>
    <m/>
    <s v="SANTIAGO ALCIDES ORELLANA"/>
    <n v="0"/>
    <n v="0"/>
    <n v="350.23"/>
    <n v="45.529900000000005"/>
    <n v="0"/>
    <n v="0"/>
    <n v="395.75990000000002"/>
    <s v="024681860"/>
    <s v="1"/>
  </r>
  <r>
    <x v="10"/>
    <x v="224"/>
    <s v="1"/>
    <s v="03"/>
    <s v="15041RESIN020652022"/>
    <s v="22LB000C"/>
    <n v="1100"/>
    <n v="1100"/>
    <m/>
    <s v="OSCAR EDUARDO FLORES MACIA"/>
    <n v="0"/>
    <n v="0"/>
    <n v="445.13"/>
    <n v="57.866900000000001"/>
    <n v="0"/>
    <n v="0"/>
    <n v="502.99689999999998"/>
    <s v="023040354"/>
    <s v="1"/>
  </r>
  <r>
    <x v="10"/>
    <x v="224"/>
    <s v="1"/>
    <s v="03"/>
    <s v="15041RESIN020652022"/>
    <s v="22LB000C"/>
    <n v="1099"/>
    <n v="1099"/>
    <m/>
    <s v="SANTIAGO ALCIDES ORELLANA"/>
    <n v="0"/>
    <n v="0"/>
    <n v="373.22"/>
    <n v="48.518600000000006"/>
    <n v="0"/>
    <n v="0"/>
    <n v="421.73860000000002"/>
    <s v="024681860"/>
    <s v="1"/>
  </r>
  <r>
    <x v="10"/>
    <x v="224"/>
    <s v="1"/>
    <s v="03"/>
    <s v="15041RESIN020652022"/>
    <s v="22LB000C"/>
    <n v="1098"/>
    <n v="1098"/>
    <m/>
    <s v="ROMEO ANTONIO ESCALANTE ORELLANA"/>
    <n v="0"/>
    <n v="0"/>
    <n v="339.22"/>
    <n v="44.098600000000005"/>
    <n v="0"/>
    <n v="0"/>
    <n v="383.31860000000006"/>
    <s v="016983575"/>
    <s v="1"/>
  </r>
  <r>
    <x v="10"/>
    <x v="224"/>
    <s v="1"/>
    <s v="03"/>
    <s v="15041RESIN020652022"/>
    <s v="22LB000C"/>
    <n v="1097"/>
    <n v="1097"/>
    <m/>
    <s v="ORLANDO AYALA RAUDA"/>
    <n v="0"/>
    <n v="0"/>
    <n v="433.18"/>
    <n v="56.313400000000001"/>
    <n v="0"/>
    <n v="0"/>
    <n v="489.49340000000001"/>
    <s v="022524826"/>
    <s v="1"/>
  </r>
  <r>
    <x v="10"/>
    <x v="224"/>
    <s v="1"/>
    <s v="03"/>
    <s v="15041RESIN020652022"/>
    <s v="22LB000C"/>
    <n v="1096"/>
    <n v="1096"/>
    <m/>
    <s v="SILVIA MARISELA CASTRO"/>
    <n v="0"/>
    <n v="0"/>
    <n v="456.2"/>
    <n v="59.305999999999997"/>
    <n v="0"/>
    <n v="0"/>
    <n v="515.50599999999997"/>
    <s v="017244720"/>
    <s v="1"/>
  </r>
  <r>
    <x v="10"/>
    <x v="224"/>
    <s v="1"/>
    <s v="03"/>
    <s v="15041RESIN020652022"/>
    <s v="22LB000C"/>
    <n v="1095"/>
    <n v="1095"/>
    <m/>
    <s v="FRANCISCO MELARA ARDON"/>
    <n v="0"/>
    <n v="0"/>
    <n v="543.03"/>
    <n v="70.593900000000005"/>
    <n v="0"/>
    <n v="0"/>
    <n v="613.62389999999994"/>
    <s v="024372843"/>
    <s v="1"/>
  </r>
  <r>
    <x v="10"/>
    <x v="224"/>
    <s v="1"/>
    <s v="03"/>
    <s v="15041RESIN020652022"/>
    <s v="22LB000C"/>
    <n v="1094"/>
    <n v="1094"/>
    <m/>
    <s v="ORLANDO AYALA RAUDA"/>
    <n v="0"/>
    <n v="0"/>
    <n v="623.9"/>
    <n v="81.106999999999999"/>
    <n v="0"/>
    <n v="0"/>
    <n v="705.00699999999995"/>
    <s v="022524826"/>
    <s v="1"/>
  </r>
  <r>
    <x v="10"/>
    <x v="224"/>
    <s v="1"/>
    <s v="03"/>
    <s v="15041RESIN020652022"/>
    <s v="22LB000C"/>
    <n v="1093"/>
    <n v="1093"/>
    <m/>
    <s v="ORLANDO AYALA RAUDA"/>
    <n v="0"/>
    <n v="0"/>
    <n v="467.25"/>
    <n v="60.7425"/>
    <n v="0"/>
    <n v="0"/>
    <n v="527.99249999999995"/>
    <s v="022524826"/>
    <s v="1"/>
  </r>
  <r>
    <x v="10"/>
    <x v="225"/>
    <s v="1"/>
    <s v="03"/>
    <s v="15041RESIN020652022"/>
    <s v="22LB000C"/>
    <n v="1092"/>
    <n v="1092"/>
    <m/>
    <s v="ANULADO"/>
    <n v="0"/>
    <n v="0"/>
    <n v="0"/>
    <n v="0"/>
    <n v="0"/>
    <n v="0"/>
    <n v="0"/>
    <m/>
    <s v="1"/>
  </r>
  <r>
    <x v="10"/>
    <x v="225"/>
    <s v="1"/>
    <s v="03"/>
    <s v="15041RESIN020652022"/>
    <s v="22LB000C"/>
    <n v="1091"/>
    <n v="1091"/>
    <m/>
    <s v="SILVIA MARISELA CASTRO"/>
    <n v="0"/>
    <n v="0"/>
    <n v="417.7"/>
    <n v="54.301000000000002"/>
    <n v="0"/>
    <n v="0"/>
    <n v="472.00099999999998"/>
    <s v="017244720"/>
    <s v="1"/>
  </r>
  <r>
    <x v="10"/>
    <x v="225"/>
    <s v="1"/>
    <s v="03"/>
    <s v="15041RESIN020652022"/>
    <s v="22LB000C"/>
    <n v="1090"/>
    <n v="1090"/>
    <m/>
    <s v="ANULADO"/>
    <n v="0"/>
    <n v="0"/>
    <n v="0"/>
    <n v="0"/>
    <n v="0"/>
    <n v="0"/>
    <n v="0"/>
    <m/>
    <s v="1"/>
  </r>
  <r>
    <x v="10"/>
    <x v="225"/>
    <s v="1"/>
    <s v="03"/>
    <s v="15041RESIN020652022"/>
    <s v="22LB000C"/>
    <n v="1089"/>
    <n v="1089"/>
    <m/>
    <s v="ANULADO"/>
    <n v="0"/>
    <n v="0"/>
    <n v="0"/>
    <n v="0"/>
    <n v="0"/>
    <n v="0"/>
    <n v="0"/>
    <m/>
    <s v="1"/>
  </r>
  <r>
    <x v="10"/>
    <x v="225"/>
    <s v="1"/>
    <s v="03"/>
    <s v="15041RESIN020652022"/>
    <s v="22LB000C"/>
    <n v="1088"/>
    <n v="1088"/>
    <m/>
    <s v="OSCAR EDUARDO FLORES MACIA"/>
    <n v="0"/>
    <n v="0"/>
    <n v="75.7"/>
    <n v="9.8410000000000011"/>
    <n v="0"/>
    <n v="0"/>
    <n v="85.540999999999997"/>
    <s v="023040354"/>
    <s v="1"/>
  </r>
  <r>
    <x v="10"/>
    <x v="225"/>
    <s v="1"/>
    <s v="03"/>
    <s v="15041RESIN020652022"/>
    <s v="22LB000C"/>
    <n v="1087"/>
    <n v="1087"/>
    <m/>
    <s v="FRANCISCO MELARA ARDON"/>
    <n v="0"/>
    <n v="0"/>
    <n v="827.48"/>
    <n v="107.5724"/>
    <n v="0"/>
    <n v="0"/>
    <n v="935.05240000000003"/>
    <s v="024372843"/>
    <s v="1"/>
  </r>
  <r>
    <x v="10"/>
    <x v="225"/>
    <s v="1"/>
    <s v="03"/>
    <s v="15041RESIN020652022"/>
    <s v="22LB000C"/>
    <n v="1086"/>
    <n v="1086"/>
    <m/>
    <s v="ROMEO ANTONIO ESCALANTE ORELLANA"/>
    <n v="0"/>
    <n v="0"/>
    <n v="450"/>
    <n v="58.5"/>
    <n v="0"/>
    <n v="0"/>
    <n v="508.5"/>
    <s v="016983575"/>
    <s v="1"/>
  </r>
  <r>
    <x v="10"/>
    <x v="226"/>
    <s v="1"/>
    <s v="03"/>
    <s v="15041RESIN020652022"/>
    <s v="22LB000C"/>
    <n v="1085"/>
    <n v="1085"/>
    <m/>
    <s v="FRANCISCO JESUS MELARA SORIANO"/>
    <n v="0"/>
    <n v="0"/>
    <n v="518.35"/>
    <n v="67.385500000000008"/>
    <n v="0"/>
    <n v="0"/>
    <n v="585.7355"/>
    <s v="028967810"/>
    <s v="1"/>
  </r>
  <r>
    <x v="10"/>
    <x v="226"/>
    <s v="1"/>
    <s v="03"/>
    <s v="15041RESIN020652022"/>
    <s v="22LB000C"/>
    <n v="1084"/>
    <n v="1084"/>
    <m/>
    <s v="VIELLMAN FABRICIO HERNANDEZ RIVERA"/>
    <n v="0"/>
    <n v="0"/>
    <n v="106.1"/>
    <n v="13.792999999999999"/>
    <n v="0"/>
    <n v="0"/>
    <n v="119.893"/>
    <s v="029422805"/>
    <s v="1"/>
  </r>
  <r>
    <x v="10"/>
    <x v="226"/>
    <s v="1"/>
    <s v="03"/>
    <s v="15041RESIN020652022"/>
    <s v="22LB000C"/>
    <n v="1083"/>
    <n v="1083"/>
    <m/>
    <s v="MIRNA ERMITA ORELLANA DE MARTINEZ"/>
    <n v="0"/>
    <n v="0"/>
    <n v="161.94999999999999"/>
    <n v="21.0535"/>
    <n v="0"/>
    <n v="0"/>
    <n v="183.00349999999997"/>
    <s v="005441162"/>
    <s v="1"/>
  </r>
  <r>
    <x v="10"/>
    <x v="226"/>
    <s v="1"/>
    <s v="03"/>
    <s v="15041RESIN020652022"/>
    <s v="22LB000C"/>
    <n v="1082"/>
    <n v="1082"/>
    <m/>
    <s v="SILVIA MARISELA CASTRO"/>
    <n v="0"/>
    <n v="0"/>
    <n v="384.08"/>
    <n v="49.930399999999999"/>
    <n v="0"/>
    <n v="0"/>
    <n v="434.0104"/>
    <s v="017244720"/>
    <s v="1"/>
  </r>
  <r>
    <x v="10"/>
    <x v="226"/>
    <s v="1"/>
    <s v="03"/>
    <s v="15041RESIN020652022"/>
    <s v="22LB000C"/>
    <n v="1081"/>
    <n v="1081"/>
    <m/>
    <s v="SANTIAGO ALCIDES ORELLANA"/>
    <n v="0"/>
    <n v="0"/>
    <n v="29.29"/>
    <n v="3.8077000000000001"/>
    <n v="0"/>
    <n v="0"/>
    <n v="33.097699999999996"/>
    <s v="024681860"/>
    <s v="1"/>
  </r>
  <r>
    <x v="10"/>
    <x v="226"/>
    <s v="1"/>
    <s v="03"/>
    <s v="15041RESIN020652022"/>
    <s v="22LB000C"/>
    <n v="1080"/>
    <n v="1080"/>
    <m/>
    <s v="SANTIAGO ALCIDES ORELLANA"/>
    <n v="0"/>
    <n v="0"/>
    <n v="22.66"/>
    <n v="2.9458000000000002"/>
    <n v="0"/>
    <n v="0"/>
    <n v="25.605800000000002"/>
    <s v="024681860"/>
    <s v="1"/>
  </r>
  <r>
    <x v="10"/>
    <x v="226"/>
    <s v="1"/>
    <s v="03"/>
    <s v="15041RESIN020652022"/>
    <s v="22LB000C"/>
    <n v="1079"/>
    <n v="1079"/>
    <m/>
    <s v="FRANCISCO JESUS MELARA SORIANO"/>
    <n v="0"/>
    <n v="0"/>
    <n v="511.05"/>
    <n v="66.436500000000009"/>
    <n v="0"/>
    <n v="0"/>
    <n v="577.48649999999998"/>
    <s v="028967810"/>
    <s v="1"/>
  </r>
  <r>
    <x v="10"/>
    <x v="226"/>
    <s v="1"/>
    <s v="03"/>
    <s v="15041RESIN020652022"/>
    <s v="22LB000C"/>
    <n v="1078"/>
    <n v="1078"/>
    <m/>
    <s v="AVELARDO ESPINOZA RIVAS"/>
    <n v="0"/>
    <n v="0"/>
    <n v="495.31"/>
    <n v="64.390299999999996"/>
    <n v="0"/>
    <n v="0"/>
    <n v="559.70029999999997"/>
    <s v="006348901"/>
    <s v="1"/>
  </r>
  <r>
    <x v="10"/>
    <x v="226"/>
    <s v="1"/>
    <s v="03"/>
    <s v="15041RESIN020652022"/>
    <s v="22LB000C"/>
    <n v="1077"/>
    <n v="1077"/>
    <m/>
    <s v="ORLANDO AYALA RAUDA"/>
    <n v="0"/>
    <n v="0"/>
    <n v="439.29"/>
    <n v="57.107700000000001"/>
    <n v="0"/>
    <n v="0"/>
    <n v="496.39770000000004"/>
    <s v="022524826"/>
    <s v="1"/>
  </r>
  <r>
    <x v="10"/>
    <x v="226"/>
    <s v="1"/>
    <s v="03"/>
    <s v="15041RESIN020652022"/>
    <s v="22LB000C"/>
    <n v="1076"/>
    <n v="1076"/>
    <m/>
    <s v="SANTIAGO ALCIDES ORELLANA"/>
    <n v="0"/>
    <n v="0"/>
    <n v="484.51"/>
    <n v="62.9863"/>
    <n v="0"/>
    <n v="0"/>
    <n v="547.49630000000002"/>
    <s v="024681860"/>
    <s v="1"/>
  </r>
  <r>
    <x v="10"/>
    <x v="226"/>
    <s v="1"/>
    <s v="03"/>
    <s v="15041RESIN020652022"/>
    <s v="22LB000C"/>
    <n v="1075"/>
    <n v="1075"/>
    <m/>
    <s v="ORLANDO AYALA RAUDA"/>
    <n v="0"/>
    <n v="0"/>
    <n v="409.73"/>
    <n v="53.264900000000004"/>
    <n v="0"/>
    <n v="0"/>
    <n v="462.99490000000003"/>
    <s v="022524826"/>
    <s v="1"/>
  </r>
  <r>
    <x v="10"/>
    <x v="226"/>
    <s v="1"/>
    <s v="03"/>
    <s v="15041RESIN020652022"/>
    <s v="22LB000C"/>
    <n v="1074"/>
    <n v="1074"/>
    <m/>
    <s v="FRANCISCO JESUS MELARA SORIANO"/>
    <n v="0"/>
    <n v="0"/>
    <n v="925.68"/>
    <n v="120.33839999999999"/>
    <n v="0"/>
    <n v="0"/>
    <n v="1046.0183999999999"/>
    <s v="028967810"/>
    <s v="1"/>
  </r>
  <r>
    <x v="10"/>
    <x v="227"/>
    <s v="1"/>
    <s v="03"/>
    <s v="15041RESIN020652022"/>
    <s v="22LB000C"/>
    <n v="1073"/>
    <n v="1073"/>
    <m/>
    <s v="VIELLMAN FABRICIO HERNANDEZ RIVERA"/>
    <n v="0"/>
    <n v="0"/>
    <n v="340.71"/>
    <n v="44.292299999999997"/>
    <n v="0"/>
    <n v="0"/>
    <n v="385.00229999999999"/>
    <s v="029422805"/>
    <s v="1"/>
  </r>
  <r>
    <x v="10"/>
    <x v="227"/>
    <s v="1"/>
    <s v="03"/>
    <s v="15041RESIN020652022"/>
    <s v="22LB000C"/>
    <n v="1072"/>
    <n v="1072"/>
    <m/>
    <s v="VIELLMAN FABRICIO HERNANDEZ RIVERA"/>
    <n v="0"/>
    <n v="0"/>
    <n v="202.2"/>
    <n v="26.285999999999998"/>
    <n v="0"/>
    <n v="0"/>
    <n v="228.48599999999999"/>
    <s v="029422805"/>
    <s v="1"/>
  </r>
  <r>
    <x v="10"/>
    <x v="227"/>
    <s v="1"/>
    <s v="03"/>
    <s v="15041RESIN020652022"/>
    <s v="22LB000C"/>
    <n v="1071"/>
    <n v="1071"/>
    <m/>
    <s v="LUIS FENDANDO ANCHETA"/>
    <n v="0"/>
    <n v="0"/>
    <n v="398.23"/>
    <n v="51.769900000000007"/>
    <n v="0"/>
    <n v="0"/>
    <n v="449.99990000000003"/>
    <s v="019830797"/>
    <s v="1"/>
  </r>
  <r>
    <x v="10"/>
    <x v="227"/>
    <s v="1"/>
    <s v="03"/>
    <s v="15041RESIN020652022"/>
    <s v="22LB000C"/>
    <n v="1070"/>
    <n v="1070"/>
    <m/>
    <s v="ROMEO ANTONIO ESCALANTE ORELLANA"/>
    <n v="0"/>
    <n v="0"/>
    <n v="462.66"/>
    <n v="60.145800000000008"/>
    <n v="0"/>
    <n v="0"/>
    <n v="522.80580000000009"/>
    <s v="016983575"/>
    <s v="1"/>
  </r>
  <r>
    <x v="10"/>
    <x v="227"/>
    <s v="1"/>
    <s v="03"/>
    <s v="15041RESIN020652022"/>
    <s v="22LB000C"/>
    <n v="1069"/>
    <n v="1069"/>
    <m/>
    <s v="SANTIAGO ALCIDES ORELLANA"/>
    <n v="0"/>
    <n v="0"/>
    <n v="446.77"/>
    <n v="58.080100000000002"/>
    <n v="0"/>
    <n v="0"/>
    <n v="504.8501"/>
    <s v="024681860"/>
    <s v="1"/>
  </r>
  <r>
    <x v="10"/>
    <x v="227"/>
    <s v="1"/>
    <s v="03"/>
    <s v="15041RESIN020652022"/>
    <s v="22LB000C"/>
    <n v="1068"/>
    <n v="1068"/>
    <m/>
    <s v="LUIS FENDANDO ANCHETA"/>
    <n v="0"/>
    <n v="0"/>
    <n v="565.49"/>
    <n v="73.5137"/>
    <n v="0"/>
    <n v="0"/>
    <n v="639.00369999999998"/>
    <s v="019830797"/>
    <s v="1"/>
  </r>
  <r>
    <x v="10"/>
    <x v="228"/>
    <s v="1"/>
    <s v="03"/>
    <s v="15041RESIN020652022"/>
    <s v="22LB000C"/>
    <n v="1067"/>
    <n v="1067"/>
    <s v="06140811181062"/>
    <s v="ALFA BLOCK S.A DE C.V."/>
    <n v="0"/>
    <n v="0"/>
    <n v="61.95"/>
    <n v="8.0535000000000014"/>
    <n v="0"/>
    <n v="0"/>
    <n v="70.003500000000003"/>
    <m/>
    <s v="1"/>
  </r>
  <r>
    <x v="10"/>
    <x v="228"/>
    <s v="1"/>
    <s v="03"/>
    <s v="15041RESIN020652022"/>
    <s v="22LB000C"/>
    <n v="1066"/>
    <n v="1066"/>
    <m/>
    <s v="ZOILA CACERES DE ALAS"/>
    <n v="0"/>
    <n v="0"/>
    <n v="440.27"/>
    <n v="57.235100000000003"/>
    <n v="0"/>
    <n v="0"/>
    <n v="497.50509999999997"/>
    <s v="021240673"/>
    <s v="1"/>
  </r>
  <r>
    <x v="10"/>
    <x v="228"/>
    <s v="1"/>
    <s v="03"/>
    <s v="15041RESIN020652022"/>
    <s v="22LB000C"/>
    <n v="1065"/>
    <n v="1065"/>
    <m/>
    <s v="LUIS FENDANDO ANCHETA"/>
    <n v="0"/>
    <n v="0"/>
    <n v="173.45"/>
    <n v="22.548500000000001"/>
    <n v="0"/>
    <n v="0"/>
    <n v="195.99849999999998"/>
    <s v="019830797"/>
    <s v="1"/>
  </r>
  <r>
    <x v="10"/>
    <x v="229"/>
    <s v="1"/>
    <s v="03"/>
    <s v="15041RESIN020652022"/>
    <s v="22LB000C"/>
    <n v="1064"/>
    <n v="1064"/>
    <m/>
    <s v="VIELLMAN FABRICIO HERNANDEZ RIVERA"/>
    <n v="0"/>
    <n v="0"/>
    <n v="123.88"/>
    <n v="16.104399999999998"/>
    <n v="0"/>
    <n v="0"/>
    <n v="139.98439999999999"/>
    <s v="029422805"/>
    <s v="1"/>
  </r>
  <r>
    <x v="10"/>
    <x v="229"/>
    <s v="1"/>
    <s v="03"/>
    <s v="15041RESIN020652022"/>
    <s v="22LB000C"/>
    <n v="1063"/>
    <n v="1063"/>
    <m/>
    <s v="DOUGLAS ORLANDO TEPATA "/>
    <n v="0"/>
    <n v="0"/>
    <n v="223.01"/>
    <n v="28.991299999999999"/>
    <n v="0"/>
    <n v="0"/>
    <n v="252.00129999999999"/>
    <s v="020489135"/>
    <s v="1"/>
  </r>
  <r>
    <x v="10"/>
    <x v="229"/>
    <s v="1"/>
    <s v="03"/>
    <s v="15041RESIN020652022"/>
    <s v="22LB000C"/>
    <n v="1062"/>
    <n v="1062"/>
    <m/>
    <s v="FRANCISCO JESUS MELARA SORIANO"/>
    <n v="0"/>
    <n v="0"/>
    <n v="402.65"/>
    <n v="52.344499999999996"/>
    <n v="0"/>
    <n v="0"/>
    <n v="454.99449999999996"/>
    <s v="028967810"/>
    <s v="1"/>
  </r>
  <r>
    <x v="10"/>
    <x v="229"/>
    <s v="1"/>
    <s v="03"/>
    <s v="15041RESIN020652022"/>
    <s v="22LB000C"/>
    <n v="1061"/>
    <n v="1061"/>
    <m/>
    <s v="ORLANDO AYALA RAUDA"/>
    <n v="0"/>
    <n v="0"/>
    <n v="20.8"/>
    <n v="2.7040000000000002"/>
    <n v="0"/>
    <n v="0"/>
    <n v="23.504000000000001"/>
    <s v="022524826"/>
    <s v="1"/>
  </r>
  <r>
    <x v="10"/>
    <x v="229"/>
    <s v="1"/>
    <s v="03"/>
    <s v="15041RESIN020652022"/>
    <s v="22LB000C"/>
    <n v="1060"/>
    <n v="1060"/>
    <m/>
    <s v="ORLANDO AYALA RAUDA"/>
    <n v="0"/>
    <n v="0"/>
    <n v="407.97"/>
    <n v="53.036100000000005"/>
    <n v="0"/>
    <n v="0"/>
    <n v="461.00610000000006"/>
    <s v="022524826"/>
    <s v="1"/>
  </r>
  <r>
    <x v="10"/>
    <x v="229"/>
    <s v="1"/>
    <s v="03"/>
    <s v="15041RESIN020652022"/>
    <s v="22LB000C"/>
    <n v="1059"/>
    <n v="1059"/>
    <m/>
    <s v="ANULADO"/>
    <n v="0"/>
    <n v="0"/>
    <n v="0"/>
    <n v="0"/>
    <n v="0"/>
    <n v="0"/>
    <n v="0"/>
    <m/>
    <s v="1"/>
  </r>
  <r>
    <x v="10"/>
    <x v="229"/>
    <s v="1"/>
    <s v="03"/>
    <s v="15041RESIN020652022"/>
    <s v="22LB000C"/>
    <n v="1058"/>
    <n v="1058"/>
    <m/>
    <s v="ORLANDO AYALA RAUDA"/>
    <n v="0"/>
    <n v="0"/>
    <n v="398.23"/>
    <n v="51.769900000000007"/>
    <n v="0"/>
    <n v="0"/>
    <n v="449.99990000000003"/>
    <s v="022524826"/>
    <s v="1"/>
  </r>
  <r>
    <x v="10"/>
    <x v="230"/>
    <s v="1"/>
    <s v="03"/>
    <s v="15041RESIN020652022"/>
    <s v="22LB000C"/>
    <n v="1057"/>
    <n v="1057"/>
    <m/>
    <s v="SANTIAGO ALCIDES ORELLANA"/>
    <n v="0"/>
    <n v="0"/>
    <n v="462.38"/>
    <n v="60.109400000000001"/>
    <n v="0"/>
    <n v="0"/>
    <n v="522.48940000000005"/>
    <s v="024681860"/>
    <s v="1"/>
  </r>
  <r>
    <x v="10"/>
    <x v="230"/>
    <s v="1"/>
    <s v="03"/>
    <s v="15041RESIN020652022"/>
    <s v="22LB000C"/>
    <n v="1056"/>
    <n v="1056"/>
    <m/>
    <s v="SILVIA MARISELA CASTRO"/>
    <n v="0"/>
    <n v="0"/>
    <n v="407.97"/>
    <n v="53.036100000000005"/>
    <n v="0"/>
    <n v="0"/>
    <n v="461.00610000000006"/>
    <s v="017244720"/>
    <s v="1"/>
  </r>
  <r>
    <x v="10"/>
    <x v="230"/>
    <s v="1"/>
    <s v="03"/>
    <s v="15041RESIN020652022"/>
    <s v="22LB000C"/>
    <n v="1055"/>
    <n v="1055"/>
    <m/>
    <s v="VIELLMAN FABRICIO HERNANDEZ RIVERA"/>
    <n v="0"/>
    <n v="0"/>
    <n v="210.27"/>
    <n v="27.335100000000001"/>
    <n v="0"/>
    <n v="0"/>
    <n v="237.60510000000002"/>
    <s v="029422805"/>
    <s v="1"/>
  </r>
  <r>
    <x v="10"/>
    <x v="230"/>
    <s v="1"/>
    <s v="03"/>
    <s v="15041RESIN020652022"/>
    <s v="22LB000C"/>
    <n v="1054"/>
    <n v="1054"/>
    <m/>
    <s v="FRANCISCO MELARA ARDON"/>
    <n v="0"/>
    <n v="0"/>
    <n v="414.16"/>
    <n v="53.840800000000002"/>
    <n v="0"/>
    <n v="0"/>
    <n v="468.00080000000003"/>
    <s v="024372843"/>
    <s v="1"/>
  </r>
  <r>
    <x v="10"/>
    <x v="230"/>
    <s v="1"/>
    <s v="03"/>
    <s v="15041RESIN020652022"/>
    <s v="22LB000C"/>
    <n v="1053"/>
    <n v="1053"/>
    <m/>
    <s v="SANTIAGO ALCIDES ORELLANA"/>
    <n v="0"/>
    <n v="0"/>
    <n v="509.73"/>
    <n v="66.264900000000011"/>
    <n v="0"/>
    <n v="0"/>
    <n v="575.99490000000003"/>
    <s v="024681860"/>
    <s v="1"/>
  </r>
  <r>
    <x v="10"/>
    <x v="230"/>
    <s v="1"/>
    <s v="03"/>
    <s v="15041RESIN020652022"/>
    <s v="22LB000C"/>
    <n v="1052"/>
    <n v="1052"/>
    <m/>
    <s v="MIRNA ERMITA ORELLANA DE MARTINEZ"/>
    <n v="0"/>
    <n v="0"/>
    <n v="64.16"/>
    <n v="8.3407999999999998"/>
    <n v="0"/>
    <n v="0"/>
    <n v="72.500799999999998"/>
    <s v="005441162"/>
    <s v="1"/>
  </r>
  <r>
    <x v="10"/>
    <x v="230"/>
    <s v="1"/>
    <s v="03"/>
    <s v="15041RESIN020652022"/>
    <s v="22LB000C"/>
    <n v="1051"/>
    <n v="1051"/>
    <m/>
    <s v="MIRNA ERMITA ORELLANA DE MARTINEZ"/>
    <n v="0"/>
    <n v="0"/>
    <n v="173.45"/>
    <n v="22.548500000000001"/>
    <n v="0"/>
    <n v="0"/>
    <n v="195.99849999999998"/>
    <s v="005441162"/>
    <s v="1"/>
  </r>
  <r>
    <x v="10"/>
    <x v="230"/>
    <s v="1"/>
    <s v="03"/>
    <s v="15041RESIN020652022"/>
    <s v="22LB000C"/>
    <n v="1050"/>
    <n v="1050"/>
    <m/>
    <s v="AVELARDO ESPINOZA RIVAS"/>
    <n v="0"/>
    <n v="0"/>
    <n v="523.45000000000005"/>
    <n v="68.048500000000004"/>
    <n v="0"/>
    <n v="0"/>
    <n v="591.49850000000004"/>
    <s v="006348901"/>
    <s v="1"/>
  </r>
  <r>
    <x v="10"/>
    <x v="230"/>
    <s v="1"/>
    <s v="03"/>
    <s v="15041RESIN020652022"/>
    <s v="22LB000C"/>
    <n v="1049"/>
    <n v="1049"/>
    <m/>
    <s v="LUIS FENDANDO ANCHETA"/>
    <n v="0"/>
    <n v="0"/>
    <n v="176.55"/>
    <n v="22.951500000000003"/>
    <n v="0"/>
    <n v="0"/>
    <n v="199.50150000000002"/>
    <s v="019830797"/>
    <s v="1"/>
  </r>
  <r>
    <x v="10"/>
    <x v="231"/>
    <s v="1"/>
    <s v="03"/>
    <s v="15041RESIN020652022"/>
    <s v="22LB000C"/>
    <n v="1048"/>
    <n v="1048"/>
    <m/>
    <s v="ABRAHAM ALEJANDRO KATTAN VELASQUEZ"/>
    <n v="0"/>
    <n v="0"/>
    <n v="72.569999999999993"/>
    <n v="9.434099999999999"/>
    <n v="0"/>
    <n v="0"/>
    <n v="82.004099999999994"/>
    <s v="037430074"/>
    <s v="1"/>
  </r>
  <r>
    <x v="10"/>
    <x v="231"/>
    <s v="1"/>
    <s v="03"/>
    <s v="15041RESIN020652022"/>
    <s v="22LB000C"/>
    <n v="1047"/>
    <n v="1047"/>
    <m/>
    <s v="ANA CLORINDA  VASQUEZ MONTERROSA"/>
    <n v="0"/>
    <n v="0"/>
    <n v="401.77"/>
    <n v="52.2301"/>
    <n v="0"/>
    <n v="0"/>
    <n v="454.00009999999997"/>
    <s v="017788716"/>
    <s v="1"/>
  </r>
  <r>
    <x v="10"/>
    <x v="231"/>
    <s v="1"/>
    <s v="03"/>
    <s v="15041RESIN020652022"/>
    <s v="22LB000C"/>
    <n v="1046"/>
    <n v="1046"/>
    <m/>
    <s v="MARTIN ANTONIO FERMAN NAVARRO"/>
    <n v="0"/>
    <n v="0"/>
    <n v="55.31"/>
    <n v="7.1903000000000006"/>
    <n v="0"/>
    <n v="0"/>
    <n v="62.500300000000003"/>
    <s v="017947530"/>
    <s v="1"/>
  </r>
  <r>
    <x v="10"/>
    <x v="231"/>
    <s v="1"/>
    <s v="03"/>
    <s v="15041RESIN020652022"/>
    <s v="22LB000C"/>
    <n v="1045"/>
    <n v="1045"/>
    <m/>
    <s v="OSCAR EDUARDO FLORES MACIA"/>
    <n v="0"/>
    <n v="0"/>
    <n v="1035.4100000000001"/>
    <n v="134.60330000000002"/>
    <n v="0"/>
    <n v="0"/>
    <n v="1170.0133000000001"/>
    <s v="023040354"/>
    <s v="1"/>
  </r>
  <r>
    <x v="10"/>
    <x v="231"/>
    <s v="1"/>
    <s v="03"/>
    <s v="15041RESIN020652022"/>
    <s v="22LB000C"/>
    <n v="1044"/>
    <n v="1044"/>
    <s v="06142805131056"/>
    <s v="SERVICONSTRUCCIONES S.A DE C.V."/>
    <n v="0"/>
    <n v="0"/>
    <n v="604.87"/>
    <n v="78.633099999999999"/>
    <n v="0"/>
    <n v="0"/>
    <n v="683.50310000000002"/>
    <m/>
    <s v="1"/>
  </r>
  <r>
    <x v="10"/>
    <x v="231"/>
    <s v="1"/>
    <s v="03"/>
    <s v="15041RESIN020652022"/>
    <s v="22LB000C"/>
    <n v="1043"/>
    <n v="1043"/>
    <m/>
    <s v="MERSON ANTONIO CHACHAGUA"/>
    <n v="0"/>
    <n v="0"/>
    <n v="101.01"/>
    <n v="13.131300000000001"/>
    <n v="0"/>
    <n v="0"/>
    <n v="114.1413"/>
    <s v="040796617"/>
    <s v="1"/>
  </r>
  <r>
    <x v="10"/>
    <x v="231"/>
    <s v="1"/>
    <s v="03"/>
    <s v="15041RESIN020652022"/>
    <s v="22LB000C"/>
    <n v="1042"/>
    <n v="1042"/>
    <m/>
    <s v="ORLANDO AYALA RAUDA"/>
    <n v="0"/>
    <n v="0"/>
    <n v="467.26"/>
    <n v="60.7438"/>
    <n v="0"/>
    <n v="0"/>
    <n v="528.00379999999996"/>
    <s v="022524826"/>
    <s v="1"/>
  </r>
  <r>
    <x v="10"/>
    <x v="231"/>
    <s v="1"/>
    <s v="03"/>
    <s v="15041RESIN020652022"/>
    <s v="22LB000C"/>
    <n v="1041"/>
    <n v="1041"/>
    <m/>
    <s v="FRANCISCO JESUS MELARA SORIANO"/>
    <n v="0"/>
    <n v="0"/>
    <n v="512.82000000000005"/>
    <n v="66.666600000000003"/>
    <n v="0"/>
    <n v="0"/>
    <n v="579.48660000000007"/>
    <s v="028967810"/>
    <s v="1"/>
  </r>
  <r>
    <x v="10"/>
    <x v="231"/>
    <s v="1"/>
    <s v="03"/>
    <s v="15041RESIN020652022"/>
    <s v="22LB000C"/>
    <n v="1040"/>
    <n v="1040"/>
    <m/>
    <s v="LAURA ELENA DUEÑAS BLANCO"/>
    <n v="0"/>
    <n v="0"/>
    <n v="250.45"/>
    <n v="32.558500000000002"/>
    <n v="0"/>
    <n v="0"/>
    <n v="283.00849999999997"/>
    <s v="015116086"/>
    <s v="1"/>
  </r>
  <r>
    <x v="10"/>
    <x v="232"/>
    <s v="1"/>
    <s v="03"/>
    <s v="15041RESIN020652022"/>
    <s v="22LB000C"/>
    <n v="1039"/>
    <n v="1039"/>
    <m/>
    <s v="SANTIAGO ALCIDES ORELLANA"/>
    <n v="0"/>
    <n v="0"/>
    <n v="465.13"/>
    <n v="60.466900000000003"/>
    <n v="0"/>
    <n v="0"/>
    <n v="525.59690000000001"/>
    <s v="024681860"/>
    <s v="1"/>
  </r>
  <r>
    <x v="10"/>
    <x v="232"/>
    <s v="1"/>
    <s v="03"/>
    <s v="15041RESIN020652022"/>
    <s v="22LB000C"/>
    <n v="1038"/>
    <n v="1038"/>
    <m/>
    <s v="SILVIA MARISELA CASTRO"/>
    <n v="0"/>
    <n v="0"/>
    <n v="395.57"/>
    <n v="51.424100000000003"/>
    <n v="0"/>
    <n v="0"/>
    <n v="446.9941"/>
    <s v="017244720"/>
    <s v="1"/>
  </r>
  <r>
    <x v="10"/>
    <x v="232"/>
    <s v="1"/>
    <s v="03"/>
    <s v="15041RESIN020652022"/>
    <s v="22LB000C"/>
    <n v="1037"/>
    <n v="1037"/>
    <m/>
    <s v="DANIEL SICILIANO MIRAN"/>
    <n v="0"/>
    <n v="0"/>
    <n v="76.11"/>
    <n v="9.8942999999999994"/>
    <n v="0"/>
    <n v="0"/>
    <n v="86.004300000000001"/>
    <s v="014736427"/>
    <s v="1"/>
  </r>
  <r>
    <x v="10"/>
    <x v="232"/>
    <s v="1"/>
    <s v="03"/>
    <s v="15041RESIN020652022"/>
    <s v="22LB000C"/>
    <n v="1036"/>
    <n v="1036"/>
    <m/>
    <s v="FRANCISCO MELARA ARDON"/>
    <n v="0"/>
    <n v="0"/>
    <n v="800.22"/>
    <n v="104.02860000000001"/>
    <n v="0"/>
    <n v="0"/>
    <n v="904.24860000000001"/>
    <s v="024372843"/>
    <s v="1"/>
  </r>
  <r>
    <x v="10"/>
    <x v="232"/>
    <s v="1"/>
    <s v="03"/>
    <s v="15041RESIN020652022"/>
    <s v="22LB000C"/>
    <n v="1035"/>
    <n v="1035"/>
    <m/>
    <s v="OSCAR EDUARDO FLORES MACIA"/>
    <n v="0"/>
    <n v="0"/>
    <n v="175.04"/>
    <n v="22.755199999999999"/>
    <n v="0"/>
    <n v="0"/>
    <n v="197.79519999999999"/>
    <s v="023040354"/>
    <s v="1"/>
  </r>
  <r>
    <x v="10"/>
    <x v="232"/>
    <s v="1"/>
    <s v="03"/>
    <s v="15041RESIN020652022"/>
    <s v="22LB000C"/>
    <n v="1034"/>
    <n v="1034"/>
    <m/>
    <s v="MANUEL ENRIQUE BENITEZ RUIZ"/>
    <n v="0"/>
    <n v="0"/>
    <n v="403.75"/>
    <n v="52.487500000000004"/>
    <n v="0"/>
    <n v="0"/>
    <n v="456.23750000000001"/>
    <s v="023323809"/>
    <s v="1"/>
  </r>
  <r>
    <x v="10"/>
    <x v="232"/>
    <s v="1"/>
    <s v="03"/>
    <s v="15041RESIN020652022"/>
    <s v="22LB000C"/>
    <n v="1033"/>
    <n v="1033"/>
    <m/>
    <s v="JAIME ANTONIO MORAN LEON"/>
    <n v="0"/>
    <n v="0"/>
    <n v="486.73"/>
    <n v="63.274900000000002"/>
    <n v="0"/>
    <n v="0"/>
    <n v="550.00490000000002"/>
    <s v="027638133"/>
    <s v="1"/>
  </r>
  <r>
    <x v="10"/>
    <x v="232"/>
    <s v="1"/>
    <s v="03"/>
    <s v="15041RESIN020652022"/>
    <s v="22LB000C"/>
    <n v="1032"/>
    <n v="1032"/>
    <s v="03052106851019"/>
    <s v="MARIA TERESA CARRANZA DE CORDOBA"/>
    <n v="0"/>
    <n v="0"/>
    <n v="476.12"/>
    <n v="61.895600000000002"/>
    <n v="0"/>
    <n v="0"/>
    <n v="538.01559999999995"/>
    <m/>
    <s v="1"/>
  </r>
  <r>
    <x v="10"/>
    <x v="232"/>
    <s v="1"/>
    <s v="03"/>
    <s v="15041RESIN020652022"/>
    <s v="22LB000C"/>
    <n v="1031"/>
    <n v="1031"/>
    <m/>
    <s v="EDWIN ERNESTO JUAREZ MONTERROSA"/>
    <n v="0"/>
    <n v="0"/>
    <n v="151.68"/>
    <n v="19.718400000000003"/>
    <n v="0"/>
    <n v="0"/>
    <n v="171.39840000000001"/>
    <s v="020349987"/>
    <s v="1"/>
  </r>
  <r>
    <x v="10"/>
    <x v="232"/>
    <s v="1"/>
    <s v="03"/>
    <s v="15041RESIN020652022"/>
    <s v="22LB000C"/>
    <n v="1030"/>
    <n v="1030"/>
    <m/>
    <s v="ORLANDO AYALA RAUDA"/>
    <n v="0"/>
    <n v="0"/>
    <n v="381.41"/>
    <n v="49.583300000000008"/>
    <n v="0"/>
    <n v="0"/>
    <n v="430.99330000000003"/>
    <s v="022524826"/>
    <s v="1"/>
  </r>
  <r>
    <x v="10"/>
    <x v="232"/>
    <s v="1"/>
    <s v="03"/>
    <s v="15041RESIN020652022"/>
    <s v="22LB000C"/>
    <n v="1029"/>
    <n v="1029"/>
    <m/>
    <s v="MIRNA ERMITA ORELLANA DE MARTINEZ"/>
    <n v="0"/>
    <n v="0"/>
    <n v="256.64"/>
    <n v="33.363199999999999"/>
    <n v="0"/>
    <n v="0"/>
    <n v="290.00319999999999"/>
    <s v="005441162"/>
    <s v="1"/>
  </r>
</pivotCacheRecords>
</file>

<file path=xl/pivotTables/_rels/pivotTable1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2.xml"/></Relationships>
</file>

<file path=xl/pivotTables/_rels/pivotTable2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_rels/pivotTable3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2.xml"/></Relationships>
</file>

<file path=xl/pivotTables/pivotTable1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B58EA918-B506-4C3B-9ABC-F9444453460C}" name="TablaDinámica1" cacheId="1" applyNumberFormats="0" applyBorderFormats="0" applyFontFormats="0" applyPatternFormats="0" applyAlignmentFormats="0" applyWidthHeightFormats="1" dataCaption="Valores" updatedVersion="8" minRefreshableVersion="3" useAutoFormatting="1" itemPrintTitles="1" createdVersion="4" indent="0" outline="1" outlineData="1" multipleFieldFilters="0">
  <location ref="A3:D24" firstHeaderRow="0" firstDataRow="1" firstDataCol="1" rowPageCount="1" colPageCount="1"/>
  <pivotFields count="19">
    <pivotField axis="axisPage" showAll="0">
      <items count="12">
        <item x="10"/>
        <item x="9"/>
        <item x="8"/>
        <item x="4"/>
        <item x="7"/>
        <item x="6"/>
        <item x="5"/>
        <item x="2"/>
        <item x="3"/>
        <item x="1"/>
        <item x="0"/>
        <item t="default"/>
      </items>
    </pivotField>
    <pivotField axis="axisRow" showAll="0">
      <items count="239">
        <item x="210"/>
        <item x="189"/>
        <item x="167"/>
        <item n="01/07/2023" x="106"/>
        <item x="209"/>
        <item x="188"/>
        <item x="152"/>
        <item x="232"/>
        <item x="208"/>
        <item x="187"/>
        <item x="166"/>
        <item x="151"/>
        <item n="03/07/2023" x="105"/>
        <item x="231"/>
        <item x="186"/>
        <item x="150"/>
        <item m="1" x="236"/>
        <item n="04/07/2023" x="104"/>
        <item x="230"/>
        <item x="165"/>
        <item x="149"/>
        <item n="05/07/2023" x="103"/>
        <item x="229"/>
        <item x="207"/>
        <item x="185"/>
        <item x="148"/>
        <item n="06/07/2023" x="102"/>
        <item x="228"/>
        <item x="206"/>
        <item x="184"/>
        <item n="07/07/2023" x="101"/>
        <item x="183"/>
        <item x="227"/>
        <item x="205"/>
        <item x="182"/>
        <item x="226"/>
        <item x="204"/>
        <item x="181"/>
        <item x="164"/>
        <item n="10/07/2023" x="100"/>
        <item x="225"/>
        <item x="203"/>
        <item x="180"/>
        <item x="163"/>
        <item x="224"/>
        <item x="223"/>
        <item x="202"/>
        <item x="179"/>
        <item x="162"/>
        <item x="97"/>
        <item x="222"/>
        <item x="201"/>
        <item x="161"/>
        <item x="200"/>
        <item x="178"/>
        <item x="160"/>
        <item x="221"/>
        <item x="199"/>
        <item x="177"/>
        <item x="220"/>
        <item x="198"/>
        <item x="176"/>
        <item x="197"/>
        <item x="159"/>
        <item x="219"/>
        <item x="158"/>
        <item x="196"/>
        <item x="175"/>
        <item x="218"/>
        <item x="195"/>
        <item x="174"/>
        <item x="194"/>
        <item x="173"/>
        <item x="157"/>
        <item x="217"/>
        <item x="193"/>
        <item x="172"/>
        <item x="216"/>
        <item x="192"/>
        <item x="171"/>
        <item x="156"/>
        <item x="215"/>
        <item x="191"/>
        <item x="214"/>
        <item x="155"/>
        <item x="213"/>
        <item x="170"/>
        <item x="154"/>
        <item x="190"/>
        <item x="153"/>
        <item x="169"/>
        <item x="212"/>
        <item x="168"/>
        <item x="211"/>
        <item m="1" x="237"/>
        <item m="1" x="235"/>
        <item m="1" x="234"/>
        <item x="147"/>
        <item x="146"/>
        <item x="145"/>
        <item x="144"/>
        <item x="143"/>
        <item x="142"/>
        <item x="141"/>
        <item x="140"/>
        <item x="139"/>
        <item x="138"/>
        <item x="137"/>
        <item x="136"/>
        <item x="135"/>
        <item x="134"/>
        <item x="133"/>
        <item x="132"/>
        <item x="131"/>
        <item x="130"/>
        <item x="129"/>
        <item x="128"/>
        <item x="127"/>
        <item x="126"/>
        <item x="125"/>
        <item x="124"/>
        <item x="123"/>
        <item x="122"/>
        <item x="121"/>
        <item x="120"/>
        <item x="119"/>
        <item x="118"/>
        <item x="117"/>
        <item x="116"/>
        <item x="115"/>
        <item x="114"/>
        <item x="113"/>
        <item x="112"/>
        <item x="111"/>
        <item x="110"/>
        <item x="109"/>
        <item x="108"/>
        <item x="107"/>
        <item x="99"/>
        <item x="98"/>
        <item x="96"/>
        <item x="95"/>
        <item x="94"/>
        <item x="93"/>
        <item x="92"/>
        <item x="91"/>
        <item x="90"/>
        <item x="89"/>
        <item x="88"/>
        <item x="87"/>
        <item x="86"/>
        <item x="85"/>
        <item x="84"/>
        <item x="83"/>
        <item x="82"/>
        <item x="81"/>
        <item x="80"/>
        <item x="79"/>
        <item x="78"/>
        <item x="77"/>
        <item x="76"/>
        <item x="75"/>
        <item x="74"/>
        <item x="73"/>
        <item x="72"/>
        <item x="71"/>
        <item x="70"/>
        <item x="69"/>
        <item x="68"/>
        <item x="67"/>
        <item x="66"/>
        <item x="65"/>
        <item x="64"/>
        <item x="63"/>
        <item x="62"/>
        <item x="61"/>
        <item x="60"/>
        <item x="59"/>
        <item x="58"/>
        <item x="57"/>
        <item x="56"/>
        <item x="55"/>
        <item x="54"/>
        <item x="53"/>
        <item x="52"/>
        <item x="51"/>
        <item x="50"/>
        <item x="49"/>
        <item x="48"/>
        <item x="47"/>
        <item x="46"/>
        <item x="45"/>
        <item x="44"/>
        <item x="43"/>
        <item x="42"/>
        <item x="41"/>
        <item x="40"/>
        <item x="39"/>
        <item x="38"/>
        <item x="37"/>
        <item x="36"/>
        <item x="35"/>
        <item x="34"/>
        <item x="33"/>
        <item x="32"/>
        <item x="31"/>
        <item x="30"/>
        <item x="29"/>
        <item x="28"/>
        <item x="27"/>
        <item x="26"/>
        <item x="25"/>
        <item x="24"/>
        <item x="23"/>
        <item x="22"/>
        <item x="21"/>
        <item x="20"/>
        <item x="19"/>
        <item x="18"/>
        <item x="17"/>
        <item x="16"/>
        <item x="15"/>
        <item x="14"/>
        <item x="13"/>
        <item x="12"/>
        <item m="1" x="233"/>
        <item x="11"/>
        <item x="10"/>
        <item x="9"/>
        <item x="8"/>
        <item x="7"/>
        <item x="6"/>
        <item x="5"/>
        <item x="4"/>
        <item x="3"/>
        <item x="2"/>
        <item x="1"/>
        <item x="0"/>
        <item t="default"/>
      </items>
    </pivotField>
    <pivotField showAll="0"/>
    <pivotField showAll="0"/>
    <pivotField showAll="0"/>
    <pivotField showAll="0"/>
    <pivotField showAll="0"/>
    <pivotField showAll="0"/>
    <pivotField showAll="0"/>
    <pivotField showAll="0"/>
    <pivotField numFmtId="44" showAll="0"/>
    <pivotField numFmtId="44" showAll="0"/>
    <pivotField dataField="1" numFmtId="44" showAll="0"/>
    <pivotField dataField="1" numFmtId="44" showAll="0"/>
    <pivotField numFmtId="44" showAll="0"/>
    <pivotField numFmtId="44" showAll="0"/>
    <pivotField dataField="1" numFmtId="44" showAll="0"/>
    <pivotField showAll="0"/>
    <pivotField showAll="0"/>
  </pivotFields>
  <rowFields count="1">
    <field x="1"/>
  </rowFields>
  <rowItems count="21">
    <i>
      <x v="217"/>
    </i>
    <i>
      <x v="218"/>
    </i>
    <i>
      <x v="219"/>
    </i>
    <i>
      <x v="220"/>
    </i>
    <i>
      <x v="221"/>
    </i>
    <i>
      <x v="222"/>
    </i>
    <i>
      <x v="223"/>
    </i>
    <i>
      <x v="224"/>
    </i>
    <i>
      <x v="226"/>
    </i>
    <i>
      <x v="227"/>
    </i>
    <i>
      <x v="228"/>
    </i>
    <i>
      <x v="229"/>
    </i>
    <i>
      <x v="230"/>
    </i>
    <i>
      <x v="231"/>
    </i>
    <i>
      <x v="232"/>
    </i>
    <i>
      <x v="233"/>
    </i>
    <i>
      <x v="234"/>
    </i>
    <i>
      <x v="235"/>
    </i>
    <i>
      <x v="236"/>
    </i>
    <i>
      <x v="237"/>
    </i>
    <i t="grand">
      <x/>
    </i>
  </rowItems>
  <colFields count="1">
    <field x="-2"/>
  </colFields>
  <colItems count="3">
    <i>
      <x/>
    </i>
    <i i="1">
      <x v="1"/>
    </i>
    <i i="2">
      <x v="2"/>
    </i>
  </colItems>
  <pageFields count="1">
    <pageField fld="0" item="10" hier="-1"/>
  </pageFields>
  <dataFields count="3">
    <dataField name="Suma de VENTA TOTAL" fld="16" baseField="0" baseItem="0" numFmtId="44"/>
    <dataField name="Suma de V. GRAVADA" fld="12" baseField="0" baseItem="0"/>
    <dataField name="Suma de D.FISCAL" fld="13" baseField="0" baseItem="0"/>
  </dataFields>
  <formats count="1">
    <format dxfId="115">
      <pivotArea type="all" outline="0" fieldPosition="0"/>
    </format>
  </format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pivotTables/pivotTable2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00000000-0007-0000-0B00-000000000000}" name="TablaDinámica3" cacheId="0" applyNumberFormats="0" applyBorderFormats="0" applyFontFormats="0" applyPatternFormats="0" applyAlignmentFormats="0" applyWidthHeightFormats="1" dataCaption="Valores" updatedVersion="8" minRefreshableVersion="3" showDrill="0" useAutoFormatting="1" itemPrintTitles="1" createdVersion="8" indent="0" compact="0" compactData="0" gridDropZones="1" multipleFieldFilters="0">
  <location ref="B4:C30" firstHeaderRow="2" firstDataRow="2" firstDataCol="1" rowPageCount="1" colPageCount="1"/>
  <pivotFields count="22">
    <pivotField axis="axisPage" compact="0" outline="0" showAll="0" defaultSubtotal="0">
      <items count="12">
        <item x="7"/>
        <item x="8"/>
        <item x="9"/>
        <item x="10"/>
        <item x="6"/>
        <item x="5"/>
        <item x="1"/>
        <item x="2"/>
        <item x="3"/>
        <item x="4"/>
        <item m="1" x="11"/>
        <item x="0"/>
      </items>
    </pivotField>
    <pivotField axis="axisRow" compact="0" outline="0" showAll="0" sortType="ascending" defaultSubtotal="0">
      <items count="482">
        <item m="1" x="453"/>
        <item x="201"/>
        <item m="1" x="425"/>
        <item x="224"/>
        <item m="1" x="392"/>
        <item x="251"/>
        <item m="1" x="328"/>
        <item x="150"/>
        <item m="1" x="296"/>
        <item x="125"/>
        <item x="100"/>
        <item m="1" x="442"/>
        <item x="73"/>
        <item m="1" x="293"/>
        <item x="23"/>
        <item m="1" x="354"/>
        <item x="202"/>
        <item m="1" x="324"/>
        <item x="225"/>
        <item m="1" x="465"/>
        <item x="175"/>
        <item m="1" x="437"/>
        <item x="149"/>
        <item m="1" x="371"/>
        <item x="99"/>
        <item m="1" x="340"/>
        <item x="72"/>
        <item x="49"/>
        <item m="1" x="290"/>
        <item x="176"/>
        <item m="1" x="463"/>
        <item x="203"/>
        <item m="1" x="433"/>
        <item x="226"/>
        <item x="252"/>
        <item m="1" x="368"/>
        <item x="174"/>
        <item m="1" x="336"/>
        <item x="148"/>
        <item x="124"/>
        <item x="98"/>
        <item m="1" x="303"/>
        <item x="48"/>
        <item x="22"/>
        <item m="1" x="381"/>
        <item m="1" x="400"/>
        <item x="177"/>
        <item m="1" x="364"/>
        <item x="204"/>
        <item m="1" x="332"/>
        <item x="227"/>
        <item x="253"/>
        <item x="173"/>
        <item m="1" x="445"/>
        <item m="1" x="413"/>
        <item x="123"/>
        <item x="97"/>
        <item x="71"/>
        <item m="1" x="410"/>
        <item x="47"/>
        <item x="21"/>
        <item m="1" x="299"/>
        <item x="178"/>
        <item m="1" x="471"/>
        <item m="1" x="411"/>
        <item x="254"/>
        <item m="1" x="376"/>
        <item x="172"/>
        <item x="147"/>
        <item m="1" x="315"/>
        <item x="122"/>
        <item x="96"/>
        <item m="1" x="454"/>
        <item x="70"/>
        <item m="1" x="312"/>
        <item x="46"/>
        <item m="1" x="406"/>
        <item x="179"/>
        <item x="205"/>
        <item x="228"/>
        <item m="1" x="313"/>
        <item m="1" x="279"/>
        <item x="171"/>
        <item m="1" x="450"/>
        <item x="146"/>
        <item m="1" x="423"/>
        <item x="121"/>
        <item m="1" x="355"/>
        <item x="69"/>
        <item m="1" x="420"/>
        <item x="45"/>
        <item x="20"/>
        <item m="1" x="307"/>
        <item x="180"/>
        <item m="1" x="274"/>
        <item x="206"/>
        <item m="1" x="448"/>
        <item x="229"/>
        <item m="1" x="350"/>
        <item x="145"/>
        <item m="1" x="322"/>
        <item x="120"/>
        <item x="95"/>
        <item m="1" x="464"/>
        <item x="68"/>
        <item m="1" x="318"/>
        <item x="44"/>
        <item x="19"/>
        <item m="1" x="415"/>
        <item m="1" x="383"/>
        <item x="207"/>
        <item m="1" x="347"/>
        <item x="230"/>
        <item m="1" x="319"/>
        <item x="170"/>
        <item m="1" x="461"/>
        <item x="144"/>
        <item m="1" x="431"/>
        <item m="1" x="401"/>
        <item x="94"/>
        <item m="1" x="365"/>
        <item x="67"/>
        <item x="18"/>
        <item m="1" x="317"/>
        <item x="181"/>
        <item m="1" x="286"/>
        <item x="208"/>
        <item m="1" x="458"/>
        <item x="231"/>
        <item m="1" x="395"/>
        <item x="169"/>
        <item m="1" x="361"/>
        <item x="143"/>
        <item m="1" x="300"/>
        <item x="93"/>
        <item m="1" x="472"/>
        <item x="66"/>
        <item x="43"/>
        <item x="17"/>
        <item m="1" x="466"/>
        <item x="182"/>
        <item m="1" x="438"/>
        <item x="209"/>
        <item x="232"/>
        <item x="255"/>
        <item m="1" x="308"/>
        <item x="142"/>
        <item x="119"/>
        <item m="1" x="449"/>
        <item x="92"/>
        <item x="42"/>
        <item x="16"/>
        <item m="1" x="369"/>
        <item x="183"/>
        <item m="1" x="337"/>
        <item x="210"/>
        <item m="1" x="305"/>
        <item x="233"/>
        <item m="1" x="480"/>
        <item x="256"/>
        <item m="1" x="446"/>
        <item x="168"/>
        <item m="1" x="416"/>
        <item m="1" x="384"/>
        <item x="118"/>
        <item m="1" x="348"/>
        <item x="91"/>
        <item x="65"/>
        <item m="1" x="382"/>
        <item x="41"/>
        <item x="15"/>
        <item m="1" x="477"/>
        <item x="184"/>
        <item x="257"/>
        <item m="1" x="343"/>
        <item x="167"/>
        <item x="141"/>
        <item m="1" x="287"/>
        <item x="117"/>
        <item m="1" x="459"/>
        <item x="90"/>
        <item m="1" x="428"/>
        <item x="64"/>
        <item m="1" x="284"/>
        <item x="40"/>
        <item m="1" x="377"/>
        <item x="185"/>
        <item x="211"/>
        <item x="234"/>
        <item x="258"/>
        <item m="1" x="455"/>
        <item x="166"/>
        <item m="1" x="426"/>
        <item x="140"/>
        <item m="1" x="393"/>
        <item x="116"/>
        <item x="63"/>
        <item x="39"/>
        <item x="14"/>
        <item m="1" x="280"/>
        <item x="186"/>
        <item m="1" x="439"/>
        <item m="1" x="451"/>
        <item x="212"/>
        <item m="1" x="424"/>
        <item x="235"/>
        <item x="259"/>
        <item m="1" x="356"/>
        <item m="1" x="325"/>
        <item x="139"/>
        <item m="1" x="294"/>
        <item x="115"/>
        <item x="89"/>
        <item m="1" x="440"/>
        <item x="62"/>
        <item m="1" x="291"/>
        <item x="38"/>
        <item x="13"/>
        <item m="1" x="386"/>
        <item m="1" x="351"/>
        <item x="213"/>
        <item x="236"/>
        <item x="260"/>
        <item x="165"/>
        <item m="1" x="434"/>
        <item x="138"/>
        <item m="1" x="402"/>
        <item x="114"/>
        <item m="1" x="370"/>
        <item x="88"/>
        <item x="12"/>
        <item x="187"/>
        <item m="1" x="462"/>
        <item x="214"/>
        <item x="237"/>
        <item m="1" x="366"/>
        <item x="164"/>
        <item m="1" x="333"/>
        <item x="137"/>
        <item m="1" x="478"/>
        <item x="87"/>
        <item x="37"/>
        <item x="11"/>
        <item m="1" x="396"/>
        <item x="188"/>
        <item m="1" x="362"/>
        <item x="215"/>
        <item m="1" x="330"/>
        <item x="238"/>
        <item x="261"/>
        <item m="1" x="473"/>
        <item x="163"/>
        <item x="113"/>
        <item m="1" x="378"/>
        <item x="86"/>
        <item m="1" x="407"/>
        <item x="36"/>
        <item x="10"/>
        <item m="1" x="297"/>
        <item x="189"/>
        <item m="1" x="469"/>
        <item x="216"/>
        <item x="239"/>
        <item m="1" x="408"/>
        <item x="262"/>
        <item x="162"/>
        <item m="1" x="314"/>
        <item x="112"/>
        <item m="1" x="281"/>
        <item x="85"/>
        <item x="61"/>
        <item m="1" x="309"/>
        <item x="35"/>
        <item x="9"/>
        <item m="1" x="404"/>
        <item x="190"/>
        <item m="1" x="372"/>
        <item m="1" x="310"/>
        <item x="263"/>
        <item m="1" x="275"/>
        <item x="161"/>
        <item x="136"/>
        <item m="1" x="421"/>
        <item x="111"/>
        <item m="1" x="387"/>
        <item x="84"/>
        <item m="1" x="352"/>
        <item x="60"/>
        <item m="1" x="417"/>
        <item x="34"/>
        <item m="1" x="344"/>
        <item x="191"/>
        <item x="217"/>
        <item x="240"/>
        <item m="1" x="460"/>
        <item x="264"/>
        <item m="1" x="429"/>
        <item x="160"/>
        <item m="1" x="397"/>
        <item x="135"/>
        <item m="1" x="363"/>
        <item x="110"/>
        <item m="1" x="301"/>
        <item x="59"/>
        <item m="1" x="359"/>
        <item x="33"/>
        <item x="8"/>
        <item m="1" x="456"/>
        <item x="192"/>
        <item m="1" x="427"/>
        <item m="1" x="394"/>
        <item x="241"/>
        <item m="1" x="360"/>
        <item x="265"/>
        <item m="1" x="329"/>
        <item m="1" x="298"/>
        <item x="134"/>
        <item m="1" x="470"/>
        <item x="109"/>
        <item x="83"/>
        <item m="1" x="409"/>
        <item x="58"/>
        <item m="1" x="467"/>
        <item x="32"/>
        <item x="7"/>
        <item m="1" x="357"/>
        <item m="1" x="326"/>
        <item x="218"/>
        <item m="1" x="295"/>
        <item x="242"/>
        <item m="1" x="468"/>
        <item x="266"/>
        <item x="159"/>
        <item m="1" x="405"/>
        <item x="133"/>
        <item m="1" x="373"/>
        <item x="108"/>
        <item m="1" x="341"/>
        <item x="82"/>
        <item x="57"/>
        <item x="6"/>
        <item x="193"/>
        <item m="1" x="435"/>
        <item x="219"/>
        <item m="1" x="403"/>
        <item x="243"/>
        <item m="1" x="338"/>
        <item x="158"/>
        <item m="1" x="306"/>
        <item x="132"/>
        <item m="1" x="479"/>
        <item m="1" x="447"/>
        <item x="81"/>
        <item m="1" x="418"/>
        <item x="56"/>
        <item x="31"/>
        <item x="5"/>
        <item m="1" x="273"/>
        <item m="1" x="367"/>
        <item x="194"/>
        <item m="1" x="334"/>
        <item x="220"/>
        <item m="1" x="304"/>
        <item x="244"/>
        <item x="267"/>
        <item x="157"/>
        <item m="1" x="414"/>
        <item x="131"/>
        <item x="107"/>
        <item m="1" x="345"/>
        <item x="80"/>
        <item m="1" x="379"/>
        <item x="30"/>
        <item x="4"/>
        <item m="1" x="474"/>
        <item x="195"/>
        <item m="1" x="443"/>
        <item x="221"/>
        <item m="1" x="412"/>
        <item x="245"/>
        <item m="1" x="380"/>
        <item x="268"/>
        <item x="156"/>
        <item m="1" x="316"/>
        <item m="1" x="285"/>
        <item x="106"/>
        <item m="1" x="457"/>
        <item x="79"/>
        <item x="55"/>
        <item m="1" x="282"/>
        <item x="29"/>
        <item x="3"/>
        <item m="1" x="375"/>
        <item x="196"/>
        <item m="1" x="342"/>
        <item m="1" x="283"/>
        <item x="269"/>
        <item m="1" x="452"/>
        <item x="155"/>
        <item x="130"/>
        <item m="1" x="391"/>
        <item x="105"/>
        <item m="1" x="358"/>
        <item x="78"/>
        <item m="1" x="327"/>
        <item x="54"/>
        <item m="1" x="388"/>
        <item x="28"/>
        <item m="1" x="276"/>
        <item x="197"/>
        <item x="222"/>
        <item x="246"/>
        <item m="1" x="389"/>
        <item x="270"/>
        <item m="1" x="353"/>
        <item x="154"/>
        <item m="1" x="323"/>
        <item x="129"/>
        <item m="1" x="292"/>
        <item x="104"/>
        <item m="1" x="436"/>
        <item x="53"/>
        <item m="1" x="289"/>
        <item x="27"/>
        <item x="2"/>
        <item m="1" x="385"/>
        <item x="198"/>
        <item m="1" x="349"/>
        <item x="223"/>
        <item m="1" x="320"/>
        <item x="247"/>
        <item x="271"/>
        <item m="1" x="432"/>
        <item x="128"/>
        <item x="103"/>
        <item x="77"/>
        <item m="1" x="335"/>
        <item x="52"/>
        <item m="1" x="398"/>
        <item x="26"/>
        <item m="1" x="475"/>
        <item m="1" x="288"/>
        <item m="1" x="430"/>
        <item x="248"/>
        <item m="1" x="399"/>
        <item x="272"/>
        <item x="153"/>
        <item m="1" x="331"/>
        <item x="127"/>
        <item m="1" x="302"/>
        <item x="102"/>
        <item m="1" x="476"/>
        <item x="76"/>
        <item m="1" x="444"/>
        <item x="51"/>
        <item x="1"/>
        <item m="1" x="441"/>
        <item x="199"/>
        <item m="1" x="374"/>
        <item x="249"/>
        <item m="1" x="311"/>
        <item x="152"/>
        <item m="1" x="277"/>
        <item x="126"/>
        <item m="1" x="422"/>
        <item x="75"/>
        <item m="1" x="390"/>
        <item x="50"/>
        <item x="25"/>
        <item x="0"/>
        <item m="1" x="339"/>
        <item x="200"/>
        <item m="1" x="481"/>
        <item x="250"/>
        <item m="1" x="419"/>
        <item x="151"/>
        <item x="101"/>
        <item m="1" x="321"/>
        <item x="74"/>
        <item m="1" x="346"/>
        <item x="24"/>
        <item m="1" x="278"/>
      </items>
    </pivotField>
    <pivotField compact="0" outline="0" showAll="0" defaultSubtotal="0"/>
    <pivotField compact="0" outline="0" showAll="0"/>
    <pivotField compact="0" outline="0" showAll="0"/>
    <pivotField compact="0" outline="0" showAll="0"/>
    <pivotField compact="0" outline="0" showAll="0" defaultSubtotal="0"/>
    <pivotField compact="0" outline="0" showAll="0"/>
    <pivotField compact="0" outline="0" showAll="0"/>
    <pivotField compact="0" outline="0" showAll="0"/>
    <pivotField compact="0" outline="0" showAll="0"/>
    <pivotField compact="0" outline="0" showAll="0"/>
    <pivotField compact="0" outline="0" showAll="0"/>
    <pivotField compact="0" outline="0" showAll="0"/>
    <pivotField dataField="1" compact="0" outline="0" showAll="0"/>
    <pivotField compact="0" numFmtId="2" outline="0" showAll="0"/>
    <pivotField compact="0" outline="0" showAll="0"/>
    <pivotField compact="0" numFmtId="2" outline="0" showAll="0"/>
    <pivotField compact="0" outline="0" showAll="0"/>
    <pivotField compact="0" outline="0" showAll="0"/>
    <pivotField compact="0" outline="0" showAll="0"/>
    <pivotField compact="0" outline="0" showAll="0"/>
  </pivotFields>
  <rowFields count="1">
    <field x="1"/>
  </rowFields>
  <rowItems count="25">
    <i>
      <x v="14"/>
    </i>
    <i>
      <x v="43"/>
    </i>
    <i>
      <x v="60"/>
    </i>
    <i>
      <x v="91"/>
    </i>
    <i>
      <x v="107"/>
    </i>
    <i>
      <x v="122"/>
    </i>
    <i>
      <x v="138"/>
    </i>
    <i>
      <x v="151"/>
    </i>
    <i>
      <x v="170"/>
    </i>
    <i>
      <x v="198"/>
    </i>
    <i>
      <x v="217"/>
    </i>
    <i>
      <x v="230"/>
    </i>
    <i>
      <x v="242"/>
    </i>
    <i>
      <x v="257"/>
    </i>
    <i>
      <x v="273"/>
    </i>
    <i>
      <x v="306"/>
    </i>
    <i>
      <x v="324"/>
    </i>
    <i>
      <x v="340"/>
    </i>
    <i>
      <x v="356"/>
    </i>
    <i>
      <x v="373"/>
    </i>
    <i>
      <x v="391"/>
    </i>
    <i>
      <x v="424"/>
    </i>
    <i>
      <x v="455"/>
    </i>
    <i>
      <x v="469"/>
    </i>
    <i t="grand">
      <x/>
    </i>
  </rowItems>
  <colItems count="1">
    <i/>
  </colItems>
  <pageFields count="1">
    <pageField fld="0" item="11" hier="-1"/>
  </pageFields>
  <dataFields count="1">
    <dataField name="Suma de V GRAVADAS" fld="14" baseField="0" baseItem="0" numFmtId="44"/>
  </dataFields>
  <formats count="2">
    <format dxfId="98">
      <pivotArea type="all" outline="0" fieldPosition="0"/>
    </format>
    <format dxfId="97">
      <pivotArea dataOnly="0" labelOnly="1" outline="0" fieldPosition="0">
        <references count="1">
          <reference field="1" count="1">
            <x v="357"/>
          </reference>
        </references>
      </pivotArea>
    </format>
  </format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pivotTables/pivotTable3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00000000-0007-0000-0D00-000000000000}" name="Tabla dinámica1" cacheId="1" applyNumberFormats="0" applyBorderFormats="0" applyFontFormats="0" applyPatternFormats="0" applyAlignmentFormats="0" applyWidthHeightFormats="1" dataCaption="Valores" updatedVersion="8" minRefreshableVersion="3" showDrill="0" useAutoFormatting="1" itemPrintTitles="1" createdVersion="4" indent="0" outline="1" outlineData="1" multipleFieldFilters="0">
  <location ref="A3:D27" firstHeaderRow="0" firstDataRow="1" firstDataCol="1" rowPageCount="1" colPageCount="1"/>
  <pivotFields count="19">
    <pivotField axis="axisPage" showAll="0">
      <items count="12">
        <item x="10"/>
        <item x="9"/>
        <item x="8"/>
        <item x="7"/>
        <item x="6"/>
        <item x="5"/>
        <item x="4"/>
        <item x="2"/>
        <item x="3"/>
        <item x="1"/>
        <item x="0"/>
        <item t="default"/>
      </items>
    </pivotField>
    <pivotField axis="axisRow" showAll="0" sortType="ascending" defaultSubtotal="0">
      <items count="238">
        <item x="210"/>
        <item x="189"/>
        <item x="167"/>
        <item x="209"/>
        <item x="188"/>
        <item x="152"/>
        <item x="232"/>
        <item x="208"/>
        <item x="187"/>
        <item x="166"/>
        <item x="151"/>
        <item x="231"/>
        <item x="186"/>
        <item x="150"/>
        <item m="1" x="236"/>
        <item x="230"/>
        <item x="165"/>
        <item x="149"/>
        <item x="229"/>
        <item x="207"/>
        <item x="185"/>
        <item x="148"/>
        <item x="228"/>
        <item x="206"/>
        <item x="184"/>
        <item x="183"/>
        <item x="227"/>
        <item x="205"/>
        <item x="182"/>
        <item x="226"/>
        <item x="204"/>
        <item x="181"/>
        <item x="164"/>
        <item x="225"/>
        <item x="203"/>
        <item x="180"/>
        <item x="163"/>
        <item x="224"/>
        <item x="223"/>
        <item x="202"/>
        <item x="179"/>
        <item x="162"/>
        <item x="97"/>
        <item x="12"/>
        <item x="222"/>
        <item x="201"/>
        <item x="161"/>
        <item x="200"/>
        <item x="178"/>
        <item x="160"/>
        <item x="221"/>
        <item x="199"/>
        <item x="177"/>
        <item x="220"/>
        <item x="198"/>
        <item x="176"/>
        <item x="197"/>
        <item x="159"/>
        <item x="219"/>
        <item x="158"/>
        <item x="196"/>
        <item x="175"/>
        <item x="218"/>
        <item x="195"/>
        <item x="174"/>
        <item x="194"/>
        <item x="173"/>
        <item x="157"/>
        <item x="217"/>
        <item x="193"/>
        <item x="172"/>
        <item x="216"/>
        <item x="192"/>
        <item x="171"/>
        <item x="156"/>
        <item x="215"/>
        <item x="191"/>
        <item x="214"/>
        <item x="155"/>
        <item x="213"/>
        <item x="170"/>
        <item x="154"/>
        <item x="190"/>
        <item x="153"/>
        <item x="169"/>
        <item x="212"/>
        <item x="168"/>
        <item x="211"/>
        <item m="1" x="237"/>
        <item m="1" x="235"/>
        <item m="1" x="234"/>
        <item x="147"/>
        <item x="146"/>
        <item x="145"/>
        <item x="144"/>
        <item x="143"/>
        <item x="142"/>
        <item x="141"/>
        <item x="140"/>
        <item x="139"/>
        <item x="138"/>
        <item x="137"/>
        <item x="136"/>
        <item x="135"/>
        <item x="134"/>
        <item x="133"/>
        <item x="132"/>
        <item x="131"/>
        <item x="130"/>
        <item x="129"/>
        <item x="128"/>
        <item x="127"/>
        <item x="126"/>
        <item x="125"/>
        <item x="124"/>
        <item x="123"/>
        <item x="122"/>
        <item x="121"/>
        <item x="120"/>
        <item x="119"/>
        <item x="118"/>
        <item x="117"/>
        <item x="116"/>
        <item x="115"/>
        <item x="114"/>
        <item x="113"/>
        <item x="112"/>
        <item x="111"/>
        <item x="110"/>
        <item x="109"/>
        <item x="108"/>
        <item x="107"/>
        <item x="106"/>
        <item x="105"/>
        <item x="104"/>
        <item x="103"/>
        <item x="102"/>
        <item x="101"/>
        <item x="100"/>
        <item x="99"/>
        <item x="98"/>
        <item x="96"/>
        <item x="95"/>
        <item x="94"/>
        <item x="93"/>
        <item x="92"/>
        <item x="91"/>
        <item x="90"/>
        <item x="89"/>
        <item x="88"/>
        <item x="87"/>
        <item x="86"/>
        <item x="85"/>
        <item x="84"/>
        <item x="83"/>
        <item x="82"/>
        <item x="81"/>
        <item x="80"/>
        <item x="79"/>
        <item x="78"/>
        <item x="77"/>
        <item x="76"/>
        <item x="75"/>
        <item x="74"/>
        <item x="73"/>
        <item x="72"/>
        <item x="71"/>
        <item x="70"/>
        <item x="69"/>
        <item x="68"/>
        <item x="67"/>
        <item x="66"/>
        <item x="65"/>
        <item x="64"/>
        <item x="63"/>
        <item x="62"/>
        <item x="61"/>
        <item x="60"/>
        <item x="59"/>
        <item x="58"/>
        <item x="57"/>
        <item x="56"/>
        <item x="55"/>
        <item x="54"/>
        <item x="53"/>
        <item x="52"/>
        <item x="51"/>
        <item x="50"/>
        <item x="49"/>
        <item x="48"/>
        <item x="47"/>
        <item x="46"/>
        <item x="45"/>
        <item x="44"/>
        <item x="43"/>
        <item x="42"/>
        <item x="41"/>
        <item x="40"/>
        <item x="39"/>
        <item x="38"/>
        <item x="37"/>
        <item x="36"/>
        <item x="35"/>
        <item x="34"/>
        <item x="33"/>
        <item x="32"/>
        <item x="31"/>
        <item x="30"/>
        <item x="29"/>
        <item x="28"/>
        <item x="27"/>
        <item x="26"/>
        <item x="25"/>
        <item x="24"/>
        <item x="23"/>
        <item x="22"/>
        <item x="21"/>
        <item x="20"/>
        <item x="19"/>
        <item x="18"/>
        <item x="17"/>
        <item x="16"/>
        <item x="15"/>
        <item x="14"/>
        <item x="13"/>
        <item m="1" x="233"/>
        <item x="11"/>
        <item x="10"/>
        <item x="9"/>
        <item x="8"/>
        <item x="7"/>
        <item x="6"/>
        <item x="5"/>
        <item x="4"/>
        <item x="3"/>
        <item x="2"/>
        <item x="1"/>
        <item x="0"/>
      </items>
    </pivotField>
    <pivotField showAll="0"/>
    <pivotField showAll="0"/>
    <pivotField showAll="0" defaultSubtotal="0"/>
    <pivotField showAll="0"/>
    <pivotField showAll="0" defaultSubtotal="0"/>
    <pivotField showAll="0" defaultSubtotal="0"/>
    <pivotField showAll="0" defaultSubtotal="0"/>
    <pivotField showAll="0" defaultSubtotal="0"/>
    <pivotField numFmtId="44" showAll="0" defaultSubtotal="0"/>
    <pivotField numFmtId="44" showAll="0" defaultSubtotal="0"/>
    <pivotField dataField="1" numFmtId="44" showAll="0" defaultSubtotal="0"/>
    <pivotField dataField="1" numFmtId="44" showAll="0" defaultSubtotal="0"/>
    <pivotField numFmtId="44" showAll="0" defaultSubtotal="0"/>
    <pivotField numFmtId="44" showAll="0" defaultSubtotal="0"/>
    <pivotField dataField="1" numFmtId="44" showAll="0" defaultSubtotal="0"/>
    <pivotField showAll="0" defaultSubtotal="0"/>
    <pivotField showAll="0"/>
  </pivotFields>
  <rowFields count="1">
    <field x="1"/>
  </rowFields>
  <rowItems count="24">
    <i>
      <x v="109"/>
    </i>
    <i>
      <x v="110"/>
    </i>
    <i>
      <x v="111"/>
    </i>
    <i>
      <x v="112"/>
    </i>
    <i>
      <x v="113"/>
    </i>
    <i>
      <x v="114"/>
    </i>
    <i>
      <x v="115"/>
    </i>
    <i>
      <x v="116"/>
    </i>
    <i>
      <x v="117"/>
    </i>
    <i>
      <x v="118"/>
    </i>
    <i>
      <x v="119"/>
    </i>
    <i>
      <x v="120"/>
    </i>
    <i>
      <x v="121"/>
    </i>
    <i>
      <x v="122"/>
    </i>
    <i>
      <x v="123"/>
    </i>
    <i>
      <x v="124"/>
    </i>
    <i>
      <x v="125"/>
    </i>
    <i>
      <x v="126"/>
    </i>
    <i>
      <x v="127"/>
    </i>
    <i>
      <x v="128"/>
    </i>
    <i>
      <x v="129"/>
    </i>
    <i>
      <x v="130"/>
    </i>
    <i>
      <x v="131"/>
    </i>
    <i t="grand">
      <x/>
    </i>
  </rowItems>
  <colFields count="1">
    <field x="-2"/>
  </colFields>
  <colItems count="3">
    <i>
      <x/>
    </i>
    <i i="1">
      <x v="1"/>
    </i>
    <i i="2">
      <x v="2"/>
    </i>
  </colItems>
  <pageFields count="1">
    <pageField fld="0" item="5" hier="-1"/>
  </pageFields>
  <dataFields count="3">
    <dataField name="Suma de VENTA TOTAL" fld="16" baseField="0" baseItem="0"/>
    <dataField name="Suma de V. GRAVADA" fld="12" baseField="0" baseItem="0"/>
    <dataField name="Suma de D.FISCAL" fld="13" baseField="0" baseItem="0"/>
  </dataFields>
  <formats count="6">
    <format dxfId="96">
      <pivotArea type="all" outline="0" fieldPosition="0"/>
    </format>
    <format dxfId="95">
      <pivotArea dataOnly="0" labelOnly="1" fieldPosition="0">
        <references count="1">
          <reference field="1" count="24">
            <x v="5"/>
            <x v="13"/>
            <x v="21"/>
            <x v="88"/>
            <x v="89"/>
            <x v="90"/>
            <x v="91"/>
            <x v="92"/>
            <x v="93"/>
            <x v="94"/>
            <x v="95"/>
            <x v="96"/>
            <x v="97"/>
            <x v="98"/>
            <x v="99"/>
            <x v="100"/>
            <x v="101"/>
            <x v="102"/>
            <x v="103"/>
            <x v="104"/>
            <x v="105"/>
            <x v="106"/>
            <x v="107"/>
            <x v="108"/>
          </reference>
        </references>
      </pivotArea>
    </format>
    <format dxfId="94">
      <pivotArea collapsedLevelsAreSubtotals="1" fieldPosition="0">
        <references count="1">
          <reference field="1" count="1">
            <x v="99"/>
          </reference>
        </references>
      </pivotArea>
    </format>
    <format dxfId="93">
      <pivotArea dataOnly="0" labelOnly="1" fieldPosition="0">
        <references count="1">
          <reference field="1" count="1">
            <x v="99"/>
          </reference>
        </references>
      </pivotArea>
    </format>
    <format dxfId="92">
      <pivotArea collapsedLevelsAreSubtotals="1" fieldPosition="0">
        <references count="1">
          <reference field="1" count="1">
            <x v="122"/>
          </reference>
        </references>
      </pivotArea>
    </format>
    <format dxfId="91">
      <pivotArea dataOnly="0" labelOnly="1" fieldPosition="0">
        <references count="1">
          <reference field="1" count="1">
            <x v="122"/>
          </reference>
        </references>
      </pivotArea>
    </format>
  </formats>
  <pivotTableStyleInfo name="PivotStyleMedium11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slicerCaches/slicerCache1.xml><?xml version="1.0" encoding="utf-8"?>
<slicerCacheDefinition xmlns="http://schemas.microsoft.com/office/spreadsheetml/2009/9/main" xmlns:mc="http://schemas.openxmlformats.org/markup-compatibility/2006" xmlns:x="http://schemas.openxmlformats.org/spreadsheetml/2006/main" xmlns:xr10="http://schemas.microsoft.com/office/spreadsheetml/2016/revision10" mc:Ignorable="x xr10" name="SegmentaciónDeDatos_FECHA" xr10:uid="{00000000-0013-0000-FFFF-FFFF01000000}" sourceName="FECHA">
  <pivotTables>
    <pivotTable tabId="34" name="Tabla dinámica1"/>
  </pivotTables>
  <data>
    <tabular pivotCacheId="1">
      <items count="238">
        <i x="129" s="1"/>
        <i x="128" s="1"/>
        <i x="127" s="1"/>
        <i x="126" s="1"/>
        <i x="125" s="1"/>
        <i x="124" s="1"/>
        <i x="123" s="1"/>
        <i x="122" s="1"/>
        <i x="121" s="1"/>
        <i x="120" s="1"/>
        <i x="119" s="1"/>
        <i x="118" s="1"/>
        <i x="117" s="1"/>
        <i x="116" s="1"/>
        <i x="115" s="1"/>
        <i x="114" s="1"/>
        <i x="113" s="1"/>
        <i x="112" s="1"/>
        <i x="111" s="1"/>
        <i x="110" s="1"/>
        <i x="109" s="1"/>
        <i x="108" s="1"/>
        <i x="107" s="1"/>
        <i x="210" s="1" nd="1"/>
        <i x="189" s="1" nd="1"/>
        <i x="167" s="1" nd="1"/>
        <i x="209" s="1" nd="1"/>
        <i x="188" s="1" nd="1"/>
        <i x="152" s="1" nd="1"/>
        <i x="232" s="1" nd="1"/>
        <i x="208" s="1" nd="1"/>
        <i x="187" s="1" nd="1"/>
        <i x="166" s="1" nd="1"/>
        <i x="151" s="1" nd="1"/>
        <i x="231" s="1" nd="1"/>
        <i x="186" s="1" nd="1"/>
        <i x="150" s="1" nd="1"/>
        <i x="236" s="1" nd="1"/>
        <i x="230" s="1" nd="1"/>
        <i x="165" s="1" nd="1"/>
        <i x="149" s="1" nd="1"/>
        <i x="229" s="1" nd="1"/>
        <i x="207" s="1" nd="1"/>
        <i x="185" s="1" nd="1"/>
        <i x="148" s="1" nd="1"/>
        <i x="228" s="1" nd="1"/>
        <i x="206" s="1" nd="1"/>
        <i x="184" s="1" nd="1"/>
        <i x="183" s="1" nd="1"/>
        <i x="227" s="1" nd="1"/>
        <i x="205" s="1" nd="1"/>
        <i x="182" s="1" nd="1"/>
        <i x="226" s="1" nd="1"/>
        <i x="204" s="1" nd="1"/>
        <i x="181" s="1" nd="1"/>
        <i x="164" s="1" nd="1"/>
        <i x="225" s="1" nd="1"/>
        <i x="203" s="1" nd="1"/>
        <i x="180" s="1" nd="1"/>
        <i x="163" s="1" nd="1"/>
        <i x="224" s="1" nd="1"/>
        <i x="223" s="1" nd="1"/>
        <i x="202" s="1" nd="1"/>
        <i x="179" s="1" nd="1"/>
        <i x="162" s="1" nd="1"/>
        <i x="97" s="1" nd="1"/>
        <i x="12" s="1" nd="1"/>
        <i x="222" s="1" nd="1"/>
        <i x="201" s="1" nd="1"/>
        <i x="161" s="1" nd="1"/>
        <i x="200" s="1" nd="1"/>
        <i x="178" s="1" nd="1"/>
        <i x="160" s="1" nd="1"/>
        <i x="221" s="1" nd="1"/>
        <i x="199" s="1" nd="1"/>
        <i x="177" s="1" nd="1"/>
        <i x="220" s="1" nd="1"/>
        <i x="198" s="1" nd="1"/>
        <i x="176" s="1" nd="1"/>
        <i x="197" s="1" nd="1"/>
        <i x="159" s="1" nd="1"/>
        <i x="219" s="1" nd="1"/>
        <i x="158" s="1" nd="1"/>
        <i x="196" s="1" nd="1"/>
        <i x="175" s="1" nd="1"/>
        <i x="218" s="1" nd="1"/>
        <i x="195" s="1" nd="1"/>
        <i x="174" s="1" nd="1"/>
        <i x="194" s="1" nd="1"/>
        <i x="173" s="1" nd="1"/>
        <i x="157" s="1" nd="1"/>
        <i x="217" s="1" nd="1"/>
        <i x="193" s="1" nd="1"/>
        <i x="172" s="1" nd="1"/>
        <i x="216" s="1" nd="1"/>
        <i x="192" s="1" nd="1"/>
        <i x="171" s="1" nd="1"/>
        <i x="156" s="1" nd="1"/>
        <i x="215" s="1" nd="1"/>
        <i x="191" s="1" nd="1"/>
        <i x="214" s="1" nd="1"/>
        <i x="155" s="1" nd="1"/>
        <i x="213" s="1" nd="1"/>
        <i x="170" s="1" nd="1"/>
        <i x="154" s="1" nd="1"/>
        <i x="190" s="1" nd="1"/>
        <i x="153" s="1" nd="1"/>
        <i x="169" s="1" nd="1"/>
        <i x="212" s="1" nd="1"/>
        <i x="168" s="1" nd="1"/>
        <i x="211" s="1" nd="1"/>
        <i x="237" s="1" nd="1"/>
        <i x="235" s="1" nd="1"/>
        <i x="234" s="1" nd="1"/>
        <i x="147" s="1" nd="1"/>
        <i x="146" s="1" nd="1"/>
        <i x="145" s="1" nd="1"/>
        <i x="144" s="1" nd="1"/>
        <i x="143" s="1" nd="1"/>
        <i x="142" s="1" nd="1"/>
        <i x="141" s="1" nd="1"/>
        <i x="140" s="1" nd="1"/>
        <i x="139" s="1" nd="1"/>
        <i x="138" s="1" nd="1"/>
        <i x="137" s="1" nd="1"/>
        <i x="136" s="1" nd="1"/>
        <i x="135" s="1" nd="1"/>
        <i x="134" s="1" nd="1"/>
        <i x="133" s="1" nd="1"/>
        <i x="132" s="1" nd="1"/>
        <i x="131" s="1" nd="1"/>
        <i x="130" s="1" nd="1"/>
        <i x="106" s="1" nd="1"/>
        <i x="105" s="1" nd="1"/>
        <i x="104" s="1" nd="1"/>
        <i x="103" s="1" nd="1"/>
        <i x="102" s="1" nd="1"/>
        <i x="101" s="1" nd="1"/>
        <i x="100" s="1" nd="1"/>
        <i x="99" s="1" nd="1"/>
        <i x="98" s="1" nd="1"/>
        <i x="96" s="1" nd="1"/>
        <i x="95" s="1" nd="1"/>
        <i x="94" s="1" nd="1"/>
        <i x="93" s="1" nd="1"/>
        <i x="92" s="1" nd="1"/>
        <i x="91" s="1" nd="1"/>
        <i x="90" s="1" nd="1"/>
        <i x="89" s="1" nd="1"/>
        <i x="88" s="1" nd="1"/>
        <i x="87" s="1" nd="1"/>
        <i x="86" s="1" nd="1"/>
        <i x="85" s="1" nd="1"/>
        <i x="84" s="1" nd="1"/>
        <i x="83" s="1" nd="1"/>
        <i x="82" s="1" nd="1"/>
        <i x="81" s="1" nd="1"/>
        <i x="80" s="1" nd="1"/>
        <i x="79" s="1" nd="1"/>
        <i x="78" s="1" nd="1"/>
        <i x="77" s="1" nd="1"/>
        <i x="76" s="1" nd="1"/>
        <i x="75" s="1" nd="1"/>
        <i x="74" s="1" nd="1"/>
        <i x="73" s="1" nd="1"/>
        <i x="72" s="1" nd="1"/>
        <i x="71" s="1" nd="1"/>
        <i x="70" s="1" nd="1"/>
        <i x="69" s="1" nd="1"/>
        <i x="68" s="1" nd="1"/>
        <i x="67" s="1" nd="1"/>
        <i x="66" s="1" nd="1"/>
        <i x="65" s="1" nd="1"/>
        <i x="64" s="1" nd="1"/>
        <i x="63" s="1" nd="1"/>
        <i x="62" s="1" nd="1"/>
        <i x="61" s="1" nd="1"/>
        <i x="60" s="1" nd="1"/>
        <i x="59" s="1" nd="1"/>
        <i x="58" s="1" nd="1"/>
        <i x="57" s="1" nd="1"/>
        <i x="56" s="1" nd="1"/>
        <i x="55" s="1" nd="1"/>
        <i x="54" s="1" nd="1"/>
        <i x="53" s="1" nd="1"/>
        <i x="52" s="1" nd="1"/>
        <i x="51" s="1" nd="1"/>
        <i x="50" s="1" nd="1"/>
        <i x="49" s="1" nd="1"/>
        <i x="48" s="1" nd="1"/>
        <i x="47" s="1" nd="1"/>
        <i x="46" s="1" nd="1"/>
        <i x="45" s="1" nd="1"/>
        <i x="44" s="1" nd="1"/>
        <i x="43" s="1" nd="1"/>
        <i x="42" s="1" nd="1"/>
        <i x="41" s="1" nd="1"/>
        <i x="40" s="1" nd="1"/>
        <i x="39" s="1" nd="1"/>
        <i x="38" s="1" nd="1"/>
        <i x="37" s="1" nd="1"/>
        <i x="36" s="1" nd="1"/>
        <i x="35" s="1" nd="1"/>
        <i x="34" s="1" nd="1"/>
        <i x="33" s="1" nd="1"/>
        <i x="32" s="1" nd="1"/>
        <i x="31" s="1" nd="1"/>
        <i x="30" s="1" nd="1"/>
        <i x="29" s="1" nd="1"/>
        <i x="28" s="1" nd="1"/>
        <i x="27" s="1" nd="1"/>
        <i x="26" s="1" nd="1"/>
        <i x="25" s="1" nd="1"/>
        <i x="24" s="1" nd="1"/>
        <i x="23" s="1" nd="1"/>
        <i x="22" s="1" nd="1"/>
        <i x="21" s="1" nd="1"/>
        <i x="20" s="1" nd="1"/>
        <i x="19" s="1" nd="1"/>
        <i x="18" s="1" nd="1"/>
        <i x="17" s="1" nd="1"/>
        <i x="16" s="1" nd="1"/>
        <i x="15" s="1" nd="1"/>
        <i x="14" s="1" nd="1"/>
        <i x="13" s="1" nd="1"/>
        <i x="233" s="1" nd="1"/>
        <i x="11" s="1" nd="1"/>
        <i x="10" s="1" nd="1"/>
        <i x="9" s="1" nd="1"/>
        <i x="8" s="1" nd="1"/>
        <i x="7" s="1" nd="1"/>
        <i x="6" s="1" nd="1"/>
        <i x="5" s="1" nd="1"/>
        <i x="4" s="1" nd="1"/>
        <i x="3" s="1" nd="1"/>
        <i x="2" s="1" nd="1"/>
        <i x="1" s="1" nd="1"/>
        <i x="0" s="1" nd="1"/>
      </items>
    </tabular>
  </data>
</slicerCacheDefinition>
</file>

<file path=xl/slicers/slicer1.xml><?xml version="1.0" encoding="utf-8"?>
<slicers xmlns="http://schemas.microsoft.com/office/spreadsheetml/2009/9/main" xmlns:mc="http://schemas.openxmlformats.org/markup-compatibility/2006" xmlns:x="http://schemas.openxmlformats.org/spreadsheetml/2006/main" xmlns:xr10="http://schemas.microsoft.com/office/spreadsheetml/2016/revision10" mc:Ignorable="x xr10">
  <slicer name="FECHA" xr10:uid="{00000000-0014-0000-FFFF-FFFF01000000}" cache="SegmentaciónDeDatos_FECHA" caption="FECHA" rowHeight="241300"/>
</slicers>
</file>

<file path=xl/tables/table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" xr:uid="{00000000-000C-0000-FFFF-FFFF00000000}" name="Tabla1" displayName="Tabla1" ref="A2:T58" totalsRowShown="0">
  <autoFilter ref="A2:T58" xr:uid="{00000000-000C-0000-FFFF-FFFF00000000}">
    <filterColumn colId="0">
      <customFilters>
        <customFilter operator="notEqual" val=" "/>
      </customFilters>
    </filterColumn>
  </autoFilter>
  <sortState xmlns:xlrd2="http://schemas.microsoft.com/office/spreadsheetml/2017/richdata2" ref="A3:T58">
    <sortCondition descending="1" ref="B5:B58"/>
  </sortState>
  <tableColumns count="20">
    <tableColumn id="1" xr3:uid="{00000000-0010-0000-0000-000001000000}" name="MES"/>
    <tableColumn id="2" xr3:uid="{00000000-0010-0000-0000-000002000000}" name="FECHA"/>
    <tableColumn id="3" xr3:uid="{00000000-0010-0000-0000-000003000000}" name="CLASE DE DOC"/>
    <tableColumn id="4" xr3:uid="{00000000-0010-0000-0000-000004000000}" name="TIPO DE DOC"/>
    <tableColumn id="5" xr3:uid="{00000000-0010-0000-0000-000005000000}" name="CORRELATIVO"/>
    <tableColumn id="6" xr3:uid="{00000000-0010-0000-0000-000006000000}" name="NIT PROV"/>
    <tableColumn id="7" xr3:uid="{00000000-0010-0000-0000-000007000000}" name="N PROVEEDOR"/>
    <tableColumn id="8" xr3:uid="{00000000-0010-0000-0000-000008000000}" name="C. EXENTAS" dataDxfId="143" dataCellStyle="Moneda"/>
    <tableColumn id="9" xr3:uid="{00000000-0010-0000-0000-000009000000}" name="I. EXENTAS" dataDxfId="142" dataCellStyle="Moneda"/>
    <tableColumn id="10" xr3:uid="{00000000-0010-0000-0000-00000A000000}" name="IMPOR EX" dataDxfId="141" dataCellStyle="Moneda"/>
    <tableColumn id="11" xr3:uid="{00000000-0010-0000-0000-00000B000000}" name="C. GRAVADA" dataDxfId="140" dataCellStyle="Moneda"/>
    <tableColumn id="12" xr3:uid="{00000000-0010-0000-0000-00000C000000}" name="INTER GRAVA" dataDxfId="139" dataCellStyle="Moneda"/>
    <tableColumn id="13" xr3:uid="{00000000-0010-0000-0000-00000D000000}" name="IMPOR BIENES" dataDxfId="138" dataCellStyle="Moneda"/>
    <tableColumn id="14" xr3:uid="{00000000-0010-0000-0000-00000E000000}" name="IMPOR SERV" dataDxfId="137" dataCellStyle="Moneda"/>
    <tableColumn id="15" xr3:uid="{00000000-0010-0000-0000-00000F000000}" name="IVA" dataDxfId="136" dataCellStyle="Moneda"/>
    <tableColumn id="16" xr3:uid="{00000000-0010-0000-0000-000010000000}" name="TOTAL C." dataDxfId="135" dataCellStyle="Moneda"/>
    <tableColumn id="20" xr3:uid="{00000000-0010-0000-0000-000014000000}" name="DUI" dataDxfId="134" dataCellStyle="Moneda"/>
    <tableColumn id="17" xr3:uid="{00000000-0010-0000-0000-000011000000}" name="ANEXO 3"/>
    <tableColumn id="18" xr3:uid="{79142AA4-6376-4F7F-AFF5-2CA19AFA35E9}" name="ANEXO 4" dataDxfId="133" dataCellStyle="Moneda"/>
    <tableColumn id="19" xr3:uid="{F1147345-74C6-4CB6-963F-EA115D6CD1F2}" name="ANEXO 5" dataDxfId="132" dataCellStyle="Moneda"/>
  </tableColumns>
  <tableStyleInfo name="TableStyleMedium1" showFirstColumn="0" showLastColumn="0" showRowStripes="1" showColumnStripes="0"/>
</table>
</file>

<file path=xl/tables/table2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2" xr:uid="{00000000-000C-0000-FFFF-FFFF01000000}" name="Tabla2" displayName="Tabla2" ref="A2:S177" totalsRowShown="0" headerRowDxfId="126" headerRowCellStyle="Moneda">
  <autoFilter ref="A2:S177" xr:uid="{00000000-000C-0000-FFFF-FFFF01000000}">
    <filterColumn colId="9">
      <filters blank="1">
        <filter val="AGROFERRETERIA EL AMIGO ALVAREZ PEREZ, S.A. DE C.V."/>
        <filter val="ALFONSO ERNESTO ALFARO MERLOS"/>
        <filter val="ANA CLORINDA  VASQUEZ MONTERROSA"/>
        <filter val="ANA PATRICIA SALAVERRIA DE ESCOBAR"/>
        <filter val="ASESORIA E INGENIERIA PICADO Y ASOCIADOS"/>
        <filter val="AVELARDO ESPINOZA RIVAS"/>
        <filter val="BM ROYAL SA DE CV"/>
        <filter val="CARLA YOLANDA RIVERA DE GONZALES"/>
        <filter val="CARLOS EDGARDO AREVALO"/>
        <filter val="CECILIA ELIZABETH MUÑOS DE CHACON"/>
        <filter val="CELESTINO PEREZ JACOBO"/>
        <filter val="DIVERSISERVICIOS AUTOMOTRICES SALVADOREÑOS, S.A.DE C.V."/>
        <filter val="ENERNOVA SA DE CV"/>
        <filter val="EUGENIO ORLANDO CHIQUILLO"/>
        <filter val="FERRETERIA Y SUMINISTROS DE OCCIDENTE"/>
        <filter val="FRANCISCO ALEXANDER TOBAR CASTILLO"/>
        <filter val="FRANCISCO HERNANDEZ ABARCA"/>
        <filter val="FRANCISCO JESUS MELARA SORIANO"/>
        <filter val="HELIUD ALBERTO GARCIA OLIVO"/>
        <filter val="INGENIERIA,ARQUITECTURA,SERVICIOS INMOVILIARIOS Y TRASNPORTE S.A. DE C.V."/>
        <filter val="INGRID GABRIELA MIRON SEGUNDO"/>
        <filter val="JACQUELINE ESMERALDA DIAZ CRESPIN"/>
        <filter val="JOSE ARTURO GUARDADO MARTINEZ"/>
        <filter val="JUAN ANTONIO ALVARENGA GUARDADO"/>
        <filter val="JUAN ANTONIO MONTERROSA HERNANDEZ"/>
        <filter val="JUAN DANIEL RIVAS HERNANDEZ"/>
        <filter val="JULIO ALEXANDER RODRIGUEZ"/>
        <filter val="JULIO ALONSO MIRON"/>
        <filter val="LUIS ALONSO LUE"/>
        <filter val="LUIS FENDANDO ANCHETA"/>
        <filter val="MARIO ERNESTO MARTINEZ FLORES"/>
        <filter val="MARTIN ANTONIO FERMAN NAVARRO"/>
        <filter val="MAX FRANCISCO OLIVA"/>
        <filter val="MELVIN ANTONIO LINO HERNANDEZ"/>
        <filter val="MICRONEGOCIOS DE LA FINCA S.A DE C.V."/>
        <filter val="MIGUEL ANGEL VASQUEZ RODRIGUEZ"/>
        <filter val="MIGUEL HENRIQUEZ CHAVEZ"/>
        <filter val="MIRNA ERMITA ORELLANA DE MARTINEZ"/>
        <filter val="ORLANDO AYALA RAUDA"/>
        <filter val="OSCAR AMILCAR RAMOS VELASQUEZ"/>
        <filter val="OSCAR EDUARDO FLORES MACIA"/>
        <filter val="PROJEKTCA LATIN AMERICA INC SA DE CV"/>
        <filter val="RAPEMA, S.A. DE C.V."/>
        <filter val="SANTIAGO ALCIDES ORELLANA"/>
        <filter val="SERVICIOS PRIVADOS ANTIDELINCUENCIALES, S.A. DE C.V."/>
        <filter val="SILVIA MARISELA CASTRO"/>
        <filter val="TERRACERIA Y TRANSPORTES S.A DE C.V."/>
        <filter val="VIELLMAN FABRICIO HERNANDEZ RIVERA"/>
        <filter val="VIOLETA ABIGAIL GOMEZ DE SANCHEZ"/>
        <filter val="WILFREDO AGUILAR GOMEZ"/>
      </filters>
    </filterColumn>
  </autoFilter>
  <tableColumns count="19">
    <tableColumn id="19" xr3:uid="{00000000-0010-0000-0100-000013000000}" name="MES"/>
    <tableColumn id="2" xr3:uid="{00000000-0010-0000-0100-000002000000}" name="FECHA" dataDxfId="125"/>
    <tableColumn id="3" xr3:uid="{00000000-0010-0000-0100-000003000000}" name="CLASE DE DOC"/>
    <tableColumn id="4" xr3:uid="{00000000-0010-0000-0100-000004000000}" name="TIPO DE DOC"/>
    <tableColumn id="5" xr3:uid="{00000000-0010-0000-0100-000005000000}" name="N° DE RESOLUCION"/>
    <tableColumn id="6" xr3:uid="{00000000-0010-0000-0100-000006000000}" name="SERIE "/>
    <tableColumn id="7" xr3:uid="{00000000-0010-0000-0100-000007000000}" name="N° DOC"/>
    <tableColumn id="8" xr3:uid="{00000000-0010-0000-0100-000008000000}" name="CONTROL"/>
    <tableColumn id="9" xr3:uid="{00000000-0010-0000-0100-000009000000}" name="NIT DE CLIENTE" dataDxfId="124"/>
    <tableColumn id="10" xr3:uid="{00000000-0010-0000-0100-00000A000000}" name="NOMBRE DE CLIENTE"/>
    <tableColumn id="11" xr3:uid="{00000000-0010-0000-0100-00000B000000}" name="VENTA EXENTA" dataDxfId="123" dataCellStyle="Moneda"/>
    <tableColumn id="12" xr3:uid="{00000000-0010-0000-0100-00000C000000}" name="VENTA NO SUJETA" dataDxfId="122" dataCellStyle="Moneda"/>
    <tableColumn id="13" xr3:uid="{00000000-0010-0000-0100-00000D000000}" name="V. GRAVADA" dataDxfId="121" dataCellStyle="Moneda"/>
    <tableColumn id="14" xr3:uid="{00000000-0010-0000-0100-00000E000000}" name="D.FISCAL" dataDxfId="120" dataCellStyle="Moneda"/>
    <tableColumn id="15" xr3:uid="{00000000-0010-0000-0100-00000F000000}" name="V CTA DE 3" dataDxfId="119" dataCellStyle="Moneda"/>
    <tableColumn id="16" xr3:uid="{00000000-0010-0000-0100-000010000000}" name="D. FISCAL A 3" dataDxfId="118" dataCellStyle="Moneda"/>
    <tableColumn id="17" xr3:uid="{00000000-0010-0000-0100-000011000000}" name="VENTA TOTAL" dataDxfId="117" dataCellStyle="Moneda"/>
    <tableColumn id="20" xr3:uid="{00000000-0010-0000-0100-000014000000}" name="DUI" dataDxfId="116" dataCellStyle="Moneda"/>
    <tableColumn id="18" xr3:uid="{00000000-0010-0000-0100-000012000000}" name="ANEXO"/>
  </tableColumns>
  <tableStyleInfo name="TableStyleMedium1" showFirstColumn="0" showLastColumn="0" showRowStripes="1" showColumnStripes="0"/>
</table>
</file>

<file path=xl/tables/table3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3" xr:uid="{00000000-000C-0000-FFFF-FFFF02000000}" name="Tabla3" displayName="Tabla3" ref="A2:V662" totalsRowCount="1" dataDxfId="113" dataCellStyle="Moneda">
  <autoFilter ref="A2:V661" xr:uid="{00000000-000C-0000-FFFF-FFFF02000000}">
    <filterColumn colId="20">
      <filters blank="1">
        <filter val="$1,027.90"/>
        <filter val="$1,060.00"/>
        <filter val="$1,122.00"/>
        <filter val="$1,376.98"/>
        <filter val="$1,872.00"/>
        <filter val="$10.00"/>
        <filter val="$10.85"/>
        <filter val="$100.00"/>
        <filter val="$101.25"/>
        <filter val="$101.80"/>
        <filter val="$103.30"/>
        <filter val="$104.80"/>
        <filter val="$105.00"/>
        <filter val="$105.60"/>
        <filter val="$108.10"/>
        <filter val="$109.60"/>
        <filter val="$109.70"/>
        <filter val="$11.00"/>
        <filter val="$11.20"/>
        <filter val="$110.00"/>
        <filter val="$110.80"/>
        <filter val="$111.00"/>
        <filter val="$111.70"/>
        <filter val="$111.90"/>
        <filter val="$112.50"/>
        <filter val="$113.20"/>
        <filter val="$113.85"/>
        <filter val="$114.00"/>
        <filter val="$115.10"/>
        <filter val="$116.50"/>
        <filter val="$117.50"/>
        <filter val="$118.65"/>
        <filter val="$119.00"/>
        <filter val="$12.00"/>
        <filter val="$12.32"/>
        <filter val="$120.00"/>
        <filter val="$121.00"/>
        <filter val="$123.40"/>
        <filter val="$123.95"/>
        <filter val="$124.80"/>
        <filter val="$125.00"/>
        <filter val="$125.50"/>
        <filter val="$126.00"/>
        <filter val="$129.00"/>
        <filter val="$13.00"/>
        <filter val="$13.50"/>
        <filter val="$130.00"/>
        <filter val="$132.40"/>
        <filter val="$132.80"/>
        <filter val="$133.40"/>
        <filter val="$135.00"/>
        <filter val="$136.60"/>
        <filter val="$137.00"/>
        <filter val="$137.50"/>
        <filter val="$14.00"/>
        <filter val="$14.41"/>
        <filter val="$140.00"/>
        <filter val="$143.13"/>
        <filter val="$143.50"/>
        <filter val="$144.00"/>
        <filter val="$144.50"/>
        <filter val="$144.90"/>
        <filter val="$145.75"/>
        <filter val="$146.00"/>
        <filter val="$146.80"/>
        <filter val="$147.55"/>
        <filter val="$148.00"/>
        <filter val="$149.00"/>
        <filter val="$15.00"/>
        <filter val="$15.60"/>
        <filter val="$150.00"/>
        <filter val="$150.20"/>
        <filter val="$150.64"/>
        <filter val="$152.00"/>
        <filter val="$152.31"/>
        <filter val="$153.00"/>
        <filter val="$154.00"/>
        <filter val="$155.50"/>
        <filter val="$157.50"/>
        <filter val="$158.10"/>
        <filter val="$159.00"/>
        <filter val="$16.20"/>
        <filter val="$16.43"/>
        <filter val="$16.50"/>
        <filter val="$16.90"/>
        <filter val="$160.42"/>
        <filter val="$162.34"/>
        <filter val="$162.36"/>
        <filter val="$165.00"/>
        <filter val="$166.20"/>
        <filter val="$166.25"/>
        <filter val="$17.20"/>
        <filter val="$17.60"/>
        <filter val="$170.00"/>
        <filter val="$170.30"/>
        <filter val="$172.80"/>
        <filter val="$173.40"/>
        <filter val="$173.50"/>
        <filter val="$173.78"/>
        <filter val="$176.60"/>
        <filter val="$177.15"/>
        <filter val="$177.50"/>
        <filter val="$178.50"/>
        <filter val="$178.65"/>
        <filter val="$18.00"/>
        <filter val="$18.15"/>
        <filter val="$18.40"/>
        <filter val="$18.70"/>
        <filter val="$180.00"/>
        <filter val="$181.00"/>
        <filter val="$181.50"/>
        <filter val="$182.00"/>
        <filter val="$183.75"/>
        <filter val="$187.00"/>
        <filter val="$187.35"/>
        <filter val="$187.50"/>
        <filter val="$187.75"/>
        <filter val="$188.50"/>
        <filter val="$19.20"/>
        <filter val="$19.68"/>
        <filter val="$19.88"/>
        <filter val="$192.00"/>
        <filter val="$193.00"/>
        <filter val="$2,176.00"/>
        <filter val="$2.25"/>
        <filter val="$2.60"/>
        <filter val="$2.80"/>
        <filter val="$20.00"/>
        <filter val="$20.80"/>
        <filter val="$200.00"/>
        <filter val="$200.20"/>
        <filter val="$201.00"/>
        <filter val="$202.70"/>
        <filter val="$203.30"/>
        <filter val="$204.00"/>
        <filter val="$21.60"/>
        <filter val="$211.50"/>
        <filter val="$212.50"/>
        <filter val="$214.45"/>
        <filter val="$216.00"/>
        <filter val="$217.60"/>
        <filter val="$218.48"/>
        <filter val="$22.00"/>
        <filter val="$22.50"/>
        <filter val="$22.78"/>
        <filter val="$22.95"/>
        <filter val="$220.00"/>
        <filter val="$222.05"/>
        <filter val="$224.80"/>
        <filter val="$225.00"/>
        <filter val="$228.00"/>
        <filter val="$229.00"/>
        <filter val="$23.00"/>
        <filter val="$23.62"/>
        <filter val="$23.90"/>
        <filter val="$231.00"/>
        <filter val="$232.16"/>
        <filter val="$233.36"/>
        <filter val="$234.60"/>
        <filter val="$236.50"/>
        <filter val="$238.00"/>
        <filter val="$238.95"/>
        <filter val="$239.50"/>
        <filter val="$24.00"/>
        <filter val="$24.38"/>
        <filter val="$24.85"/>
        <filter val="$240.44"/>
        <filter val="$241.70"/>
        <filter val="$243.50"/>
        <filter val="$248.00"/>
        <filter val="$25.00"/>
        <filter val="$25.30"/>
        <filter val="$25.50"/>
        <filter val="$250.00"/>
        <filter val="$252.50"/>
        <filter val="$255.50"/>
        <filter val="$255.86"/>
        <filter val="$256.73"/>
        <filter val="$257.25"/>
        <filter val="$258.75"/>
        <filter val="$26.00"/>
        <filter val="$26.35"/>
        <filter val="$26.40"/>
        <filter val="$26.75"/>
        <filter val="$260.25"/>
        <filter val="$260.75"/>
        <filter val="$264.50"/>
        <filter val="$267.25"/>
        <filter val="$27.00"/>
        <filter val="$27.50"/>
        <filter val="$27.80"/>
        <filter val="$270.00"/>
        <filter val="$273.30"/>
        <filter val="$274.70"/>
        <filter val="$275.50"/>
        <filter val="$277.40"/>
        <filter val="$278.00"/>
        <filter val="$28.00"/>
        <filter val="$28.05"/>
        <filter val="$28.60"/>
        <filter val="$285.85"/>
        <filter val="$288.50"/>
        <filter val="$29.50"/>
        <filter val="$290.05"/>
        <filter val="$290.38"/>
        <filter val="$296.50"/>
        <filter val="$3.00"/>
        <filter val="$30.00"/>
        <filter val="$30.32"/>
        <filter val="$30.95"/>
        <filter val="$30.99"/>
        <filter val="$300.00"/>
        <filter val="$300.50"/>
        <filter val="$301.00"/>
        <filter val="$302.48"/>
        <filter val="$303.00"/>
        <filter val="$304.00"/>
        <filter val="$304.50"/>
        <filter val="$304.60"/>
        <filter val="$305.10"/>
        <filter val="$31.50"/>
        <filter val="$315.00"/>
        <filter val="$317.80"/>
        <filter val="$32.45"/>
        <filter val="$320.50"/>
        <filter val="$323.00"/>
        <filter val="$325.00"/>
        <filter val="$33.00"/>
        <filter val="$33.10"/>
        <filter val="$33.25"/>
        <filter val="$330.00"/>
        <filter val="$336.25"/>
        <filter val="$34.50"/>
        <filter val="$341.22"/>
        <filter val="$344.08"/>
        <filter val="$349.00"/>
        <filter val="$35.00"/>
        <filter val="$35.65"/>
        <filter val="$36.00"/>
        <filter val="$36.15"/>
        <filter val="$36.85"/>
        <filter val="$360.00"/>
        <filter val="$368.00"/>
        <filter val="$368.92"/>
        <filter val="$369.80"/>
        <filter val="$37.11"/>
        <filter val="$37.40"/>
        <filter val="$37.50"/>
        <filter val="$370.00"/>
        <filter val="$376.22"/>
        <filter val="$377.00"/>
        <filter val="$38.05"/>
        <filter val="$38.10"/>
        <filter val="$38.23"/>
        <filter val="$38.80"/>
        <filter val="$382.00"/>
        <filter val="$382.50"/>
        <filter val="$384.00"/>
        <filter val="$385.00"/>
        <filter val="$39.00"/>
        <filter val="$39.35"/>
        <filter val="$39.50"/>
        <filter val="$39.85"/>
        <filter val="$39.86"/>
        <filter val="$391.00"/>
        <filter val="$393.00"/>
        <filter val="$393.50"/>
        <filter val="$396.00"/>
        <filter val="$396.96"/>
        <filter val="$4.50"/>
        <filter val="$4.95"/>
        <filter val="$40.00"/>
        <filter val="$40.10"/>
        <filter val="$40.55"/>
        <filter val="$404.30"/>
        <filter val="$404.56"/>
        <filter val="$406.50"/>
        <filter val="$41.35"/>
        <filter val="$41.80"/>
        <filter val="$415.00"/>
        <filter val="$417.20"/>
        <filter val="$419.32"/>
        <filter val="$42.00"/>
        <filter val="$42.60"/>
        <filter val="$42.75"/>
        <filter val="$420.50"/>
        <filter val="$422.60"/>
        <filter val="$425.00"/>
        <filter val="$425.15"/>
        <filter val="$426.00"/>
        <filter val="$43.00"/>
        <filter val="$43.20"/>
        <filter val="$43.30"/>
        <filter val="$43.80"/>
        <filter val="$43.89"/>
        <filter val="$430.50"/>
        <filter val="$432.00"/>
        <filter val="$435.50"/>
        <filter val="$437.50"/>
        <filter val="$439.40"/>
        <filter val="$44.00"/>
        <filter val="$44.10"/>
        <filter val="$444.00"/>
        <filter val="$446.40"/>
        <filter val="$448.60"/>
        <filter val="$45.00"/>
        <filter val="$45.50"/>
        <filter val="$45.85"/>
        <filter val="$450.00"/>
        <filter val="$454.40"/>
        <filter val="$455.00"/>
        <filter val="$456.00"/>
        <filter val="$457.00"/>
        <filter val="$46.10"/>
        <filter val="$46.90"/>
        <filter val="$460.00"/>
        <filter val="$460.50"/>
        <filter val="$462.00"/>
        <filter val="$466.30"/>
        <filter val="$469.00"/>
        <filter val="$47.00"/>
        <filter val="$47.25"/>
        <filter val="$47.30"/>
        <filter val="$47.48"/>
        <filter val="$47.60"/>
        <filter val="$47.70"/>
        <filter val="$470.30"/>
        <filter val="$470.50"/>
        <filter val="$471.00"/>
        <filter val="$472.00"/>
        <filter val="$472.35"/>
        <filter val="$473.20"/>
        <filter val="$473.75"/>
        <filter val="$474.00"/>
        <filter val="$48.00"/>
        <filter val="$48.10"/>
        <filter val="$48.80"/>
        <filter val="$484.75"/>
        <filter val="$486.00"/>
        <filter val="$488.00"/>
        <filter val="$49.00"/>
        <filter val="$49.30"/>
        <filter val="$49.89"/>
        <filter val="$491.00"/>
        <filter val="$492.00"/>
        <filter val="$493.00"/>
        <filter val="$495.00"/>
        <filter val="$496.60"/>
        <filter val="$496.82"/>
        <filter val="$5.00"/>
        <filter val="$5.62"/>
        <filter val="$50.00"/>
        <filter val="$50.60"/>
        <filter val="$501.00"/>
        <filter val="$503.00"/>
        <filter val="$505.40"/>
        <filter val="$506.00"/>
        <filter val="$508.10"/>
        <filter val="$509.00"/>
        <filter val="$51.00"/>
        <filter val="$51.10"/>
        <filter val="$51.83"/>
        <filter val="$512.00"/>
        <filter val="$513.00"/>
        <filter val="$513.75"/>
        <filter val="$514.25"/>
        <filter val="$516.00"/>
        <filter val="$52.00"/>
        <filter val="$52.50"/>
        <filter val="$524.50"/>
        <filter val="$525.00"/>
        <filter val="$525.50"/>
        <filter val="$528.66"/>
        <filter val="$53.00"/>
        <filter val="$53.20"/>
        <filter val="$53.40"/>
        <filter val="$533.00"/>
        <filter val="$535.00"/>
        <filter val="$536.00"/>
        <filter val="$536.30"/>
        <filter val="$54.25"/>
        <filter val="$541.25"/>
        <filter val="$543.92"/>
        <filter val="$544.50"/>
        <filter val="$545.55"/>
        <filter val="$547.30"/>
        <filter val="$55.00"/>
        <filter val="$55.20"/>
        <filter val="$550.00"/>
        <filter val="$551.50"/>
        <filter val="$553.56"/>
        <filter val="$553.75"/>
        <filter val="$555.00"/>
        <filter val="$56.00"/>
        <filter val="$56.32"/>
        <filter val="$564.00"/>
        <filter val="$565.60"/>
        <filter val="$57.00"/>
        <filter val="$57.20"/>
        <filter val="$57.75"/>
        <filter val="$571.00"/>
        <filter val="$58.00"/>
        <filter val="$58.40"/>
        <filter val="$58.94"/>
        <filter val="$58.96"/>
        <filter val="$589.00"/>
        <filter val="$59.25"/>
        <filter val="$59.50"/>
        <filter val="$59.85"/>
        <filter val="$591.00"/>
        <filter val="$6.00"/>
        <filter val="$6.25"/>
        <filter val="$6.30"/>
        <filter val="$6.60"/>
        <filter val="$60.00"/>
        <filter val="$609.00"/>
        <filter val="$61.75"/>
        <filter val="$619.05"/>
        <filter val="$62.75"/>
        <filter val="$62.95"/>
        <filter val="$624.78"/>
        <filter val="$63.00"/>
        <filter val="$630.00"/>
        <filter val="$642.50"/>
        <filter val="$642.60"/>
        <filter val="$648.00"/>
        <filter val="$65.00"/>
        <filter val="$66.25"/>
        <filter val="$67.00"/>
        <filter val="$67.10"/>
        <filter val="$67.40"/>
        <filter val="$67.50"/>
        <filter val="$67.70"/>
        <filter val="$67.86"/>
        <filter val="$69.30"/>
        <filter val="$69.45"/>
        <filter val="$7.95"/>
        <filter val="$70.00"/>
        <filter val="$71.00"/>
        <filter val="$71.10"/>
        <filter val="$71.60"/>
        <filter val="$72.15"/>
        <filter val="$73.30"/>
        <filter val="$73.50"/>
        <filter val="$74.00"/>
        <filter val="$74.20"/>
        <filter val="$75.00"/>
        <filter val="$75.80"/>
        <filter val="$75.85"/>
        <filter val="$76.50"/>
        <filter val="$767.50"/>
        <filter val="$77.10"/>
        <filter val="$78.94"/>
        <filter val="$78.95"/>
        <filter val="$79.05"/>
        <filter val="$79.50"/>
        <filter val="$79.60"/>
        <filter val="$8.40"/>
        <filter val="$8.55"/>
        <filter val="$80.00"/>
        <filter val="$81.45"/>
        <filter val="$82.05"/>
        <filter val="$82.25"/>
        <filter val="$82.50"/>
        <filter val="$833.40"/>
        <filter val="$84.28"/>
        <filter val="$84.50"/>
        <filter val="$84.70"/>
        <filter val="$85.90"/>
        <filter val="$87.50"/>
        <filter val="$87.80"/>
        <filter val="$88.60"/>
        <filter val="$89.10"/>
        <filter val="$895.00"/>
        <filter val="$9.00"/>
        <filter val="$9.24"/>
        <filter val="$9.35"/>
        <filter val="$9.50"/>
        <filter val="$90.00"/>
        <filter val="$90.85"/>
        <filter val="$91.60"/>
        <filter val="$92.40"/>
        <filter val="$923.00"/>
        <filter val="$93.00"/>
        <filter val="$94.00"/>
        <filter val="$95.00"/>
        <filter val="$95.40"/>
        <filter val="$96.25"/>
        <filter val="$97.61"/>
        <filter val="$98.00"/>
        <filter val="$98.40"/>
        <filter val="$99.00"/>
      </filters>
    </filterColumn>
  </autoFilter>
  <tableColumns count="22">
    <tableColumn id="1" xr3:uid="{00000000-0010-0000-0200-000001000000}" name="MES" totalsRowLabel="Total"/>
    <tableColumn id="2" xr3:uid="{00000000-0010-0000-0200-000002000000}" name="FECHA" dataDxfId="112"/>
    <tableColumn id="3" xr3:uid="{00000000-0010-0000-0200-000003000000}" name="CLASE DE DOC"/>
    <tableColumn id="4" xr3:uid="{00000000-0010-0000-0200-000004000000}" name="TIPO DE DOC"/>
    <tableColumn id="5" xr3:uid="{00000000-0010-0000-0200-000005000000}" name="RESOLUCION"/>
    <tableColumn id="6" xr3:uid="{00000000-0010-0000-0200-000006000000}" name="SERIE"/>
    <tableColumn id="7" xr3:uid="{00000000-0010-0000-0200-000007000000}" name="CORRELTIVO"/>
    <tableColumn id="8" xr3:uid="{00000000-0010-0000-0200-000008000000}" name="FINAL"/>
    <tableColumn id="9" xr3:uid="{00000000-0010-0000-0200-000009000000}" name="CORRELTIVO2"/>
    <tableColumn id="10" xr3:uid="{00000000-0010-0000-0200-00000A000000}" name="FINAL3"/>
    <tableColumn id="11" xr3:uid="{00000000-0010-0000-0200-00000B000000}" name="VACIO"/>
    <tableColumn id="12" xr3:uid="{00000000-0010-0000-0200-00000C000000}" name="V EXENTA" dataDxfId="111" dataCellStyle="Moneda"/>
    <tableColumn id="13" xr3:uid="{00000000-0010-0000-0200-00000D000000}" name="VENTAS NO" dataDxfId="110" dataCellStyle="Moneda"/>
    <tableColumn id="14" xr3:uid="{00000000-0010-0000-0200-00000E000000}" name="V NO SUJETAS" dataDxfId="109" dataCellStyle="Moneda"/>
    <tableColumn id="15" xr3:uid="{00000000-0010-0000-0200-00000F000000}" name="V GRAVADAS" totalsRowFunction="sum" dataDxfId="108" totalsRowDxfId="107" dataCellStyle="Moneda"/>
    <tableColumn id="16" xr3:uid="{00000000-0010-0000-0200-000010000000}" name="EX IN CA" totalsRowFunction="sum" dataDxfId="106" totalsRowDxfId="105" dataCellStyle="Moneda"/>
    <tableColumn id="17" xr3:uid="{00000000-0010-0000-0200-000011000000}" name="EX OUT CA" dataDxfId="104" dataCellStyle="Moneda"/>
    <tableColumn id="18" xr3:uid="{00000000-0010-0000-0200-000012000000}" name="EX SERVICE" dataDxfId="103" dataCellStyle="Moneda"/>
    <tableColumn id="19" xr3:uid="{00000000-0010-0000-0200-000013000000}" name="V ZONA FRAN" dataDxfId="102" dataCellStyle="Moneda"/>
    <tableColumn id="20" xr3:uid="{00000000-0010-0000-0200-000014000000}" name="V CTA A 3ERO" dataDxfId="101" dataCellStyle="Moneda"/>
    <tableColumn id="21" xr3:uid="{00000000-0010-0000-0200-000015000000}" name="TOTAL VENTA" totalsRowFunction="sum" dataDxfId="100" totalsRowDxfId="99" dataCellStyle="Moneda">
      <calculatedColumnFormula>+[3]!Tabla3[[#This Row],[V GRAVADAS]]</calculatedColumnFormula>
    </tableColumn>
    <tableColumn id="22" xr3:uid="{00000000-0010-0000-0200-000016000000}" name="ANEXO"/>
  </tableColumns>
  <tableStyleInfo name="TableStyleMedium1" showFirstColumn="0" showLastColumn="0" showRowStripes="1" showColumnStripes="0"/>
</table>
</file>

<file path=xl/tables/table4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7" xr:uid="{00000000-000C-0000-FFFF-FFFF03000000}" name="Tabla6" displayName="Tabla6" ref="A1:J3" totalsRowCount="1" headerRowDxfId="90" headerRowBorderDxfId="89" tableBorderDxfId="88">
  <autoFilter ref="A1:J2" xr:uid="{00000000-0009-0000-0100-000007000000}"/>
  <tableColumns count="10">
    <tableColumn id="1" xr3:uid="{00000000-0010-0000-0300-000001000000}" name="Mes" totalsRowLabel="Total" dataDxfId="87"/>
    <tableColumn id="10" xr3:uid="{00000000-0010-0000-0300-00000A000000}" name="NCR" dataDxfId="86"/>
    <tableColumn id="2" xr3:uid="{00000000-0010-0000-0300-000002000000}" name="NIT Agente" dataDxfId="85"/>
    <tableColumn id="3" xr3:uid="{00000000-0010-0000-0300-000003000000}" name="Fecha de emisión" dataDxfId="84" totalsRowDxfId="83"/>
    <tableColumn id="4" xr3:uid="{00000000-0010-0000-0300-000004000000}" name="Tipo de documento" totalsRowFunction="sum" dataDxfId="82" totalsRowDxfId="81"/>
    <tableColumn id="5" xr3:uid="{00000000-0010-0000-0300-000005000000}" name="Serie" totalsRowFunction="sum" dataDxfId="80" totalsRowDxfId="79"/>
    <tableColumn id="6" xr3:uid="{00000000-0010-0000-0300-000006000000}" name="Número de documento" dataDxfId="78" totalsRowDxfId="77"/>
    <tableColumn id="7" xr3:uid="{00000000-0010-0000-0300-000007000000}" name="Monto sujeto" totalsRowFunction="sum" dataDxfId="76" totalsRowDxfId="75" dataCellStyle="Moneda"/>
    <tableColumn id="13" xr3:uid="{00000000-0010-0000-0300-00000D000000}" name="Monto Retención 1%" totalsRowFunction="sum" dataDxfId="74" totalsRowDxfId="73" dataCellStyle="Moneda"/>
    <tableColumn id="8" xr3:uid="{00000000-0010-0000-0300-000008000000}" name="ANEXO" totalsRowFunction="sum" dataDxfId="72" totalsRowDxfId="71" dataCellStyle="Moneda"/>
  </tableColumns>
  <tableStyleInfo name="TableStyleLight9" showFirstColumn="0" showLastColumn="0" showRowStripes="1" showColumnStripes="0"/>
</table>
</file>

<file path=xl/tables/table5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8" xr:uid="{00000000-000C-0000-FFFF-FFFF04000000}" name="Tabla69" displayName="Tabla69" ref="A1:Q5" totalsRowCount="1" headerRowDxfId="70" headerRowBorderDxfId="69" tableBorderDxfId="68">
  <autoFilter ref="A1:Q4" xr:uid="{00000000-0009-0000-0100-000008000000}"/>
  <sortState xmlns:xlrd2="http://schemas.microsoft.com/office/spreadsheetml/2017/richdata2" ref="A2:Q3">
    <sortCondition ref="J1:J3"/>
  </sortState>
  <tableColumns count="17">
    <tableColumn id="1" xr3:uid="{00000000-0010-0000-0400-000001000000}" name="Mes" totalsRowLabel="Total" dataDxfId="67"/>
    <tableColumn id="10" xr3:uid="{00000000-0010-0000-0400-00000A000000}" name="NCR" dataDxfId="66"/>
    <tableColumn id="2" xr3:uid="{00000000-0010-0000-0400-000002000000}" name="NIT Agente" dataDxfId="65"/>
    <tableColumn id="18" xr3:uid="{00000000-0010-0000-0400-000012000000}" name="Columna6"/>
    <tableColumn id="19" xr3:uid="{00000000-0010-0000-0400-000013000000}" name="Columna7"/>
    <tableColumn id="16" xr3:uid="{00000000-0010-0000-0400-000010000000}" name="Columna4" dataDxfId="64">
      <calculatedColumnFormula>VLOOKUP(Tabla69[[#This Row],[Columna5]],'[2]LIBRO '!$A$1:$B$1007,2,FALSE)</calculatedColumnFormula>
    </tableColumn>
    <tableColumn id="17" xr3:uid="{00000000-0010-0000-0400-000011000000}" name="Columna5" dataDxfId="63">
      <calculatedColumnFormula>VLOOKUP(Tabla69[[#This Row],[NIT Agente]],Tabla4[#All],2,FALSE)</calculatedColumnFormula>
    </tableColumn>
    <tableColumn id="12" xr3:uid="{00000000-0010-0000-0400-00000C000000}" name="Columna2" dataDxfId="62" totalsRowDxfId="61">
      <calculatedColumnFormula>VLOOKUP(Tabla69[[#This Row],[Columna1]],'[2]LIBRO '!$A$1:$B$902,2,FALSE)</calculatedColumnFormula>
    </tableColumn>
    <tableColumn id="11" xr3:uid="{00000000-0010-0000-0400-00000B000000}" name="Columna1" dataDxfId="60">
      <calculatedColumnFormula>VLOOKUP(Tabla69[[#This Row],[NIT Agente]],Tabla4[#All],2,FALSE)</calculatedColumnFormula>
    </tableColumn>
    <tableColumn id="3" xr3:uid="{00000000-0010-0000-0400-000003000000}" name="Fecha de emisión" dataDxfId="59"/>
    <tableColumn id="4" xr3:uid="{00000000-0010-0000-0400-000004000000}" name="Tipo de documento" totalsRowFunction="sum" dataDxfId="58" totalsRowDxfId="57"/>
    <tableColumn id="5" xr3:uid="{00000000-0010-0000-0400-000005000000}" name="Serie" totalsRowFunction="sum" dataDxfId="56" totalsRowDxfId="55"/>
    <tableColumn id="6" xr3:uid="{00000000-0010-0000-0400-000006000000}" name="Número de documento" totalsRowFunction="sum" dataDxfId="54" totalsRowDxfId="53"/>
    <tableColumn id="7" xr3:uid="{00000000-0010-0000-0400-000007000000}" name="Monto sujeto" totalsRowFunction="sum" dataDxfId="52" totalsRowDxfId="51" dataCellStyle="Moneda"/>
    <tableColumn id="13" xr3:uid="{00000000-0010-0000-0400-00000D000000}" name="Columna3" dataDxfId="50" totalsRowDxfId="49" dataCellStyle="Moneda"/>
    <tableColumn id="8" xr3:uid="{00000000-0010-0000-0400-000008000000}" name="Monto Retención 1%" totalsRowFunction="sum" dataDxfId="48" totalsRowDxfId="47" dataCellStyle="Moneda"/>
    <tableColumn id="9" xr3:uid="{00000000-0010-0000-0400-000009000000}" name="Número de anexo" dataDxfId="46"/>
  </tableColumns>
  <tableStyleInfo name="TableStyleLight9" showFirstColumn="0" showLastColumn="0" showRowStripes="1" showColumnStripes="0"/>
</table>
</file>

<file path=xl/tables/table6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4" xr:uid="{00000000-000C-0000-FFFF-FFFF05000000}" name="Tabla4" displayName="Tabla4" ref="A1:B4788" totalsRowShown="0">
  <autoFilter ref="A1:B4788" xr:uid="{00000000-0009-0000-0100-000004000000}"/>
  <tableColumns count="2">
    <tableColumn id="1" xr3:uid="{00000000-0010-0000-0500-000001000000}" name="NIT" dataDxfId="45"/>
    <tableColumn id="2" xr3:uid="{00000000-0010-0000-0500-000002000000}" name="PROVEEDOR"/>
  </tableColumns>
  <tableStyleInfo name="TableStyleLight21" showFirstColumn="0" showLastColumn="0" showRowStripes="1" showColumnStripes="0"/>
</table>
</file>

<file path=xl/tables/table7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9" xr:uid="{00000000-000C-0000-FFFF-FFFF06000000}" name="Tabla9" displayName="Tabla9" ref="A2:S6" totalsRowCount="1" headerRowDxfId="40" dataDxfId="39" headerRowCellStyle="Moneda" dataCellStyle="Moneda">
  <autoFilter ref="A2:S5" xr:uid="{00000000-0009-0000-0100-000009000000}"/>
  <tableColumns count="19">
    <tableColumn id="1" xr3:uid="{00000000-0010-0000-0600-000001000000}" name="DOMICILIADO" totalsRowLabel="Total"/>
    <tableColumn id="2" xr3:uid="{00000000-0010-0000-0600-000002000000}" name="CODIGO DE PAÍS "/>
    <tableColumn id="3" xr3:uid="{00000000-0010-0000-0600-000003000000}" name="APELLIDOS, NOMBRES; RAZON O DENOMINACIÓN SOCIAL "/>
    <tableColumn id="4" xr3:uid="{00000000-0010-0000-0600-000004000000}" name="NIT/NIF"/>
    <tableColumn id="5" xr3:uid="{00000000-0010-0000-0600-000005000000}" name="DUI "/>
    <tableColumn id="6" xr3:uid="{00000000-0010-0000-0600-000006000000}" name="CÓDIGO DE INGRESO "/>
    <tableColumn id="7" xr3:uid="{00000000-0010-0000-0600-000007000000}" name="MONTO DEVENGADO " dataDxfId="38" dataCellStyle="Moneda"/>
    <tableColumn id="8" xr3:uid="{00000000-0010-0000-0600-000008000000}" name="MONTO DEVENGADO POR BONIFICACIONES Y GRATIFICACIONES " totalsRowFunction="sum" dataDxfId="37" totalsRowDxfId="36" dataCellStyle="Moneda"/>
    <tableColumn id="9" xr3:uid="{00000000-0010-0000-0600-000009000000}" name="IMPUESTO RETENIDO " totalsRowFunction="sum" dataDxfId="35" totalsRowDxfId="34" dataCellStyle="Moneda"/>
    <tableColumn id="10" xr3:uid="{00000000-0010-0000-0600-00000A000000}" name="AGUINALDO EXENTO " totalsRowFunction="sum" dataDxfId="33" totalsRowDxfId="32" dataCellStyle="Moneda"/>
    <tableColumn id="11" xr3:uid="{00000000-0010-0000-0600-00000B000000}" name="AGUINALDO GRAVADO " totalsRowFunction="sum" dataDxfId="31" totalsRowDxfId="30" dataCellStyle="Moneda"/>
    <tableColumn id="12" xr3:uid="{00000000-0010-0000-0600-00000C000000}" name="AFP" totalsRowFunction="sum" dataDxfId="29" totalsRowDxfId="28" dataCellStyle="Moneda"/>
    <tableColumn id="13" xr3:uid="{00000000-0010-0000-0600-00000D000000}" name="ISSS" totalsRowFunction="sum" dataDxfId="27" totalsRowDxfId="26" dataCellStyle="Moneda"/>
    <tableColumn id="14" xr3:uid="{00000000-0010-0000-0600-00000E000000}" name="INPEP" totalsRowFunction="sum" dataDxfId="25" totalsRowDxfId="24" dataCellStyle="Moneda"/>
    <tableColumn id="15" xr3:uid="{00000000-0010-0000-0600-00000F000000}" name="IPSFA" totalsRowFunction="sum" dataDxfId="23" totalsRowDxfId="22" dataCellStyle="Moneda"/>
    <tableColumn id="16" xr3:uid="{00000000-0010-0000-0600-000010000000}" name="CEFAFA" totalsRowFunction="sum" dataDxfId="21" totalsRowDxfId="20" dataCellStyle="Moneda"/>
    <tableColumn id="17" xr3:uid="{00000000-0010-0000-0600-000011000000}" name="BIENESTAR MAGISTERIAL" dataDxfId="19" dataCellStyle="Moneda"/>
    <tableColumn id="18" xr3:uid="{00000000-0010-0000-0600-000012000000}" name="ISSS IVM " dataDxfId="18" dataCellStyle="Moneda"/>
    <tableColumn id="19" xr3:uid="{00000000-0010-0000-0600-000013000000}" name="PERIODO" totalsRowFunction="count"/>
  </tableColumns>
  <tableStyleInfo name="TableStyleMedium2" showFirstColumn="0" showLastColumn="0" showRowStripes="1" showColumnStripes="0"/>
</table>
</file>

<file path=xl/tables/table8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5" xr:uid="{00000000-000C-0000-FFFF-FFFF07000000}" name="Tabla7" displayName="Tabla7" ref="D3:F16" totalsRowCount="1" headerRowDxfId="17" dataDxfId="15" headerRowBorderDxfId="16" tableBorderDxfId="14" totalsRowBorderDxfId="13">
  <tableColumns count="3">
    <tableColumn id="1" xr3:uid="{00000000-0010-0000-0700-000001000000}" name="Columna1" dataDxfId="12" totalsRowDxfId="11"/>
    <tableColumn id="2" xr3:uid="{00000000-0010-0000-0700-000002000000}" name="ENERO" dataDxfId="10" totalsRowDxfId="9" dataCellStyle="Moneda" totalsRowCellStyle="Moneda"/>
    <tableColumn id="3" xr3:uid="{00000000-0010-0000-0700-000003000000}" name="SUMAS" totalsRowFunction="custom" dataDxfId="8" totalsRowDxfId="7">
      <calculatedColumnFormula>IFERROR(+E1+E2-E3,"")</calculatedColumnFormula>
      <totalsRowFormula>F11*0.13</totalsRowFormula>
    </tableColumn>
  </tableColumns>
  <tableStyleInfo name="TableStyleLight8" showFirstColumn="0" showLastColumn="0" showRowStripes="1" showColumnStripes="1"/>
</table>
</file>

<file path=xl/tables/table9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6" xr:uid="{00000000-000C-0000-FFFF-FFFF08000000}" name="Tabla911" displayName="Tabla911" ref="H3:I6" totalsRowShown="0" headerRowDxfId="6" dataDxfId="4" headerRowBorderDxfId="5" tableBorderDxfId="3" totalsRowBorderDxfId="2">
  <autoFilter ref="H3:I6" xr:uid="{00000000-0009-0000-0100-000006000000}"/>
  <tableColumns count="2">
    <tableColumn id="1" xr3:uid="{00000000-0010-0000-0800-000001000000}" name="MANDAMIENTOS" dataDxfId="1"/>
    <tableColumn id="2" xr3:uid="{00000000-0010-0000-0800-000002000000}" name="IMPORTE" dataDxfId="0"/>
  </tableColumns>
  <tableStyleInfo name="TableStyleLight8" showFirstColumn="0" showLastColumn="0" showRowStripes="1" showColumnStripes="0"/>
</table>
</file>

<file path=xl/theme/theme1.xml><?xml version="1.0" encoding="utf-8"?>
<a:theme xmlns:a="http://schemas.openxmlformats.org/drawingml/2006/main" name="Tema de Offic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5" Type="http://schemas.openxmlformats.org/officeDocument/2006/relationships/comments" Target="../comments1.xml"/><Relationship Id="rId4" Type="http://schemas.openxmlformats.org/officeDocument/2006/relationships/image" Target="../media/image1.jpeg"/></Relationships>
</file>

<file path=xl/worksheets/_rels/sheet3.xml.rels><?xml version="1.0" encoding="UTF-8" standalone="yes"?>
<Relationships xmlns="http://schemas.openxmlformats.org/package/2006/relationships"><Relationship Id="rId2" Type="http://schemas.openxmlformats.org/officeDocument/2006/relationships/table" Target="../tables/table1.xml"/><Relationship Id="rId1" Type="http://schemas.openxmlformats.org/officeDocument/2006/relationships/printerSettings" Target="../printerSettings/printerSettings2.bin"/></Relationships>
</file>

<file path=xl/worksheets/_rels/sheet4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2.vml"/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3.bin"/><Relationship Id="rId5" Type="http://schemas.openxmlformats.org/officeDocument/2006/relationships/comments" Target="../comments2.xml"/><Relationship Id="rId4" Type="http://schemas.openxmlformats.org/officeDocument/2006/relationships/image" Target="../media/image2.jpeg"/></Relationships>
</file>

<file path=xl/worksheets/_rels/sheet5.xml.rels><?xml version="1.0" encoding="UTF-8" standalone="yes"?>
<Relationships xmlns="http://schemas.openxmlformats.org/package/2006/relationships"><Relationship Id="rId2" Type="http://schemas.openxmlformats.org/officeDocument/2006/relationships/table" Target="../tables/table2.xml"/><Relationship Id="rId1" Type="http://schemas.openxmlformats.org/officeDocument/2006/relationships/printerSettings" Target="../printerSettings/printerSettings4.bin"/></Relationships>
</file>

<file path=xl/worksheets/_rels/sheet6.xml.rels><?xml version="1.0" encoding="UTF-8" standalone="yes"?>
<Relationships xmlns="http://schemas.openxmlformats.org/package/2006/relationships"><Relationship Id="rId1" Type="http://schemas.openxmlformats.org/officeDocument/2006/relationships/pivotTable" Target="../pivotTables/pivotTable1.xml"/></Relationships>
</file>

<file path=xl/worksheets/_rels/sheet7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3.vml"/><Relationship Id="rId2" Type="http://schemas.openxmlformats.org/officeDocument/2006/relationships/drawing" Target="../drawings/drawing3.xml"/><Relationship Id="rId1" Type="http://schemas.openxmlformats.org/officeDocument/2006/relationships/printerSettings" Target="../printerSettings/printerSettings5.bin"/><Relationship Id="rId5" Type="http://schemas.openxmlformats.org/officeDocument/2006/relationships/comments" Target="../comments3.xml"/><Relationship Id="rId4" Type="http://schemas.openxmlformats.org/officeDocument/2006/relationships/image" Target="../media/image3.jpeg"/></Relationships>
</file>

<file path=xl/worksheets/_rels/sheet8.xml.rels><?xml version="1.0" encoding="UTF-8" standalone="yes"?>
<Relationships xmlns="http://schemas.openxmlformats.org/package/2006/relationships"><Relationship Id="rId2" Type="http://schemas.openxmlformats.org/officeDocument/2006/relationships/table" Target="../tables/table3.xml"/><Relationship Id="rId1" Type="http://schemas.openxmlformats.org/officeDocument/2006/relationships/printerSettings" Target="../printerSettings/printerSettings6.bin"/></Relationships>
</file>

<file path=xl/worksheets/_rels/sheet9.xml.rels><?xml version="1.0" encoding="UTF-8" standalone="yes"?>
<Relationships xmlns="http://schemas.openxmlformats.org/package/2006/relationships"><Relationship Id="rId2" Type="http://schemas.openxmlformats.org/officeDocument/2006/relationships/comments" Target="../comments4.xml"/><Relationship Id="rId1" Type="http://schemas.openxmlformats.org/officeDocument/2006/relationships/vmlDrawing" Target="../drawings/vmlDrawing4.vml"/></Relationships>
</file>

<file path=xl/worksheets/_rels/sheet10.xml.rels><?xml version="1.0" encoding="UTF-8" standalone="yes"?>
<Relationships xmlns="http://schemas.openxmlformats.org/package/2006/relationships"><Relationship Id="rId2" Type="http://schemas.openxmlformats.org/officeDocument/2006/relationships/comments" Target="../comments5.xml"/><Relationship Id="rId1" Type="http://schemas.openxmlformats.org/officeDocument/2006/relationships/vmlDrawing" Target="../drawings/vmlDrawing5.vml"/></Relationships>
</file>

<file path=xl/worksheets/_rels/sheet11.xml.rels><?xml version="1.0" encoding="UTF-8" standalone="yes"?>
<Relationships xmlns="http://schemas.openxmlformats.org/package/2006/relationships"><Relationship Id="rId1" Type="http://schemas.openxmlformats.org/officeDocument/2006/relationships/pivotTable" Target="../pivotTables/pivotTable2.xml"/></Relationships>
</file>

<file path=xl/worksheets/_rels/sheet13.xml.rels><?xml version="1.0" encoding="UTF-8" standalone="yes"?>
<Relationships xmlns="http://schemas.openxmlformats.org/package/2006/relationships"><Relationship Id="rId3" Type="http://schemas.microsoft.com/office/2007/relationships/slicer" Target="../slicers/slicer1.xml"/><Relationship Id="rId2" Type="http://schemas.openxmlformats.org/officeDocument/2006/relationships/drawing" Target="../drawings/drawing4.xml"/><Relationship Id="rId1" Type="http://schemas.openxmlformats.org/officeDocument/2006/relationships/pivotTable" Target="../pivotTables/pivotTable3.xml"/></Relationships>
</file>

<file path=xl/worksheets/_rels/sheet14.xml.rels><?xml version="1.0" encoding="UTF-8" standalone="yes"?>
<Relationships xmlns="http://schemas.openxmlformats.org/package/2006/relationships"><Relationship Id="rId3" Type="http://schemas.openxmlformats.org/officeDocument/2006/relationships/image" Target="../media/image5.jpeg"/><Relationship Id="rId2" Type="http://schemas.openxmlformats.org/officeDocument/2006/relationships/drawing" Target="../drawings/drawing5.xml"/><Relationship Id="rId1" Type="http://schemas.openxmlformats.org/officeDocument/2006/relationships/printerSettings" Target="../printerSettings/printerSettings7.bin"/></Relationships>
</file>

<file path=xl/worksheets/_rels/sheet15.xml.rels><?xml version="1.0" encoding="UTF-8" standalone="yes"?>
<Relationships xmlns="http://schemas.openxmlformats.org/package/2006/relationships"><Relationship Id="rId2" Type="http://schemas.openxmlformats.org/officeDocument/2006/relationships/table" Target="../tables/table4.xml"/><Relationship Id="rId1" Type="http://schemas.openxmlformats.org/officeDocument/2006/relationships/printerSettings" Target="../printerSettings/printerSettings8.bin"/></Relationships>
</file>

<file path=xl/worksheets/_rels/sheet16.xml.rels><?xml version="1.0" encoding="UTF-8" standalone="yes"?>
<Relationships xmlns="http://schemas.openxmlformats.org/package/2006/relationships"><Relationship Id="rId2" Type="http://schemas.openxmlformats.org/officeDocument/2006/relationships/table" Target="../tables/table5.xml"/><Relationship Id="rId1" Type="http://schemas.openxmlformats.org/officeDocument/2006/relationships/printerSettings" Target="../printerSettings/printerSettings9.bin"/></Relationships>
</file>

<file path=xl/worksheets/_rels/sheet17.xml.rels><?xml version="1.0" encoding="UTF-8" standalone="yes"?>
<Relationships xmlns="http://schemas.openxmlformats.org/package/2006/relationships"><Relationship Id="rId2" Type="http://schemas.openxmlformats.org/officeDocument/2006/relationships/table" Target="../tables/table6.xml"/><Relationship Id="rId1" Type="http://schemas.openxmlformats.org/officeDocument/2006/relationships/printerSettings" Target="../printerSettings/printerSettings10.bin"/></Relationships>
</file>

<file path=xl/worksheets/_rels/sheet18.xml.rels><?xml version="1.0" encoding="UTF-8" standalone="yes"?>
<Relationships xmlns="http://schemas.openxmlformats.org/package/2006/relationships"><Relationship Id="rId1" Type="http://schemas.openxmlformats.org/officeDocument/2006/relationships/table" Target="../tables/table7.xml"/></Relationships>
</file>

<file path=xl/worksheets/_rels/sheet19.xml.rels><?xml version="1.0" encoding="UTF-8" standalone="yes"?>
<Relationships xmlns="http://schemas.openxmlformats.org/package/2006/relationships"><Relationship Id="rId3" Type="http://schemas.openxmlformats.org/officeDocument/2006/relationships/image" Target="../media/image6.jpeg"/><Relationship Id="rId2" Type="http://schemas.openxmlformats.org/officeDocument/2006/relationships/drawing" Target="../drawings/drawing6.xml"/><Relationship Id="rId1" Type="http://schemas.openxmlformats.org/officeDocument/2006/relationships/printerSettings" Target="../printerSettings/printerSettings11.bin"/><Relationship Id="rId5" Type="http://schemas.openxmlformats.org/officeDocument/2006/relationships/table" Target="../tables/table9.xml"/><Relationship Id="rId4" Type="http://schemas.openxmlformats.org/officeDocument/2006/relationships/table" Target="../tables/table8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Hoja1">
    <tabColor rgb="FF7030A0"/>
  </sheetPr>
  <dimension ref="B1:XFD37"/>
  <sheetViews>
    <sheetView showGridLines="0" zoomScale="110" zoomScaleNormal="110" zoomScaleSheetLayoutView="85" workbookViewId="0"/>
  </sheetViews>
  <sheetFormatPr baseColWidth="10" defaultColWidth="11.42578125" defaultRowHeight="15" x14ac:dyDescent="0.25"/>
  <cols>
    <col min="1" max="1" width="11.42578125" customWidth="1"/>
    <col min="2" max="2" width="13.7109375" bestFit="1" customWidth="1"/>
    <col min="3" max="3" width="0.7109375" customWidth="1"/>
    <col min="4" max="4" width="21.140625" customWidth="1"/>
    <col min="5" max="5" width="7.85546875" customWidth="1"/>
    <col min="6" max="6" width="12.5703125" bestFit="1" customWidth="1"/>
    <col min="9" max="9" width="17.140625" bestFit="1" customWidth="1"/>
  </cols>
  <sheetData>
    <row r="1" spans="2:12 16384:16384" ht="49.5" customHeight="1" x14ac:dyDescent="0.25"/>
    <row r="2" spans="2:12 16384:16384" ht="15.75" thickBot="1" x14ac:dyDescent="0.3">
      <c r="H2" s="152" t="s">
        <v>9810</v>
      </c>
      <c r="I2" s="153"/>
      <c r="J2" s="153"/>
      <c r="K2" s="153"/>
      <c r="L2" s="154"/>
    </row>
    <row r="3" spans="2:12 16384:16384" x14ac:dyDescent="0.25">
      <c r="B3" s="23" t="s">
        <v>17</v>
      </c>
      <c r="D3" s="45" t="s">
        <v>8485</v>
      </c>
      <c r="H3" s="133" t="s">
        <v>9808</v>
      </c>
      <c r="I3" s="134" t="s">
        <v>9824</v>
      </c>
      <c r="J3" s="135"/>
      <c r="K3" s="135"/>
      <c r="L3" s="136"/>
      <c r="XFD3" t="s">
        <v>8485</v>
      </c>
    </row>
    <row r="4" spans="2:12 16384:16384" x14ac:dyDescent="0.25">
      <c r="B4" s="23" t="s">
        <v>2</v>
      </c>
      <c r="D4" s="44" t="s">
        <v>9775</v>
      </c>
      <c r="H4" s="137" t="s">
        <v>9809</v>
      </c>
      <c r="I4" s="138" t="str">
        <f>SUBSTITUTE(I3,"-","")</f>
        <v>ABB2C156C9634E7C924A1AE7C17FBE83</v>
      </c>
      <c r="J4" s="138"/>
      <c r="K4" s="138"/>
      <c r="L4" s="139"/>
      <c r="XFD4" t="s">
        <v>8480</v>
      </c>
    </row>
    <row r="5" spans="2:12 16384:16384" hidden="1" x14ac:dyDescent="0.25">
      <c r="B5" s="23" t="s">
        <v>3</v>
      </c>
      <c r="D5" s="26" t="s">
        <v>7703</v>
      </c>
      <c r="H5" s="140"/>
      <c r="L5" s="141"/>
      <c r="XFD5" t="s">
        <v>8481</v>
      </c>
    </row>
    <row r="6" spans="2:12 16384:16384" ht="15" hidden="1" customHeight="1" x14ac:dyDescent="0.25">
      <c r="B6" s="23" t="s">
        <v>4</v>
      </c>
      <c r="D6" s="26" t="s">
        <v>0</v>
      </c>
      <c r="H6" s="140"/>
      <c r="L6" s="141"/>
      <c r="XFD6" t="s">
        <v>8482</v>
      </c>
    </row>
    <row r="7" spans="2:12 16384:16384" x14ac:dyDescent="0.25">
      <c r="B7" s="23" t="s">
        <v>5</v>
      </c>
      <c r="D7" s="129"/>
      <c r="H7" s="133" t="s">
        <v>9808</v>
      </c>
      <c r="I7" s="145" t="s">
        <v>9807</v>
      </c>
      <c r="J7" s="135"/>
      <c r="K7" s="135"/>
      <c r="L7" s="136"/>
      <c r="XFD7" t="s">
        <v>8484</v>
      </c>
    </row>
    <row r="8" spans="2:12 16384:16384" x14ac:dyDescent="0.25">
      <c r="B8" s="23" t="s">
        <v>6</v>
      </c>
      <c r="D8" s="42" t="s">
        <v>6831</v>
      </c>
      <c r="H8" s="142" t="s">
        <v>9809</v>
      </c>
      <c r="I8" s="143" t="str">
        <f>SUBSTITUTE(I7,"-","")</f>
        <v>05110402951018</v>
      </c>
      <c r="J8" s="143"/>
      <c r="K8" s="143"/>
      <c r="L8" s="144"/>
      <c r="XFD8" t="s">
        <v>8483</v>
      </c>
    </row>
    <row r="9" spans="2:12 16384:16384" x14ac:dyDescent="0.25">
      <c r="B9" s="23" t="s">
        <v>70</v>
      </c>
      <c r="D9" s="100" t="str">
        <f>IFERROR(IF(D8&lt;&gt;"",VLOOKUP(D8,Tabla4[#All],2,0),IF(D19&lt;&gt;0,VLOOKUP(D19,Tabla4[#All],2,0),0)),"")</f>
        <v>PROMOTORA COMERCIAL, S.A. DE C.V.</v>
      </c>
      <c r="XFD9" t="s">
        <v>9006</v>
      </c>
    </row>
    <row r="10" spans="2:12 16384:16384" x14ac:dyDescent="0.25">
      <c r="B10" s="23" t="s">
        <v>7</v>
      </c>
      <c r="D10" s="101">
        <v>0</v>
      </c>
      <c r="F10" s="2"/>
      <c r="XFD10" t="s">
        <v>9007</v>
      </c>
    </row>
    <row r="11" spans="2:12 16384:16384" hidden="1" x14ac:dyDescent="0.25">
      <c r="B11" s="23" t="s">
        <v>8</v>
      </c>
      <c r="D11" s="101">
        <v>0</v>
      </c>
      <c r="F11" s="2"/>
      <c r="XFD11" t="s">
        <v>9008</v>
      </c>
    </row>
    <row r="12" spans="2:12 16384:16384" hidden="1" x14ac:dyDescent="0.25">
      <c r="B12" s="23" t="s">
        <v>9</v>
      </c>
      <c r="D12" s="101">
        <v>0</v>
      </c>
      <c r="F12" s="2"/>
      <c r="XFD12" t="s">
        <v>9009</v>
      </c>
    </row>
    <row r="13" spans="2:12 16384:16384" x14ac:dyDescent="0.25">
      <c r="B13" s="23" t="s">
        <v>10</v>
      </c>
      <c r="D13" s="102"/>
      <c r="F13" s="15"/>
      <c r="XFD13" t="s">
        <v>9010</v>
      </c>
    </row>
    <row r="14" spans="2:12 16384:16384" x14ac:dyDescent="0.25">
      <c r="B14" s="23" t="s">
        <v>11</v>
      </c>
      <c r="D14" s="101">
        <v>0</v>
      </c>
      <c r="F14" s="2"/>
      <c r="XFD14" t="s">
        <v>9011</v>
      </c>
    </row>
    <row r="15" spans="2:12 16384:16384" x14ac:dyDescent="0.25">
      <c r="B15" s="23" t="s">
        <v>13</v>
      </c>
      <c r="D15" s="102">
        <v>0</v>
      </c>
      <c r="F15" s="2"/>
    </row>
    <row r="16" spans="2:12 16384:16384" x14ac:dyDescent="0.25">
      <c r="B16" s="23" t="s">
        <v>12</v>
      </c>
      <c r="D16" s="101">
        <v>0</v>
      </c>
      <c r="F16" s="2"/>
    </row>
    <row r="17" spans="2:6" x14ac:dyDescent="0.25">
      <c r="B17" s="23" t="s">
        <v>14</v>
      </c>
      <c r="D17" s="101">
        <f>+(D16++D15+D14+D13)*0.13</f>
        <v>0</v>
      </c>
      <c r="F17" s="2"/>
    </row>
    <row r="18" spans="2:6" x14ac:dyDescent="0.25">
      <c r="B18" s="23" t="s">
        <v>15</v>
      </c>
      <c r="D18" s="101">
        <f>+SUBTOTAL(9,D10,D11,D12,D13,D14,D15,D16,D17)</f>
        <v>0</v>
      </c>
      <c r="F18" s="2"/>
    </row>
    <row r="19" spans="2:6" x14ac:dyDescent="0.25">
      <c r="B19" s="23" t="s">
        <v>7940</v>
      </c>
      <c r="D19" s="132"/>
    </row>
    <row r="20" spans="2:6" x14ac:dyDescent="0.25">
      <c r="B20" s="23" t="s">
        <v>16</v>
      </c>
      <c r="D20" s="103" t="s">
        <v>8041</v>
      </c>
    </row>
    <row r="21" spans="2:6" x14ac:dyDescent="0.25">
      <c r="B21" s="23" t="s">
        <v>68</v>
      </c>
      <c r="D21" s="106">
        <v>0</v>
      </c>
      <c r="F21" s="2"/>
    </row>
    <row r="22" spans="2:6" ht="15.75" thickBot="1" x14ac:dyDescent="0.3">
      <c r="B22" s="23" t="s">
        <v>7870</v>
      </c>
      <c r="D22" s="43">
        <v>0</v>
      </c>
      <c r="F22" s="2"/>
    </row>
    <row r="23" spans="2:6" x14ac:dyDescent="0.25">
      <c r="F23" s="2"/>
    </row>
    <row r="37" ht="22.5" customHeight="1" x14ac:dyDescent="0.25"/>
  </sheetData>
  <mergeCells count="1">
    <mergeCell ref="H2:L2"/>
  </mergeCells>
  <phoneticPr fontId="8" type="noConversion"/>
  <dataValidations count="3">
    <dataValidation type="decimal" allowBlank="1" showInputMessage="1" showErrorMessage="1" errorTitle="Error de ingreso" error="Los datos ingresados no son validos solo se aceptan numeros" sqref="D10:D16" xr:uid="{00000000-0002-0000-0000-000000000000}">
      <formula1>0</formula1>
      <formula2>10000000</formula2>
    </dataValidation>
    <dataValidation type="list" allowBlank="1" showInputMessage="1" showErrorMessage="1" sqref="D6" xr:uid="{00000000-0002-0000-0000-000001000000}">
      <formula1>"03,05,12"</formula1>
    </dataValidation>
    <dataValidation type="list" allowBlank="1" showInputMessage="1" showErrorMessage="1" sqref="D3" xr:uid="{00000000-0002-0000-0000-000002000000}">
      <formula1>$XFD$3:$XFD$14</formula1>
    </dataValidation>
  </dataValidations>
  <pageMargins left="0.7" right="0.7" top="0.75" bottom="0.75" header="0.3" footer="0.3"/>
  <pageSetup orientation="landscape" horizontalDpi="4294967294" r:id="rId1"/>
  <drawing r:id="rId2"/>
  <legacyDrawing r:id="rId3"/>
  <picture r:id="rId4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Hoja4" filterMode="1"/>
  <dimension ref="A1:AC669"/>
  <sheetViews>
    <sheetView topLeftCell="K1" workbookViewId="0">
      <selection activeCell="X287" sqref="X287"/>
    </sheetView>
  </sheetViews>
  <sheetFormatPr baseColWidth="10" defaultRowHeight="15" x14ac:dyDescent="0.25"/>
  <cols>
    <col min="10" max="10" width="19.42578125" customWidth="1"/>
    <col min="15" max="15" width="15.28515625" customWidth="1"/>
  </cols>
  <sheetData>
    <row r="1" spans="1:29" x14ac:dyDescent="0.25">
      <c r="A1" s="52" t="s">
        <v>17</v>
      </c>
      <c r="B1" s="53" t="s">
        <v>8939</v>
      </c>
      <c r="C1" s="53" t="s">
        <v>8938</v>
      </c>
      <c r="D1" s="53" t="s">
        <v>8486</v>
      </c>
      <c r="E1" s="53"/>
      <c r="F1" s="53" t="s">
        <v>2</v>
      </c>
      <c r="G1" s="53" t="s">
        <v>3</v>
      </c>
      <c r="H1" s="53" t="s">
        <v>4</v>
      </c>
      <c r="I1" s="53" t="s">
        <v>8499</v>
      </c>
      <c r="J1" s="53"/>
      <c r="K1" s="53"/>
      <c r="L1" s="53"/>
      <c r="M1" s="53" t="s">
        <v>5</v>
      </c>
      <c r="N1" s="53" t="s">
        <v>6</v>
      </c>
      <c r="O1" s="53"/>
      <c r="P1" s="53" t="s">
        <v>70</v>
      </c>
      <c r="Q1" s="55" t="s">
        <v>7</v>
      </c>
      <c r="R1" s="55" t="s">
        <v>8</v>
      </c>
      <c r="S1" s="55" t="s">
        <v>9</v>
      </c>
      <c r="T1" s="55" t="s">
        <v>10</v>
      </c>
      <c r="U1" s="55" t="s">
        <v>11</v>
      </c>
      <c r="V1" s="55" t="s">
        <v>13</v>
      </c>
      <c r="W1" s="55" t="s">
        <v>12</v>
      </c>
      <c r="X1" s="55" t="s">
        <v>14</v>
      </c>
      <c r="Y1" s="55" t="s">
        <v>15</v>
      </c>
      <c r="Z1" s="55" t="s">
        <v>7940</v>
      </c>
      <c r="AA1" s="53" t="s">
        <v>16</v>
      </c>
      <c r="AB1" s="53" t="s">
        <v>68</v>
      </c>
      <c r="AC1" s="54" t="s">
        <v>7869</v>
      </c>
    </row>
    <row r="2" spans="1:29" hidden="1" x14ac:dyDescent="0.25">
      <c r="A2" t="s">
        <v>8325</v>
      </c>
      <c r="B2" t="str">
        <f>SUBSTITUTE(A2,"ICIEMBRE","iciembre")</f>
        <v>Diciembre</v>
      </c>
      <c r="C2" t="b">
        <f>IF(A2="ENERO",REPLACE(A2,2,4,"nero"),IF(A2="FEBRERO",REPLACE(A2,2,6,"ebrero"),IF(A2="MARZO",REPLACE(A2,2,4,"arzo")*IF(A2="ABRIL",REPLACE(A2,2,4,"bril")*IF(A2="MAYO",REPLACE(A2,2,3,"ayo")*IF(A2="JUNIO",REPLACE(A2,2,4,"unio"),0))))))</f>
        <v>0</v>
      </c>
      <c r="D2">
        <v>737</v>
      </c>
      <c r="E2">
        <v>2022</v>
      </c>
      <c r="F2" t="s">
        <v>8915</v>
      </c>
      <c r="G2" t="s">
        <v>7703</v>
      </c>
      <c r="H2" t="s">
        <v>0</v>
      </c>
      <c r="I2" t="str">
        <f>IF(H2="03","CCF",IF(H2="05","Nota de crédito",IF(H2="12","Factura",0)))</f>
        <v>CCF</v>
      </c>
      <c r="J2" t="str">
        <f>IF(I2="CCF","Impreso por imprenta o tiquetes",IF(I2="Nota de crédito","Impreso por imprenta o tiquetes",IF(I2="Factura","Otros",0)))</f>
        <v>Impreso por imprenta o tiquetes</v>
      </c>
      <c r="K2" s="64" t="s">
        <v>8500</v>
      </c>
      <c r="L2" s="64" t="s">
        <v>7865</v>
      </c>
      <c r="M2">
        <v>5</v>
      </c>
      <c r="N2" t="s">
        <v>1537</v>
      </c>
      <c r="O2" t="str">
        <f>IF(N2="",Z2,N2)</f>
        <v>12170701191011</v>
      </c>
      <c r="P2" t="s">
        <v>1538</v>
      </c>
      <c r="Q2">
        <v>0</v>
      </c>
      <c r="R2">
        <v>0</v>
      </c>
      <c r="S2">
        <v>0</v>
      </c>
      <c r="T2">
        <v>5501.85</v>
      </c>
      <c r="U2">
        <v>0</v>
      </c>
      <c r="V2">
        <v>0</v>
      </c>
      <c r="W2">
        <v>0</v>
      </c>
      <c r="X2">
        <v>715.24050000000011</v>
      </c>
      <c r="Y2">
        <v>6217.0905000000002</v>
      </c>
      <c r="Z2" t="s">
        <v>7865</v>
      </c>
      <c r="AA2" s="111" t="s">
        <v>1</v>
      </c>
      <c r="AB2" t="s">
        <v>7865</v>
      </c>
      <c r="AC2">
        <v>0</v>
      </c>
    </row>
    <row r="3" spans="1:29" hidden="1" x14ac:dyDescent="0.25">
      <c r="A3" t="s">
        <v>8325</v>
      </c>
      <c r="B3" t="str">
        <f t="shared" ref="B3:B66" si="0">SUBSTITUTE(A3,"ICIEMBRE","iciembre")</f>
        <v>Diciembre</v>
      </c>
      <c r="C3" t="b">
        <f t="shared" ref="C3:C66" si="1">IF(A3="ENERO",REPLACE(A3,2,4,"nero"),IF(A3="FEBRERO",REPLACE(A3,2,6,"ebrero"),IF(A3="MARZO",REPLACE(A3,2,4,"arzo")*IF(A3="ABRIL",REPLACE(A3,2,4,"bril")*IF(A3="MAYO",REPLACE(A3,2,3,"ayo")*IF(A3="JUNIO",REPLACE(A3,2,4,"unio"),0))))))</f>
        <v>0</v>
      </c>
      <c r="D3">
        <v>736</v>
      </c>
      <c r="E3">
        <v>2022</v>
      </c>
      <c r="F3" t="s">
        <v>8875</v>
      </c>
      <c r="G3" t="s">
        <v>7703</v>
      </c>
      <c r="H3" t="s">
        <v>0</v>
      </c>
      <c r="I3" t="str">
        <f t="shared" ref="I3:I66" si="2">IF(H3="03","CCF",IF(H3="05","Nota de crédito",IF(H3="12","Factura",0)))</f>
        <v>CCF</v>
      </c>
      <c r="J3" t="str">
        <f t="shared" ref="J3:J66" si="3">IF(I3="CCF","Impreso por imprenta o tiquetes",IF(I3="Nota de crédito","Impreso por imprenta o tiquetes",IF(I3="Factura","Otros",0)))</f>
        <v>Impreso por imprenta o tiquetes</v>
      </c>
      <c r="K3" s="64" t="s">
        <v>8500</v>
      </c>
      <c r="L3" s="64" t="s">
        <v>7865</v>
      </c>
      <c r="M3">
        <v>68</v>
      </c>
      <c r="N3" t="s">
        <v>1327</v>
      </c>
      <c r="O3" t="str">
        <f t="shared" ref="O3:O66" si="4">IF(N3="",Z3,N3)</f>
        <v>06141611841170</v>
      </c>
      <c r="P3" t="s">
        <v>1328</v>
      </c>
      <c r="Q3">
        <v>0</v>
      </c>
      <c r="R3">
        <v>0</v>
      </c>
      <c r="S3">
        <v>0</v>
      </c>
      <c r="T3">
        <v>11149.21</v>
      </c>
      <c r="U3">
        <v>0</v>
      </c>
      <c r="V3">
        <v>0</v>
      </c>
      <c r="W3">
        <v>0</v>
      </c>
      <c r="X3">
        <v>1449.3972999999999</v>
      </c>
      <c r="Y3">
        <v>12598.6073</v>
      </c>
      <c r="Z3" t="s">
        <v>7865</v>
      </c>
      <c r="AA3" s="111" t="s">
        <v>1</v>
      </c>
      <c r="AB3" t="s">
        <v>7865</v>
      </c>
      <c r="AC3">
        <v>0</v>
      </c>
    </row>
    <row r="4" spans="1:29" hidden="1" x14ac:dyDescent="0.25">
      <c r="A4" t="s">
        <v>8325</v>
      </c>
      <c r="B4" t="str">
        <f t="shared" si="0"/>
        <v>Diciembre</v>
      </c>
      <c r="C4" t="b">
        <f t="shared" si="1"/>
        <v>0</v>
      </c>
      <c r="D4">
        <v>735</v>
      </c>
      <c r="E4">
        <v>2022</v>
      </c>
      <c r="F4" t="s">
        <v>8875</v>
      </c>
      <c r="G4" t="s">
        <v>7703</v>
      </c>
      <c r="H4" t="s">
        <v>0</v>
      </c>
      <c r="I4" t="str">
        <f t="shared" si="2"/>
        <v>CCF</v>
      </c>
      <c r="J4" t="str">
        <f t="shared" si="3"/>
        <v>Impreso por imprenta o tiquetes</v>
      </c>
      <c r="K4" s="64" t="s">
        <v>8500</v>
      </c>
      <c r="L4" s="64" t="s">
        <v>7865</v>
      </c>
      <c r="M4">
        <v>441</v>
      </c>
      <c r="N4" t="s">
        <v>8936</v>
      </c>
      <c r="O4" t="str">
        <f t="shared" si="4"/>
        <v>06140802181017</v>
      </c>
      <c r="P4" t="s">
        <v>8937</v>
      </c>
      <c r="Q4">
        <v>0</v>
      </c>
      <c r="R4">
        <v>0</v>
      </c>
      <c r="S4">
        <v>0</v>
      </c>
      <c r="T4">
        <v>2207.5</v>
      </c>
      <c r="U4">
        <v>0</v>
      </c>
      <c r="V4">
        <v>0</v>
      </c>
      <c r="W4">
        <v>0</v>
      </c>
      <c r="X4">
        <v>286.97500000000002</v>
      </c>
      <c r="Y4">
        <v>2494.4749999999999</v>
      </c>
      <c r="Z4" t="s">
        <v>7865</v>
      </c>
      <c r="AA4" s="111" t="s">
        <v>1</v>
      </c>
      <c r="AB4" t="s">
        <v>7865</v>
      </c>
      <c r="AC4">
        <v>0</v>
      </c>
    </row>
    <row r="5" spans="1:29" hidden="1" x14ac:dyDescent="0.25">
      <c r="A5" t="s">
        <v>8325</v>
      </c>
      <c r="B5" t="str">
        <f t="shared" si="0"/>
        <v>Diciembre</v>
      </c>
      <c r="C5" t="b">
        <f t="shared" si="1"/>
        <v>0</v>
      </c>
      <c r="D5">
        <v>734</v>
      </c>
      <c r="E5">
        <v>2022</v>
      </c>
      <c r="F5" t="s">
        <v>8935</v>
      </c>
      <c r="G5" t="s">
        <v>7703</v>
      </c>
      <c r="H5" t="s">
        <v>0</v>
      </c>
      <c r="I5" t="str">
        <f t="shared" si="2"/>
        <v>CCF</v>
      </c>
      <c r="J5" t="str">
        <f t="shared" si="3"/>
        <v>Impreso por imprenta o tiquetes</v>
      </c>
      <c r="K5" s="64" t="s">
        <v>8500</v>
      </c>
      <c r="L5" s="64" t="s">
        <v>7865</v>
      </c>
      <c r="M5">
        <v>2405</v>
      </c>
      <c r="N5" t="s">
        <v>253</v>
      </c>
      <c r="O5" t="str">
        <f t="shared" si="4"/>
        <v>06141504911068</v>
      </c>
      <c r="P5" t="s">
        <v>254</v>
      </c>
      <c r="Q5">
        <v>0</v>
      </c>
      <c r="R5">
        <v>0</v>
      </c>
      <c r="S5">
        <v>0</v>
      </c>
      <c r="T5">
        <v>1851.5</v>
      </c>
      <c r="U5">
        <v>0</v>
      </c>
      <c r="V5">
        <v>0</v>
      </c>
      <c r="W5">
        <v>0</v>
      </c>
      <c r="X5">
        <v>240.69500000000002</v>
      </c>
      <c r="Y5">
        <v>2092.1950000000002</v>
      </c>
      <c r="Z5" t="s">
        <v>7865</v>
      </c>
      <c r="AA5" s="111" t="s">
        <v>1</v>
      </c>
      <c r="AB5" t="s">
        <v>7865</v>
      </c>
      <c r="AC5">
        <v>0</v>
      </c>
    </row>
    <row r="6" spans="1:29" hidden="1" x14ac:dyDescent="0.25">
      <c r="A6" t="s">
        <v>8325</v>
      </c>
      <c r="B6" t="str">
        <f t="shared" si="0"/>
        <v>Diciembre</v>
      </c>
      <c r="C6" t="b">
        <f t="shared" si="1"/>
        <v>0</v>
      </c>
      <c r="D6">
        <v>733</v>
      </c>
      <c r="E6">
        <v>2022</v>
      </c>
      <c r="F6" t="s">
        <v>8839</v>
      </c>
      <c r="G6" t="s">
        <v>7703</v>
      </c>
      <c r="H6" t="s">
        <v>0</v>
      </c>
      <c r="I6" t="str">
        <f t="shared" si="2"/>
        <v>CCF</v>
      </c>
      <c r="J6" t="str">
        <f t="shared" si="3"/>
        <v>Impreso por imprenta o tiquetes</v>
      </c>
      <c r="K6" s="64" t="s">
        <v>8500</v>
      </c>
      <c r="L6" s="64" t="s">
        <v>7865</v>
      </c>
      <c r="M6">
        <v>2349</v>
      </c>
      <c r="N6" t="s">
        <v>253</v>
      </c>
      <c r="O6" t="str">
        <f t="shared" si="4"/>
        <v>06141504911068</v>
      </c>
      <c r="P6" t="s">
        <v>254</v>
      </c>
      <c r="Q6">
        <v>0</v>
      </c>
      <c r="R6">
        <v>0</v>
      </c>
      <c r="S6">
        <v>0</v>
      </c>
      <c r="T6">
        <v>1465.2</v>
      </c>
      <c r="U6">
        <v>0</v>
      </c>
      <c r="V6">
        <v>0</v>
      </c>
      <c r="W6">
        <v>0</v>
      </c>
      <c r="X6">
        <v>190.476</v>
      </c>
      <c r="Y6">
        <v>1655.6759999999999</v>
      </c>
      <c r="Z6" t="s">
        <v>7865</v>
      </c>
      <c r="AA6" s="111" t="s">
        <v>1</v>
      </c>
      <c r="AB6" t="s">
        <v>7865</v>
      </c>
      <c r="AC6">
        <v>0</v>
      </c>
    </row>
    <row r="7" spans="1:29" hidden="1" x14ac:dyDescent="0.25">
      <c r="A7" t="s">
        <v>8325</v>
      </c>
      <c r="B7" t="str">
        <f t="shared" si="0"/>
        <v>Diciembre</v>
      </c>
      <c r="C7" t="b">
        <f t="shared" si="1"/>
        <v>0</v>
      </c>
      <c r="D7">
        <v>732</v>
      </c>
      <c r="E7">
        <v>2022</v>
      </c>
      <c r="F7" t="s">
        <v>8869</v>
      </c>
      <c r="G7" t="s">
        <v>7703</v>
      </c>
      <c r="H7" t="s">
        <v>0</v>
      </c>
      <c r="I7" t="str">
        <f t="shared" si="2"/>
        <v>CCF</v>
      </c>
      <c r="J7" t="str">
        <f t="shared" si="3"/>
        <v>Impreso por imprenta o tiquetes</v>
      </c>
      <c r="K7" s="64" t="s">
        <v>8500</v>
      </c>
      <c r="L7" s="64" t="s">
        <v>7865</v>
      </c>
      <c r="M7">
        <v>300</v>
      </c>
      <c r="N7" t="s">
        <v>1332</v>
      </c>
      <c r="O7" t="str">
        <f t="shared" si="4"/>
        <v>05043110741013</v>
      </c>
      <c r="P7" t="s">
        <v>1333</v>
      </c>
      <c r="Q7">
        <v>0</v>
      </c>
      <c r="R7">
        <v>0</v>
      </c>
      <c r="S7">
        <v>0</v>
      </c>
      <c r="T7">
        <v>784</v>
      </c>
      <c r="U7">
        <v>0</v>
      </c>
      <c r="V7">
        <v>0</v>
      </c>
      <c r="W7">
        <v>0</v>
      </c>
      <c r="X7">
        <v>101.92</v>
      </c>
      <c r="Y7">
        <v>885.92</v>
      </c>
      <c r="Z7" t="s">
        <v>7865</v>
      </c>
      <c r="AA7" s="111" t="s">
        <v>1</v>
      </c>
      <c r="AB7" t="s">
        <v>7865</v>
      </c>
      <c r="AC7">
        <v>0</v>
      </c>
    </row>
    <row r="8" spans="1:29" hidden="1" x14ac:dyDescent="0.25">
      <c r="A8" t="s">
        <v>8325</v>
      </c>
      <c r="B8" t="str">
        <f t="shared" si="0"/>
        <v>Diciembre</v>
      </c>
      <c r="C8" t="b">
        <f t="shared" si="1"/>
        <v>0</v>
      </c>
      <c r="D8">
        <v>731</v>
      </c>
      <c r="E8">
        <v>2022</v>
      </c>
      <c r="F8" t="s">
        <v>8842</v>
      </c>
      <c r="G8" t="s">
        <v>7703</v>
      </c>
      <c r="H8" t="s">
        <v>0</v>
      </c>
      <c r="I8" t="str">
        <f t="shared" si="2"/>
        <v>CCF</v>
      </c>
      <c r="J8" t="str">
        <f t="shared" si="3"/>
        <v>Impreso por imprenta o tiquetes</v>
      </c>
      <c r="K8" s="64" t="s">
        <v>8500</v>
      </c>
      <c r="L8" s="64" t="s">
        <v>7865</v>
      </c>
      <c r="M8">
        <v>294</v>
      </c>
      <c r="N8" t="s">
        <v>1332</v>
      </c>
      <c r="O8" t="str">
        <f t="shared" si="4"/>
        <v>05043110741013</v>
      </c>
      <c r="P8" t="s">
        <v>1333</v>
      </c>
      <c r="Q8">
        <v>0</v>
      </c>
      <c r="R8">
        <v>0</v>
      </c>
      <c r="S8">
        <v>0</v>
      </c>
      <c r="T8">
        <v>980</v>
      </c>
      <c r="U8">
        <v>0</v>
      </c>
      <c r="V8">
        <v>0</v>
      </c>
      <c r="W8">
        <v>0</v>
      </c>
      <c r="X8">
        <v>127.4</v>
      </c>
      <c r="Y8">
        <v>1107.4000000000001</v>
      </c>
      <c r="Z8" t="s">
        <v>7865</v>
      </c>
      <c r="AA8" s="111" t="s">
        <v>1</v>
      </c>
      <c r="AB8" t="s">
        <v>8040</v>
      </c>
      <c r="AC8">
        <v>14.46</v>
      </c>
    </row>
    <row r="9" spans="1:29" hidden="1" x14ac:dyDescent="0.25">
      <c r="A9" t="s">
        <v>8325</v>
      </c>
      <c r="B9" t="str">
        <f t="shared" si="0"/>
        <v>Diciembre</v>
      </c>
      <c r="C9" t="b">
        <f t="shared" si="1"/>
        <v>0</v>
      </c>
      <c r="D9">
        <v>730</v>
      </c>
      <c r="E9">
        <v>2022</v>
      </c>
      <c r="F9" t="s">
        <v>8869</v>
      </c>
      <c r="G9" t="s">
        <v>7703</v>
      </c>
      <c r="H9" t="s">
        <v>0</v>
      </c>
      <c r="I9" t="str">
        <f t="shared" si="2"/>
        <v>CCF</v>
      </c>
      <c r="J9" t="str">
        <f t="shared" si="3"/>
        <v>Impreso por imprenta o tiquetes</v>
      </c>
      <c r="K9" s="64" t="s">
        <v>8500</v>
      </c>
      <c r="L9" s="64" t="s">
        <v>7865</v>
      </c>
      <c r="M9">
        <v>3226</v>
      </c>
      <c r="N9" t="s">
        <v>1043</v>
      </c>
      <c r="O9" t="str">
        <f t="shared" si="4"/>
        <v>06142703981055</v>
      </c>
      <c r="P9" t="s">
        <v>1044</v>
      </c>
      <c r="Q9">
        <v>0</v>
      </c>
      <c r="R9">
        <v>0</v>
      </c>
      <c r="S9">
        <v>0</v>
      </c>
      <c r="T9">
        <v>183024.6</v>
      </c>
      <c r="U9">
        <v>0</v>
      </c>
      <c r="V9">
        <v>0</v>
      </c>
      <c r="W9">
        <v>0</v>
      </c>
      <c r="X9">
        <v>23793.198</v>
      </c>
      <c r="Y9">
        <v>206817.79800000001</v>
      </c>
      <c r="Z9" t="s">
        <v>7865</v>
      </c>
      <c r="AA9" s="111" t="s">
        <v>1</v>
      </c>
      <c r="AB9" t="s">
        <v>8040</v>
      </c>
      <c r="AC9">
        <v>15.73</v>
      </c>
    </row>
    <row r="10" spans="1:29" hidden="1" x14ac:dyDescent="0.25">
      <c r="A10" t="s">
        <v>8325</v>
      </c>
      <c r="B10" t="str">
        <f t="shared" si="0"/>
        <v>Diciembre</v>
      </c>
      <c r="C10" t="b">
        <f t="shared" si="1"/>
        <v>0</v>
      </c>
      <c r="D10">
        <v>729</v>
      </c>
      <c r="E10">
        <v>2022</v>
      </c>
      <c r="F10" t="s">
        <v>8908</v>
      </c>
      <c r="G10" t="s">
        <v>7703</v>
      </c>
      <c r="H10" t="s">
        <v>0</v>
      </c>
      <c r="I10" t="str">
        <f t="shared" si="2"/>
        <v>CCF</v>
      </c>
      <c r="J10" t="str">
        <f t="shared" si="3"/>
        <v>Impreso por imprenta o tiquetes</v>
      </c>
      <c r="K10" s="64" t="s">
        <v>8500</v>
      </c>
      <c r="L10" s="64" t="s">
        <v>7865</v>
      </c>
      <c r="M10">
        <v>100724</v>
      </c>
      <c r="N10" t="s">
        <v>1560</v>
      </c>
      <c r="O10" t="str">
        <f t="shared" si="4"/>
        <v>06141702660013</v>
      </c>
      <c r="P10" t="s">
        <v>1561</v>
      </c>
      <c r="Q10">
        <v>0</v>
      </c>
      <c r="R10">
        <v>0</v>
      </c>
      <c r="S10">
        <v>0</v>
      </c>
      <c r="T10">
        <v>265.49</v>
      </c>
      <c r="U10">
        <v>0</v>
      </c>
      <c r="V10">
        <v>0</v>
      </c>
      <c r="W10">
        <v>0</v>
      </c>
      <c r="X10">
        <v>34.5137</v>
      </c>
      <c r="Y10">
        <v>300.00369999999998</v>
      </c>
      <c r="Z10" t="s">
        <v>7865</v>
      </c>
      <c r="AA10" s="111" t="s">
        <v>1</v>
      </c>
      <c r="AB10" t="s">
        <v>8040</v>
      </c>
      <c r="AC10">
        <v>15.24</v>
      </c>
    </row>
    <row r="11" spans="1:29" hidden="1" x14ac:dyDescent="0.25">
      <c r="A11" t="s">
        <v>8325</v>
      </c>
      <c r="B11" t="str">
        <f t="shared" si="0"/>
        <v>Diciembre</v>
      </c>
      <c r="C11" t="b">
        <f t="shared" si="1"/>
        <v>0</v>
      </c>
      <c r="D11">
        <v>728</v>
      </c>
      <c r="E11">
        <v>2022</v>
      </c>
      <c r="F11" t="s">
        <v>8908</v>
      </c>
      <c r="G11" t="s">
        <v>7703</v>
      </c>
      <c r="H11" t="s">
        <v>0</v>
      </c>
      <c r="I11" t="str">
        <f t="shared" si="2"/>
        <v>CCF</v>
      </c>
      <c r="J11" t="str">
        <f t="shared" si="3"/>
        <v>Impreso por imprenta o tiquetes</v>
      </c>
      <c r="K11" s="64" t="s">
        <v>8500</v>
      </c>
      <c r="L11" s="64" t="s">
        <v>7865</v>
      </c>
      <c r="M11">
        <v>100723</v>
      </c>
      <c r="N11" t="s">
        <v>1560</v>
      </c>
      <c r="O11" t="str">
        <f t="shared" si="4"/>
        <v>06141702660013</v>
      </c>
      <c r="P11" t="s">
        <v>1561</v>
      </c>
      <c r="Q11">
        <v>0</v>
      </c>
      <c r="R11">
        <v>0</v>
      </c>
      <c r="S11">
        <v>0</v>
      </c>
      <c r="T11">
        <v>265.49</v>
      </c>
      <c r="U11">
        <v>0</v>
      </c>
      <c r="V11">
        <v>0</v>
      </c>
      <c r="W11">
        <v>0</v>
      </c>
      <c r="X11">
        <v>34.5137</v>
      </c>
      <c r="Y11">
        <v>300.00369999999998</v>
      </c>
      <c r="Z11" t="s">
        <v>7865</v>
      </c>
      <c r="AA11" s="111" t="s">
        <v>1</v>
      </c>
      <c r="AB11" t="s">
        <v>7865</v>
      </c>
      <c r="AC11">
        <v>0</v>
      </c>
    </row>
    <row r="12" spans="1:29" hidden="1" x14ac:dyDescent="0.25">
      <c r="A12" t="s">
        <v>8325</v>
      </c>
      <c r="B12" t="str">
        <f t="shared" si="0"/>
        <v>Diciembre</v>
      </c>
      <c r="C12" t="b">
        <f t="shared" si="1"/>
        <v>0</v>
      </c>
      <c r="D12">
        <v>727</v>
      </c>
      <c r="E12">
        <v>2022</v>
      </c>
      <c r="F12" t="s">
        <v>8908</v>
      </c>
      <c r="G12" t="s">
        <v>7703</v>
      </c>
      <c r="H12" t="s">
        <v>0</v>
      </c>
      <c r="I12" t="str">
        <f t="shared" si="2"/>
        <v>CCF</v>
      </c>
      <c r="J12" t="str">
        <f t="shared" si="3"/>
        <v>Impreso por imprenta o tiquetes</v>
      </c>
      <c r="K12" s="64" t="s">
        <v>8500</v>
      </c>
      <c r="L12" s="64" t="s">
        <v>7865</v>
      </c>
      <c r="M12">
        <v>100722</v>
      </c>
      <c r="N12" t="s">
        <v>1560</v>
      </c>
      <c r="O12" t="str">
        <f t="shared" si="4"/>
        <v>06141702660013</v>
      </c>
      <c r="P12" t="s">
        <v>1561</v>
      </c>
      <c r="Q12">
        <v>0</v>
      </c>
      <c r="R12">
        <v>0</v>
      </c>
      <c r="S12">
        <v>0</v>
      </c>
      <c r="T12">
        <v>176.99</v>
      </c>
      <c r="U12">
        <v>0</v>
      </c>
      <c r="V12">
        <v>0</v>
      </c>
      <c r="W12">
        <v>0</v>
      </c>
      <c r="X12">
        <v>23.008700000000001</v>
      </c>
      <c r="Y12">
        <v>199.99870000000001</v>
      </c>
      <c r="Z12" t="s">
        <v>7865</v>
      </c>
      <c r="AA12" s="111" t="s">
        <v>1</v>
      </c>
      <c r="AB12" t="s">
        <v>7865</v>
      </c>
      <c r="AC12">
        <v>0</v>
      </c>
    </row>
    <row r="13" spans="1:29" hidden="1" x14ac:dyDescent="0.25">
      <c r="A13" t="s">
        <v>8325</v>
      </c>
      <c r="B13" t="str">
        <f t="shared" si="0"/>
        <v>Diciembre</v>
      </c>
      <c r="C13" t="b">
        <f t="shared" si="1"/>
        <v>0</v>
      </c>
      <c r="D13">
        <v>726</v>
      </c>
      <c r="E13">
        <v>2022</v>
      </c>
      <c r="F13" t="s">
        <v>8908</v>
      </c>
      <c r="G13" t="s">
        <v>7703</v>
      </c>
      <c r="H13" t="s">
        <v>0</v>
      </c>
      <c r="I13" t="str">
        <f t="shared" si="2"/>
        <v>CCF</v>
      </c>
      <c r="J13" t="str">
        <f t="shared" si="3"/>
        <v>Impreso por imprenta o tiquetes</v>
      </c>
      <c r="K13" s="64" t="s">
        <v>8500</v>
      </c>
      <c r="L13" s="64" t="s">
        <v>7865</v>
      </c>
      <c r="M13">
        <v>690221</v>
      </c>
      <c r="N13" t="s">
        <v>1322</v>
      </c>
      <c r="O13" t="str">
        <f t="shared" si="4"/>
        <v>14070503650018</v>
      </c>
      <c r="P13" t="s">
        <v>1323</v>
      </c>
      <c r="Q13">
        <v>0</v>
      </c>
      <c r="R13">
        <v>0</v>
      </c>
      <c r="S13">
        <v>0</v>
      </c>
      <c r="T13">
        <v>42.77</v>
      </c>
      <c r="U13">
        <v>0</v>
      </c>
      <c r="V13">
        <v>0</v>
      </c>
      <c r="W13">
        <v>0</v>
      </c>
      <c r="X13">
        <v>5.5601000000000003</v>
      </c>
      <c r="Y13">
        <v>48.330100000000002</v>
      </c>
      <c r="Z13" t="s">
        <v>7865</v>
      </c>
      <c r="AA13" s="111" t="s">
        <v>1</v>
      </c>
      <c r="AB13" t="s">
        <v>7865</v>
      </c>
      <c r="AC13">
        <v>0</v>
      </c>
    </row>
    <row r="14" spans="1:29" hidden="1" x14ac:dyDescent="0.25">
      <c r="A14" t="s">
        <v>8325</v>
      </c>
      <c r="B14" t="str">
        <f t="shared" si="0"/>
        <v>Diciembre</v>
      </c>
      <c r="C14" t="b">
        <f t="shared" si="1"/>
        <v>0</v>
      </c>
      <c r="D14">
        <v>725</v>
      </c>
      <c r="E14">
        <v>2022</v>
      </c>
      <c r="F14" t="s">
        <v>8929</v>
      </c>
      <c r="G14" t="s">
        <v>7703</v>
      </c>
      <c r="H14" t="s">
        <v>0</v>
      </c>
      <c r="I14" t="str">
        <f t="shared" si="2"/>
        <v>CCF</v>
      </c>
      <c r="J14" t="str">
        <f t="shared" si="3"/>
        <v>Impreso por imprenta o tiquetes</v>
      </c>
      <c r="K14" s="64" t="s">
        <v>8500</v>
      </c>
      <c r="L14" s="64" t="s">
        <v>7865</v>
      </c>
      <c r="M14">
        <v>277929</v>
      </c>
      <c r="N14" t="s">
        <v>1336</v>
      </c>
      <c r="O14" t="str">
        <f t="shared" si="4"/>
        <v>06142307091063</v>
      </c>
      <c r="P14" t="s">
        <v>1337</v>
      </c>
      <c r="Q14">
        <v>0</v>
      </c>
      <c r="R14">
        <v>0</v>
      </c>
      <c r="S14">
        <v>0</v>
      </c>
      <c r="T14">
        <v>3.95</v>
      </c>
      <c r="U14">
        <v>0</v>
      </c>
      <c r="V14">
        <v>0</v>
      </c>
      <c r="W14">
        <v>0</v>
      </c>
      <c r="X14">
        <v>0.51350000000000007</v>
      </c>
      <c r="Y14">
        <v>4.4634999999999998</v>
      </c>
      <c r="Z14" t="s">
        <v>7865</v>
      </c>
      <c r="AA14" s="111" t="s">
        <v>1</v>
      </c>
      <c r="AB14" t="s">
        <v>7865</v>
      </c>
      <c r="AC14">
        <v>0</v>
      </c>
    </row>
    <row r="15" spans="1:29" hidden="1" x14ac:dyDescent="0.25">
      <c r="A15" t="s">
        <v>8325</v>
      </c>
      <c r="B15" t="str">
        <f t="shared" si="0"/>
        <v>Diciembre</v>
      </c>
      <c r="C15" t="b">
        <f t="shared" si="1"/>
        <v>0</v>
      </c>
      <c r="D15">
        <v>724</v>
      </c>
      <c r="E15">
        <v>2022</v>
      </c>
      <c r="F15" t="s">
        <v>8906</v>
      </c>
      <c r="G15" t="s">
        <v>7703</v>
      </c>
      <c r="H15" t="s">
        <v>0</v>
      </c>
      <c r="I15" t="str">
        <f t="shared" si="2"/>
        <v>CCF</v>
      </c>
      <c r="J15" t="str">
        <f t="shared" si="3"/>
        <v>Impreso por imprenta o tiquetes</v>
      </c>
      <c r="K15" s="64" t="s">
        <v>8500</v>
      </c>
      <c r="L15" s="64" t="s">
        <v>7865</v>
      </c>
      <c r="M15">
        <v>56914</v>
      </c>
      <c r="N15" t="s">
        <v>1492</v>
      </c>
      <c r="O15" t="str">
        <f t="shared" si="4"/>
        <v>06140307951051</v>
      </c>
      <c r="P15" t="s">
        <v>1493</v>
      </c>
      <c r="Q15">
        <v>2.09</v>
      </c>
      <c r="R15">
        <v>0</v>
      </c>
      <c r="S15">
        <v>0</v>
      </c>
      <c r="T15">
        <v>24.7</v>
      </c>
      <c r="U15">
        <v>0</v>
      </c>
      <c r="V15">
        <v>0</v>
      </c>
      <c r="W15">
        <v>0</v>
      </c>
      <c r="X15">
        <v>3.2109999999999999</v>
      </c>
      <c r="Y15">
        <v>30.000999999999998</v>
      </c>
      <c r="Z15" t="s">
        <v>7865</v>
      </c>
      <c r="AA15" s="111" t="s">
        <v>1</v>
      </c>
      <c r="AB15" t="s">
        <v>7865</v>
      </c>
      <c r="AC15">
        <v>0</v>
      </c>
    </row>
    <row r="16" spans="1:29" hidden="1" x14ac:dyDescent="0.25">
      <c r="A16" t="s">
        <v>8325</v>
      </c>
      <c r="B16" t="str">
        <f t="shared" si="0"/>
        <v>Diciembre</v>
      </c>
      <c r="C16" t="b">
        <f t="shared" si="1"/>
        <v>0</v>
      </c>
      <c r="D16">
        <v>723</v>
      </c>
      <c r="E16">
        <v>2022</v>
      </c>
      <c r="F16" t="s">
        <v>8934</v>
      </c>
      <c r="G16" t="s">
        <v>7703</v>
      </c>
      <c r="H16" t="s">
        <v>0</v>
      </c>
      <c r="I16" t="str">
        <f t="shared" si="2"/>
        <v>CCF</v>
      </c>
      <c r="J16" t="str">
        <f t="shared" si="3"/>
        <v>Impreso por imprenta o tiquetes</v>
      </c>
      <c r="K16" s="64" t="s">
        <v>8500</v>
      </c>
      <c r="L16" s="64" t="s">
        <v>7865</v>
      </c>
      <c r="M16">
        <v>104009</v>
      </c>
      <c r="N16" t="s">
        <v>1410</v>
      </c>
      <c r="O16" t="str">
        <f t="shared" si="4"/>
        <v>06142008011037</v>
      </c>
      <c r="P16" t="s">
        <v>1411</v>
      </c>
      <c r="Q16">
        <v>0</v>
      </c>
      <c r="R16">
        <v>0</v>
      </c>
      <c r="S16">
        <v>0</v>
      </c>
      <c r="T16">
        <v>166.15</v>
      </c>
      <c r="U16">
        <v>0</v>
      </c>
      <c r="V16">
        <v>0</v>
      </c>
      <c r="W16">
        <v>0</v>
      </c>
      <c r="X16">
        <v>21.599500000000003</v>
      </c>
      <c r="Y16">
        <v>187.74950000000001</v>
      </c>
      <c r="Z16" t="s">
        <v>7865</v>
      </c>
      <c r="AA16" s="111" t="s">
        <v>1</v>
      </c>
      <c r="AB16" t="s">
        <v>7865</v>
      </c>
      <c r="AC16">
        <v>0</v>
      </c>
    </row>
    <row r="17" spans="1:29" hidden="1" x14ac:dyDescent="0.25">
      <c r="A17" t="s">
        <v>8325</v>
      </c>
      <c r="B17" t="str">
        <f t="shared" si="0"/>
        <v>Diciembre</v>
      </c>
      <c r="C17" t="b">
        <f t="shared" si="1"/>
        <v>0</v>
      </c>
      <c r="D17">
        <v>722</v>
      </c>
      <c r="E17">
        <v>2022</v>
      </c>
      <c r="F17" t="s">
        <v>8902</v>
      </c>
      <c r="G17" t="s">
        <v>7703</v>
      </c>
      <c r="H17" t="s">
        <v>0</v>
      </c>
      <c r="I17" t="str">
        <f t="shared" si="2"/>
        <v>CCF</v>
      </c>
      <c r="J17" t="str">
        <f t="shared" si="3"/>
        <v>Impreso por imprenta o tiquetes</v>
      </c>
      <c r="K17" s="64" t="s">
        <v>8500</v>
      </c>
      <c r="L17" s="64" t="s">
        <v>7865</v>
      </c>
      <c r="M17">
        <v>2692</v>
      </c>
      <c r="N17" t="s">
        <v>131</v>
      </c>
      <c r="O17" t="str">
        <f t="shared" si="4"/>
        <v>06142601121035</v>
      </c>
      <c r="P17" t="s">
        <v>132</v>
      </c>
      <c r="Q17">
        <v>0</v>
      </c>
      <c r="R17">
        <v>0</v>
      </c>
      <c r="S17">
        <v>0</v>
      </c>
      <c r="T17">
        <v>1455.99</v>
      </c>
      <c r="U17">
        <v>0</v>
      </c>
      <c r="V17">
        <v>0</v>
      </c>
      <c r="W17">
        <v>0</v>
      </c>
      <c r="X17">
        <v>189.27870000000001</v>
      </c>
      <c r="Y17">
        <v>1645.2687000000001</v>
      </c>
      <c r="Z17" t="s">
        <v>7865</v>
      </c>
      <c r="AA17" s="111" t="s">
        <v>1</v>
      </c>
      <c r="AB17" t="s">
        <v>7865</v>
      </c>
      <c r="AC17">
        <v>0</v>
      </c>
    </row>
    <row r="18" spans="1:29" hidden="1" x14ac:dyDescent="0.25">
      <c r="A18" t="s">
        <v>8325</v>
      </c>
      <c r="B18" t="str">
        <f t="shared" si="0"/>
        <v>Diciembre</v>
      </c>
      <c r="C18" t="b">
        <f t="shared" si="1"/>
        <v>0</v>
      </c>
      <c r="D18">
        <v>721</v>
      </c>
      <c r="E18">
        <v>2022</v>
      </c>
      <c r="F18" t="s">
        <v>8869</v>
      </c>
      <c r="G18" t="s">
        <v>7703</v>
      </c>
      <c r="H18" t="s">
        <v>0</v>
      </c>
      <c r="I18" t="str">
        <f t="shared" si="2"/>
        <v>CCF</v>
      </c>
      <c r="J18" t="str">
        <f t="shared" si="3"/>
        <v>Impreso por imprenta o tiquetes</v>
      </c>
      <c r="K18" s="64" t="s">
        <v>8500</v>
      </c>
      <c r="L18" s="64" t="s">
        <v>7865</v>
      </c>
      <c r="M18">
        <v>7888</v>
      </c>
      <c r="N18" t="s">
        <v>1361</v>
      </c>
      <c r="O18" t="str">
        <f t="shared" si="4"/>
        <v>06141708071034</v>
      </c>
      <c r="P18" t="s">
        <v>1362</v>
      </c>
      <c r="Q18">
        <v>1.48</v>
      </c>
      <c r="R18">
        <v>0</v>
      </c>
      <c r="S18">
        <v>0</v>
      </c>
      <c r="T18">
        <v>16.39</v>
      </c>
      <c r="U18">
        <v>0</v>
      </c>
      <c r="V18">
        <v>0</v>
      </c>
      <c r="W18">
        <v>0</v>
      </c>
      <c r="X18">
        <v>2.1307</v>
      </c>
      <c r="Y18">
        <v>20.000700000000002</v>
      </c>
      <c r="Z18" t="s">
        <v>7865</v>
      </c>
      <c r="AA18" s="111" t="s">
        <v>1</v>
      </c>
      <c r="AB18" t="s">
        <v>7865</v>
      </c>
      <c r="AC18">
        <v>0</v>
      </c>
    </row>
    <row r="19" spans="1:29" hidden="1" x14ac:dyDescent="0.25">
      <c r="A19" t="s">
        <v>8325</v>
      </c>
      <c r="B19" t="str">
        <f t="shared" si="0"/>
        <v>Diciembre</v>
      </c>
      <c r="C19" t="b">
        <f t="shared" si="1"/>
        <v>0</v>
      </c>
      <c r="D19">
        <v>720</v>
      </c>
      <c r="E19">
        <v>2022</v>
      </c>
      <c r="F19" t="s">
        <v>8870</v>
      </c>
      <c r="G19" t="s">
        <v>7703</v>
      </c>
      <c r="H19" t="s">
        <v>0</v>
      </c>
      <c r="I19" t="str">
        <f t="shared" si="2"/>
        <v>CCF</v>
      </c>
      <c r="J19" t="str">
        <f t="shared" si="3"/>
        <v>Impreso por imprenta o tiquetes</v>
      </c>
      <c r="K19" s="64" t="s">
        <v>8500</v>
      </c>
      <c r="L19" s="64" t="s">
        <v>7865</v>
      </c>
      <c r="M19">
        <v>508115</v>
      </c>
      <c r="N19" t="s">
        <v>1367</v>
      </c>
      <c r="O19" t="str">
        <f t="shared" si="4"/>
        <v>06142407500017</v>
      </c>
      <c r="P19" t="s">
        <v>1368</v>
      </c>
      <c r="Q19">
        <v>3.3000000000000003</v>
      </c>
      <c r="R19">
        <v>0</v>
      </c>
      <c r="S19">
        <v>0</v>
      </c>
      <c r="T19">
        <v>38.549999999999997</v>
      </c>
      <c r="U19">
        <v>0</v>
      </c>
      <c r="V19">
        <v>0</v>
      </c>
      <c r="W19">
        <v>0</v>
      </c>
      <c r="X19">
        <v>5.0114999999999998</v>
      </c>
      <c r="Y19">
        <v>46.861499999999992</v>
      </c>
      <c r="Z19" t="s">
        <v>7865</v>
      </c>
      <c r="AA19" s="111" t="s">
        <v>1</v>
      </c>
      <c r="AB19" t="s">
        <v>7865</v>
      </c>
      <c r="AC19">
        <v>0</v>
      </c>
    </row>
    <row r="20" spans="1:29" hidden="1" x14ac:dyDescent="0.25">
      <c r="A20" t="s">
        <v>8325</v>
      </c>
      <c r="B20" t="str">
        <f t="shared" si="0"/>
        <v>Diciembre</v>
      </c>
      <c r="C20" t="b">
        <f t="shared" si="1"/>
        <v>0</v>
      </c>
      <c r="D20">
        <v>719</v>
      </c>
      <c r="E20">
        <v>2022</v>
      </c>
      <c r="F20" t="s">
        <v>8870</v>
      </c>
      <c r="G20" t="s">
        <v>7703</v>
      </c>
      <c r="H20" t="s">
        <v>0</v>
      </c>
      <c r="I20" t="str">
        <f t="shared" si="2"/>
        <v>CCF</v>
      </c>
      <c r="J20" t="str">
        <f t="shared" si="3"/>
        <v>Impreso por imprenta o tiquetes</v>
      </c>
      <c r="K20" s="64" t="s">
        <v>8500</v>
      </c>
      <c r="L20" s="64" t="s">
        <v>7865</v>
      </c>
      <c r="M20">
        <v>24993</v>
      </c>
      <c r="N20" t="s">
        <v>1340</v>
      </c>
      <c r="O20" t="str">
        <f t="shared" si="4"/>
        <v>06142407750010</v>
      </c>
      <c r="P20" t="s">
        <v>1341</v>
      </c>
      <c r="Q20">
        <v>0</v>
      </c>
      <c r="R20">
        <v>0</v>
      </c>
      <c r="S20">
        <v>0</v>
      </c>
      <c r="T20">
        <v>377</v>
      </c>
      <c r="U20">
        <v>0</v>
      </c>
      <c r="V20">
        <v>0</v>
      </c>
      <c r="W20">
        <v>0</v>
      </c>
      <c r="X20">
        <v>49.010000000000005</v>
      </c>
      <c r="Y20">
        <v>426.01</v>
      </c>
      <c r="Z20" t="s">
        <v>7865</v>
      </c>
      <c r="AA20" s="111" t="s">
        <v>1</v>
      </c>
      <c r="AB20" t="s">
        <v>7865</v>
      </c>
      <c r="AC20">
        <v>0</v>
      </c>
    </row>
    <row r="21" spans="1:29" hidden="1" x14ac:dyDescent="0.25">
      <c r="A21" t="s">
        <v>8325</v>
      </c>
      <c r="B21" t="str">
        <f t="shared" si="0"/>
        <v>Diciembre</v>
      </c>
      <c r="C21" t="b">
        <f t="shared" si="1"/>
        <v>0</v>
      </c>
      <c r="D21">
        <v>718</v>
      </c>
      <c r="E21">
        <v>2022</v>
      </c>
      <c r="F21" t="s">
        <v>8910</v>
      </c>
      <c r="G21" t="s">
        <v>7703</v>
      </c>
      <c r="H21" t="s">
        <v>0</v>
      </c>
      <c r="I21" t="str">
        <f t="shared" si="2"/>
        <v>CCF</v>
      </c>
      <c r="J21" t="str">
        <f t="shared" si="3"/>
        <v>Impreso por imprenta o tiquetes</v>
      </c>
      <c r="K21" s="64" t="s">
        <v>8500</v>
      </c>
      <c r="L21" s="64" t="s">
        <v>7865</v>
      </c>
      <c r="M21">
        <v>1077183</v>
      </c>
      <c r="N21" t="s">
        <v>39</v>
      </c>
      <c r="O21" t="str">
        <f t="shared" si="4"/>
        <v>06141909001034</v>
      </c>
      <c r="P21" t="s">
        <v>1417</v>
      </c>
      <c r="Q21">
        <v>3.86</v>
      </c>
      <c r="R21">
        <v>0</v>
      </c>
      <c r="S21">
        <v>0</v>
      </c>
      <c r="T21">
        <v>42.22</v>
      </c>
      <c r="U21">
        <v>0</v>
      </c>
      <c r="V21">
        <v>0</v>
      </c>
      <c r="W21">
        <v>0</v>
      </c>
      <c r="X21">
        <v>5.4885999999999999</v>
      </c>
      <c r="Y21">
        <v>51.568599999999996</v>
      </c>
      <c r="Z21" t="s">
        <v>7865</v>
      </c>
      <c r="AA21" s="111" t="s">
        <v>1</v>
      </c>
      <c r="AB21" t="s">
        <v>7865</v>
      </c>
      <c r="AC21">
        <v>0</v>
      </c>
    </row>
    <row r="22" spans="1:29" hidden="1" x14ac:dyDescent="0.25">
      <c r="A22" t="s">
        <v>8325</v>
      </c>
      <c r="B22" t="str">
        <f t="shared" si="0"/>
        <v>Diciembre</v>
      </c>
      <c r="C22" t="b">
        <f t="shared" si="1"/>
        <v>0</v>
      </c>
      <c r="D22">
        <v>717</v>
      </c>
      <c r="E22">
        <v>2022</v>
      </c>
      <c r="F22" t="s">
        <v>8871</v>
      </c>
      <c r="G22" t="s">
        <v>7703</v>
      </c>
      <c r="H22" t="s">
        <v>0</v>
      </c>
      <c r="I22" t="str">
        <f t="shared" si="2"/>
        <v>CCF</v>
      </c>
      <c r="J22" t="str">
        <f t="shared" si="3"/>
        <v>Impreso por imprenta o tiquetes</v>
      </c>
      <c r="K22" s="64" t="s">
        <v>8500</v>
      </c>
      <c r="L22" s="64" t="s">
        <v>7865</v>
      </c>
      <c r="M22">
        <v>10613</v>
      </c>
      <c r="N22" t="s">
        <v>6921</v>
      </c>
      <c r="O22" t="str">
        <f t="shared" si="4"/>
        <v>06142406031056</v>
      </c>
      <c r="P22" t="s">
        <v>6922</v>
      </c>
      <c r="Q22">
        <v>0</v>
      </c>
      <c r="R22">
        <v>0</v>
      </c>
      <c r="S22">
        <v>0</v>
      </c>
      <c r="T22">
        <v>55</v>
      </c>
      <c r="U22">
        <v>0</v>
      </c>
      <c r="V22">
        <v>0</v>
      </c>
      <c r="W22">
        <v>0</v>
      </c>
      <c r="X22">
        <v>7.15</v>
      </c>
      <c r="Y22">
        <v>62.15</v>
      </c>
      <c r="Z22" t="s">
        <v>7865</v>
      </c>
      <c r="AA22" s="111" t="s">
        <v>1</v>
      </c>
      <c r="AB22" t="s">
        <v>7865</v>
      </c>
      <c r="AC22">
        <v>0</v>
      </c>
    </row>
    <row r="23" spans="1:29" hidden="1" x14ac:dyDescent="0.25">
      <c r="A23" t="s">
        <v>8325</v>
      </c>
      <c r="B23" t="str">
        <f t="shared" si="0"/>
        <v>Diciembre</v>
      </c>
      <c r="C23" t="b">
        <f t="shared" si="1"/>
        <v>0</v>
      </c>
      <c r="D23">
        <v>716</v>
      </c>
      <c r="E23">
        <v>2022</v>
      </c>
      <c r="F23" t="s">
        <v>8871</v>
      </c>
      <c r="G23" t="s">
        <v>7703</v>
      </c>
      <c r="H23" t="s">
        <v>0</v>
      </c>
      <c r="I23" t="str">
        <f t="shared" si="2"/>
        <v>CCF</v>
      </c>
      <c r="J23" t="str">
        <f t="shared" si="3"/>
        <v>Impreso por imprenta o tiquetes</v>
      </c>
      <c r="K23" s="64" t="s">
        <v>8500</v>
      </c>
      <c r="L23" s="64" t="s">
        <v>7865</v>
      </c>
      <c r="M23">
        <v>1463322</v>
      </c>
      <c r="N23" t="s">
        <v>39</v>
      </c>
      <c r="O23" t="str">
        <f t="shared" si="4"/>
        <v>06141909001034</v>
      </c>
      <c r="P23" t="s">
        <v>1417</v>
      </c>
      <c r="Q23">
        <v>2.2800000000000002</v>
      </c>
      <c r="R23">
        <v>0</v>
      </c>
      <c r="S23">
        <v>0</v>
      </c>
      <c r="T23">
        <v>24.54</v>
      </c>
      <c r="U23">
        <v>0</v>
      </c>
      <c r="V23">
        <v>0</v>
      </c>
      <c r="W23">
        <v>0</v>
      </c>
      <c r="X23">
        <v>3.1901999999999999</v>
      </c>
      <c r="Y23">
        <v>30.010200000000001</v>
      </c>
      <c r="Z23" t="s">
        <v>7865</v>
      </c>
      <c r="AA23" s="111" t="s">
        <v>1</v>
      </c>
      <c r="AB23" t="s">
        <v>8040</v>
      </c>
      <c r="AC23">
        <v>109.45</v>
      </c>
    </row>
    <row r="24" spans="1:29" hidden="1" x14ac:dyDescent="0.25">
      <c r="A24" t="s">
        <v>8325</v>
      </c>
      <c r="B24" t="str">
        <f t="shared" si="0"/>
        <v>Diciembre</v>
      </c>
      <c r="C24" t="b">
        <f t="shared" si="1"/>
        <v>0</v>
      </c>
      <c r="D24">
        <v>715</v>
      </c>
      <c r="E24">
        <v>2022</v>
      </c>
      <c r="F24" t="s">
        <v>8871</v>
      </c>
      <c r="G24" t="s">
        <v>7703</v>
      </c>
      <c r="H24" t="s">
        <v>0</v>
      </c>
      <c r="I24" t="str">
        <f t="shared" si="2"/>
        <v>CCF</v>
      </c>
      <c r="J24" t="str">
        <f t="shared" si="3"/>
        <v>Impreso por imprenta o tiquetes</v>
      </c>
      <c r="K24" s="64" t="s">
        <v>8500</v>
      </c>
      <c r="L24" s="64" t="s">
        <v>7865</v>
      </c>
      <c r="M24">
        <v>19131</v>
      </c>
      <c r="N24" t="s">
        <v>239</v>
      </c>
      <c r="O24" t="str">
        <f t="shared" si="4"/>
        <v>12171207011015</v>
      </c>
      <c r="P24" t="s">
        <v>240</v>
      </c>
      <c r="Q24">
        <v>0</v>
      </c>
      <c r="R24">
        <v>0</v>
      </c>
      <c r="S24">
        <v>0</v>
      </c>
      <c r="T24">
        <v>729.47</v>
      </c>
      <c r="U24">
        <v>0</v>
      </c>
      <c r="V24">
        <v>0</v>
      </c>
      <c r="W24">
        <v>0</v>
      </c>
      <c r="X24">
        <v>94.831100000000006</v>
      </c>
      <c r="Y24">
        <v>824.30110000000002</v>
      </c>
      <c r="Z24" t="s">
        <v>7865</v>
      </c>
      <c r="AA24" s="111" t="s">
        <v>1</v>
      </c>
      <c r="AB24" t="s">
        <v>7865</v>
      </c>
      <c r="AC24">
        <v>0</v>
      </c>
    </row>
    <row r="25" spans="1:29" hidden="1" x14ac:dyDescent="0.25">
      <c r="A25" t="s">
        <v>8325</v>
      </c>
      <c r="B25" t="str">
        <f t="shared" si="0"/>
        <v>Diciembre</v>
      </c>
      <c r="C25" t="b">
        <f t="shared" si="1"/>
        <v>0</v>
      </c>
      <c r="D25">
        <v>714</v>
      </c>
      <c r="E25">
        <v>2022</v>
      </c>
      <c r="F25" t="s">
        <v>8909</v>
      </c>
      <c r="G25" t="s">
        <v>7703</v>
      </c>
      <c r="H25" t="s">
        <v>0</v>
      </c>
      <c r="I25" t="str">
        <f t="shared" si="2"/>
        <v>CCF</v>
      </c>
      <c r="J25" t="str">
        <f t="shared" si="3"/>
        <v>Impreso por imprenta o tiquetes</v>
      </c>
      <c r="K25" s="64" t="s">
        <v>8500</v>
      </c>
      <c r="L25" s="64" t="s">
        <v>7865</v>
      </c>
      <c r="M25">
        <v>24692</v>
      </c>
      <c r="N25" t="s">
        <v>1340</v>
      </c>
      <c r="O25" t="str">
        <f t="shared" si="4"/>
        <v>06142407750010</v>
      </c>
      <c r="P25" t="s">
        <v>1341</v>
      </c>
      <c r="Q25">
        <v>0</v>
      </c>
      <c r="R25">
        <v>0</v>
      </c>
      <c r="S25">
        <v>0</v>
      </c>
      <c r="T25">
        <v>280</v>
      </c>
      <c r="U25">
        <v>0</v>
      </c>
      <c r="V25">
        <v>0</v>
      </c>
      <c r="W25">
        <v>0</v>
      </c>
      <c r="X25">
        <v>36.4</v>
      </c>
      <c r="Y25">
        <v>316.39999999999998</v>
      </c>
      <c r="Z25" t="s">
        <v>7865</v>
      </c>
      <c r="AA25" s="111" t="s">
        <v>1</v>
      </c>
      <c r="AB25" t="s">
        <v>7865</v>
      </c>
      <c r="AC25">
        <v>0</v>
      </c>
    </row>
    <row r="26" spans="1:29" hidden="1" x14ac:dyDescent="0.25">
      <c r="A26" t="s">
        <v>8325</v>
      </c>
      <c r="B26" t="str">
        <f t="shared" si="0"/>
        <v>Diciembre</v>
      </c>
      <c r="C26" t="b">
        <f t="shared" si="1"/>
        <v>0</v>
      </c>
      <c r="D26">
        <v>713</v>
      </c>
      <c r="E26">
        <v>2022</v>
      </c>
      <c r="F26" t="s">
        <v>8909</v>
      </c>
      <c r="G26" t="s">
        <v>7703</v>
      </c>
      <c r="H26" t="s">
        <v>0</v>
      </c>
      <c r="I26" t="str">
        <f t="shared" si="2"/>
        <v>CCF</v>
      </c>
      <c r="J26" t="str">
        <f t="shared" si="3"/>
        <v>Impreso por imprenta o tiquetes</v>
      </c>
      <c r="K26" s="64" t="s">
        <v>8500</v>
      </c>
      <c r="L26" s="64" t="s">
        <v>7865</v>
      </c>
      <c r="M26">
        <v>50024</v>
      </c>
      <c r="N26" t="s">
        <v>2200</v>
      </c>
      <c r="O26" t="str">
        <f t="shared" si="4"/>
        <v>06141612991019</v>
      </c>
      <c r="P26" t="s">
        <v>2201</v>
      </c>
      <c r="Q26">
        <v>3.12</v>
      </c>
      <c r="R26">
        <v>0</v>
      </c>
      <c r="S26">
        <v>0</v>
      </c>
      <c r="T26">
        <v>37.049999999999997</v>
      </c>
      <c r="U26">
        <v>0</v>
      </c>
      <c r="V26">
        <v>0</v>
      </c>
      <c r="W26">
        <v>0</v>
      </c>
      <c r="X26">
        <v>4.8164999999999996</v>
      </c>
      <c r="Y26">
        <v>44.986499999999992</v>
      </c>
      <c r="Z26" t="s">
        <v>7865</v>
      </c>
      <c r="AA26" s="111" t="s">
        <v>1</v>
      </c>
      <c r="AB26" t="s">
        <v>7865</v>
      </c>
      <c r="AC26">
        <v>0</v>
      </c>
    </row>
    <row r="27" spans="1:29" hidden="1" x14ac:dyDescent="0.25">
      <c r="A27" t="s">
        <v>8325</v>
      </c>
      <c r="B27" t="str">
        <f t="shared" si="0"/>
        <v>Diciembre</v>
      </c>
      <c r="C27" t="b">
        <f t="shared" si="1"/>
        <v>0</v>
      </c>
      <c r="D27">
        <v>712</v>
      </c>
      <c r="E27">
        <v>2022</v>
      </c>
      <c r="F27" t="s">
        <v>8909</v>
      </c>
      <c r="G27" t="s">
        <v>7703</v>
      </c>
      <c r="H27" t="s">
        <v>0</v>
      </c>
      <c r="I27" t="str">
        <f t="shared" si="2"/>
        <v>CCF</v>
      </c>
      <c r="J27" t="str">
        <f t="shared" si="3"/>
        <v>Impreso por imprenta o tiquetes</v>
      </c>
      <c r="K27" s="64" t="s">
        <v>8500</v>
      </c>
      <c r="L27" s="64" t="s">
        <v>7865</v>
      </c>
      <c r="M27">
        <v>8301928</v>
      </c>
      <c r="N27" t="s">
        <v>1441</v>
      </c>
      <c r="O27" t="str">
        <f t="shared" si="4"/>
        <v>06142604071063</v>
      </c>
      <c r="P27" t="s">
        <v>1442</v>
      </c>
      <c r="Q27">
        <v>3.54</v>
      </c>
      <c r="R27">
        <v>0</v>
      </c>
      <c r="S27">
        <v>0</v>
      </c>
      <c r="T27">
        <v>41.12</v>
      </c>
      <c r="U27">
        <v>0</v>
      </c>
      <c r="V27">
        <v>0</v>
      </c>
      <c r="W27">
        <v>0</v>
      </c>
      <c r="X27">
        <v>5.3456000000000001</v>
      </c>
      <c r="Y27">
        <v>50.005599999999994</v>
      </c>
      <c r="Z27" t="s">
        <v>7865</v>
      </c>
      <c r="AA27" s="111" t="s">
        <v>1</v>
      </c>
      <c r="AB27" t="s">
        <v>7865</v>
      </c>
      <c r="AC27">
        <v>0</v>
      </c>
    </row>
    <row r="28" spans="1:29" hidden="1" x14ac:dyDescent="0.25">
      <c r="A28" t="s">
        <v>8325</v>
      </c>
      <c r="B28" t="str">
        <f t="shared" si="0"/>
        <v>Diciembre</v>
      </c>
      <c r="C28" t="b">
        <f t="shared" si="1"/>
        <v>0</v>
      </c>
      <c r="D28">
        <v>711</v>
      </c>
      <c r="E28">
        <v>2022</v>
      </c>
      <c r="F28" t="s">
        <v>8909</v>
      </c>
      <c r="G28" t="s">
        <v>7703</v>
      </c>
      <c r="H28" t="s">
        <v>0</v>
      </c>
      <c r="I28" t="str">
        <f t="shared" si="2"/>
        <v>CCF</v>
      </c>
      <c r="J28" t="str">
        <f t="shared" si="3"/>
        <v>Impreso por imprenta o tiquetes</v>
      </c>
      <c r="K28" s="64" t="s">
        <v>8500</v>
      </c>
      <c r="L28" s="64" t="s">
        <v>7865</v>
      </c>
      <c r="M28">
        <v>1462547</v>
      </c>
      <c r="N28" t="s">
        <v>39</v>
      </c>
      <c r="O28" t="str">
        <f t="shared" si="4"/>
        <v>06141909001034</v>
      </c>
      <c r="P28" t="s">
        <v>1417</v>
      </c>
      <c r="Q28">
        <v>3.18</v>
      </c>
      <c r="R28">
        <v>0</v>
      </c>
      <c r="S28">
        <v>0</v>
      </c>
      <c r="T28">
        <v>37.01</v>
      </c>
      <c r="U28">
        <v>0</v>
      </c>
      <c r="V28">
        <v>0</v>
      </c>
      <c r="W28">
        <v>0</v>
      </c>
      <c r="X28">
        <v>4.8113000000000001</v>
      </c>
      <c r="Y28">
        <v>45.001300000000001</v>
      </c>
      <c r="Z28" t="s">
        <v>7865</v>
      </c>
      <c r="AA28" s="111" t="s">
        <v>1</v>
      </c>
      <c r="AB28" t="s">
        <v>8040</v>
      </c>
      <c r="AC28">
        <v>676.98</v>
      </c>
    </row>
    <row r="29" spans="1:29" hidden="1" x14ac:dyDescent="0.25">
      <c r="A29" t="s">
        <v>8325</v>
      </c>
      <c r="B29" t="str">
        <f t="shared" si="0"/>
        <v>Diciembre</v>
      </c>
      <c r="C29" t="b">
        <f t="shared" si="1"/>
        <v>0</v>
      </c>
      <c r="D29">
        <v>710</v>
      </c>
      <c r="E29">
        <v>2022</v>
      </c>
      <c r="F29" t="s">
        <v>8909</v>
      </c>
      <c r="G29" t="s">
        <v>7703</v>
      </c>
      <c r="H29" t="s">
        <v>0</v>
      </c>
      <c r="I29" t="str">
        <f t="shared" si="2"/>
        <v>CCF</v>
      </c>
      <c r="J29" t="str">
        <f t="shared" si="3"/>
        <v>Impreso por imprenta o tiquetes</v>
      </c>
      <c r="K29" s="64" t="s">
        <v>8500</v>
      </c>
      <c r="L29" s="64" t="s">
        <v>7865</v>
      </c>
      <c r="M29">
        <v>59503</v>
      </c>
      <c r="N29" t="s">
        <v>1343</v>
      </c>
      <c r="O29" t="str">
        <f t="shared" si="4"/>
        <v>07151508430012</v>
      </c>
      <c r="P29" t="s">
        <v>1344</v>
      </c>
      <c r="Q29">
        <v>1.41</v>
      </c>
      <c r="R29">
        <v>0</v>
      </c>
      <c r="S29">
        <v>0</v>
      </c>
      <c r="T29">
        <v>16.45</v>
      </c>
      <c r="U29">
        <v>0</v>
      </c>
      <c r="V29">
        <v>0</v>
      </c>
      <c r="W29">
        <v>0</v>
      </c>
      <c r="X29">
        <v>2.1385000000000001</v>
      </c>
      <c r="Y29">
        <v>19.9985</v>
      </c>
      <c r="Z29" t="s">
        <v>7865</v>
      </c>
      <c r="AA29" s="111" t="s">
        <v>1</v>
      </c>
      <c r="AB29" t="s">
        <v>8040</v>
      </c>
      <c r="AC29">
        <v>1056.1199999999999</v>
      </c>
    </row>
    <row r="30" spans="1:29" hidden="1" x14ac:dyDescent="0.25">
      <c r="A30" t="s">
        <v>8325</v>
      </c>
      <c r="B30" t="str">
        <f t="shared" si="0"/>
        <v>Diciembre</v>
      </c>
      <c r="C30" t="b">
        <f t="shared" si="1"/>
        <v>0</v>
      </c>
      <c r="D30">
        <v>709</v>
      </c>
      <c r="E30">
        <v>2022</v>
      </c>
      <c r="F30" t="s">
        <v>8905</v>
      </c>
      <c r="G30" t="s">
        <v>7703</v>
      </c>
      <c r="H30" t="s">
        <v>0</v>
      </c>
      <c r="I30" t="str">
        <f t="shared" si="2"/>
        <v>CCF</v>
      </c>
      <c r="J30" t="str">
        <f t="shared" si="3"/>
        <v>Impreso por imprenta o tiquetes</v>
      </c>
      <c r="K30" s="64" t="s">
        <v>8500</v>
      </c>
      <c r="L30" s="64" t="s">
        <v>7865</v>
      </c>
      <c r="M30">
        <v>2482</v>
      </c>
      <c r="N30" t="s">
        <v>8926</v>
      </c>
      <c r="O30" t="str">
        <f t="shared" si="4"/>
        <v>06141802881201</v>
      </c>
      <c r="P30" t="s">
        <v>8927</v>
      </c>
      <c r="Q30">
        <v>0</v>
      </c>
      <c r="R30">
        <v>0</v>
      </c>
      <c r="S30">
        <v>0</v>
      </c>
      <c r="T30">
        <v>17.04</v>
      </c>
      <c r="U30">
        <v>0</v>
      </c>
      <c r="V30">
        <v>0</v>
      </c>
      <c r="W30">
        <v>0</v>
      </c>
      <c r="X30">
        <v>2.2151999999999998</v>
      </c>
      <c r="Y30">
        <v>19.255199999999999</v>
      </c>
      <c r="Z30" t="s">
        <v>7865</v>
      </c>
      <c r="AA30" s="111" t="s">
        <v>1</v>
      </c>
      <c r="AB30" t="s">
        <v>7865</v>
      </c>
      <c r="AC30">
        <v>0</v>
      </c>
    </row>
    <row r="31" spans="1:29" hidden="1" x14ac:dyDescent="0.25">
      <c r="A31" t="s">
        <v>8325</v>
      </c>
      <c r="B31" t="str">
        <f t="shared" si="0"/>
        <v>Diciembre</v>
      </c>
      <c r="C31" t="b">
        <f t="shared" si="1"/>
        <v>0</v>
      </c>
      <c r="D31">
        <v>708</v>
      </c>
      <c r="E31">
        <v>2022</v>
      </c>
      <c r="F31" t="s">
        <v>8905</v>
      </c>
      <c r="G31" t="s">
        <v>7703</v>
      </c>
      <c r="H31" t="s">
        <v>0</v>
      </c>
      <c r="I31" t="str">
        <f t="shared" si="2"/>
        <v>CCF</v>
      </c>
      <c r="J31" t="str">
        <f t="shared" si="3"/>
        <v>Impreso por imprenta o tiquetes</v>
      </c>
      <c r="K31" s="64" t="s">
        <v>8500</v>
      </c>
      <c r="L31" s="64" t="s">
        <v>7865</v>
      </c>
      <c r="M31">
        <v>942134</v>
      </c>
      <c r="N31" t="s">
        <v>1367</v>
      </c>
      <c r="O31" t="str">
        <f t="shared" si="4"/>
        <v>06142407500017</v>
      </c>
      <c r="P31" t="s">
        <v>1368</v>
      </c>
      <c r="Q31">
        <v>3.9000000000000004</v>
      </c>
      <c r="R31">
        <v>0</v>
      </c>
      <c r="S31">
        <v>0</v>
      </c>
      <c r="T31">
        <v>48.55</v>
      </c>
      <c r="U31">
        <v>0</v>
      </c>
      <c r="V31">
        <v>0</v>
      </c>
      <c r="W31">
        <v>0</v>
      </c>
      <c r="X31">
        <v>6.3114999999999997</v>
      </c>
      <c r="Y31">
        <v>58.761499999999998</v>
      </c>
      <c r="Z31" t="s">
        <v>7865</v>
      </c>
      <c r="AA31" s="111" t="s">
        <v>1</v>
      </c>
      <c r="AB31" t="s">
        <v>7865</v>
      </c>
      <c r="AC31">
        <v>0</v>
      </c>
    </row>
    <row r="32" spans="1:29" hidden="1" x14ac:dyDescent="0.25">
      <c r="A32" t="s">
        <v>8325</v>
      </c>
      <c r="B32" t="str">
        <f t="shared" si="0"/>
        <v>Diciembre</v>
      </c>
      <c r="C32" t="b">
        <f t="shared" si="1"/>
        <v>0</v>
      </c>
      <c r="D32">
        <v>707</v>
      </c>
      <c r="E32">
        <v>2022</v>
      </c>
      <c r="F32" t="s">
        <v>8873</v>
      </c>
      <c r="G32" t="s">
        <v>7703</v>
      </c>
      <c r="H32" t="s">
        <v>0</v>
      </c>
      <c r="I32" t="str">
        <f t="shared" si="2"/>
        <v>CCF</v>
      </c>
      <c r="J32" t="str">
        <f t="shared" si="3"/>
        <v>Impreso por imprenta o tiquetes</v>
      </c>
      <c r="K32" s="64" t="s">
        <v>8500</v>
      </c>
      <c r="L32" s="64" t="s">
        <v>7865</v>
      </c>
      <c r="M32">
        <v>10512</v>
      </c>
      <c r="N32" t="s">
        <v>6921</v>
      </c>
      <c r="O32" t="str">
        <f t="shared" si="4"/>
        <v>06142406031056</v>
      </c>
      <c r="P32" t="s">
        <v>6922</v>
      </c>
      <c r="Q32">
        <v>0</v>
      </c>
      <c r="R32">
        <v>0</v>
      </c>
      <c r="S32">
        <v>0</v>
      </c>
      <c r="T32">
        <v>65</v>
      </c>
      <c r="U32">
        <v>0</v>
      </c>
      <c r="V32">
        <v>0</v>
      </c>
      <c r="W32">
        <v>0</v>
      </c>
      <c r="X32">
        <v>8.4500000000000011</v>
      </c>
      <c r="Y32">
        <v>73.45</v>
      </c>
      <c r="Z32" t="s">
        <v>7865</v>
      </c>
      <c r="AA32" s="111" t="s">
        <v>1</v>
      </c>
      <c r="AB32" t="s">
        <v>7865</v>
      </c>
      <c r="AC32">
        <v>0</v>
      </c>
    </row>
    <row r="33" spans="1:29" hidden="1" x14ac:dyDescent="0.25">
      <c r="A33" t="s">
        <v>8325</v>
      </c>
      <c r="B33" t="str">
        <f t="shared" si="0"/>
        <v>Diciembre</v>
      </c>
      <c r="C33" t="b">
        <f t="shared" si="1"/>
        <v>0</v>
      </c>
      <c r="D33">
        <v>706</v>
      </c>
      <c r="E33">
        <v>2022</v>
      </c>
      <c r="F33" t="s">
        <v>8873</v>
      </c>
      <c r="G33">
        <v>1</v>
      </c>
      <c r="H33" t="s">
        <v>0</v>
      </c>
      <c r="I33" t="str">
        <f t="shared" si="2"/>
        <v>CCF</v>
      </c>
      <c r="J33" t="str">
        <f t="shared" si="3"/>
        <v>Impreso por imprenta o tiquetes</v>
      </c>
      <c r="K33" s="64" t="s">
        <v>8500</v>
      </c>
      <c r="L33" s="64" t="s">
        <v>7865</v>
      </c>
      <c r="M33">
        <v>15378</v>
      </c>
      <c r="N33" t="s">
        <v>1382</v>
      </c>
      <c r="O33" t="str">
        <f t="shared" si="4"/>
        <v>06142501101070</v>
      </c>
      <c r="P33" t="s">
        <v>1383</v>
      </c>
      <c r="Q33">
        <v>3.81</v>
      </c>
      <c r="R33">
        <v>0</v>
      </c>
      <c r="S33">
        <v>0</v>
      </c>
      <c r="T33">
        <v>44.42</v>
      </c>
      <c r="U33">
        <v>0</v>
      </c>
      <c r="V33">
        <v>0</v>
      </c>
      <c r="W33">
        <v>0</v>
      </c>
      <c r="X33">
        <v>5.7746000000000004</v>
      </c>
      <c r="Y33">
        <v>54.004600000000003</v>
      </c>
      <c r="Z33" t="s">
        <v>7865</v>
      </c>
      <c r="AA33" s="111" t="s">
        <v>1</v>
      </c>
      <c r="AB33" t="s">
        <v>7865</v>
      </c>
      <c r="AC33">
        <v>0</v>
      </c>
    </row>
    <row r="34" spans="1:29" hidden="1" x14ac:dyDescent="0.25">
      <c r="A34" t="s">
        <v>8325</v>
      </c>
      <c r="B34" t="str">
        <f t="shared" si="0"/>
        <v>Diciembre</v>
      </c>
      <c r="C34" t="b">
        <f t="shared" si="1"/>
        <v>0</v>
      </c>
      <c r="D34">
        <v>705</v>
      </c>
      <c r="E34">
        <v>2022</v>
      </c>
      <c r="F34" t="s">
        <v>8873</v>
      </c>
      <c r="G34" t="s">
        <v>7703</v>
      </c>
      <c r="H34" t="s">
        <v>0</v>
      </c>
      <c r="I34" t="str">
        <f t="shared" si="2"/>
        <v>CCF</v>
      </c>
      <c r="J34" t="str">
        <f t="shared" si="3"/>
        <v>Impreso por imprenta o tiquetes</v>
      </c>
      <c r="K34" s="64" t="s">
        <v>8500</v>
      </c>
      <c r="L34" s="64" t="s">
        <v>7865</v>
      </c>
      <c r="M34">
        <v>10529</v>
      </c>
      <c r="N34" t="s">
        <v>6921</v>
      </c>
      <c r="O34" t="str">
        <f t="shared" si="4"/>
        <v>06142406031056</v>
      </c>
      <c r="P34" t="s">
        <v>6922</v>
      </c>
      <c r="Q34">
        <v>0</v>
      </c>
      <c r="R34">
        <v>0</v>
      </c>
      <c r="S34">
        <v>0</v>
      </c>
      <c r="T34">
        <v>55</v>
      </c>
      <c r="U34">
        <v>0</v>
      </c>
      <c r="V34">
        <v>0</v>
      </c>
      <c r="W34">
        <v>0</v>
      </c>
      <c r="X34">
        <v>7.15</v>
      </c>
      <c r="Y34">
        <v>62.15</v>
      </c>
      <c r="Z34" t="s">
        <v>7865</v>
      </c>
      <c r="AA34" s="111" t="s">
        <v>1</v>
      </c>
      <c r="AB34" t="s">
        <v>7865</v>
      </c>
      <c r="AC34">
        <v>0</v>
      </c>
    </row>
    <row r="35" spans="1:29" hidden="1" x14ac:dyDescent="0.25">
      <c r="A35" t="s">
        <v>8325</v>
      </c>
      <c r="B35" t="str">
        <f t="shared" si="0"/>
        <v>Diciembre</v>
      </c>
      <c r="C35" t="b">
        <f t="shared" si="1"/>
        <v>0</v>
      </c>
      <c r="D35">
        <v>704</v>
      </c>
      <c r="E35">
        <v>2022</v>
      </c>
      <c r="F35" t="s">
        <v>8908</v>
      </c>
      <c r="G35" t="s">
        <v>7703</v>
      </c>
      <c r="H35" t="s">
        <v>0</v>
      </c>
      <c r="I35" t="str">
        <f t="shared" si="2"/>
        <v>CCF</v>
      </c>
      <c r="J35" t="str">
        <f t="shared" si="3"/>
        <v>Impreso por imprenta o tiquetes</v>
      </c>
      <c r="K35" s="64" t="s">
        <v>8500</v>
      </c>
      <c r="L35" s="64" t="s">
        <v>7865</v>
      </c>
      <c r="M35">
        <v>4372</v>
      </c>
      <c r="N35" t="s">
        <v>7543</v>
      </c>
      <c r="O35" t="str">
        <f t="shared" si="4"/>
        <v>06140404081061</v>
      </c>
      <c r="P35" t="s">
        <v>7544</v>
      </c>
      <c r="Q35">
        <v>0</v>
      </c>
      <c r="R35">
        <v>0</v>
      </c>
      <c r="S35">
        <v>0</v>
      </c>
      <c r="T35">
        <v>504.8</v>
      </c>
      <c r="U35">
        <v>0</v>
      </c>
      <c r="V35">
        <v>0</v>
      </c>
      <c r="W35">
        <v>0</v>
      </c>
      <c r="X35">
        <v>65.624000000000009</v>
      </c>
      <c r="Y35">
        <v>570.42399999999998</v>
      </c>
      <c r="Z35" t="s">
        <v>7865</v>
      </c>
      <c r="AA35" s="111" t="s">
        <v>1</v>
      </c>
      <c r="AB35" t="s">
        <v>8040</v>
      </c>
      <c r="AC35">
        <v>6.24</v>
      </c>
    </row>
    <row r="36" spans="1:29" hidden="1" x14ac:dyDescent="0.25">
      <c r="A36" t="s">
        <v>8325</v>
      </c>
      <c r="B36" t="str">
        <f t="shared" si="0"/>
        <v>Diciembre</v>
      </c>
      <c r="C36" t="b">
        <f t="shared" si="1"/>
        <v>0</v>
      </c>
      <c r="D36">
        <v>703</v>
      </c>
      <c r="E36">
        <v>2022</v>
      </c>
      <c r="F36" t="s">
        <v>8908</v>
      </c>
      <c r="G36" t="s">
        <v>7703</v>
      </c>
      <c r="H36" t="s">
        <v>0</v>
      </c>
      <c r="I36" t="str">
        <f t="shared" si="2"/>
        <v>CCF</v>
      </c>
      <c r="J36" t="str">
        <f t="shared" si="3"/>
        <v>Impreso por imprenta o tiquetes</v>
      </c>
      <c r="K36" s="64" t="s">
        <v>8500</v>
      </c>
      <c r="L36" s="64" t="s">
        <v>7865</v>
      </c>
      <c r="M36">
        <v>188622</v>
      </c>
      <c r="N36" t="s">
        <v>1373</v>
      </c>
      <c r="O36" t="str">
        <f t="shared" si="4"/>
        <v>06141403161033</v>
      </c>
      <c r="P36" t="s">
        <v>1374</v>
      </c>
      <c r="Q36">
        <v>2.23</v>
      </c>
      <c r="R36">
        <v>0</v>
      </c>
      <c r="S36">
        <v>0</v>
      </c>
      <c r="T36">
        <v>24.58</v>
      </c>
      <c r="U36">
        <v>0</v>
      </c>
      <c r="V36">
        <v>0</v>
      </c>
      <c r="W36">
        <v>0</v>
      </c>
      <c r="X36">
        <v>3.1953999999999998</v>
      </c>
      <c r="Y36">
        <v>30.005399999999998</v>
      </c>
      <c r="Z36" t="s">
        <v>7865</v>
      </c>
      <c r="AA36" s="111" t="s">
        <v>1</v>
      </c>
      <c r="AB36" t="s">
        <v>8040</v>
      </c>
      <c r="AC36">
        <v>67.45</v>
      </c>
    </row>
    <row r="37" spans="1:29" hidden="1" x14ac:dyDescent="0.25">
      <c r="A37" t="s">
        <v>8325</v>
      </c>
      <c r="B37" t="str">
        <f t="shared" si="0"/>
        <v>Diciembre</v>
      </c>
      <c r="C37" t="b">
        <f t="shared" si="1"/>
        <v>0</v>
      </c>
      <c r="D37">
        <v>702</v>
      </c>
      <c r="E37">
        <v>2022</v>
      </c>
      <c r="F37" t="s">
        <v>8874</v>
      </c>
      <c r="G37" t="s">
        <v>7703</v>
      </c>
      <c r="H37" t="s">
        <v>0</v>
      </c>
      <c r="I37" t="str">
        <f t="shared" si="2"/>
        <v>CCF</v>
      </c>
      <c r="J37" t="str">
        <f t="shared" si="3"/>
        <v>Impreso por imprenta o tiquetes</v>
      </c>
      <c r="K37" s="64" t="s">
        <v>8500</v>
      </c>
      <c r="L37" s="64" t="s">
        <v>7865</v>
      </c>
      <c r="M37">
        <v>261</v>
      </c>
      <c r="N37" t="s">
        <v>1508</v>
      </c>
      <c r="O37" t="str">
        <f t="shared" si="4"/>
        <v>06143009921068</v>
      </c>
      <c r="P37" t="s">
        <v>1509</v>
      </c>
      <c r="Q37">
        <v>0</v>
      </c>
      <c r="R37">
        <v>0</v>
      </c>
      <c r="S37">
        <v>0</v>
      </c>
      <c r="T37">
        <v>18.579999999999998</v>
      </c>
      <c r="U37">
        <v>0</v>
      </c>
      <c r="V37">
        <v>0</v>
      </c>
      <c r="W37">
        <v>0</v>
      </c>
      <c r="X37">
        <v>2.4154</v>
      </c>
      <c r="Y37">
        <v>20.995399999999997</v>
      </c>
      <c r="Z37" t="s">
        <v>7865</v>
      </c>
      <c r="AA37" s="111" t="s">
        <v>1</v>
      </c>
      <c r="AB37" t="s">
        <v>7865</v>
      </c>
      <c r="AC37">
        <v>0</v>
      </c>
    </row>
    <row r="38" spans="1:29" x14ac:dyDescent="0.25">
      <c r="A38" t="s">
        <v>8325</v>
      </c>
      <c r="B38" t="str">
        <f t="shared" si="0"/>
        <v>Diciembre</v>
      </c>
      <c r="C38" t="b">
        <f t="shared" si="1"/>
        <v>0</v>
      </c>
      <c r="D38">
        <v>701</v>
      </c>
      <c r="E38">
        <v>2022</v>
      </c>
      <c r="F38" t="s">
        <v>8875</v>
      </c>
      <c r="G38" t="s">
        <v>0</v>
      </c>
      <c r="H38" t="s">
        <v>8044</v>
      </c>
      <c r="I38" t="str">
        <f t="shared" si="2"/>
        <v>Factura</v>
      </c>
      <c r="J38" t="str">
        <f t="shared" si="3"/>
        <v>Otros</v>
      </c>
      <c r="K38" s="64" t="s">
        <v>8500</v>
      </c>
      <c r="L38" s="64" t="s">
        <v>7865</v>
      </c>
      <c r="M38">
        <v>13418077</v>
      </c>
      <c r="N38" t="s">
        <v>8931</v>
      </c>
      <c r="O38" t="str">
        <f t="shared" si="4"/>
        <v>202203454523</v>
      </c>
      <c r="P38" t="s">
        <v>7933</v>
      </c>
      <c r="Q38">
        <v>0</v>
      </c>
      <c r="R38">
        <v>0</v>
      </c>
      <c r="S38">
        <v>18</v>
      </c>
      <c r="U38">
        <v>0</v>
      </c>
      <c r="V38">
        <v>7145.91</v>
      </c>
      <c r="W38">
        <v>0</v>
      </c>
      <c r="X38">
        <v>928.9683</v>
      </c>
      <c r="Y38">
        <v>8092.8783000000003</v>
      </c>
      <c r="Z38" t="s">
        <v>7865</v>
      </c>
      <c r="AA38" s="111" t="s">
        <v>1</v>
      </c>
      <c r="AB38" t="s">
        <v>7865</v>
      </c>
      <c r="AC38">
        <v>0</v>
      </c>
    </row>
    <row r="39" spans="1:29" hidden="1" x14ac:dyDescent="0.25">
      <c r="A39" t="s">
        <v>8325</v>
      </c>
      <c r="B39" t="str">
        <f t="shared" si="0"/>
        <v>Diciembre</v>
      </c>
      <c r="C39" t="b">
        <f t="shared" si="1"/>
        <v>0</v>
      </c>
      <c r="D39">
        <v>700</v>
      </c>
      <c r="E39">
        <v>2022</v>
      </c>
      <c r="F39" t="s">
        <v>8875</v>
      </c>
      <c r="G39" t="s">
        <v>7703</v>
      </c>
      <c r="H39" t="s">
        <v>0</v>
      </c>
      <c r="I39" t="str">
        <f t="shared" si="2"/>
        <v>CCF</v>
      </c>
      <c r="J39" t="str">
        <f t="shared" si="3"/>
        <v>Impreso por imprenta o tiquetes</v>
      </c>
      <c r="K39" s="64" t="s">
        <v>8500</v>
      </c>
      <c r="L39" s="64" t="s">
        <v>7865</v>
      </c>
      <c r="M39">
        <v>36233</v>
      </c>
      <c r="N39" t="s">
        <v>8461</v>
      </c>
      <c r="O39" t="str">
        <f t="shared" si="4"/>
        <v>95012110211015</v>
      </c>
      <c r="P39" t="s">
        <v>8462</v>
      </c>
      <c r="Q39">
        <v>0</v>
      </c>
      <c r="R39">
        <v>0</v>
      </c>
      <c r="S39">
        <v>0</v>
      </c>
      <c r="T39">
        <v>10.32</v>
      </c>
      <c r="U39">
        <v>0</v>
      </c>
      <c r="V39">
        <v>0</v>
      </c>
      <c r="W39">
        <v>0</v>
      </c>
      <c r="X39">
        <v>1.3416000000000001</v>
      </c>
      <c r="Y39">
        <v>11.6616</v>
      </c>
      <c r="Z39" t="s">
        <v>7865</v>
      </c>
      <c r="AA39" s="111" t="s">
        <v>1</v>
      </c>
      <c r="AB39" t="s">
        <v>7865</v>
      </c>
      <c r="AC39">
        <v>0</v>
      </c>
    </row>
    <row r="40" spans="1:29" hidden="1" x14ac:dyDescent="0.25">
      <c r="A40" t="s">
        <v>8325</v>
      </c>
      <c r="B40" t="str">
        <f t="shared" si="0"/>
        <v>Diciembre</v>
      </c>
      <c r="C40" t="b">
        <f t="shared" si="1"/>
        <v>0</v>
      </c>
      <c r="D40">
        <v>699</v>
      </c>
      <c r="E40">
        <v>2022</v>
      </c>
      <c r="F40" t="s">
        <v>8875</v>
      </c>
      <c r="G40" t="s">
        <v>7703</v>
      </c>
      <c r="H40" t="s">
        <v>0</v>
      </c>
      <c r="I40" t="str">
        <f t="shared" si="2"/>
        <v>CCF</v>
      </c>
      <c r="J40" t="str">
        <f t="shared" si="3"/>
        <v>Impreso por imprenta o tiquetes</v>
      </c>
      <c r="K40" s="64" t="s">
        <v>8500</v>
      </c>
      <c r="L40" s="64" t="s">
        <v>7865</v>
      </c>
      <c r="M40">
        <v>18564</v>
      </c>
      <c r="N40" t="s">
        <v>1348</v>
      </c>
      <c r="O40" t="str">
        <f t="shared" si="4"/>
        <v>06142406870019</v>
      </c>
      <c r="P40" t="s">
        <v>1349</v>
      </c>
      <c r="Q40">
        <v>0</v>
      </c>
      <c r="R40">
        <v>0</v>
      </c>
      <c r="S40">
        <v>0</v>
      </c>
      <c r="T40">
        <v>186.65</v>
      </c>
      <c r="U40">
        <v>0</v>
      </c>
      <c r="V40">
        <v>0</v>
      </c>
      <c r="W40">
        <v>0</v>
      </c>
      <c r="X40">
        <v>24.264500000000002</v>
      </c>
      <c r="Y40">
        <v>210.9145</v>
      </c>
      <c r="Z40" t="s">
        <v>7865</v>
      </c>
      <c r="AA40" s="111" t="s">
        <v>1</v>
      </c>
      <c r="AB40" t="s">
        <v>7865</v>
      </c>
      <c r="AC40">
        <v>0</v>
      </c>
    </row>
    <row r="41" spans="1:29" hidden="1" x14ac:dyDescent="0.25">
      <c r="A41" t="s">
        <v>8325</v>
      </c>
      <c r="B41" t="str">
        <f t="shared" si="0"/>
        <v>Diciembre</v>
      </c>
      <c r="C41" t="b">
        <f t="shared" si="1"/>
        <v>0</v>
      </c>
      <c r="D41">
        <v>698</v>
      </c>
      <c r="E41">
        <v>2022</v>
      </c>
      <c r="F41" t="s">
        <v>8875</v>
      </c>
      <c r="G41" t="s">
        <v>7703</v>
      </c>
      <c r="H41" t="s">
        <v>0</v>
      </c>
      <c r="I41" t="str">
        <f t="shared" si="2"/>
        <v>CCF</v>
      </c>
      <c r="J41" t="str">
        <f t="shared" si="3"/>
        <v>Impreso por imprenta o tiquetes</v>
      </c>
      <c r="K41" s="64" t="s">
        <v>8500</v>
      </c>
      <c r="L41" s="64" t="s">
        <v>7865</v>
      </c>
      <c r="M41">
        <v>18565</v>
      </c>
      <c r="N41" t="s">
        <v>1348</v>
      </c>
      <c r="O41" t="str">
        <f t="shared" si="4"/>
        <v>06142406870019</v>
      </c>
      <c r="P41" t="s">
        <v>1349</v>
      </c>
      <c r="Q41">
        <v>0</v>
      </c>
      <c r="R41">
        <v>0</v>
      </c>
      <c r="S41">
        <v>0</v>
      </c>
      <c r="T41">
        <v>199.24</v>
      </c>
      <c r="U41">
        <v>0</v>
      </c>
      <c r="V41">
        <v>0</v>
      </c>
      <c r="W41">
        <v>0</v>
      </c>
      <c r="X41">
        <v>25.901200000000003</v>
      </c>
      <c r="Y41">
        <v>225.14120000000003</v>
      </c>
      <c r="Z41" t="s">
        <v>7865</v>
      </c>
      <c r="AA41" s="111" t="s">
        <v>1</v>
      </c>
      <c r="AB41" t="s">
        <v>7865</v>
      </c>
      <c r="AC41">
        <v>0</v>
      </c>
    </row>
    <row r="42" spans="1:29" hidden="1" x14ac:dyDescent="0.25">
      <c r="A42" t="s">
        <v>8325</v>
      </c>
      <c r="B42" t="str">
        <f t="shared" si="0"/>
        <v>Diciembre</v>
      </c>
      <c r="C42" t="b">
        <f t="shared" si="1"/>
        <v>0</v>
      </c>
      <c r="D42">
        <v>697</v>
      </c>
      <c r="E42">
        <v>2022</v>
      </c>
      <c r="F42" t="s">
        <v>8875</v>
      </c>
      <c r="G42" t="s">
        <v>7703</v>
      </c>
      <c r="H42" t="s">
        <v>0</v>
      </c>
      <c r="I42" t="str">
        <f t="shared" si="2"/>
        <v>CCF</v>
      </c>
      <c r="J42" t="str">
        <f t="shared" si="3"/>
        <v>Impreso por imprenta o tiquetes</v>
      </c>
      <c r="K42" s="64" t="s">
        <v>8500</v>
      </c>
      <c r="L42" s="64" t="s">
        <v>7865</v>
      </c>
      <c r="M42">
        <v>16553</v>
      </c>
      <c r="N42" t="s">
        <v>4806</v>
      </c>
      <c r="O42" t="str">
        <f t="shared" si="4"/>
        <v>06170103310012</v>
      </c>
      <c r="P42" t="s">
        <v>4807</v>
      </c>
      <c r="Q42">
        <v>0</v>
      </c>
      <c r="R42">
        <v>0</v>
      </c>
      <c r="S42">
        <v>0</v>
      </c>
      <c r="T42">
        <v>70</v>
      </c>
      <c r="U42">
        <v>0</v>
      </c>
      <c r="V42">
        <v>0</v>
      </c>
      <c r="W42">
        <v>0</v>
      </c>
      <c r="X42">
        <v>9.1</v>
      </c>
      <c r="Y42">
        <v>79.099999999999994</v>
      </c>
      <c r="Z42" t="s">
        <v>7865</v>
      </c>
      <c r="AA42" s="111" t="s">
        <v>1</v>
      </c>
      <c r="AB42" t="s">
        <v>8040</v>
      </c>
      <c r="AC42">
        <v>4</v>
      </c>
    </row>
    <row r="43" spans="1:29" hidden="1" x14ac:dyDescent="0.25">
      <c r="A43" t="s">
        <v>8325</v>
      </c>
      <c r="B43" t="str">
        <f t="shared" si="0"/>
        <v>Diciembre</v>
      </c>
      <c r="C43" t="b">
        <f t="shared" si="1"/>
        <v>0</v>
      </c>
      <c r="D43">
        <v>696</v>
      </c>
      <c r="E43">
        <v>2022</v>
      </c>
      <c r="F43" t="s">
        <v>8875</v>
      </c>
      <c r="G43" t="s">
        <v>7703</v>
      </c>
      <c r="H43" t="s">
        <v>0</v>
      </c>
      <c r="I43" t="str">
        <f t="shared" si="2"/>
        <v>CCF</v>
      </c>
      <c r="J43" t="str">
        <f t="shared" si="3"/>
        <v>Impreso por imprenta o tiquetes</v>
      </c>
      <c r="K43" s="64" t="s">
        <v>8500</v>
      </c>
      <c r="L43" s="64" t="s">
        <v>7865</v>
      </c>
      <c r="M43">
        <v>258</v>
      </c>
      <c r="N43" t="s">
        <v>8459</v>
      </c>
      <c r="O43" t="str">
        <f t="shared" si="4"/>
        <v>06141402221059</v>
      </c>
      <c r="P43" t="s">
        <v>8460</v>
      </c>
      <c r="Q43">
        <v>0</v>
      </c>
      <c r="R43">
        <v>0</v>
      </c>
      <c r="S43">
        <v>0</v>
      </c>
      <c r="T43">
        <v>10.62</v>
      </c>
      <c r="U43">
        <v>0</v>
      </c>
      <c r="V43">
        <v>0</v>
      </c>
      <c r="W43">
        <v>0</v>
      </c>
      <c r="X43">
        <v>1.3806</v>
      </c>
      <c r="Y43">
        <v>12.000599999999999</v>
      </c>
      <c r="Z43" t="s">
        <v>7865</v>
      </c>
      <c r="AA43" s="111" t="s">
        <v>1</v>
      </c>
      <c r="AB43" t="s">
        <v>7865</v>
      </c>
      <c r="AC43">
        <v>0</v>
      </c>
    </row>
    <row r="44" spans="1:29" hidden="1" x14ac:dyDescent="0.25">
      <c r="A44" t="s">
        <v>8325</v>
      </c>
      <c r="B44" t="str">
        <f t="shared" si="0"/>
        <v>Diciembre</v>
      </c>
      <c r="C44" t="b">
        <f t="shared" si="1"/>
        <v>0</v>
      </c>
      <c r="D44">
        <v>695</v>
      </c>
      <c r="E44">
        <v>2022</v>
      </c>
      <c r="F44" t="s">
        <v>8875</v>
      </c>
      <c r="G44" t="s">
        <v>7703</v>
      </c>
      <c r="H44" t="s">
        <v>0</v>
      </c>
      <c r="I44" t="str">
        <f t="shared" si="2"/>
        <v>CCF</v>
      </c>
      <c r="J44" t="str">
        <f t="shared" si="3"/>
        <v>Impreso por imprenta o tiquetes</v>
      </c>
      <c r="K44" s="64" t="s">
        <v>8500</v>
      </c>
      <c r="L44" s="64" t="s">
        <v>7865</v>
      </c>
      <c r="M44">
        <v>115527</v>
      </c>
      <c r="N44" t="s">
        <v>2272</v>
      </c>
      <c r="O44" t="str">
        <f t="shared" si="4"/>
        <v>06142305771172</v>
      </c>
      <c r="P44" t="s">
        <v>2273</v>
      </c>
      <c r="Q44">
        <v>1.81</v>
      </c>
      <c r="R44">
        <v>0</v>
      </c>
      <c r="S44">
        <v>0</v>
      </c>
      <c r="T44">
        <v>20.52</v>
      </c>
      <c r="U44">
        <v>0</v>
      </c>
      <c r="V44">
        <v>0</v>
      </c>
      <c r="W44">
        <v>0</v>
      </c>
      <c r="X44">
        <v>2.6676000000000002</v>
      </c>
      <c r="Y44">
        <v>24.997599999999998</v>
      </c>
      <c r="Z44" t="s">
        <v>7865</v>
      </c>
      <c r="AA44" s="111" t="s">
        <v>1</v>
      </c>
      <c r="AB44" t="s">
        <v>7865</v>
      </c>
      <c r="AC44">
        <v>0</v>
      </c>
    </row>
    <row r="45" spans="1:29" hidden="1" x14ac:dyDescent="0.25">
      <c r="A45" t="s">
        <v>8325</v>
      </c>
      <c r="B45" t="str">
        <f t="shared" si="0"/>
        <v>Diciembre</v>
      </c>
      <c r="C45" t="b">
        <f t="shared" si="1"/>
        <v>0</v>
      </c>
      <c r="D45">
        <v>694</v>
      </c>
      <c r="E45">
        <v>2022</v>
      </c>
      <c r="F45" t="s">
        <v>8930</v>
      </c>
      <c r="G45" t="s">
        <v>7703</v>
      </c>
      <c r="H45" t="s">
        <v>0</v>
      </c>
      <c r="I45" t="str">
        <f t="shared" si="2"/>
        <v>CCF</v>
      </c>
      <c r="J45" t="str">
        <f t="shared" si="3"/>
        <v>Impreso por imprenta o tiquetes</v>
      </c>
      <c r="K45" s="64" t="s">
        <v>8500</v>
      </c>
      <c r="L45" s="64" t="s">
        <v>7865</v>
      </c>
      <c r="M45">
        <v>15458</v>
      </c>
      <c r="N45" t="s">
        <v>1492</v>
      </c>
      <c r="O45" t="str">
        <f t="shared" si="4"/>
        <v>06140307951051</v>
      </c>
      <c r="P45" t="s">
        <v>1493</v>
      </c>
      <c r="Q45">
        <v>2.92</v>
      </c>
      <c r="R45">
        <v>0</v>
      </c>
      <c r="S45">
        <v>0</v>
      </c>
      <c r="T45">
        <v>32.81</v>
      </c>
      <c r="U45">
        <v>0</v>
      </c>
      <c r="V45">
        <v>0</v>
      </c>
      <c r="W45">
        <v>0</v>
      </c>
      <c r="X45">
        <v>4.2653000000000008</v>
      </c>
      <c r="Y45">
        <v>39.995300000000007</v>
      </c>
      <c r="Z45" t="s">
        <v>7865</v>
      </c>
      <c r="AA45" s="111" t="s">
        <v>1</v>
      </c>
      <c r="AB45" t="s">
        <v>7865</v>
      </c>
      <c r="AC45">
        <v>0</v>
      </c>
    </row>
    <row r="46" spans="1:29" hidden="1" x14ac:dyDescent="0.25">
      <c r="A46" t="s">
        <v>8325</v>
      </c>
      <c r="B46" t="str">
        <f t="shared" si="0"/>
        <v>Diciembre</v>
      </c>
      <c r="C46" t="b">
        <f t="shared" si="1"/>
        <v>0</v>
      </c>
      <c r="D46">
        <v>693</v>
      </c>
      <c r="E46">
        <v>2022</v>
      </c>
      <c r="F46" t="s">
        <v>8929</v>
      </c>
      <c r="G46" t="s">
        <v>7703</v>
      </c>
      <c r="H46" t="s">
        <v>0</v>
      </c>
      <c r="I46" t="str">
        <f t="shared" si="2"/>
        <v>CCF</v>
      </c>
      <c r="J46" t="str">
        <f t="shared" si="3"/>
        <v>Impreso por imprenta o tiquetes</v>
      </c>
      <c r="K46" s="64" t="s">
        <v>8500</v>
      </c>
      <c r="L46" s="64" t="s">
        <v>7865</v>
      </c>
      <c r="M46">
        <v>18116</v>
      </c>
      <c r="N46" t="s">
        <v>1348</v>
      </c>
      <c r="O46" t="str">
        <f t="shared" si="4"/>
        <v>06142406870019</v>
      </c>
      <c r="P46" t="s">
        <v>1349</v>
      </c>
      <c r="Q46">
        <v>0</v>
      </c>
      <c r="R46">
        <v>0</v>
      </c>
      <c r="S46">
        <v>0</v>
      </c>
      <c r="T46">
        <v>199.24</v>
      </c>
      <c r="U46">
        <v>0</v>
      </c>
      <c r="V46">
        <v>0</v>
      </c>
      <c r="W46">
        <v>0</v>
      </c>
      <c r="X46">
        <v>25.901200000000003</v>
      </c>
      <c r="Y46">
        <v>225.14120000000003</v>
      </c>
      <c r="Z46" t="s">
        <v>7865</v>
      </c>
      <c r="AA46" s="111" t="s">
        <v>1</v>
      </c>
      <c r="AB46" t="s">
        <v>7865</v>
      </c>
      <c r="AC46">
        <v>0</v>
      </c>
    </row>
    <row r="47" spans="1:29" hidden="1" x14ac:dyDescent="0.25">
      <c r="A47" t="s">
        <v>8325</v>
      </c>
      <c r="B47" t="str">
        <f t="shared" si="0"/>
        <v>Diciembre</v>
      </c>
      <c r="C47" t="b">
        <f t="shared" si="1"/>
        <v>0</v>
      </c>
      <c r="D47">
        <v>692</v>
      </c>
      <c r="E47">
        <v>2022</v>
      </c>
      <c r="F47" t="s">
        <v>8929</v>
      </c>
      <c r="G47" t="s">
        <v>7703</v>
      </c>
      <c r="H47" t="s">
        <v>0</v>
      </c>
      <c r="I47" t="str">
        <f t="shared" si="2"/>
        <v>CCF</v>
      </c>
      <c r="J47" t="str">
        <f t="shared" si="3"/>
        <v>Impreso por imprenta o tiquetes</v>
      </c>
      <c r="K47" s="64" t="s">
        <v>8500</v>
      </c>
      <c r="L47" s="64" t="s">
        <v>7865</v>
      </c>
      <c r="M47">
        <v>18115</v>
      </c>
      <c r="N47" t="s">
        <v>1348</v>
      </c>
      <c r="O47" t="str">
        <f t="shared" si="4"/>
        <v>06142406870019</v>
      </c>
      <c r="P47" t="s">
        <v>1349</v>
      </c>
      <c r="Q47">
        <v>0</v>
      </c>
      <c r="R47">
        <v>0</v>
      </c>
      <c r="S47">
        <v>0</v>
      </c>
      <c r="T47">
        <v>186.65</v>
      </c>
      <c r="U47">
        <v>0</v>
      </c>
      <c r="V47">
        <v>0</v>
      </c>
      <c r="W47">
        <v>0</v>
      </c>
      <c r="X47">
        <v>24.264500000000002</v>
      </c>
      <c r="Y47">
        <v>210.9145</v>
      </c>
      <c r="Z47" t="s">
        <v>7865</v>
      </c>
      <c r="AA47" s="111" t="s">
        <v>1</v>
      </c>
      <c r="AB47" t="s">
        <v>7865</v>
      </c>
      <c r="AC47">
        <v>0</v>
      </c>
    </row>
    <row r="48" spans="1:29" x14ac:dyDescent="0.25">
      <c r="A48" t="s">
        <v>8325</v>
      </c>
      <c r="B48" t="str">
        <f t="shared" si="0"/>
        <v>Diciembre</v>
      </c>
      <c r="C48" t="b">
        <f t="shared" si="1"/>
        <v>0</v>
      </c>
      <c r="D48">
        <v>691</v>
      </c>
      <c r="E48">
        <v>2022</v>
      </c>
      <c r="F48" t="s">
        <v>8907</v>
      </c>
      <c r="G48" t="s">
        <v>0</v>
      </c>
      <c r="H48" t="s">
        <v>8044</v>
      </c>
      <c r="I48" t="str">
        <f t="shared" si="2"/>
        <v>Factura</v>
      </c>
      <c r="J48" t="str">
        <f t="shared" si="3"/>
        <v>Otros</v>
      </c>
      <c r="K48" s="64" t="s">
        <v>8500</v>
      </c>
      <c r="L48" s="64" t="s">
        <v>7865</v>
      </c>
      <c r="M48">
        <v>11010474</v>
      </c>
      <c r="N48" t="s">
        <v>8928</v>
      </c>
      <c r="O48" t="str">
        <f t="shared" si="4"/>
        <v>202203454209</v>
      </c>
      <c r="P48" t="s">
        <v>7933</v>
      </c>
      <c r="Q48">
        <v>0</v>
      </c>
      <c r="R48">
        <v>0</v>
      </c>
      <c r="S48">
        <v>18</v>
      </c>
      <c r="T48">
        <v>0</v>
      </c>
      <c r="U48">
        <v>0</v>
      </c>
      <c r="V48">
        <v>12154.58</v>
      </c>
      <c r="W48">
        <v>0</v>
      </c>
      <c r="X48">
        <v>1580.0954000000002</v>
      </c>
      <c r="Y48">
        <v>13752.6754</v>
      </c>
      <c r="Z48" t="s">
        <v>7865</v>
      </c>
      <c r="AA48" s="111" t="s">
        <v>1</v>
      </c>
      <c r="AB48" t="s">
        <v>8045</v>
      </c>
      <c r="AC48">
        <v>7.67</v>
      </c>
    </row>
    <row r="49" spans="1:29" hidden="1" x14ac:dyDescent="0.25">
      <c r="A49" t="s">
        <v>8325</v>
      </c>
      <c r="B49" t="str">
        <f t="shared" si="0"/>
        <v>Diciembre</v>
      </c>
      <c r="C49" t="b">
        <f t="shared" si="1"/>
        <v>0</v>
      </c>
      <c r="D49">
        <v>690</v>
      </c>
      <c r="E49">
        <v>2022</v>
      </c>
      <c r="F49" t="s">
        <v>8907</v>
      </c>
      <c r="G49" t="s">
        <v>7703</v>
      </c>
      <c r="H49" t="s">
        <v>0</v>
      </c>
      <c r="I49" t="str">
        <f t="shared" si="2"/>
        <v>CCF</v>
      </c>
      <c r="J49" t="str">
        <f t="shared" si="3"/>
        <v>Impreso por imprenta o tiquetes</v>
      </c>
      <c r="K49" s="64" t="s">
        <v>8500</v>
      </c>
      <c r="L49" s="64" t="s">
        <v>7865</v>
      </c>
      <c r="M49">
        <v>24268</v>
      </c>
      <c r="N49" t="s">
        <v>1340</v>
      </c>
      <c r="O49" t="str">
        <f t="shared" si="4"/>
        <v>06142407750010</v>
      </c>
      <c r="P49" t="s">
        <v>1341</v>
      </c>
      <c r="Q49">
        <v>0</v>
      </c>
      <c r="R49">
        <v>0</v>
      </c>
      <c r="S49">
        <v>0</v>
      </c>
      <c r="T49">
        <v>247</v>
      </c>
      <c r="U49">
        <v>0</v>
      </c>
      <c r="V49">
        <v>0</v>
      </c>
      <c r="W49">
        <v>0</v>
      </c>
      <c r="X49">
        <v>32.11</v>
      </c>
      <c r="Y49">
        <v>279.11</v>
      </c>
      <c r="Z49" t="s">
        <v>7865</v>
      </c>
      <c r="AA49" s="111" t="s">
        <v>1</v>
      </c>
      <c r="AB49" t="s">
        <v>7865</v>
      </c>
      <c r="AC49">
        <v>0</v>
      </c>
    </row>
    <row r="50" spans="1:29" hidden="1" x14ac:dyDescent="0.25">
      <c r="A50" t="s">
        <v>8325</v>
      </c>
      <c r="B50" t="str">
        <f t="shared" si="0"/>
        <v>Diciembre</v>
      </c>
      <c r="C50" t="b">
        <f t="shared" si="1"/>
        <v>0</v>
      </c>
      <c r="D50">
        <v>689</v>
      </c>
      <c r="E50">
        <v>2022</v>
      </c>
      <c r="F50" t="s">
        <v>8907</v>
      </c>
      <c r="G50" t="s">
        <v>7703</v>
      </c>
      <c r="H50" t="s">
        <v>0</v>
      </c>
      <c r="I50" t="str">
        <f t="shared" si="2"/>
        <v>CCF</v>
      </c>
      <c r="J50" t="str">
        <f t="shared" si="3"/>
        <v>Impreso por imprenta o tiquetes</v>
      </c>
      <c r="K50" s="64" t="s">
        <v>8500</v>
      </c>
      <c r="L50" s="64" t="s">
        <v>7865</v>
      </c>
      <c r="M50">
        <v>1408</v>
      </c>
      <c r="N50" t="s">
        <v>8739</v>
      </c>
      <c r="O50" t="str">
        <f t="shared" si="4"/>
        <v>11081010721018</v>
      </c>
      <c r="P50" t="s">
        <v>8740</v>
      </c>
      <c r="Q50">
        <v>0</v>
      </c>
      <c r="R50">
        <v>0</v>
      </c>
      <c r="S50">
        <v>0</v>
      </c>
      <c r="T50">
        <v>90.27</v>
      </c>
      <c r="U50">
        <v>0</v>
      </c>
      <c r="V50">
        <v>0</v>
      </c>
      <c r="W50">
        <v>0</v>
      </c>
      <c r="X50">
        <v>11.735099999999999</v>
      </c>
      <c r="Y50">
        <v>102.0051</v>
      </c>
      <c r="Z50" t="s">
        <v>7865</v>
      </c>
      <c r="AA50" s="111" t="s">
        <v>1</v>
      </c>
      <c r="AB50" t="s">
        <v>7865</v>
      </c>
      <c r="AC50">
        <v>0</v>
      </c>
    </row>
    <row r="51" spans="1:29" hidden="1" x14ac:dyDescent="0.25">
      <c r="A51" t="s">
        <v>8325</v>
      </c>
      <c r="B51" t="str">
        <f t="shared" si="0"/>
        <v>Diciembre</v>
      </c>
      <c r="C51" t="b">
        <f t="shared" si="1"/>
        <v>0</v>
      </c>
      <c r="D51">
        <v>688</v>
      </c>
      <c r="E51">
        <v>2022</v>
      </c>
      <c r="F51" t="s">
        <v>8906</v>
      </c>
      <c r="G51" t="s">
        <v>7703</v>
      </c>
      <c r="H51" t="s">
        <v>0</v>
      </c>
      <c r="I51" t="str">
        <f t="shared" si="2"/>
        <v>CCF</v>
      </c>
      <c r="J51" t="str">
        <f t="shared" si="3"/>
        <v>Impreso por imprenta o tiquetes</v>
      </c>
      <c r="K51" s="64" t="s">
        <v>8500</v>
      </c>
      <c r="L51" s="64" t="s">
        <v>7865</v>
      </c>
      <c r="M51">
        <v>27581</v>
      </c>
      <c r="N51" t="s">
        <v>3581</v>
      </c>
      <c r="O51" t="str">
        <f t="shared" si="4"/>
        <v>08210507660026</v>
      </c>
      <c r="P51" t="s">
        <v>3582</v>
      </c>
      <c r="Q51">
        <v>2.09</v>
      </c>
      <c r="R51">
        <v>0</v>
      </c>
      <c r="S51">
        <v>0</v>
      </c>
      <c r="T51">
        <v>24.7</v>
      </c>
      <c r="U51">
        <v>0</v>
      </c>
      <c r="V51">
        <v>0</v>
      </c>
      <c r="W51">
        <v>0</v>
      </c>
      <c r="X51">
        <v>3.2109999999999999</v>
      </c>
      <c r="Y51">
        <v>30.000999999999998</v>
      </c>
      <c r="Z51" t="s">
        <v>7865</v>
      </c>
      <c r="AA51" s="111" t="s">
        <v>1</v>
      </c>
      <c r="AB51" t="s">
        <v>7865</v>
      </c>
      <c r="AC51">
        <v>0</v>
      </c>
    </row>
    <row r="52" spans="1:29" hidden="1" x14ac:dyDescent="0.25">
      <c r="A52" t="s">
        <v>8325</v>
      </c>
      <c r="B52" t="str">
        <f t="shared" si="0"/>
        <v>Diciembre</v>
      </c>
      <c r="C52" t="b">
        <f t="shared" si="1"/>
        <v>0</v>
      </c>
      <c r="D52">
        <v>687</v>
      </c>
      <c r="E52">
        <v>2022</v>
      </c>
      <c r="F52" t="s">
        <v>8906</v>
      </c>
      <c r="G52" t="s">
        <v>7703</v>
      </c>
      <c r="H52" t="s">
        <v>0</v>
      </c>
      <c r="I52" t="str">
        <f t="shared" si="2"/>
        <v>CCF</v>
      </c>
      <c r="J52" t="str">
        <f t="shared" si="3"/>
        <v>Impreso por imprenta o tiquetes</v>
      </c>
      <c r="K52" s="64" t="s">
        <v>8500</v>
      </c>
      <c r="L52" s="64" t="s">
        <v>7865</v>
      </c>
      <c r="M52">
        <v>1409</v>
      </c>
      <c r="N52" t="s">
        <v>8739</v>
      </c>
      <c r="O52" t="str">
        <f t="shared" si="4"/>
        <v>11081010721018</v>
      </c>
      <c r="P52" t="s">
        <v>8740</v>
      </c>
      <c r="Q52">
        <v>0</v>
      </c>
      <c r="R52">
        <v>0</v>
      </c>
      <c r="S52">
        <v>0</v>
      </c>
      <c r="T52">
        <v>8.85</v>
      </c>
      <c r="U52">
        <v>0</v>
      </c>
      <c r="V52">
        <v>0</v>
      </c>
      <c r="W52">
        <v>0</v>
      </c>
      <c r="X52">
        <v>1.1505000000000001</v>
      </c>
      <c r="Y52">
        <v>10.000499999999999</v>
      </c>
      <c r="Z52" t="s">
        <v>7865</v>
      </c>
      <c r="AA52" s="111" t="s">
        <v>1</v>
      </c>
      <c r="AB52" t="s">
        <v>8040</v>
      </c>
      <c r="AC52">
        <v>724.69</v>
      </c>
    </row>
    <row r="53" spans="1:29" hidden="1" x14ac:dyDescent="0.25">
      <c r="A53" t="s">
        <v>8325</v>
      </c>
      <c r="B53" t="str">
        <f t="shared" si="0"/>
        <v>Diciembre</v>
      </c>
      <c r="C53" t="b">
        <f t="shared" si="1"/>
        <v>0</v>
      </c>
      <c r="D53">
        <v>686</v>
      </c>
      <c r="E53">
        <v>2022</v>
      </c>
      <c r="F53" t="s">
        <v>8906</v>
      </c>
      <c r="G53" t="s">
        <v>7703</v>
      </c>
      <c r="H53" t="s">
        <v>0</v>
      </c>
      <c r="I53" t="str">
        <f t="shared" si="2"/>
        <v>CCF</v>
      </c>
      <c r="J53" t="str">
        <f t="shared" si="3"/>
        <v>Impreso por imprenta o tiquetes</v>
      </c>
      <c r="K53" s="64" t="s">
        <v>8500</v>
      </c>
      <c r="L53" s="64" t="s">
        <v>7865</v>
      </c>
      <c r="M53">
        <v>44</v>
      </c>
      <c r="N53" t="s">
        <v>1564</v>
      </c>
      <c r="O53" t="str">
        <f t="shared" si="4"/>
        <v>06142806901106</v>
      </c>
      <c r="P53" t="s">
        <v>1565</v>
      </c>
      <c r="Q53">
        <v>0</v>
      </c>
      <c r="R53">
        <v>0</v>
      </c>
      <c r="S53">
        <v>0</v>
      </c>
      <c r="T53">
        <v>61.94</v>
      </c>
      <c r="U53">
        <v>0</v>
      </c>
      <c r="V53">
        <v>0</v>
      </c>
      <c r="W53">
        <v>0</v>
      </c>
      <c r="X53">
        <v>8.0521999999999991</v>
      </c>
      <c r="Y53">
        <v>69.992199999999997</v>
      </c>
      <c r="Z53" t="s">
        <v>7865</v>
      </c>
      <c r="AA53" s="111" t="s">
        <v>1</v>
      </c>
      <c r="AB53" t="s">
        <v>8040</v>
      </c>
      <c r="AC53">
        <v>819.2</v>
      </c>
    </row>
    <row r="54" spans="1:29" hidden="1" x14ac:dyDescent="0.25">
      <c r="A54" t="s">
        <v>8325</v>
      </c>
      <c r="B54" t="str">
        <f t="shared" si="0"/>
        <v>Diciembre</v>
      </c>
      <c r="C54" t="b">
        <f t="shared" si="1"/>
        <v>0</v>
      </c>
      <c r="D54">
        <v>685</v>
      </c>
      <c r="E54">
        <v>2022</v>
      </c>
      <c r="F54" t="s">
        <v>8842</v>
      </c>
      <c r="G54" t="s">
        <v>7703</v>
      </c>
      <c r="H54" t="s">
        <v>0</v>
      </c>
      <c r="I54" t="str">
        <f t="shared" si="2"/>
        <v>CCF</v>
      </c>
      <c r="J54" t="str">
        <f t="shared" si="3"/>
        <v>Impreso por imprenta o tiquetes</v>
      </c>
      <c r="K54" s="64" t="s">
        <v>8500</v>
      </c>
      <c r="L54" s="64" t="s">
        <v>7865</v>
      </c>
      <c r="M54">
        <v>24704</v>
      </c>
      <c r="N54" t="s">
        <v>1329</v>
      </c>
      <c r="O54" t="str">
        <f t="shared" si="4"/>
        <v>06142302931020</v>
      </c>
      <c r="P54" t="s">
        <v>1330</v>
      </c>
      <c r="Q54">
        <v>0</v>
      </c>
      <c r="R54">
        <v>0</v>
      </c>
      <c r="S54">
        <v>0</v>
      </c>
      <c r="T54">
        <v>2438.9499999999998</v>
      </c>
      <c r="U54">
        <v>0</v>
      </c>
      <c r="V54">
        <v>0</v>
      </c>
      <c r="W54">
        <v>0</v>
      </c>
      <c r="X54">
        <v>317.06349999999998</v>
      </c>
      <c r="Y54">
        <v>2756.0135</v>
      </c>
      <c r="Z54" t="s">
        <v>7865</v>
      </c>
      <c r="AA54" s="111" t="s">
        <v>1</v>
      </c>
      <c r="AB54" t="s">
        <v>8040</v>
      </c>
      <c r="AC54">
        <v>89.84</v>
      </c>
    </row>
    <row r="55" spans="1:29" hidden="1" x14ac:dyDescent="0.25">
      <c r="A55" t="s">
        <v>8325</v>
      </c>
      <c r="B55" t="str">
        <f t="shared" si="0"/>
        <v>Diciembre</v>
      </c>
      <c r="C55" t="b">
        <f t="shared" si="1"/>
        <v>0</v>
      </c>
      <c r="D55">
        <v>684</v>
      </c>
      <c r="E55">
        <v>2022</v>
      </c>
      <c r="F55" t="s">
        <v>8842</v>
      </c>
      <c r="G55" t="s">
        <v>7703</v>
      </c>
      <c r="H55" t="s">
        <v>0</v>
      </c>
      <c r="I55" t="str">
        <f t="shared" si="2"/>
        <v>CCF</v>
      </c>
      <c r="J55" t="str">
        <f t="shared" si="3"/>
        <v>Impreso por imprenta o tiquetes</v>
      </c>
      <c r="K55" s="64" t="s">
        <v>8500</v>
      </c>
      <c r="L55" s="64" t="s">
        <v>7865</v>
      </c>
      <c r="M55">
        <v>3933558</v>
      </c>
      <c r="N55" t="s">
        <v>1504</v>
      </c>
      <c r="O55" t="str">
        <f t="shared" si="4"/>
        <v>06142610981012</v>
      </c>
      <c r="P55" t="s">
        <v>1505</v>
      </c>
      <c r="Q55">
        <v>0</v>
      </c>
      <c r="R55">
        <v>0</v>
      </c>
      <c r="S55">
        <v>0</v>
      </c>
      <c r="T55">
        <v>327.96</v>
      </c>
      <c r="U55">
        <v>0</v>
      </c>
      <c r="V55">
        <v>0</v>
      </c>
      <c r="W55">
        <v>0</v>
      </c>
      <c r="X55">
        <v>42.634799999999998</v>
      </c>
      <c r="Y55">
        <v>370.59479999999996</v>
      </c>
      <c r="Z55" t="s">
        <v>7865</v>
      </c>
      <c r="AA55" s="111" t="s">
        <v>1</v>
      </c>
      <c r="AB55" t="s">
        <v>8040</v>
      </c>
      <c r="AC55">
        <v>12.24</v>
      </c>
    </row>
    <row r="56" spans="1:29" hidden="1" x14ac:dyDescent="0.25">
      <c r="A56" t="s">
        <v>8325</v>
      </c>
      <c r="B56" t="str">
        <f t="shared" si="0"/>
        <v>Diciembre</v>
      </c>
      <c r="C56" t="b">
        <f t="shared" si="1"/>
        <v>0</v>
      </c>
      <c r="D56">
        <v>683</v>
      </c>
      <c r="E56">
        <v>2022</v>
      </c>
      <c r="F56" t="s">
        <v>8842</v>
      </c>
      <c r="G56" t="s">
        <v>7703</v>
      </c>
      <c r="H56" t="s">
        <v>0</v>
      </c>
      <c r="I56" t="str">
        <f t="shared" si="2"/>
        <v>CCF</v>
      </c>
      <c r="J56" t="str">
        <f t="shared" si="3"/>
        <v>Impreso por imprenta o tiquetes</v>
      </c>
      <c r="K56" s="64" t="s">
        <v>8500</v>
      </c>
      <c r="L56" s="64" t="s">
        <v>7865</v>
      </c>
      <c r="M56">
        <v>1062530</v>
      </c>
      <c r="N56" t="s">
        <v>39</v>
      </c>
      <c r="O56" t="str">
        <f t="shared" si="4"/>
        <v>06141909001034</v>
      </c>
      <c r="P56" t="s">
        <v>1417</v>
      </c>
      <c r="Q56">
        <v>2.61</v>
      </c>
      <c r="R56">
        <v>0</v>
      </c>
      <c r="S56">
        <v>0</v>
      </c>
      <c r="T56">
        <v>30.43</v>
      </c>
      <c r="U56">
        <v>0</v>
      </c>
      <c r="V56">
        <v>0</v>
      </c>
      <c r="W56">
        <v>0</v>
      </c>
      <c r="X56">
        <v>3.9559000000000002</v>
      </c>
      <c r="Y56">
        <v>36.995899999999999</v>
      </c>
      <c r="Z56" t="s">
        <v>7865</v>
      </c>
      <c r="AA56" s="111" t="s">
        <v>1</v>
      </c>
      <c r="AB56" t="s">
        <v>7865</v>
      </c>
      <c r="AC56">
        <v>0</v>
      </c>
    </row>
    <row r="57" spans="1:29" hidden="1" x14ac:dyDescent="0.25">
      <c r="A57" t="s">
        <v>8325</v>
      </c>
      <c r="B57" t="str">
        <f t="shared" si="0"/>
        <v>Diciembre</v>
      </c>
      <c r="C57" t="b">
        <f t="shared" si="1"/>
        <v>0</v>
      </c>
      <c r="D57">
        <v>682</v>
      </c>
      <c r="E57">
        <v>2022</v>
      </c>
      <c r="F57" t="s">
        <v>8842</v>
      </c>
      <c r="G57" t="s">
        <v>7703</v>
      </c>
      <c r="H57" t="s">
        <v>0</v>
      </c>
      <c r="I57" t="str">
        <f t="shared" si="2"/>
        <v>CCF</v>
      </c>
      <c r="J57" t="str">
        <f t="shared" si="3"/>
        <v>Impreso por imprenta o tiquetes</v>
      </c>
      <c r="K57" s="64" t="s">
        <v>8500</v>
      </c>
      <c r="L57" s="64" t="s">
        <v>7865</v>
      </c>
      <c r="M57">
        <v>275302</v>
      </c>
      <c r="N57" t="s">
        <v>1322</v>
      </c>
      <c r="O57" t="str">
        <f t="shared" si="4"/>
        <v>14070503650018</v>
      </c>
      <c r="P57" t="s">
        <v>1323</v>
      </c>
      <c r="Q57">
        <v>1.5</v>
      </c>
      <c r="R57">
        <v>0</v>
      </c>
      <c r="S57">
        <v>0</v>
      </c>
      <c r="T57">
        <v>16.37</v>
      </c>
      <c r="U57">
        <v>0</v>
      </c>
      <c r="V57">
        <v>0</v>
      </c>
      <c r="W57">
        <v>0</v>
      </c>
      <c r="X57">
        <v>2.1281000000000003</v>
      </c>
      <c r="Y57">
        <v>19.998100000000001</v>
      </c>
      <c r="Z57" t="s">
        <v>7865</v>
      </c>
      <c r="AA57" s="111" t="s">
        <v>1</v>
      </c>
      <c r="AB57" t="s">
        <v>7865</v>
      </c>
      <c r="AC57">
        <v>0</v>
      </c>
    </row>
    <row r="58" spans="1:29" hidden="1" x14ac:dyDescent="0.25">
      <c r="A58" t="s">
        <v>8325</v>
      </c>
      <c r="B58" t="str">
        <f t="shared" si="0"/>
        <v>Diciembre</v>
      </c>
      <c r="C58" t="b">
        <f t="shared" si="1"/>
        <v>0</v>
      </c>
      <c r="D58">
        <v>681</v>
      </c>
      <c r="E58">
        <v>2022</v>
      </c>
      <c r="F58" t="s">
        <v>8842</v>
      </c>
      <c r="G58" t="s">
        <v>7703</v>
      </c>
      <c r="H58" t="s">
        <v>0</v>
      </c>
      <c r="I58" t="str">
        <f t="shared" si="2"/>
        <v>CCF</v>
      </c>
      <c r="J58" t="str">
        <f t="shared" si="3"/>
        <v>Impreso por imprenta o tiquetes</v>
      </c>
      <c r="K58" s="64" t="s">
        <v>8500</v>
      </c>
      <c r="L58" s="64" t="s">
        <v>7865</v>
      </c>
      <c r="M58">
        <v>14531</v>
      </c>
      <c r="N58" t="s">
        <v>1382</v>
      </c>
      <c r="O58" t="str">
        <f t="shared" si="4"/>
        <v>06142501101070</v>
      </c>
      <c r="P58" t="s">
        <v>1383</v>
      </c>
      <c r="Q58">
        <v>3.52</v>
      </c>
      <c r="R58">
        <v>0</v>
      </c>
      <c r="S58">
        <v>0</v>
      </c>
      <c r="T58">
        <v>41.12</v>
      </c>
      <c r="U58">
        <v>0</v>
      </c>
      <c r="V58">
        <v>0</v>
      </c>
      <c r="W58">
        <v>0</v>
      </c>
      <c r="X58">
        <v>5.3456000000000001</v>
      </c>
      <c r="Y58">
        <v>49.985599999999998</v>
      </c>
      <c r="Z58" t="s">
        <v>7865</v>
      </c>
      <c r="AA58" s="111" t="s">
        <v>1</v>
      </c>
      <c r="AB58" t="s">
        <v>7865</v>
      </c>
      <c r="AC58">
        <v>0</v>
      </c>
    </row>
    <row r="59" spans="1:29" hidden="1" x14ac:dyDescent="0.25">
      <c r="A59" t="s">
        <v>8325</v>
      </c>
      <c r="B59" t="str">
        <f t="shared" si="0"/>
        <v>Diciembre</v>
      </c>
      <c r="C59" t="b">
        <f t="shared" si="1"/>
        <v>0</v>
      </c>
      <c r="D59">
        <v>680</v>
      </c>
      <c r="E59">
        <v>2022</v>
      </c>
      <c r="F59" t="s">
        <v>8819</v>
      </c>
      <c r="G59" t="s">
        <v>7703</v>
      </c>
      <c r="H59" t="s">
        <v>0</v>
      </c>
      <c r="I59" t="str">
        <f t="shared" si="2"/>
        <v>CCF</v>
      </c>
      <c r="J59" t="str">
        <f t="shared" si="3"/>
        <v>Impreso por imprenta o tiquetes</v>
      </c>
      <c r="K59" s="64" t="s">
        <v>8500</v>
      </c>
      <c r="L59" s="64" t="s">
        <v>7865</v>
      </c>
      <c r="M59">
        <v>2338</v>
      </c>
      <c r="N59" t="s">
        <v>8926</v>
      </c>
      <c r="O59" t="str">
        <f t="shared" si="4"/>
        <v>06141802881201</v>
      </c>
      <c r="P59" t="s">
        <v>8927</v>
      </c>
      <c r="Q59">
        <v>0</v>
      </c>
      <c r="R59">
        <v>0</v>
      </c>
      <c r="S59">
        <v>0</v>
      </c>
      <c r="T59">
        <v>17.04</v>
      </c>
      <c r="U59">
        <v>0</v>
      </c>
      <c r="V59">
        <v>0</v>
      </c>
      <c r="W59">
        <v>0</v>
      </c>
      <c r="X59">
        <v>2.2151999999999998</v>
      </c>
      <c r="Y59">
        <v>19.255199999999999</v>
      </c>
      <c r="Z59" t="s">
        <v>7865</v>
      </c>
      <c r="AA59" s="111" t="s">
        <v>1</v>
      </c>
      <c r="AB59" t="s">
        <v>7865</v>
      </c>
      <c r="AC59">
        <v>0</v>
      </c>
    </row>
    <row r="60" spans="1:29" hidden="1" x14ac:dyDescent="0.25">
      <c r="A60" t="s">
        <v>8325</v>
      </c>
      <c r="B60" t="str">
        <f t="shared" si="0"/>
        <v>Diciembre</v>
      </c>
      <c r="C60" t="b">
        <f t="shared" si="1"/>
        <v>0</v>
      </c>
      <c r="D60">
        <v>679</v>
      </c>
      <c r="E60">
        <v>2022</v>
      </c>
      <c r="F60" t="s">
        <v>8820</v>
      </c>
      <c r="G60" t="s">
        <v>7703</v>
      </c>
      <c r="H60" t="s">
        <v>0</v>
      </c>
      <c r="I60" t="str">
        <f t="shared" si="2"/>
        <v>CCF</v>
      </c>
      <c r="J60" t="str">
        <f t="shared" si="3"/>
        <v>Impreso por imprenta o tiquetes</v>
      </c>
      <c r="K60" s="64" t="s">
        <v>8500</v>
      </c>
      <c r="L60" s="64" t="s">
        <v>7865</v>
      </c>
      <c r="M60">
        <v>147</v>
      </c>
      <c r="N60" t="s">
        <v>1537</v>
      </c>
      <c r="O60" t="str">
        <f t="shared" si="4"/>
        <v>12170701191011</v>
      </c>
      <c r="P60" t="s">
        <v>1538</v>
      </c>
      <c r="Q60">
        <v>0</v>
      </c>
      <c r="R60">
        <v>0</v>
      </c>
      <c r="S60">
        <v>0</v>
      </c>
      <c r="T60">
        <v>4865.8500000000004</v>
      </c>
      <c r="U60">
        <v>0</v>
      </c>
      <c r="V60">
        <v>0</v>
      </c>
      <c r="W60">
        <v>0</v>
      </c>
      <c r="X60">
        <v>632.56050000000005</v>
      </c>
      <c r="Y60">
        <v>5498.4105</v>
      </c>
      <c r="Z60" t="s">
        <v>7865</v>
      </c>
      <c r="AA60" s="111" t="s">
        <v>1</v>
      </c>
      <c r="AB60" t="s">
        <v>7865</v>
      </c>
      <c r="AC60">
        <v>0</v>
      </c>
    </row>
    <row r="61" spans="1:29" hidden="1" x14ac:dyDescent="0.25">
      <c r="A61" t="s">
        <v>8325</v>
      </c>
      <c r="B61" t="str">
        <f t="shared" si="0"/>
        <v>Diciembre</v>
      </c>
      <c r="C61" t="b">
        <f t="shared" si="1"/>
        <v>0</v>
      </c>
      <c r="D61">
        <v>678</v>
      </c>
      <c r="E61">
        <v>2022</v>
      </c>
      <c r="F61" t="s">
        <v>8820</v>
      </c>
      <c r="G61" t="s">
        <v>7703</v>
      </c>
      <c r="H61" t="s">
        <v>0</v>
      </c>
      <c r="I61" t="str">
        <f t="shared" si="2"/>
        <v>CCF</v>
      </c>
      <c r="J61" t="str">
        <f t="shared" si="3"/>
        <v>Impreso por imprenta o tiquetes</v>
      </c>
      <c r="K61" s="64" t="s">
        <v>8500</v>
      </c>
      <c r="L61" s="64" t="s">
        <v>7865</v>
      </c>
      <c r="M61">
        <v>49118</v>
      </c>
      <c r="N61" t="s">
        <v>1453</v>
      </c>
      <c r="O61" t="str">
        <f t="shared" si="4"/>
        <v>05111703630014</v>
      </c>
      <c r="P61" t="s">
        <v>1454</v>
      </c>
      <c r="Q61">
        <v>2.8499999999999996</v>
      </c>
      <c r="R61">
        <v>0</v>
      </c>
      <c r="S61">
        <v>0</v>
      </c>
      <c r="T61">
        <v>32.86</v>
      </c>
      <c r="U61">
        <v>0</v>
      </c>
      <c r="V61">
        <v>0</v>
      </c>
      <c r="W61">
        <v>0</v>
      </c>
      <c r="X61">
        <v>4.2717999999999998</v>
      </c>
      <c r="Y61">
        <v>39.9818</v>
      </c>
      <c r="Z61" t="s">
        <v>7865</v>
      </c>
      <c r="AA61" s="111" t="s">
        <v>1</v>
      </c>
      <c r="AB61" t="s">
        <v>7865</v>
      </c>
      <c r="AC61">
        <v>0</v>
      </c>
    </row>
    <row r="62" spans="1:29" hidden="1" x14ac:dyDescent="0.25">
      <c r="A62" t="s">
        <v>8325</v>
      </c>
      <c r="B62" t="str">
        <f t="shared" si="0"/>
        <v>Diciembre</v>
      </c>
      <c r="C62" t="b">
        <f t="shared" si="1"/>
        <v>0</v>
      </c>
      <c r="D62">
        <v>677</v>
      </c>
      <c r="E62">
        <v>2022</v>
      </c>
      <c r="F62" t="s">
        <v>8925</v>
      </c>
      <c r="G62" t="s">
        <v>7703</v>
      </c>
      <c r="H62" t="s">
        <v>0</v>
      </c>
      <c r="I62" t="str">
        <f t="shared" si="2"/>
        <v>CCF</v>
      </c>
      <c r="J62" t="str">
        <f t="shared" si="3"/>
        <v>Impreso por imprenta o tiquetes</v>
      </c>
      <c r="K62" s="64" t="s">
        <v>8500</v>
      </c>
      <c r="L62" s="64" t="s">
        <v>7865</v>
      </c>
      <c r="M62">
        <v>8661</v>
      </c>
      <c r="N62" t="s">
        <v>3527</v>
      </c>
      <c r="O62" t="str">
        <f t="shared" si="4"/>
        <v>02102701001014</v>
      </c>
      <c r="P62" t="s">
        <v>3528</v>
      </c>
      <c r="Q62">
        <v>0</v>
      </c>
      <c r="R62">
        <v>0</v>
      </c>
      <c r="S62">
        <v>0</v>
      </c>
      <c r="T62">
        <v>489.71</v>
      </c>
      <c r="U62">
        <v>0</v>
      </c>
      <c r="V62">
        <v>0</v>
      </c>
      <c r="W62">
        <v>0</v>
      </c>
      <c r="X62">
        <v>63.662300000000002</v>
      </c>
      <c r="Y62">
        <v>553.3723</v>
      </c>
      <c r="Z62" t="s">
        <v>7865</v>
      </c>
      <c r="AA62" s="111" t="s">
        <v>1</v>
      </c>
      <c r="AB62" t="s">
        <v>7865</v>
      </c>
      <c r="AC62">
        <v>0</v>
      </c>
    </row>
    <row r="63" spans="1:29" hidden="1" x14ac:dyDescent="0.25">
      <c r="A63" t="s">
        <v>8325</v>
      </c>
      <c r="B63" t="str">
        <f t="shared" si="0"/>
        <v>Diciembre</v>
      </c>
      <c r="C63" t="b">
        <f t="shared" si="1"/>
        <v>0</v>
      </c>
      <c r="D63">
        <v>676</v>
      </c>
      <c r="E63">
        <v>2022</v>
      </c>
      <c r="F63" t="s">
        <v>8839</v>
      </c>
      <c r="G63" t="s">
        <v>7703</v>
      </c>
      <c r="H63" t="s">
        <v>0</v>
      </c>
      <c r="I63" t="str">
        <f t="shared" si="2"/>
        <v>CCF</v>
      </c>
      <c r="J63" t="str">
        <f t="shared" si="3"/>
        <v>Impreso por imprenta o tiquetes</v>
      </c>
      <c r="K63" s="64" t="s">
        <v>8500</v>
      </c>
      <c r="L63" s="64" t="s">
        <v>7865</v>
      </c>
      <c r="M63">
        <v>2347</v>
      </c>
      <c r="N63" t="s">
        <v>253</v>
      </c>
      <c r="O63" t="str">
        <f t="shared" si="4"/>
        <v>06141504911068</v>
      </c>
      <c r="P63" t="s">
        <v>254</v>
      </c>
      <c r="Q63">
        <v>0</v>
      </c>
      <c r="R63">
        <v>0</v>
      </c>
      <c r="S63">
        <v>0</v>
      </c>
      <c r="T63">
        <v>1191.7</v>
      </c>
      <c r="U63">
        <v>0</v>
      </c>
      <c r="V63">
        <v>0</v>
      </c>
      <c r="W63">
        <v>0</v>
      </c>
      <c r="X63">
        <v>154.92100000000002</v>
      </c>
      <c r="Y63">
        <v>1346.6210000000001</v>
      </c>
      <c r="Z63" t="s">
        <v>7865</v>
      </c>
      <c r="AA63" s="111" t="s">
        <v>1</v>
      </c>
      <c r="AB63" t="s">
        <v>7865</v>
      </c>
      <c r="AC63">
        <v>0</v>
      </c>
    </row>
    <row r="64" spans="1:29" hidden="1" x14ac:dyDescent="0.25">
      <c r="A64" t="s">
        <v>8325</v>
      </c>
      <c r="B64" t="str">
        <f t="shared" si="0"/>
        <v>Diciembre</v>
      </c>
      <c r="C64" t="b">
        <f t="shared" si="1"/>
        <v>0</v>
      </c>
      <c r="D64">
        <v>675</v>
      </c>
      <c r="E64">
        <v>2022</v>
      </c>
      <c r="F64" t="s">
        <v>8821</v>
      </c>
      <c r="G64" t="s">
        <v>7703</v>
      </c>
      <c r="H64" t="s">
        <v>0</v>
      </c>
      <c r="I64" t="str">
        <f t="shared" si="2"/>
        <v>CCF</v>
      </c>
      <c r="J64" t="str">
        <f t="shared" si="3"/>
        <v>Impreso por imprenta o tiquetes</v>
      </c>
      <c r="K64" s="64" t="s">
        <v>8500</v>
      </c>
      <c r="L64" s="64" t="s">
        <v>7865</v>
      </c>
      <c r="M64">
        <v>2713892</v>
      </c>
      <c r="N64" t="s">
        <v>39</v>
      </c>
      <c r="O64" t="str">
        <f t="shared" si="4"/>
        <v>06141909001034</v>
      </c>
      <c r="P64" t="s">
        <v>1417</v>
      </c>
      <c r="Q64">
        <v>2.2000000000000002</v>
      </c>
      <c r="R64">
        <v>0</v>
      </c>
      <c r="S64">
        <v>0</v>
      </c>
      <c r="T64">
        <v>24.6</v>
      </c>
      <c r="U64">
        <v>0</v>
      </c>
      <c r="V64">
        <v>0</v>
      </c>
      <c r="W64">
        <v>0</v>
      </c>
      <c r="X64">
        <v>3.1980000000000004</v>
      </c>
      <c r="Y64">
        <v>29.998000000000001</v>
      </c>
      <c r="Z64" t="s">
        <v>7865</v>
      </c>
      <c r="AA64" s="111" t="s">
        <v>1</v>
      </c>
      <c r="AB64" t="s">
        <v>8040</v>
      </c>
      <c r="AC64">
        <v>76.05</v>
      </c>
    </row>
    <row r="65" spans="1:29" hidden="1" x14ac:dyDescent="0.25">
      <c r="A65" t="s">
        <v>8325</v>
      </c>
      <c r="B65" t="str">
        <f t="shared" si="0"/>
        <v>Diciembre</v>
      </c>
      <c r="C65" t="b">
        <f t="shared" si="1"/>
        <v>0</v>
      </c>
      <c r="D65">
        <v>674</v>
      </c>
      <c r="E65">
        <v>2022</v>
      </c>
      <c r="F65" t="s">
        <v>8838</v>
      </c>
      <c r="G65" t="s">
        <v>7703</v>
      </c>
      <c r="H65" t="s">
        <v>0</v>
      </c>
      <c r="I65" t="str">
        <f t="shared" si="2"/>
        <v>CCF</v>
      </c>
      <c r="J65" t="str">
        <f t="shared" si="3"/>
        <v>Impreso por imprenta o tiquetes</v>
      </c>
      <c r="K65" s="64" t="s">
        <v>8500</v>
      </c>
      <c r="L65" s="64" t="s">
        <v>7865</v>
      </c>
      <c r="M65">
        <v>60594</v>
      </c>
      <c r="N65" t="s">
        <v>2270</v>
      </c>
      <c r="O65" t="str">
        <f t="shared" si="4"/>
        <v>06142003971040</v>
      </c>
      <c r="P65" t="s">
        <v>2271</v>
      </c>
      <c r="Q65">
        <v>2.65</v>
      </c>
      <c r="R65">
        <v>0</v>
      </c>
      <c r="S65">
        <v>0</v>
      </c>
      <c r="T65">
        <v>33.049999999999997</v>
      </c>
      <c r="U65">
        <v>0</v>
      </c>
      <c r="V65">
        <v>0</v>
      </c>
      <c r="W65">
        <v>0</v>
      </c>
      <c r="X65">
        <v>4.2965</v>
      </c>
      <c r="Y65">
        <v>39.996499999999997</v>
      </c>
      <c r="Z65" t="s">
        <v>7865</v>
      </c>
      <c r="AA65" s="111" t="s">
        <v>1</v>
      </c>
      <c r="AB65" t="s">
        <v>7865</v>
      </c>
      <c r="AC65">
        <v>0</v>
      </c>
    </row>
    <row r="66" spans="1:29" hidden="1" x14ac:dyDescent="0.25">
      <c r="A66" t="s">
        <v>8325</v>
      </c>
      <c r="B66" t="str">
        <f t="shared" si="0"/>
        <v>Diciembre</v>
      </c>
      <c r="C66" t="b">
        <f t="shared" si="1"/>
        <v>0</v>
      </c>
      <c r="D66">
        <v>673</v>
      </c>
      <c r="E66">
        <v>2022</v>
      </c>
      <c r="F66" t="s">
        <v>8827</v>
      </c>
      <c r="G66" t="s">
        <v>7703</v>
      </c>
      <c r="H66" t="s">
        <v>0</v>
      </c>
      <c r="I66" t="str">
        <f t="shared" si="2"/>
        <v>CCF</v>
      </c>
      <c r="J66" t="str">
        <f t="shared" si="3"/>
        <v>Impreso por imprenta o tiquetes</v>
      </c>
      <c r="K66" s="64" t="s">
        <v>8500</v>
      </c>
      <c r="L66" s="64" t="s">
        <v>7865</v>
      </c>
      <c r="M66">
        <v>143</v>
      </c>
      <c r="N66" t="s">
        <v>1537</v>
      </c>
      <c r="O66" t="str">
        <f t="shared" si="4"/>
        <v>12170701191011</v>
      </c>
      <c r="P66" t="s">
        <v>1538</v>
      </c>
      <c r="Q66">
        <v>0</v>
      </c>
      <c r="R66">
        <v>0</v>
      </c>
      <c r="S66">
        <v>0</v>
      </c>
      <c r="T66">
        <v>4178.8500000000004</v>
      </c>
      <c r="U66">
        <v>0</v>
      </c>
      <c r="V66">
        <v>0</v>
      </c>
      <c r="W66">
        <v>0</v>
      </c>
      <c r="X66">
        <v>543.2505000000001</v>
      </c>
      <c r="Y66">
        <v>4722.1005000000005</v>
      </c>
      <c r="Z66" t="s">
        <v>7865</v>
      </c>
      <c r="AA66" s="111" t="s">
        <v>1</v>
      </c>
      <c r="AB66" t="s">
        <v>7865</v>
      </c>
      <c r="AC66">
        <v>0</v>
      </c>
    </row>
    <row r="67" spans="1:29" hidden="1" x14ac:dyDescent="0.25">
      <c r="A67" t="s">
        <v>8325</v>
      </c>
      <c r="B67" t="str">
        <f t="shared" ref="B67:B107" si="5">SUBSTITUTE(A67,"ICIEMBRE","iciembre")</f>
        <v>Diciembre</v>
      </c>
      <c r="C67" t="b">
        <f t="shared" ref="C67:C130" si="6">IF(A67="ENERO",REPLACE(A67,2,4,"nero"),IF(A67="FEBRERO",REPLACE(A67,2,6,"ebrero"),IF(A67="MARZO",REPLACE(A67,2,4,"arzo")*IF(A67="ABRIL",REPLACE(A67,2,4,"bril")*IF(A67="MAYO",REPLACE(A67,2,3,"ayo")*IF(A67="JUNIO",REPLACE(A67,2,4,"unio"),0))))))</f>
        <v>0</v>
      </c>
      <c r="D67">
        <v>672</v>
      </c>
      <c r="E67">
        <v>2022</v>
      </c>
      <c r="F67" t="s">
        <v>8827</v>
      </c>
      <c r="G67" t="s">
        <v>7703</v>
      </c>
      <c r="H67" t="s">
        <v>0</v>
      </c>
      <c r="I67" t="str">
        <f t="shared" ref="I67:I130" si="7">IF(H67="03","CCF",IF(H67="05","Nota de crédito",IF(H67="12","Factura",0)))</f>
        <v>CCF</v>
      </c>
      <c r="J67" t="str">
        <f t="shared" ref="J67:J130" si="8">IF(I67="CCF","Impreso por imprenta o tiquetes",IF(I67="Nota de crédito","Impreso por imprenta o tiquetes",IF(I67="Factura","Otros",0)))</f>
        <v>Impreso por imprenta o tiquetes</v>
      </c>
      <c r="K67" s="64" t="s">
        <v>8500</v>
      </c>
      <c r="L67" s="64" t="s">
        <v>7865</v>
      </c>
      <c r="M67">
        <v>142</v>
      </c>
      <c r="N67" t="s">
        <v>1537</v>
      </c>
      <c r="O67" t="str">
        <f t="shared" ref="O67:O130" si="9">IF(N67="",Z67,N67)</f>
        <v>12170701191011</v>
      </c>
      <c r="P67" t="s">
        <v>1538</v>
      </c>
      <c r="Q67">
        <v>0</v>
      </c>
      <c r="R67">
        <v>0</v>
      </c>
      <c r="S67">
        <v>0</v>
      </c>
      <c r="T67">
        <v>3757.35</v>
      </c>
      <c r="U67">
        <v>0</v>
      </c>
      <c r="V67">
        <v>0</v>
      </c>
      <c r="W67">
        <v>0</v>
      </c>
      <c r="X67">
        <v>488.45550000000003</v>
      </c>
      <c r="Y67">
        <v>4245.8055000000004</v>
      </c>
      <c r="Z67" t="s">
        <v>7865</v>
      </c>
      <c r="AA67" s="111" t="s">
        <v>1</v>
      </c>
      <c r="AB67" t="s">
        <v>7865</v>
      </c>
      <c r="AC67">
        <v>0</v>
      </c>
    </row>
    <row r="68" spans="1:29" hidden="1" x14ac:dyDescent="0.25">
      <c r="A68" t="s">
        <v>8325</v>
      </c>
      <c r="B68" t="str">
        <f t="shared" si="5"/>
        <v>Diciembre</v>
      </c>
      <c r="C68" t="b">
        <f t="shared" si="6"/>
        <v>0</v>
      </c>
      <c r="D68">
        <v>671</v>
      </c>
      <c r="E68">
        <v>2022</v>
      </c>
      <c r="F68" t="s">
        <v>8734</v>
      </c>
      <c r="G68" t="s">
        <v>7703</v>
      </c>
      <c r="H68" t="s">
        <v>0</v>
      </c>
      <c r="I68" t="str">
        <f t="shared" si="7"/>
        <v>CCF</v>
      </c>
      <c r="J68" t="str">
        <f t="shared" si="8"/>
        <v>Impreso por imprenta o tiquetes</v>
      </c>
      <c r="K68" s="64" t="s">
        <v>8500</v>
      </c>
      <c r="L68" s="64" t="s">
        <v>7865</v>
      </c>
      <c r="M68">
        <v>196</v>
      </c>
      <c r="N68" t="s">
        <v>8558</v>
      </c>
      <c r="O68" t="str">
        <f t="shared" si="9"/>
        <v>06142002931037</v>
      </c>
      <c r="P68" t="s">
        <v>8559</v>
      </c>
      <c r="Q68">
        <v>0</v>
      </c>
      <c r="R68">
        <v>0</v>
      </c>
      <c r="S68">
        <v>0</v>
      </c>
      <c r="T68">
        <v>1384.95</v>
      </c>
      <c r="U68">
        <v>0</v>
      </c>
      <c r="V68">
        <v>0</v>
      </c>
      <c r="W68">
        <v>0</v>
      </c>
      <c r="X68">
        <v>180.04350000000002</v>
      </c>
      <c r="Y68">
        <v>1564.9935</v>
      </c>
      <c r="Z68" t="s">
        <v>7865</v>
      </c>
      <c r="AA68" s="111" t="s">
        <v>1</v>
      </c>
      <c r="AB68" t="s">
        <v>7865</v>
      </c>
      <c r="AC68">
        <v>0</v>
      </c>
    </row>
    <row r="69" spans="1:29" hidden="1" x14ac:dyDescent="0.25">
      <c r="A69" t="s">
        <v>8325</v>
      </c>
      <c r="B69" t="str">
        <f t="shared" si="5"/>
        <v>Diciembre</v>
      </c>
      <c r="C69" t="b">
        <f t="shared" si="6"/>
        <v>0</v>
      </c>
      <c r="D69">
        <v>670</v>
      </c>
      <c r="E69">
        <v>2022</v>
      </c>
      <c r="F69" t="s">
        <v>8714</v>
      </c>
      <c r="G69" t="s">
        <v>7703</v>
      </c>
      <c r="H69" t="s">
        <v>0</v>
      </c>
      <c r="I69" t="str">
        <f t="shared" si="7"/>
        <v>CCF</v>
      </c>
      <c r="J69" t="str">
        <f t="shared" si="8"/>
        <v>Impreso por imprenta o tiquetes</v>
      </c>
      <c r="K69" s="64" t="s">
        <v>8500</v>
      </c>
      <c r="L69" s="64" t="s">
        <v>7865</v>
      </c>
      <c r="M69">
        <v>3669756</v>
      </c>
      <c r="N69" t="s">
        <v>1315</v>
      </c>
      <c r="O69" t="str">
        <f t="shared" si="9"/>
        <v>06140108580017</v>
      </c>
      <c r="P69" t="s">
        <v>1316</v>
      </c>
      <c r="Q69">
        <v>0</v>
      </c>
      <c r="R69">
        <v>0</v>
      </c>
      <c r="S69">
        <v>0</v>
      </c>
      <c r="T69">
        <v>267.01</v>
      </c>
      <c r="U69">
        <v>0</v>
      </c>
      <c r="V69">
        <v>0</v>
      </c>
      <c r="W69">
        <v>0</v>
      </c>
      <c r="X69">
        <v>34.711300000000001</v>
      </c>
      <c r="Y69">
        <v>301.72129999999999</v>
      </c>
      <c r="Z69" t="s">
        <v>7865</v>
      </c>
      <c r="AA69" s="111" t="s">
        <v>1</v>
      </c>
      <c r="AB69" t="s">
        <v>7865</v>
      </c>
      <c r="AC69">
        <v>0</v>
      </c>
    </row>
    <row r="70" spans="1:29" hidden="1" x14ac:dyDescent="0.25">
      <c r="A70" t="s">
        <v>8325</v>
      </c>
      <c r="B70" t="str">
        <f t="shared" si="5"/>
        <v>Diciembre</v>
      </c>
      <c r="C70" t="b">
        <f t="shared" si="6"/>
        <v>0</v>
      </c>
      <c r="D70">
        <v>669</v>
      </c>
      <c r="E70">
        <v>2022</v>
      </c>
      <c r="F70" t="s">
        <v>8737</v>
      </c>
      <c r="G70" t="s">
        <v>7703</v>
      </c>
      <c r="H70" t="s">
        <v>0</v>
      </c>
      <c r="I70" t="str">
        <f t="shared" si="7"/>
        <v>CCF</v>
      </c>
      <c r="J70" t="str">
        <f t="shared" si="8"/>
        <v>Impreso por imprenta o tiquetes</v>
      </c>
      <c r="K70" s="64" t="s">
        <v>8500</v>
      </c>
      <c r="L70" s="64" t="s">
        <v>7865</v>
      </c>
      <c r="M70">
        <v>193</v>
      </c>
      <c r="N70" t="s">
        <v>8558</v>
      </c>
      <c r="O70" t="str">
        <f t="shared" si="9"/>
        <v>06142002931037</v>
      </c>
      <c r="P70" t="s">
        <v>8559</v>
      </c>
      <c r="Q70">
        <v>0</v>
      </c>
      <c r="R70">
        <v>0</v>
      </c>
      <c r="S70">
        <v>0</v>
      </c>
      <c r="T70">
        <v>338.5</v>
      </c>
      <c r="U70">
        <v>0</v>
      </c>
      <c r="V70">
        <v>0</v>
      </c>
      <c r="W70">
        <v>0</v>
      </c>
      <c r="X70">
        <v>44.005000000000003</v>
      </c>
      <c r="Y70">
        <v>382.505</v>
      </c>
      <c r="Z70" t="s">
        <v>7865</v>
      </c>
      <c r="AA70" s="111" t="s">
        <v>1</v>
      </c>
      <c r="AB70" t="s">
        <v>7865</v>
      </c>
      <c r="AC70">
        <v>0</v>
      </c>
    </row>
    <row r="71" spans="1:29" hidden="1" x14ac:dyDescent="0.25">
      <c r="A71" t="s">
        <v>8325</v>
      </c>
      <c r="B71" t="str">
        <f t="shared" si="5"/>
        <v>Diciembre</v>
      </c>
      <c r="C71" t="b">
        <f t="shared" si="6"/>
        <v>0</v>
      </c>
      <c r="D71">
        <v>668</v>
      </c>
      <c r="E71">
        <v>2022</v>
      </c>
      <c r="F71" t="s">
        <v>8635</v>
      </c>
      <c r="G71" t="s">
        <v>7703</v>
      </c>
      <c r="H71" t="s">
        <v>0</v>
      </c>
      <c r="I71" t="str">
        <f t="shared" si="7"/>
        <v>CCF</v>
      </c>
      <c r="J71" t="str">
        <f t="shared" si="8"/>
        <v>Impreso por imprenta o tiquetes</v>
      </c>
      <c r="K71" s="64" t="s">
        <v>8500</v>
      </c>
      <c r="L71" s="64" t="s">
        <v>7865</v>
      </c>
      <c r="M71">
        <v>9728</v>
      </c>
      <c r="N71" t="s">
        <v>2078</v>
      </c>
      <c r="O71" t="str">
        <f t="shared" si="9"/>
        <v>06142704001062</v>
      </c>
      <c r="P71" t="s">
        <v>2079</v>
      </c>
      <c r="Q71">
        <v>0</v>
      </c>
      <c r="R71">
        <v>0</v>
      </c>
      <c r="S71">
        <v>0</v>
      </c>
      <c r="T71">
        <v>336.29</v>
      </c>
      <c r="U71">
        <v>0</v>
      </c>
      <c r="V71">
        <v>0</v>
      </c>
      <c r="W71">
        <v>0</v>
      </c>
      <c r="X71">
        <v>43.717700000000001</v>
      </c>
      <c r="Y71">
        <v>380.0077</v>
      </c>
      <c r="Z71" t="s">
        <v>7865</v>
      </c>
      <c r="AA71" s="111" t="s">
        <v>1</v>
      </c>
      <c r="AB71" t="s">
        <v>7865</v>
      </c>
      <c r="AC71">
        <v>0</v>
      </c>
    </row>
    <row r="72" spans="1:29" hidden="1" x14ac:dyDescent="0.25">
      <c r="A72" t="s">
        <v>8325</v>
      </c>
      <c r="B72" t="str">
        <f t="shared" si="5"/>
        <v>Diciembre</v>
      </c>
      <c r="C72" t="b">
        <f t="shared" si="6"/>
        <v>0</v>
      </c>
      <c r="D72">
        <v>667</v>
      </c>
      <c r="E72">
        <v>2022</v>
      </c>
      <c r="F72" t="s">
        <v>8722</v>
      </c>
      <c r="G72" t="s">
        <v>7703</v>
      </c>
      <c r="H72" t="s">
        <v>0</v>
      </c>
      <c r="I72" t="str">
        <f t="shared" si="7"/>
        <v>CCF</v>
      </c>
      <c r="J72" t="str">
        <f t="shared" si="8"/>
        <v>Impreso por imprenta o tiquetes</v>
      </c>
      <c r="K72" s="64" t="s">
        <v>8500</v>
      </c>
      <c r="L72" s="64" t="s">
        <v>7865</v>
      </c>
      <c r="M72">
        <v>127</v>
      </c>
      <c r="N72" t="s">
        <v>1537</v>
      </c>
      <c r="O72" t="str">
        <f t="shared" si="9"/>
        <v>12170701191011</v>
      </c>
      <c r="P72" t="s">
        <v>1538</v>
      </c>
      <c r="Q72">
        <v>0</v>
      </c>
      <c r="R72">
        <v>0</v>
      </c>
      <c r="S72">
        <v>0</v>
      </c>
      <c r="T72">
        <v>5724.3</v>
      </c>
      <c r="U72">
        <v>0</v>
      </c>
      <c r="V72">
        <v>0</v>
      </c>
      <c r="W72">
        <v>0</v>
      </c>
      <c r="X72">
        <v>744.15900000000011</v>
      </c>
      <c r="Y72">
        <v>6468.4590000000007</v>
      </c>
      <c r="Z72" t="s">
        <v>7865</v>
      </c>
      <c r="AA72" s="111" t="s">
        <v>1</v>
      </c>
      <c r="AB72" t="s">
        <v>7865</v>
      </c>
      <c r="AC72">
        <v>0</v>
      </c>
    </row>
    <row r="73" spans="1:29" hidden="1" x14ac:dyDescent="0.25">
      <c r="A73" t="s">
        <v>8325</v>
      </c>
      <c r="B73" t="str">
        <f t="shared" si="5"/>
        <v>Diciembre</v>
      </c>
      <c r="C73" t="b">
        <f t="shared" si="6"/>
        <v>0</v>
      </c>
      <c r="D73">
        <v>666</v>
      </c>
      <c r="E73">
        <v>2022</v>
      </c>
      <c r="F73" t="s">
        <v>8656</v>
      </c>
      <c r="G73" t="s">
        <v>7703</v>
      </c>
      <c r="H73" t="s">
        <v>0</v>
      </c>
      <c r="I73" t="str">
        <f t="shared" si="7"/>
        <v>CCF</v>
      </c>
      <c r="J73" t="str">
        <f t="shared" si="8"/>
        <v>Impreso por imprenta o tiquetes</v>
      </c>
      <c r="K73" s="64" t="s">
        <v>8500</v>
      </c>
      <c r="L73" s="64" t="s">
        <v>7865</v>
      </c>
      <c r="M73">
        <v>37375</v>
      </c>
      <c r="N73" t="s">
        <v>8461</v>
      </c>
      <c r="O73" t="str">
        <f t="shared" si="9"/>
        <v>95012110211015</v>
      </c>
      <c r="P73" t="s">
        <v>8462</v>
      </c>
      <c r="Q73">
        <v>0</v>
      </c>
      <c r="R73">
        <v>0</v>
      </c>
      <c r="S73">
        <v>0</v>
      </c>
      <c r="T73">
        <v>32.04</v>
      </c>
      <c r="U73">
        <v>0</v>
      </c>
      <c r="V73">
        <v>0</v>
      </c>
      <c r="W73">
        <v>0</v>
      </c>
      <c r="X73">
        <v>4.1652000000000005</v>
      </c>
      <c r="Y73">
        <v>36.205199999999998</v>
      </c>
      <c r="Z73" t="s">
        <v>7865</v>
      </c>
      <c r="AA73" s="111" t="s">
        <v>1</v>
      </c>
      <c r="AB73" t="s">
        <v>8046</v>
      </c>
      <c r="AC73">
        <v>4.21</v>
      </c>
    </row>
    <row r="74" spans="1:29" hidden="1" x14ac:dyDescent="0.25">
      <c r="A74" t="s">
        <v>8325</v>
      </c>
      <c r="B74" t="str">
        <f t="shared" si="5"/>
        <v>Diciembre</v>
      </c>
      <c r="C74" t="b">
        <f t="shared" si="6"/>
        <v>0</v>
      </c>
      <c r="D74">
        <v>665</v>
      </c>
      <c r="E74">
        <v>2022</v>
      </c>
      <c r="F74" t="s">
        <v>8914</v>
      </c>
      <c r="G74" t="s">
        <v>7703</v>
      </c>
      <c r="H74" t="s">
        <v>0</v>
      </c>
      <c r="I74" t="str">
        <f t="shared" si="7"/>
        <v>CCF</v>
      </c>
      <c r="J74" t="str">
        <f t="shared" si="8"/>
        <v>Impreso por imprenta o tiquetes</v>
      </c>
      <c r="K74" s="64" t="s">
        <v>8500</v>
      </c>
      <c r="L74" s="64" t="s">
        <v>7865</v>
      </c>
      <c r="M74">
        <v>2164400</v>
      </c>
      <c r="N74" t="s">
        <v>1352</v>
      </c>
      <c r="O74" t="str">
        <f t="shared" si="9"/>
        <v>06142708101053</v>
      </c>
      <c r="P74" t="s">
        <v>1353</v>
      </c>
      <c r="Q74">
        <v>2.33</v>
      </c>
      <c r="R74">
        <v>0</v>
      </c>
      <c r="S74">
        <v>0</v>
      </c>
      <c r="T74">
        <v>24.49</v>
      </c>
      <c r="U74">
        <v>0</v>
      </c>
      <c r="V74">
        <v>0</v>
      </c>
      <c r="W74">
        <v>0</v>
      </c>
      <c r="X74">
        <v>3.1837</v>
      </c>
      <c r="Y74">
        <v>30.003700000000002</v>
      </c>
      <c r="Z74" t="s">
        <v>7865</v>
      </c>
      <c r="AA74" s="111" t="s">
        <v>1</v>
      </c>
      <c r="AB74" t="s">
        <v>7865</v>
      </c>
      <c r="AC74">
        <v>0</v>
      </c>
    </row>
    <row r="75" spans="1:29" hidden="1" x14ac:dyDescent="0.25">
      <c r="A75" t="s">
        <v>8325</v>
      </c>
      <c r="B75" t="str">
        <f t="shared" si="5"/>
        <v>Diciembre</v>
      </c>
      <c r="C75" t="b">
        <f t="shared" si="6"/>
        <v>0</v>
      </c>
      <c r="D75">
        <v>664</v>
      </c>
      <c r="E75">
        <v>2022</v>
      </c>
      <c r="F75" t="s">
        <v>8913</v>
      </c>
      <c r="G75" t="s">
        <v>7703</v>
      </c>
      <c r="H75" t="s">
        <v>0</v>
      </c>
      <c r="I75" t="str">
        <f t="shared" si="7"/>
        <v>CCF</v>
      </c>
      <c r="J75" t="str">
        <f t="shared" si="8"/>
        <v>Impreso por imprenta o tiquetes</v>
      </c>
      <c r="K75" s="64" t="s">
        <v>8500</v>
      </c>
      <c r="L75" s="64" t="s">
        <v>7865</v>
      </c>
      <c r="M75">
        <v>4901</v>
      </c>
      <c r="N75" t="s">
        <v>1550</v>
      </c>
      <c r="O75" t="str">
        <f t="shared" si="9"/>
        <v>13071610671016</v>
      </c>
      <c r="P75" t="s">
        <v>1551</v>
      </c>
      <c r="Q75">
        <v>0</v>
      </c>
      <c r="R75">
        <v>0</v>
      </c>
      <c r="S75">
        <v>0</v>
      </c>
      <c r="T75">
        <v>22.75</v>
      </c>
      <c r="U75">
        <v>0</v>
      </c>
      <c r="V75">
        <v>0</v>
      </c>
      <c r="W75">
        <v>0</v>
      </c>
      <c r="X75">
        <v>2.9575</v>
      </c>
      <c r="Y75">
        <v>25.7075</v>
      </c>
      <c r="Z75" t="s">
        <v>7865</v>
      </c>
      <c r="AA75" s="111" t="s">
        <v>1</v>
      </c>
      <c r="AB75" t="s">
        <v>8040</v>
      </c>
      <c r="AC75">
        <v>28.13</v>
      </c>
    </row>
    <row r="76" spans="1:29" hidden="1" x14ac:dyDescent="0.25">
      <c r="A76" t="s">
        <v>8325</v>
      </c>
      <c r="B76" t="str">
        <f t="shared" si="5"/>
        <v>Diciembre</v>
      </c>
      <c r="C76" t="b">
        <f t="shared" si="6"/>
        <v>0</v>
      </c>
      <c r="D76">
        <v>663</v>
      </c>
      <c r="E76">
        <v>2022</v>
      </c>
      <c r="F76" t="s">
        <v>8912</v>
      </c>
      <c r="G76" t="s">
        <v>7703</v>
      </c>
      <c r="H76" t="s">
        <v>0</v>
      </c>
      <c r="I76" t="str">
        <f t="shared" si="7"/>
        <v>CCF</v>
      </c>
      <c r="J76" t="str">
        <f t="shared" si="8"/>
        <v>Impreso por imprenta o tiquetes</v>
      </c>
      <c r="K76" s="64" t="s">
        <v>8500</v>
      </c>
      <c r="L76" s="64" t="s">
        <v>7865</v>
      </c>
      <c r="M76">
        <v>749392</v>
      </c>
      <c r="N76" t="s">
        <v>1324</v>
      </c>
      <c r="O76" t="str">
        <f t="shared" si="9"/>
        <v>06141101690011</v>
      </c>
      <c r="P76" t="s">
        <v>1325</v>
      </c>
      <c r="Q76">
        <v>0</v>
      </c>
      <c r="R76">
        <v>0</v>
      </c>
      <c r="S76">
        <v>0</v>
      </c>
      <c r="T76">
        <v>60.7</v>
      </c>
      <c r="U76">
        <v>0</v>
      </c>
      <c r="V76">
        <v>0</v>
      </c>
      <c r="W76">
        <v>0</v>
      </c>
      <c r="X76">
        <v>7.8910000000000009</v>
      </c>
      <c r="Y76">
        <v>68.591000000000008</v>
      </c>
      <c r="Z76" t="s">
        <v>7865</v>
      </c>
      <c r="AA76" s="111" t="s">
        <v>1</v>
      </c>
      <c r="AB76" t="s">
        <v>7865</v>
      </c>
      <c r="AC76">
        <v>0</v>
      </c>
    </row>
    <row r="77" spans="1:29" hidden="1" x14ac:dyDescent="0.25">
      <c r="A77" t="s">
        <v>8325</v>
      </c>
      <c r="B77" t="str">
        <f t="shared" si="5"/>
        <v>Diciembre</v>
      </c>
      <c r="C77" t="b">
        <f t="shared" si="6"/>
        <v>0</v>
      </c>
      <c r="D77">
        <v>662</v>
      </c>
      <c r="E77">
        <v>2022</v>
      </c>
      <c r="F77" t="s">
        <v>8911</v>
      </c>
      <c r="G77" t="s">
        <v>7703</v>
      </c>
      <c r="H77" t="s">
        <v>0</v>
      </c>
      <c r="I77" t="str">
        <f t="shared" si="7"/>
        <v>CCF</v>
      </c>
      <c r="J77" t="str">
        <f t="shared" si="8"/>
        <v>Impreso por imprenta o tiquetes</v>
      </c>
      <c r="K77" s="64" t="s">
        <v>8500</v>
      </c>
      <c r="L77" s="64" t="s">
        <v>7865</v>
      </c>
      <c r="M77">
        <v>263944</v>
      </c>
      <c r="N77" t="s">
        <v>1373</v>
      </c>
      <c r="O77" t="str">
        <f t="shared" si="9"/>
        <v>06141403161033</v>
      </c>
      <c r="P77" t="s">
        <v>1374</v>
      </c>
      <c r="Q77">
        <v>2.2000000000000002</v>
      </c>
      <c r="R77">
        <v>0</v>
      </c>
      <c r="S77">
        <v>0</v>
      </c>
      <c r="T77">
        <v>24.6</v>
      </c>
      <c r="U77">
        <v>0</v>
      </c>
      <c r="V77">
        <v>0</v>
      </c>
      <c r="W77">
        <v>0</v>
      </c>
      <c r="X77">
        <v>3.1980000000000004</v>
      </c>
      <c r="Y77">
        <v>29.998000000000001</v>
      </c>
      <c r="Z77" t="s">
        <v>7865</v>
      </c>
      <c r="AA77" s="111" t="s">
        <v>1</v>
      </c>
      <c r="AB77" t="s">
        <v>7865</v>
      </c>
      <c r="AC77">
        <v>0</v>
      </c>
    </row>
    <row r="78" spans="1:29" hidden="1" x14ac:dyDescent="0.25">
      <c r="A78" t="s">
        <v>8325</v>
      </c>
      <c r="B78" t="str">
        <f t="shared" si="5"/>
        <v>Diciembre</v>
      </c>
      <c r="C78" t="b">
        <f t="shared" si="6"/>
        <v>0</v>
      </c>
      <c r="D78">
        <v>661</v>
      </c>
      <c r="E78">
        <v>2022</v>
      </c>
      <c r="F78" t="s">
        <v>8904</v>
      </c>
      <c r="G78" t="s">
        <v>7703</v>
      </c>
      <c r="H78" t="s">
        <v>0</v>
      </c>
      <c r="I78" t="str">
        <f t="shared" si="7"/>
        <v>CCF</v>
      </c>
      <c r="J78" t="str">
        <f t="shared" si="8"/>
        <v>Impreso por imprenta o tiquetes</v>
      </c>
      <c r="K78" s="64" t="s">
        <v>8500</v>
      </c>
      <c r="L78" s="64" t="s">
        <v>7865</v>
      </c>
      <c r="M78">
        <v>129355</v>
      </c>
      <c r="N78" t="s">
        <v>1373</v>
      </c>
      <c r="O78" t="str">
        <f t="shared" si="9"/>
        <v>06141403161033</v>
      </c>
      <c r="P78" t="s">
        <v>1374</v>
      </c>
      <c r="Q78">
        <v>1.47</v>
      </c>
      <c r="R78">
        <v>0</v>
      </c>
      <c r="S78">
        <v>0</v>
      </c>
      <c r="T78">
        <v>16.399999999999999</v>
      </c>
      <c r="U78">
        <v>0</v>
      </c>
      <c r="V78">
        <v>0</v>
      </c>
      <c r="W78">
        <v>0</v>
      </c>
      <c r="X78">
        <v>2.1319999999999997</v>
      </c>
      <c r="Y78">
        <v>20.001999999999995</v>
      </c>
      <c r="Z78" t="s">
        <v>7865</v>
      </c>
      <c r="AA78" s="111" t="s">
        <v>1</v>
      </c>
      <c r="AB78" t="s">
        <v>7865</v>
      </c>
      <c r="AC78">
        <v>0</v>
      </c>
    </row>
    <row r="79" spans="1:29" hidden="1" x14ac:dyDescent="0.25">
      <c r="A79" t="s">
        <v>8325</v>
      </c>
      <c r="B79" t="str">
        <f t="shared" si="5"/>
        <v>Diciembre</v>
      </c>
      <c r="C79" t="b">
        <f t="shared" si="6"/>
        <v>0</v>
      </c>
      <c r="D79">
        <v>660</v>
      </c>
      <c r="E79">
        <v>2022</v>
      </c>
      <c r="F79" t="s">
        <v>8903</v>
      </c>
      <c r="G79" t="s">
        <v>7703</v>
      </c>
      <c r="H79" t="s">
        <v>0</v>
      </c>
      <c r="I79" t="str">
        <f t="shared" si="7"/>
        <v>CCF</v>
      </c>
      <c r="J79" t="str">
        <f t="shared" si="8"/>
        <v>Impreso por imprenta o tiquetes</v>
      </c>
      <c r="K79" s="64" t="s">
        <v>8500</v>
      </c>
      <c r="L79" s="64" t="s">
        <v>7865</v>
      </c>
      <c r="M79">
        <v>29008</v>
      </c>
      <c r="N79" t="s">
        <v>8464</v>
      </c>
      <c r="O79" t="str">
        <f t="shared" si="9"/>
        <v>06140410021046</v>
      </c>
      <c r="P79" t="s">
        <v>8465</v>
      </c>
      <c r="Q79">
        <v>2.17</v>
      </c>
      <c r="R79">
        <v>0</v>
      </c>
      <c r="S79">
        <v>0</v>
      </c>
      <c r="T79">
        <v>24.62</v>
      </c>
      <c r="U79">
        <v>0</v>
      </c>
      <c r="V79">
        <v>0</v>
      </c>
      <c r="W79">
        <v>0</v>
      </c>
      <c r="X79">
        <v>3.2006000000000001</v>
      </c>
      <c r="Y79">
        <v>29.990600000000001</v>
      </c>
      <c r="Z79" t="s">
        <v>7865</v>
      </c>
      <c r="AA79" s="111" t="s">
        <v>1</v>
      </c>
      <c r="AB79" t="s">
        <v>7865</v>
      </c>
      <c r="AC79">
        <v>0</v>
      </c>
    </row>
    <row r="80" spans="1:29" hidden="1" x14ac:dyDescent="0.25">
      <c r="A80" t="s">
        <v>8325</v>
      </c>
      <c r="B80" t="str">
        <f t="shared" si="5"/>
        <v>Diciembre</v>
      </c>
      <c r="C80" t="b">
        <f t="shared" si="6"/>
        <v>0</v>
      </c>
      <c r="D80">
        <v>659</v>
      </c>
      <c r="E80">
        <v>2022</v>
      </c>
      <c r="F80" t="s">
        <v>8902</v>
      </c>
      <c r="G80" t="s">
        <v>7703</v>
      </c>
      <c r="H80" t="s">
        <v>0</v>
      </c>
      <c r="I80" t="str">
        <f t="shared" si="7"/>
        <v>CCF</v>
      </c>
      <c r="J80" t="str">
        <f t="shared" si="8"/>
        <v>Impreso por imprenta o tiquetes</v>
      </c>
      <c r="K80" s="64" t="s">
        <v>8500</v>
      </c>
      <c r="L80" s="64" t="s">
        <v>7865</v>
      </c>
      <c r="M80">
        <v>4235</v>
      </c>
      <c r="N80" t="s">
        <v>880</v>
      </c>
      <c r="O80" t="str">
        <f t="shared" si="9"/>
        <v>06141605121041</v>
      </c>
      <c r="P80" t="s">
        <v>881</v>
      </c>
      <c r="Q80">
        <v>0</v>
      </c>
      <c r="R80">
        <v>0</v>
      </c>
      <c r="S80">
        <v>0</v>
      </c>
      <c r="T80">
        <v>22.12</v>
      </c>
      <c r="U80">
        <v>0</v>
      </c>
      <c r="V80">
        <v>0</v>
      </c>
      <c r="W80">
        <v>0</v>
      </c>
      <c r="X80">
        <v>2.8756000000000004</v>
      </c>
      <c r="Y80">
        <v>24.995600000000003</v>
      </c>
      <c r="Z80" t="s">
        <v>7865</v>
      </c>
      <c r="AA80" s="111" t="s">
        <v>1</v>
      </c>
      <c r="AB80" t="s">
        <v>7865</v>
      </c>
      <c r="AC80">
        <v>0</v>
      </c>
    </row>
    <row r="81" spans="1:29" hidden="1" x14ac:dyDescent="0.25">
      <c r="A81" t="s">
        <v>8325</v>
      </c>
      <c r="B81" t="str">
        <f t="shared" si="5"/>
        <v>Diciembre</v>
      </c>
      <c r="C81" t="b">
        <f t="shared" si="6"/>
        <v>0</v>
      </c>
      <c r="D81">
        <v>658</v>
      </c>
      <c r="E81">
        <v>2022</v>
      </c>
      <c r="F81" t="s">
        <v>8869</v>
      </c>
      <c r="G81" t="s">
        <v>7703</v>
      </c>
      <c r="H81" t="s">
        <v>0</v>
      </c>
      <c r="I81" t="str">
        <f t="shared" si="7"/>
        <v>CCF</v>
      </c>
      <c r="J81" t="str">
        <f t="shared" si="8"/>
        <v>Impreso por imprenta o tiquetes</v>
      </c>
      <c r="K81" s="64" t="s">
        <v>8500</v>
      </c>
      <c r="L81" s="64" t="s">
        <v>7865</v>
      </c>
      <c r="M81">
        <v>262810</v>
      </c>
      <c r="N81" t="s">
        <v>1373</v>
      </c>
      <c r="O81" t="str">
        <f t="shared" si="9"/>
        <v>06141403161033</v>
      </c>
      <c r="P81" t="s">
        <v>1374</v>
      </c>
      <c r="Q81">
        <v>2.2000000000000002</v>
      </c>
      <c r="R81">
        <v>0</v>
      </c>
      <c r="S81">
        <v>0</v>
      </c>
      <c r="T81">
        <v>24.6</v>
      </c>
      <c r="U81">
        <v>0</v>
      </c>
      <c r="V81">
        <v>0</v>
      </c>
      <c r="W81">
        <v>0</v>
      </c>
      <c r="X81">
        <v>3.1980000000000004</v>
      </c>
      <c r="Y81">
        <v>29.998000000000001</v>
      </c>
      <c r="Z81" t="s">
        <v>7865</v>
      </c>
      <c r="AA81" s="111" t="s">
        <v>1</v>
      </c>
      <c r="AB81" t="s">
        <v>7865</v>
      </c>
      <c r="AC81">
        <v>0</v>
      </c>
    </row>
    <row r="82" spans="1:29" hidden="1" x14ac:dyDescent="0.25">
      <c r="A82" t="s">
        <v>8325</v>
      </c>
      <c r="B82" t="str">
        <f t="shared" si="5"/>
        <v>Diciembre</v>
      </c>
      <c r="C82" t="b">
        <f t="shared" si="6"/>
        <v>0</v>
      </c>
      <c r="D82">
        <v>657</v>
      </c>
      <c r="E82">
        <v>2022</v>
      </c>
      <c r="F82" t="s">
        <v>8870</v>
      </c>
      <c r="G82" t="s">
        <v>7703</v>
      </c>
      <c r="H82" t="s">
        <v>0</v>
      </c>
      <c r="I82" t="str">
        <f t="shared" si="7"/>
        <v>CCF</v>
      </c>
      <c r="J82" t="str">
        <f t="shared" si="8"/>
        <v>Impreso por imprenta o tiquetes</v>
      </c>
      <c r="K82" s="64" t="s">
        <v>8500</v>
      </c>
      <c r="L82" s="64" t="s">
        <v>7865</v>
      </c>
      <c r="M82">
        <v>3166</v>
      </c>
      <c r="N82" t="s">
        <v>1043</v>
      </c>
      <c r="O82" t="str">
        <f t="shared" si="9"/>
        <v>06142703981055</v>
      </c>
      <c r="P82" t="s">
        <v>1044</v>
      </c>
      <c r="Q82">
        <v>0</v>
      </c>
      <c r="R82">
        <v>0</v>
      </c>
      <c r="S82">
        <v>0</v>
      </c>
      <c r="T82">
        <v>185856</v>
      </c>
      <c r="U82">
        <v>0</v>
      </c>
      <c r="V82">
        <v>0</v>
      </c>
      <c r="W82">
        <v>0</v>
      </c>
      <c r="X82">
        <v>24161.280000000002</v>
      </c>
      <c r="Y82">
        <v>210017.28</v>
      </c>
      <c r="Z82" t="s">
        <v>7865</v>
      </c>
      <c r="AA82" s="111" t="s">
        <v>1</v>
      </c>
      <c r="AB82" t="s">
        <v>7865</v>
      </c>
      <c r="AC82">
        <v>0</v>
      </c>
    </row>
    <row r="83" spans="1:29" hidden="1" x14ac:dyDescent="0.25">
      <c r="A83" t="s">
        <v>8325</v>
      </c>
      <c r="B83" t="str">
        <f t="shared" si="5"/>
        <v>Diciembre</v>
      </c>
      <c r="C83" t="b">
        <f t="shared" si="6"/>
        <v>0</v>
      </c>
      <c r="D83">
        <v>656</v>
      </c>
      <c r="E83">
        <v>2022</v>
      </c>
      <c r="F83" t="s">
        <v>8910</v>
      </c>
      <c r="G83" t="s">
        <v>7703</v>
      </c>
      <c r="H83" t="s">
        <v>0</v>
      </c>
      <c r="I83" t="str">
        <f t="shared" si="7"/>
        <v>CCF</v>
      </c>
      <c r="J83" t="str">
        <f t="shared" si="8"/>
        <v>Impreso por imprenta o tiquetes</v>
      </c>
      <c r="K83" s="64" t="s">
        <v>8500</v>
      </c>
      <c r="L83" s="64" t="s">
        <v>7865</v>
      </c>
      <c r="M83">
        <v>3125</v>
      </c>
      <c r="N83" t="s">
        <v>1043</v>
      </c>
      <c r="O83" t="str">
        <f t="shared" si="9"/>
        <v>06142703981055</v>
      </c>
      <c r="P83" t="s">
        <v>1044</v>
      </c>
      <c r="Q83">
        <v>0</v>
      </c>
      <c r="R83">
        <v>0</v>
      </c>
      <c r="S83">
        <v>0</v>
      </c>
      <c r="T83">
        <v>3200</v>
      </c>
      <c r="U83">
        <v>0</v>
      </c>
      <c r="V83">
        <v>0</v>
      </c>
      <c r="W83">
        <v>0</v>
      </c>
      <c r="X83">
        <v>416</v>
      </c>
      <c r="Y83">
        <v>3616</v>
      </c>
      <c r="Z83" t="s">
        <v>7865</v>
      </c>
      <c r="AA83" s="111" t="s">
        <v>1</v>
      </c>
      <c r="AB83" t="s">
        <v>7865</v>
      </c>
      <c r="AC83">
        <v>0</v>
      </c>
    </row>
    <row r="84" spans="1:29" hidden="1" x14ac:dyDescent="0.25">
      <c r="A84" t="s">
        <v>8325</v>
      </c>
      <c r="B84" t="str">
        <f t="shared" si="5"/>
        <v>Diciembre</v>
      </c>
      <c r="C84" t="b">
        <f t="shared" si="6"/>
        <v>0</v>
      </c>
      <c r="D84">
        <v>655</v>
      </c>
      <c r="E84">
        <v>2022</v>
      </c>
      <c r="F84" t="s">
        <v>8910</v>
      </c>
      <c r="G84" t="s">
        <v>7703</v>
      </c>
      <c r="H84" t="s">
        <v>0</v>
      </c>
      <c r="I84" t="str">
        <f t="shared" si="7"/>
        <v>CCF</v>
      </c>
      <c r="J84" t="str">
        <f t="shared" si="8"/>
        <v>Impreso por imprenta o tiquetes</v>
      </c>
      <c r="K84" s="64" t="s">
        <v>8500</v>
      </c>
      <c r="L84" s="64" t="s">
        <v>7865</v>
      </c>
      <c r="M84">
        <v>3127</v>
      </c>
      <c r="N84" t="s">
        <v>1043</v>
      </c>
      <c r="O84" t="str">
        <f t="shared" si="9"/>
        <v>06142703981055</v>
      </c>
      <c r="P84" t="s">
        <v>1044</v>
      </c>
      <c r="Q84">
        <v>0</v>
      </c>
      <c r="R84">
        <v>0</v>
      </c>
      <c r="S84">
        <v>0</v>
      </c>
      <c r="T84">
        <v>225</v>
      </c>
      <c r="U84">
        <v>0</v>
      </c>
      <c r="V84">
        <v>0</v>
      </c>
      <c r="W84">
        <v>0</v>
      </c>
      <c r="X84">
        <v>29.25</v>
      </c>
      <c r="Y84">
        <v>254.25</v>
      </c>
      <c r="Z84" t="s">
        <v>7865</v>
      </c>
      <c r="AA84" s="111" t="s">
        <v>1</v>
      </c>
      <c r="AB84" t="s">
        <v>7865</v>
      </c>
      <c r="AC84">
        <v>0</v>
      </c>
    </row>
    <row r="85" spans="1:29" hidden="1" x14ac:dyDescent="0.25">
      <c r="A85" t="s">
        <v>8325</v>
      </c>
      <c r="B85" t="str">
        <f t="shared" si="5"/>
        <v>Diciembre</v>
      </c>
      <c r="C85" t="b">
        <f t="shared" si="6"/>
        <v>0</v>
      </c>
      <c r="D85">
        <v>654</v>
      </c>
      <c r="E85">
        <v>2022</v>
      </c>
      <c r="F85" t="s">
        <v>8910</v>
      </c>
      <c r="G85" t="s">
        <v>7703</v>
      </c>
      <c r="H85" t="s">
        <v>0</v>
      </c>
      <c r="I85" t="str">
        <f t="shared" si="7"/>
        <v>CCF</v>
      </c>
      <c r="J85" t="str">
        <f t="shared" si="8"/>
        <v>Impreso por imprenta o tiquetes</v>
      </c>
      <c r="K85" s="64" t="s">
        <v>8500</v>
      </c>
      <c r="L85" s="64" t="s">
        <v>7865</v>
      </c>
      <c r="M85">
        <v>86</v>
      </c>
      <c r="N85" t="s">
        <v>7787</v>
      </c>
      <c r="O85" t="str">
        <f t="shared" si="9"/>
        <v>11100209671014</v>
      </c>
      <c r="P85" t="s">
        <v>7788</v>
      </c>
      <c r="Q85">
        <v>0</v>
      </c>
      <c r="R85">
        <v>0</v>
      </c>
      <c r="S85">
        <v>0</v>
      </c>
      <c r="T85">
        <v>88.5</v>
      </c>
      <c r="U85">
        <v>0</v>
      </c>
      <c r="V85">
        <v>0</v>
      </c>
      <c r="W85">
        <v>0</v>
      </c>
      <c r="X85">
        <v>11.505000000000001</v>
      </c>
      <c r="Y85">
        <v>100.005</v>
      </c>
      <c r="Z85" t="s">
        <v>7865</v>
      </c>
      <c r="AA85" s="111" t="s">
        <v>1</v>
      </c>
      <c r="AB85" t="s">
        <v>7865</v>
      </c>
      <c r="AC85">
        <v>0</v>
      </c>
    </row>
    <row r="86" spans="1:29" hidden="1" x14ac:dyDescent="0.25">
      <c r="A86" t="s">
        <v>8325</v>
      </c>
      <c r="B86" t="str">
        <f t="shared" si="5"/>
        <v>Diciembre</v>
      </c>
      <c r="C86" t="b">
        <f t="shared" si="6"/>
        <v>0</v>
      </c>
      <c r="D86">
        <v>653</v>
      </c>
      <c r="E86">
        <v>2022</v>
      </c>
      <c r="F86" t="s">
        <v>8910</v>
      </c>
      <c r="G86" t="s">
        <v>7703</v>
      </c>
      <c r="H86" t="s">
        <v>0</v>
      </c>
      <c r="I86" t="str">
        <f t="shared" si="7"/>
        <v>CCF</v>
      </c>
      <c r="J86" t="str">
        <f t="shared" si="8"/>
        <v>Impreso por imprenta o tiquetes</v>
      </c>
      <c r="K86" s="64" t="s">
        <v>8500</v>
      </c>
      <c r="L86" s="64" t="s">
        <v>7865</v>
      </c>
      <c r="M86">
        <v>4521</v>
      </c>
      <c r="N86" t="s">
        <v>7543</v>
      </c>
      <c r="O86" t="str">
        <f t="shared" si="9"/>
        <v>06140404081061</v>
      </c>
      <c r="P86" t="s">
        <v>7544</v>
      </c>
      <c r="Q86">
        <v>0</v>
      </c>
      <c r="R86">
        <v>0</v>
      </c>
      <c r="S86">
        <v>0</v>
      </c>
      <c r="T86">
        <v>330</v>
      </c>
      <c r="U86">
        <v>0</v>
      </c>
      <c r="V86">
        <v>0</v>
      </c>
      <c r="W86">
        <v>0</v>
      </c>
      <c r="X86">
        <v>42.9</v>
      </c>
      <c r="Y86">
        <v>372.9</v>
      </c>
      <c r="Z86" t="s">
        <v>7865</v>
      </c>
      <c r="AA86" s="111" t="s">
        <v>1</v>
      </c>
      <c r="AB86" t="s">
        <v>7865</v>
      </c>
      <c r="AC86">
        <v>0</v>
      </c>
    </row>
    <row r="87" spans="1:29" hidden="1" x14ac:dyDescent="0.25">
      <c r="A87" t="s">
        <v>8325</v>
      </c>
      <c r="B87" t="str">
        <f t="shared" si="5"/>
        <v>Diciembre</v>
      </c>
      <c r="C87" t="b">
        <f t="shared" si="6"/>
        <v>0</v>
      </c>
      <c r="D87">
        <v>652</v>
      </c>
      <c r="E87">
        <v>2022</v>
      </c>
      <c r="F87" t="s">
        <v>8910</v>
      </c>
      <c r="G87" t="s">
        <v>7703</v>
      </c>
      <c r="H87" t="s">
        <v>0</v>
      </c>
      <c r="I87" t="str">
        <f t="shared" si="7"/>
        <v>CCF</v>
      </c>
      <c r="J87" t="str">
        <f t="shared" si="8"/>
        <v>Impreso por imprenta o tiquetes</v>
      </c>
      <c r="K87" s="64" t="s">
        <v>8500</v>
      </c>
      <c r="L87" s="64" t="s">
        <v>7865</v>
      </c>
      <c r="M87">
        <v>105428</v>
      </c>
      <c r="N87" t="s">
        <v>1307</v>
      </c>
      <c r="O87" t="str">
        <f t="shared" si="9"/>
        <v>94832404991012</v>
      </c>
      <c r="P87" t="s">
        <v>1308</v>
      </c>
      <c r="Q87">
        <v>0</v>
      </c>
      <c r="R87">
        <v>0</v>
      </c>
      <c r="S87">
        <v>0</v>
      </c>
      <c r="T87">
        <v>77.84</v>
      </c>
      <c r="U87">
        <v>0</v>
      </c>
      <c r="V87">
        <v>0</v>
      </c>
      <c r="W87">
        <v>0</v>
      </c>
      <c r="X87">
        <v>10.119200000000001</v>
      </c>
      <c r="Y87">
        <v>87.95920000000001</v>
      </c>
      <c r="Z87" t="s">
        <v>7865</v>
      </c>
      <c r="AA87" s="111" t="s">
        <v>1</v>
      </c>
      <c r="AB87" t="s">
        <v>7865</v>
      </c>
      <c r="AC87">
        <v>0</v>
      </c>
    </row>
    <row r="88" spans="1:29" hidden="1" x14ac:dyDescent="0.25">
      <c r="A88" t="s">
        <v>8325</v>
      </c>
      <c r="B88" t="str">
        <f t="shared" si="5"/>
        <v>Diciembre</v>
      </c>
      <c r="C88" t="b">
        <f t="shared" si="6"/>
        <v>0</v>
      </c>
      <c r="D88">
        <v>651</v>
      </c>
      <c r="E88">
        <v>2022</v>
      </c>
      <c r="F88" t="s">
        <v>8910</v>
      </c>
      <c r="G88" t="s">
        <v>7703</v>
      </c>
      <c r="H88" t="s">
        <v>0</v>
      </c>
      <c r="I88" t="str">
        <f t="shared" si="7"/>
        <v>CCF</v>
      </c>
      <c r="J88" t="str">
        <f t="shared" si="8"/>
        <v>Impreso por imprenta o tiquetes</v>
      </c>
      <c r="K88" s="64" t="s">
        <v>8500</v>
      </c>
      <c r="L88" s="64" t="s">
        <v>7865</v>
      </c>
      <c r="M88">
        <v>4868</v>
      </c>
      <c r="N88" t="s">
        <v>1550</v>
      </c>
      <c r="O88" t="str">
        <f t="shared" si="9"/>
        <v>13071610671016</v>
      </c>
      <c r="P88" t="s">
        <v>1551</v>
      </c>
      <c r="Q88">
        <v>0</v>
      </c>
      <c r="R88">
        <v>0</v>
      </c>
      <c r="S88">
        <v>0</v>
      </c>
      <c r="T88">
        <v>45.9</v>
      </c>
      <c r="U88">
        <v>0</v>
      </c>
      <c r="V88">
        <v>0</v>
      </c>
      <c r="W88">
        <v>0</v>
      </c>
      <c r="X88">
        <v>5.9669999999999996</v>
      </c>
      <c r="Y88">
        <v>51.866999999999997</v>
      </c>
      <c r="Z88" t="s">
        <v>7865</v>
      </c>
      <c r="AA88" s="111" t="s">
        <v>1</v>
      </c>
      <c r="AB88" t="s">
        <v>7865</v>
      </c>
      <c r="AC88">
        <v>0</v>
      </c>
    </row>
    <row r="89" spans="1:29" hidden="1" x14ac:dyDescent="0.25">
      <c r="A89" t="s">
        <v>8325</v>
      </c>
      <c r="B89" t="str">
        <f t="shared" si="5"/>
        <v>Diciembre</v>
      </c>
      <c r="C89" t="b">
        <f t="shared" si="6"/>
        <v>0</v>
      </c>
      <c r="D89">
        <v>650</v>
      </c>
      <c r="E89">
        <v>2022</v>
      </c>
      <c r="F89" t="s">
        <v>8910</v>
      </c>
      <c r="G89" t="s">
        <v>7703</v>
      </c>
      <c r="H89" t="s">
        <v>0</v>
      </c>
      <c r="I89" t="str">
        <f t="shared" si="7"/>
        <v>CCF</v>
      </c>
      <c r="J89" t="str">
        <f t="shared" si="8"/>
        <v>Impreso por imprenta o tiquetes</v>
      </c>
      <c r="K89" s="64" t="s">
        <v>8500</v>
      </c>
      <c r="L89" s="64" t="s">
        <v>7865</v>
      </c>
      <c r="M89">
        <v>27076</v>
      </c>
      <c r="N89" t="s">
        <v>1401</v>
      </c>
      <c r="O89" t="str">
        <f t="shared" si="9"/>
        <v>06140406191018</v>
      </c>
      <c r="P89" t="s">
        <v>1402</v>
      </c>
      <c r="Q89">
        <v>2.17</v>
      </c>
      <c r="R89">
        <v>0</v>
      </c>
      <c r="S89">
        <v>0</v>
      </c>
      <c r="T89">
        <v>24.63</v>
      </c>
      <c r="U89">
        <v>0</v>
      </c>
      <c r="V89">
        <v>0</v>
      </c>
      <c r="W89">
        <v>0</v>
      </c>
      <c r="X89">
        <v>3.2019000000000002</v>
      </c>
      <c r="Y89">
        <v>30.001899999999999</v>
      </c>
      <c r="Z89" t="s">
        <v>7865</v>
      </c>
      <c r="AA89" s="111" t="s">
        <v>1</v>
      </c>
      <c r="AB89" t="s">
        <v>7865</v>
      </c>
      <c r="AC89">
        <v>0</v>
      </c>
    </row>
    <row r="90" spans="1:29" hidden="1" x14ac:dyDescent="0.25">
      <c r="A90" t="s">
        <v>8325</v>
      </c>
      <c r="B90" t="str">
        <f t="shared" si="5"/>
        <v>Diciembre</v>
      </c>
      <c r="C90" t="b">
        <f t="shared" si="6"/>
        <v>0</v>
      </c>
      <c r="D90">
        <v>649</v>
      </c>
      <c r="E90">
        <v>2022</v>
      </c>
      <c r="F90" t="s">
        <v>8871</v>
      </c>
      <c r="G90" t="s">
        <v>7703</v>
      </c>
      <c r="H90" t="s">
        <v>0</v>
      </c>
      <c r="I90" t="str">
        <f t="shared" si="7"/>
        <v>CCF</v>
      </c>
      <c r="J90" t="str">
        <f t="shared" si="8"/>
        <v>Impreso por imprenta o tiquetes</v>
      </c>
      <c r="K90" s="64" t="s">
        <v>8500</v>
      </c>
      <c r="L90" s="64" t="s">
        <v>7865</v>
      </c>
      <c r="M90">
        <v>1412</v>
      </c>
      <c r="N90" t="s">
        <v>8739</v>
      </c>
      <c r="O90" t="str">
        <f t="shared" si="9"/>
        <v>11081010721018</v>
      </c>
      <c r="P90" t="s">
        <v>8740</v>
      </c>
      <c r="Q90">
        <v>0</v>
      </c>
      <c r="R90">
        <v>0</v>
      </c>
      <c r="S90">
        <v>0</v>
      </c>
      <c r="T90">
        <v>236.3</v>
      </c>
      <c r="U90">
        <v>0</v>
      </c>
      <c r="V90">
        <v>0</v>
      </c>
      <c r="W90">
        <v>0</v>
      </c>
      <c r="X90">
        <v>30.719000000000001</v>
      </c>
      <c r="Y90">
        <v>267.01900000000001</v>
      </c>
      <c r="Z90" t="s">
        <v>7865</v>
      </c>
      <c r="AA90" s="111" t="s">
        <v>1</v>
      </c>
      <c r="AB90" t="s">
        <v>8040</v>
      </c>
      <c r="AC90">
        <v>1484.33</v>
      </c>
    </row>
    <row r="91" spans="1:29" hidden="1" x14ac:dyDescent="0.25">
      <c r="A91" t="s">
        <v>8325</v>
      </c>
      <c r="B91" t="str">
        <f t="shared" si="5"/>
        <v>Diciembre</v>
      </c>
      <c r="C91" t="b">
        <f t="shared" si="6"/>
        <v>0</v>
      </c>
      <c r="D91">
        <v>648</v>
      </c>
      <c r="E91">
        <v>2022</v>
      </c>
      <c r="F91" t="s">
        <v>8872</v>
      </c>
      <c r="G91" t="s">
        <v>7703</v>
      </c>
      <c r="H91" t="s">
        <v>0</v>
      </c>
      <c r="I91" t="str">
        <f t="shared" si="7"/>
        <v>CCF</v>
      </c>
      <c r="J91" t="str">
        <f t="shared" si="8"/>
        <v>Impreso por imprenta o tiquetes</v>
      </c>
      <c r="K91" s="64" t="s">
        <v>8500</v>
      </c>
      <c r="L91" s="64" t="s">
        <v>7865</v>
      </c>
      <c r="M91">
        <v>3048</v>
      </c>
      <c r="N91" t="s">
        <v>1043</v>
      </c>
      <c r="O91" t="str">
        <f t="shared" si="9"/>
        <v>06142703981055</v>
      </c>
      <c r="P91" t="s">
        <v>1044</v>
      </c>
      <c r="Q91">
        <v>0</v>
      </c>
      <c r="R91">
        <v>0</v>
      </c>
      <c r="S91">
        <v>0</v>
      </c>
      <c r="T91">
        <v>4121</v>
      </c>
      <c r="U91">
        <v>0</v>
      </c>
      <c r="V91">
        <v>0</v>
      </c>
      <c r="W91">
        <v>0</v>
      </c>
      <c r="X91">
        <v>535.73</v>
      </c>
      <c r="Y91">
        <v>4656.7299999999996</v>
      </c>
      <c r="Z91" t="s">
        <v>7865</v>
      </c>
      <c r="AA91" s="111" t="s">
        <v>1</v>
      </c>
      <c r="AB91" t="s">
        <v>7865</v>
      </c>
      <c r="AC91">
        <v>0</v>
      </c>
    </row>
    <row r="92" spans="1:29" hidden="1" x14ac:dyDescent="0.25">
      <c r="A92" t="s">
        <v>8325</v>
      </c>
      <c r="B92" t="str">
        <f t="shared" si="5"/>
        <v>Diciembre</v>
      </c>
      <c r="C92" t="b">
        <f t="shared" si="6"/>
        <v>0</v>
      </c>
      <c r="D92">
        <v>647</v>
      </c>
      <c r="E92">
        <v>2022</v>
      </c>
      <c r="F92" t="s">
        <v>8872</v>
      </c>
      <c r="G92" t="s">
        <v>7703</v>
      </c>
      <c r="H92" t="s">
        <v>0</v>
      </c>
      <c r="I92" t="str">
        <f t="shared" si="7"/>
        <v>CCF</v>
      </c>
      <c r="J92" t="str">
        <f t="shared" si="8"/>
        <v>Impreso por imprenta o tiquetes</v>
      </c>
      <c r="K92" s="64" t="s">
        <v>8500</v>
      </c>
      <c r="L92" s="64" t="s">
        <v>7865</v>
      </c>
      <c r="M92">
        <v>3052</v>
      </c>
      <c r="N92" t="s">
        <v>1043</v>
      </c>
      <c r="O92" t="str">
        <f t="shared" si="9"/>
        <v>06142703981055</v>
      </c>
      <c r="P92" t="s">
        <v>1044</v>
      </c>
      <c r="Q92">
        <v>0</v>
      </c>
      <c r="R92">
        <v>0</v>
      </c>
      <c r="S92">
        <v>0</v>
      </c>
      <c r="T92">
        <v>6464.2</v>
      </c>
      <c r="U92">
        <v>0</v>
      </c>
      <c r="V92">
        <v>0</v>
      </c>
      <c r="W92">
        <v>0</v>
      </c>
      <c r="X92">
        <v>840.346</v>
      </c>
      <c r="Y92">
        <v>7304.5460000000003</v>
      </c>
      <c r="Z92" t="s">
        <v>7865</v>
      </c>
      <c r="AA92" s="111" t="s">
        <v>1</v>
      </c>
      <c r="AB92" t="s">
        <v>7865</v>
      </c>
      <c r="AC92">
        <v>0</v>
      </c>
    </row>
    <row r="93" spans="1:29" hidden="1" x14ac:dyDescent="0.25">
      <c r="A93" t="s">
        <v>8325</v>
      </c>
      <c r="B93" t="str">
        <f t="shared" si="5"/>
        <v>Diciembre</v>
      </c>
      <c r="C93" t="b">
        <f t="shared" si="6"/>
        <v>0</v>
      </c>
      <c r="D93">
        <v>646</v>
      </c>
      <c r="E93">
        <v>2022</v>
      </c>
      <c r="F93" t="s">
        <v>8872</v>
      </c>
      <c r="G93" t="s">
        <v>7703</v>
      </c>
      <c r="H93" t="s">
        <v>0</v>
      </c>
      <c r="I93" t="str">
        <f t="shared" si="7"/>
        <v>CCF</v>
      </c>
      <c r="J93" t="str">
        <f t="shared" si="8"/>
        <v>Impreso por imprenta o tiquetes</v>
      </c>
      <c r="K93" s="64" t="s">
        <v>8500</v>
      </c>
      <c r="L93" s="64" t="s">
        <v>7865</v>
      </c>
      <c r="M93">
        <v>2162278</v>
      </c>
      <c r="N93" t="s">
        <v>1352</v>
      </c>
      <c r="O93" t="str">
        <f t="shared" si="9"/>
        <v>06142708101053</v>
      </c>
      <c r="P93" t="s">
        <v>1353</v>
      </c>
      <c r="Q93">
        <v>2.17</v>
      </c>
      <c r="R93">
        <v>0</v>
      </c>
      <c r="S93">
        <v>0</v>
      </c>
      <c r="T93">
        <v>24.62</v>
      </c>
      <c r="U93">
        <v>0</v>
      </c>
      <c r="V93">
        <v>0</v>
      </c>
      <c r="W93">
        <v>0</v>
      </c>
      <c r="X93">
        <v>3.2006000000000001</v>
      </c>
      <c r="Y93">
        <v>29.990600000000001</v>
      </c>
      <c r="Z93" t="s">
        <v>7865</v>
      </c>
      <c r="AA93" s="111" t="s">
        <v>1</v>
      </c>
      <c r="AB93" t="s">
        <v>8040</v>
      </c>
      <c r="AC93">
        <v>461.08</v>
      </c>
    </row>
    <row r="94" spans="1:29" hidden="1" x14ac:dyDescent="0.25">
      <c r="A94" t="s">
        <v>8325</v>
      </c>
      <c r="B94" t="str">
        <f t="shared" si="5"/>
        <v>Diciembre</v>
      </c>
      <c r="C94" t="b">
        <f t="shared" si="6"/>
        <v>0</v>
      </c>
      <c r="D94">
        <v>645</v>
      </c>
      <c r="E94">
        <v>2022</v>
      </c>
      <c r="F94" t="s">
        <v>8909</v>
      </c>
      <c r="G94" t="s">
        <v>7703</v>
      </c>
      <c r="H94" t="s">
        <v>0</v>
      </c>
      <c r="I94" t="str">
        <f t="shared" si="7"/>
        <v>CCF</v>
      </c>
      <c r="J94" t="str">
        <f t="shared" si="8"/>
        <v>Impreso por imprenta o tiquetes</v>
      </c>
      <c r="K94" s="64" t="s">
        <v>8500</v>
      </c>
      <c r="L94" s="64" t="s">
        <v>7865</v>
      </c>
      <c r="M94">
        <v>7595</v>
      </c>
      <c r="N94" t="s">
        <v>1361</v>
      </c>
      <c r="O94" t="str">
        <f t="shared" si="9"/>
        <v>06141708071034</v>
      </c>
      <c r="P94" t="s">
        <v>1362</v>
      </c>
      <c r="Q94">
        <v>0.75</v>
      </c>
      <c r="R94">
        <v>0</v>
      </c>
      <c r="S94">
        <v>0</v>
      </c>
      <c r="T94">
        <v>8.19</v>
      </c>
      <c r="U94">
        <v>0</v>
      </c>
      <c r="V94">
        <v>0</v>
      </c>
      <c r="W94">
        <v>0</v>
      </c>
      <c r="X94">
        <v>1.0647</v>
      </c>
      <c r="Y94">
        <v>10.0047</v>
      </c>
      <c r="Z94" t="s">
        <v>7865</v>
      </c>
      <c r="AA94" s="111" t="s">
        <v>1</v>
      </c>
      <c r="AB94" t="s">
        <v>8040</v>
      </c>
      <c r="AC94">
        <v>69.61</v>
      </c>
    </row>
    <row r="95" spans="1:29" hidden="1" x14ac:dyDescent="0.25">
      <c r="A95" t="s">
        <v>8325</v>
      </c>
      <c r="B95" t="str">
        <f t="shared" si="5"/>
        <v>Diciembre</v>
      </c>
      <c r="C95" t="b">
        <f t="shared" si="6"/>
        <v>0</v>
      </c>
      <c r="D95">
        <v>644</v>
      </c>
      <c r="E95">
        <v>2022</v>
      </c>
      <c r="F95" t="s">
        <v>8909</v>
      </c>
      <c r="G95" t="s">
        <v>7703</v>
      </c>
      <c r="H95" t="s">
        <v>0</v>
      </c>
      <c r="I95" t="str">
        <f t="shared" si="7"/>
        <v>CCF</v>
      </c>
      <c r="J95" t="str">
        <f t="shared" si="8"/>
        <v>Impreso por imprenta o tiquetes</v>
      </c>
      <c r="K95" s="64" t="s">
        <v>8500</v>
      </c>
      <c r="L95" s="64" t="s">
        <v>7865</v>
      </c>
      <c r="M95">
        <v>71075550</v>
      </c>
      <c r="N95" t="s">
        <v>3166</v>
      </c>
      <c r="O95" t="str">
        <f t="shared" si="9"/>
        <v>06143107620016</v>
      </c>
      <c r="P95" t="s">
        <v>1456</v>
      </c>
      <c r="Q95">
        <v>0</v>
      </c>
      <c r="R95">
        <v>0</v>
      </c>
      <c r="S95">
        <v>0</v>
      </c>
      <c r="T95">
        <v>186.18</v>
      </c>
      <c r="U95">
        <v>0</v>
      </c>
      <c r="V95">
        <v>0</v>
      </c>
      <c r="W95">
        <v>0</v>
      </c>
      <c r="X95">
        <v>24.203400000000002</v>
      </c>
      <c r="Y95">
        <v>210.38339999999999</v>
      </c>
      <c r="Z95" t="s">
        <v>7865</v>
      </c>
      <c r="AA95" s="111" t="s">
        <v>1</v>
      </c>
      <c r="AB95" t="s">
        <v>8040</v>
      </c>
      <c r="AC95">
        <v>71.02</v>
      </c>
    </row>
    <row r="96" spans="1:29" hidden="1" x14ac:dyDescent="0.25">
      <c r="A96" t="s">
        <v>8325</v>
      </c>
      <c r="B96" t="str">
        <f t="shared" si="5"/>
        <v>Diciembre</v>
      </c>
      <c r="C96" t="b">
        <f t="shared" si="6"/>
        <v>0</v>
      </c>
      <c r="D96">
        <v>643</v>
      </c>
      <c r="E96">
        <v>2022</v>
      </c>
      <c r="F96" t="s">
        <v>8905</v>
      </c>
      <c r="G96" t="s">
        <v>7703</v>
      </c>
      <c r="H96" t="s">
        <v>0</v>
      </c>
      <c r="I96" t="str">
        <f t="shared" si="7"/>
        <v>CCF</v>
      </c>
      <c r="J96" t="str">
        <f t="shared" si="8"/>
        <v>Impreso por imprenta o tiquetes</v>
      </c>
      <c r="K96" s="64" t="s">
        <v>8500</v>
      </c>
      <c r="L96" s="64" t="s">
        <v>7865</v>
      </c>
      <c r="M96">
        <v>7955</v>
      </c>
      <c r="N96" t="s">
        <v>8464</v>
      </c>
      <c r="O96" t="str">
        <f t="shared" si="9"/>
        <v>06140410021046</v>
      </c>
      <c r="P96" t="s">
        <v>8465</v>
      </c>
      <c r="Q96">
        <v>1.47</v>
      </c>
      <c r="R96">
        <v>0</v>
      </c>
      <c r="S96">
        <v>0</v>
      </c>
      <c r="T96">
        <v>16.399999999999999</v>
      </c>
      <c r="U96">
        <v>0</v>
      </c>
      <c r="V96">
        <v>0</v>
      </c>
      <c r="W96">
        <v>0</v>
      </c>
      <c r="X96">
        <v>2.1319999999999997</v>
      </c>
      <c r="Y96">
        <v>20.001999999999995</v>
      </c>
      <c r="Z96" t="s">
        <v>7865</v>
      </c>
      <c r="AA96" s="111" t="s">
        <v>1</v>
      </c>
      <c r="AB96" t="s">
        <v>8040</v>
      </c>
      <c r="AC96">
        <v>7.96</v>
      </c>
    </row>
    <row r="97" spans="1:29" hidden="1" x14ac:dyDescent="0.25">
      <c r="A97" t="s">
        <v>8325</v>
      </c>
      <c r="B97" t="str">
        <f t="shared" si="5"/>
        <v>Diciembre</v>
      </c>
      <c r="C97" t="b">
        <f t="shared" si="6"/>
        <v>0</v>
      </c>
      <c r="D97">
        <v>642</v>
      </c>
      <c r="E97">
        <v>2022</v>
      </c>
      <c r="F97" t="s">
        <v>8908</v>
      </c>
      <c r="G97" t="s">
        <v>7703</v>
      </c>
      <c r="H97" t="s">
        <v>0</v>
      </c>
      <c r="I97" t="str">
        <f t="shared" si="7"/>
        <v>CCF</v>
      </c>
      <c r="J97" t="str">
        <f t="shared" si="8"/>
        <v>Impreso por imprenta o tiquetes</v>
      </c>
      <c r="K97" s="64" t="s">
        <v>8500</v>
      </c>
      <c r="L97" s="64" t="s">
        <v>7865</v>
      </c>
      <c r="M97">
        <v>187397</v>
      </c>
      <c r="N97" t="s">
        <v>1405</v>
      </c>
      <c r="O97" t="str">
        <f t="shared" si="9"/>
        <v>06141007840010</v>
      </c>
      <c r="P97" t="s">
        <v>1406</v>
      </c>
      <c r="Q97">
        <v>0</v>
      </c>
      <c r="R97">
        <v>0</v>
      </c>
      <c r="S97">
        <v>0</v>
      </c>
      <c r="T97">
        <v>526</v>
      </c>
      <c r="U97">
        <v>0</v>
      </c>
      <c r="V97">
        <v>0</v>
      </c>
      <c r="W97">
        <v>0</v>
      </c>
      <c r="X97">
        <v>68.38</v>
      </c>
      <c r="Y97">
        <v>594.38</v>
      </c>
      <c r="Z97" t="s">
        <v>7865</v>
      </c>
      <c r="AA97" s="111" t="s">
        <v>1</v>
      </c>
      <c r="AB97" t="s">
        <v>7865</v>
      </c>
      <c r="AC97">
        <v>0</v>
      </c>
    </row>
    <row r="98" spans="1:29" hidden="1" x14ac:dyDescent="0.25">
      <c r="A98" t="s">
        <v>8325</v>
      </c>
      <c r="B98" t="str">
        <f t="shared" si="5"/>
        <v>Diciembre</v>
      </c>
      <c r="C98" t="b">
        <f t="shared" si="6"/>
        <v>0</v>
      </c>
      <c r="D98">
        <v>641</v>
      </c>
      <c r="E98">
        <v>2022</v>
      </c>
      <c r="F98" t="s">
        <v>8874</v>
      </c>
      <c r="G98" t="s">
        <v>7703</v>
      </c>
      <c r="H98" t="s">
        <v>0</v>
      </c>
      <c r="I98" t="str">
        <f t="shared" si="7"/>
        <v>CCF</v>
      </c>
      <c r="J98" t="str">
        <f t="shared" si="8"/>
        <v>Impreso por imprenta o tiquetes</v>
      </c>
      <c r="K98" s="64" t="s">
        <v>8500</v>
      </c>
      <c r="L98" s="64" t="s">
        <v>7865</v>
      </c>
      <c r="M98">
        <v>2906</v>
      </c>
      <c r="N98" t="s">
        <v>1043</v>
      </c>
      <c r="O98" t="str">
        <f t="shared" si="9"/>
        <v>06142703981055</v>
      </c>
      <c r="P98" t="s">
        <v>1044</v>
      </c>
      <c r="Q98">
        <v>0</v>
      </c>
      <c r="R98">
        <v>0</v>
      </c>
      <c r="S98">
        <v>0</v>
      </c>
      <c r="T98">
        <v>7314</v>
      </c>
      <c r="U98">
        <v>0</v>
      </c>
      <c r="V98">
        <v>0</v>
      </c>
      <c r="W98">
        <v>0</v>
      </c>
      <c r="X98">
        <v>950.82</v>
      </c>
      <c r="Y98">
        <v>8264.82</v>
      </c>
      <c r="Z98" t="s">
        <v>7865</v>
      </c>
      <c r="AA98" s="111" t="s">
        <v>1</v>
      </c>
      <c r="AB98" t="s">
        <v>7865</v>
      </c>
      <c r="AC98">
        <v>0</v>
      </c>
    </row>
    <row r="99" spans="1:29" hidden="1" x14ac:dyDescent="0.25">
      <c r="A99" t="s">
        <v>8325</v>
      </c>
      <c r="B99" t="str">
        <f t="shared" si="5"/>
        <v>Diciembre</v>
      </c>
      <c r="C99" t="b">
        <f t="shared" si="6"/>
        <v>0</v>
      </c>
      <c r="D99">
        <v>640</v>
      </c>
      <c r="E99">
        <v>2022</v>
      </c>
      <c r="F99" t="s">
        <v>8875</v>
      </c>
      <c r="G99" t="s">
        <v>7703</v>
      </c>
      <c r="H99" t="s">
        <v>0</v>
      </c>
      <c r="I99" t="str">
        <f t="shared" si="7"/>
        <v>CCF</v>
      </c>
      <c r="J99" t="str">
        <f t="shared" si="8"/>
        <v>Impreso por imprenta o tiquetes</v>
      </c>
      <c r="K99" s="64" t="s">
        <v>8500</v>
      </c>
      <c r="L99" s="64" t="s">
        <v>7865</v>
      </c>
      <c r="M99">
        <v>2874</v>
      </c>
      <c r="N99" t="s">
        <v>1043</v>
      </c>
      <c r="O99" t="str">
        <f t="shared" si="9"/>
        <v>06142703981055</v>
      </c>
      <c r="P99" t="s">
        <v>1044</v>
      </c>
      <c r="Q99">
        <v>0</v>
      </c>
      <c r="R99">
        <v>0</v>
      </c>
      <c r="S99">
        <v>0</v>
      </c>
      <c r="T99">
        <v>6303</v>
      </c>
      <c r="U99">
        <v>0</v>
      </c>
      <c r="V99">
        <v>0</v>
      </c>
      <c r="W99">
        <v>0</v>
      </c>
      <c r="X99">
        <v>819.39</v>
      </c>
      <c r="Y99">
        <v>7122.39</v>
      </c>
      <c r="Z99" t="s">
        <v>7865</v>
      </c>
      <c r="AA99" s="111" t="s">
        <v>1</v>
      </c>
      <c r="AB99" t="s">
        <v>7865</v>
      </c>
      <c r="AC99">
        <v>0</v>
      </c>
    </row>
    <row r="100" spans="1:29" hidden="1" x14ac:dyDescent="0.25">
      <c r="A100" t="s">
        <v>8325</v>
      </c>
      <c r="B100" t="str">
        <f t="shared" si="5"/>
        <v>Diciembre</v>
      </c>
      <c r="C100" t="b">
        <f t="shared" si="6"/>
        <v>0</v>
      </c>
      <c r="D100">
        <v>639</v>
      </c>
      <c r="E100">
        <v>2022</v>
      </c>
      <c r="F100" t="s">
        <v>8875</v>
      </c>
      <c r="G100" t="s">
        <v>7703</v>
      </c>
      <c r="H100" t="s">
        <v>0</v>
      </c>
      <c r="I100" t="str">
        <f t="shared" si="7"/>
        <v>CCF</v>
      </c>
      <c r="J100" t="str">
        <f t="shared" si="8"/>
        <v>Impreso por imprenta o tiquetes</v>
      </c>
      <c r="K100" s="64" t="s">
        <v>8500</v>
      </c>
      <c r="L100" s="64" t="s">
        <v>7865</v>
      </c>
      <c r="M100">
        <v>2875</v>
      </c>
      <c r="N100" t="s">
        <v>1043</v>
      </c>
      <c r="O100" t="str">
        <f t="shared" si="9"/>
        <v>06142703981055</v>
      </c>
      <c r="P100" t="s">
        <v>1044</v>
      </c>
      <c r="Q100">
        <v>0</v>
      </c>
      <c r="R100">
        <v>0</v>
      </c>
      <c r="S100">
        <v>0</v>
      </c>
      <c r="T100">
        <v>11836.3</v>
      </c>
      <c r="U100">
        <v>0</v>
      </c>
      <c r="V100">
        <v>0</v>
      </c>
      <c r="W100">
        <v>0</v>
      </c>
      <c r="X100">
        <v>1538.7190000000001</v>
      </c>
      <c r="Y100">
        <v>13375.019</v>
      </c>
      <c r="Z100" t="s">
        <v>7865</v>
      </c>
      <c r="AA100" s="111" t="s">
        <v>1</v>
      </c>
      <c r="AB100" t="s">
        <v>7865</v>
      </c>
      <c r="AC100">
        <v>0</v>
      </c>
    </row>
    <row r="101" spans="1:29" hidden="1" x14ac:dyDescent="0.25">
      <c r="A101" t="s">
        <v>8325</v>
      </c>
      <c r="B101" t="str">
        <f t="shared" si="5"/>
        <v>Diciembre</v>
      </c>
      <c r="C101" t="b">
        <f t="shared" si="6"/>
        <v>0</v>
      </c>
      <c r="D101">
        <v>638</v>
      </c>
      <c r="E101">
        <v>2022</v>
      </c>
      <c r="F101" t="s">
        <v>8875</v>
      </c>
      <c r="G101" t="s">
        <v>7703</v>
      </c>
      <c r="H101" t="s">
        <v>0</v>
      </c>
      <c r="I101" t="str">
        <f t="shared" si="7"/>
        <v>CCF</v>
      </c>
      <c r="J101" t="str">
        <f t="shared" si="8"/>
        <v>Impreso por imprenta o tiquetes</v>
      </c>
      <c r="K101" s="64" t="s">
        <v>8500</v>
      </c>
      <c r="L101" s="64" t="s">
        <v>7865</v>
      </c>
      <c r="M101">
        <v>2876</v>
      </c>
      <c r="N101" t="s">
        <v>1043</v>
      </c>
      <c r="O101" t="str">
        <f t="shared" si="9"/>
        <v>06142703981055</v>
      </c>
      <c r="P101" t="s">
        <v>1044</v>
      </c>
      <c r="Q101">
        <v>0</v>
      </c>
      <c r="R101">
        <v>0</v>
      </c>
      <c r="S101">
        <v>0</v>
      </c>
      <c r="T101">
        <v>675</v>
      </c>
      <c r="U101">
        <v>0</v>
      </c>
      <c r="V101">
        <v>0</v>
      </c>
      <c r="W101">
        <v>0</v>
      </c>
      <c r="X101">
        <v>87.75</v>
      </c>
      <c r="Y101">
        <v>762.75</v>
      </c>
      <c r="Z101" t="s">
        <v>7865</v>
      </c>
      <c r="AA101" s="111" t="s">
        <v>1</v>
      </c>
      <c r="AB101" t="s">
        <v>7865</v>
      </c>
      <c r="AC101">
        <v>0</v>
      </c>
    </row>
    <row r="102" spans="1:29" hidden="1" x14ac:dyDescent="0.25">
      <c r="A102" t="s">
        <v>8325</v>
      </c>
      <c r="B102" t="str">
        <f t="shared" si="5"/>
        <v>Diciembre</v>
      </c>
      <c r="C102" t="b">
        <f t="shared" si="6"/>
        <v>0</v>
      </c>
      <c r="D102">
        <v>637</v>
      </c>
      <c r="E102">
        <v>2022</v>
      </c>
      <c r="F102" t="s">
        <v>8907</v>
      </c>
      <c r="G102" t="s">
        <v>7703</v>
      </c>
      <c r="H102" t="s">
        <v>0</v>
      </c>
      <c r="I102" t="str">
        <f t="shared" si="7"/>
        <v>CCF</v>
      </c>
      <c r="J102" t="str">
        <f t="shared" si="8"/>
        <v>Impreso por imprenta o tiquetes</v>
      </c>
      <c r="K102" s="64" t="s">
        <v>8500</v>
      </c>
      <c r="L102" s="64" t="s">
        <v>7865</v>
      </c>
      <c r="M102">
        <v>34904</v>
      </c>
      <c r="N102" t="s">
        <v>1320</v>
      </c>
      <c r="O102" t="str">
        <f t="shared" si="9"/>
        <v>06140711071030</v>
      </c>
      <c r="P102" t="s">
        <v>1321</v>
      </c>
      <c r="Q102">
        <v>0</v>
      </c>
      <c r="R102">
        <v>0</v>
      </c>
      <c r="S102">
        <v>0</v>
      </c>
      <c r="T102">
        <v>7.39</v>
      </c>
      <c r="U102">
        <v>0</v>
      </c>
      <c r="V102">
        <v>0</v>
      </c>
      <c r="W102">
        <v>0</v>
      </c>
      <c r="X102">
        <v>0.9607</v>
      </c>
      <c r="Y102">
        <v>8.3506999999999998</v>
      </c>
      <c r="Z102" t="s">
        <v>7865</v>
      </c>
      <c r="AA102" s="111" t="s">
        <v>1</v>
      </c>
      <c r="AB102" t="s">
        <v>7865</v>
      </c>
      <c r="AC102">
        <v>0</v>
      </c>
    </row>
    <row r="103" spans="1:29" hidden="1" x14ac:dyDescent="0.25">
      <c r="A103" t="s">
        <v>8325</v>
      </c>
      <c r="B103" t="str">
        <f t="shared" si="5"/>
        <v>Diciembre</v>
      </c>
      <c r="C103" t="b">
        <f t="shared" si="6"/>
        <v>0</v>
      </c>
      <c r="D103">
        <v>636</v>
      </c>
      <c r="E103">
        <v>2022</v>
      </c>
      <c r="F103" t="s">
        <v>8907</v>
      </c>
      <c r="G103" t="s">
        <v>7703</v>
      </c>
      <c r="H103" t="s">
        <v>0</v>
      </c>
      <c r="I103" t="str">
        <f t="shared" si="7"/>
        <v>CCF</v>
      </c>
      <c r="J103" t="str">
        <f t="shared" si="8"/>
        <v>Impreso por imprenta o tiquetes</v>
      </c>
      <c r="K103" s="64" t="s">
        <v>8500</v>
      </c>
      <c r="L103" s="64" t="s">
        <v>7865</v>
      </c>
      <c r="M103">
        <v>6240</v>
      </c>
      <c r="N103" t="s">
        <v>1472</v>
      </c>
      <c r="O103" t="str">
        <f t="shared" si="9"/>
        <v>06141303151073</v>
      </c>
      <c r="P103" t="s">
        <v>1473</v>
      </c>
      <c r="Q103">
        <v>0</v>
      </c>
      <c r="R103">
        <v>0</v>
      </c>
      <c r="S103">
        <v>0</v>
      </c>
      <c r="T103">
        <v>48.75</v>
      </c>
      <c r="U103">
        <v>0</v>
      </c>
      <c r="V103">
        <v>0</v>
      </c>
      <c r="W103">
        <v>0</v>
      </c>
      <c r="X103">
        <v>6.3375000000000004</v>
      </c>
      <c r="Y103">
        <v>55.087499999999999</v>
      </c>
      <c r="Z103" t="s">
        <v>7865</v>
      </c>
      <c r="AA103" s="111" t="s">
        <v>1</v>
      </c>
      <c r="AB103" t="s">
        <v>7865</v>
      </c>
      <c r="AC103">
        <v>0</v>
      </c>
    </row>
    <row r="104" spans="1:29" hidden="1" x14ac:dyDescent="0.25">
      <c r="A104" t="s">
        <v>8325</v>
      </c>
      <c r="B104" t="str">
        <f t="shared" si="5"/>
        <v>Diciembre</v>
      </c>
      <c r="C104" t="b">
        <f t="shared" si="6"/>
        <v>0</v>
      </c>
      <c r="D104">
        <v>635</v>
      </c>
      <c r="E104">
        <v>2022</v>
      </c>
      <c r="F104" t="s">
        <v>8906</v>
      </c>
      <c r="G104" t="s">
        <v>7703</v>
      </c>
      <c r="H104" t="s">
        <v>0</v>
      </c>
      <c r="I104" t="str">
        <f t="shared" si="7"/>
        <v>CCF</v>
      </c>
      <c r="J104" t="str">
        <f t="shared" si="8"/>
        <v>Impreso por imprenta o tiquetes</v>
      </c>
      <c r="K104" s="64" t="s">
        <v>8500</v>
      </c>
      <c r="L104" s="64" t="s">
        <v>7865</v>
      </c>
      <c r="M104">
        <v>309</v>
      </c>
      <c r="N104" t="s">
        <v>1479</v>
      </c>
      <c r="O104" t="str">
        <f t="shared" si="9"/>
        <v>06140404530104</v>
      </c>
      <c r="P104" t="s">
        <v>1480</v>
      </c>
      <c r="Q104">
        <v>0</v>
      </c>
      <c r="R104">
        <v>0</v>
      </c>
      <c r="S104">
        <v>0</v>
      </c>
      <c r="T104">
        <v>13.49</v>
      </c>
      <c r="U104">
        <v>0</v>
      </c>
      <c r="V104">
        <v>0</v>
      </c>
      <c r="W104">
        <v>0</v>
      </c>
      <c r="X104">
        <v>1.7537</v>
      </c>
      <c r="Y104">
        <v>15.2437</v>
      </c>
      <c r="Z104" t="s">
        <v>7865</v>
      </c>
      <c r="AA104" s="111" t="s">
        <v>1</v>
      </c>
      <c r="AB104" t="s">
        <v>7865</v>
      </c>
      <c r="AC104">
        <v>0</v>
      </c>
    </row>
    <row r="105" spans="1:29" hidden="1" x14ac:dyDescent="0.25">
      <c r="A105" t="s">
        <v>8325</v>
      </c>
      <c r="B105" t="str">
        <f t="shared" si="5"/>
        <v>Diciembre</v>
      </c>
      <c r="C105" t="b">
        <f t="shared" si="6"/>
        <v>0</v>
      </c>
      <c r="D105">
        <v>634</v>
      </c>
      <c r="E105">
        <v>2022</v>
      </c>
      <c r="F105" t="s">
        <v>8906</v>
      </c>
      <c r="G105" t="s">
        <v>7703</v>
      </c>
      <c r="H105" t="s">
        <v>0</v>
      </c>
      <c r="I105" t="str">
        <f t="shared" si="7"/>
        <v>CCF</v>
      </c>
      <c r="J105" t="str">
        <f t="shared" si="8"/>
        <v>Impreso por imprenta o tiquetes</v>
      </c>
      <c r="K105" s="64" t="s">
        <v>8500</v>
      </c>
      <c r="L105" s="64" t="s">
        <v>7865</v>
      </c>
      <c r="M105">
        <v>733</v>
      </c>
      <c r="N105" t="s">
        <v>2304</v>
      </c>
      <c r="O105" t="str">
        <f t="shared" si="9"/>
        <v>05112308101011</v>
      </c>
      <c r="P105" t="s">
        <v>2305</v>
      </c>
      <c r="Q105">
        <v>0</v>
      </c>
      <c r="R105">
        <v>0</v>
      </c>
      <c r="S105">
        <v>0</v>
      </c>
      <c r="T105">
        <v>3982.3</v>
      </c>
      <c r="U105">
        <v>0</v>
      </c>
      <c r="V105">
        <v>0</v>
      </c>
      <c r="W105">
        <v>0</v>
      </c>
      <c r="X105">
        <v>517.69900000000007</v>
      </c>
      <c r="Y105">
        <v>4499.9989999999998</v>
      </c>
      <c r="Z105" t="s">
        <v>7865</v>
      </c>
      <c r="AA105" s="111" t="s">
        <v>1</v>
      </c>
      <c r="AB105" t="s">
        <v>8047</v>
      </c>
      <c r="AC105">
        <v>1.1599999999999999</v>
      </c>
    </row>
    <row r="106" spans="1:29" hidden="1" x14ac:dyDescent="0.25">
      <c r="A106" t="s">
        <v>8325</v>
      </c>
      <c r="B106" t="str">
        <f t="shared" si="5"/>
        <v>Diciembre</v>
      </c>
      <c r="C106" t="b">
        <f t="shared" si="6"/>
        <v>0</v>
      </c>
      <c r="D106">
        <v>633</v>
      </c>
      <c r="E106">
        <v>2022</v>
      </c>
      <c r="F106" t="s">
        <v>8842</v>
      </c>
      <c r="G106" t="s">
        <v>7703</v>
      </c>
      <c r="H106" t="s">
        <v>0</v>
      </c>
      <c r="I106" t="str">
        <f t="shared" si="7"/>
        <v>CCF</v>
      </c>
      <c r="J106" t="str">
        <f t="shared" si="8"/>
        <v>Impreso por imprenta o tiquetes</v>
      </c>
      <c r="K106" s="64" t="s">
        <v>8500</v>
      </c>
      <c r="L106" s="64" t="s">
        <v>7865</v>
      </c>
      <c r="M106">
        <v>2808</v>
      </c>
      <c r="N106" t="s">
        <v>1043</v>
      </c>
      <c r="O106" t="str">
        <f t="shared" si="9"/>
        <v>06142703981055</v>
      </c>
      <c r="P106" t="s">
        <v>1044</v>
      </c>
      <c r="Q106">
        <v>0</v>
      </c>
      <c r="R106">
        <v>0</v>
      </c>
      <c r="S106">
        <v>0</v>
      </c>
      <c r="T106">
        <v>56628</v>
      </c>
      <c r="U106">
        <v>0</v>
      </c>
      <c r="V106">
        <v>0</v>
      </c>
      <c r="W106">
        <v>0</v>
      </c>
      <c r="X106">
        <v>7361.64</v>
      </c>
      <c r="Y106">
        <v>63989.64</v>
      </c>
      <c r="Z106" t="s">
        <v>7865</v>
      </c>
      <c r="AA106" s="111" t="s">
        <v>1</v>
      </c>
      <c r="AB106" t="s">
        <v>7865</v>
      </c>
      <c r="AC106">
        <v>0</v>
      </c>
    </row>
    <row r="107" spans="1:29" hidden="1" x14ac:dyDescent="0.25">
      <c r="A107" t="s">
        <v>8325</v>
      </c>
      <c r="B107" t="str">
        <f t="shared" si="5"/>
        <v>Diciembre</v>
      </c>
      <c r="C107" t="b">
        <f t="shared" si="6"/>
        <v>0</v>
      </c>
      <c r="D107">
        <v>632</v>
      </c>
      <c r="E107">
        <v>2022</v>
      </c>
      <c r="F107" t="s">
        <v>8842</v>
      </c>
      <c r="G107" t="s">
        <v>7703</v>
      </c>
      <c r="H107" t="s">
        <v>0</v>
      </c>
      <c r="I107" t="str">
        <f t="shared" si="7"/>
        <v>CCF</v>
      </c>
      <c r="J107" t="str">
        <f t="shared" si="8"/>
        <v>Impreso por imprenta o tiquetes</v>
      </c>
      <c r="K107" s="64" t="s">
        <v>8500</v>
      </c>
      <c r="L107" s="64" t="s">
        <v>7865</v>
      </c>
      <c r="M107">
        <v>2807</v>
      </c>
      <c r="N107" t="s">
        <v>1043</v>
      </c>
      <c r="O107" t="str">
        <f t="shared" si="9"/>
        <v>06142703981055</v>
      </c>
      <c r="P107" t="s">
        <v>1044</v>
      </c>
      <c r="Q107">
        <v>0</v>
      </c>
      <c r="R107">
        <v>0</v>
      </c>
      <c r="S107">
        <v>0</v>
      </c>
      <c r="T107">
        <v>51836.4</v>
      </c>
      <c r="U107">
        <v>0</v>
      </c>
      <c r="V107">
        <v>0</v>
      </c>
      <c r="W107">
        <v>0</v>
      </c>
      <c r="X107">
        <v>6738.732</v>
      </c>
      <c r="Y107">
        <v>58575.131999999998</v>
      </c>
      <c r="Z107" t="s">
        <v>7865</v>
      </c>
      <c r="AA107" s="111" t="s">
        <v>1</v>
      </c>
      <c r="AB107" t="s">
        <v>7865</v>
      </c>
      <c r="AC107">
        <v>0</v>
      </c>
    </row>
    <row r="108" spans="1:29" hidden="1" x14ac:dyDescent="0.25">
      <c r="A108" t="s">
        <v>8324</v>
      </c>
      <c r="B108" t="str">
        <f t="shared" ref="B108:B171" si="10">SUBSTITUTE(A108,"OVIEMBRE","oviembre")</f>
        <v>Noviembre</v>
      </c>
      <c r="C108" t="b">
        <f t="shared" si="6"/>
        <v>0</v>
      </c>
      <c r="D108">
        <v>631</v>
      </c>
      <c r="E108">
        <v>2022</v>
      </c>
      <c r="F108" t="s">
        <v>8709</v>
      </c>
      <c r="G108" t="s">
        <v>7703</v>
      </c>
      <c r="H108" t="s">
        <v>0</v>
      </c>
      <c r="I108" t="str">
        <f t="shared" si="7"/>
        <v>CCF</v>
      </c>
      <c r="J108" t="str">
        <f t="shared" si="8"/>
        <v>Impreso por imprenta o tiquetes</v>
      </c>
      <c r="K108" s="64" t="s">
        <v>8500</v>
      </c>
      <c r="L108" s="64" t="s">
        <v>7865</v>
      </c>
      <c r="M108">
        <v>65</v>
      </c>
      <c r="N108" t="s">
        <v>1327</v>
      </c>
      <c r="O108" t="str">
        <f t="shared" si="9"/>
        <v>06141611841170</v>
      </c>
      <c r="P108" t="s">
        <v>1328</v>
      </c>
      <c r="Q108">
        <v>0</v>
      </c>
      <c r="R108">
        <v>0</v>
      </c>
      <c r="S108">
        <v>0</v>
      </c>
      <c r="T108">
        <v>8420.6</v>
      </c>
      <c r="U108">
        <v>0</v>
      </c>
      <c r="V108">
        <v>0</v>
      </c>
      <c r="W108">
        <v>0</v>
      </c>
      <c r="X108">
        <v>1094.6780000000001</v>
      </c>
      <c r="Y108">
        <v>9515.2780000000002</v>
      </c>
      <c r="Z108" t="s">
        <v>7865</v>
      </c>
      <c r="AA108" s="111" t="s">
        <v>1</v>
      </c>
      <c r="AB108" t="s">
        <v>7865</v>
      </c>
      <c r="AC108">
        <v>0</v>
      </c>
    </row>
    <row r="109" spans="1:29" hidden="1" x14ac:dyDescent="0.25">
      <c r="A109" t="s">
        <v>8324</v>
      </c>
      <c r="B109" t="str">
        <f t="shared" si="10"/>
        <v>Noviembre</v>
      </c>
      <c r="C109" t="b">
        <f t="shared" si="6"/>
        <v>0</v>
      </c>
      <c r="D109">
        <v>630</v>
      </c>
      <c r="E109">
        <v>2022</v>
      </c>
      <c r="F109" t="s">
        <v>8821</v>
      </c>
      <c r="G109" t="s">
        <v>7703</v>
      </c>
      <c r="H109" t="s">
        <v>0</v>
      </c>
      <c r="I109" t="str">
        <f t="shared" si="7"/>
        <v>CCF</v>
      </c>
      <c r="J109" t="str">
        <f t="shared" si="8"/>
        <v>Impreso por imprenta o tiquetes</v>
      </c>
      <c r="K109" s="64" t="s">
        <v>8500</v>
      </c>
      <c r="L109" s="64" t="s">
        <v>7865</v>
      </c>
      <c r="M109">
        <v>71</v>
      </c>
      <c r="N109" t="s">
        <v>7721</v>
      </c>
      <c r="O109" t="str">
        <f t="shared" si="9"/>
        <v>02101107171019</v>
      </c>
      <c r="P109" t="s">
        <v>7722</v>
      </c>
      <c r="Q109">
        <v>0</v>
      </c>
      <c r="R109">
        <v>0</v>
      </c>
      <c r="S109">
        <v>0</v>
      </c>
      <c r="T109">
        <v>212.39</v>
      </c>
      <c r="U109">
        <v>0</v>
      </c>
      <c r="V109">
        <v>0</v>
      </c>
      <c r="W109">
        <v>0</v>
      </c>
      <c r="X109">
        <v>27.610699999999998</v>
      </c>
      <c r="Y109">
        <v>240.00069999999999</v>
      </c>
      <c r="Z109" t="s">
        <v>7865</v>
      </c>
      <c r="AA109" s="111" t="s">
        <v>1</v>
      </c>
      <c r="AB109" t="s">
        <v>7865</v>
      </c>
      <c r="AC109">
        <v>0</v>
      </c>
    </row>
    <row r="110" spans="1:29" hidden="1" x14ac:dyDescent="0.25">
      <c r="A110" t="s">
        <v>8324</v>
      </c>
      <c r="B110" t="str">
        <f t="shared" si="10"/>
        <v>Noviembre</v>
      </c>
      <c r="C110" t="b">
        <f t="shared" si="6"/>
        <v>0</v>
      </c>
      <c r="D110">
        <v>629</v>
      </c>
      <c r="E110">
        <v>2022</v>
      </c>
      <c r="F110" t="s">
        <v>8821</v>
      </c>
      <c r="G110" t="s">
        <v>7703</v>
      </c>
      <c r="H110" t="s">
        <v>0</v>
      </c>
      <c r="I110" t="str">
        <f t="shared" si="7"/>
        <v>CCF</v>
      </c>
      <c r="J110" t="str">
        <f t="shared" si="8"/>
        <v>Impreso por imprenta o tiquetes</v>
      </c>
      <c r="K110" s="64" t="s">
        <v>8500</v>
      </c>
      <c r="L110" s="64" t="s">
        <v>7865</v>
      </c>
      <c r="M110">
        <v>76</v>
      </c>
      <c r="N110" t="s">
        <v>1414</v>
      </c>
      <c r="O110" t="str">
        <f t="shared" si="9"/>
        <v>06142704801220</v>
      </c>
      <c r="P110" t="s">
        <v>1415</v>
      </c>
      <c r="Q110">
        <v>0</v>
      </c>
      <c r="R110">
        <v>0</v>
      </c>
      <c r="S110">
        <v>0</v>
      </c>
      <c r="T110">
        <v>160</v>
      </c>
      <c r="U110">
        <v>0</v>
      </c>
      <c r="V110">
        <v>0</v>
      </c>
      <c r="W110">
        <v>0</v>
      </c>
      <c r="X110">
        <v>20.8</v>
      </c>
      <c r="Y110">
        <v>180.8</v>
      </c>
      <c r="Z110" t="s">
        <v>7865</v>
      </c>
      <c r="AA110" s="111" t="s">
        <v>1</v>
      </c>
      <c r="AB110" t="s">
        <v>7865</v>
      </c>
      <c r="AC110">
        <v>0</v>
      </c>
    </row>
    <row r="111" spans="1:29" hidden="1" x14ac:dyDescent="0.25">
      <c r="A111" t="s">
        <v>8324</v>
      </c>
      <c r="B111" t="str">
        <f t="shared" si="10"/>
        <v>Noviembre</v>
      </c>
      <c r="C111" t="b">
        <f t="shared" si="6"/>
        <v>0</v>
      </c>
      <c r="D111">
        <v>628</v>
      </c>
      <c r="E111">
        <v>2022</v>
      </c>
      <c r="F111" t="s">
        <v>8717</v>
      </c>
      <c r="G111" t="s">
        <v>7703</v>
      </c>
      <c r="H111" t="s">
        <v>0</v>
      </c>
      <c r="I111" t="str">
        <f t="shared" si="7"/>
        <v>CCF</v>
      </c>
      <c r="J111" t="str">
        <f t="shared" si="8"/>
        <v>Impreso por imprenta o tiquetes</v>
      </c>
      <c r="K111" s="64" t="s">
        <v>8500</v>
      </c>
      <c r="L111" s="64" t="s">
        <v>7865</v>
      </c>
      <c r="M111">
        <v>87</v>
      </c>
      <c r="N111" t="s">
        <v>7935</v>
      </c>
      <c r="O111" t="str">
        <f t="shared" si="9"/>
        <v>06141012141020</v>
      </c>
      <c r="P111" t="s">
        <v>7936</v>
      </c>
      <c r="Q111">
        <v>0</v>
      </c>
      <c r="R111">
        <v>0</v>
      </c>
      <c r="S111">
        <v>0</v>
      </c>
      <c r="T111">
        <v>26.55</v>
      </c>
      <c r="U111">
        <v>0</v>
      </c>
      <c r="V111">
        <v>0</v>
      </c>
      <c r="W111">
        <v>0</v>
      </c>
      <c r="X111">
        <v>3.4515000000000002</v>
      </c>
      <c r="Y111">
        <v>30.0015</v>
      </c>
      <c r="Z111" t="s">
        <v>7865</v>
      </c>
      <c r="AA111" s="111" t="s">
        <v>1</v>
      </c>
      <c r="AB111" t="s">
        <v>7865</v>
      </c>
      <c r="AC111">
        <v>0</v>
      </c>
    </row>
    <row r="112" spans="1:29" hidden="1" x14ac:dyDescent="0.25">
      <c r="A112" t="s">
        <v>8324</v>
      </c>
      <c r="B112" t="str">
        <f t="shared" si="10"/>
        <v>Noviembre</v>
      </c>
      <c r="C112" t="b">
        <f t="shared" si="6"/>
        <v>0</v>
      </c>
      <c r="D112">
        <v>627</v>
      </c>
      <c r="E112">
        <v>2022</v>
      </c>
      <c r="F112" t="s">
        <v>8825</v>
      </c>
      <c r="G112" t="s">
        <v>7703</v>
      </c>
      <c r="H112" t="s">
        <v>0</v>
      </c>
      <c r="I112" t="str">
        <f t="shared" si="7"/>
        <v>CCF</v>
      </c>
      <c r="J112" t="str">
        <f t="shared" si="8"/>
        <v>Impreso por imprenta o tiquetes</v>
      </c>
      <c r="K112" s="64" t="s">
        <v>8500</v>
      </c>
      <c r="L112" s="64" t="s">
        <v>7865</v>
      </c>
      <c r="M112">
        <v>1549</v>
      </c>
      <c r="N112" t="s">
        <v>8863</v>
      </c>
      <c r="O112" t="str">
        <f t="shared" si="9"/>
        <v>06141203201065</v>
      </c>
      <c r="P112" t="s">
        <v>8864</v>
      </c>
      <c r="Q112">
        <v>0</v>
      </c>
      <c r="R112">
        <v>0</v>
      </c>
      <c r="S112">
        <v>0</v>
      </c>
      <c r="T112">
        <v>176.99</v>
      </c>
      <c r="U112">
        <v>0</v>
      </c>
      <c r="V112">
        <v>0</v>
      </c>
      <c r="W112">
        <v>0</v>
      </c>
      <c r="X112">
        <v>23.008700000000001</v>
      </c>
      <c r="Y112">
        <v>199.99870000000001</v>
      </c>
      <c r="Z112" t="s">
        <v>7865</v>
      </c>
      <c r="AA112" s="111" t="s">
        <v>1</v>
      </c>
      <c r="AB112" t="s">
        <v>7865</v>
      </c>
      <c r="AC112">
        <v>0</v>
      </c>
    </row>
    <row r="113" spans="1:29" hidden="1" x14ac:dyDescent="0.25">
      <c r="A113" t="s">
        <v>8324</v>
      </c>
      <c r="B113" t="str">
        <f t="shared" si="10"/>
        <v>Noviembre</v>
      </c>
      <c r="C113" t="b">
        <f t="shared" si="6"/>
        <v>0</v>
      </c>
      <c r="D113">
        <v>626</v>
      </c>
      <c r="E113">
        <v>2022</v>
      </c>
      <c r="F113" t="s">
        <v>8734</v>
      </c>
      <c r="G113" t="s">
        <v>7703</v>
      </c>
      <c r="H113" t="s">
        <v>0</v>
      </c>
      <c r="I113" t="str">
        <f t="shared" si="7"/>
        <v>CCF</v>
      </c>
      <c r="J113" t="str">
        <f t="shared" si="8"/>
        <v>Impreso por imprenta o tiquetes</v>
      </c>
      <c r="K113" s="64" t="s">
        <v>8500</v>
      </c>
      <c r="L113" s="64" t="s">
        <v>7865</v>
      </c>
      <c r="M113">
        <v>108</v>
      </c>
      <c r="N113" t="s">
        <v>7668</v>
      </c>
      <c r="O113" t="str">
        <f t="shared" si="9"/>
        <v>06142407131054</v>
      </c>
      <c r="P113" t="s">
        <v>7669</v>
      </c>
      <c r="Q113">
        <v>0</v>
      </c>
      <c r="R113">
        <v>0</v>
      </c>
      <c r="S113">
        <v>0</v>
      </c>
      <c r="T113">
        <v>84.07</v>
      </c>
      <c r="U113">
        <v>0</v>
      </c>
      <c r="V113">
        <v>0</v>
      </c>
      <c r="W113">
        <v>0</v>
      </c>
      <c r="X113">
        <v>10.9291</v>
      </c>
      <c r="Y113">
        <v>94.999099999999999</v>
      </c>
      <c r="Z113" t="s">
        <v>7865</v>
      </c>
      <c r="AA113" s="111" t="s">
        <v>1</v>
      </c>
      <c r="AB113" t="s">
        <v>7865</v>
      </c>
      <c r="AC113">
        <v>0</v>
      </c>
    </row>
    <row r="114" spans="1:29" hidden="1" x14ac:dyDescent="0.25">
      <c r="A114" t="s">
        <v>8324</v>
      </c>
      <c r="B114" t="str">
        <f t="shared" si="10"/>
        <v>Noviembre</v>
      </c>
      <c r="C114" t="b">
        <f t="shared" si="6"/>
        <v>0</v>
      </c>
      <c r="D114">
        <v>625</v>
      </c>
      <c r="E114">
        <v>2022</v>
      </c>
      <c r="F114" t="s">
        <v>8630</v>
      </c>
      <c r="G114" t="s">
        <v>7703</v>
      </c>
      <c r="H114" t="s">
        <v>0</v>
      </c>
      <c r="I114" t="str">
        <f t="shared" si="7"/>
        <v>CCF</v>
      </c>
      <c r="J114" t="str">
        <f t="shared" si="8"/>
        <v>Impreso por imprenta o tiquetes</v>
      </c>
      <c r="K114" s="64" t="s">
        <v>8500</v>
      </c>
      <c r="L114" s="64" t="s">
        <v>7865</v>
      </c>
      <c r="M114">
        <v>44</v>
      </c>
      <c r="N114" t="s">
        <v>7668</v>
      </c>
      <c r="O114" t="str">
        <f t="shared" si="9"/>
        <v>06142407131054</v>
      </c>
      <c r="P114" t="s">
        <v>7669</v>
      </c>
      <c r="Q114">
        <v>0</v>
      </c>
      <c r="R114">
        <v>0</v>
      </c>
      <c r="S114">
        <v>0</v>
      </c>
      <c r="T114">
        <v>97.35</v>
      </c>
      <c r="U114">
        <v>0</v>
      </c>
      <c r="V114">
        <v>0</v>
      </c>
      <c r="W114">
        <v>0</v>
      </c>
      <c r="X114">
        <v>12.6555</v>
      </c>
      <c r="Y114">
        <v>110.0055</v>
      </c>
      <c r="Z114" t="s">
        <v>7865</v>
      </c>
      <c r="AA114" s="111" t="s">
        <v>1</v>
      </c>
      <c r="AB114" t="s">
        <v>7865</v>
      </c>
      <c r="AC114">
        <v>0</v>
      </c>
    </row>
    <row r="115" spans="1:29" hidden="1" x14ac:dyDescent="0.25">
      <c r="A115" t="s">
        <v>8324</v>
      </c>
      <c r="B115" t="str">
        <f t="shared" si="10"/>
        <v>Noviembre</v>
      </c>
      <c r="C115" t="b">
        <f t="shared" si="6"/>
        <v>0</v>
      </c>
      <c r="D115">
        <v>624</v>
      </c>
      <c r="E115">
        <v>2022</v>
      </c>
      <c r="F115" t="s">
        <v>8832</v>
      </c>
      <c r="G115" t="s">
        <v>7703</v>
      </c>
      <c r="H115" t="s">
        <v>0</v>
      </c>
      <c r="I115" t="str">
        <f t="shared" si="7"/>
        <v>CCF</v>
      </c>
      <c r="J115" t="str">
        <f t="shared" si="8"/>
        <v>Impreso por imprenta o tiquetes</v>
      </c>
      <c r="K115" s="64" t="s">
        <v>8500</v>
      </c>
      <c r="L115" s="64" t="s">
        <v>7865</v>
      </c>
      <c r="M115">
        <v>26404</v>
      </c>
      <c r="N115" t="s">
        <v>1540</v>
      </c>
      <c r="O115" t="str">
        <f t="shared" si="9"/>
        <v>09031006711010</v>
      </c>
      <c r="P115" t="s">
        <v>1541</v>
      </c>
      <c r="Q115">
        <v>1.83</v>
      </c>
      <c r="R115">
        <v>0</v>
      </c>
      <c r="S115">
        <v>0</v>
      </c>
      <c r="T115">
        <v>20.5</v>
      </c>
      <c r="U115">
        <v>0</v>
      </c>
      <c r="V115">
        <v>0</v>
      </c>
      <c r="W115">
        <v>0</v>
      </c>
      <c r="X115">
        <v>2.665</v>
      </c>
      <c r="Y115">
        <v>24.994999999999997</v>
      </c>
      <c r="Z115" t="s">
        <v>7865</v>
      </c>
      <c r="AA115" s="111" t="s">
        <v>1</v>
      </c>
      <c r="AB115" t="s">
        <v>8040</v>
      </c>
      <c r="AC115">
        <v>565.26</v>
      </c>
    </row>
    <row r="116" spans="1:29" hidden="1" x14ac:dyDescent="0.25">
      <c r="A116" t="s">
        <v>8324</v>
      </c>
      <c r="B116" t="str">
        <f t="shared" si="10"/>
        <v>Noviembre</v>
      </c>
      <c r="C116" t="b">
        <f t="shared" si="6"/>
        <v>0</v>
      </c>
      <c r="D116">
        <v>623</v>
      </c>
      <c r="E116">
        <v>2022</v>
      </c>
      <c r="F116" t="s">
        <v>8842</v>
      </c>
      <c r="G116" t="s">
        <v>7703</v>
      </c>
      <c r="H116" t="s">
        <v>0</v>
      </c>
      <c r="I116" t="str">
        <f t="shared" si="7"/>
        <v>CCF</v>
      </c>
      <c r="J116" t="str">
        <f t="shared" si="8"/>
        <v>Impreso por imprenta o tiquetes</v>
      </c>
      <c r="K116" s="64" t="s">
        <v>8500</v>
      </c>
      <c r="L116" s="64" t="s">
        <v>7865</v>
      </c>
      <c r="M116">
        <v>9904</v>
      </c>
      <c r="N116" t="s">
        <v>1386</v>
      </c>
      <c r="O116" t="str">
        <f t="shared" si="9"/>
        <v>06141909961054</v>
      </c>
      <c r="P116" t="s">
        <v>1387</v>
      </c>
      <c r="Q116">
        <v>0</v>
      </c>
      <c r="R116">
        <v>0</v>
      </c>
      <c r="S116">
        <v>0</v>
      </c>
      <c r="T116">
        <v>235.44</v>
      </c>
      <c r="U116">
        <v>0</v>
      </c>
      <c r="V116">
        <v>0</v>
      </c>
      <c r="W116">
        <v>0</v>
      </c>
      <c r="X116">
        <v>30.607200000000002</v>
      </c>
      <c r="Y116">
        <v>266.04719999999998</v>
      </c>
      <c r="Z116" t="s">
        <v>7865</v>
      </c>
      <c r="AA116" s="111" t="s">
        <v>1</v>
      </c>
      <c r="AB116" t="s">
        <v>8040</v>
      </c>
      <c r="AC116">
        <v>68</v>
      </c>
    </row>
    <row r="117" spans="1:29" hidden="1" x14ac:dyDescent="0.25">
      <c r="A117" t="s">
        <v>8324</v>
      </c>
      <c r="B117" t="str">
        <f t="shared" si="10"/>
        <v>Noviembre</v>
      </c>
      <c r="C117" t="b">
        <f t="shared" si="6"/>
        <v>0</v>
      </c>
      <c r="D117">
        <v>622</v>
      </c>
      <c r="E117">
        <v>2022</v>
      </c>
      <c r="F117" t="s">
        <v>8842</v>
      </c>
      <c r="G117" t="s">
        <v>7703</v>
      </c>
      <c r="H117" t="s">
        <v>0</v>
      </c>
      <c r="I117" t="str">
        <f t="shared" si="7"/>
        <v>CCF</v>
      </c>
      <c r="J117" t="str">
        <f t="shared" si="8"/>
        <v>Impreso por imprenta o tiquetes</v>
      </c>
      <c r="K117" s="64" t="s">
        <v>8500</v>
      </c>
      <c r="L117" s="64" t="s">
        <v>7865</v>
      </c>
      <c r="M117">
        <v>158</v>
      </c>
      <c r="N117" t="s">
        <v>6146</v>
      </c>
      <c r="O117" t="str">
        <f t="shared" si="9"/>
        <v>06143105820014</v>
      </c>
      <c r="P117" t="s">
        <v>6147</v>
      </c>
      <c r="Q117">
        <v>0</v>
      </c>
      <c r="R117">
        <v>0</v>
      </c>
      <c r="S117">
        <v>0</v>
      </c>
      <c r="T117">
        <v>654.79999999999995</v>
      </c>
      <c r="U117">
        <v>0</v>
      </c>
      <c r="V117">
        <v>0</v>
      </c>
      <c r="W117">
        <v>0</v>
      </c>
      <c r="X117">
        <v>85.123999999999995</v>
      </c>
      <c r="Y117">
        <v>739.92399999999998</v>
      </c>
      <c r="Z117" t="s">
        <v>7865</v>
      </c>
      <c r="AA117" s="111" t="s">
        <v>1</v>
      </c>
      <c r="AB117" t="s">
        <v>8040</v>
      </c>
      <c r="AC117">
        <v>119.21</v>
      </c>
    </row>
    <row r="118" spans="1:29" hidden="1" x14ac:dyDescent="0.25">
      <c r="A118" t="s">
        <v>8324</v>
      </c>
      <c r="B118" t="str">
        <f t="shared" si="10"/>
        <v>Noviembre</v>
      </c>
      <c r="C118" t="b">
        <f t="shared" si="6"/>
        <v>0</v>
      </c>
      <c r="D118">
        <v>621</v>
      </c>
      <c r="E118">
        <v>2022</v>
      </c>
      <c r="F118" t="s">
        <v>8842</v>
      </c>
      <c r="G118" t="s">
        <v>7703</v>
      </c>
      <c r="H118" t="s">
        <v>0</v>
      </c>
      <c r="I118" t="str">
        <f t="shared" si="7"/>
        <v>CCF</v>
      </c>
      <c r="J118" t="str">
        <f t="shared" si="8"/>
        <v>Impreso por imprenta o tiquetes</v>
      </c>
      <c r="K118" s="64" t="s">
        <v>8500</v>
      </c>
      <c r="L118" s="64" t="s">
        <v>7865</v>
      </c>
      <c r="M118">
        <v>275349</v>
      </c>
      <c r="N118" t="s">
        <v>1322</v>
      </c>
      <c r="O118" t="str">
        <f t="shared" si="9"/>
        <v>14070503650018</v>
      </c>
      <c r="P118" t="s">
        <v>1323</v>
      </c>
      <c r="Q118">
        <v>2.94</v>
      </c>
      <c r="R118">
        <v>0</v>
      </c>
      <c r="S118">
        <v>0</v>
      </c>
      <c r="T118">
        <v>32.799999999999997</v>
      </c>
      <c r="U118">
        <v>0</v>
      </c>
      <c r="V118">
        <v>0</v>
      </c>
      <c r="W118">
        <v>0</v>
      </c>
      <c r="X118">
        <v>4.2639999999999993</v>
      </c>
      <c r="Y118">
        <v>40.003999999999991</v>
      </c>
      <c r="Z118" t="s">
        <v>7865</v>
      </c>
      <c r="AA118" s="111" t="s">
        <v>1</v>
      </c>
      <c r="AB118" t="s">
        <v>7865</v>
      </c>
      <c r="AC118">
        <v>0</v>
      </c>
    </row>
    <row r="119" spans="1:29" hidden="1" x14ac:dyDescent="0.25">
      <c r="A119" t="s">
        <v>8324</v>
      </c>
      <c r="B119" t="str">
        <f t="shared" si="10"/>
        <v>Noviembre</v>
      </c>
      <c r="C119" t="b">
        <f t="shared" si="6"/>
        <v>0</v>
      </c>
      <c r="D119">
        <v>620</v>
      </c>
      <c r="E119">
        <v>2022</v>
      </c>
      <c r="F119" t="s">
        <v>8842</v>
      </c>
      <c r="G119" t="s">
        <v>7703</v>
      </c>
      <c r="H119" t="s">
        <v>0</v>
      </c>
      <c r="I119" t="str">
        <f t="shared" si="7"/>
        <v>CCF</v>
      </c>
      <c r="J119" t="str">
        <f t="shared" si="8"/>
        <v>Impreso por imprenta o tiquetes</v>
      </c>
      <c r="K119" s="64" t="s">
        <v>8500</v>
      </c>
      <c r="L119" s="64" t="s">
        <v>7865</v>
      </c>
      <c r="M119">
        <v>6458</v>
      </c>
      <c r="N119" t="s">
        <v>1361</v>
      </c>
      <c r="O119" t="str">
        <f t="shared" si="9"/>
        <v>06141708071034</v>
      </c>
      <c r="P119" t="s">
        <v>1362</v>
      </c>
      <c r="Q119">
        <v>2.9699999999999998</v>
      </c>
      <c r="R119">
        <v>0</v>
      </c>
      <c r="S119">
        <v>0</v>
      </c>
      <c r="T119">
        <v>32.770000000000003</v>
      </c>
      <c r="U119">
        <v>0</v>
      </c>
      <c r="V119">
        <v>0</v>
      </c>
      <c r="W119">
        <v>0</v>
      </c>
      <c r="X119">
        <v>4.2601000000000004</v>
      </c>
      <c r="Y119">
        <v>40.000100000000003</v>
      </c>
      <c r="Z119" t="s">
        <v>7865</v>
      </c>
      <c r="AA119" s="111" t="s">
        <v>1</v>
      </c>
      <c r="AB119" t="s">
        <v>7865</v>
      </c>
      <c r="AC119">
        <v>0</v>
      </c>
    </row>
    <row r="120" spans="1:29" hidden="1" x14ac:dyDescent="0.25">
      <c r="A120" t="s">
        <v>8324</v>
      </c>
      <c r="B120" t="str">
        <f t="shared" si="10"/>
        <v>Noviembre</v>
      </c>
      <c r="C120" t="b">
        <f t="shared" si="6"/>
        <v>0</v>
      </c>
      <c r="D120">
        <v>619</v>
      </c>
      <c r="E120">
        <v>2022</v>
      </c>
      <c r="F120" t="s">
        <v>8842</v>
      </c>
      <c r="G120" t="s">
        <v>7703</v>
      </c>
      <c r="H120" t="s">
        <v>0</v>
      </c>
      <c r="I120" t="str">
        <f t="shared" si="7"/>
        <v>CCF</v>
      </c>
      <c r="J120" t="str">
        <f t="shared" si="8"/>
        <v>Impreso por imprenta o tiquetes</v>
      </c>
      <c r="K120" s="64" t="s">
        <v>8500</v>
      </c>
      <c r="L120" s="64" t="s">
        <v>7865</v>
      </c>
      <c r="M120">
        <v>102614</v>
      </c>
      <c r="N120" t="s">
        <v>1307</v>
      </c>
      <c r="O120" t="str">
        <f t="shared" si="9"/>
        <v>94832404991012</v>
      </c>
      <c r="P120" t="s">
        <v>1308</v>
      </c>
      <c r="Q120">
        <v>0</v>
      </c>
      <c r="R120">
        <v>0</v>
      </c>
      <c r="S120">
        <v>0</v>
      </c>
      <c r="T120">
        <v>61.12</v>
      </c>
      <c r="U120">
        <v>0</v>
      </c>
      <c r="V120">
        <v>0</v>
      </c>
      <c r="W120">
        <v>0</v>
      </c>
      <c r="X120">
        <v>7.9455999999999998</v>
      </c>
      <c r="Y120">
        <v>69.065600000000003</v>
      </c>
      <c r="Z120" t="s">
        <v>7865</v>
      </c>
      <c r="AA120" s="111" t="s">
        <v>1</v>
      </c>
      <c r="AB120" t="s">
        <v>7865</v>
      </c>
      <c r="AC120">
        <v>0</v>
      </c>
    </row>
    <row r="121" spans="1:29" hidden="1" x14ac:dyDescent="0.25">
      <c r="A121" t="s">
        <v>8324</v>
      </c>
      <c r="B121" t="str">
        <f t="shared" si="10"/>
        <v>Noviembre</v>
      </c>
      <c r="C121" t="b">
        <f t="shared" si="6"/>
        <v>0</v>
      </c>
      <c r="D121">
        <v>618</v>
      </c>
      <c r="E121">
        <v>2022</v>
      </c>
      <c r="F121" t="s">
        <v>8827</v>
      </c>
      <c r="G121" t="s">
        <v>7703</v>
      </c>
      <c r="H121" t="s">
        <v>0</v>
      </c>
      <c r="I121" t="str">
        <f t="shared" si="7"/>
        <v>CCF</v>
      </c>
      <c r="J121" t="str">
        <f t="shared" si="8"/>
        <v>Impreso por imprenta o tiquetes</v>
      </c>
      <c r="K121" s="64" t="s">
        <v>8500</v>
      </c>
      <c r="L121" s="64" t="s">
        <v>7865</v>
      </c>
      <c r="M121">
        <v>3579</v>
      </c>
      <c r="N121" t="s">
        <v>1550</v>
      </c>
      <c r="O121" t="str">
        <f t="shared" si="9"/>
        <v>13071610671016</v>
      </c>
      <c r="P121" t="s">
        <v>1551</v>
      </c>
      <c r="Q121">
        <v>0</v>
      </c>
      <c r="R121">
        <v>0</v>
      </c>
      <c r="S121">
        <v>0</v>
      </c>
      <c r="T121">
        <v>38.68</v>
      </c>
      <c r="U121">
        <v>0</v>
      </c>
      <c r="V121">
        <v>0</v>
      </c>
      <c r="W121">
        <v>0</v>
      </c>
      <c r="X121">
        <v>5.0284000000000004</v>
      </c>
      <c r="Y121">
        <v>43.708399999999997</v>
      </c>
      <c r="Z121" t="s">
        <v>7865</v>
      </c>
      <c r="AA121" s="111" t="s">
        <v>1</v>
      </c>
      <c r="AB121" t="s">
        <v>7865</v>
      </c>
      <c r="AC121">
        <v>0</v>
      </c>
    </row>
    <row r="122" spans="1:29" hidden="1" x14ac:dyDescent="0.25">
      <c r="A122" t="s">
        <v>8324</v>
      </c>
      <c r="B122" t="str">
        <f t="shared" si="10"/>
        <v>Noviembre</v>
      </c>
      <c r="C122" t="b">
        <f t="shared" si="6"/>
        <v>0</v>
      </c>
      <c r="D122">
        <v>617</v>
      </c>
      <c r="E122">
        <v>2022</v>
      </c>
      <c r="F122" t="s">
        <v>8827</v>
      </c>
      <c r="G122" t="s">
        <v>7703</v>
      </c>
      <c r="H122" t="s">
        <v>0</v>
      </c>
      <c r="I122" t="str">
        <f t="shared" si="7"/>
        <v>CCF</v>
      </c>
      <c r="J122" t="str">
        <f t="shared" si="8"/>
        <v>Impreso por imprenta o tiquetes</v>
      </c>
      <c r="K122" s="64" t="s">
        <v>8500</v>
      </c>
      <c r="L122" s="64" t="s">
        <v>7865</v>
      </c>
      <c r="M122">
        <v>2642</v>
      </c>
      <c r="N122" t="s">
        <v>1550</v>
      </c>
      <c r="O122" t="str">
        <f t="shared" si="9"/>
        <v>13071610671016</v>
      </c>
      <c r="P122" t="s">
        <v>1551</v>
      </c>
      <c r="Q122">
        <v>0</v>
      </c>
      <c r="R122">
        <v>0</v>
      </c>
      <c r="S122">
        <v>0</v>
      </c>
      <c r="T122">
        <v>35.65</v>
      </c>
      <c r="U122">
        <v>0</v>
      </c>
      <c r="V122">
        <v>0</v>
      </c>
      <c r="W122">
        <v>0</v>
      </c>
      <c r="X122">
        <v>4.6345000000000001</v>
      </c>
      <c r="Y122">
        <v>40.284500000000001</v>
      </c>
      <c r="Z122" t="s">
        <v>7865</v>
      </c>
      <c r="AA122" s="111" t="s">
        <v>1</v>
      </c>
      <c r="AB122" t="s">
        <v>7865</v>
      </c>
      <c r="AC122">
        <v>0</v>
      </c>
    </row>
    <row r="123" spans="1:29" hidden="1" x14ac:dyDescent="0.25">
      <c r="A123" t="s">
        <v>8324</v>
      </c>
      <c r="B123" t="str">
        <f t="shared" si="10"/>
        <v>Noviembre</v>
      </c>
      <c r="C123" t="b">
        <f t="shared" si="6"/>
        <v>0</v>
      </c>
      <c r="D123">
        <v>616</v>
      </c>
      <c r="E123">
        <v>2022</v>
      </c>
      <c r="F123" t="s">
        <v>8842</v>
      </c>
      <c r="G123" t="s">
        <v>7703</v>
      </c>
      <c r="H123" t="s">
        <v>0</v>
      </c>
      <c r="I123" t="str">
        <f t="shared" si="7"/>
        <v>CCF</v>
      </c>
      <c r="J123" t="str">
        <f t="shared" si="8"/>
        <v>Impreso por imprenta o tiquetes</v>
      </c>
      <c r="K123" s="64" t="s">
        <v>8500</v>
      </c>
      <c r="L123" s="64" t="s">
        <v>7865</v>
      </c>
      <c r="M123">
        <v>2806</v>
      </c>
      <c r="N123" t="s">
        <v>1043</v>
      </c>
      <c r="O123" t="str">
        <f t="shared" si="9"/>
        <v>06142703981055</v>
      </c>
      <c r="P123" t="s">
        <v>1044</v>
      </c>
      <c r="Q123">
        <v>0</v>
      </c>
      <c r="R123">
        <v>0</v>
      </c>
      <c r="S123">
        <v>0</v>
      </c>
      <c r="T123">
        <v>122185.8</v>
      </c>
      <c r="U123">
        <v>0</v>
      </c>
      <c r="V123">
        <v>0</v>
      </c>
      <c r="W123">
        <v>0</v>
      </c>
      <c r="X123">
        <v>15884.154</v>
      </c>
      <c r="Y123">
        <v>138069.954</v>
      </c>
      <c r="Z123" t="s">
        <v>7865</v>
      </c>
      <c r="AA123" s="111" t="s">
        <v>1</v>
      </c>
      <c r="AB123" t="s">
        <v>7865</v>
      </c>
      <c r="AC123">
        <v>0</v>
      </c>
    </row>
    <row r="124" spans="1:29" hidden="1" x14ac:dyDescent="0.25">
      <c r="A124" t="s">
        <v>8324</v>
      </c>
      <c r="B124" t="str">
        <f t="shared" si="10"/>
        <v>Noviembre</v>
      </c>
      <c r="C124" t="b">
        <f t="shared" si="6"/>
        <v>0</v>
      </c>
      <c r="D124">
        <v>615</v>
      </c>
      <c r="E124">
        <v>2022</v>
      </c>
      <c r="F124" t="s">
        <v>8862</v>
      </c>
      <c r="G124" t="s">
        <v>7703</v>
      </c>
      <c r="H124" t="s">
        <v>0</v>
      </c>
      <c r="I124" t="str">
        <f t="shared" si="7"/>
        <v>CCF</v>
      </c>
      <c r="J124" t="str">
        <f t="shared" si="8"/>
        <v>Impreso por imprenta o tiquetes</v>
      </c>
      <c r="K124" s="64" t="s">
        <v>8500</v>
      </c>
      <c r="L124" s="64" t="s">
        <v>7865</v>
      </c>
      <c r="M124">
        <v>8</v>
      </c>
      <c r="N124" t="s">
        <v>8857</v>
      </c>
      <c r="O124" t="str">
        <f t="shared" si="9"/>
        <v>12051405761016</v>
      </c>
      <c r="P124" t="s">
        <v>8858</v>
      </c>
      <c r="Q124">
        <v>0</v>
      </c>
      <c r="R124">
        <v>0</v>
      </c>
      <c r="S124">
        <v>0</v>
      </c>
      <c r="T124">
        <v>1085</v>
      </c>
      <c r="U124">
        <v>0</v>
      </c>
      <c r="V124">
        <v>0</v>
      </c>
      <c r="W124">
        <v>0</v>
      </c>
      <c r="X124">
        <v>141.05000000000001</v>
      </c>
      <c r="Y124">
        <v>1226.05</v>
      </c>
      <c r="Z124" t="s">
        <v>7865</v>
      </c>
      <c r="AA124" s="111" t="s">
        <v>1</v>
      </c>
      <c r="AB124" t="s">
        <v>7865</v>
      </c>
      <c r="AC124">
        <v>0</v>
      </c>
    </row>
    <row r="125" spans="1:29" hidden="1" x14ac:dyDescent="0.25">
      <c r="A125" t="s">
        <v>8324</v>
      </c>
      <c r="B125" t="str">
        <f t="shared" si="10"/>
        <v>Noviembre</v>
      </c>
      <c r="C125" t="b">
        <f t="shared" si="6"/>
        <v>0</v>
      </c>
      <c r="D125">
        <v>614</v>
      </c>
      <c r="E125">
        <v>2022</v>
      </c>
      <c r="F125" t="s">
        <v>8842</v>
      </c>
      <c r="G125" t="s">
        <v>7703</v>
      </c>
      <c r="H125" t="s">
        <v>0</v>
      </c>
      <c r="I125" t="str">
        <f t="shared" si="7"/>
        <v>CCF</v>
      </c>
      <c r="J125" t="str">
        <f t="shared" si="8"/>
        <v>Impreso por imprenta o tiquetes</v>
      </c>
      <c r="K125" s="64" t="s">
        <v>8500</v>
      </c>
      <c r="L125" s="64" t="s">
        <v>7865</v>
      </c>
      <c r="M125">
        <v>73977</v>
      </c>
      <c r="N125" t="s">
        <v>1410</v>
      </c>
      <c r="O125" t="str">
        <f t="shared" si="9"/>
        <v>06142008011037</v>
      </c>
      <c r="P125" t="s">
        <v>1411</v>
      </c>
      <c r="Q125">
        <v>0</v>
      </c>
      <c r="R125">
        <v>0</v>
      </c>
      <c r="S125">
        <v>0</v>
      </c>
      <c r="T125">
        <v>168.59</v>
      </c>
      <c r="U125">
        <v>0</v>
      </c>
      <c r="V125">
        <v>0</v>
      </c>
      <c r="W125">
        <v>0</v>
      </c>
      <c r="X125">
        <v>21.916700000000002</v>
      </c>
      <c r="Y125">
        <v>190.5067</v>
      </c>
      <c r="Z125" t="s">
        <v>7865</v>
      </c>
      <c r="AA125" s="111" t="s">
        <v>1</v>
      </c>
      <c r="AB125" t="s">
        <v>7865</v>
      </c>
      <c r="AC125">
        <v>0</v>
      </c>
    </row>
    <row r="126" spans="1:29" hidden="1" x14ac:dyDescent="0.25">
      <c r="A126" t="s">
        <v>8324</v>
      </c>
      <c r="B126" t="str">
        <f t="shared" si="10"/>
        <v>Noviembre</v>
      </c>
      <c r="C126" t="b">
        <f t="shared" si="6"/>
        <v>0</v>
      </c>
      <c r="D126">
        <v>613</v>
      </c>
      <c r="E126">
        <v>2022</v>
      </c>
      <c r="F126" t="s">
        <v>8819</v>
      </c>
      <c r="G126" t="s">
        <v>7703</v>
      </c>
      <c r="H126" t="s">
        <v>0</v>
      </c>
      <c r="I126" t="str">
        <f t="shared" si="7"/>
        <v>CCF</v>
      </c>
      <c r="J126" t="str">
        <f t="shared" si="8"/>
        <v>Impreso por imprenta o tiquetes</v>
      </c>
      <c r="K126" s="64" t="s">
        <v>8500</v>
      </c>
      <c r="L126" s="64" t="s">
        <v>7865</v>
      </c>
      <c r="M126">
        <v>167745</v>
      </c>
      <c r="N126" t="s">
        <v>4150</v>
      </c>
      <c r="O126" t="str">
        <f t="shared" si="9"/>
        <v>06140107740062</v>
      </c>
      <c r="P126" t="s">
        <v>4151</v>
      </c>
      <c r="Q126">
        <v>0</v>
      </c>
      <c r="R126">
        <v>0</v>
      </c>
      <c r="S126">
        <v>0</v>
      </c>
      <c r="T126">
        <v>17.5</v>
      </c>
      <c r="U126">
        <v>0</v>
      </c>
      <c r="V126">
        <v>0</v>
      </c>
      <c r="W126">
        <v>0</v>
      </c>
      <c r="X126">
        <v>2.2749999999999999</v>
      </c>
      <c r="Y126">
        <v>19.774999999999999</v>
      </c>
      <c r="Z126" t="s">
        <v>7865</v>
      </c>
      <c r="AA126" s="111" t="s">
        <v>1</v>
      </c>
      <c r="AB126" t="s">
        <v>7865</v>
      </c>
      <c r="AC126">
        <v>0</v>
      </c>
    </row>
    <row r="127" spans="1:29" hidden="1" x14ac:dyDescent="0.25">
      <c r="A127" t="s">
        <v>8324</v>
      </c>
      <c r="B127" t="str">
        <f t="shared" si="10"/>
        <v>Noviembre</v>
      </c>
      <c r="C127" t="b">
        <f t="shared" si="6"/>
        <v>0</v>
      </c>
      <c r="D127">
        <v>612</v>
      </c>
      <c r="E127">
        <v>2022</v>
      </c>
      <c r="F127" t="s">
        <v>8820</v>
      </c>
      <c r="G127" t="s">
        <v>7703</v>
      </c>
      <c r="H127" t="s">
        <v>0</v>
      </c>
      <c r="I127" t="str">
        <f t="shared" si="7"/>
        <v>CCF</v>
      </c>
      <c r="J127" t="str">
        <f t="shared" si="8"/>
        <v>Impreso por imprenta o tiquetes</v>
      </c>
      <c r="K127" s="64" t="s">
        <v>8500</v>
      </c>
      <c r="L127" s="64" t="s">
        <v>7865</v>
      </c>
      <c r="M127">
        <v>1459099</v>
      </c>
      <c r="N127" t="s">
        <v>39</v>
      </c>
      <c r="O127" t="str">
        <f t="shared" si="9"/>
        <v>06141909001034</v>
      </c>
      <c r="P127" t="s">
        <v>1417</v>
      </c>
      <c r="Q127">
        <v>4.57</v>
      </c>
      <c r="R127">
        <v>0</v>
      </c>
      <c r="S127">
        <v>0</v>
      </c>
      <c r="T127">
        <v>53.26</v>
      </c>
      <c r="U127">
        <v>0</v>
      </c>
      <c r="V127">
        <v>0</v>
      </c>
      <c r="W127">
        <v>0</v>
      </c>
      <c r="X127">
        <v>6.9238</v>
      </c>
      <c r="Y127">
        <v>64.753799999999998</v>
      </c>
      <c r="Z127" t="s">
        <v>7865</v>
      </c>
      <c r="AA127" s="111" t="s">
        <v>1</v>
      </c>
      <c r="AB127" t="s">
        <v>7865</v>
      </c>
      <c r="AC127">
        <v>0</v>
      </c>
    </row>
    <row r="128" spans="1:29" hidden="1" x14ac:dyDescent="0.25">
      <c r="A128" t="s">
        <v>8324</v>
      </c>
      <c r="B128" t="str">
        <f t="shared" si="10"/>
        <v>Noviembre</v>
      </c>
      <c r="C128" t="b">
        <f t="shared" si="6"/>
        <v>0</v>
      </c>
      <c r="D128">
        <v>611</v>
      </c>
      <c r="E128">
        <v>2022</v>
      </c>
      <c r="F128" t="s">
        <v>8820</v>
      </c>
      <c r="G128" t="s">
        <v>7703</v>
      </c>
      <c r="H128" t="s">
        <v>0</v>
      </c>
      <c r="I128" t="str">
        <f t="shared" si="7"/>
        <v>CCF</v>
      </c>
      <c r="J128" t="str">
        <f t="shared" si="8"/>
        <v>Impreso por imprenta o tiquetes</v>
      </c>
      <c r="K128" s="64" t="s">
        <v>8500</v>
      </c>
      <c r="L128" s="64" t="s">
        <v>7865</v>
      </c>
      <c r="M128">
        <v>1717</v>
      </c>
      <c r="N128" t="s">
        <v>456</v>
      </c>
      <c r="O128" t="str">
        <f t="shared" si="9"/>
        <v>06141211870020</v>
      </c>
      <c r="P128" t="s">
        <v>457</v>
      </c>
      <c r="Q128">
        <v>0</v>
      </c>
      <c r="R128">
        <v>0</v>
      </c>
      <c r="S128">
        <v>0</v>
      </c>
      <c r="T128">
        <v>440.04</v>
      </c>
      <c r="U128">
        <v>0</v>
      </c>
      <c r="V128">
        <v>0</v>
      </c>
      <c r="W128">
        <v>0</v>
      </c>
      <c r="X128">
        <v>57.205200000000005</v>
      </c>
      <c r="Y128">
        <v>497.24520000000001</v>
      </c>
      <c r="Z128" t="s">
        <v>7865</v>
      </c>
      <c r="AA128" s="111" t="s">
        <v>1</v>
      </c>
      <c r="AB128" t="s">
        <v>7865</v>
      </c>
      <c r="AC128">
        <v>0</v>
      </c>
    </row>
    <row r="129" spans="1:29" hidden="1" x14ac:dyDescent="0.25">
      <c r="A129" t="s">
        <v>8324</v>
      </c>
      <c r="B129" t="str">
        <f t="shared" si="10"/>
        <v>Noviembre</v>
      </c>
      <c r="C129" t="b">
        <f t="shared" si="6"/>
        <v>0</v>
      </c>
      <c r="D129">
        <v>610</v>
      </c>
      <c r="E129">
        <v>2022</v>
      </c>
      <c r="F129" t="s">
        <v>8821</v>
      </c>
      <c r="G129" t="s">
        <v>7703</v>
      </c>
      <c r="H129" t="s">
        <v>0</v>
      </c>
      <c r="I129" t="str">
        <f t="shared" si="7"/>
        <v>CCF</v>
      </c>
      <c r="J129" t="str">
        <f t="shared" si="8"/>
        <v>Impreso por imprenta o tiquetes</v>
      </c>
      <c r="K129" s="64" t="s">
        <v>8500</v>
      </c>
      <c r="L129" s="64" t="s">
        <v>7865</v>
      </c>
      <c r="M129">
        <v>48564</v>
      </c>
      <c r="N129" t="s">
        <v>2200</v>
      </c>
      <c r="O129" t="str">
        <f t="shared" si="9"/>
        <v>06141612991019</v>
      </c>
      <c r="P129" t="s">
        <v>2201</v>
      </c>
      <c r="Q129">
        <v>2.08</v>
      </c>
      <c r="R129">
        <v>0</v>
      </c>
      <c r="S129">
        <v>0</v>
      </c>
      <c r="T129">
        <v>24.7</v>
      </c>
      <c r="U129">
        <v>0</v>
      </c>
      <c r="V129">
        <v>0</v>
      </c>
      <c r="W129">
        <v>0</v>
      </c>
      <c r="X129">
        <v>3.2109999999999999</v>
      </c>
      <c r="Y129">
        <v>29.991</v>
      </c>
      <c r="Z129" t="s">
        <v>7865</v>
      </c>
      <c r="AA129" s="111" t="s">
        <v>1</v>
      </c>
      <c r="AB129" t="s">
        <v>8047</v>
      </c>
      <c r="AC129">
        <v>10.27</v>
      </c>
    </row>
    <row r="130" spans="1:29" hidden="1" x14ac:dyDescent="0.25">
      <c r="A130" t="s">
        <v>8324</v>
      </c>
      <c r="B130" t="str">
        <f t="shared" si="10"/>
        <v>Noviembre</v>
      </c>
      <c r="C130" t="b">
        <f t="shared" si="6"/>
        <v>0</v>
      </c>
      <c r="D130">
        <v>609</v>
      </c>
      <c r="E130">
        <v>2022</v>
      </c>
      <c r="F130" t="s">
        <v>8821</v>
      </c>
      <c r="G130" t="s">
        <v>7703</v>
      </c>
      <c r="H130" t="s">
        <v>0</v>
      </c>
      <c r="I130" t="str">
        <f t="shared" si="7"/>
        <v>CCF</v>
      </c>
      <c r="J130" t="str">
        <f t="shared" si="8"/>
        <v>Impreso por imprenta o tiquetes</v>
      </c>
      <c r="K130" s="64" t="s">
        <v>8500</v>
      </c>
      <c r="L130" s="64" t="s">
        <v>7865</v>
      </c>
      <c r="M130">
        <v>45972</v>
      </c>
      <c r="O130" t="str">
        <f t="shared" si="9"/>
        <v>018991736</v>
      </c>
      <c r="P130" t="s">
        <v>8861</v>
      </c>
      <c r="Q130">
        <v>3.64</v>
      </c>
      <c r="R130">
        <v>0</v>
      </c>
      <c r="S130">
        <v>0</v>
      </c>
      <c r="T130">
        <v>42.8</v>
      </c>
      <c r="U130">
        <v>0</v>
      </c>
      <c r="V130">
        <v>0</v>
      </c>
      <c r="W130">
        <v>0</v>
      </c>
      <c r="X130">
        <v>5.5640000000000001</v>
      </c>
      <c r="Y130">
        <v>52.003999999999998</v>
      </c>
      <c r="Z130" t="s">
        <v>8860</v>
      </c>
      <c r="AA130" s="111" t="s">
        <v>1</v>
      </c>
      <c r="AB130" t="s">
        <v>7865</v>
      </c>
      <c r="AC130">
        <v>0</v>
      </c>
    </row>
    <row r="131" spans="1:29" hidden="1" x14ac:dyDescent="0.25">
      <c r="A131" t="s">
        <v>8324</v>
      </c>
      <c r="B131" t="str">
        <f t="shared" si="10"/>
        <v>Noviembre</v>
      </c>
      <c r="C131" t="b">
        <f t="shared" ref="C131:C194" si="11">IF(A131="ENERO",REPLACE(A131,2,4,"nero"),IF(A131="FEBRERO",REPLACE(A131,2,6,"ebrero"),IF(A131="MARZO",REPLACE(A131,2,4,"arzo")*IF(A131="ABRIL",REPLACE(A131,2,4,"bril")*IF(A131="MAYO",REPLACE(A131,2,3,"ayo")*IF(A131="JUNIO",REPLACE(A131,2,4,"unio"),0))))))</f>
        <v>0</v>
      </c>
      <c r="D131">
        <v>608</v>
      </c>
      <c r="E131">
        <v>2022</v>
      </c>
      <c r="F131" t="s">
        <v>8821</v>
      </c>
      <c r="G131" t="s">
        <v>7703</v>
      </c>
      <c r="H131" t="s">
        <v>0</v>
      </c>
      <c r="I131" t="str">
        <f t="shared" ref="I131:I194" si="12">IF(H131="03","CCF",IF(H131="05","Nota de crédito",IF(H131="12","Factura",0)))</f>
        <v>CCF</v>
      </c>
      <c r="J131" t="str">
        <f t="shared" ref="J131:J194" si="13">IF(I131="CCF","Impreso por imprenta o tiquetes",IF(I131="Nota de crédito","Impreso por imprenta o tiquetes",IF(I131="Factura","Otros",0)))</f>
        <v>Impreso por imprenta o tiquetes</v>
      </c>
      <c r="K131" s="64" t="s">
        <v>8500</v>
      </c>
      <c r="L131" s="64" t="s">
        <v>7865</v>
      </c>
      <c r="M131">
        <v>38755</v>
      </c>
      <c r="N131" t="s">
        <v>2164</v>
      </c>
      <c r="O131" t="str">
        <f t="shared" ref="O131:O194" si="14">IF(N131="",Z131,N131)</f>
        <v>06140103951010</v>
      </c>
      <c r="P131" t="s">
        <v>2165</v>
      </c>
      <c r="Q131">
        <v>0</v>
      </c>
      <c r="R131">
        <v>0</v>
      </c>
      <c r="S131">
        <v>0</v>
      </c>
      <c r="T131">
        <v>150</v>
      </c>
      <c r="U131">
        <v>0</v>
      </c>
      <c r="V131">
        <v>0</v>
      </c>
      <c r="W131">
        <v>0</v>
      </c>
      <c r="X131">
        <v>19.5</v>
      </c>
      <c r="Y131">
        <v>169.5</v>
      </c>
      <c r="Z131" t="s">
        <v>7865</v>
      </c>
      <c r="AA131" s="111" t="s">
        <v>1</v>
      </c>
      <c r="AB131" t="s">
        <v>7865</v>
      </c>
      <c r="AC131">
        <v>0</v>
      </c>
    </row>
    <row r="132" spans="1:29" hidden="1" x14ac:dyDescent="0.25">
      <c r="A132" t="s">
        <v>8324</v>
      </c>
      <c r="B132" t="str">
        <f t="shared" si="10"/>
        <v>Noviembre</v>
      </c>
      <c r="C132" t="b">
        <f t="shared" si="11"/>
        <v>0</v>
      </c>
      <c r="D132">
        <v>607</v>
      </c>
      <c r="E132">
        <v>2022</v>
      </c>
      <c r="F132" t="s">
        <v>8822</v>
      </c>
      <c r="G132" t="s">
        <v>7703</v>
      </c>
      <c r="H132" t="s">
        <v>0</v>
      </c>
      <c r="I132" t="str">
        <f t="shared" si="12"/>
        <v>CCF</v>
      </c>
      <c r="J132" t="str">
        <f t="shared" si="13"/>
        <v>Impreso por imprenta o tiquetes</v>
      </c>
      <c r="K132" s="64" t="s">
        <v>8500</v>
      </c>
      <c r="L132" s="64" t="s">
        <v>7865</v>
      </c>
      <c r="M132">
        <v>65138</v>
      </c>
      <c r="N132" t="s">
        <v>1410</v>
      </c>
      <c r="O132" t="str">
        <f t="shared" si="14"/>
        <v>06142008011037</v>
      </c>
      <c r="P132" t="s">
        <v>1411</v>
      </c>
      <c r="Q132">
        <v>0</v>
      </c>
      <c r="R132">
        <v>0</v>
      </c>
      <c r="S132">
        <v>0</v>
      </c>
      <c r="T132">
        <v>53.76</v>
      </c>
      <c r="U132">
        <v>0</v>
      </c>
      <c r="V132">
        <v>0</v>
      </c>
      <c r="W132">
        <v>0</v>
      </c>
      <c r="X132">
        <v>6.9888000000000003</v>
      </c>
      <c r="Y132">
        <v>60.748799999999996</v>
      </c>
      <c r="Z132" t="s">
        <v>7865</v>
      </c>
      <c r="AA132" s="111" t="s">
        <v>1</v>
      </c>
      <c r="AB132" t="s">
        <v>7865</v>
      </c>
      <c r="AC132">
        <v>0</v>
      </c>
    </row>
    <row r="133" spans="1:29" hidden="1" x14ac:dyDescent="0.25">
      <c r="A133" t="s">
        <v>8324</v>
      </c>
      <c r="B133" t="str">
        <f t="shared" si="10"/>
        <v>Noviembre</v>
      </c>
      <c r="C133" t="b">
        <f t="shared" si="11"/>
        <v>0</v>
      </c>
      <c r="D133">
        <v>606</v>
      </c>
      <c r="E133">
        <v>2022</v>
      </c>
      <c r="F133" t="s">
        <v>8823</v>
      </c>
      <c r="G133" t="s">
        <v>7703</v>
      </c>
      <c r="H133" t="s">
        <v>0</v>
      </c>
      <c r="I133" t="str">
        <f t="shared" si="12"/>
        <v>CCF</v>
      </c>
      <c r="J133" t="str">
        <f t="shared" si="13"/>
        <v>Impreso por imprenta o tiquetes</v>
      </c>
      <c r="K133" s="64" t="s">
        <v>8500</v>
      </c>
      <c r="L133" s="64" t="s">
        <v>7865</v>
      </c>
      <c r="M133">
        <v>23848</v>
      </c>
      <c r="N133" t="s">
        <v>1340</v>
      </c>
      <c r="O133" t="str">
        <f t="shared" si="14"/>
        <v>06142407750010</v>
      </c>
      <c r="P133" t="s">
        <v>1341</v>
      </c>
      <c r="Q133">
        <v>0</v>
      </c>
      <c r="R133">
        <v>0</v>
      </c>
      <c r="S133">
        <v>0</v>
      </c>
      <c r="T133">
        <v>377</v>
      </c>
      <c r="U133">
        <v>0</v>
      </c>
      <c r="V133">
        <v>0</v>
      </c>
      <c r="W133">
        <v>0</v>
      </c>
      <c r="X133">
        <v>49.010000000000005</v>
      </c>
      <c r="Y133">
        <v>426.01</v>
      </c>
      <c r="Z133" t="s">
        <v>7865</v>
      </c>
      <c r="AA133" s="111" t="s">
        <v>1</v>
      </c>
      <c r="AB133" t="s">
        <v>7865</v>
      </c>
      <c r="AC133">
        <v>0</v>
      </c>
    </row>
    <row r="134" spans="1:29" hidden="1" x14ac:dyDescent="0.25">
      <c r="A134" t="s">
        <v>8324</v>
      </c>
      <c r="B134" t="str">
        <f t="shared" si="10"/>
        <v>Noviembre</v>
      </c>
      <c r="C134" t="b">
        <f t="shared" si="11"/>
        <v>0</v>
      </c>
      <c r="D134">
        <v>605</v>
      </c>
      <c r="E134">
        <v>2022</v>
      </c>
      <c r="F134" t="s">
        <v>8823</v>
      </c>
      <c r="G134" t="s">
        <v>7703</v>
      </c>
      <c r="H134" t="s">
        <v>0</v>
      </c>
      <c r="I134" t="str">
        <f t="shared" si="12"/>
        <v>CCF</v>
      </c>
      <c r="J134" t="str">
        <f t="shared" si="13"/>
        <v>Impreso por imprenta o tiquetes</v>
      </c>
      <c r="K134" s="64" t="s">
        <v>8500</v>
      </c>
      <c r="L134" s="64" t="s">
        <v>7865</v>
      </c>
      <c r="M134">
        <v>5736</v>
      </c>
      <c r="N134" t="s">
        <v>1361</v>
      </c>
      <c r="O134" t="str">
        <f t="shared" si="14"/>
        <v>06141708071034</v>
      </c>
      <c r="P134" t="s">
        <v>1362</v>
      </c>
      <c r="Q134">
        <v>1.48</v>
      </c>
      <c r="R134">
        <v>0</v>
      </c>
      <c r="S134">
        <v>0</v>
      </c>
      <c r="T134">
        <v>16.39</v>
      </c>
      <c r="U134">
        <v>0</v>
      </c>
      <c r="V134">
        <v>0</v>
      </c>
      <c r="W134">
        <v>0</v>
      </c>
      <c r="X134">
        <v>2.1307</v>
      </c>
      <c r="Y134">
        <v>20.000700000000002</v>
      </c>
      <c r="Z134" t="s">
        <v>7865</v>
      </c>
      <c r="AA134" s="111" t="s">
        <v>1</v>
      </c>
      <c r="AB134" t="s">
        <v>7865</v>
      </c>
      <c r="AC134">
        <v>0</v>
      </c>
    </row>
    <row r="135" spans="1:29" hidden="1" x14ac:dyDescent="0.25">
      <c r="A135" t="s">
        <v>8324</v>
      </c>
      <c r="B135" t="str">
        <f t="shared" si="10"/>
        <v>Noviembre</v>
      </c>
      <c r="C135" t="b">
        <f t="shared" si="11"/>
        <v>0</v>
      </c>
      <c r="D135">
        <v>604</v>
      </c>
      <c r="E135">
        <v>2022</v>
      </c>
      <c r="F135" t="s">
        <v>8824</v>
      </c>
      <c r="G135" t="s">
        <v>7703</v>
      </c>
      <c r="H135" t="s">
        <v>0</v>
      </c>
      <c r="I135" t="str">
        <f t="shared" si="12"/>
        <v>CCF</v>
      </c>
      <c r="J135" t="str">
        <f t="shared" si="13"/>
        <v>Impreso por imprenta o tiquetes</v>
      </c>
      <c r="K135" s="64" t="s">
        <v>8500</v>
      </c>
      <c r="L135" s="64" t="s">
        <v>7865</v>
      </c>
      <c r="M135">
        <v>25583</v>
      </c>
      <c r="N135" t="s">
        <v>3409</v>
      </c>
      <c r="O135" t="str">
        <f t="shared" si="14"/>
        <v>06140104620021</v>
      </c>
      <c r="P135" t="s">
        <v>3410</v>
      </c>
      <c r="Q135">
        <v>0</v>
      </c>
      <c r="R135">
        <v>0</v>
      </c>
      <c r="S135">
        <v>0</v>
      </c>
      <c r="T135">
        <v>206</v>
      </c>
      <c r="U135">
        <v>0</v>
      </c>
      <c r="V135">
        <v>0</v>
      </c>
      <c r="W135">
        <v>0</v>
      </c>
      <c r="X135">
        <v>26.78</v>
      </c>
      <c r="Y135">
        <v>232.78</v>
      </c>
      <c r="Z135" t="s">
        <v>7865</v>
      </c>
      <c r="AA135" s="111" t="s">
        <v>1</v>
      </c>
      <c r="AB135" t="s">
        <v>7865</v>
      </c>
      <c r="AC135">
        <v>0</v>
      </c>
    </row>
    <row r="136" spans="1:29" hidden="1" x14ac:dyDescent="0.25">
      <c r="A136" t="s">
        <v>8324</v>
      </c>
      <c r="B136" t="str">
        <f t="shared" si="10"/>
        <v>Noviembre</v>
      </c>
      <c r="C136" t="b">
        <f t="shared" si="11"/>
        <v>0</v>
      </c>
      <c r="D136">
        <v>603</v>
      </c>
      <c r="E136">
        <v>2022</v>
      </c>
      <c r="F136" t="s">
        <v>8825</v>
      </c>
      <c r="G136" t="s">
        <v>7703</v>
      </c>
      <c r="H136" t="s">
        <v>0</v>
      </c>
      <c r="I136" t="str">
        <f t="shared" si="12"/>
        <v>CCF</v>
      </c>
      <c r="J136" t="str">
        <f t="shared" si="13"/>
        <v>Impreso por imprenta o tiquetes</v>
      </c>
      <c r="K136" s="64" t="s">
        <v>8500</v>
      </c>
      <c r="L136" s="64" t="s">
        <v>7865</v>
      </c>
      <c r="M136">
        <v>23528</v>
      </c>
      <c r="N136" t="s">
        <v>1340</v>
      </c>
      <c r="O136" t="str">
        <f t="shared" si="14"/>
        <v>06142407750010</v>
      </c>
      <c r="P136" t="s">
        <v>1341</v>
      </c>
      <c r="Q136">
        <v>0</v>
      </c>
      <c r="R136">
        <v>0</v>
      </c>
      <c r="S136">
        <v>0</v>
      </c>
      <c r="T136">
        <v>457.51</v>
      </c>
      <c r="U136">
        <v>0</v>
      </c>
      <c r="V136">
        <v>0</v>
      </c>
      <c r="W136">
        <v>0</v>
      </c>
      <c r="X136">
        <v>59.476300000000002</v>
      </c>
      <c r="Y136">
        <v>516.98630000000003</v>
      </c>
      <c r="Z136" t="s">
        <v>7865</v>
      </c>
      <c r="AA136" s="111" t="s">
        <v>1</v>
      </c>
      <c r="AB136" t="s">
        <v>7865</v>
      </c>
      <c r="AC136">
        <v>0</v>
      </c>
    </row>
    <row r="137" spans="1:29" hidden="1" x14ac:dyDescent="0.25">
      <c r="A137" t="s">
        <v>8324</v>
      </c>
      <c r="B137" t="str">
        <f t="shared" si="10"/>
        <v>Noviembre</v>
      </c>
      <c r="C137" t="b">
        <f t="shared" si="11"/>
        <v>0</v>
      </c>
      <c r="D137">
        <v>602</v>
      </c>
      <c r="E137">
        <v>2022</v>
      </c>
      <c r="F137" t="s">
        <v>8825</v>
      </c>
      <c r="G137" t="s">
        <v>7703</v>
      </c>
      <c r="H137" t="s">
        <v>0</v>
      </c>
      <c r="I137" t="str">
        <f t="shared" si="12"/>
        <v>CCF</v>
      </c>
      <c r="J137" t="str">
        <f t="shared" si="13"/>
        <v>Impreso por imprenta o tiquetes</v>
      </c>
      <c r="K137" s="64" t="s">
        <v>8500</v>
      </c>
      <c r="L137" s="64" t="s">
        <v>7865</v>
      </c>
      <c r="M137">
        <v>1056987</v>
      </c>
      <c r="N137" t="s">
        <v>5244</v>
      </c>
      <c r="O137" t="str">
        <f t="shared" si="14"/>
        <v>06141708001052</v>
      </c>
      <c r="P137" t="s">
        <v>5245</v>
      </c>
      <c r="Q137">
        <v>0</v>
      </c>
      <c r="R137">
        <v>0</v>
      </c>
      <c r="S137">
        <v>0</v>
      </c>
      <c r="T137">
        <v>42.57</v>
      </c>
      <c r="U137">
        <v>0</v>
      </c>
      <c r="V137">
        <v>0</v>
      </c>
      <c r="W137">
        <v>0</v>
      </c>
      <c r="X137">
        <v>5.5341000000000005</v>
      </c>
      <c r="Y137">
        <v>48.104100000000003</v>
      </c>
      <c r="Z137" t="s">
        <v>7865</v>
      </c>
      <c r="AA137" s="111" t="s">
        <v>1</v>
      </c>
      <c r="AB137" t="s">
        <v>7865</v>
      </c>
      <c r="AC137">
        <v>0</v>
      </c>
    </row>
    <row r="138" spans="1:29" hidden="1" x14ac:dyDescent="0.25">
      <c r="A138" t="s">
        <v>8324</v>
      </c>
      <c r="B138" t="str">
        <f t="shared" si="10"/>
        <v>Noviembre</v>
      </c>
      <c r="C138" t="b">
        <f t="shared" si="11"/>
        <v>0</v>
      </c>
      <c r="D138">
        <v>601</v>
      </c>
      <c r="E138">
        <v>2022</v>
      </c>
      <c r="F138" t="s">
        <v>8825</v>
      </c>
      <c r="G138" t="s">
        <v>7703</v>
      </c>
      <c r="H138" t="s">
        <v>0</v>
      </c>
      <c r="I138" t="str">
        <f t="shared" si="12"/>
        <v>CCF</v>
      </c>
      <c r="J138" t="str">
        <f t="shared" si="13"/>
        <v>Impreso por imprenta o tiquetes</v>
      </c>
      <c r="K138" s="64" t="s">
        <v>8500</v>
      </c>
      <c r="L138" s="64" t="s">
        <v>7865</v>
      </c>
      <c r="M138">
        <v>335</v>
      </c>
      <c r="N138" t="s">
        <v>8732</v>
      </c>
      <c r="O138" t="str">
        <f t="shared" si="14"/>
        <v>12170109031010</v>
      </c>
      <c r="P138" t="s">
        <v>8733</v>
      </c>
      <c r="Q138">
        <v>0</v>
      </c>
      <c r="R138">
        <v>0</v>
      </c>
      <c r="S138">
        <v>0</v>
      </c>
      <c r="T138">
        <v>41.95</v>
      </c>
      <c r="U138">
        <v>0</v>
      </c>
      <c r="V138">
        <v>0</v>
      </c>
      <c r="W138">
        <v>0</v>
      </c>
      <c r="X138">
        <v>5.4535000000000009</v>
      </c>
      <c r="Y138">
        <v>47.403500000000001</v>
      </c>
      <c r="Z138" t="s">
        <v>7865</v>
      </c>
      <c r="AA138" s="111" t="s">
        <v>1</v>
      </c>
      <c r="AB138" t="s">
        <v>7865</v>
      </c>
      <c r="AC138">
        <v>0</v>
      </c>
    </row>
    <row r="139" spans="1:29" hidden="1" x14ac:dyDescent="0.25">
      <c r="A139" t="s">
        <v>8324</v>
      </c>
      <c r="B139" t="str">
        <f t="shared" si="10"/>
        <v>Noviembre</v>
      </c>
      <c r="C139" t="b">
        <f t="shared" si="11"/>
        <v>0</v>
      </c>
      <c r="D139">
        <v>600</v>
      </c>
      <c r="E139">
        <v>2022</v>
      </c>
      <c r="F139" t="s">
        <v>8825</v>
      </c>
      <c r="G139" t="s">
        <v>7703</v>
      </c>
      <c r="H139" t="s">
        <v>0</v>
      </c>
      <c r="I139" t="str">
        <f t="shared" si="12"/>
        <v>CCF</v>
      </c>
      <c r="J139" t="str">
        <f t="shared" si="13"/>
        <v>Impreso por imprenta o tiquetes</v>
      </c>
      <c r="K139" s="64" t="s">
        <v>8500</v>
      </c>
      <c r="L139" s="64" t="s">
        <v>7865</v>
      </c>
      <c r="M139">
        <v>336</v>
      </c>
      <c r="N139" t="s">
        <v>8732</v>
      </c>
      <c r="O139" t="str">
        <f t="shared" si="14"/>
        <v>12170109031010</v>
      </c>
      <c r="P139" t="s">
        <v>8733</v>
      </c>
      <c r="Q139">
        <v>0</v>
      </c>
      <c r="R139">
        <v>0</v>
      </c>
      <c r="S139">
        <v>0</v>
      </c>
      <c r="T139">
        <v>50.85</v>
      </c>
      <c r="U139">
        <v>0</v>
      </c>
      <c r="V139">
        <v>0</v>
      </c>
      <c r="W139">
        <v>0</v>
      </c>
      <c r="X139">
        <v>6.6105</v>
      </c>
      <c r="Y139">
        <v>57.460500000000003</v>
      </c>
      <c r="Z139" t="s">
        <v>7865</v>
      </c>
      <c r="AA139" s="111" t="s">
        <v>1</v>
      </c>
      <c r="AB139" t="s">
        <v>7865</v>
      </c>
      <c r="AC139">
        <v>0</v>
      </c>
    </row>
    <row r="140" spans="1:29" hidden="1" x14ac:dyDescent="0.25">
      <c r="A140" t="s">
        <v>8324</v>
      </c>
      <c r="B140" t="str">
        <f t="shared" si="10"/>
        <v>Noviembre</v>
      </c>
      <c r="C140" t="b">
        <f t="shared" si="11"/>
        <v>0</v>
      </c>
      <c r="D140">
        <v>599</v>
      </c>
      <c r="E140">
        <v>2022</v>
      </c>
      <c r="F140" t="s">
        <v>8826</v>
      </c>
      <c r="G140" t="s">
        <v>7703</v>
      </c>
      <c r="H140" t="s">
        <v>0</v>
      </c>
      <c r="I140" t="str">
        <f t="shared" si="12"/>
        <v>CCF</v>
      </c>
      <c r="J140" t="str">
        <f t="shared" si="13"/>
        <v>Impreso por imprenta o tiquetes</v>
      </c>
      <c r="K140" s="64" t="s">
        <v>8500</v>
      </c>
      <c r="L140" s="64" t="s">
        <v>7865</v>
      </c>
      <c r="M140">
        <v>46229</v>
      </c>
      <c r="N140" t="s">
        <v>1453</v>
      </c>
      <c r="O140" t="str">
        <f t="shared" si="14"/>
        <v>05111703630014</v>
      </c>
      <c r="P140" t="s">
        <v>1454</v>
      </c>
      <c r="Q140">
        <v>3.57</v>
      </c>
      <c r="R140">
        <v>0</v>
      </c>
      <c r="S140">
        <v>0</v>
      </c>
      <c r="T140">
        <v>41.08</v>
      </c>
      <c r="U140">
        <v>0</v>
      </c>
      <c r="V140">
        <v>0</v>
      </c>
      <c r="W140">
        <v>0</v>
      </c>
      <c r="X140">
        <v>5.3403999999999998</v>
      </c>
      <c r="Y140">
        <v>49.990400000000001</v>
      </c>
      <c r="Z140" t="s">
        <v>7865</v>
      </c>
      <c r="AA140" s="111" t="s">
        <v>1</v>
      </c>
      <c r="AB140" t="s">
        <v>7865</v>
      </c>
      <c r="AC140">
        <v>0</v>
      </c>
    </row>
    <row r="141" spans="1:29" hidden="1" x14ac:dyDescent="0.25">
      <c r="A141" t="s">
        <v>8324</v>
      </c>
      <c r="B141" t="str">
        <f t="shared" si="10"/>
        <v>Noviembre</v>
      </c>
      <c r="C141" t="b">
        <f t="shared" si="11"/>
        <v>0</v>
      </c>
      <c r="D141">
        <v>598</v>
      </c>
      <c r="E141">
        <v>2022</v>
      </c>
      <c r="F141" t="s">
        <v>8826</v>
      </c>
      <c r="G141" t="s">
        <v>7703</v>
      </c>
      <c r="H141" t="s">
        <v>0</v>
      </c>
      <c r="I141" t="str">
        <f t="shared" si="12"/>
        <v>CCF</v>
      </c>
      <c r="J141" t="str">
        <f t="shared" si="13"/>
        <v>Impreso por imprenta o tiquetes</v>
      </c>
      <c r="K141" s="64" t="s">
        <v>8500</v>
      </c>
      <c r="L141" s="64" t="s">
        <v>7865</v>
      </c>
      <c r="M141">
        <v>117569</v>
      </c>
      <c r="N141" t="s">
        <v>1373</v>
      </c>
      <c r="O141" t="str">
        <f t="shared" si="14"/>
        <v>06141403161033</v>
      </c>
      <c r="P141" t="s">
        <v>1374</v>
      </c>
      <c r="Q141">
        <v>3.67</v>
      </c>
      <c r="R141">
        <v>0</v>
      </c>
      <c r="S141">
        <v>0</v>
      </c>
      <c r="T141">
        <v>42.77</v>
      </c>
      <c r="U141">
        <v>0</v>
      </c>
      <c r="V141">
        <v>0</v>
      </c>
      <c r="W141">
        <v>0</v>
      </c>
      <c r="X141">
        <v>5.5601000000000003</v>
      </c>
      <c r="Y141">
        <v>52.000100000000003</v>
      </c>
      <c r="Z141" t="s">
        <v>7865</v>
      </c>
      <c r="AA141" s="111" t="s">
        <v>1</v>
      </c>
      <c r="AB141" t="s">
        <v>7865</v>
      </c>
      <c r="AC141">
        <v>0</v>
      </c>
    </row>
    <row r="142" spans="1:29" hidden="1" x14ac:dyDescent="0.25">
      <c r="A142" t="s">
        <v>8324</v>
      </c>
      <c r="B142" t="str">
        <f t="shared" si="10"/>
        <v>Noviembre</v>
      </c>
      <c r="C142" t="b">
        <f t="shared" si="11"/>
        <v>0</v>
      </c>
      <c r="D142">
        <v>597</v>
      </c>
      <c r="E142">
        <v>2022</v>
      </c>
      <c r="F142" t="s">
        <v>8827</v>
      </c>
      <c r="G142" t="s">
        <v>7703</v>
      </c>
      <c r="H142" t="s">
        <v>0</v>
      </c>
      <c r="I142" t="str">
        <f t="shared" si="12"/>
        <v>CCF</v>
      </c>
      <c r="J142" t="str">
        <f t="shared" si="13"/>
        <v>Impreso por imprenta o tiquetes</v>
      </c>
      <c r="K142" s="64" t="s">
        <v>8500</v>
      </c>
      <c r="L142" s="64" t="s">
        <v>7865</v>
      </c>
      <c r="M142">
        <v>758054</v>
      </c>
      <c r="N142" t="s">
        <v>1441</v>
      </c>
      <c r="O142" t="str">
        <f t="shared" si="14"/>
        <v>06142604071063</v>
      </c>
      <c r="P142" t="s">
        <v>1442</v>
      </c>
      <c r="Q142">
        <v>3.81</v>
      </c>
      <c r="R142">
        <v>0</v>
      </c>
      <c r="S142">
        <v>0</v>
      </c>
      <c r="T142">
        <v>44.41</v>
      </c>
      <c r="U142">
        <v>0</v>
      </c>
      <c r="V142">
        <v>0</v>
      </c>
      <c r="W142">
        <v>0</v>
      </c>
      <c r="X142">
        <v>5.7732999999999999</v>
      </c>
      <c r="Y142">
        <v>53.993299999999998</v>
      </c>
      <c r="Z142" t="s">
        <v>7865</v>
      </c>
      <c r="AA142" s="111" t="s">
        <v>1</v>
      </c>
      <c r="AB142" t="s">
        <v>7865</v>
      </c>
      <c r="AC142">
        <v>0</v>
      </c>
    </row>
    <row r="143" spans="1:29" hidden="1" x14ac:dyDescent="0.25">
      <c r="A143" t="s">
        <v>8324</v>
      </c>
      <c r="B143" t="str">
        <f t="shared" si="10"/>
        <v>Noviembre</v>
      </c>
      <c r="C143" t="b">
        <f t="shared" si="11"/>
        <v>0</v>
      </c>
      <c r="D143">
        <v>596</v>
      </c>
      <c r="E143">
        <v>2022</v>
      </c>
      <c r="F143" t="s">
        <v>8827</v>
      </c>
      <c r="G143" t="s">
        <v>7703</v>
      </c>
      <c r="H143" t="s">
        <v>0</v>
      </c>
      <c r="I143" t="str">
        <f t="shared" si="12"/>
        <v>CCF</v>
      </c>
      <c r="J143" t="str">
        <f t="shared" si="13"/>
        <v>Impreso por imprenta o tiquetes</v>
      </c>
      <c r="K143" s="64" t="s">
        <v>8500</v>
      </c>
      <c r="L143" s="64" t="s">
        <v>7865</v>
      </c>
      <c r="M143">
        <v>28625</v>
      </c>
      <c r="N143" t="s">
        <v>572</v>
      </c>
      <c r="O143" t="str">
        <f t="shared" si="14"/>
        <v>02102402171027</v>
      </c>
      <c r="P143" t="s">
        <v>573</v>
      </c>
      <c r="Q143">
        <v>0</v>
      </c>
      <c r="R143">
        <v>0</v>
      </c>
      <c r="S143">
        <v>0</v>
      </c>
      <c r="T143">
        <v>1592.76</v>
      </c>
      <c r="U143">
        <v>0</v>
      </c>
      <c r="V143">
        <v>0</v>
      </c>
      <c r="W143">
        <v>0</v>
      </c>
      <c r="X143">
        <v>207.05880000000002</v>
      </c>
      <c r="Y143">
        <v>1799.8188</v>
      </c>
      <c r="Z143" t="s">
        <v>7865</v>
      </c>
      <c r="AA143" s="111" t="s">
        <v>1</v>
      </c>
      <c r="AB143" t="s">
        <v>7865</v>
      </c>
      <c r="AC143">
        <v>0</v>
      </c>
    </row>
    <row r="144" spans="1:29" hidden="1" x14ac:dyDescent="0.25">
      <c r="A144" t="s">
        <v>8324</v>
      </c>
      <c r="B144" t="str">
        <f t="shared" si="10"/>
        <v>Noviembre</v>
      </c>
      <c r="C144" t="b">
        <f t="shared" si="11"/>
        <v>0</v>
      </c>
      <c r="D144">
        <v>595</v>
      </c>
      <c r="E144">
        <v>2022</v>
      </c>
      <c r="F144" t="s">
        <v>8827</v>
      </c>
      <c r="G144" t="s">
        <v>7703</v>
      </c>
      <c r="H144" t="s">
        <v>0</v>
      </c>
      <c r="I144" t="str">
        <f t="shared" si="12"/>
        <v>CCF</v>
      </c>
      <c r="J144" t="str">
        <f t="shared" si="13"/>
        <v>Impreso por imprenta o tiquetes</v>
      </c>
      <c r="K144" s="64" t="s">
        <v>8500</v>
      </c>
      <c r="L144" s="64" t="s">
        <v>7865</v>
      </c>
      <c r="M144">
        <v>24619</v>
      </c>
      <c r="N144" t="s">
        <v>127</v>
      </c>
      <c r="O144" t="str">
        <f t="shared" si="14"/>
        <v>12172508931019</v>
      </c>
      <c r="P144" t="s">
        <v>128</v>
      </c>
      <c r="Q144">
        <v>0</v>
      </c>
      <c r="R144">
        <v>0</v>
      </c>
      <c r="S144">
        <v>0</v>
      </c>
      <c r="T144">
        <v>1703.81</v>
      </c>
      <c r="U144">
        <v>0</v>
      </c>
      <c r="V144">
        <v>0</v>
      </c>
      <c r="W144">
        <v>0</v>
      </c>
      <c r="X144">
        <v>221.49530000000001</v>
      </c>
      <c r="Y144">
        <v>1925.3053</v>
      </c>
      <c r="Z144" t="s">
        <v>7865</v>
      </c>
      <c r="AA144" s="111" t="s">
        <v>1</v>
      </c>
      <c r="AB144" t="s">
        <v>7865</v>
      </c>
      <c r="AC144">
        <v>0</v>
      </c>
    </row>
    <row r="145" spans="1:29" hidden="1" x14ac:dyDescent="0.25">
      <c r="A145" t="s">
        <v>8324</v>
      </c>
      <c r="B145" t="str">
        <f t="shared" si="10"/>
        <v>Noviembre</v>
      </c>
      <c r="C145" t="b">
        <f t="shared" si="11"/>
        <v>0</v>
      </c>
      <c r="D145">
        <v>594</v>
      </c>
      <c r="E145">
        <v>2022</v>
      </c>
      <c r="F145" t="s">
        <v>8827</v>
      </c>
      <c r="G145" t="s">
        <v>7703</v>
      </c>
      <c r="H145" t="s">
        <v>0</v>
      </c>
      <c r="I145" t="str">
        <f t="shared" si="12"/>
        <v>CCF</v>
      </c>
      <c r="J145" t="str">
        <f t="shared" si="13"/>
        <v>Impreso por imprenta o tiquetes</v>
      </c>
      <c r="K145" s="64" t="s">
        <v>8500</v>
      </c>
      <c r="L145" s="64" t="s">
        <v>7865</v>
      </c>
      <c r="M145">
        <v>46005727</v>
      </c>
      <c r="N145" t="s">
        <v>3409</v>
      </c>
      <c r="O145" t="str">
        <f t="shared" si="14"/>
        <v>06140104620021</v>
      </c>
      <c r="P145" t="s">
        <v>3410</v>
      </c>
      <c r="Q145">
        <v>0</v>
      </c>
      <c r="R145">
        <v>0</v>
      </c>
      <c r="S145">
        <v>0</v>
      </c>
      <c r="T145">
        <v>135.1</v>
      </c>
      <c r="U145">
        <v>0</v>
      </c>
      <c r="V145">
        <v>0</v>
      </c>
      <c r="W145">
        <v>0</v>
      </c>
      <c r="X145">
        <v>17.562999999999999</v>
      </c>
      <c r="Y145">
        <v>152.66299999999998</v>
      </c>
      <c r="Z145" t="s">
        <v>7865</v>
      </c>
      <c r="AA145" s="111" t="s">
        <v>1</v>
      </c>
      <c r="AB145" t="s">
        <v>7865</v>
      </c>
      <c r="AC145">
        <v>0</v>
      </c>
    </row>
    <row r="146" spans="1:29" hidden="1" x14ac:dyDescent="0.25">
      <c r="A146" t="s">
        <v>8324</v>
      </c>
      <c r="B146" t="str">
        <f t="shared" si="10"/>
        <v>Noviembre</v>
      </c>
      <c r="C146" t="b">
        <f t="shared" si="11"/>
        <v>0</v>
      </c>
      <c r="D146">
        <v>593</v>
      </c>
      <c r="E146">
        <v>2022</v>
      </c>
      <c r="F146" t="s">
        <v>8828</v>
      </c>
      <c r="G146" t="s">
        <v>7703</v>
      </c>
      <c r="H146" t="s">
        <v>0</v>
      </c>
      <c r="I146" t="str">
        <f t="shared" si="12"/>
        <v>CCF</v>
      </c>
      <c r="J146" t="str">
        <f t="shared" si="13"/>
        <v>Impreso por imprenta o tiquetes</v>
      </c>
      <c r="K146" s="64" t="s">
        <v>8500</v>
      </c>
      <c r="L146" s="64" t="s">
        <v>7865</v>
      </c>
      <c r="M146">
        <v>939213</v>
      </c>
      <c r="N146" t="s">
        <v>1367</v>
      </c>
      <c r="O146" t="str">
        <f t="shared" si="14"/>
        <v>06142407500017</v>
      </c>
      <c r="P146" t="s">
        <v>1368</v>
      </c>
      <c r="Q146">
        <v>4.5600000000000005</v>
      </c>
      <c r="R146">
        <v>0</v>
      </c>
      <c r="S146">
        <v>0</v>
      </c>
      <c r="T146">
        <v>56.64</v>
      </c>
      <c r="U146">
        <v>0</v>
      </c>
      <c r="V146">
        <v>0</v>
      </c>
      <c r="W146">
        <v>0</v>
      </c>
      <c r="X146">
        <v>7.3632</v>
      </c>
      <c r="Y146">
        <v>68.563200000000009</v>
      </c>
      <c r="Z146" t="s">
        <v>7865</v>
      </c>
      <c r="AA146" s="111" t="s">
        <v>1</v>
      </c>
      <c r="AB146" t="s">
        <v>7865</v>
      </c>
      <c r="AC146">
        <v>0</v>
      </c>
    </row>
    <row r="147" spans="1:29" hidden="1" x14ac:dyDescent="0.25">
      <c r="A147" t="s">
        <v>8324</v>
      </c>
      <c r="B147" t="str">
        <f t="shared" si="10"/>
        <v>Noviembre</v>
      </c>
      <c r="C147" t="b">
        <f t="shared" si="11"/>
        <v>0</v>
      </c>
      <c r="D147">
        <v>592</v>
      </c>
      <c r="E147">
        <v>2022</v>
      </c>
      <c r="F147" t="s">
        <v>8828</v>
      </c>
      <c r="G147" t="s">
        <v>7703</v>
      </c>
      <c r="H147" t="s">
        <v>0</v>
      </c>
      <c r="I147" t="str">
        <f t="shared" si="12"/>
        <v>CCF</v>
      </c>
      <c r="J147" t="str">
        <f t="shared" si="13"/>
        <v>Impreso por imprenta o tiquetes</v>
      </c>
      <c r="K147" s="64" t="s">
        <v>8500</v>
      </c>
      <c r="L147" s="64" t="s">
        <v>7865</v>
      </c>
      <c r="M147">
        <v>5070</v>
      </c>
      <c r="N147" t="s">
        <v>1361</v>
      </c>
      <c r="O147" t="str">
        <f t="shared" si="14"/>
        <v>06141708071034</v>
      </c>
      <c r="P147" t="s">
        <v>1362</v>
      </c>
      <c r="Q147">
        <v>1.48</v>
      </c>
      <c r="R147">
        <v>0</v>
      </c>
      <c r="S147">
        <v>0</v>
      </c>
      <c r="T147">
        <v>16.39</v>
      </c>
      <c r="U147">
        <v>0</v>
      </c>
      <c r="V147">
        <v>0</v>
      </c>
      <c r="W147">
        <v>0</v>
      </c>
      <c r="X147">
        <v>2.1307</v>
      </c>
      <c r="Y147">
        <v>20.000700000000002</v>
      </c>
      <c r="Z147" t="s">
        <v>7865</v>
      </c>
      <c r="AA147" s="111" t="s">
        <v>1</v>
      </c>
      <c r="AB147" t="s">
        <v>7865</v>
      </c>
      <c r="AC147">
        <v>0</v>
      </c>
    </row>
    <row r="148" spans="1:29" hidden="1" x14ac:dyDescent="0.25">
      <c r="A148" t="s">
        <v>8324</v>
      </c>
      <c r="B148" t="str">
        <f t="shared" si="10"/>
        <v>Noviembre</v>
      </c>
      <c r="C148" t="b">
        <f t="shared" si="11"/>
        <v>0</v>
      </c>
      <c r="D148">
        <v>591</v>
      </c>
      <c r="E148">
        <v>2022</v>
      </c>
      <c r="F148" t="s">
        <v>8859</v>
      </c>
      <c r="G148" t="s">
        <v>7703</v>
      </c>
      <c r="H148" t="s">
        <v>0</v>
      </c>
      <c r="I148" t="str">
        <f t="shared" si="12"/>
        <v>CCF</v>
      </c>
      <c r="J148" t="str">
        <f t="shared" si="13"/>
        <v>Impreso por imprenta o tiquetes</v>
      </c>
      <c r="K148" s="64" t="s">
        <v>8500</v>
      </c>
      <c r="L148" s="64" t="s">
        <v>7865</v>
      </c>
      <c r="M148">
        <v>287371</v>
      </c>
      <c r="N148" t="s">
        <v>1336</v>
      </c>
      <c r="O148" t="str">
        <f t="shared" si="14"/>
        <v>06142307091063</v>
      </c>
      <c r="P148" t="s">
        <v>1337</v>
      </c>
      <c r="Q148">
        <v>0</v>
      </c>
      <c r="R148">
        <v>0</v>
      </c>
      <c r="S148">
        <v>0</v>
      </c>
      <c r="T148">
        <v>2.21</v>
      </c>
      <c r="U148">
        <v>0</v>
      </c>
      <c r="V148">
        <v>0</v>
      </c>
      <c r="W148">
        <v>0</v>
      </c>
      <c r="X148">
        <v>0.2873</v>
      </c>
      <c r="Y148">
        <v>2.4973000000000001</v>
      </c>
      <c r="Z148" t="s">
        <v>7865</v>
      </c>
      <c r="AA148" s="111" t="s">
        <v>1</v>
      </c>
      <c r="AB148" t="s">
        <v>8040</v>
      </c>
      <c r="AC148">
        <v>1505.28</v>
      </c>
    </row>
    <row r="149" spans="1:29" hidden="1" x14ac:dyDescent="0.25">
      <c r="A149" t="s">
        <v>8324</v>
      </c>
      <c r="B149" t="str">
        <f t="shared" si="10"/>
        <v>Noviembre</v>
      </c>
      <c r="C149" t="b">
        <f t="shared" si="11"/>
        <v>0</v>
      </c>
      <c r="D149">
        <v>590</v>
      </c>
      <c r="E149">
        <v>2022</v>
      </c>
      <c r="F149" t="s">
        <v>8830</v>
      </c>
      <c r="G149" t="s">
        <v>7703</v>
      </c>
      <c r="H149" t="s">
        <v>0</v>
      </c>
      <c r="I149" t="str">
        <f t="shared" si="12"/>
        <v>CCF</v>
      </c>
      <c r="J149" t="str">
        <f t="shared" si="13"/>
        <v>Impreso por imprenta o tiquetes</v>
      </c>
      <c r="K149" s="64" t="s">
        <v>8500</v>
      </c>
      <c r="L149" s="64" t="s">
        <v>7865</v>
      </c>
      <c r="M149">
        <v>48984</v>
      </c>
      <c r="N149" t="s">
        <v>1410</v>
      </c>
      <c r="O149" t="str">
        <f t="shared" si="14"/>
        <v>06142008011037</v>
      </c>
      <c r="P149" t="s">
        <v>1411</v>
      </c>
      <c r="Q149">
        <v>0</v>
      </c>
      <c r="R149">
        <v>0</v>
      </c>
      <c r="S149">
        <v>0</v>
      </c>
      <c r="T149">
        <v>168.59</v>
      </c>
      <c r="U149">
        <v>0</v>
      </c>
      <c r="V149">
        <v>0</v>
      </c>
      <c r="W149">
        <v>0</v>
      </c>
      <c r="X149">
        <v>21.916700000000002</v>
      </c>
      <c r="Y149">
        <v>190.5067</v>
      </c>
      <c r="Z149" t="s">
        <v>7865</v>
      </c>
      <c r="AA149" s="111" t="s">
        <v>1</v>
      </c>
      <c r="AB149" t="s">
        <v>7865</v>
      </c>
      <c r="AC149">
        <v>0</v>
      </c>
    </row>
    <row r="150" spans="1:29" hidden="1" x14ac:dyDescent="0.25">
      <c r="A150" t="s">
        <v>8324</v>
      </c>
      <c r="B150" t="str">
        <f t="shared" si="10"/>
        <v>Noviembre</v>
      </c>
      <c r="C150" t="b">
        <f t="shared" si="11"/>
        <v>0</v>
      </c>
      <c r="D150">
        <v>589</v>
      </c>
      <c r="E150">
        <v>2022</v>
      </c>
      <c r="F150" t="s">
        <v>8830</v>
      </c>
      <c r="G150" t="s">
        <v>7703</v>
      </c>
      <c r="H150" t="s">
        <v>0</v>
      </c>
      <c r="I150" t="str">
        <f t="shared" si="12"/>
        <v>CCF</v>
      </c>
      <c r="J150" t="str">
        <f t="shared" si="13"/>
        <v>Impreso por imprenta o tiquetes</v>
      </c>
      <c r="K150" s="64" t="s">
        <v>8500</v>
      </c>
      <c r="L150" s="64" t="s">
        <v>7865</v>
      </c>
      <c r="M150">
        <v>46613</v>
      </c>
      <c r="N150" t="s">
        <v>2332</v>
      </c>
      <c r="O150" t="str">
        <f t="shared" si="14"/>
        <v>06142209520012</v>
      </c>
      <c r="P150" t="s">
        <v>2333</v>
      </c>
      <c r="Q150">
        <v>0</v>
      </c>
      <c r="R150">
        <v>0</v>
      </c>
      <c r="S150">
        <v>0</v>
      </c>
      <c r="T150">
        <v>842.42</v>
      </c>
      <c r="U150">
        <v>0</v>
      </c>
      <c r="V150">
        <v>0</v>
      </c>
      <c r="W150">
        <v>0</v>
      </c>
      <c r="X150">
        <v>109.5146</v>
      </c>
      <c r="Y150">
        <v>951.93459999999993</v>
      </c>
      <c r="Z150" t="s">
        <v>7865</v>
      </c>
      <c r="AA150" s="111" t="s">
        <v>1</v>
      </c>
      <c r="AB150" t="s">
        <v>7865</v>
      </c>
      <c r="AC150">
        <v>0</v>
      </c>
    </row>
    <row r="151" spans="1:29" hidden="1" x14ac:dyDescent="0.25">
      <c r="A151" t="s">
        <v>8324</v>
      </c>
      <c r="B151" t="str">
        <f t="shared" si="10"/>
        <v>Noviembre</v>
      </c>
      <c r="C151" t="b">
        <f t="shared" si="11"/>
        <v>0</v>
      </c>
      <c r="D151">
        <v>588</v>
      </c>
      <c r="E151">
        <v>2022</v>
      </c>
      <c r="F151" t="s">
        <v>8830</v>
      </c>
      <c r="G151" t="s">
        <v>7703</v>
      </c>
      <c r="H151" t="s">
        <v>0</v>
      </c>
      <c r="I151" t="str">
        <f t="shared" si="12"/>
        <v>CCF</v>
      </c>
      <c r="J151" t="str">
        <f t="shared" si="13"/>
        <v>Impreso por imprenta o tiquetes</v>
      </c>
      <c r="K151" s="64" t="s">
        <v>8500</v>
      </c>
      <c r="L151" s="64" t="s">
        <v>7865</v>
      </c>
      <c r="M151">
        <v>46614</v>
      </c>
      <c r="N151" t="s">
        <v>2332</v>
      </c>
      <c r="O151" t="str">
        <f t="shared" si="14"/>
        <v>06142209520012</v>
      </c>
      <c r="P151" t="s">
        <v>2333</v>
      </c>
      <c r="Q151">
        <v>0</v>
      </c>
      <c r="R151">
        <v>0</v>
      </c>
      <c r="S151">
        <v>0</v>
      </c>
      <c r="T151">
        <v>361.04</v>
      </c>
      <c r="U151">
        <v>0</v>
      </c>
      <c r="V151">
        <v>0</v>
      </c>
      <c r="W151">
        <v>0</v>
      </c>
      <c r="X151">
        <v>46.935200000000002</v>
      </c>
      <c r="Y151">
        <v>407.97520000000003</v>
      </c>
      <c r="Z151" t="s">
        <v>7865</v>
      </c>
      <c r="AA151" s="111" t="s">
        <v>1</v>
      </c>
      <c r="AB151" t="s">
        <v>7865</v>
      </c>
      <c r="AC151">
        <v>0</v>
      </c>
    </row>
    <row r="152" spans="1:29" hidden="1" x14ac:dyDescent="0.25">
      <c r="A152" t="s">
        <v>8324</v>
      </c>
      <c r="B152" t="str">
        <f t="shared" si="10"/>
        <v>Noviembre</v>
      </c>
      <c r="C152" t="b">
        <f t="shared" si="11"/>
        <v>0</v>
      </c>
      <c r="D152">
        <v>587</v>
      </c>
      <c r="E152">
        <v>2022</v>
      </c>
      <c r="F152" t="s">
        <v>8830</v>
      </c>
      <c r="G152" t="s">
        <v>7703</v>
      </c>
      <c r="H152" t="s">
        <v>0</v>
      </c>
      <c r="I152" t="str">
        <f t="shared" si="12"/>
        <v>CCF</v>
      </c>
      <c r="J152" t="str">
        <f t="shared" si="13"/>
        <v>Impreso por imprenta o tiquetes</v>
      </c>
      <c r="K152" s="64" t="s">
        <v>8500</v>
      </c>
      <c r="L152" s="64" t="s">
        <v>7865</v>
      </c>
      <c r="M152">
        <v>524127</v>
      </c>
      <c r="N152" t="s">
        <v>1352</v>
      </c>
      <c r="O152" t="str">
        <f t="shared" si="14"/>
        <v>06142708101053</v>
      </c>
      <c r="P152" t="s">
        <v>1353</v>
      </c>
      <c r="Q152">
        <v>2.04</v>
      </c>
      <c r="R152">
        <v>0</v>
      </c>
      <c r="S152">
        <v>0</v>
      </c>
      <c r="T152">
        <v>24.74</v>
      </c>
      <c r="U152">
        <v>0</v>
      </c>
      <c r="V152">
        <v>0</v>
      </c>
      <c r="W152">
        <v>0</v>
      </c>
      <c r="X152">
        <v>3.2161999999999997</v>
      </c>
      <c r="Y152">
        <v>29.996199999999998</v>
      </c>
      <c r="Z152" t="s">
        <v>7865</v>
      </c>
      <c r="AA152" s="111" t="s">
        <v>1</v>
      </c>
      <c r="AB152" t="s">
        <v>7865</v>
      </c>
      <c r="AC152">
        <v>0</v>
      </c>
    </row>
    <row r="153" spans="1:29" hidden="1" x14ac:dyDescent="0.25">
      <c r="A153" t="s">
        <v>8324</v>
      </c>
      <c r="B153" t="str">
        <f t="shared" si="10"/>
        <v>Noviembre</v>
      </c>
      <c r="C153" t="b">
        <f t="shared" si="11"/>
        <v>0</v>
      </c>
      <c r="D153">
        <v>586</v>
      </c>
      <c r="E153">
        <v>2022</v>
      </c>
      <c r="F153" t="s">
        <v>8830</v>
      </c>
      <c r="G153" t="s">
        <v>7703</v>
      </c>
      <c r="H153" t="s">
        <v>0</v>
      </c>
      <c r="I153" t="str">
        <f t="shared" si="12"/>
        <v>CCF</v>
      </c>
      <c r="J153" t="str">
        <f t="shared" si="13"/>
        <v>Impreso por imprenta o tiquetes</v>
      </c>
      <c r="K153" s="64" t="s">
        <v>8500</v>
      </c>
      <c r="L153" s="64" t="s">
        <v>7865</v>
      </c>
      <c r="M153">
        <v>24018</v>
      </c>
      <c r="N153" t="s">
        <v>127</v>
      </c>
      <c r="O153" t="str">
        <f t="shared" si="14"/>
        <v>12172508931019</v>
      </c>
      <c r="P153" t="s">
        <v>128</v>
      </c>
      <c r="Q153">
        <v>0</v>
      </c>
      <c r="R153">
        <v>0</v>
      </c>
      <c r="S153">
        <v>0</v>
      </c>
      <c r="T153">
        <v>1750</v>
      </c>
      <c r="U153">
        <v>0</v>
      </c>
      <c r="V153">
        <v>0</v>
      </c>
      <c r="W153">
        <v>0</v>
      </c>
      <c r="X153">
        <v>227.5</v>
      </c>
      <c r="Y153">
        <v>1977.5</v>
      </c>
      <c r="Z153" t="s">
        <v>7865</v>
      </c>
      <c r="AA153" s="111" t="s">
        <v>1</v>
      </c>
      <c r="AB153" t="s">
        <v>7865</v>
      </c>
      <c r="AC153">
        <v>0</v>
      </c>
    </row>
    <row r="154" spans="1:29" hidden="1" x14ac:dyDescent="0.25">
      <c r="A154" t="s">
        <v>8324</v>
      </c>
      <c r="B154" t="str">
        <f t="shared" si="10"/>
        <v>Noviembre</v>
      </c>
      <c r="C154" t="b">
        <f t="shared" si="11"/>
        <v>0</v>
      </c>
      <c r="D154">
        <v>585</v>
      </c>
      <c r="E154">
        <v>2022</v>
      </c>
      <c r="F154" t="s">
        <v>8830</v>
      </c>
      <c r="G154" t="s">
        <v>7703</v>
      </c>
      <c r="H154" t="s">
        <v>0</v>
      </c>
      <c r="I154" t="str">
        <f t="shared" si="12"/>
        <v>CCF</v>
      </c>
      <c r="J154" t="str">
        <f t="shared" si="13"/>
        <v>Impreso por imprenta o tiquetes</v>
      </c>
      <c r="K154" s="64" t="s">
        <v>8500</v>
      </c>
      <c r="L154" s="64" t="s">
        <v>7865</v>
      </c>
      <c r="M154">
        <v>2199895</v>
      </c>
      <c r="N154" t="s">
        <v>1322</v>
      </c>
      <c r="O154" t="str">
        <f t="shared" si="14"/>
        <v>14070503650018</v>
      </c>
      <c r="P154" t="s">
        <v>1323</v>
      </c>
      <c r="Q154">
        <v>1.69</v>
      </c>
      <c r="R154">
        <v>0</v>
      </c>
      <c r="S154">
        <v>0</v>
      </c>
      <c r="T154">
        <v>19.04</v>
      </c>
      <c r="U154">
        <v>0</v>
      </c>
      <c r="V154">
        <v>0</v>
      </c>
      <c r="W154">
        <v>0</v>
      </c>
      <c r="X154">
        <v>2.4752000000000001</v>
      </c>
      <c r="Y154">
        <v>23.205200000000001</v>
      </c>
      <c r="Z154" t="s">
        <v>7865</v>
      </c>
      <c r="AA154" s="111" t="s">
        <v>1</v>
      </c>
      <c r="AB154" t="s">
        <v>7865</v>
      </c>
      <c r="AC154">
        <v>0</v>
      </c>
    </row>
    <row r="155" spans="1:29" hidden="1" x14ac:dyDescent="0.25">
      <c r="A155" t="s">
        <v>8324</v>
      </c>
      <c r="B155" t="str">
        <f t="shared" si="10"/>
        <v>Noviembre</v>
      </c>
      <c r="C155" t="b">
        <f t="shared" si="11"/>
        <v>0</v>
      </c>
      <c r="D155">
        <v>584</v>
      </c>
      <c r="E155">
        <v>2022</v>
      </c>
      <c r="F155" t="s">
        <v>8831</v>
      </c>
      <c r="G155" t="s">
        <v>7703</v>
      </c>
      <c r="H155" t="s">
        <v>0</v>
      </c>
      <c r="I155" t="str">
        <f t="shared" si="12"/>
        <v>CCF</v>
      </c>
      <c r="J155" t="str">
        <f t="shared" si="13"/>
        <v>Impreso por imprenta o tiquetes</v>
      </c>
      <c r="K155" s="64" t="s">
        <v>8500</v>
      </c>
      <c r="L155" s="64" t="s">
        <v>7865</v>
      </c>
      <c r="M155">
        <v>22951</v>
      </c>
      <c r="N155" t="s">
        <v>1340</v>
      </c>
      <c r="O155" t="str">
        <f t="shared" si="14"/>
        <v>06142407750010</v>
      </c>
      <c r="P155" t="s">
        <v>1341</v>
      </c>
      <c r="Q155">
        <v>0</v>
      </c>
      <c r="R155">
        <v>0</v>
      </c>
      <c r="S155">
        <v>0</v>
      </c>
      <c r="T155">
        <v>561.79999999999995</v>
      </c>
      <c r="U155">
        <v>0</v>
      </c>
      <c r="V155">
        <v>0</v>
      </c>
      <c r="W155">
        <v>0</v>
      </c>
      <c r="X155">
        <v>73.033999999999992</v>
      </c>
      <c r="Y155">
        <v>634.83399999999995</v>
      </c>
      <c r="Z155" t="s">
        <v>7865</v>
      </c>
      <c r="AA155" s="111" t="s">
        <v>1</v>
      </c>
      <c r="AB155" t="s">
        <v>7865</v>
      </c>
      <c r="AC155">
        <v>0</v>
      </c>
    </row>
    <row r="156" spans="1:29" hidden="1" x14ac:dyDescent="0.25">
      <c r="A156" t="s">
        <v>8324</v>
      </c>
      <c r="B156" t="str">
        <f t="shared" si="10"/>
        <v>Noviembre</v>
      </c>
      <c r="C156" t="b">
        <f t="shared" si="11"/>
        <v>0</v>
      </c>
      <c r="D156">
        <v>583</v>
      </c>
      <c r="E156">
        <v>2022</v>
      </c>
      <c r="F156" t="s">
        <v>8831</v>
      </c>
      <c r="G156" t="s">
        <v>7703</v>
      </c>
      <c r="H156" t="s">
        <v>0</v>
      </c>
      <c r="I156" t="str">
        <f t="shared" si="12"/>
        <v>CCF</v>
      </c>
      <c r="J156" t="str">
        <f t="shared" si="13"/>
        <v>Impreso por imprenta o tiquetes</v>
      </c>
      <c r="K156" s="64" t="s">
        <v>8500</v>
      </c>
      <c r="L156" s="64" t="s">
        <v>7865</v>
      </c>
      <c r="M156">
        <v>234769</v>
      </c>
      <c r="N156" t="s">
        <v>1322</v>
      </c>
      <c r="O156" t="str">
        <f t="shared" si="14"/>
        <v>14070503650018</v>
      </c>
      <c r="P156" t="s">
        <v>1323</v>
      </c>
      <c r="Q156">
        <v>1.47</v>
      </c>
      <c r="R156">
        <v>0</v>
      </c>
      <c r="S156">
        <v>0</v>
      </c>
      <c r="T156">
        <v>16.399999999999999</v>
      </c>
      <c r="U156">
        <v>0</v>
      </c>
      <c r="V156">
        <v>0</v>
      </c>
      <c r="W156">
        <v>0</v>
      </c>
      <c r="X156">
        <v>2.1319999999999997</v>
      </c>
      <c r="Y156">
        <v>20.001999999999995</v>
      </c>
      <c r="Z156" t="s">
        <v>7865</v>
      </c>
      <c r="AA156" s="111" t="s">
        <v>1</v>
      </c>
      <c r="AB156" t="s">
        <v>8040</v>
      </c>
      <c r="AC156">
        <v>538.55999999999995</v>
      </c>
    </row>
    <row r="157" spans="1:29" hidden="1" x14ac:dyDescent="0.25">
      <c r="A157" t="s">
        <v>8324</v>
      </c>
      <c r="B157" t="str">
        <f t="shared" si="10"/>
        <v>Noviembre</v>
      </c>
      <c r="C157" t="b">
        <f t="shared" si="11"/>
        <v>0</v>
      </c>
      <c r="D157">
        <v>582</v>
      </c>
      <c r="E157">
        <v>2022</v>
      </c>
      <c r="F157" t="s">
        <v>8831</v>
      </c>
      <c r="G157" t="s">
        <v>7703</v>
      </c>
      <c r="H157" t="s">
        <v>0</v>
      </c>
      <c r="I157" t="str">
        <f t="shared" si="12"/>
        <v>CCF</v>
      </c>
      <c r="J157" t="str">
        <f t="shared" si="13"/>
        <v>Impreso por imprenta o tiquetes</v>
      </c>
      <c r="K157" s="64" t="s">
        <v>8500</v>
      </c>
      <c r="L157" s="64" t="s">
        <v>7865</v>
      </c>
      <c r="M157">
        <v>1020183</v>
      </c>
      <c r="N157" t="s">
        <v>39</v>
      </c>
      <c r="O157" t="str">
        <f t="shared" si="14"/>
        <v>06141909001034</v>
      </c>
      <c r="P157" t="s">
        <v>1417</v>
      </c>
      <c r="Q157">
        <v>3.86</v>
      </c>
      <c r="R157">
        <v>0</v>
      </c>
      <c r="S157">
        <v>0</v>
      </c>
      <c r="T157">
        <v>45.26</v>
      </c>
      <c r="U157">
        <v>0</v>
      </c>
      <c r="V157">
        <v>0</v>
      </c>
      <c r="W157">
        <v>0</v>
      </c>
      <c r="X157">
        <v>5.8837999999999999</v>
      </c>
      <c r="Y157">
        <v>55.003799999999998</v>
      </c>
      <c r="Z157" t="s">
        <v>7865</v>
      </c>
      <c r="AA157" s="111" t="s">
        <v>1</v>
      </c>
      <c r="AB157" t="s">
        <v>7865</v>
      </c>
      <c r="AC157">
        <v>0</v>
      </c>
    </row>
    <row r="158" spans="1:29" hidden="1" x14ac:dyDescent="0.25">
      <c r="A158" t="s">
        <v>8324</v>
      </c>
      <c r="B158" t="str">
        <f t="shared" si="10"/>
        <v>Noviembre</v>
      </c>
      <c r="C158" t="b">
        <f t="shared" si="11"/>
        <v>0</v>
      </c>
      <c r="D158">
        <v>581</v>
      </c>
      <c r="E158">
        <v>2022</v>
      </c>
      <c r="F158" t="s">
        <v>8831</v>
      </c>
      <c r="G158" t="s">
        <v>7703</v>
      </c>
      <c r="H158" t="s">
        <v>0</v>
      </c>
      <c r="I158" t="str">
        <f t="shared" si="12"/>
        <v>CCF</v>
      </c>
      <c r="J158" t="str">
        <f t="shared" si="13"/>
        <v>Impreso por imprenta o tiquetes</v>
      </c>
      <c r="K158" s="64" t="s">
        <v>8500</v>
      </c>
      <c r="L158" s="64" t="s">
        <v>7865</v>
      </c>
      <c r="M158">
        <v>11</v>
      </c>
      <c r="N158" t="s">
        <v>8857</v>
      </c>
      <c r="O158" t="str">
        <f t="shared" si="14"/>
        <v>12051405761016</v>
      </c>
      <c r="P158" t="s">
        <v>8858</v>
      </c>
      <c r="Q158">
        <v>0</v>
      </c>
      <c r="R158">
        <v>0</v>
      </c>
      <c r="S158">
        <v>0</v>
      </c>
      <c r="T158">
        <v>25</v>
      </c>
      <c r="U158">
        <v>0</v>
      </c>
      <c r="V158">
        <v>0</v>
      </c>
      <c r="W158">
        <v>0</v>
      </c>
      <c r="X158">
        <v>3.25</v>
      </c>
      <c r="Y158">
        <v>28.25</v>
      </c>
      <c r="Z158" t="s">
        <v>7865</v>
      </c>
      <c r="AA158" s="111" t="s">
        <v>1</v>
      </c>
      <c r="AB158" t="s">
        <v>8040</v>
      </c>
      <c r="AC158">
        <v>538.55999999999995</v>
      </c>
    </row>
    <row r="159" spans="1:29" hidden="1" x14ac:dyDescent="0.25">
      <c r="A159" t="s">
        <v>8324</v>
      </c>
      <c r="B159" t="str">
        <f t="shared" si="10"/>
        <v>Noviembre</v>
      </c>
      <c r="C159" t="b">
        <f t="shared" si="11"/>
        <v>0</v>
      </c>
      <c r="D159">
        <v>580</v>
      </c>
      <c r="E159">
        <v>2022</v>
      </c>
      <c r="F159" t="s">
        <v>8836</v>
      </c>
      <c r="G159" t="s">
        <v>7703</v>
      </c>
      <c r="H159" t="s">
        <v>0</v>
      </c>
      <c r="I159" t="str">
        <f t="shared" si="12"/>
        <v>CCF</v>
      </c>
      <c r="J159" t="str">
        <f t="shared" si="13"/>
        <v>Impreso por imprenta o tiquetes</v>
      </c>
      <c r="K159" s="64" t="s">
        <v>8500</v>
      </c>
      <c r="L159" s="64" t="s">
        <v>7865</v>
      </c>
      <c r="M159">
        <v>14229</v>
      </c>
      <c r="N159" t="s">
        <v>4806</v>
      </c>
      <c r="O159" t="str">
        <f t="shared" si="14"/>
        <v>06170103310012</v>
      </c>
      <c r="P159" t="s">
        <v>4807</v>
      </c>
      <c r="Q159">
        <v>0</v>
      </c>
      <c r="R159">
        <v>0</v>
      </c>
      <c r="S159">
        <v>0</v>
      </c>
      <c r="T159">
        <v>6</v>
      </c>
      <c r="U159">
        <v>0</v>
      </c>
      <c r="V159">
        <v>0</v>
      </c>
      <c r="W159">
        <v>0</v>
      </c>
      <c r="X159">
        <v>0.78</v>
      </c>
      <c r="Y159">
        <v>6.78</v>
      </c>
      <c r="Z159" t="s">
        <v>7865</v>
      </c>
      <c r="AA159" s="111" t="s">
        <v>1</v>
      </c>
      <c r="AB159" t="s">
        <v>8118</v>
      </c>
      <c r="AC159">
        <v>1.22</v>
      </c>
    </row>
    <row r="160" spans="1:29" hidden="1" x14ac:dyDescent="0.25">
      <c r="A160" t="s">
        <v>8324</v>
      </c>
      <c r="B160" t="str">
        <f t="shared" si="10"/>
        <v>Noviembre</v>
      </c>
      <c r="C160" t="b">
        <f t="shared" si="11"/>
        <v>0</v>
      </c>
      <c r="D160">
        <v>579</v>
      </c>
      <c r="E160">
        <v>2022</v>
      </c>
      <c r="F160" t="s">
        <v>8836</v>
      </c>
      <c r="G160" t="s">
        <v>7703</v>
      </c>
      <c r="H160" t="s">
        <v>0</v>
      </c>
      <c r="I160" t="str">
        <f t="shared" si="12"/>
        <v>CCF</v>
      </c>
      <c r="J160" t="str">
        <f t="shared" si="13"/>
        <v>Impreso por imprenta o tiquetes</v>
      </c>
      <c r="K160" s="64" t="s">
        <v>8500</v>
      </c>
      <c r="L160" s="64" t="s">
        <v>7865</v>
      </c>
      <c r="M160">
        <v>53905</v>
      </c>
      <c r="N160" t="s">
        <v>1343</v>
      </c>
      <c r="O160" t="str">
        <f t="shared" si="14"/>
        <v>07151508430012</v>
      </c>
      <c r="P160" t="s">
        <v>1344</v>
      </c>
      <c r="Q160">
        <v>3.54</v>
      </c>
      <c r="R160">
        <v>0</v>
      </c>
      <c r="S160">
        <v>0</v>
      </c>
      <c r="T160">
        <v>41.12</v>
      </c>
      <c r="U160">
        <v>0</v>
      </c>
      <c r="V160">
        <v>0</v>
      </c>
      <c r="W160">
        <v>0</v>
      </c>
      <c r="X160">
        <v>5.3456000000000001</v>
      </c>
      <c r="Y160">
        <v>50.005599999999994</v>
      </c>
      <c r="Z160" t="s">
        <v>7865</v>
      </c>
      <c r="AA160" s="111" t="s">
        <v>1</v>
      </c>
      <c r="AB160" t="s">
        <v>7865</v>
      </c>
      <c r="AC160">
        <v>0</v>
      </c>
    </row>
    <row r="161" spans="1:29" hidden="1" x14ac:dyDescent="0.25">
      <c r="A161" t="s">
        <v>8324</v>
      </c>
      <c r="B161" t="str">
        <f t="shared" si="10"/>
        <v>Noviembre</v>
      </c>
      <c r="C161" t="b">
        <f t="shared" si="11"/>
        <v>0</v>
      </c>
      <c r="D161">
        <v>578</v>
      </c>
      <c r="E161">
        <v>2022</v>
      </c>
      <c r="F161" t="s">
        <v>8832</v>
      </c>
      <c r="G161" t="s">
        <v>7703</v>
      </c>
      <c r="H161" t="s">
        <v>0</v>
      </c>
      <c r="I161" t="str">
        <f t="shared" si="12"/>
        <v>CCF</v>
      </c>
      <c r="J161" t="str">
        <f t="shared" si="13"/>
        <v>Impreso por imprenta o tiquetes</v>
      </c>
      <c r="K161" s="64" t="s">
        <v>8500</v>
      </c>
      <c r="L161" s="64" t="s">
        <v>7865</v>
      </c>
      <c r="M161">
        <v>10191</v>
      </c>
      <c r="N161" t="s">
        <v>6921</v>
      </c>
      <c r="O161" t="str">
        <f t="shared" si="14"/>
        <v>06142406031056</v>
      </c>
      <c r="P161" t="s">
        <v>6922</v>
      </c>
      <c r="Q161">
        <v>0</v>
      </c>
      <c r="R161">
        <v>0</v>
      </c>
      <c r="S161">
        <v>0</v>
      </c>
      <c r="T161">
        <v>52</v>
      </c>
      <c r="U161">
        <v>0</v>
      </c>
      <c r="V161">
        <v>0</v>
      </c>
      <c r="W161">
        <v>0</v>
      </c>
      <c r="X161">
        <v>6.76</v>
      </c>
      <c r="Y161">
        <v>58.76</v>
      </c>
      <c r="Z161" t="s">
        <v>7865</v>
      </c>
      <c r="AA161" s="111" t="s">
        <v>1</v>
      </c>
      <c r="AB161" t="s">
        <v>8040</v>
      </c>
      <c r="AC161">
        <v>31.64</v>
      </c>
    </row>
    <row r="162" spans="1:29" hidden="1" x14ac:dyDescent="0.25">
      <c r="A162" t="s">
        <v>8324</v>
      </c>
      <c r="B162" t="str">
        <f t="shared" si="10"/>
        <v>Noviembre</v>
      </c>
      <c r="C162" t="b">
        <f t="shared" si="11"/>
        <v>0</v>
      </c>
      <c r="D162">
        <v>577</v>
      </c>
      <c r="E162">
        <v>2022</v>
      </c>
      <c r="F162" t="s">
        <v>8833</v>
      </c>
      <c r="G162" t="s">
        <v>7703</v>
      </c>
      <c r="H162" t="s">
        <v>0</v>
      </c>
      <c r="I162" t="str">
        <f t="shared" si="12"/>
        <v>CCF</v>
      </c>
      <c r="J162" t="str">
        <f t="shared" si="13"/>
        <v>Impreso por imprenta o tiquetes</v>
      </c>
      <c r="K162" s="64" t="s">
        <v>8500</v>
      </c>
      <c r="L162" s="64" t="s">
        <v>7865</v>
      </c>
      <c r="M162">
        <v>28248</v>
      </c>
      <c r="N162" t="s">
        <v>8855</v>
      </c>
      <c r="O162" t="str">
        <f t="shared" si="14"/>
        <v>06141808121063</v>
      </c>
      <c r="P162" t="s">
        <v>8856</v>
      </c>
      <c r="Q162">
        <v>4.2299999999999995</v>
      </c>
      <c r="R162">
        <v>0</v>
      </c>
      <c r="S162">
        <v>0</v>
      </c>
      <c r="T162">
        <v>49.35</v>
      </c>
      <c r="U162">
        <v>0</v>
      </c>
      <c r="V162">
        <v>0</v>
      </c>
      <c r="W162">
        <v>0</v>
      </c>
      <c r="X162">
        <v>6.4155000000000006</v>
      </c>
      <c r="Y162">
        <v>59.9955</v>
      </c>
      <c r="Z162" t="s">
        <v>7865</v>
      </c>
      <c r="AA162" s="111" t="s">
        <v>1</v>
      </c>
      <c r="AB162" t="s">
        <v>7865</v>
      </c>
      <c r="AC162">
        <v>0</v>
      </c>
    </row>
    <row r="163" spans="1:29" hidden="1" x14ac:dyDescent="0.25">
      <c r="A163" t="s">
        <v>8324</v>
      </c>
      <c r="B163" t="str">
        <f t="shared" si="10"/>
        <v>Noviembre</v>
      </c>
      <c r="C163" t="b">
        <f t="shared" si="11"/>
        <v>0</v>
      </c>
      <c r="D163">
        <v>576</v>
      </c>
      <c r="E163">
        <v>2022</v>
      </c>
      <c r="F163" t="s">
        <v>8854</v>
      </c>
      <c r="G163" t="s">
        <v>7703</v>
      </c>
      <c r="H163" t="s">
        <v>0</v>
      </c>
      <c r="I163" t="str">
        <f t="shared" si="12"/>
        <v>CCF</v>
      </c>
      <c r="J163" t="str">
        <f t="shared" si="13"/>
        <v>Impreso por imprenta o tiquetes</v>
      </c>
      <c r="K163" s="64" t="s">
        <v>8500</v>
      </c>
      <c r="L163" s="64" t="s">
        <v>7865</v>
      </c>
      <c r="M163">
        <v>42968</v>
      </c>
      <c r="N163" t="s">
        <v>1453</v>
      </c>
      <c r="O163" t="str">
        <f t="shared" si="14"/>
        <v>05111703630014</v>
      </c>
      <c r="P163" t="s">
        <v>1454</v>
      </c>
      <c r="Q163">
        <v>2.82</v>
      </c>
      <c r="R163">
        <v>0</v>
      </c>
      <c r="S163">
        <v>0</v>
      </c>
      <c r="T163">
        <v>32.9</v>
      </c>
      <c r="U163">
        <v>0</v>
      </c>
      <c r="V163">
        <v>0</v>
      </c>
      <c r="W163">
        <v>0</v>
      </c>
      <c r="X163">
        <v>4.2770000000000001</v>
      </c>
      <c r="Y163">
        <v>39.997</v>
      </c>
      <c r="Z163" t="s">
        <v>7865</v>
      </c>
      <c r="AA163" s="111" t="s">
        <v>1</v>
      </c>
      <c r="AB163" t="s">
        <v>7865</v>
      </c>
      <c r="AC163">
        <v>0</v>
      </c>
    </row>
    <row r="164" spans="1:29" hidden="1" x14ac:dyDescent="0.25">
      <c r="A164" t="s">
        <v>8324</v>
      </c>
      <c r="B164" t="str">
        <f t="shared" si="10"/>
        <v>Noviembre</v>
      </c>
      <c r="C164" t="b">
        <f t="shared" si="11"/>
        <v>0</v>
      </c>
      <c r="D164">
        <v>575</v>
      </c>
      <c r="E164">
        <v>2022</v>
      </c>
      <c r="F164" t="s">
        <v>8835</v>
      </c>
      <c r="G164" t="s">
        <v>7703</v>
      </c>
      <c r="H164" t="s">
        <v>0</v>
      </c>
      <c r="I164" t="str">
        <f t="shared" si="12"/>
        <v>CCF</v>
      </c>
      <c r="J164" t="str">
        <f t="shared" si="13"/>
        <v>Impreso por imprenta o tiquetes</v>
      </c>
      <c r="K164" s="64" t="s">
        <v>8500</v>
      </c>
      <c r="L164" s="64" t="s">
        <v>7865</v>
      </c>
      <c r="M164">
        <v>2233082</v>
      </c>
      <c r="N164" t="s">
        <v>1322</v>
      </c>
      <c r="O164" t="str">
        <f t="shared" si="14"/>
        <v>14070503650018</v>
      </c>
      <c r="P164" t="s">
        <v>1323</v>
      </c>
      <c r="Q164">
        <v>1.47</v>
      </c>
      <c r="R164">
        <v>0</v>
      </c>
      <c r="S164">
        <v>0</v>
      </c>
      <c r="T164">
        <v>16.399999999999999</v>
      </c>
      <c r="U164">
        <v>0</v>
      </c>
      <c r="V164">
        <v>0</v>
      </c>
      <c r="W164">
        <v>0</v>
      </c>
      <c r="X164">
        <v>2.1319999999999997</v>
      </c>
      <c r="Y164">
        <v>20.001999999999995</v>
      </c>
      <c r="Z164" t="s">
        <v>7865</v>
      </c>
      <c r="AA164" s="111" t="s">
        <v>1</v>
      </c>
      <c r="AB164" t="s">
        <v>7865</v>
      </c>
      <c r="AC164">
        <v>0</v>
      </c>
    </row>
    <row r="165" spans="1:29" hidden="1" x14ac:dyDescent="0.25">
      <c r="A165" t="s">
        <v>8324</v>
      </c>
      <c r="B165" t="str">
        <f t="shared" si="10"/>
        <v>Noviembre</v>
      </c>
      <c r="C165" t="b">
        <f t="shared" si="11"/>
        <v>0</v>
      </c>
      <c r="D165">
        <v>574</v>
      </c>
      <c r="E165">
        <v>2022</v>
      </c>
      <c r="F165" t="s">
        <v>8734</v>
      </c>
      <c r="G165" t="s">
        <v>7703</v>
      </c>
      <c r="H165" t="s">
        <v>0</v>
      </c>
      <c r="I165" t="str">
        <f t="shared" si="12"/>
        <v>CCF</v>
      </c>
      <c r="J165" t="str">
        <f t="shared" si="13"/>
        <v>Impreso por imprenta o tiquetes</v>
      </c>
      <c r="K165" s="64" t="s">
        <v>8500</v>
      </c>
      <c r="L165" s="64" t="s">
        <v>7865</v>
      </c>
      <c r="M165">
        <v>3913981</v>
      </c>
      <c r="N165" t="s">
        <v>1504</v>
      </c>
      <c r="O165" t="str">
        <f t="shared" si="14"/>
        <v>06142610981012</v>
      </c>
      <c r="P165" t="s">
        <v>1505</v>
      </c>
      <c r="Q165">
        <v>0</v>
      </c>
      <c r="R165">
        <v>0</v>
      </c>
      <c r="S165">
        <v>0</v>
      </c>
      <c r="T165">
        <v>289.95999999999998</v>
      </c>
      <c r="U165">
        <v>0</v>
      </c>
      <c r="V165">
        <v>0</v>
      </c>
      <c r="W165">
        <v>0</v>
      </c>
      <c r="X165">
        <v>37.694800000000001</v>
      </c>
      <c r="Y165">
        <v>327.65479999999997</v>
      </c>
      <c r="Z165" t="s">
        <v>7865</v>
      </c>
      <c r="AA165" s="111" t="s">
        <v>1</v>
      </c>
      <c r="AB165" t="s">
        <v>7865</v>
      </c>
      <c r="AC165">
        <v>0</v>
      </c>
    </row>
    <row r="166" spans="1:29" hidden="1" x14ac:dyDescent="0.25">
      <c r="A166" t="s">
        <v>8324</v>
      </c>
      <c r="B166" t="str">
        <f t="shared" si="10"/>
        <v>Noviembre</v>
      </c>
      <c r="C166" t="b">
        <f t="shared" si="11"/>
        <v>0</v>
      </c>
      <c r="D166">
        <v>573</v>
      </c>
      <c r="E166">
        <v>2022</v>
      </c>
      <c r="F166" t="s">
        <v>8744</v>
      </c>
      <c r="G166" t="s">
        <v>7703</v>
      </c>
      <c r="H166" t="s">
        <v>0</v>
      </c>
      <c r="I166" t="str">
        <f t="shared" si="12"/>
        <v>CCF</v>
      </c>
      <c r="J166" t="str">
        <f t="shared" si="13"/>
        <v>Impreso por imprenta o tiquetes</v>
      </c>
      <c r="K166" s="64" t="s">
        <v>8500</v>
      </c>
      <c r="L166" s="64" t="s">
        <v>7865</v>
      </c>
      <c r="M166">
        <v>9597</v>
      </c>
      <c r="N166" t="s">
        <v>2194</v>
      </c>
      <c r="O166" t="str">
        <f t="shared" si="14"/>
        <v>06143112510011</v>
      </c>
      <c r="P166" t="s">
        <v>2195</v>
      </c>
      <c r="Q166">
        <v>0</v>
      </c>
      <c r="R166">
        <v>0</v>
      </c>
      <c r="S166">
        <v>0</v>
      </c>
      <c r="T166">
        <v>36408.68</v>
      </c>
      <c r="U166">
        <v>0</v>
      </c>
      <c r="V166">
        <v>0</v>
      </c>
      <c r="W166">
        <v>0</v>
      </c>
      <c r="X166">
        <v>4733.1284000000005</v>
      </c>
      <c r="Y166">
        <v>41141.808400000002</v>
      </c>
      <c r="Z166" t="s">
        <v>7865</v>
      </c>
      <c r="AA166" s="111" t="s">
        <v>1</v>
      </c>
      <c r="AB166" t="s">
        <v>8040</v>
      </c>
      <c r="AC166">
        <v>2.29</v>
      </c>
    </row>
    <row r="167" spans="1:29" hidden="1" x14ac:dyDescent="0.25">
      <c r="A167" t="s">
        <v>8324</v>
      </c>
      <c r="B167" t="str">
        <f t="shared" si="10"/>
        <v>Noviembre</v>
      </c>
      <c r="C167" t="b">
        <f t="shared" si="11"/>
        <v>0</v>
      </c>
      <c r="D167">
        <v>572</v>
      </c>
      <c r="E167">
        <v>2022</v>
      </c>
      <c r="F167" t="s">
        <v>8709</v>
      </c>
      <c r="G167" t="s">
        <v>7703</v>
      </c>
      <c r="H167" t="s">
        <v>0</v>
      </c>
      <c r="I167" t="str">
        <f t="shared" si="12"/>
        <v>CCF</v>
      </c>
      <c r="J167" t="str">
        <f t="shared" si="13"/>
        <v>Impreso por imprenta o tiquetes</v>
      </c>
      <c r="K167" s="64" t="s">
        <v>8500</v>
      </c>
      <c r="L167" s="64" t="s">
        <v>7865</v>
      </c>
      <c r="M167">
        <v>1533</v>
      </c>
      <c r="N167" t="s">
        <v>456</v>
      </c>
      <c r="O167" t="str">
        <f t="shared" si="14"/>
        <v>06141211870020</v>
      </c>
      <c r="P167" t="s">
        <v>457</v>
      </c>
      <c r="Q167">
        <v>0</v>
      </c>
      <c r="R167">
        <v>0</v>
      </c>
      <c r="S167">
        <v>0</v>
      </c>
      <c r="T167">
        <v>437.94</v>
      </c>
      <c r="U167">
        <v>0</v>
      </c>
      <c r="V167">
        <v>0</v>
      </c>
      <c r="W167">
        <v>0</v>
      </c>
      <c r="X167">
        <v>56.932200000000002</v>
      </c>
      <c r="Y167">
        <v>494.87220000000002</v>
      </c>
      <c r="Z167" t="s">
        <v>7865</v>
      </c>
      <c r="AA167" s="111" t="s">
        <v>1</v>
      </c>
      <c r="AB167" t="s">
        <v>7865</v>
      </c>
      <c r="AC167">
        <v>0</v>
      </c>
    </row>
    <row r="168" spans="1:29" hidden="1" x14ac:dyDescent="0.25">
      <c r="A168" t="s">
        <v>8324</v>
      </c>
      <c r="B168" t="str">
        <f t="shared" si="10"/>
        <v>Noviembre</v>
      </c>
      <c r="C168" t="b">
        <f t="shared" si="11"/>
        <v>0</v>
      </c>
      <c r="D168">
        <v>571</v>
      </c>
      <c r="E168">
        <v>2022</v>
      </c>
      <c r="F168" t="s">
        <v>8711</v>
      </c>
      <c r="G168" t="s">
        <v>7703</v>
      </c>
      <c r="H168" t="s">
        <v>0</v>
      </c>
      <c r="I168" t="str">
        <f t="shared" si="12"/>
        <v>CCF</v>
      </c>
      <c r="J168" t="str">
        <f t="shared" si="13"/>
        <v>Impreso por imprenta o tiquetes</v>
      </c>
      <c r="K168" s="64" t="s">
        <v>8500</v>
      </c>
      <c r="L168" s="64" t="s">
        <v>7865</v>
      </c>
      <c r="M168">
        <v>526023</v>
      </c>
      <c r="N168" t="s">
        <v>1322</v>
      </c>
      <c r="O168" t="str">
        <f t="shared" si="14"/>
        <v>14070503650018</v>
      </c>
      <c r="P168" t="s">
        <v>1323</v>
      </c>
      <c r="Q168">
        <v>0</v>
      </c>
      <c r="R168">
        <v>0</v>
      </c>
      <c r="S168">
        <v>0</v>
      </c>
      <c r="T168">
        <v>28.6</v>
      </c>
      <c r="U168">
        <v>0</v>
      </c>
      <c r="V168">
        <v>0</v>
      </c>
      <c r="W168">
        <v>0</v>
      </c>
      <c r="X168">
        <v>3.7180000000000004</v>
      </c>
      <c r="Y168">
        <v>32.318000000000005</v>
      </c>
      <c r="Z168" t="s">
        <v>7865</v>
      </c>
      <c r="AA168" s="111" t="s">
        <v>1</v>
      </c>
      <c r="AB168" t="s">
        <v>7865</v>
      </c>
      <c r="AC168">
        <v>0</v>
      </c>
    </row>
    <row r="169" spans="1:29" hidden="1" x14ac:dyDescent="0.25">
      <c r="A169" t="s">
        <v>8324</v>
      </c>
      <c r="B169" t="str">
        <f t="shared" si="10"/>
        <v>Noviembre</v>
      </c>
      <c r="C169" t="b">
        <f t="shared" si="11"/>
        <v>0</v>
      </c>
      <c r="D169">
        <v>570</v>
      </c>
      <c r="E169">
        <v>2022</v>
      </c>
      <c r="F169" t="s">
        <v>8712</v>
      </c>
      <c r="G169" t="s">
        <v>7703</v>
      </c>
      <c r="H169" t="s">
        <v>0</v>
      </c>
      <c r="I169" t="str">
        <f t="shared" si="12"/>
        <v>CCF</v>
      </c>
      <c r="J169" t="str">
        <f t="shared" si="13"/>
        <v>Impreso por imprenta o tiquetes</v>
      </c>
      <c r="K169" s="64" t="s">
        <v>8500</v>
      </c>
      <c r="L169" s="64" t="s">
        <v>7865</v>
      </c>
      <c r="M169">
        <v>2112</v>
      </c>
      <c r="N169" t="s">
        <v>131</v>
      </c>
      <c r="O169" t="str">
        <f t="shared" si="14"/>
        <v>06142601121035</v>
      </c>
      <c r="P169" t="s">
        <v>132</v>
      </c>
      <c r="Q169">
        <v>0</v>
      </c>
      <c r="R169">
        <v>0</v>
      </c>
      <c r="S169">
        <v>0</v>
      </c>
      <c r="T169">
        <v>707.96</v>
      </c>
      <c r="U169">
        <v>0</v>
      </c>
      <c r="V169">
        <v>0</v>
      </c>
      <c r="W169">
        <v>0</v>
      </c>
      <c r="X169">
        <v>92.034800000000004</v>
      </c>
      <c r="Y169">
        <v>799.99480000000005</v>
      </c>
      <c r="Z169" t="s">
        <v>7865</v>
      </c>
      <c r="AA169" s="111" t="s">
        <v>1</v>
      </c>
      <c r="AB169" t="s">
        <v>7865</v>
      </c>
      <c r="AC169">
        <v>0</v>
      </c>
    </row>
    <row r="170" spans="1:29" hidden="1" x14ac:dyDescent="0.25">
      <c r="A170" t="s">
        <v>8324</v>
      </c>
      <c r="B170" t="str">
        <f t="shared" si="10"/>
        <v>Noviembre</v>
      </c>
      <c r="C170" t="b">
        <f t="shared" si="11"/>
        <v>0</v>
      </c>
      <c r="D170">
        <v>569</v>
      </c>
      <c r="E170">
        <v>2022</v>
      </c>
      <c r="F170" t="s">
        <v>8710</v>
      </c>
      <c r="G170" t="s">
        <v>7703</v>
      </c>
      <c r="H170" t="s">
        <v>0</v>
      </c>
      <c r="I170" t="str">
        <f t="shared" si="12"/>
        <v>CCF</v>
      </c>
      <c r="J170" t="str">
        <f t="shared" si="13"/>
        <v>Impreso por imprenta o tiquetes</v>
      </c>
      <c r="K170" s="64" t="s">
        <v>8500</v>
      </c>
      <c r="L170" s="64" t="s">
        <v>7865</v>
      </c>
      <c r="M170">
        <v>876332</v>
      </c>
      <c r="N170" t="s">
        <v>39</v>
      </c>
      <c r="O170" t="str">
        <f t="shared" si="14"/>
        <v>06141909001034</v>
      </c>
      <c r="P170" t="s">
        <v>1417</v>
      </c>
      <c r="Q170">
        <v>3.51</v>
      </c>
      <c r="R170">
        <v>0</v>
      </c>
      <c r="S170">
        <v>0</v>
      </c>
      <c r="T170">
        <v>41.15</v>
      </c>
      <c r="U170">
        <v>0</v>
      </c>
      <c r="V170">
        <v>0</v>
      </c>
      <c r="W170">
        <v>0</v>
      </c>
      <c r="X170">
        <v>5.3494999999999999</v>
      </c>
      <c r="Y170">
        <v>50.009499999999996</v>
      </c>
      <c r="Z170" t="s">
        <v>7865</v>
      </c>
      <c r="AA170" s="111" t="s">
        <v>1</v>
      </c>
      <c r="AB170" t="s">
        <v>8040</v>
      </c>
      <c r="AC170">
        <v>412.37</v>
      </c>
    </row>
    <row r="171" spans="1:29" hidden="1" x14ac:dyDescent="0.25">
      <c r="A171" t="s">
        <v>8324</v>
      </c>
      <c r="B171" t="str">
        <f t="shared" si="10"/>
        <v>Noviembre</v>
      </c>
      <c r="C171" t="b">
        <f t="shared" si="11"/>
        <v>0</v>
      </c>
      <c r="D171">
        <v>568</v>
      </c>
      <c r="E171">
        <v>2022</v>
      </c>
      <c r="F171" t="s">
        <v>8853</v>
      </c>
      <c r="G171" t="s">
        <v>7703</v>
      </c>
      <c r="H171" t="s">
        <v>0</v>
      </c>
      <c r="I171" t="str">
        <f t="shared" si="12"/>
        <v>CCF</v>
      </c>
      <c r="J171" t="str">
        <f t="shared" si="13"/>
        <v>Impreso por imprenta o tiquetes</v>
      </c>
      <c r="K171" s="64" t="s">
        <v>8500</v>
      </c>
      <c r="L171" s="64" t="s">
        <v>7865</v>
      </c>
      <c r="M171">
        <v>40656</v>
      </c>
      <c r="N171" t="s">
        <v>1453</v>
      </c>
      <c r="O171" t="str">
        <f t="shared" si="14"/>
        <v>05111703630014</v>
      </c>
      <c r="P171" t="s">
        <v>1454</v>
      </c>
      <c r="Q171">
        <v>3.5300000000000002</v>
      </c>
      <c r="R171">
        <v>0</v>
      </c>
      <c r="S171">
        <v>0</v>
      </c>
      <c r="T171">
        <v>41.12</v>
      </c>
      <c r="U171">
        <v>0</v>
      </c>
      <c r="V171">
        <v>0</v>
      </c>
      <c r="W171">
        <v>0</v>
      </c>
      <c r="X171">
        <v>5.3456000000000001</v>
      </c>
      <c r="Y171">
        <v>49.995599999999996</v>
      </c>
      <c r="Z171" t="s">
        <v>7865</v>
      </c>
      <c r="AA171" s="111" t="s">
        <v>1</v>
      </c>
      <c r="AB171" t="s">
        <v>7865</v>
      </c>
      <c r="AC171">
        <v>0</v>
      </c>
    </row>
    <row r="172" spans="1:29" hidden="1" x14ac:dyDescent="0.25">
      <c r="A172" t="s">
        <v>8324</v>
      </c>
      <c r="B172" t="str">
        <f t="shared" ref="B172:B225" si="15">SUBSTITUTE(A172,"OVIEMBRE","oviembre")</f>
        <v>Noviembre</v>
      </c>
      <c r="C172" t="b">
        <f t="shared" si="11"/>
        <v>0</v>
      </c>
      <c r="D172">
        <v>567</v>
      </c>
      <c r="E172">
        <v>2022</v>
      </c>
      <c r="F172" t="s">
        <v>8725</v>
      </c>
      <c r="G172" t="s">
        <v>7703</v>
      </c>
      <c r="H172" t="s">
        <v>0</v>
      </c>
      <c r="I172" t="str">
        <f t="shared" si="12"/>
        <v>CCF</v>
      </c>
      <c r="J172" t="str">
        <f t="shared" si="13"/>
        <v>Impreso por imprenta o tiquetes</v>
      </c>
      <c r="K172" s="64" t="s">
        <v>8500</v>
      </c>
      <c r="L172" s="64" t="s">
        <v>7865</v>
      </c>
      <c r="M172">
        <v>24241</v>
      </c>
      <c r="N172" t="s">
        <v>1320</v>
      </c>
      <c r="O172" t="str">
        <f t="shared" si="14"/>
        <v>06140711071030</v>
      </c>
      <c r="P172" t="s">
        <v>1321</v>
      </c>
      <c r="Q172">
        <v>0</v>
      </c>
      <c r="R172">
        <v>0</v>
      </c>
      <c r="S172">
        <v>0</v>
      </c>
      <c r="T172">
        <v>32.57</v>
      </c>
      <c r="U172">
        <v>0</v>
      </c>
      <c r="V172">
        <v>0</v>
      </c>
      <c r="W172">
        <v>0</v>
      </c>
      <c r="X172">
        <v>4.2340999999999998</v>
      </c>
      <c r="Y172">
        <v>36.804099999999998</v>
      </c>
      <c r="Z172" t="s">
        <v>7865</v>
      </c>
      <c r="AA172" s="111" t="s">
        <v>1</v>
      </c>
      <c r="AB172" t="s">
        <v>8040</v>
      </c>
      <c r="AC172">
        <v>32.119999999999997</v>
      </c>
    </row>
    <row r="173" spans="1:29" hidden="1" x14ac:dyDescent="0.25">
      <c r="A173" t="s">
        <v>8324</v>
      </c>
      <c r="B173" t="str">
        <f t="shared" si="15"/>
        <v>Noviembre</v>
      </c>
      <c r="C173" t="b">
        <f t="shared" si="11"/>
        <v>0</v>
      </c>
      <c r="D173">
        <v>566</v>
      </c>
      <c r="E173">
        <v>2022</v>
      </c>
      <c r="F173" t="s">
        <v>8717</v>
      </c>
      <c r="G173" t="s">
        <v>7703</v>
      </c>
      <c r="H173" t="s">
        <v>0</v>
      </c>
      <c r="I173" t="str">
        <f t="shared" si="12"/>
        <v>CCF</v>
      </c>
      <c r="J173" t="str">
        <f t="shared" si="13"/>
        <v>Impreso por imprenta o tiquetes</v>
      </c>
      <c r="K173" s="64" t="s">
        <v>8500</v>
      </c>
      <c r="L173" s="64" t="s">
        <v>7865</v>
      </c>
      <c r="M173">
        <v>39143</v>
      </c>
      <c r="N173" t="s">
        <v>1453</v>
      </c>
      <c r="O173" t="str">
        <f t="shared" si="14"/>
        <v>05111703630014</v>
      </c>
      <c r="P173" t="s">
        <v>1454</v>
      </c>
      <c r="Q173">
        <v>2.82</v>
      </c>
      <c r="R173">
        <v>0</v>
      </c>
      <c r="S173">
        <v>0</v>
      </c>
      <c r="T173">
        <v>32.9</v>
      </c>
      <c r="U173">
        <v>0</v>
      </c>
      <c r="V173">
        <v>0</v>
      </c>
      <c r="W173">
        <v>0</v>
      </c>
      <c r="X173">
        <v>4.2770000000000001</v>
      </c>
      <c r="Y173">
        <v>39.997</v>
      </c>
      <c r="Z173" t="s">
        <v>7865</v>
      </c>
      <c r="AA173" s="111" t="s">
        <v>1</v>
      </c>
      <c r="AB173" t="s">
        <v>7865</v>
      </c>
      <c r="AC173">
        <v>0</v>
      </c>
    </row>
    <row r="174" spans="1:29" hidden="1" x14ac:dyDescent="0.25">
      <c r="A174" t="s">
        <v>8324</v>
      </c>
      <c r="B174" t="str">
        <f t="shared" si="15"/>
        <v>Noviembre</v>
      </c>
      <c r="C174" t="b">
        <f t="shared" si="11"/>
        <v>0</v>
      </c>
      <c r="D174">
        <v>565</v>
      </c>
      <c r="E174">
        <v>2022</v>
      </c>
      <c r="F174" t="s">
        <v>8624</v>
      </c>
      <c r="G174" t="s">
        <v>7703</v>
      </c>
      <c r="H174" t="s">
        <v>0</v>
      </c>
      <c r="I174" t="str">
        <f t="shared" si="12"/>
        <v>CCF</v>
      </c>
      <c r="J174" t="str">
        <f t="shared" si="13"/>
        <v>Impreso por imprenta o tiquetes</v>
      </c>
      <c r="K174" s="64" t="s">
        <v>8500</v>
      </c>
      <c r="L174" s="64" t="s">
        <v>7865</v>
      </c>
      <c r="M174">
        <v>1388</v>
      </c>
      <c r="N174" t="s">
        <v>456</v>
      </c>
      <c r="O174" t="str">
        <f t="shared" si="14"/>
        <v>06141211870020</v>
      </c>
      <c r="P174" t="s">
        <v>457</v>
      </c>
      <c r="Q174">
        <v>0</v>
      </c>
      <c r="R174">
        <v>0</v>
      </c>
      <c r="S174">
        <v>0</v>
      </c>
      <c r="T174">
        <v>465.9</v>
      </c>
      <c r="U174">
        <v>0</v>
      </c>
      <c r="V174">
        <v>0</v>
      </c>
      <c r="W174">
        <v>0</v>
      </c>
      <c r="X174">
        <v>60.567</v>
      </c>
      <c r="Y174">
        <v>526.46699999999998</v>
      </c>
      <c r="Z174" t="s">
        <v>7865</v>
      </c>
      <c r="AA174" s="111" t="s">
        <v>1</v>
      </c>
      <c r="AB174" t="s">
        <v>8040</v>
      </c>
      <c r="AC174">
        <v>269.27999999999997</v>
      </c>
    </row>
    <row r="175" spans="1:29" hidden="1" x14ac:dyDescent="0.25">
      <c r="A175" t="s">
        <v>8324</v>
      </c>
      <c r="B175" t="str">
        <f t="shared" si="15"/>
        <v>Noviembre</v>
      </c>
      <c r="C175" t="b">
        <f t="shared" si="11"/>
        <v>0</v>
      </c>
      <c r="D175">
        <v>564</v>
      </c>
      <c r="E175">
        <v>2022</v>
      </c>
      <c r="F175" t="s">
        <v>8842</v>
      </c>
      <c r="G175" t="s">
        <v>7703</v>
      </c>
      <c r="H175" t="s">
        <v>0</v>
      </c>
      <c r="I175" t="str">
        <f t="shared" si="12"/>
        <v>CCF</v>
      </c>
      <c r="J175" t="str">
        <f t="shared" si="13"/>
        <v>Impreso por imprenta o tiquetes</v>
      </c>
      <c r="K175" s="64" t="s">
        <v>8500</v>
      </c>
      <c r="L175" s="64" t="s">
        <v>7865</v>
      </c>
      <c r="M175">
        <v>26</v>
      </c>
      <c r="N175" t="s">
        <v>8116</v>
      </c>
      <c r="O175" t="str">
        <f t="shared" si="14"/>
        <v>05112011861033</v>
      </c>
      <c r="P175" t="s">
        <v>8117</v>
      </c>
      <c r="Q175">
        <v>0</v>
      </c>
      <c r="R175">
        <v>0</v>
      </c>
      <c r="S175">
        <v>0</v>
      </c>
      <c r="T175">
        <v>2073</v>
      </c>
      <c r="U175">
        <v>0</v>
      </c>
      <c r="V175">
        <v>0</v>
      </c>
      <c r="W175">
        <v>0</v>
      </c>
      <c r="X175">
        <v>269.49</v>
      </c>
      <c r="Y175">
        <v>2342.4899999999998</v>
      </c>
      <c r="Z175" t="s">
        <v>7865</v>
      </c>
      <c r="AA175" s="111" t="s">
        <v>1</v>
      </c>
      <c r="AB175" t="s">
        <v>7865</v>
      </c>
      <c r="AC175">
        <v>0</v>
      </c>
    </row>
    <row r="176" spans="1:29" hidden="1" x14ac:dyDescent="0.25">
      <c r="A176" t="s">
        <v>8324</v>
      </c>
      <c r="B176" t="str">
        <f t="shared" si="15"/>
        <v>Noviembre</v>
      </c>
      <c r="C176" t="b">
        <f t="shared" si="11"/>
        <v>0</v>
      </c>
      <c r="D176">
        <v>563</v>
      </c>
      <c r="E176">
        <v>2022</v>
      </c>
      <c r="F176" t="s">
        <v>8820</v>
      </c>
      <c r="G176" t="s">
        <v>7703</v>
      </c>
      <c r="H176" t="s">
        <v>0</v>
      </c>
      <c r="I176" t="str">
        <f t="shared" si="12"/>
        <v>CCF</v>
      </c>
      <c r="J176" t="str">
        <f t="shared" si="13"/>
        <v>Impreso por imprenta o tiquetes</v>
      </c>
      <c r="K176" s="64" t="s">
        <v>8500</v>
      </c>
      <c r="L176" s="64" t="s">
        <v>7865</v>
      </c>
      <c r="M176">
        <v>490</v>
      </c>
      <c r="N176" t="s">
        <v>8840</v>
      </c>
      <c r="O176" t="str">
        <f t="shared" si="14"/>
        <v>03021608841022</v>
      </c>
      <c r="P176" t="s">
        <v>8841</v>
      </c>
      <c r="Q176">
        <v>0</v>
      </c>
      <c r="R176">
        <v>0</v>
      </c>
      <c r="S176">
        <v>0</v>
      </c>
      <c r="T176">
        <v>30.29</v>
      </c>
      <c r="U176">
        <v>0</v>
      </c>
      <c r="V176">
        <v>0</v>
      </c>
      <c r="W176">
        <v>0</v>
      </c>
      <c r="X176">
        <v>3.9377</v>
      </c>
      <c r="Y176">
        <v>34.227699999999999</v>
      </c>
      <c r="Z176" t="s">
        <v>7865</v>
      </c>
      <c r="AA176" s="111" t="s">
        <v>1</v>
      </c>
      <c r="AB176" t="s">
        <v>7865</v>
      </c>
      <c r="AC176">
        <v>0</v>
      </c>
    </row>
    <row r="177" spans="1:29" hidden="1" x14ac:dyDescent="0.25">
      <c r="A177" t="s">
        <v>8324</v>
      </c>
      <c r="B177" t="str">
        <f t="shared" si="15"/>
        <v>Noviembre</v>
      </c>
      <c r="C177" t="b">
        <f t="shared" si="11"/>
        <v>0</v>
      </c>
      <c r="D177">
        <v>562</v>
      </c>
      <c r="E177">
        <v>2022</v>
      </c>
      <c r="F177" t="s">
        <v>8820</v>
      </c>
      <c r="G177" t="s">
        <v>7703</v>
      </c>
      <c r="H177" t="s">
        <v>0</v>
      </c>
      <c r="I177" t="str">
        <f t="shared" si="12"/>
        <v>CCF</v>
      </c>
      <c r="J177" t="str">
        <f t="shared" si="13"/>
        <v>Impreso por imprenta o tiquetes</v>
      </c>
      <c r="K177" s="64" t="s">
        <v>8500</v>
      </c>
      <c r="L177" s="64" t="s">
        <v>7865</v>
      </c>
      <c r="M177">
        <v>2745</v>
      </c>
      <c r="N177" t="s">
        <v>1043</v>
      </c>
      <c r="O177" t="str">
        <f t="shared" si="14"/>
        <v>06142703981055</v>
      </c>
      <c r="P177" t="s">
        <v>1044</v>
      </c>
      <c r="Q177">
        <v>0</v>
      </c>
      <c r="R177">
        <v>0</v>
      </c>
      <c r="S177">
        <v>0</v>
      </c>
      <c r="T177">
        <v>17667.8</v>
      </c>
      <c r="U177">
        <v>0</v>
      </c>
      <c r="V177">
        <v>0</v>
      </c>
      <c r="W177">
        <v>0</v>
      </c>
      <c r="X177">
        <v>2296.8139999999999</v>
      </c>
      <c r="Y177">
        <v>19964.613999999998</v>
      </c>
      <c r="Z177" t="s">
        <v>7865</v>
      </c>
      <c r="AA177" s="111" t="s">
        <v>1</v>
      </c>
      <c r="AB177" t="s">
        <v>7865</v>
      </c>
      <c r="AC177">
        <v>0</v>
      </c>
    </row>
    <row r="178" spans="1:29" hidden="1" x14ac:dyDescent="0.25">
      <c r="A178" t="s">
        <v>8324</v>
      </c>
      <c r="B178" t="str">
        <f t="shared" si="15"/>
        <v>Noviembre</v>
      </c>
      <c r="C178" t="b">
        <f t="shared" si="11"/>
        <v>0</v>
      </c>
      <c r="D178">
        <v>561</v>
      </c>
      <c r="E178">
        <v>2022</v>
      </c>
      <c r="F178" t="s">
        <v>8820</v>
      </c>
      <c r="G178" t="s">
        <v>7703</v>
      </c>
      <c r="H178" t="s">
        <v>0</v>
      </c>
      <c r="I178" t="str">
        <f t="shared" si="12"/>
        <v>CCF</v>
      </c>
      <c r="J178" t="str">
        <f t="shared" si="13"/>
        <v>Impreso por imprenta o tiquetes</v>
      </c>
      <c r="K178" s="64" t="s">
        <v>8500</v>
      </c>
      <c r="L178" s="64" t="s">
        <v>7865</v>
      </c>
      <c r="M178">
        <v>1593</v>
      </c>
      <c r="N178" t="s">
        <v>1431</v>
      </c>
      <c r="O178" t="str">
        <f t="shared" si="14"/>
        <v>06141407941017</v>
      </c>
      <c r="P178" t="s">
        <v>1432</v>
      </c>
      <c r="Q178">
        <v>0</v>
      </c>
      <c r="R178">
        <v>0</v>
      </c>
      <c r="S178">
        <v>0</v>
      </c>
      <c r="T178">
        <v>336</v>
      </c>
      <c r="U178">
        <v>0</v>
      </c>
      <c r="V178">
        <v>0</v>
      </c>
      <c r="W178">
        <v>0</v>
      </c>
      <c r="X178">
        <v>43.68</v>
      </c>
      <c r="Y178">
        <v>379.68</v>
      </c>
      <c r="Z178" t="s">
        <v>7865</v>
      </c>
      <c r="AA178" s="111" t="s">
        <v>1</v>
      </c>
      <c r="AB178" t="s">
        <v>8040</v>
      </c>
      <c r="AC178">
        <v>87.22</v>
      </c>
    </row>
    <row r="179" spans="1:29" hidden="1" x14ac:dyDescent="0.25">
      <c r="A179" t="s">
        <v>8324</v>
      </c>
      <c r="B179" t="str">
        <f t="shared" si="15"/>
        <v>Noviembre</v>
      </c>
      <c r="C179" t="b">
        <f t="shared" si="11"/>
        <v>0</v>
      </c>
      <c r="D179">
        <v>560</v>
      </c>
      <c r="E179">
        <v>2022</v>
      </c>
      <c r="F179" t="s">
        <v>8839</v>
      </c>
      <c r="G179" t="s">
        <v>7703</v>
      </c>
      <c r="H179" t="s">
        <v>0</v>
      </c>
      <c r="I179" t="str">
        <f t="shared" si="12"/>
        <v>CCF</v>
      </c>
      <c r="J179" t="str">
        <f t="shared" si="13"/>
        <v>Impreso por imprenta o tiquetes</v>
      </c>
      <c r="K179" s="64" t="s">
        <v>8500</v>
      </c>
      <c r="L179" s="64" t="s">
        <v>7865</v>
      </c>
      <c r="M179">
        <v>186812</v>
      </c>
      <c r="N179" t="s">
        <v>1373</v>
      </c>
      <c r="O179" t="str">
        <f t="shared" si="14"/>
        <v>06141403161033</v>
      </c>
      <c r="P179" t="s">
        <v>1374</v>
      </c>
      <c r="Q179">
        <v>2.98</v>
      </c>
      <c r="R179">
        <v>0</v>
      </c>
      <c r="S179">
        <v>0</v>
      </c>
      <c r="T179">
        <v>32.76</v>
      </c>
      <c r="U179">
        <v>0</v>
      </c>
      <c r="V179">
        <v>0</v>
      </c>
      <c r="W179">
        <v>0</v>
      </c>
      <c r="X179">
        <v>4.2587999999999999</v>
      </c>
      <c r="Y179">
        <v>39.998799999999996</v>
      </c>
      <c r="Z179" t="s">
        <v>7865</v>
      </c>
      <c r="AA179" s="111" t="s">
        <v>1</v>
      </c>
      <c r="AB179" t="s">
        <v>8040</v>
      </c>
      <c r="AC179">
        <v>538.55999999999995</v>
      </c>
    </row>
    <row r="180" spans="1:29" hidden="1" x14ac:dyDescent="0.25">
      <c r="A180" t="s">
        <v>8324</v>
      </c>
      <c r="B180" t="str">
        <f t="shared" si="15"/>
        <v>Noviembre</v>
      </c>
      <c r="C180" t="b">
        <f t="shared" si="11"/>
        <v>0</v>
      </c>
      <c r="D180">
        <v>559</v>
      </c>
      <c r="E180">
        <v>2022</v>
      </c>
      <c r="F180" t="s">
        <v>8821</v>
      </c>
      <c r="G180" t="s">
        <v>7703</v>
      </c>
      <c r="H180" t="s">
        <v>0</v>
      </c>
      <c r="I180" t="str">
        <f t="shared" si="12"/>
        <v>CCF</v>
      </c>
      <c r="J180" t="str">
        <f t="shared" si="13"/>
        <v>Impreso por imprenta o tiquetes</v>
      </c>
      <c r="K180" s="64" t="s">
        <v>8500</v>
      </c>
      <c r="L180" s="64" t="s">
        <v>7865</v>
      </c>
      <c r="M180">
        <v>1188</v>
      </c>
      <c r="N180" t="s">
        <v>1369</v>
      </c>
      <c r="O180" t="str">
        <f t="shared" si="14"/>
        <v>06143003710013</v>
      </c>
      <c r="P180" t="s">
        <v>1370</v>
      </c>
      <c r="Q180">
        <v>0</v>
      </c>
      <c r="R180">
        <v>0</v>
      </c>
      <c r="S180">
        <v>0</v>
      </c>
      <c r="T180">
        <v>83</v>
      </c>
      <c r="U180">
        <v>0</v>
      </c>
      <c r="V180">
        <v>0</v>
      </c>
      <c r="W180">
        <v>0</v>
      </c>
      <c r="X180">
        <v>10.790000000000001</v>
      </c>
      <c r="Y180">
        <v>93.79</v>
      </c>
      <c r="Z180" t="s">
        <v>7865</v>
      </c>
      <c r="AA180" s="111" t="s">
        <v>1</v>
      </c>
      <c r="AB180" t="s">
        <v>7865</v>
      </c>
      <c r="AC180">
        <v>0</v>
      </c>
    </row>
    <row r="181" spans="1:29" hidden="1" x14ac:dyDescent="0.25">
      <c r="A181" t="s">
        <v>8324</v>
      </c>
      <c r="B181" t="str">
        <f t="shared" si="15"/>
        <v>Noviembre</v>
      </c>
      <c r="C181" t="b">
        <f t="shared" si="11"/>
        <v>0</v>
      </c>
      <c r="D181">
        <v>558</v>
      </c>
      <c r="E181">
        <v>2022</v>
      </c>
      <c r="F181" t="s">
        <v>8821</v>
      </c>
      <c r="G181" t="s">
        <v>7703</v>
      </c>
      <c r="H181" t="s">
        <v>0</v>
      </c>
      <c r="I181" t="str">
        <f t="shared" si="12"/>
        <v>CCF</v>
      </c>
      <c r="J181" t="str">
        <f t="shared" si="13"/>
        <v>Impreso por imprenta o tiquetes</v>
      </c>
      <c r="K181" s="64" t="s">
        <v>8500</v>
      </c>
      <c r="L181" s="64" t="s">
        <v>7865</v>
      </c>
      <c r="M181">
        <v>209311</v>
      </c>
      <c r="N181" t="s">
        <v>1468</v>
      </c>
      <c r="O181" t="str">
        <f t="shared" si="14"/>
        <v>06141512001054</v>
      </c>
      <c r="P181" t="s">
        <v>1469</v>
      </c>
      <c r="Q181">
        <v>0</v>
      </c>
      <c r="R181">
        <v>0</v>
      </c>
      <c r="S181">
        <v>0</v>
      </c>
      <c r="T181">
        <v>152.59</v>
      </c>
      <c r="U181">
        <v>0</v>
      </c>
      <c r="V181">
        <v>0</v>
      </c>
      <c r="W181">
        <v>0</v>
      </c>
      <c r="X181">
        <v>19.8367</v>
      </c>
      <c r="Y181">
        <v>172.42670000000001</v>
      </c>
      <c r="Z181" t="s">
        <v>7865</v>
      </c>
      <c r="AA181" s="111" t="s">
        <v>1</v>
      </c>
      <c r="AB181" t="s">
        <v>8040</v>
      </c>
      <c r="AC181">
        <v>399.3</v>
      </c>
    </row>
    <row r="182" spans="1:29" hidden="1" x14ac:dyDescent="0.25">
      <c r="A182" t="s">
        <v>8324</v>
      </c>
      <c r="B182" t="str">
        <f t="shared" si="15"/>
        <v>Noviembre</v>
      </c>
      <c r="C182" t="b">
        <f t="shared" si="11"/>
        <v>0</v>
      </c>
      <c r="D182">
        <v>557</v>
      </c>
      <c r="E182">
        <v>2022</v>
      </c>
      <c r="F182" t="s">
        <v>8822</v>
      </c>
      <c r="G182" t="s">
        <v>7703</v>
      </c>
      <c r="H182" t="s">
        <v>0</v>
      </c>
      <c r="I182" t="str">
        <f t="shared" si="12"/>
        <v>CCF</v>
      </c>
      <c r="J182" t="str">
        <f t="shared" si="13"/>
        <v>Impreso por imprenta o tiquetes</v>
      </c>
      <c r="K182" s="64" t="s">
        <v>8500</v>
      </c>
      <c r="L182" s="64" t="s">
        <v>7865</v>
      </c>
      <c r="M182">
        <v>2672</v>
      </c>
      <c r="N182" t="s">
        <v>1043</v>
      </c>
      <c r="O182" t="str">
        <f t="shared" si="14"/>
        <v>06142703981055</v>
      </c>
      <c r="P182" t="s">
        <v>1044</v>
      </c>
      <c r="Q182">
        <v>0</v>
      </c>
      <c r="R182">
        <v>0</v>
      </c>
      <c r="S182">
        <v>0</v>
      </c>
      <c r="T182">
        <v>2965.9</v>
      </c>
      <c r="U182">
        <v>0</v>
      </c>
      <c r="V182">
        <v>0</v>
      </c>
      <c r="W182">
        <v>0</v>
      </c>
      <c r="X182">
        <v>385.56700000000001</v>
      </c>
      <c r="Y182">
        <v>3351.4670000000001</v>
      </c>
      <c r="Z182" t="s">
        <v>7865</v>
      </c>
      <c r="AA182" s="111" t="s">
        <v>1</v>
      </c>
      <c r="AB182" t="s">
        <v>8040</v>
      </c>
      <c r="AC182">
        <v>163.97</v>
      </c>
    </row>
    <row r="183" spans="1:29" hidden="1" x14ac:dyDescent="0.25">
      <c r="A183" t="s">
        <v>8324</v>
      </c>
      <c r="B183" t="str">
        <f t="shared" si="15"/>
        <v>Noviembre</v>
      </c>
      <c r="C183" t="b">
        <f t="shared" si="11"/>
        <v>0</v>
      </c>
      <c r="D183">
        <v>556</v>
      </c>
      <c r="E183">
        <v>2022</v>
      </c>
      <c r="F183" t="s">
        <v>8822</v>
      </c>
      <c r="G183" t="s">
        <v>7703</v>
      </c>
      <c r="H183" t="s">
        <v>0</v>
      </c>
      <c r="I183" t="str">
        <f t="shared" si="12"/>
        <v>CCF</v>
      </c>
      <c r="J183" t="str">
        <f t="shared" si="13"/>
        <v>Impreso por imprenta o tiquetes</v>
      </c>
      <c r="K183" s="64" t="s">
        <v>8500</v>
      </c>
      <c r="L183" s="64" t="s">
        <v>7865</v>
      </c>
      <c r="M183">
        <v>2685</v>
      </c>
      <c r="N183" t="s">
        <v>1043</v>
      </c>
      <c r="O183" t="str">
        <f t="shared" si="14"/>
        <v>06142703981055</v>
      </c>
      <c r="P183" t="s">
        <v>1044</v>
      </c>
      <c r="Q183">
        <v>0</v>
      </c>
      <c r="R183">
        <v>0</v>
      </c>
      <c r="S183">
        <v>0</v>
      </c>
      <c r="T183">
        <v>90604.800000000003</v>
      </c>
      <c r="U183">
        <v>0</v>
      </c>
      <c r="V183">
        <v>0</v>
      </c>
      <c r="W183">
        <v>0</v>
      </c>
      <c r="X183">
        <v>11778.624000000002</v>
      </c>
      <c r="Y183">
        <v>102383.424</v>
      </c>
      <c r="Z183" t="s">
        <v>7865</v>
      </c>
      <c r="AA183" s="111" t="s">
        <v>1</v>
      </c>
      <c r="AB183" t="s">
        <v>8040</v>
      </c>
      <c r="AC183">
        <v>388.48</v>
      </c>
    </row>
    <row r="184" spans="1:29" hidden="1" x14ac:dyDescent="0.25">
      <c r="A184" t="s">
        <v>8324</v>
      </c>
      <c r="B184" t="str">
        <f t="shared" si="15"/>
        <v>Noviembre</v>
      </c>
      <c r="C184" t="b">
        <f t="shared" si="11"/>
        <v>0</v>
      </c>
      <c r="D184">
        <v>555</v>
      </c>
      <c r="E184">
        <v>2022</v>
      </c>
      <c r="F184" t="s">
        <v>8822</v>
      </c>
      <c r="G184" t="s">
        <v>7703</v>
      </c>
      <c r="H184" t="s">
        <v>0</v>
      </c>
      <c r="I184" t="str">
        <f t="shared" si="12"/>
        <v>CCF</v>
      </c>
      <c r="J184" t="str">
        <f t="shared" si="13"/>
        <v>Impreso por imprenta o tiquetes</v>
      </c>
      <c r="K184" s="64" t="s">
        <v>8500</v>
      </c>
      <c r="L184" s="64" t="s">
        <v>7865</v>
      </c>
      <c r="M184">
        <v>2663</v>
      </c>
      <c r="N184" t="s">
        <v>1043</v>
      </c>
      <c r="O184" t="str">
        <f t="shared" si="14"/>
        <v>06142703981055</v>
      </c>
      <c r="P184" t="s">
        <v>1044</v>
      </c>
      <c r="Q184">
        <v>0</v>
      </c>
      <c r="R184">
        <v>0</v>
      </c>
      <c r="S184">
        <v>0</v>
      </c>
      <c r="T184">
        <v>74052</v>
      </c>
      <c r="U184">
        <v>0</v>
      </c>
      <c r="V184">
        <v>0</v>
      </c>
      <c r="W184">
        <v>0</v>
      </c>
      <c r="X184">
        <v>9626.76</v>
      </c>
      <c r="Y184">
        <v>83678.759999999995</v>
      </c>
      <c r="Z184" t="s">
        <v>7865</v>
      </c>
      <c r="AA184" s="111" t="s">
        <v>1</v>
      </c>
      <c r="AB184" t="s">
        <v>7865</v>
      </c>
      <c r="AC184">
        <v>0</v>
      </c>
    </row>
    <row r="185" spans="1:29" hidden="1" x14ac:dyDescent="0.25">
      <c r="A185" t="s">
        <v>8324</v>
      </c>
      <c r="B185" t="str">
        <f t="shared" si="15"/>
        <v>Noviembre</v>
      </c>
      <c r="C185" t="b">
        <f t="shared" si="11"/>
        <v>0</v>
      </c>
      <c r="D185">
        <v>554</v>
      </c>
      <c r="E185">
        <v>2022</v>
      </c>
      <c r="F185" t="s">
        <v>8822</v>
      </c>
      <c r="G185" t="s">
        <v>7703</v>
      </c>
      <c r="H185" t="s">
        <v>0</v>
      </c>
      <c r="I185" t="str">
        <f t="shared" si="12"/>
        <v>CCF</v>
      </c>
      <c r="J185" t="str">
        <f t="shared" si="13"/>
        <v>Impreso por imprenta o tiquetes</v>
      </c>
      <c r="K185" s="64" t="s">
        <v>8500</v>
      </c>
      <c r="L185" s="64" t="s">
        <v>7865</v>
      </c>
      <c r="M185">
        <v>56733</v>
      </c>
      <c r="N185" t="s">
        <v>1554</v>
      </c>
      <c r="O185" t="str">
        <f t="shared" si="14"/>
        <v>06142312610117</v>
      </c>
      <c r="P185" t="s">
        <v>1555</v>
      </c>
      <c r="Q185">
        <v>2.92</v>
      </c>
      <c r="R185">
        <v>0</v>
      </c>
      <c r="S185">
        <v>0</v>
      </c>
      <c r="T185">
        <v>32.81</v>
      </c>
      <c r="U185">
        <v>0</v>
      </c>
      <c r="V185">
        <v>0</v>
      </c>
      <c r="W185">
        <v>0</v>
      </c>
      <c r="X185">
        <v>4.2653000000000008</v>
      </c>
      <c r="Y185">
        <v>39.995300000000007</v>
      </c>
      <c r="Z185" t="s">
        <v>7865</v>
      </c>
      <c r="AA185" s="111" t="s">
        <v>1</v>
      </c>
      <c r="AB185" t="s">
        <v>7865</v>
      </c>
      <c r="AC185">
        <v>0</v>
      </c>
    </row>
    <row r="186" spans="1:29" hidden="1" x14ac:dyDescent="0.25">
      <c r="A186" t="s">
        <v>8324</v>
      </c>
      <c r="B186" t="str">
        <f t="shared" si="15"/>
        <v>Noviembre</v>
      </c>
      <c r="C186" t="b">
        <f t="shared" si="11"/>
        <v>0</v>
      </c>
      <c r="D186">
        <v>553</v>
      </c>
      <c r="E186">
        <v>2022</v>
      </c>
      <c r="F186" t="s">
        <v>8822</v>
      </c>
      <c r="G186" t="s">
        <v>7703</v>
      </c>
      <c r="H186" t="s">
        <v>0</v>
      </c>
      <c r="I186" t="str">
        <f t="shared" si="12"/>
        <v>CCF</v>
      </c>
      <c r="J186" t="str">
        <f t="shared" si="13"/>
        <v>Impreso por imprenta o tiquetes</v>
      </c>
      <c r="K186" s="64" t="s">
        <v>8500</v>
      </c>
      <c r="L186" s="64" t="s">
        <v>7865</v>
      </c>
      <c r="M186">
        <v>24304</v>
      </c>
      <c r="N186" t="s">
        <v>1401</v>
      </c>
      <c r="O186" t="str">
        <f t="shared" si="14"/>
        <v>06140406191018</v>
      </c>
      <c r="P186" t="s">
        <v>1402</v>
      </c>
      <c r="Q186">
        <v>2.8899999999999997</v>
      </c>
      <c r="R186">
        <v>0</v>
      </c>
      <c r="S186">
        <v>0</v>
      </c>
      <c r="T186">
        <v>32.83</v>
      </c>
      <c r="U186">
        <v>0</v>
      </c>
      <c r="V186">
        <v>0</v>
      </c>
      <c r="W186">
        <v>0</v>
      </c>
      <c r="X186">
        <v>4.2679</v>
      </c>
      <c r="Y186">
        <v>39.987899999999996</v>
      </c>
      <c r="Z186" t="s">
        <v>7865</v>
      </c>
      <c r="AA186" s="111" t="s">
        <v>1</v>
      </c>
      <c r="AB186" t="s">
        <v>7865</v>
      </c>
      <c r="AC186">
        <v>0</v>
      </c>
    </row>
    <row r="187" spans="1:29" hidden="1" x14ac:dyDescent="0.25">
      <c r="A187" t="s">
        <v>8324</v>
      </c>
      <c r="B187" t="str">
        <f t="shared" si="15"/>
        <v>Noviembre</v>
      </c>
      <c r="C187" t="b">
        <f t="shared" si="11"/>
        <v>0</v>
      </c>
      <c r="D187">
        <v>552</v>
      </c>
      <c r="E187">
        <v>2022</v>
      </c>
      <c r="F187" t="s">
        <v>8822</v>
      </c>
      <c r="G187" t="s">
        <v>7703</v>
      </c>
      <c r="H187" t="s">
        <v>0</v>
      </c>
      <c r="I187" t="str">
        <f t="shared" si="12"/>
        <v>CCF</v>
      </c>
      <c r="J187" t="str">
        <f t="shared" si="13"/>
        <v>Impreso por imprenta o tiquetes</v>
      </c>
      <c r="K187" s="64" t="s">
        <v>8500</v>
      </c>
      <c r="L187" s="64" t="s">
        <v>7865</v>
      </c>
      <c r="M187">
        <v>1519</v>
      </c>
      <c r="N187" t="s">
        <v>1431</v>
      </c>
      <c r="O187" t="str">
        <f t="shared" si="14"/>
        <v>06141407941017</v>
      </c>
      <c r="P187" t="s">
        <v>1432</v>
      </c>
      <c r="Q187">
        <v>0</v>
      </c>
      <c r="R187">
        <v>0</v>
      </c>
      <c r="S187">
        <v>0</v>
      </c>
      <c r="T187">
        <v>2864</v>
      </c>
      <c r="U187">
        <v>0</v>
      </c>
      <c r="V187">
        <v>0</v>
      </c>
      <c r="W187">
        <v>0</v>
      </c>
      <c r="X187">
        <v>372.32</v>
      </c>
      <c r="Y187">
        <v>3236.32</v>
      </c>
      <c r="Z187" t="s">
        <v>7865</v>
      </c>
      <c r="AA187" s="111" t="s">
        <v>1</v>
      </c>
      <c r="AB187" t="s">
        <v>7865</v>
      </c>
      <c r="AC187">
        <v>0</v>
      </c>
    </row>
    <row r="188" spans="1:29" hidden="1" x14ac:dyDescent="0.25">
      <c r="A188" t="s">
        <v>8324</v>
      </c>
      <c r="B188" t="str">
        <f t="shared" si="15"/>
        <v>Noviembre</v>
      </c>
      <c r="C188" t="b">
        <f t="shared" si="11"/>
        <v>0</v>
      </c>
      <c r="D188">
        <v>551</v>
      </c>
      <c r="E188">
        <v>2022</v>
      </c>
      <c r="F188" t="s">
        <v>8823</v>
      </c>
      <c r="G188" t="s">
        <v>7703</v>
      </c>
      <c r="H188" t="s">
        <v>0</v>
      </c>
      <c r="I188" t="str">
        <f t="shared" si="12"/>
        <v>CCF</v>
      </c>
      <c r="J188" t="str">
        <f t="shared" si="13"/>
        <v>Impreso por imprenta o tiquetes</v>
      </c>
      <c r="K188" s="64" t="s">
        <v>8500</v>
      </c>
      <c r="L188" s="64" t="s">
        <v>7865</v>
      </c>
      <c r="M188">
        <v>2638</v>
      </c>
      <c r="N188" t="s">
        <v>1043</v>
      </c>
      <c r="O188" t="str">
        <f t="shared" si="14"/>
        <v>06142703981055</v>
      </c>
      <c r="P188" t="s">
        <v>1044</v>
      </c>
      <c r="Q188">
        <v>0</v>
      </c>
      <c r="R188">
        <v>0</v>
      </c>
      <c r="S188">
        <v>0</v>
      </c>
      <c r="T188">
        <v>3720.8</v>
      </c>
      <c r="U188">
        <v>0</v>
      </c>
      <c r="V188">
        <v>0</v>
      </c>
      <c r="W188">
        <v>0</v>
      </c>
      <c r="X188">
        <v>483.70400000000006</v>
      </c>
      <c r="Y188">
        <v>4204.5039999999999</v>
      </c>
      <c r="Z188" t="s">
        <v>7865</v>
      </c>
      <c r="AA188" s="111" t="s">
        <v>1</v>
      </c>
      <c r="AB188" t="s">
        <v>7865</v>
      </c>
      <c r="AC188">
        <v>0</v>
      </c>
    </row>
    <row r="189" spans="1:29" hidden="1" x14ac:dyDescent="0.25">
      <c r="A189" t="s">
        <v>8324</v>
      </c>
      <c r="B189" t="str">
        <f t="shared" si="15"/>
        <v>Noviembre</v>
      </c>
      <c r="C189" t="b">
        <f t="shared" si="11"/>
        <v>0</v>
      </c>
      <c r="D189">
        <v>550</v>
      </c>
      <c r="E189">
        <v>2022</v>
      </c>
      <c r="F189" t="s">
        <v>8823</v>
      </c>
      <c r="G189" t="s">
        <v>7703</v>
      </c>
      <c r="H189" t="s">
        <v>0</v>
      </c>
      <c r="I189" t="str">
        <f t="shared" si="12"/>
        <v>CCF</v>
      </c>
      <c r="J189" t="str">
        <f t="shared" si="13"/>
        <v>Impreso por imprenta o tiquetes</v>
      </c>
      <c r="K189" s="64" t="s">
        <v>8500</v>
      </c>
      <c r="L189" s="64" t="s">
        <v>7865</v>
      </c>
      <c r="M189">
        <v>106</v>
      </c>
      <c r="N189" t="s">
        <v>495</v>
      </c>
      <c r="O189" t="str">
        <f t="shared" si="14"/>
        <v>06143105181040</v>
      </c>
      <c r="P189" t="s">
        <v>496</v>
      </c>
      <c r="Q189">
        <v>0</v>
      </c>
      <c r="R189">
        <v>0</v>
      </c>
      <c r="S189">
        <v>0</v>
      </c>
      <c r="T189">
        <v>50.88</v>
      </c>
      <c r="U189">
        <v>0</v>
      </c>
      <c r="V189">
        <v>0</v>
      </c>
      <c r="W189">
        <v>0</v>
      </c>
      <c r="X189">
        <v>6.6144000000000007</v>
      </c>
      <c r="Y189">
        <v>57.494400000000006</v>
      </c>
      <c r="Z189" t="s">
        <v>7865</v>
      </c>
      <c r="AA189" s="111" t="s">
        <v>1</v>
      </c>
      <c r="AB189" t="s">
        <v>7865</v>
      </c>
      <c r="AC189">
        <v>0</v>
      </c>
    </row>
    <row r="190" spans="1:29" hidden="1" x14ac:dyDescent="0.25">
      <c r="A190" t="s">
        <v>8324</v>
      </c>
      <c r="B190" t="str">
        <f t="shared" si="15"/>
        <v>Noviembre</v>
      </c>
      <c r="C190" t="b">
        <f t="shared" si="11"/>
        <v>0</v>
      </c>
      <c r="D190">
        <v>549</v>
      </c>
      <c r="E190">
        <v>2022</v>
      </c>
      <c r="F190" t="s">
        <v>8838</v>
      </c>
      <c r="G190" t="s">
        <v>7703</v>
      </c>
      <c r="H190" t="s">
        <v>0</v>
      </c>
      <c r="I190" t="str">
        <f t="shared" si="12"/>
        <v>CCF</v>
      </c>
      <c r="J190" t="str">
        <f t="shared" si="13"/>
        <v>Impreso por imprenta o tiquetes</v>
      </c>
      <c r="K190" s="64" t="s">
        <v>8500</v>
      </c>
      <c r="L190" s="64" t="s">
        <v>7865</v>
      </c>
      <c r="M190">
        <v>5057</v>
      </c>
      <c r="N190" t="s">
        <v>1483</v>
      </c>
      <c r="O190" t="str">
        <f t="shared" si="14"/>
        <v>06141605081040</v>
      </c>
      <c r="P190" t="s">
        <v>1484</v>
      </c>
      <c r="Q190">
        <v>0</v>
      </c>
      <c r="R190">
        <v>0</v>
      </c>
      <c r="S190">
        <v>0</v>
      </c>
      <c r="T190">
        <v>147.43</v>
      </c>
      <c r="U190">
        <v>0</v>
      </c>
      <c r="V190">
        <v>0</v>
      </c>
      <c r="W190">
        <v>0</v>
      </c>
      <c r="X190">
        <v>19.165900000000001</v>
      </c>
      <c r="Y190">
        <v>166.5959</v>
      </c>
      <c r="Z190" t="s">
        <v>7865</v>
      </c>
      <c r="AA190" s="111" t="s">
        <v>1</v>
      </c>
      <c r="AB190" t="s">
        <v>8040</v>
      </c>
      <c r="AC190">
        <v>403.92</v>
      </c>
    </row>
    <row r="191" spans="1:29" hidden="1" x14ac:dyDescent="0.25">
      <c r="A191" t="s">
        <v>8324</v>
      </c>
      <c r="B191" t="str">
        <f t="shared" si="15"/>
        <v>Noviembre</v>
      </c>
      <c r="C191" t="b">
        <f t="shared" si="11"/>
        <v>0</v>
      </c>
      <c r="D191">
        <v>548</v>
      </c>
      <c r="E191">
        <v>2022</v>
      </c>
      <c r="F191" t="s">
        <v>8838</v>
      </c>
      <c r="G191" t="s">
        <v>7703</v>
      </c>
      <c r="H191" t="s">
        <v>0</v>
      </c>
      <c r="I191" t="str">
        <f t="shared" si="12"/>
        <v>CCF</v>
      </c>
      <c r="J191" t="str">
        <f t="shared" si="13"/>
        <v>Impreso por imprenta o tiquetes</v>
      </c>
      <c r="K191" s="64" t="s">
        <v>8500</v>
      </c>
      <c r="L191" s="64" t="s">
        <v>7865</v>
      </c>
      <c r="M191">
        <v>2159363</v>
      </c>
      <c r="N191" t="s">
        <v>1352</v>
      </c>
      <c r="O191" t="str">
        <f t="shared" si="14"/>
        <v>06142708101053</v>
      </c>
      <c r="P191" t="s">
        <v>1353</v>
      </c>
      <c r="Q191">
        <v>2.91</v>
      </c>
      <c r="R191">
        <v>0</v>
      </c>
      <c r="S191">
        <v>0</v>
      </c>
      <c r="T191">
        <v>32.82</v>
      </c>
      <c r="U191">
        <v>0</v>
      </c>
      <c r="V191">
        <v>0</v>
      </c>
      <c r="W191">
        <v>0</v>
      </c>
      <c r="X191">
        <v>4.2666000000000004</v>
      </c>
      <c r="Y191">
        <v>39.996600000000001</v>
      </c>
      <c r="Z191" t="s">
        <v>7865</v>
      </c>
      <c r="AA191" s="111" t="s">
        <v>1</v>
      </c>
      <c r="AB191" t="s">
        <v>7865</v>
      </c>
      <c r="AC191">
        <v>0</v>
      </c>
    </row>
    <row r="192" spans="1:29" hidden="1" x14ac:dyDescent="0.25">
      <c r="A192" t="s">
        <v>8324</v>
      </c>
      <c r="B192" t="str">
        <f t="shared" si="15"/>
        <v>Noviembre</v>
      </c>
      <c r="C192" t="b">
        <f t="shared" si="11"/>
        <v>0</v>
      </c>
      <c r="D192">
        <v>547</v>
      </c>
      <c r="E192">
        <v>2022</v>
      </c>
      <c r="F192" t="s">
        <v>8838</v>
      </c>
      <c r="G192" t="s">
        <v>7703</v>
      </c>
      <c r="H192" t="s">
        <v>0</v>
      </c>
      <c r="I192" t="str">
        <f t="shared" si="12"/>
        <v>CCF</v>
      </c>
      <c r="J192" t="str">
        <f t="shared" si="13"/>
        <v>Impreso por imprenta o tiquetes</v>
      </c>
      <c r="K192" s="64" t="s">
        <v>8500</v>
      </c>
      <c r="L192" s="64" t="s">
        <v>7865</v>
      </c>
      <c r="M192">
        <v>28531</v>
      </c>
      <c r="N192" t="s">
        <v>1363</v>
      </c>
      <c r="O192" t="str">
        <f t="shared" si="14"/>
        <v>14162710661017</v>
      </c>
      <c r="P192" t="s">
        <v>1364</v>
      </c>
      <c r="Q192">
        <v>0.36</v>
      </c>
      <c r="R192">
        <v>0</v>
      </c>
      <c r="S192">
        <v>0</v>
      </c>
      <c r="T192">
        <v>4.1100000000000003</v>
      </c>
      <c r="U192">
        <v>0</v>
      </c>
      <c r="V192">
        <v>0</v>
      </c>
      <c r="W192">
        <v>0</v>
      </c>
      <c r="X192">
        <v>0.53430000000000011</v>
      </c>
      <c r="Y192">
        <v>5.0043000000000006</v>
      </c>
      <c r="Z192" t="s">
        <v>7865</v>
      </c>
      <c r="AA192" s="111" t="s">
        <v>1</v>
      </c>
      <c r="AB192" t="s">
        <v>7865</v>
      </c>
      <c r="AC192">
        <v>0</v>
      </c>
    </row>
    <row r="193" spans="1:29" hidden="1" x14ac:dyDescent="0.25">
      <c r="A193" t="s">
        <v>8324</v>
      </c>
      <c r="B193" t="str">
        <f t="shared" si="15"/>
        <v>Noviembre</v>
      </c>
      <c r="C193" t="b">
        <f t="shared" si="11"/>
        <v>0</v>
      </c>
      <c r="D193">
        <v>546</v>
      </c>
      <c r="E193">
        <v>2022</v>
      </c>
      <c r="F193" t="s">
        <v>8824</v>
      </c>
      <c r="G193" t="s">
        <v>7703</v>
      </c>
      <c r="H193" t="s">
        <v>0</v>
      </c>
      <c r="I193" t="str">
        <f t="shared" si="12"/>
        <v>CCF</v>
      </c>
      <c r="J193" t="str">
        <f t="shared" si="13"/>
        <v>Impreso por imprenta o tiquetes</v>
      </c>
      <c r="K193" s="64" t="s">
        <v>8500</v>
      </c>
      <c r="L193" s="64" t="s">
        <v>7865</v>
      </c>
      <c r="M193">
        <v>309391</v>
      </c>
      <c r="N193" t="s">
        <v>2610</v>
      </c>
      <c r="O193" t="str">
        <f t="shared" si="14"/>
        <v>06141312850038</v>
      </c>
      <c r="P193" t="s">
        <v>2611</v>
      </c>
      <c r="Q193">
        <v>0</v>
      </c>
      <c r="R193">
        <v>0</v>
      </c>
      <c r="S193">
        <v>0</v>
      </c>
      <c r="T193">
        <v>13</v>
      </c>
      <c r="U193">
        <v>0</v>
      </c>
      <c r="V193">
        <v>0</v>
      </c>
      <c r="W193">
        <v>0</v>
      </c>
      <c r="X193">
        <v>1.69</v>
      </c>
      <c r="Y193">
        <v>14.69</v>
      </c>
      <c r="Z193" t="s">
        <v>7865</v>
      </c>
      <c r="AA193" s="111" t="s">
        <v>1</v>
      </c>
      <c r="AB193" t="s">
        <v>7865</v>
      </c>
      <c r="AC193">
        <v>0</v>
      </c>
    </row>
    <row r="194" spans="1:29" hidden="1" x14ac:dyDescent="0.25">
      <c r="A194" t="s">
        <v>8324</v>
      </c>
      <c r="B194" t="str">
        <f t="shared" si="15"/>
        <v>Noviembre</v>
      </c>
      <c r="C194" t="b">
        <f t="shared" si="11"/>
        <v>0</v>
      </c>
      <c r="D194">
        <v>545</v>
      </c>
      <c r="E194">
        <v>2022</v>
      </c>
      <c r="F194" t="s">
        <v>8824</v>
      </c>
      <c r="G194" t="s">
        <v>7703</v>
      </c>
      <c r="H194" t="s">
        <v>0</v>
      </c>
      <c r="I194" t="str">
        <f t="shared" si="12"/>
        <v>CCF</v>
      </c>
      <c r="J194" t="str">
        <f t="shared" si="13"/>
        <v>Impreso por imprenta o tiquetes</v>
      </c>
      <c r="K194" s="64" t="s">
        <v>8500</v>
      </c>
      <c r="L194" s="64" t="s">
        <v>7865</v>
      </c>
      <c r="M194">
        <v>3986</v>
      </c>
      <c r="N194" t="s">
        <v>7543</v>
      </c>
      <c r="O194" t="str">
        <f t="shared" si="14"/>
        <v>06140404081061</v>
      </c>
      <c r="P194" t="s">
        <v>7544</v>
      </c>
      <c r="Q194">
        <v>0</v>
      </c>
      <c r="R194">
        <v>0</v>
      </c>
      <c r="S194">
        <v>0</v>
      </c>
      <c r="T194">
        <v>440</v>
      </c>
      <c r="U194">
        <v>0</v>
      </c>
      <c r="V194">
        <v>0</v>
      </c>
      <c r="W194">
        <v>0</v>
      </c>
      <c r="X194">
        <v>57.2</v>
      </c>
      <c r="Y194">
        <v>497.2</v>
      </c>
      <c r="Z194" t="s">
        <v>7865</v>
      </c>
      <c r="AA194" s="111" t="s">
        <v>1</v>
      </c>
      <c r="AB194" t="s">
        <v>7865</v>
      </c>
      <c r="AC194">
        <v>0</v>
      </c>
    </row>
    <row r="195" spans="1:29" hidden="1" x14ac:dyDescent="0.25">
      <c r="A195" t="s">
        <v>8324</v>
      </c>
      <c r="B195" t="str">
        <f t="shared" si="15"/>
        <v>Noviembre</v>
      </c>
      <c r="C195" t="b">
        <f t="shared" ref="C195:C258" si="16">IF(A195="ENERO",REPLACE(A195,2,4,"nero"),IF(A195="FEBRERO",REPLACE(A195,2,6,"ebrero"),IF(A195="MARZO",REPLACE(A195,2,4,"arzo")*IF(A195="ABRIL",REPLACE(A195,2,4,"bril")*IF(A195="MAYO",REPLACE(A195,2,3,"ayo")*IF(A195="JUNIO",REPLACE(A195,2,4,"unio"),0))))))</f>
        <v>0</v>
      </c>
      <c r="D195">
        <v>544</v>
      </c>
      <c r="E195">
        <v>2022</v>
      </c>
      <c r="F195" t="s">
        <v>8827</v>
      </c>
      <c r="G195" t="s">
        <v>7703</v>
      </c>
      <c r="H195" t="s">
        <v>0</v>
      </c>
      <c r="I195" t="str">
        <f t="shared" ref="I195:I258" si="17">IF(H195="03","CCF",IF(H195="05","Nota de crédito",IF(H195="12","Factura",0)))</f>
        <v>CCF</v>
      </c>
      <c r="J195" t="str">
        <f t="shared" ref="J195:J258" si="18">IF(I195="CCF","Impreso por imprenta o tiquetes",IF(I195="Nota de crédito","Impreso por imprenta o tiquetes",IF(I195="Factura","Otros",0)))</f>
        <v>Impreso por imprenta o tiquetes</v>
      </c>
      <c r="K195" s="64" t="s">
        <v>8500</v>
      </c>
      <c r="L195" s="64" t="s">
        <v>7865</v>
      </c>
      <c r="M195">
        <v>209180</v>
      </c>
      <c r="N195" t="s">
        <v>1468</v>
      </c>
      <c r="O195" t="str">
        <f t="shared" ref="O195:O258" si="19">IF(N195="",Z195,N195)</f>
        <v>06141512001054</v>
      </c>
      <c r="P195" t="s">
        <v>1469</v>
      </c>
      <c r="Q195">
        <v>0</v>
      </c>
      <c r="R195">
        <v>0</v>
      </c>
      <c r="S195">
        <v>0</v>
      </c>
      <c r="T195">
        <v>213.79</v>
      </c>
      <c r="U195">
        <v>0</v>
      </c>
      <c r="V195">
        <v>0</v>
      </c>
      <c r="W195">
        <v>0</v>
      </c>
      <c r="X195">
        <v>27.7927</v>
      </c>
      <c r="Y195">
        <v>241.58269999999999</v>
      </c>
      <c r="Z195" t="s">
        <v>7865</v>
      </c>
      <c r="AA195" s="111" t="s">
        <v>1</v>
      </c>
      <c r="AB195" t="s">
        <v>8119</v>
      </c>
      <c r="AC195">
        <v>576.45000000000005</v>
      </c>
    </row>
    <row r="196" spans="1:29" hidden="1" x14ac:dyDescent="0.25">
      <c r="A196" t="s">
        <v>8324</v>
      </c>
      <c r="B196" t="str">
        <f t="shared" si="15"/>
        <v>Noviembre</v>
      </c>
      <c r="C196" t="b">
        <f t="shared" si="16"/>
        <v>0</v>
      </c>
      <c r="D196">
        <v>543</v>
      </c>
      <c r="E196">
        <v>2022</v>
      </c>
      <c r="F196" t="s">
        <v>8827</v>
      </c>
      <c r="G196" t="s">
        <v>7703</v>
      </c>
      <c r="H196" t="s">
        <v>0</v>
      </c>
      <c r="I196" t="str">
        <f t="shared" si="17"/>
        <v>CCF</v>
      </c>
      <c r="J196" t="str">
        <f t="shared" si="18"/>
        <v>Impreso por imprenta o tiquetes</v>
      </c>
      <c r="K196" s="64" t="s">
        <v>8500</v>
      </c>
      <c r="L196" s="64" t="s">
        <v>7865</v>
      </c>
      <c r="M196">
        <v>30624</v>
      </c>
      <c r="N196" t="s">
        <v>1382</v>
      </c>
      <c r="O196" t="str">
        <f t="shared" si="19"/>
        <v>06142501101070</v>
      </c>
      <c r="P196" t="s">
        <v>1383</v>
      </c>
      <c r="Q196">
        <v>2.91</v>
      </c>
      <c r="R196">
        <v>0</v>
      </c>
      <c r="S196">
        <v>0</v>
      </c>
      <c r="T196">
        <v>32.82</v>
      </c>
      <c r="U196">
        <v>0</v>
      </c>
      <c r="V196">
        <v>0</v>
      </c>
      <c r="W196">
        <v>0</v>
      </c>
      <c r="X196">
        <v>4.2666000000000004</v>
      </c>
      <c r="Y196">
        <v>39.996600000000001</v>
      </c>
      <c r="Z196" t="s">
        <v>7865</v>
      </c>
      <c r="AA196" s="111" t="s">
        <v>1</v>
      </c>
      <c r="AB196" t="s">
        <v>7865</v>
      </c>
      <c r="AC196">
        <v>0</v>
      </c>
    </row>
    <row r="197" spans="1:29" hidden="1" x14ac:dyDescent="0.25">
      <c r="A197" t="s">
        <v>8324</v>
      </c>
      <c r="B197" t="str">
        <f t="shared" si="15"/>
        <v>Noviembre</v>
      </c>
      <c r="C197" t="b">
        <f t="shared" si="16"/>
        <v>0</v>
      </c>
      <c r="D197">
        <v>542</v>
      </c>
      <c r="E197">
        <v>2022</v>
      </c>
      <c r="F197" t="s">
        <v>8827</v>
      </c>
      <c r="G197" t="s">
        <v>7703</v>
      </c>
      <c r="H197" t="s">
        <v>0</v>
      </c>
      <c r="I197" t="str">
        <f t="shared" si="17"/>
        <v>CCF</v>
      </c>
      <c r="J197" t="str">
        <f t="shared" si="18"/>
        <v>Impreso por imprenta o tiquetes</v>
      </c>
      <c r="K197" s="64" t="s">
        <v>8500</v>
      </c>
      <c r="L197" s="64" t="s">
        <v>7865</v>
      </c>
      <c r="M197">
        <v>2516</v>
      </c>
      <c r="N197" t="s">
        <v>1043</v>
      </c>
      <c r="O197" t="str">
        <f t="shared" si="19"/>
        <v>06142703981055</v>
      </c>
      <c r="P197" t="s">
        <v>1044</v>
      </c>
      <c r="Q197">
        <v>0</v>
      </c>
      <c r="R197">
        <v>0</v>
      </c>
      <c r="S197">
        <v>0</v>
      </c>
      <c r="T197">
        <v>37679.339999999997</v>
      </c>
      <c r="U197">
        <v>0</v>
      </c>
      <c r="V197">
        <v>0</v>
      </c>
      <c r="W197">
        <v>0</v>
      </c>
      <c r="X197">
        <v>4898.3141999999998</v>
      </c>
      <c r="Y197">
        <v>42577.654199999997</v>
      </c>
      <c r="Z197" t="s">
        <v>7865</v>
      </c>
      <c r="AA197" s="111" t="s">
        <v>1</v>
      </c>
      <c r="AB197" t="s">
        <v>8040</v>
      </c>
      <c r="AC197">
        <v>522.05999999999995</v>
      </c>
    </row>
    <row r="198" spans="1:29" hidden="1" x14ac:dyDescent="0.25">
      <c r="A198" t="s">
        <v>8324</v>
      </c>
      <c r="B198" t="str">
        <f t="shared" si="15"/>
        <v>Noviembre</v>
      </c>
      <c r="C198" t="b">
        <f t="shared" si="16"/>
        <v>0</v>
      </c>
      <c r="D198">
        <v>541</v>
      </c>
      <c r="E198">
        <v>2022</v>
      </c>
      <c r="F198" t="s">
        <v>8827</v>
      </c>
      <c r="G198" t="s">
        <v>7703</v>
      </c>
      <c r="H198" t="s">
        <v>0</v>
      </c>
      <c r="I198" t="str">
        <f t="shared" si="17"/>
        <v>CCF</v>
      </c>
      <c r="J198" t="str">
        <f t="shared" si="18"/>
        <v>Impreso por imprenta o tiquetes</v>
      </c>
      <c r="K198" s="64" t="s">
        <v>8500</v>
      </c>
      <c r="L198" s="64" t="s">
        <v>7865</v>
      </c>
      <c r="M198">
        <v>2508</v>
      </c>
      <c r="N198" t="s">
        <v>1043</v>
      </c>
      <c r="O198" t="str">
        <f t="shared" si="19"/>
        <v>06142703981055</v>
      </c>
      <c r="P198" t="s">
        <v>1044</v>
      </c>
      <c r="Q198">
        <v>0</v>
      </c>
      <c r="R198">
        <v>0</v>
      </c>
      <c r="S198">
        <v>0</v>
      </c>
      <c r="T198">
        <v>3613</v>
      </c>
      <c r="U198">
        <v>0</v>
      </c>
      <c r="V198">
        <v>0</v>
      </c>
      <c r="W198">
        <v>0</v>
      </c>
      <c r="X198">
        <v>469.69</v>
      </c>
      <c r="Y198">
        <v>4082.69</v>
      </c>
      <c r="Z198" t="s">
        <v>7865</v>
      </c>
      <c r="AA198" s="111" t="s">
        <v>1</v>
      </c>
      <c r="AB198" t="s">
        <v>7865</v>
      </c>
      <c r="AC198">
        <v>0</v>
      </c>
    </row>
    <row r="199" spans="1:29" hidden="1" x14ac:dyDescent="0.25">
      <c r="A199" t="s">
        <v>8324</v>
      </c>
      <c r="B199" t="str">
        <f t="shared" si="15"/>
        <v>Noviembre</v>
      </c>
      <c r="C199" t="b">
        <f t="shared" si="16"/>
        <v>0</v>
      </c>
      <c r="D199">
        <v>540</v>
      </c>
      <c r="E199">
        <v>2022</v>
      </c>
      <c r="F199" t="s">
        <v>8827</v>
      </c>
      <c r="G199" t="s">
        <v>7703</v>
      </c>
      <c r="H199" t="s">
        <v>0</v>
      </c>
      <c r="I199" t="str">
        <f t="shared" si="17"/>
        <v>CCF</v>
      </c>
      <c r="J199" t="str">
        <f t="shared" si="18"/>
        <v>Impreso por imprenta o tiquetes</v>
      </c>
      <c r="K199" s="64" t="s">
        <v>8500</v>
      </c>
      <c r="L199" s="64" t="s">
        <v>7865</v>
      </c>
      <c r="M199">
        <v>2509</v>
      </c>
      <c r="N199" t="s">
        <v>1043</v>
      </c>
      <c r="O199" t="str">
        <f t="shared" si="19"/>
        <v>06142703981055</v>
      </c>
      <c r="P199" t="s">
        <v>1044</v>
      </c>
      <c r="Q199">
        <v>0</v>
      </c>
      <c r="R199">
        <v>0</v>
      </c>
      <c r="S199">
        <v>0</v>
      </c>
      <c r="T199">
        <v>28062</v>
      </c>
      <c r="U199">
        <v>0</v>
      </c>
      <c r="V199">
        <v>0</v>
      </c>
      <c r="W199">
        <v>0</v>
      </c>
      <c r="X199">
        <v>3648.06</v>
      </c>
      <c r="Y199">
        <v>31710.06</v>
      </c>
      <c r="Z199" t="s">
        <v>7865</v>
      </c>
      <c r="AA199" s="111" t="s">
        <v>1</v>
      </c>
      <c r="AB199" t="s">
        <v>8040</v>
      </c>
      <c r="AC199">
        <v>209.37</v>
      </c>
    </row>
    <row r="200" spans="1:29" hidden="1" x14ac:dyDescent="0.25">
      <c r="A200" t="s">
        <v>8324</v>
      </c>
      <c r="B200" t="str">
        <f t="shared" si="15"/>
        <v>Noviembre</v>
      </c>
      <c r="C200" t="b">
        <f t="shared" si="16"/>
        <v>0</v>
      </c>
      <c r="D200">
        <v>539</v>
      </c>
      <c r="E200">
        <v>2022</v>
      </c>
      <c r="F200" t="s">
        <v>8827</v>
      </c>
      <c r="G200" t="s">
        <v>7703</v>
      </c>
      <c r="H200" t="s">
        <v>0</v>
      </c>
      <c r="I200" t="str">
        <f t="shared" si="17"/>
        <v>CCF</v>
      </c>
      <c r="J200" t="str">
        <f t="shared" si="18"/>
        <v>Impreso por imprenta o tiquetes</v>
      </c>
      <c r="K200" s="64" t="s">
        <v>8500</v>
      </c>
      <c r="L200" s="64" t="s">
        <v>7865</v>
      </c>
      <c r="M200">
        <v>5681</v>
      </c>
      <c r="N200" t="s">
        <v>1392</v>
      </c>
      <c r="O200" t="str">
        <f t="shared" si="19"/>
        <v>06140210081052</v>
      </c>
      <c r="P200" t="s">
        <v>1393</v>
      </c>
      <c r="Q200">
        <v>0</v>
      </c>
      <c r="R200">
        <v>0</v>
      </c>
      <c r="S200">
        <v>0</v>
      </c>
      <c r="T200">
        <v>24.8</v>
      </c>
      <c r="U200">
        <v>0</v>
      </c>
      <c r="V200">
        <v>0</v>
      </c>
      <c r="W200">
        <v>0</v>
      </c>
      <c r="X200">
        <v>3.2240000000000002</v>
      </c>
      <c r="Y200">
        <v>28.024000000000001</v>
      </c>
      <c r="Z200" t="s">
        <v>7865</v>
      </c>
      <c r="AA200" s="111" t="s">
        <v>1</v>
      </c>
      <c r="AB200" t="s">
        <v>7865</v>
      </c>
      <c r="AC200">
        <v>0</v>
      </c>
    </row>
    <row r="201" spans="1:29" hidden="1" x14ac:dyDescent="0.25">
      <c r="A201" t="s">
        <v>8324</v>
      </c>
      <c r="B201" t="str">
        <f t="shared" si="15"/>
        <v>Noviembre</v>
      </c>
      <c r="C201" t="b">
        <f t="shared" si="16"/>
        <v>0</v>
      </c>
      <c r="D201">
        <v>538</v>
      </c>
      <c r="E201">
        <v>2022</v>
      </c>
      <c r="F201" t="s">
        <v>8827</v>
      </c>
      <c r="G201" t="s">
        <v>7703</v>
      </c>
      <c r="H201" t="s">
        <v>0</v>
      </c>
      <c r="I201" t="str">
        <f t="shared" si="17"/>
        <v>CCF</v>
      </c>
      <c r="J201" t="str">
        <f t="shared" si="18"/>
        <v>Impreso por imprenta o tiquetes</v>
      </c>
      <c r="K201" s="64" t="s">
        <v>8500</v>
      </c>
      <c r="L201" s="64" t="s">
        <v>7865</v>
      </c>
      <c r="M201">
        <v>4228160</v>
      </c>
      <c r="N201" t="s">
        <v>1315</v>
      </c>
      <c r="O201" t="str">
        <f t="shared" si="19"/>
        <v>06140108580017</v>
      </c>
      <c r="P201" t="s">
        <v>1316</v>
      </c>
      <c r="Q201">
        <v>0</v>
      </c>
      <c r="R201">
        <v>0</v>
      </c>
      <c r="S201">
        <v>0</v>
      </c>
      <c r="T201">
        <v>30.04</v>
      </c>
      <c r="U201">
        <v>0</v>
      </c>
      <c r="V201">
        <v>0</v>
      </c>
      <c r="W201">
        <v>0</v>
      </c>
      <c r="X201">
        <v>3.9052000000000002</v>
      </c>
      <c r="Y201">
        <v>33.9452</v>
      </c>
      <c r="Z201" t="s">
        <v>7865</v>
      </c>
      <c r="AA201" s="111" t="s">
        <v>1</v>
      </c>
      <c r="AB201" t="s">
        <v>7865</v>
      </c>
      <c r="AC201">
        <v>0</v>
      </c>
    </row>
    <row r="202" spans="1:29" hidden="1" x14ac:dyDescent="0.25">
      <c r="A202" t="s">
        <v>8324</v>
      </c>
      <c r="B202" t="str">
        <f t="shared" si="15"/>
        <v>Noviembre</v>
      </c>
      <c r="C202" t="b">
        <f t="shared" si="16"/>
        <v>0</v>
      </c>
      <c r="D202">
        <v>537</v>
      </c>
      <c r="E202">
        <v>2022</v>
      </c>
      <c r="F202" t="s">
        <v>8827</v>
      </c>
      <c r="G202" t="s">
        <v>7703</v>
      </c>
      <c r="H202" t="s">
        <v>0</v>
      </c>
      <c r="I202" t="str">
        <f t="shared" si="17"/>
        <v>CCF</v>
      </c>
      <c r="J202" t="str">
        <f t="shared" si="18"/>
        <v>Impreso por imprenta o tiquetes</v>
      </c>
      <c r="K202" s="64" t="s">
        <v>8500</v>
      </c>
      <c r="L202" s="64" t="s">
        <v>7865</v>
      </c>
      <c r="M202">
        <v>25</v>
      </c>
      <c r="N202" t="s">
        <v>8116</v>
      </c>
      <c r="O202" t="str">
        <f t="shared" si="19"/>
        <v>05112011861033</v>
      </c>
      <c r="P202" t="s">
        <v>8117</v>
      </c>
      <c r="Q202">
        <v>0</v>
      </c>
      <c r="R202">
        <v>0</v>
      </c>
      <c r="S202">
        <v>0</v>
      </c>
      <c r="T202">
        <v>2450</v>
      </c>
      <c r="U202">
        <v>0</v>
      </c>
      <c r="V202">
        <v>0</v>
      </c>
      <c r="W202">
        <v>0</v>
      </c>
      <c r="X202">
        <v>318.5</v>
      </c>
      <c r="Y202">
        <v>2768.5</v>
      </c>
      <c r="Z202" t="s">
        <v>7865</v>
      </c>
      <c r="AA202" s="111" t="s">
        <v>1</v>
      </c>
      <c r="AB202" t="s">
        <v>7865</v>
      </c>
      <c r="AC202">
        <v>0</v>
      </c>
    </row>
    <row r="203" spans="1:29" hidden="1" x14ac:dyDescent="0.25">
      <c r="A203" t="s">
        <v>8324</v>
      </c>
      <c r="B203" t="str">
        <f t="shared" si="15"/>
        <v>Noviembre</v>
      </c>
      <c r="C203" t="b">
        <f t="shared" si="16"/>
        <v>0</v>
      </c>
      <c r="D203">
        <v>536</v>
      </c>
      <c r="E203">
        <v>2022</v>
      </c>
      <c r="F203" t="s">
        <v>8828</v>
      </c>
      <c r="G203" t="s">
        <v>7703</v>
      </c>
      <c r="H203" t="s">
        <v>0</v>
      </c>
      <c r="I203" t="str">
        <f t="shared" si="17"/>
        <v>CCF</v>
      </c>
      <c r="J203" t="str">
        <f t="shared" si="18"/>
        <v>Impreso por imprenta o tiquetes</v>
      </c>
      <c r="K203" s="64" t="s">
        <v>8500</v>
      </c>
      <c r="L203" s="64" t="s">
        <v>7865</v>
      </c>
      <c r="M203">
        <v>27745</v>
      </c>
      <c r="N203" t="s">
        <v>1363</v>
      </c>
      <c r="O203" t="str">
        <f t="shared" si="19"/>
        <v>14162710661017</v>
      </c>
      <c r="P203" t="s">
        <v>1364</v>
      </c>
      <c r="Q203">
        <v>2.94</v>
      </c>
      <c r="R203">
        <v>0</v>
      </c>
      <c r="S203">
        <v>0</v>
      </c>
      <c r="T203">
        <v>32.799999999999997</v>
      </c>
      <c r="U203">
        <v>0</v>
      </c>
      <c r="V203">
        <v>0</v>
      </c>
      <c r="W203">
        <v>0</v>
      </c>
      <c r="X203">
        <v>4.2639999999999993</v>
      </c>
      <c r="Y203">
        <v>40.003999999999991</v>
      </c>
      <c r="Z203" t="s">
        <v>7865</v>
      </c>
      <c r="AA203" s="111" t="s">
        <v>1</v>
      </c>
      <c r="AB203" t="s">
        <v>8040</v>
      </c>
      <c r="AC203">
        <v>148.62</v>
      </c>
    </row>
    <row r="204" spans="1:29" hidden="1" x14ac:dyDescent="0.25">
      <c r="A204" t="s">
        <v>8324</v>
      </c>
      <c r="B204" t="str">
        <f t="shared" si="15"/>
        <v>Noviembre</v>
      </c>
      <c r="C204" t="b">
        <f t="shared" si="16"/>
        <v>0</v>
      </c>
      <c r="D204">
        <v>535</v>
      </c>
      <c r="E204">
        <v>2022</v>
      </c>
      <c r="F204" t="s">
        <v>8829</v>
      </c>
      <c r="G204" t="s">
        <v>7703</v>
      </c>
      <c r="H204" t="s">
        <v>0</v>
      </c>
      <c r="I204" t="str">
        <f t="shared" si="17"/>
        <v>CCF</v>
      </c>
      <c r="J204" t="str">
        <f t="shared" si="18"/>
        <v>Impreso por imprenta o tiquetes</v>
      </c>
      <c r="K204" s="64" t="s">
        <v>8500</v>
      </c>
      <c r="L204" s="64" t="s">
        <v>7865</v>
      </c>
      <c r="M204">
        <v>626369</v>
      </c>
      <c r="N204" t="s">
        <v>1324</v>
      </c>
      <c r="O204" t="str">
        <f t="shared" si="19"/>
        <v>06141101690011</v>
      </c>
      <c r="P204" t="s">
        <v>1325</v>
      </c>
      <c r="Q204">
        <v>0</v>
      </c>
      <c r="R204">
        <v>0</v>
      </c>
      <c r="S204">
        <v>0</v>
      </c>
      <c r="T204">
        <v>65.63</v>
      </c>
      <c r="U204">
        <v>0</v>
      </c>
      <c r="V204">
        <v>0</v>
      </c>
      <c r="W204">
        <v>0</v>
      </c>
      <c r="X204">
        <v>8.5319000000000003</v>
      </c>
      <c r="Y204">
        <v>74.161900000000003</v>
      </c>
      <c r="Z204" t="s">
        <v>7865</v>
      </c>
      <c r="AA204" s="111" t="s">
        <v>1</v>
      </c>
      <c r="AB204" t="s">
        <v>7865</v>
      </c>
      <c r="AC204">
        <v>0</v>
      </c>
    </row>
    <row r="205" spans="1:29" hidden="1" x14ac:dyDescent="0.25">
      <c r="A205" t="s">
        <v>8324</v>
      </c>
      <c r="B205" t="str">
        <f t="shared" si="15"/>
        <v>Noviembre</v>
      </c>
      <c r="C205" t="b">
        <f t="shared" si="16"/>
        <v>0</v>
      </c>
      <c r="D205">
        <v>534</v>
      </c>
      <c r="E205">
        <v>2022</v>
      </c>
      <c r="F205" t="s">
        <v>8829</v>
      </c>
      <c r="G205" t="s">
        <v>7703</v>
      </c>
      <c r="H205" t="s">
        <v>0</v>
      </c>
      <c r="I205" t="str">
        <f t="shared" si="17"/>
        <v>CCF</v>
      </c>
      <c r="J205" t="str">
        <f t="shared" si="18"/>
        <v>Impreso por imprenta o tiquetes</v>
      </c>
      <c r="K205" s="64" t="s">
        <v>8500</v>
      </c>
      <c r="L205" s="64" t="s">
        <v>7865</v>
      </c>
      <c r="M205">
        <v>378</v>
      </c>
      <c r="N205" t="s">
        <v>1515</v>
      </c>
      <c r="O205" t="str">
        <f t="shared" si="19"/>
        <v>11181602731029</v>
      </c>
      <c r="P205" t="s">
        <v>1516</v>
      </c>
      <c r="Q205">
        <v>0</v>
      </c>
      <c r="R205">
        <v>0</v>
      </c>
      <c r="S205">
        <v>0</v>
      </c>
      <c r="T205">
        <v>1530</v>
      </c>
      <c r="U205">
        <v>0</v>
      </c>
      <c r="V205">
        <v>0</v>
      </c>
      <c r="W205">
        <v>0</v>
      </c>
      <c r="X205">
        <v>198.9</v>
      </c>
      <c r="Y205">
        <v>1728.9</v>
      </c>
      <c r="Z205" t="s">
        <v>7865</v>
      </c>
      <c r="AA205" s="111" t="s">
        <v>1</v>
      </c>
      <c r="AB205" t="s">
        <v>7865</v>
      </c>
      <c r="AC205">
        <v>0</v>
      </c>
    </row>
    <row r="206" spans="1:29" hidden="1" x14ac:dyDescent="0.25">
      <c r="A206" t="s">
        <v>8324</v>
      </c>
      <c r="B206" t="str">
        <f t="shared" si="15"/>
        <v>Noviembre</v>
      </c>
      <c r="C206" t="b">
        <f t="shared" si="16"/>
        <v>0</v>
      </c>
      <c r="D206">
        <v>533</v>
      </c>
      <c r="E206">
        <v>2022</v>
      </c>
      <c r="F206" t="s">
        <v>8830</v>
      </c>
      <c r="G206" t="s">
        <v>7703</v>
      </c>
      <c r="H206" t="s">
        <v>0</v>
      </c>
      <c r="I206" t="str">
        <f t="shared" si="17"/>
        <v>CCF</v>
      </c>
      <c r="J206" t="str">
        <f t="shared" si="18"/>
        <v>Impreso por imprenta o tiquetes</v>
      </c>
      <c r="K206" s="64" t="s">
        <v>8500</v>
      </c>
      <c r="L206" s="64" t="s">
        <v>7865</v>
      </c>
      <c r="M206">
        <v>4728</v>
      </c>
      <c r="N206" t="s">
        <v>1361</v>
      </c>
      <c r="O206" t="str">
        <f t="shared" si="19"/>
        <v>06141708071034</v>
      </c>
      <c r="P206" t="s">
        <v>1362</v>
      </c>
      <c r="Q206">
        <v>2.9699999999999998</v>
      </c>
      <c r="R206">
        <v>0</v>
      </c>
      <c r="S206">
        <v>0</v>
      </c>
      <c r="T206">
        <v>32.770000000000003</v>
      </c>
      <c r="U206">
        <v>0</v>
      </c>
      <c r="V206">
        <v>0</v>
      </c>
      <c r="W206">
        <v>0</v>
      </c>
      <c r="X206">
        <v>4.2601000000000004</v>
      </c>
      <c r="Y206">
        <v>40.000100000000003</v>
      </c>
      <c r="Z206" t="s">
        <v>7865</v>
      </c>
      <c r="AA206" s="111" t="s">
        <v>1</v>
      </c>
      <c r="AB206" t="s">
        <v>8040</v>
      </c>
      <c r="AC206">
        <v>269.27999999999997</v>
      </c>
    </row>
    <row r="207" spans="1:29" hidden="1" x14ac:dyDescent="0.25">
      <c r="A207" t="s">
        <v>8324</v>
      </c>
      <c r="B207" t="str">
        <f t="shared" si="15"/>
        <v>Noviembre</v>
      </c>
      <c r="C207" t="b">
        <f t="shared" si="16"/>
        <v>0</v>
      </c>
      <c r="D207">
        <v>532</v>
      </c>
      <c r="E207">
        <v>2022</v>
      </c>
      <c r="F207" t="s">
        <v>8837</v>
      </c>
      <c r="G207" t="s">
        <v>7703</v>
      </c>
      <c r="H207" t="s">
        <v>0</v>
      </c>
      <c r="I207" t="str">
        <f t="shared" si="17"/>
        <v>CCF</v>
      </c>
      <c r="J207" t="str">
        <f t="shared" si="18"/>
        <v>Impreso por imprenta o tiquetes</v>
      </c>
      <c r="K207" s="64" t="s">
        <v>8500</v>
      </c>
      <c r="L207" s="64" t="s">
        <v>7865</v>
      </c>
      <c r="M207">
        <v>2448</v>
      </c>
      <c r="N207" t="s">
        <v>1043</v>
      </c>
      <c r="O207" t="str">
        <f t="shared" si="19"/>
        <v>06142703981055</v>
      </c>
      <c r="P207" t="s">
        <v>1044</v>
      </c>
      <c r="Q207">
        <v>0</v>
      </c>
      <c r="R207">
        <v>0</v>
      </c>
      <c r="S207">
        <v>0</v>
      </c>
      <c r="T207">
        <v>10053</v>
      </c>
      <c r="U207">
        <v>0</v>
      </c>
      <c r="V207">
        <v>0</v>
      </c>
      <c r="W207">
        <v>0</v>
      </c>
      <c r="X207">
        <v>1306.8900000000001</v>
      </c>
      <c r="Y207">
        <v>11359.89</v>
      </c>
      <c r="Z207" t="s">
        <v>7865</v>
      </c>
      <c r="AA207" s="111" t="s">
        <v>1</v>
      </c>
      <c r="AB207" t="s">
        <v>7865</v>
      </c>
      <c r="AC207">
        <v>0</v>
      </c>
    </row>
    <row r="208" spans="1:29" hidden="1" x14ac:dyDescent="0.25">
      <c r="A208" t="s">
        <v>8324</v>
      </c>
      <c r="B208" t="str">
        <f t="shared" si="15"/>
        <v>Noviembre</v>
      </c>
      <c r="C208" t="b">
        <f t="shared" si="16"/>
        <v>0</v>
      </c>
      <c r="D208">
        <v>531</v>
      </c>
      <c r="E208">
        <v>2022</v>
      </c>
      <c r="F208" t="s">
        <v>8837</v>
      </c>
      <c r="G208" t="s">
        <v>7703</v>
      </c>
      <c r="H208" t="s">
        <v>0</v>
      </c>
      <c r="I208" t="str">
        <f t="shared" si="17"/>
        <v>CCF</v>
      </c>
      <c r="J208" t="str">
        <f t="shared" si="18"/>
        <v>Impreso por imprenta o tiquetes</v>
      </c>
      <c r="K208" s="64" t="s">
        <v>8500</v>
      </c>
      <c r="L208" s="64" t="s">
        <v>7865</v>
      </c>
      <c r="M208">
        <v>2449</v>
      </c>
      <c r="N208" t="s">
        <v>1043</v>
      </c>
      <c r="O208" t="str">
        <f t="shared" si="19"/>
        <v>06142703981055</v>
      </c>
      <c r="P208" t="s">
        <v>1044</v>
      </c>
      <c r="Q208">
        <v>0</v>
      </c>
      <c r="R208">
        <v>0</v>
      </c>
      <c r="S208">
        <v>0</v>
      </c>
      <c r="T208">
        <v>2352.4</v>
      </c>
      <c r="U208">
        <v>0</v>
      </c>
      <c r="V208">
        <v>0</v>
      </c>
      <c r="W208">
        <v>0</v>
      </c>
      <c r="X208">
        <v>305.81200000000001</v>
      </c>
      <c r="Y208">
        <v>2658.212</v>
      </c>
      <c r="Z208" t="s">
        <v>7865</v>
      </c>
      <c r="AA208" s="111" t="s">
        <v>1</v>
      </c>
      <c r="AB208" t="s">
        <v>7865</v>
      </c>
      <c r="AC208">
        <v>0</v>
      </c>
    </row>
    <row r="209" spans="1:29" hidden="1" x14ac:dyDescent="0.25">
      <c r="A209" t="s">
        <v>8324</v>
      </c>
      <c r="B209" t="str">
        <f t="shared" si="15"/>
        <v>Noviembre</v>
      </c>
      <c r="C209" t="b">
        <f t="shared" si="16"/>
        <v>0</v>
      </c>
      <c r="D209">
        <v>530</v>
      </c>
      <c r="E209">
        <v>2022</v>
      </c>
      <c r="F209" t="s">
        <v>8837</v>
      </c>
      <c r="G209" t="s">
        <v>7703</v>
      </c>
      <c r="H209" t="s">
        <v>0</v>
      </c>
      <c r="I209" t="str">
        <f t="shared" si="17"/>
        <v>CCF</v>
      </c>
      <c r="J209" t="str">
        <f t="shared" si="18"/>
        <v>Impreso por imprenta o tiquetes</v>
      </c>
      <c r="K209" s="64" t="s">
        <v>8500</v>
      </c>
      <c r="L209" s="64" t="s">
        <v>7865</v>
      </c>
      <c r="M209">
        <v>22520</v>
      </c>
      <c r="N209" t="s">
        <v>1401</v>
      </c>
      <c r="O209" t="str">
        <f t="shared" si="19"/>
        <v>06140406191018</v>
      </c>
      <c r="P209" t="s">
        <v>1402</v>
      </c>
      <c r="Q209">
        <v>0.72</v>
      </c>
      <c r="R209">
        <v>0</v>
      </c>
      <c r="S209">
        <v>0</v>
      </c>
      <c r="T209">
        <v>8.1999999999999993</v>
      </c>
      <c r="U209">
        <v>0</v>
      </c>
      <c r="V209">
        <v>0</v>
      </c>
      <c r="W209">
        <v>0</v>
      </c>
      <c r="X209">
        <v>1.0659999999999998</v>
      </c>
      <c r="Y209">
        <v>9.9860000000000007</v>
      </c>
      <c r="Z209" t="s">
        <v>7865</v>
      </c>
      <c r="AA209" s="111" t="s">
        <v>1</v>
      </c>
      <c r="AB209" t="s">
        <v>8040</v>
      </c>
      <c r="AC209">
        <v>143.15</v>
      </c>
    </row>
    <row r="210" spans="1:29" hidden="1" x14ac:dyDescent="0.25">
      <c r="A210" t="s">
        <v>8324</v>
      </c>
      <c r="B210" t="str">
        <f t="shared" si="15"/>
        <v>Noviembre</v>
      </c>
      <c r="C210" t="b">
        <f t="shared" si="16"/>
        <v>0</v>
      </c>
      <c r="D210">
        <v>529</v>
      </c>
      <c r="E210">
        <v>2022</v>
      </c>
      <c r="F210" t="s">
        <v>8837</v>
      </c>
      <c r="G210" t="s">
        <v>7703</v>
      </c>
      <c r="H210" t="s">
        <v>0</v>
      </c>
      <c r="I210" t="str">
        <f t="shared" si="17"/>
        <v>CCF</v>
      </c>
      <c r="J210" t="str">
        <f t="shared" si="18"/>
        <v>Impreso por imprenta o tiquetes</v>
      </c>
      <c r="K210" s="64" t="s">
        <v>8500</v>
      </c>
      <c r="L210" s="64" t="s">
        <v>7865</v>
      </c>
      <c r="M210">
        <v>2256</v>
      </c>
      <c r="N210" t="s">
        <v>131</v>
      </c>
      <c r="O210" t="str">
        <f t="shared" si="19"/>
        <v>06142601121035</v>
      </c>
      <c r="P210" t="s">
        <v>132</v>
      </c>
      <c r="Q210">
        <v>0</v>
      </c>
      <c r="R210">
        <v>0</v>
      </c>
      <c r="S210">
        <v>0</v>
      </c>
      <c r="T210">
        <v>315.77999999999997</v>
      </c>
      <c r="U210">
        <v>0</v>
      </c>
      <c r="V210">
        <v>0</v>
      </c>
      <c r="W210">
        <v>0</v>
      </c>
      <c r="X210">
        <v>41.051400000000001</v>
      </c>
      <c r="Y210">
        <v>356.83139999999997</v>
      </c>
      <c r="Z210" t="s">
        <v>7865</v>
      </c>
      <c r="AA210" s="111" t="s">
        <v>1</v>
      </c>
      <c r="AB210" t="s">
        <v>7865</v>
      </c>
      <c r="AC210">
        <v>0</v>
      </c>
    </row>
    <row r="211" spans="1:29" hidden="1" x14ac:dyDescent="0.25">
      <c r="A211" t="s">
        <v>8324</v>
      </c>
      <c r="B211" t="str">
        <f t="shared" si="15"/>
        <v>Noviembre</v>
      </c>
      <c r="C211" t="b">
        <f t="shared" si="16"/>
        <v>0</v>
      </c>
      <c r="D211">
        <v>528</v>
      </c>
      <c r="E211">
        <v>2022</v>
      </c>
      <c r="F211" t="s">
        <v>8836</v>
      </c>
      <c r="G211" t="s">
        <v>7703</v>
      </c>
      <c r="H211" t="s">
        <v>0</v>
      </c>
      <c r="I211" t="str">
        <f t="shared" si="17"/>
        <v>CCF</v>
      </c>
      <c r="J211" t="str">
        <f t="shared" si="18"/>
        <v>Impreso por imprenta o tiquetes</v>
      </c>
      <c r="K211" s="64" t="s">
        <v>8500</v>
      </c>
      <c r="L211" s="64" t="s">
        <v>7865</v>
      </c>
      <c r="M211">
        <v>1534163</v>
      </c>
      <c r="N211" t="s">
        <v>1397</v>
      </c>
      <c r="O211" t="str">
        <f t="shared" si="19"/>
        <v>06140812610145</v>
      </c>
      <c r="P211" t="s">
        <v>1398</v>
      </c>
      <c r="Q211">
        <v>0</v>
      </c>
      <c r="R211">
        <v>0</v>
      </c>
      <c r="S211">
        <v>0</v>
      </c>
      <c r="T211">
        <v>3159.22</v>
      </c>
      <c r="U211">
        <v>0</v>
      </c>
      <c r="V211">
        <v>0</v>
      </c>
      <c r="W211">
        <v>0</v>
      </c>
      <c r="X211">
        <v>410.6986</v>
      </c>
      <c r="Y211">
        <v>3569.9186</v>
      </c>
      <c r="Z211" t="s">
        <v>7865</v>
      </c>
      <c r="AA211" s="111" t="s">
        <v>1</v>
      </c>
      <c r="AB211" t="s">
        <v>7865</v>
      </c>
      <c r="AC211">
        <v>0</v>
      </c>
    </row>
    <row r="212" spans="1:29" hidden="1" x14ac:dyDescent="0.25">
      <c r="A212" t="s">
        <v>8324</v>
      </c>
      <c r="B212" t="str">
        <f t="shared" si="15"/>
        <v>Noviembre</v>
      </c>
      <c r="C212" t="b">
        <f t="shared" si="16"/>
        <v>0</v>
      </c>
      <c r="D212">
        <v>527</v>
      </c>
      <c r="E212">
        <v>2022</v>
      </c>
      <c r="F212" t="s">
        <v>8836</v>
      </c>
      <c r="G212" t="s">
        <v>7703</v>
      </c>
      <c r="H212" t="s">
        <v>0</v>
      </c>
      <c r="I212" t="str">
        <f t="shared" si="17"/>
        <v>CCF</v>
      </c>
      <c r="J212" t="str">
        <f t="shared" si="18"/>
        <v>Impreso por imprenta o tiquetes</v>
      </c>
      <c r="K212" s="64" t="s">
        <v>8500</v>
      </c>
      <c r="L212" s="64" t="s">
        <v>7865</v>
      </c>
      <c r="M212">
        <v>2349</v>
      </c>
      <c r="N212" t="s">
        <v>1043</v>
      </c>
      <c r="O212" t="str">
        <f t="shared" si="19"/>
        <v>06142703981055</v>
      </c>
      <c r="P212" t="s">
        <v>1044</v>
      </c>
      <c r="Q212">
        <v>0</v>
      </c>
      <c r="R212">
        <v>0</v>
      </c>
      <c r="S212">
        <v>0</v>
      </c>
      <c r="T212">
        <v>59895</v>
      </c>
      <c r="U212">
        <v>0</v>
      </c>
      <c r="V212">
        <v>0</v>
      </c>
      <c r="W212">
        <v>0</v>
      </c>
      <c r="X212">
        <v>7786.35</v>
      </c>
      <c r="Y212">
        <v>67681.350000000006</v>
      </c>
      <c r="Z212" t="s">
        <v>7865</v>
      </c>
      <c r="AA212" s="111" t="s">
        <v>1</v>
      </c>
      <c r="AB212" t="s">
        <v>7865</v>
      </c>
      <c r="AC212">
        <v>0</v>
      </c>
    </row>
    <row r="213" spans="1:29" hidden="1" x14ac:dyDescent="0.25">
      <c r="A213" t="s">
        <v>8324</v>
      </c>
      <c r="B213" t="str">
        <f t="shared" si="15"/>
        <v>Noviembre</v>
      </c>
      <c r="C213" t="b">
        <f t="shared" si="16"/>
        <v>0</v>
      </c>
      <c r="D213">
        <v>526</v>
      </c>
      <c r="E213">
        <v>2022</v>
      </c>
      <c r="F213" t="s">
        <v>8836</v>
      </c>
      <c r="G213" t="s">
        <v>7703</v>
      </c>
      <c r="H213" t="s">
        <v>0</v>
      </c>
      <c r="I213" t="str">
        <f t="shared" si="17"/>
        <v>CCF</v>
      </c>
      <c r="J213" t="str">
        <f t="shared" si="18"/>
        <v>Impreso por imprenta o tiquetes</v>
      </c>
      <c r="K213" s="64" t="s">
        <v>8500</v>
      </c>
      <c r="L213" s="64" t="s">
        <v>7865</v>
      </c>
      <c r="M213">
        <v>1347669</v>
      </c>
      <c r="N213" t="s">
        <v>1352</v>
      </c>
      <c r="O213" t="str">
        <f t="shared" si="19"/>
        <v>06142708101053</v>
      </c>
      <c r="P213" t="s">
        <v>1353</v>
      </c>
      <c r="Q213">
        <v>2.91</v>
      </c>
      <c r="R213">
        <v>0</v>
      </c>
      <c r="S213">
        <v>0</v>
      </c>
      <c r="T213">
        <v>32.82</v>
      </c>
      <c r="U213">
        <v>0</v>
      </c>
      <c r="V213">
        <v>0</v>
      </c>
      <c r="W213">
        <v>0</v>
      </c>
      <c r="X213">
        <v>4.2666000000000004</v>
      </c>
      <c r="Y213">
        <v>39.996600000000001</v>
      </c>
      <c r="Z213" t="s">
        <v>7865</v>
      </c>
      <c r="AA213" s="111" t="s">
        <v>1</v>
      </c>
      <c r="AB213" t="s">
        <v>7865</v>
      </c>
      <c r="AC213">
        <v>0</v>
      </c>
    </row>
    <row r="214" spans="1:29" hidden="1" x14ac:dyDescent="0.25">
      <c r="A214" t="s">
        <v>8324</v>
      </c>
      <c r="B214" t="str">
        <f t="shared" si="15"/>
        <v>Noviembre</v>
      </c>
      <c r="C214" t="b">
        <f t="shared" si="16"/>
        <v>0</v>
      </c>
      <c r="D214">
        <v>525</v>
      </c>
      <c r="E214">
        <v>2022</v>
      </c>
      <c r="F214" t="s">
        <v>8836</v>
      </c>
      <c r="G214" t="s">
        <v>7703</v>
      </c>
      <c r="H214" t="s">
        <v>0</v>
      </c>
      <c r="I214" t="str">
        <f t="shared" si="17"/>
        <v>CCF</v>
      </c>
      <c r="J214" t="str">
        <f t="shared" si="18"/>
        <v>Impreso por imprenta o tiquetes</v>
      </c>
      <c r="K214" s="64" t="s">
        <v>8500</v>
      </c>
      <c r="L214" s="64" t="s">
        <v>7865</v>
      </c>
      <c r="M214">
        <v>1125</v>
      </c>
      <c r="N214" t="s">
        <v>1369</v>
      </c>
      <c r="O214" t="str">
        <f t="shared" si="19"/>
        <v>06143003710013</v>
      </c>
      <c r="P214" t="s">
        <v>1370</v>
      </c>
      <c r="Q214">
        <v>0</v>
      </c>
      <c r="R214">
        <v>0</v>
      </c>
      <c r="S214">
        <v>0</v>
      </c>
      <c r="T214">
        <v>213.5</v>
      </c>
      <c r="U214">
        <v>0</v>
      </c>
      <c r="V214">
        <v>0</v>
      </c>
      <c r="W214">
        <v>0</v>
      </c>
      <c r="X214">
        <v>27.755000000000003</v>
      </c>
      <c r="Y214">
        <v>241.255</v>
      </c>
      <c r="Z214" t="s">
        <v>7865</v>
      </c>
      <c r="AA214" s="111" t="s">
        <v>1</v>
      </c>
      <c r="AB214" t="s">
        <v>7865</v>
      </c>
      <c r="AC214">
        <v>0</v>
      </c>
    </row>
    <row r="215" spans="1:29" hidden="1" x14ac:dyDescent="0.25">
      <c r="A215" t="s">
        <v>8324</v>
      </c>
      <c r="B215" t="str">
        <f t="shared" si="15"/>
        <v>Noviembre</v>
      </c>
      <c r="C215" t="b">
        <f t="shared" si="16"/>
        <v>0</v>
      </c>
      <c r="D215">
        <v>524</v>
      </c>
      <c r="E215">
        <v>2022</v>
      </c>
      <c r="F215" t="s">
        <v>8832</v>
      </c>
      <c r="G215" t="s">
        <v>7703</v>
      </c>
      <c r="H215" t="s">
        <v>0</v>
      </c>
      <c r="I215" t="str">
        <f t="shared" si="17"/>
        <v>CCF</v>
      </c>
      <c r="J215" t="str">
        <f t="shared" si="18"/>
        <v>Impreso por imprenta o tiquetes</v>
      </c>
      <c r="K215" s="64" t="s">
        <v>8500</v>
      </c>
      <c r="L215" s="64" t="s">
        <v>7865</v>
      </c>
      <c r="M215">
        <v>183148</v>
      </c>
      <c r="N215" t="s">
        <v>1373</v>
      </c>
      <c r="O215" t="str">
        <f t="shared" si="19"/>
        <v>06141403161033</v>
      </c>
      <c r="P215" t="s">
        <v>1374</v>
      </c>
      <c r="Q215">
        <v>0.74</v>
      </c>
      <c r="R215">
        <v>0</v>
      </c>
      <c r="S215">
        <v>0</v>
      </c>
      <c r="T215">
        <v>8.19</v>
      </c>
      <c r="U215">
        <v>0</v>
      </c>
      <c r="V215">
        <v>0</v>
      </c>
      <c r="W215">
        <v>0</v>
      </c>
      <c r="X215">
        <v>1.0647</v>
      </c>
      <c r="Y215">
        <v>9.9946999999999999</v>
      </c>
      <c r="Z215" t="s">
        <v>7865</v>
      </c>
      <c r="AA215" s="111" t="s">
        <v>1</v>
      </c>
      <c r="AB215" t="s">
        <v>7865</v>
      </c>
      <c r="AC215">
        <v>0</v>
      </c>
    </row>
    <row r="216" spans="1:29" hidden="1" x14ac:dyDescent="0.25">
      <c r="A216" t="s">
        <v>8324</v>
      </c>
      <c r="B216" t="str">
        <f t="shared" si="15"/>
        <v>Noviembre</v>
      </c>
      <c r="C216" t="b">
        <f t="shared" si="16"/>
        <v>0</v>
      </c>
      <c r="D216">
        <v>523</v>
      </c>
      <c r="E216">
        <v>2022</v>
      </c>
      <c r="F216" t="s">
        <v>8835</v>
      </c>
      <c r="G216" t="s">
        <v>7703</v>
      </c>
      <c r="H216" t="s">
        <v>0</v>
      </c>
      <c r="I216" t="str">
        <f t="shared" si="17"/>
        <v>CCF</v>
      </c>
      <c r="J216" t="str">
        <f t="shared" si="18"/>
        <v>Impreso por imprenta o tiquetes</v>
      </c>
      <c r="K216" s="64" t="s">
        <v>8500</v>
      </c>
      <c r="L216" s="64" t="s">
        <v>7865</v>
      </c>
      <c r="M216">
        <v>661</v>
      </c>
      <c r="N216" t="s">
        <v>2304</v>
      </c>
      <c r="O216" t="str">
        <f t="shared" si="19"/>
        <v>05112308101011</v>
      </c>
      <c r="P216" t="s">
        <v>2305</v>
      </c>
      <c r="Q216">
        <v>0</v>
      </c>
      <c r="R216">
        <v>0</v>
      </c>
      <c r="S216">
        <v>0</v>
      </c>
      <c r="T216">
        <v>3982.3</v>
      </c>
      <c r="U216">
        <v>0</v>
      </c>
      <c r="V216">
        <v>0</v>
      </c>
      <c r="W216">
        <v>0</v>
      </c>
      <c r="X216">
        <v>517.69900000000007</v>
      </c>
      <c r="Y216">
        <v>4499.9989999999998</v>
      </c>
      <c r="Z216" t="s">
        <v>7865</v>
      </c>
      <c r="AA216" s="111" t="s">
        <v>1</v>
      </c>
      <c r="AB216" t="s">
        <v>7865</v>
      </c>
      <c r="AC216">
        <v>0</v>
      </c>
    </row>
    <row r="217" spans="1:29" hidden="1" x14ac:dyDescent="0.25">
      <c r="A217" t="s">
        <v>8324</v>
      </c>
      <c r="B217" t="str">
        <f t="shared" si="15"/>
        <v>Noviembre</v>
      </c>
      <c r="C217" t="b">
        <f t="shared" si="16"/>
        <v>0</v>
      </c>
      <c r="D217">
        <v>522</v>
      </c>
      <c r="E217">
        <v>2022</v>
      </c>
      <c r="F217" t="s">
        <v>8835</v>
      </c>
      <c r="G217" t="s">
        <v>7703</v>
      </c>
      <c r="H217" t="s">
        <v>0</v>
      </c>
      <c r="I217" t="str">
        <f t="shared" si="17"/>
        <v>CCF</v>
      </c>
      <c r="J217" t="str">
        <f t="shared" si="18"/>
        <v>Impreso por imprenta o tiquetes</v>
      </c>
      <c r="K217" s="64" t="s">
        <v>8500</v>
      </c>
      <c r="L217" s="64" t="s">
        <v>7865</v>
      </c>
      <c r="M217">
        <v>2156874</v>
      </c>
      <c r="N217" t="s">
        <v>1352</v>
      </c>
      <c r="O217" t="str">
        <f t="shared" si="19"/>
        <v>06142708101053</v>
      </c>
      <c r="P217" t="s">
        <v>1353</v>
      </c>
      <c r="Q217">
        <v>2.91</v>
      </c>
      <c r="R217">
        <v>0</v>
      </c>
      <c r="S217">
        <v>0</v>
      </c>
      <c r="T217">
        <v>32.82</v>
      </c>
      <c r="U217">
        <v>0</v>
      </c>
      <c r="V217">
        <v>0</v>
      </c>
      <c r="W217">
        <v>0</v>
      </c>
      <c r="X217">
        <v>4.2666000000000004</v>
      </c>
      <c r="Y217">
        <v>39.996600000000001</v>
      </c>
      <c r="Z217" t="s">
        <v>7865</v>
      </c>
      <c r="AA217" s="111" t="s">
        <v>1</v>
      </c>
      <c r="AB217" t="s">
        <v>7865</v>
      </c>
      <c r="AC217">
        <v>0</v>
      </c>
    </row>
    <row r="218" spans="1:29" hidden="1" x14ac:dyDescent="0.25">
      <c r="A218" t="s">
        <v>8324</v>
      </c>
      <c r="B218" t="str">
        <f t="shared" si="15"/>
        <v>Noviembre</v>
      </c>
      <c r="C218" t="b">
        <f t="shared" si="16"/>
        <v>0</v>
      </c>
      <c r="D218">
        <v>521</v>
      </c>
      <c r="E218">
        <v>2022</v>
      </c>
      <c r="F218" t="s">
        <v>8734</v>
      </c>
      <c r="G218" t="s">
        <v>7703</v>
      </c>
      <c r="H218" t="s">
        <v>0</v>
      </c>
      <c r="I218" t="str">
        <f t="shared" si="17"/>
        <v>CCF</v>
      </c>
      <c r="J218" t="str">
        <f t="shared" si="18"/>
        <v>Impreso por imprenta o tiquetes</v>
      </c>
      <c r="K218" s="64" t="s">
        <v>8500</v>
      </c>
      <c r="L218" s="64" t="s">
        <v>7865</v>
      </c>
      <c r="M218">
        <v>2261</v>
      </c>
      <c r="N218" t="s">
        <v>1043</v>
      </c>
      <c r="O218" t="str">
        <f t="shared" si="19"/>
        <v>06142703981055</v>
      </c>
      <c r="P218" t="s">
        <v>1044</v>
      </c>
      <c r="Q218">
        <v>0</v>
      </c>
      <c r="R218">
        <v>0</v>
      </c>
      <c r="S218">
        <v>0</v>
      </c>
      <c r="T218">
        <v>112312.2</v>
      </c>
      <c r="U218">
        <v>0</v>
      </c>
      <c r="V218">
        <v>0</v>
      </c>
      <c r="W218">
        <v>0</v>
      </c>
      <c r="X218">
        <v>14600.585999999999</v>
      </c>
      <c r="Y218">
        <v>126912.78599999999</v>
      </c>
      <c r="Z218" t="s">
        <v>7865</v>
      </c>
      <c r="AA218" s="111" t="s">
        <v>1</v>
      </c>
      <c r="AB218" t="s">
        <v>7865</v>
      </c>
      <c r="AC218">
        <v>0</v>
      </c>
    </row>
    <row r="219" spans="1:29" hidden="1" x14ac:dyDescent="0.25">
      <c r="A219" t="s">
        <v>8324</v>
      </c>
      <c r="B219" t="str">
        <f t="shared" si="15"/>
        <v>Noviembre</v>
      </c>
      <c r="C219" t="b">
        <f t="shared" si="16"/>
        <v>0</v>
      </c>
      <c r="D219">
        <v>520</v>
      </c>
      <c r="E219">
        <v>2022</v>
      </c>
      <c r="F219" t="s">
        <v>8709</v>
      </c>
      <c r="G219" t="s">
        <v>7703</v>
      </c>
      <c r="H219" t="s">
        <v>0</v>
      </c>
      <c r="I219" t="str">
        <f t="shared" si="17"/>
        <v>CCF</v>
      </c>
      <c r="J219" t="str">
        <f t="shared" si="18"/>
        <v>Impreso por imprenta o tiquetes</v>
      </c>
      <c r="K219" s="64" t="s">
        <v>8500</v>
      </c>
      <c r="L219" s="64" t="s">
        <v>7865</v>
      </c>
      <c r="M219">
        <v>22278</v>
      </c>
      <c r="N219" t="s">
        <v>1329</v>
      </c>
      <c r="O219" t="str">
        <f t="shared" si="19"/>
        <v>06142302931020</v>
      </c>
      <c r="P219" t="s">
        <v>1330</v>
      </c>
      <c r="Q219">
        <v>0</v>
      </c>
      <c r="R219">
        <v>0</v>
      </c>
      <c r="S219">
        <v>0</v>
      </c>
      <c r="T219">
        <v>1476.03</v>
      </c>
      <c r="U219">
        <v>0</v>
      </c>
      <c r="V219">
        <v>0</v>
      </c>
      <c r="W219">
        <v>0</v>
      </c>
      <c r="X219">
        <v>191.88390000000001</v>
      </c>
      <c r="Y219">
        <v>1667.9139</v>
      </c>
      <c r="Z219" t="s">
        <v>7865</v>
      </c>
      <c r="AA219" s="111" t="s">
        <v>1</v>
      </c>
      <c r="AB219" t="s">
        <v>7865</v>
      </c>
      <c r="AC219">
        <v>0</v>
      </c>
    </row>
    <row r="220" spans="1:29" hidden="1" x14ac:dyDescent="0.25">
      <c r="A220" t="s">
        <v>8324</v>
      </c>
      <c r="B220" t="str">
        <f t="shared" si="15"/>
        <v>Noviembre</v>
      </c>
      <c r="C220" t="b">
        <f t="shared" si="16"/>
        <v>0</v>
      </c>
      <c r="D220">
        <v>519</v>
      </c>
      <c r="E220">
        <v>2022</v>
      </c>
      <c r="F220" t="s">
        <v>8713</v>
      </c>
      <c r="G220" t="s">
        <v>7703</v>
      </c>
      <c r="H220" t="s">
        <v>0</v>
      </c>
      <c r="I220" t="str">
        <f t="shared" si="17"/>
        <v>CCF</v>
      </c>
      <c r="J220" t="str">
        <f t="shared" si="18"/>
        <v>Impreso por imprenta o tiquetes</v>
      </c>
      <c r="K220" s="64" t="s">
        <v>8500</v>
      </c>
      <c r="L220" s="64" t="s">
        <v>7865</v>
      </c>
      <c r="M220">
        <v>97023</v>
      </c>
      <c r="N220" t="s">
        <v>1307</v>
      </c>
      <c r="O220" t="str">
        <f t="shared" si="19"/>
        <v>94832404991012</v>
      </c>
      <c r="P220" t="s">
        <v>1308</v>
      </c>
      <c r="Q220">
        <v>0</v>
      </c>
      <c r="R220">
        <v>0</v>
      </c>
      <c r="S220">
        <v>0</v>
      </c>
      <c r="T220">
        <v>54.72</v>
      </c>
      <c r="U220">
        <v>0</v>
      </c>
      <c r="V220">
        <v>0</v>
      </c>
      <c r="W220">
        <v>0</v>
      </c>
      <c r="X220">
        <v>7.1135999999999999</v>
      </c>
      <c r="Y220">
        <v>61.833599999999997</v>
      </c>
      <c r="Z220" t="s">
        <v>7865</v>
      </c>
      <c r="AA220" s="111" t="s">
        <v>1</v>
      </c>
      <c r="AB220" t="s">
        <v>7865</v>
      </c>
      <c r="AC220">
        <v>0</v>
      </c>
    </row>
    <row r="221" spans="1:29" hidden="1" x14ac:dyDescent="0.25">
      <c r="A221" t="s">
        <v>8324</v>
      </c>
      <c r="B221" t="str">
        <f t="shared" si="15"/>
        <v>Noviembre</v>
      </c>
      <c r="C221" t="b">
        <f t="shared" si="16"/>
        <v>0</v>
      </c>
      <c r="D221">
        <v>518</v>
      </c>
      <c r="E221">
        <v>2022</v>
      </c>
      <c r="F221" t="s">
        <v>8716</v>
      </c>
      <c r="G221" t="s">
        <v>7703</v>
      </c>
      <c r="H221" t="s">
        <v>0</v>
      </c>
      <c r="I221" t="str">
        <f t="shared" si="17"/>
        <v>CCF</v>
      </c>
      <c r="J221" t="str">
        <f t="shared" si="18"/>
        <v>Impreso por imprenta o tiquetes</v>
      </c>
      <c r="K221" s="64" t="s">
        <v>8500</v>
      </c>
      <c r="L221" s="64" t="s">
        <v>7865</v>
      </c>
      <c r="M221">
        <v>2743</v>
      </c>
      <c r="N221" t="s">
        <v>1550</v>
      </c>
      <c r="O221" t="str">
        <f t="shared" si="19"/>
        <v>13071610671016</v>
      </c>
      <c r="P221" t="s">
        <v>1551</v>
      </c>
      <c r="Q221">
        <v>0</v>
      </c>
      <c r="R221">
        <v>0</v>
      </c>
      <c r="S221">
        <v>0</v>
      </c>
      <c r="T221">
        <v>37.54</v>
      </c>
      <c r="U221">
        <v>0</v>
      </c>
      <c r="V221">
        <v>0</v>
      </c>
      <c r="W221">
        <v>0</v>
      </c>
      <c r="X221">
        <v>4.8802000000000003</v>
      </c>
      <c r="Y221">
        <v>42.420200000000001</v>
      </c>
      <c r="Z221" t="s">
        <v>7865</v>
      </c>
      <c r="AA221" s="111" t="s">
        <v>1</v>
      </c>
      <c r="AB221" t="s">
        <v>7865</v>
      </c>
      <c r="AC221">
        <v>0</v>
      </c>
    </row>
    <row r="222" spans="1:29" hidden="1" x14ac:dyDescent="0.25">
      <c r="A222" t="s">
        <v>8324</v>
      </c>
      <c r="B222" t="str">
        <f t="shared" si="15"/>
        <v>Noviembre</v>
      </c>
      <c r="C222" t="b">
        <f t="shared" si="16"/>
        <v>0</v>
      </c>
      <c r="D222">
        <v>517</v>
      </c>
      <c r="E222">
        <v>2022</v>
      </c>
      <c r="F222" t="s">
        <v>8735</v>
      </c>
      <c r="G222" t="s">
        <v>7703</v>
      </c>
      <c r="H222" t="s">
        <v>0</v>
      </c>
      <c r="I222" t="str">
        <f t="shared" si="17"/>
        <v>CCF</v>
      </c>
      <c r="J222" t="str">
        <f t="shared" si="18"/>
        <v>Impreso por imprenta o tiquetes</v>
      </c>
      <c r="K222" s="64" t="s">
        <v>8500</v>
      </c>
      <c r="L222" s="64" t="s">
        <v>7865</v>
      </c>
      <c r="M222">
        <v>72670</v>
      </c>
      <c r="N222" t="s">
        <v>1307</v>
      </c>
      <c r="O222" t="str">
        <f t="shared" si="19"/>
        <v>94832404991012</v>
      </c>
      <c r="P222" t="s">
        <v>1308</v>
      </c>
      <c r="Q222">
        <v>0</v>
      </c>
      <c r="R222">
        <v>0</v>
      </c>
      <c r="S222">
        <v>0</v>
      </c>
      <c r="T222">
        <v>30.46</v>
      </c>
      <c r="U222">
        <v>0</v>
      </c>
      <c r="V222">
        <v>0</v>
      </c>
      <c r="W222">
        <v>0</v>
      </c>
      <c r="X222">
        <v>3.9598000000000004</v>
      </c>
      <c r="Y222">
        <v>34.419800000000002</v>
      </c>
      <c r="Z222" t="s">
        <v>7865</v>
      </c>
      <c r="AA222" s="111" t="s">
        <v>1</v>
      </c>
      <c r="AB222" t="s">
        <v>7865</v>
      </c>
      <c r="AC222">
        <v>0</v>
      </c>
    </row>
    <row r="223" spans="1:29" hidden="1" x14ac:dyDescent="0.25">
      <c r="A223" t="s">
        <v>8324</v>
      </c>
      <c r="B223" t="str">
        <f t="shared" si="15"/>
        <v>Noviembre</v>
      </c>
      <c r="C223" t="b">
        <f t="shared" si="16"/>
        <v>0</v>
      </c>
      <c r="D223">
        <v>516</v>
      </c>
      <c r="E223">
        <v>2022</v>
      </c>
      <c r="F223" t="s">
        <v>8834</v>
      </c>
      <c r="G223" t="s">
        <v>7703</v>
      </c>
      <c r="H223" t="s">
        <v>0</v>
      </c>
      <c r="I223" t="str">
        <f t="shared" si="17"/>
        <v>CCF</v>
      </c>
      <c r="J223" t="str">
        <f t="shared" si="18"/>
        <v>Impreso por imprenta o tiquetes</v>
      </c>
      <c r="K223" s="64" t="s">
        <v>8500</v>
      </c>
      <c r="L223" s="64" t="s">
        <v>7865</v>
      </c>
      <c r="M223">
        <v>7550</v>
      </c>
      <c r="N223" t="s">
        <v>2911</v>
      </c>
      <c r="O223" t="str">
        <f t="shared" si="19"/>
        <v>06141402891011</v>
      </c>
      <c r="P223" t="s">
        <v>2912</v>
      </c>
      <c r="Q223">
        <v>0</v>
      </c>
      <c r="R223">
        <v>0</v>
      </c>
      <c r="S223">
        <v>0</v>
      </c>
      <c r="T223">
        <v>162.4</v>
      </c>
      <c r="U223">
        <v>0</v>
      </c>
      <c r="V223">
        <v>0</v>
      </c>
      <c r="W223">
        <v>0</v>
      </c>
      <c r="X223">
        <v>21.112000000000002</v>
      </c>
      <c r="Y223">
        <v>183.512</v>
      </c>
      <c r="Z223" t="s">
        <v>7865</v>
      </c>
      <c r="AA223" s="111" t="s">
        <v>1</v>
      </c>
      <c r="AB223" t="s">
        <v>8047</v>
      </c>
      <c r="AC223">
        <v>9.02</v>
      </c>
    </row>
    <row r="224" spans="1:29" hidden="1" x14ac:dyDescent="0.25">
      <c r="A224" t="s">
        <v>8324</v>
      </c>
      <c r="B224" t="str">
        <f t="shared" si="15"/>
        <v>Noviembre</v>
      </c>
      <c r="C224" t="b">
        <f t="shared" si="16"/>
        <v>0</v>
      </c>
      <c r="D224">
        <v>515</v>
      </c>
      <c r="E224">
        <v>2022</v>
      </c>
      <c r="F224" t="s">
        <v>8834</v>
      </c>
      <c r="G224" t="s">
        <v>7703</v>
      </c>
      <c r="H224" t="s">
        <v>0</v>
      </c>
      <c r="I224" t="str">
        <f t="shared" si="17"/>
        <v>CCF</v>
      </c>
      <c r="J224" t="str">
        <f t="shared" si="18"/>
        <v>Impreso por imprenta o tiquetes</v>
      </c>
      <c r="K224" s="64" t="s">
        <v>8500</v>
      </c>
      <c r="L224" s="64" t="s">
        <v>7865</v>
      </c>
      <c r="M224">
        <v>117138</v>
      </c>
      <c r="N224" t="s">
        <v>1560</v>
      </c>
      <c r="O224" t="str">
        <f t="shared" si="19"/>
        <v>06141702660013</v>
      </c>
      <c r="P224" t="s">
        <v>1561</v>
      </c>
      <c r="Q224">
        <v>0</v>
      </c>
      <c r="R224">
        <v>0</v>
      </c>
      <c r="S224">
        <v>0</v>
      </c>
      <c r="T224">
        <v>367.89</v>
      </c>
      <c r="U224">
        <v>0</v>
      </c>
      <c r="V224">
        <v>0</v>
      </c>
      <c r="W224">
        <v>0</v>
      </c>
      <c r="X224">
        <v>47.825699999999998</v>
      </c>
      <c r="Y224">
        <v>415.71569999999997</v>
      </c>
      <c r="Z224" t="s">
        <v>7865</v>
      </c>
      <c r="AA224" s="111" t="s">
        <v>1</v>
      </c>
      <c r="AB224" t="s">
        <v>7865</v>
      </c>
      <c r="AC224">
        <v>0</v>
      </c>
    </row>
    <row r="225" spans="1:29" hidden="1" x14ac:dyDescent="0.25">
      <c r="A225" t="s">
        <v>8324</v>
      </c>
      <c r="B225" t="str">
        <f t="shared" si="15"/>
        <v>Noviembre</v>
      </c>
      <c r="C225" t="b">
        <f t="shared" si="16"/>
        <v>0</v>
      </c>
      <c r="D225">
        <v>514</v>
      </c>
      <c r="E225">
        <v>2022</v>
      </c>
      <c r="F225" t="s">
        <v>8625</v>
      </c>
      <c r="G225" t="s">
        <v>7703</v>
      </c>
      <c r="H225" t="s">
        <v>0</v>
      </c>
      <c r="I225" t="str">
        <f t="shared" si="17"/>
        <v>CCF</v>
      </c>
      <c r="J225" t="str">
        <f t="shared" si="18"/>
        <v>Impreso por imprenta o tiquetes</v>
      </c>
      <c r="K225" s="64" t="s">
        <v>8500</v>
      </c>
      <c r="L225" s="64" t="s">
        <v>7865</v>
      </c>
      <c r="M225">
        <v>72</v>
      </c>
      <c r="N225" t="s">
        <v>1290</v>
      </c>
      <c r="O225" t="str">
        <f t="shared" si="19"/>
        <v>06141203791032</v>
      </c>
      <c r="P225" t="s">
        <v>1291</v>
      </c>
      <c r="Q225">
        <v>0</v>
      </c>
      <c r="R225">
        <v>0</v>
      </c>
      <c r="S225">
        <v>0</v>
      </c>
      <c r="T225">
        <v>87.9</v>
      </c>
      <c r="U225">
        <v>0</v>
      </c>
      <c r="V225">
        <v>0</v>
      </c>
      <c r="W225">
        <v>0</v>
      </c>
      <c r="X225">
        <v>11.427000000000001</v>
      </c>
      <c r="Y225">
        <v>99.327000000000012</v>
      </c>
      <c r="Z225" t="s">
        <v>7865</v>
      </c>
      <c r="AA225" s="111" t="s">
        <v>1</v>
      </c>
      <c r="AB225" t="s">
        <v>7865</v>
      </c>
      <c r="AC225">
        <v>0</v>
      </c>
    </row>
    <row r="226" spans="1:29" hidden="1" x14ac:dyDescent="0.25">
      <c r="A226" t="s">
        <v>8323</v>
      </c>
      <c r="B226" t="str">
        <f>SUBSTITUTE(A226,"CTUBRE","ctubre")</f>
        <v>Octubre</v>
      </c>
      <c r="C226" t="b">
        <f t="shared" si="16"/>
        <v>0</v>
      </c>
      <c r="D226">
        <v>513</v>
      </c>
      <c r="E226">
        <v>2022</v>
      </c>
      <c r="F226" t="s">
        <v>8718</v>
      </c>
      <c r="G226" t="s">
        <v>7703</v>
      </c>
      <c r="H226" t="s">
        <v>0</v>
      </c>
      <c r="I226" t="str">
        <f t="shared" si="17"/>
        <v>CCF</v>
      </c>
      <c r="J226" t="str">
        <f t="shared" si="18"/>
        <v>Impreso por imprenta o tiquetes</v>
      </c>
      <c r="K226" s="64" t="s">
        <v>8500</v>
      </c>
      <c r="L226" s="64" t="s">
        <v>7865</v>
      </c>
      <c r="M226">
        <v>972074</v>
      </c>
      <c r="N226" t="s">
        <v>39</v>
      </c>
      <c r="O226" t="str">
        <f t="shared" si="19"/>
        <v>06141909001034</v>
      </c>
      <c r="P226" t="s">
        <v>1417</v>
      </c>
      <c r="Q226">
        <v>3.51</v>
      </c>
      <c r="R226">
        <v>0</v>
      </c>
      <c r="S226">
        <v>0</v>
      </c>
      <c r="T226">
        <v>41.13</v>
      </c>
      <c r="U226">
        <v>0</v>
      </c>
      <c r="V226">
        <v>0</v>
      </c>
      <c r="W226">
        <v>0</v>
      </c>
      <c r="X226">
        <v>5.3469000000000007</v>
      </c>
      <c r="Y226">
        <v>49.986899999999999</v>
      </c>
      <c r="Z226" t="s">
        <v>7865</v>
      </c>
      <c r="AA226" s="111" t="s">
        <v>1</v>
      </c>
      <c r="AB226" t="s">
        <v>7865</v>
      </c>
      <c r="AC226">
        <v>0</v>
      </c>
    </row>
    <row r="227" spans="1:29" hidden="1" x14ac:dyDescent="0.25">
      <c r="A227" t="s">
        <v>8323</v>
      </c>
      <c r="B227" t="str">
        <f t="shared" ref="B227:B290" si="20">SUBSTITUTE(A227,"CTUBRE","ctubre")</f>
        <v>Octubre</v>
      </c>
      <c r="C227" t="b">
        <f t="shared" si="16"/>
        <v>0</v>
      </c>
      <c r="D227">
        <v>512</v>
      </c>
      <c r="E227">
        <v>2022</v>
      </c>
      <c r="F227" t="s">
        <v>8735</v>
      </c>
      <c r="G227" t="s">
        <v>7703</v>
      </c>
      <c r="H227" t="s">
        <v>0</v>
      </c>
      <c r="I227" t="str">
        <f t="shared" si="17"/>
        <v>CCF</v>
      </c>
      <c r="J227" t="str">
        <f t="shared" si="18"/>
        <v>Impreso por imprenta o tiquetes</v>
      </c>
      <c r="K227" s="64" t="s">
        <v>8500</v>
      </c>
      <c r="L227" s="64" t="s">
        <v>7865</v>
      </c>
      <c r="M227">
        <v>45078</v>
      </c>
      <c r="N227" t="s">
        <v>2200</v>
      </c>
      <c r="O227" t="str">
        <f t="shared" si="19"/>
        <v>06141612991019</v>
      </c>
      <c r="P227" t="s">
        <v>2201</v>
      </c>
      <c r="Q227">
        <v>1.04</v>
      </c>
      <c r="R227">
        <v>0</v>
      </c>
      <c r="S227">
        <v>0</v>
      </c>
      <c r="T227">
        <v>12.35</v>
      </c>
      <c r="U227">
        <v>0</v>
      </c>
      <c r="V227">
        <v>0</v>
      </c>
      <c r="W227">
        <v>0</v>
      </c>
      <c r="X227">
        <v>1.6054999999999999</v>
      </c>
      <c r="Y227">
        <v>14.9955</v>
      </c>
      <c r="Z227" t="s">
        <v>7865</v>
      </c>
      <c r="AA227" s="111" t="s">
        <v>1</v>
      </c>
      <c r="AB227" t="s">
        <v>7865</v>
      </c>
      <c r="AC227">
        <v>0</v>
      </c>
    </row>
    <row r="228" spans="1:29" hidden="1" x14ac:dyDescent="0.25">
      <c r="A228" t="s">
        <v>8323</v>
      </c>
      <c r="B228" t="str">
        <f t="shared" si="20"/>
        <v>Octubre</v>
      </c>
      <c r="C228" t="b">
        <f t="shared" si="16"/>
        <v>0</v>
      </c>
      <c r="D228">
        <v>511</v>
      </c>
      <c r="E228">
        <v>2022</v>
      </c>
      <c r="F228" t="s">
        <v>8712</v>
      </c>
      <c r="G228" t="s">
        <v>7703</v>
      </c>
      <c r="H228" t="s">
        <v>0</v>
      </c>
      <c r="I228" t="str">
        <f t="shared" si="17"/>
        <v>CCF</v>
      </c>
      <c r="J228" t="str">
        <f t="shared" si="18"/>
        <v>Impreso por imprenta o tiquetes</v>
      </c>
      <c r="K228" s="64" t="s">
        <v>8500</v>
      </c>
      <c r="L228" s="64" t="s">
        <v>7865</v>
      </c>
      <c r="M228">
        <v>1457</v>
      </c>
      <c r="N228" t="s">
        <v>8729</v>
      </c>
      <c r="O228" t="str">
        <f t="shared" si="19"/>
        <v>06141002041019</v>
      </c>
      <c r="P228" t="s">
        <v>8730</v>
      </c>
      <c r="Q228">
        <v>0</v>
      </c>
      <c r="R228">
        <v>0</v>
      </c>
      <c r="S228">
        <v>0</v>
      </c>
      <c r="T228">
        <v>20</v>
      </c>
      <c r="U228">
        <v>0</v>
      </c>
      <c r="V228">
        <v>0</v>
      </c>
      <c r="W228">
        <v>0</v>
      </c>
      <c r="X228">
        <v>2.6</v>
      </c>
      <c r="Y228">
        <v>22.6</v>
      </c>
      <c r="Z228" t="s">
        <v>7865</v>
      </c>
      <c r="AA228" s="111" t="s">
        <v>1</v>
      </c>
      <c r="AB228" t="s">
        <v>7865</v>
      </c>
      <c r="AC228">
        <v>0</v>
      </c>
    </row>
    <row r="229" spans="1:29" hidden="1" x14ac:dyDescent="0.25">
      <c r="A229" t="s">
        <v>8323</v>
      </c>
      <c r="B229" t="str">
        <f t="shared" si="20"/>
        <v>Octubre</v>
      </c>
      <c r="C229" t="b">
        <f t="shared" si="16"/>
        <v>0</v>
      </c>
      <c r="D229">
        <v>510</v>
      </c>
      <c r="E229">
        <v>2022</v>
      </c>
      <c r="F229" t="s">
        <v>8748</v>
      </c>
      <c r="G229" t="s">
        <v>7703</v>
      </c>
      <c r="H229" t="s">
        <v>0</v>
      </c>
      <c r="I229" t="str">
        <f t="shared" si="17"/>
        <v>CCF</v>
      </c>
      <c r="J229" t="str">
        <f t="shared" si="18"/>
        <v>Impreso por imprenta o tiquetes</v>
      </c>
      <c r="K229" s="64" t="s">
        <v>8500</v>
      </c>
      <c r="L229" s="64" t="s">
        <v>7865</v>
      </c>
      <c r="M229">
        <v>1011239</v>
      </c>
      <c r="N229" t="s">
        <v>39</v>
      </c>
      <c r="O229" t="str">
        <f t="shared" si="19"/>
        <v>06141909001034</v>
      </c>
      <c r="P229" t="s">
        <v>1417</v>
      </c>
      <c r="Q229">
        <v>1.76</v>
      </c>
      <c r="R229">
        <v>0</v>
      </c>
      <c r="S229">
        <v>0</v>
      </c>
      <c r="T229">
        <v>20.56</v>
      </c>
      <c r="U229">
        <v>0</v>
      </c>
      <c r="V229">
        <v>0</v>
      </c>
      <c r="W229">
        <v>0</v>
      </c>
      <c r="X229">
        <v>2.6728000000000001</v>
      </c>
      <c r="Y229">
        <v>24.992799999999999</v>
      </c>
      <c r="Z229" t="s">
        <v>7865</v>
      </c>
      <c r="AA229" s="111" t="s">
        <v>1</v>
      </c>
      <c r="AB229" t="s">
        <v>7865</v>
      </c>
      <c r="AC229">
        <v>0</v>
      </c>
    </row>
    <row r="230" spans="1:29" hidden="1" x14ac:dyDescent="0.25">
      <c r="A230" t="s">
        <v>8323</v>
      </c>
      <c r="B230" t="str">
        <f t="shared" si="20"/>
        <v>Octubre</v>
      </c>
      <c r="C230" t="b">
        <f t="shared" si="16"/>
        <v>0</v>
      </c>
      <c r="D230">
        <v>509</v>
      </c>
      <c r="E230">
        <v>2022</v>
      </c>
      <c r="F230" t="s">
        <v>8711</v>
      </c>
      <c r="G230" t="s">
        <v>7703</v>
      </c>
      <c r="H230" t="s">
        <v>0</v>
      </c>
      <c r="I230" t="str">
        <f t="shared" si="17"/>
        <v>CCF</v>
      </c>
      <c r="J230" t="str">
        <f t="shared" si="18"/>
        <v>Impreso por imprenta o tiquetes</v>
      </c>
      <c r="K230" s="64" t="s">
        <v>8500</v>
      </c>
      <c r="L230" s="64" t="s">
        <v>7865</v>
      </c>
      <c r="M230">
        <v>1985</v>
      </c>
      <c r="N230" t="s">
        <v>8746</v>
      </c>
      <c r="O230" t="str">
        <f t="shared" si="19"/>
        <v>07092307510014</v>
      </c>
      <c r="P230" t="s">
        <v>8747</v>
      </c>
      <c r="Q230">
        <v>0</v>
      </c>
      <c r="R230">
        <v>0</v>
      </c>
      <c r="S230">
        <v>0</v>
      </c>
      <c r="T230">
        <v>67</v>
      </c>
      <c r="U230">
        <v>0</v>
      </c>
      <c r="V230">
        <v>0</v>
      </c>
      <c r="W230">
        <v>0</v>
      </c>
      <c r="X230">
        <v>8.7100000000000009</v>
      </c>
      <c r="Y230">
        <v>75.710000000000008</v>
      </c>
      <c r="Z230" t="s">
        <v>7865</v>
      </c>
      <c r="AA230" s="111" t="s">
        <v>1</v>
      </c>
      <c r="AB230" t="s">
        <v>7865</v>
      </c>
      <c r="AC230">
        <v>0</v>
      </c>
    </row>
    <row r="231" spans="1:29" hidden="1" x14ac:dyDescent="0.25">
      <c r="A231" t="s">
        <v>8323</v>
      </c>
      <c r="B231" t="str">
        <f t="shared" si="20"/>
        <v>Octubre</v>
      </c>
      <c r="C231" t="b">
        <f t="shared" si="16"/>
        <v>0</v>
      </c>
      <c r="D231">
        <v>508</v>
      </c>
      <c r="E231">
        <v>2022</v>
      </c>
      <c r="F231" t="s">
        <v>8719</v>
      </c>
      <c r="G231" t="s">
        <v>7703</v>
      </c>
      <c r="H231" t="s">
        <v>0</v>
      </c>
      <c r="I231" t="str">
        <f t="shared" si="17"/>
        <v>CCF</v>
      </c>
      <c r="J231" t="str">
        <f t="shared" si="18"/>
        <v>Impreso por imprenta o tiquetes</v>
      </c>
      <c r="K231" s="64" t="s">
        <v>8500</v>
      </c>
      <c r="L231" s="64" t="s">
        <v>7865</v>
      </c>
      <c r="M231">
        <v>37832</v>
      </c>
      <c r="N231" t="s">
        <v>1453</v>
      </c>
      <c r="O231" t="str">
        <f t="shared" si="19"/>
        <v>05111703630014</v>
      </c>
      <c r="P231" t="s">
        <v>1454</v>
      </c>
      <c r="Q231">
        <v>2.8000000000000003</v>
      </c>
      <c r="R231">
        <v>0</v>
      </c>
      <c r="S231">
        <v>0</v>
      </c>
      <c r="T231">
        <v>32.92</v>
      </c>
      <c r="U231">
        <v>0</v>
      </c>
      <c r="V231">
        <v>0</v>
      </c>
      <c r="W231">
        <v>0</v>
      </c>
      <c r="X231">
        <v>4.2796000000000003</v>
      </c>
      <c r="Y231">
        <v>39.999600000000001</v>
      </c>
      <c r="Z231" t="s">
        <v>7865</v>
      </c>
      <c r="AA231" s="111" t="s">
        <v>1</v>
      </c>
      <c r="AB231" t="s">
        <v>7865</v>
      </c>
      <c r="AC231">
        <v>0</v>
      </c>
    </row>
    <row r="232" spans="1:29" hidden="1" x14ac:dyDescent="0.25">
      <c r="A232" t="s">
        <v>8323</v>
      </c>
      <c r="B232" t="str">
        <f t="shared" si="20"/>
        <v>Octubre</v>
      </c>
      <c r="C232" t="b">
        <f t="shared" si="16"/>
        <v>0</v>
      </c>
      <c r="D232">
        <v>507</v>
      </c>
      <c r="E232">
        <v>2022</v>
      </c>
      <c r="F232" t="s">
        <v>8719</v>
      </c>
      <c r="G232" t="s">
        <v>7703</v>
      </c>
      <c r="H232" t="s">
        <v>0</v>
      </c>
      <c r="I232" t="str">
        <f t="shared" si="17"/>
        <v>CCF</v>
      </c>
      <c r="J232" t="str">
        <f t="shared" si="18"/>
        <v>Impreso por imprenta o tiquetes</v>
      </c>
      <c r="K232" s="64" t="s">
        <v>8500</v>
      </c>
      <c r="L232" s="64" t="s">
        <v>7865</v>
      </c>
      <c r="M232">
        <v>2187972</v>
      </c>
      <c r="N232" t="s">
        <v>1322</v>
      </c>
      <c r="O232" t="str">
        <f t="shared" si="19"/>
        <v>14070503650018</v>
      </c>
      <c r="P232" t="s">
        <v>1323</v>
      </c>
      <c r="Q232">
        <v>2.19</v>
      </c>
      <c r="R232">
        <v>0</v>
      </c>
      <c r="S232">
        <v>0</v>
      </c>
      <c r="T232">
        <v>24.61</v>
      </c>
      <c r="U232">
        <v>0</v>
      </c>
      <c r="V232">
        <v>0</v>
      </c>
      <c r="W232">
        <v>0</v>
      </c>
      <c r="X232">
        <v>3.1993</v>
      </c>
      <c r="Y232">
        <v>29.999300000000002</v>
      </c>
      <c r="Z232" t="s">
        <v>7865</v>
      </c>
      <c r="AA232" s="111" t="s">
        <v>1</v>
      </c>
      <c r="AB232" t="s">
        <v>7865</v>
      </c>
      <c r="AC232">
        <v>0</v>
      </c>
    </row>
    <row r="233" spans="1:29" hidden="1" x14ac:dyDescent="0.25">
      <c r="A233" t="s">
        <v>8323</v>
      </c>
      <c r="B233" t="str">
        <f t="shared" si="20"/>
        <v>Octubre</v>
      </c>
      <c r="C233" t="b">
        <f t="shared" si="16"/>
        <v>0</v>
      </c>
      <c r="D233">
        <v>506</v>
      </c>
      <c r="E233">
        <v>2022</v>
      </c>
      <c r="F233" t="s">
        <v>8712</v>
      </c>
      <c r="G233" t="s">
        <v>7703</v>
      </c>
      <c r="H233" t="s">
        <v>0</v>
      </c>
      <c r="I233" t="str">
        <f t="shared" si="17"/>
        <v>CCF</v>
      </c>
      <c r="J233" t="str">
        <f t="shared" si="18"/>
        <v>Impreso por imprenta o tiquetes</v>
      </c>
      <c r="K233" s="64" t="s">
        <v>8500</v>
      </c>
      <c r="L233" s="64" t="s">
        <v>7865</v>
      </c>
      <c r="M233">
        <v>27972</v>
      </c>
      <c r="N233" t="s">
        <v>1320</v>
      </c>
      <c r="O233" t="str">
        <f t="shared" si="19"/>
        <v>06140711071030</v>
      </c>
      <c r="P233" t="s">
        <v>1321</v>
      </c>
      <c r="Q233">
        <v>0</v>
      </c>
      <c r="R233">
        <v>0</v>
      </c>
      <c r="S233">
        <v>0</v>
      </c>
      <c r="T233">
        <v>48.14</v>
      </c>
      <c r="U233">
        <v>0</v>
      </c>
      <c r="V233">
        <v>0</v>
      </c>
      <c r="W233">
        <v>0</v>
      </c>
      <c r="X233">
        <v>6.2582000000000004</v>
      </c>
      <c r="Y233">
        <v>54.398200000000003</v>
      </c>
      <c r="Z233" t="s">
        <v>7865</v>
      </c>
      <c r="AA233" s="111" t="s">
        <v>1</v>
      </c>
      <c r="AB233" t="s">
        <v>7865</v>
      </c>
      <c r="AC233">
        <v>0</v>
      </c>
    </row>
    <row r="234" spans="1:29" hidden="1" x14ac:dyDescent="0.25">
      <c r="A234" t="s">
        <v>8323</v>
      </c>
      <c r="B234" t="str">
        <f t="shared" si="20"/>
        <v>Octubre</v>
      </c>
      <c r="C234" t="b">
        <f t="shared" si="16"/>
        <v>0</v>
      </c>
      <c r="D234">
        <v>505</v>
      </c>
      <c r="E234">
        <v>2022</v>
      </c>
      <c r="F234" t="s">
        <v>8712</v>
      </c>
      <c r="G234" t="s">
        <v>7703</v>
      </c>
      <c r="H234" t="s">
        <v>0</v>
      </c>
      <c r="I234" t="str">
        <f t="shared" si="17"/>
        <v>CCF</v>
      </c>
      <c r="J234" t="str">
        <f t="shared" si="18"/>
        <v>Impreso por imprenta o tiquetes</v>
      </c>
      <c r="K234" s="64" t="s">
        <v>8500</v>
      </c>
      <c r="L234" s="64" t="s">
        <v>7865</v>
      </c>
      <c r="M234">
        <v>1245469</v>
      </c>
      <c r="N234" t="s">
        <v>1352</v>
      </c>
      <c r="O234" t="str">
        <f t="shared" si="19"/>
        <v>06142708101053</v>
      </c>
      <c r="P234" t="s">
        <v>1353</v>
      </c>
      <c r="Q234">
        <v>2.91</v>
      </c>
      <c r="R234">
        <v>0</v>
      </c>
      <c r="S234">
        <v>0</v>
      </c>
      <c r="T234">
        <v>32.82</v>
      </c>
      <c r="U234">
        <v>0</v>
      </c>
      <c r="V234">
        <v>0</v>
      </c>
      <c r="W234">
        <v>0</v>
      </c>
      <c r="X234">
        <v>4.2666000000000004</v>
      </c>
      <c r="Y234">
        <v>39.996600000000001</v>
      </c>
      <c r="Z234" t="s">
        <v>7865</v>
      </c>
      <c r="AA234" s="111" t="s">
        <v>1</v>
      </c>
      <c r="AB234" t="s">
        <v>7865</v>
      </c>
      <c r="AC234">
        <v>0</v>
      </c>
    </row>
    <row r="235" spans="1:29" hidden="1" x14ac:dyDescent="0.25">
      <c r="A235" t="s">
        <v>8323</v>
      </c>
      <c r="B235" t="str">
        <f t="shared" si="20"/>
        <v>Octubre</v>
      </c>
      <c r="C235" t="b">
        <f t="shared" si="16"/>
        <v>0</v>
      </c>
      <c r="D235">
        <v>504</v>
      </c>
      <c r="E235">
        <v>2022</v>
      </c>
      <c r="F235" t="s">
        <v>8745</v>
      </c>
      <c r="G235" t="s">
        <v>7703</v>
      </c>
      <c r="H235" t="s">
        <v>0</v>
      </c>
      <c r="I235" t="str">
        <f t="shared" si="17"/>
        <v>CCF</v>
      </c>
      <c r="J235" t="str">
        <f t="shared" si="18"/>
        <v>Impreso por imprenta o tiquetes</v>
      </c>
      <c r="K235" s="64" t="s">
        <v>8500</v>
      </c>
      <c r="L235" s="64" t="s">
        <v>7865</v>
      </c>
      <c r="M235">
        <v>230043</v>
      </c>
      <c r="N235" t="s">
        <v>1322</v>
      </c>
      <c r="O235" t="str">
        <f t="shared" si="19"/>
        <v>14070503650018</v>
      </c>
      <c r="P235" t="s">
        <v>1323</v>
      </c>
      <c r="Q235">
        <v>1.46</v>
      </c>
      <c r="R235">
        <v>0</v>
      </c>
      <c r="S235">
        <v>0</v>
      </c>
      <c r="T235">
        <v>16.399999999999999</v>
      </c>
      <c r="U235">
        <v>0</v>
      </c>
      <c r="V235">
        <v>0</v>
      </c>
      <c r="W235">
        <v>0</v>
      </c>
      <c r="X235">
        <v>2.1319999999999997</v>
      </c>
      <c r="Y235">
        <v>19.991999999999997</v>
      </c>
      <c r="Z235" t="s">
        <v>7865</v>
      </c>
      <c r="AA235" s="111" t="s">
        <v>1</v>
      </c>
      <c r="AB235" t="s">
        <v>8040</v>
      </c>
      <c r="AC235">
        <v>3.15</v>
      </c>
    </row>
    <row r="236" spans="1:29" hidden="1" x14ac:dyDescent="0.25">
      <c r="A236" t="s">
        <v>8323</v>
      </c>
      <c r="B236" t="str">
        <f t="shared" si="20"/>
        <v>Octubre</v>
      </c>
      <c r="C236" t="b">
        <f t="shared" si="16"/>
        <v>0</v>
      </c>
      <c r="D236">
        <v>503</v>
      </c>
      <c r="E236">
        <v>2022</v>
      </c>
      <c r="F236" t="s">
        <v>8712</v>
      </c>
      <c r="G236" t="s">
        <v>7703</v>
      </c>
      <c r="H236" t="s">
        <v>0</v>
      </c>
      <c r="I236" t="str">
        <f t="shared" si="17"/>
        <v>CCF</v>
      </c>
      <c r="J236" t="str">
        <f t="shared" si="18"/>
        <v>Impreso por imprenta o tiquetes</v>
      </c>
      <c r="K236" s="64" t="s">
        <v>8500</v>
      </c>
      <c r="L236" s="64" t="s">
        <v>7865</v>
      </c>
      <c r="M236">
        <v>2227993</v>
      </c>
      <c r="N236" t="s">
        <v>1322</v>
      </c>
      <c r="O236" t="str">
        <f t="shared" si="19"/>
        <v>14070503650018</v>
      </c>
      <c r="P236" t="s">
        <v>1323</v>
      </c>
      <c r="Q236">
        <v>1.47</v>
      </c>
      <c r="R236">
        <v>0</v>
      </c>
      <c r="S236">
        <v>0</v>
      </c>
      <c r="T236">
        <v>16.399999999999999</v>
      </c>
      <c r="U236">
        <v>0</v>
      </c>
      <c r="V236">
        <v>0</v>
      </c>
      <c r="W236">
        <v>0</v>
      </c>
      <c r="X236">
        <v>2.1319999999999997</v>
      </c>
      <c r="Y236">
        <v>20.001999999999995</v>
      </c>
      <c r="Z236" t="s">
        <v>7865</v>
      </c>
      <c r="AA236" s="111" t="s">
        <v>1</v>
      </c>
      <c r="AB236" t="s">
        <v>8040</v>
      </c>
      <c r="AC236">
        <v>7.7</v>
      </c>
    </row>
    <row r="237" spans="1:29" hidden="1" x14ac:dyDescent="0.25">
      <c r="A237" t="s">
        <v>8323</v>
      </c>
      <c r="B237" t="str">
        <f t="shared" si="20"/>
        <v>Octubre</v>
      </c>
      <c r="C237" t="b">
        <f t="shared" si="16"/>
        <v>0</v>
      </c>
      <c r="D237">
        <v>502</v>
      </c>
      <c r="E237">
        <v>2022</v>
      </c>
      <c r="F237" t="s">
        <v>8744</v>
      </c>
      <c r="G237" t="s">
        <v>7703</v>
      </c>
      <c r="H237" t="s">
        <v>0</v>
      </c>
      <c r="I237" t="str">
        <f t="shared" si="17"/>
        <v>CCF</v>
      </c>
      <c r="J237" t="str">
        <f t="shared" si="18"/>
        <v>Impreso por imprenta o tiquetes</v>
      </c>
      <c r="K237" s="64" t="s">
        <v>8500</v>
      </c>
      <c r="L237" s="64" t="s">
        <v>7865</v>
      </c>
      <c r="M237">
        <v>937395</v>
      </c>
      <c r="N237" t="s">
        <v>1367</v>
      </c>
      <c r="O237" t="str">
        <f t="shared" si="19"/>
        <v>06142407500017</v>
      </c>
      <c r="P237" t="s">
        <v>1368</v>
      </c>
      <c r="Q237">
        <v>4.24</v>
      </c>
      <c r="R237">
        <v>0</v>
      </c>
      <c r="S237">
        <v>0</v>
      </c>
      <c r="T237">
        <v>52.82</v>
      </c>
      <c r="U237">
        <v>0</v>
      </c>
      <c r="V237">
        <v>0</v>
      </c>
      <c r="W237">
        <v>0</v>
      </c>
      <c r="X237">
        <v>6.8666</v>
      </c>
      <c r="Y237">
        <v>63.926600000000001</v>
      </c>
      <c r="Z237" t="s">
        <v>7865</v>
      </c>
      <c r="AA237" s="111" t="s">
        <v>1</v>
      </c>
      <c r="AB237" t="s">
        <v>8040</v>
      </c>
      <c r="AC237">
        <v>7.35</v>
      </c>
    </row>
    <row r="238" spans="1:29" hidden="1" x14ac:dyDescent="0.25">
      <c r="A238" t="s">
        <v>8323</v>
      </c>
      <c r="B238" t="str">
        <f t="shared" si="20"/>
        <v>Octubre</v>
      </c>
      <c r="C238" t="b">
        <f t="shared" si="16"/>
        <v>0</v>
      </c>
      <c r="D238">
        <v>501</v>
      </c>
      <c r="E238">
        <v>2022</v>
      </c>
      <c r="F238" t="s">
        <v>8726</v>
      </c>
      <c r="G238" t="s">
        <v>7703</v>
      </c>
      <c r="H238" t="s">
        <v>0</v>
      </c>
      <c r="I238" t="str">
        <f t="shared" si="17"/>
        <v>CCF</v>
      </c>
      <c r="J238" t="str">
        <f t="shared" si="18"/>
        <v>Impreso por imprenta o tiquetes</v>
      </c>
      <c r="K238" s="64" t="s">
        <v>8500</v>
      </c>
      <c r="L238" s="64" t="s">
        <v>7865</v>
      </c>
      <c r="M238">
        <v>3786893</v>
      </c>
      <c r="N238" t="s">
        <v>1315</v>
      </c>
      <c r="O238" t="str">
        <f t="shared" si="19"/>
        <v>06140108580017</v>
      </c>
      <c r="P238" t="s">
        <v>1316</v>
      </c>
      <c r="Q238">
        <v>0</v>
      </c>
      <c r="R238">
        <v>0</v>
      </c>
      <c r="S238">
        <v>0</v>
      </c>
      <c r="T238">
        <v>141.24</v>
      </c>
      <c r="U238">
        <v>0</v>
      </c>
      <c r="V238">
        <v>0</v>
      </c>
      <c r="W238">
        <v>0</v>
      </c>
      <c r="X238">
        <v>18.3612</v>
      </c>
      <c r="Y238">
        <v>159.60120000000001</v>
      </c>
      <c r="Z238" t="s">
        <v>7865</v>
      </c>
      <c r="AA238" s="111" t="s">
        <v>1</v>
      </c>
      <c r="AB238" t="s">
        <v>7865</v>
      </c>
      <c r="AC238">
        <v>0</v>
      </c>
    </row>
    <row r="239" spans="1:29" hidden="1" x14ac:dyDescent="0.25">
      <c r="A239" t="s">
        <v>8323</v>
      </c>
      <c r="B239" t="str">
        <f t="shared" si="20"/>
        <v>Octubre</v>
      </c>
      <c r="C239" t="b">
        <f t="shared" si="16"/>
        <v>0</v>
      </c>
      <c r="D239">
        <v>500</v>
      </c>
      <c r="E239">
        <v>2022</v>
      </c>
      <c r="F239" t="s">
        <v>8717</v>
      </c>
      <c r="G239" t="s">
        <v>7703</v>
      </c>
      <c r="H239" t="s">
        <v>0</v>
      </c>
      <c r="I239" t="str">
        <f t="shared" si="17"/>
        <v>CCF</v>
      </c>
      <c r="J239" t="str">
        <f t="shared" si="18"/>
        <v>Impreso por imprenta o tiquetes</v>
      </c>
      <c r="K239" s="64" t="s">
        <v>8500</v>
      </c>
      <c r="L239" s="64" t="s">
        <v>7865</v>
      </c>
      <c r="M239">
        <v>373</v>
      </c>
      <c r="N239" t="s">
        <v>1435</v>
      </c>
      <c r="O239" t="str">
        <f t="shared" si="19"/>
        <v>06140108161017</v>
      </c>
      <c r="P239" t="s">
        <v>1436</v>
      </c>
      <c r="Q239">
        <v>0</v>
      </c>
      <c r="R239">
        <v>0</v>
      </c>
      <c r="S239">
        <v>0</v>
      </c>
      <c r="T239">
        <v>27.75</v>
      </c>
      <c r="U239">
        <v>0</v>
      </c>
      <c r="V239">
        <v>0</v>
      </c>
      <c r="W239">
        <v>0</v>
      </c>
      <c r="X239">
        <v>3.6074999999999999</v>
      </c>
      <c r="Y239">
        <v>31.357500000000002</v>
      </c>
      <c r="Z239" t="s">
        <v>7865</v>
      </c>
      <c r="AA239" s="111" t="s">
        <v>1</v>
      </c>
      <c r="AB239" t="s">
        <v>7865</v>
      </c>
      <c r="AC239">
        <v>0</v>
      </c>
    </row>
    <row r="240" spans="1:29" hidden="1" x14ac:dyDescent="0.25">
      <c r="A240" t="s">
        <v>8323</v>
      </c>
      <c r="B240" t="str">
        <f t="shared" si="20"/>
        <v>Octubre</v>
      </c>
      <c r="C240" t="b">
        <f t="shared" si="16"/>
        <v>0</v>
      </c>
      <c r="D240">
        <v>499</v>
      </c>
      <c r="E240">
        <v>2022</v>
      </c>
      <c r="F240" t="s">
        <v>8722</v>
      </c>
      <c r="G240" t="s">
        <v>7703</v>
      </c>
      <c r="H240" t="s">
        <v>0</v>
      </c>
      <c r="I240" t="str">
        <f t="shared" si="17"/>
        <v>CCF</v>
      </c>
      <c r="J240" t="str">
        <f t="shared" si="18"/>
        <v>Impreso por imprenta o tiquetes</v>
      </c>
      <c r="K240" s="64" t="s">
        <v>8500</v>
      </c>
      <c r="L240" s="64" t="s">
        <v>7865</v>
      </c>
      <c r="M240">
        <v>226858</v>
      </c>
      <c r="N240" t="s">
        <v>1322</v>
      </c>
      <c r="O240" t="str">
        <f t="shared" si="19"/>
        <v>14070503650018</v>
      </c>
      <c r="P240" t="s">
        <v>1323</v>
      </c>
      <c r="Q240">
        <v>1.46</v>
      </c>
      <c r="R240">
        <v>0</v>
      </c>
      <c r="S240">
        <v>0</v>
      </c>
      <c r="T240">
        <v>16.41</v>
      </c>
      <c r="U240">
        <v>0</v>
      </c>
      <c r="V240">
        <v>0</v>
      </c>
      <c r="W240">
        <v>0</v>
      </c>
      <c r="X240">
        <v>2.1333000000000002</v>
      </c>
      <c r="Y240">
        <v>20.003300000000003</v>
      </c>
      <c r="Z240" t="s">
        <v>7865</v>
      </c>
      <c r="AA240" s="111" t="s">
        <v>1</v>
      </c>
      <c r="AB240" t="s">
        <v>7865</v>
      </c>
      <c r="AC240">
        <v>0</v>
      </c>
    </row>
    <row r="241" spans="1:29" hidden="1" x14ac:dyDescent="0.25">
      <c r="A241" t="s">
        <v>8323</v>
      </c>
      <c r="B241" t="str">
        <f t="shared" si="20"/>
        <v>Octubre</v>
      </c>
      <c r="C241" t="b">
        <f t="shared" si="16"/>
        <v>0</v>
      </c>
      <c r="D241">
        <v>498</v>
      </c>
      <c r="E241">
        <v>2022</v>
      </c>
      <c r="F241" t="s">
        <v>8735</v>
      </c>
      <c r="G241" t="s">
        <v>7703</v>
      </c>
      <c r="H241" t="s">
        <v>0</v>
      </c>
      <c r="I241" t="str">
        <f t="shared" si="17"/>
        <v>CCF</v>
      </c>
      <c r="J241" t="str">
        <f t="shared" si="18"/>
        <v>Impreso por imprenta o tiquetes</v>
      </c>
      <c r="K241" s="64" t="s">
        <v>8500</v>
      </c>
      <c r="L241" s="64" t="s">
        <v>7865</v>
      </c>
      <c r="M241">
        <v>28854</v>
      </c>
      <c r="N241" t="s">
        <v>1322</v>
      </c>
      <c r="O241" t="str">
        <f t="shared" si="19"/>
        <v>14070503650018</v>
      </c>
      <c r="P241" t="s">
        <v>1323</v>
      </c>
      <c r="Q241">
        <v>1.46</v>
      </c>
      <c r="R241">
        <v>0</v>
      </c>
      <c r="S241">
        <v>0</v>
      </c>
      <c r="T241">
        <v>16.41</v>
      </c>
      <c r="U241">
        <v>0</v>
      </c>
      <c r="V241">
        <v>0</v>
      </c>
      <c r="W241">
        <v>0</v>
      </c>
      <c r="X241">
        <v>2.1333000000000002</v>
      </c>
      <c r="Y241">
        <v>20.003300000000003</v>
      </c>
      <c r="Z241" t="s">
        <v>7865</v>
      </c>
      <c r="AA241" s="111" t="s">
        <v>1</v>
      </c>
      <c r="AB241" t="s">
        <v>7865</v>
      </c>
      <c r="AC241">
        <v>0</v>
      </c>
    </row>
    <row r="242" spans="1:29" hidden="1" x14ac:dyDescent="0.25">
      <c r="A242" t="s">
        <v>8323</v>
      </c>
      <c r="B242" t="str">
        <f t="shared" si="20"/>
        <v>Octubre</v>
      </c>
      <c r="C242" t="b">
        <f t="shared" si="16"/>
        <v>0</v>
      </c>
      <c r="D242">
        <v>497</v>
      </c>
      <c r="E242">
        <v>2022</v>
      </c>
      <c r="F242" t="s">
        <v>8655</v>
      </c>
      <c r="G242" t="s">
        <v>7703</v>
      </c>
      <c r="H242" t="s">
        <v>0</v>
      </c>
      <c r="I242" t="str">
        <f t="shared" si="17"/>
        <v>CCF</v>
      </c>
      <c r="J242" t="str">
        <f t="shared" si="18"/>
        <v>Impreso por imprenta o tiquetes</v>
      </c>
      <c r="K242" s="64" t="s">
        <v>8500</v>
      </c>
      <c r="L242" s="64" t="s">
        <v>7865</v>
      </c>
      <c r="M242">
        <v>26286</v>
      </c>
      <c r="N242" t="s">
        <v>572</v>
      </c>
      <c r="O242" t="str">
        <f t="shared" si="19"/>
        <v>02102402171027</v>
      </c>
      <c r="P242" t="s">
        <v>573</v>
      </c>
      <c r="Q242">
        <v>0</v>
      </c>
      <c r="R242">
        <v>0</v>
      </c>
      <c r="S242">
        <v>0</v>
      </c>
      <c r="T242">
        <v>2773.5</v>
      </c>
      <c r="U242">
        <v>0</v>
      </c>
      <c r="V242">
        <v>0</v>
      </c>
      <c r="W242">
        <v>0</v>
      </c>
      <c r="X242">
        <v>360.55500000000001</v>
      </c>
      <c r="Y242">
        <v>3134.0549999999998</v>
      </c>
      <c r="Z242" t="s">
        <v>7865</v>
      </c>
      <c r="AA242" s="111" t="s">
        <v>1</v>
      </c>
      <c r="AB242" t="s">
        <v>7865</v>
      </c>
      <c r="AC242">
        <v>0</v>
      </c>
    </row>
    <row r="243" spans="1:29" hidden="1" x14ac:dyDescent="0.25">
      <c r="A243" t="s">
        <v>8323</v>
      </c>
      <c r="B243" t="str">
        <f t="shared" si="20"/>
        <v>Octubre</v>
      </c>
      <c r="C243" t="b">
        <f t="shared" si="16"/>
        <v>0</v>
      </c>
      <c r="D243">
        <v>496</v>
      </c>
      <c r="E243">
        <v>2022</v>
      </c>
      <c r="F243" t="s">
        <v>8723</v>
      </c>
      <c r="G243" t="s">
        <v>7703</v>
      </c>
      <c r="H243" t="s">
        <v>0</v>
      </c>
      <c r="I243" t="str">
        <f t="shared" si="17"/>
        <v>CCF</v>
      </c>
      <c r="J243" t="str">
        <f t="shared" si="18"/>
        <v>Impreso por imprenta o tiquetes</v>
      </c>
      <c r="K243" s="64" t="s">
        <v>8500</v>
      </c>
      <c r="L243" s="64" t="s">
        <v>7865</v>
      </c>
      <c r="M243">
        <v>935334</v>
      </c>
      <c r="N243" t="s">
        <v>1367</v>
      </c>
      <c r="O243" t="str">
        <f t="shared" si="19"/>
        <v>06142407500017</v>
      </c>
      <c r="P243" t="s">
        <v>1368</v>
      </c>
      <c r="Q243">
        <v>4.6500000000000004</v>
      </c>
      <c r="R243">
        <v>0</v>
      </c>
      <c r="S243">
        <v>0</v>
      </c>
      <c r="T243">
        <v>57.88</v>
      </c>
      <c r="U243">
        <v>0</v>
      </c>
      <c r="V243">
        <v>0</v>
      </c>
      <c r="W243">
        <v>0</v>
      </c>
      <c r="X243">
        <v>7.5244000000000009</v>
      </c>
      <c r="Y243">
        <v>70.054400000000001</v>
      </c>
      <c r="Z243" t="s">
        <v>7865</v>
      </c>
      <c r="AA243" s="111" t="s">
        <v>1</v>
      </c>
      <c r="AB243" t="s">
        <v>7865</v>
      </c>
      <c r="AC243">
        <v>0</v>
      </c>
    </row>
    <row r="244" spans="1:29" hidden="1" x14ac:dyDescent="0.25">
      <c r="A244" t="s">
        <v>8323</v>
      </c>
      <c r="B244" t="str">
        <f t="shared" si="20"/>
        <v>Octubre</v>
      </c>
      <c r="C244" t="b">
        <f t="shared" si="16"/>
        <v>0</v>
      </c>
      <c r="D244">
        <v>495</v>
      </c>
      <c r="E244">
        <v>2022</v>
      </c>
      <c r="F244" t="s">
        <v>8719</v>
      </c>
      <c r="G244" t="s">
        <v>7703</v>
      </c>
      <c r="H244" t="s">
        <v>0</v>
      </c>
      <c r="I244" t="str">
        <f t="shared" si="17"/>
        <v>CCF</v>
      </c>
      <c r="J244" t="str">
        <f t="shared" si="18"/>
        <v>Impreso por imprenta o tiquetes</v>
      </c>
      <c r="K244" s="64" t="s">
        <v>8500</v>
      </c>
      <c r="L244" s="64" t="s">
        <v>7865</v>
      </c>
      <c r="M244">
        <v>14405</v>
      </c>
      <c r="N244" t="s">
        <v>1485</v>
      </c>
      <c r="O244" t="str">
        <f t="shared" si="19"/>
        <v>06142403071030</v>
      </c>
      <c r="P244" t="s">
        <v>1486</v>
      </c>
      <c r="Q244">
        <v>2.9</v>
      </c>
      <c r="R244">
        <v>0</v>
      </c>
      <c r="S244">
        <v>0</v>
      </c>
      <c r="T244">
        <v>32.83</v>
      </c>
      <c r="U244">
        <v>0</v>
      </c>
      <c r="V244">
        <v>0</v>
      </c>
      <c r="W244">
        <v>0</v>
      </c>
      <c r="X244">
        <v>4.2679</v>
      </c>
      <c r="Y244">
        <v>39.997899999999994</v>
      </c>
      <c r="Z244" t="s">
        <v>7865</v>
      </c>
      <c r="AA244" s="111" t="s">
        <v>1</v>
      </c>
      <c r="AB244" t="s">
        <v>7865</v>
      </c>
      <c r="AC244">
        <v>0</v>
      </c>
    </row>
    <row r="245" spans="1:29" hidden="1" x14ac:dyDescent="0.25">
      <c r="A245" t="s">
        <v>8323</v>
      </c>
      <c r="B245" t="str">
        <f t="shared" si="20"/>
        <v>Octubre</v>
      </c>
      <c r="C245" t="b">
        <f t="shared" si="16"/>
        <v>0</v>
      </c>
      <c r="D245">
        <v>494</v>
      </c>
      <c r="E245">
        <v>2022</v>
      </c>
      <c r="F245" t="s">
        <v>8718</v>
      </c>
      <c r="G245" t="s">
        <v>7703</v>
      </c>
      <c r="H245" t="s">
        <v>0</v>
      </c>
      <c r="I245" t="str">
        <f t="shared" si="17"/>
        <v>CCF</v>
      </c>
      <c r="J245" t="str">
        <f t="shared" si="18"/>
        <v>Impreso por imprenta o tiquetes</v>
      </c>
      <c r="K245" s="64" t="s">
        <v>8500</v>
      </c>
      <c r="L245" s="64" t="s">
        <v>7865</v>
      </c>
      <c r="M245">
        <v>15225</v>
      </c>
      <c r="N245" t="s">
        <v>1348</v>
      </c>
      <c r="O245" t="str">
        <f t="shared" si="19"/>
        <v>06142406870019</v>
      </c>
      <c r="P245" t="s">
        <v>1349</v>
      </c>
      <c r="Q245">
        <v>0</v>
      </c>
      <c r="R245">
        <v>0</v>
      </c>
      <c r="S245">
        <v>0</v>
      </c>
      <c r="T245">
        <v>61.95</v>
      </c>
      <c r="U245">
        <v>0</v>
      </c>
      <c r="V245">
        <v>0</v>
      </c>
      <c r="W245">
        <v>0</v>
      </c>
      <c r="X245">
        <v>8.0535000000000014</v>
      </c>
      <c r="Y245">
        <v>70.003500000000003</v>
      </c>
      <c r="Z245" t="s">
        <v>7865</v>
      </c>
      <c r="AA245" s="111" t="s">
        <v>1</v>
      </c>
      <c r="AB245" t="s">
        <v>7865</v>
      </c>
      <c r="AC245">
        <v>0</v>
      </c>
    </row>
    <row r="246" spans="1:29" hidden="1" x14ac:dyDescent="0.25">
      <c r="A246" t="s">
        <v>8323</v>
      </c>
      <c r="B246" t="str">
        <f t="shared" si="20"/>
        <v>Octubre</v>
      </c>
      <c r="C246" t="b">
        <f t="shared" si="16"/>
        <v>0</v>
      </c>
      <c r="D246">
        <v>493</v>
      </c>
      <c r="E246">
        <v>2022</v>
      </c>
      <c r="F246" t="s">
        <v>8721</v>
      </c>
      <c r="G246" t="s">
        <v>7703</v>
      </c>
      <c r="H246" t="s">
        <v>0</v>
      </c>
      <c r="I246" t="str">
        <f t="shared" si="17"/>
        <v>CCF</v>
      </c>
      <c r="J246" t="str">
        <f t="shared" si="18"/>
        <v>Impreso por imprenta o tiquetes</v>
      </c>
      <c r="K246" s="64" t="s">
        <v>8500</v>
      </c>
      <c r="L246" s="64" t="s">
        <v>7865</v>
      </c>
      <c r="M246">
        <v>21939</v>
      </c>
      <c r="N246" t="s">
        <v>1320</v>
      </c>
      <c r="O246" t="str">
        <f t="shared" si="19"/>
        <v>06140711071030</v>
      </c>
      <c r="P246" t="s">
        <v>1321</v>
      </c>
      <c r="Q246">
        <v>0</v>
      </c>
      <c r="R246">
        <v>0</v>
      </c>
      <c r="S246">
        <v>0</v>
      </c>
      <c r="T246">
        <v>19.29</v>
      </c>
      <c r="U246">
        <v>0</v>
      </c>
      <c r="V246">
        <v>0</v>
      </c>
      <c r="W246">
        <v>0</v>
      </c>
      <c r="X246">
        <v>2.5076999999999998</v>
      </c>
      <c r="Y246">
        <v>21.797699999999999</v>
      </c>
      <c r="Z246" t="s">
        <v>7865</v>
      </c>
      <c r="AA246" s="111" t="s">
        <v>1</v>
      </c>
      <c r="AB246" t="s">
        <v>7865</v>
      </c>
      <c r="AC246">
        <v>0</v>
      </c>
    </row>
    <row r="247" spans="1:29" hidden="1" x14ac:dyDescent="0.25">
      <c r="A247" t="s">
        <v>8323</v>
      </c>
      <c r="B247" t="str">
        <f t="shared" si="20"/>
        <v>Octubre</v>
      </c>
      <c r="C247" t="b">
        <f t="shared" si="16"/>
        <v>0</v>
      </c>
      <c r="D247">
        <v>492</v>
      </c>
      <c r="E247">
        <v>2022</v>
      </c>
      <c r="F247" t="s">
        <v>8721</v>
      </c>
      <c r="G247" t="s">
        <v>7703</v>
      </c>
      <c r="H247" t="s">
        <v>0</v>
      </c>
      <c r="I247" t="str">
        <f t="shared" si="17"/>
        <v>CCF</v>
      </c>
      <c r="J247" t="str">
        <f t="shared" si="18"/>
        <v>Impreso por imprenta o tiquetes</v>
      </c>
      <c r="K247" s="64" t="s">
        <v>8500</v>
      </c>
      <c r="L247" s="64" t="s">
        <v>7865</v>
      </c>
      <c r="M247">
        <v>7748</v>
      </c>
      <c r="N247" t="s">
        <v>1477</v>
      </c>
      <c r="O247" t="str">
        <f t="shared" si="19"/>
        <v>06140804161013</v>
      </c>
      <c r="P247" t="s">
        <v>1478</v>
      </c>
      <c r="Q247">
        <v>2.79</v>
      </c>
      <c r="R247">
        <v>0</v>
      </c>
      <c r="S247">
        <v>0</v>
      </c>
      <c r="T247">
        <v>32.92</v>
      </c>
      <c r="U247">
        <v>0</v>
      </c>
      <c r="V247">
        <v>0</v>
      </c>
      <c r="W247">
        <v>0</v>
      </c>
      <c r="X247">
        <v>4.2796000000000003</v>
      </c>
      <c r="Y247">
        <v>39.989600000000003</v>
      </c>
      <c r="Z247" t="s">
        <v>7865</v>
      </c>
      <c r="AA247" s="111" t="s">
        <v>1</v>
      </c>
      <c r="AB247" t="s">
        <v>7865</v>
      </c>
      <c r="AC247">
        <v>0</v>
      </c>
    </row>
    <row r="248" spans="1:29" hidden="1" x14ac:dyDescent="0.25">
      <c r="A248" t="s">
        <v>8323</v>
      </c>
      <c r="B248" t="str">
        <f t="shared" si="20"/>
        <v>Octubre</v>
      </c>
      <c r="C248" t="b">
        <f t="shared" si="16"/>
        <v>0</v>
      </c>
      <c r="D248">
        <v>491</v>
      </c>
      <c r="E248">
        <v>2022</v>
      </c>
      <c r="F248" t="s">
        <v>8743</v>
      </c>
      <c r="G248" t="s">
        <v>7703</v>
      </c>
      <c r="H248" t="s">
        <v>0</v>
      </c>
      <c r="I248" t="str">
        <f t="shared" si="17"/>
        <v>CCF</v>
      </c>
      <c r="J248" t="str">
        <f t="shared" si="18"/>
        <v>Impreso por imprenta o tiquetes</v>
      </c>
      <c r="K248" s="64" t="s">
        <v>8500</v>
      </c>
      <c r="L248" s="64" t="s">
        <v>7865</v>
      </c>
      <c r="M248">
        <v>9101</v>
      </c>
      <c r="N248" t="s">
        <v>7893</v>
      </c>
      <c r="O248" t="str">
        <f t="shared" si="19"/>
        <v>06140602141037</v>
      </c>
      <c r="P248" t="s">
        <v>7894</v>
      </c>
      <c r="Q248">
        <v>2.79</v>
      </c>
      <c r="R248">
        <v>0</v>
      </c>
      <c r="S248">
        <v>0</v>
      </c>
      <c r="T248">
        <v>32.92</v>
      </c>
      <c r="U248">
        <v>0</v>
      </c>
      <c r="V248">
        <v>0</v>
      </c>
      <c r="W248">
        <v>0</v>
      </c>
      <c r="X248">
        <v>4.2796000000000003</v>
      </c>
      <c r="Y248">
        <v>39.989600000000003</v>
      </c>
      <c r="Z248" t="s">
        <v>7865</v>
      </c>
      <c r="AA248" s="111" t="s">
        <v>1</v>
      </c>
      <c r="AB248" t="s">
        <v>7865</v>
      </c>
      <c r="AC248">
        <v>0</v>
      </c>
    </row>
    <row r="249" spans="1:29" hidden="1" x14ac:dyDescent="0.25">
      <c r="A249" t="s">
        <v>8323</v>
      </c>
      <c r="B249" t="str">
        <f t="shared" si="20"/>
        <v>Octubre</v>
      </c>
      <c r="C249" t="b">
        <f t="shared" si="16"/>
        <v>0</v>
      </c>
      <c r="D249">
        <v>490</v>
      </c>
      <c r="E249">
        <v>2022</v>
      </c>
      <c r="F249" t="s">
        <v>8722</v>
      </c>
      <c r="G249" t="s">
        <v>7703</v>
      </c>
      <c r="H249" t="s">
        <v>0</v>
      </c>
      <c r="I249" t="str">
        <f t="shared" si="17"/>
        <v>CCF</v>
      </c>
      <c r="J249" t="str">
        <f t="shared" si="18"/>
        <v>Impreso por imprenta o tiquetes</v>
      </c>
      <c r="K249" s="64" t="s">
        <v>8500</v>
      </c>
      <c r="L249" s="64" t="s">
        <v>7865</v>
      </c>
      <c r="M249">
        <v>4241934</v>
      </c>
      <c r="N249" t="s">
        <v>1352</v>
      </c>
      <c r="O249" t="str">
        <f t="shared" si="19"/>
        <v>06142708101053</v>
      </c>
      <c r="P249" t="s">
        <v>1353</v>
      </c>
      <c r="Q249">
        <v>2.91</v>
      </c>
      <c r="R249">
        <v>0</v>
      </c>
      <c r="S249">
        <v>0</v>
      </c>
      <c r="T249">
        <v>32.82</v>
      </c>
      <c r="U249">
        <v>0</v>
      </c>
      <c r="V249">
        <v>0</v>
      </c>
      <c r="W249">
        <v>0</v>
      </c>
      <c r="X249">
        <v>4.2666000000000004</v>
      </c>
      <c r="Y249">
        <v>39.996600000000001</v>
      </c>
      <c r="Z249" t="s">
        <v>7865</v>
      </c>
      <c r="AA249" s="111" t="s">
        <v>1</v>
      </c>
      <c r="AB249" t="s">
        <v>7865</v>
      </c>
      <c r="AC249">
        <v>0</v>
      </c>
    </row>
    <row r="250" spans="1:29" hidden="1" x14ac:dyDescent="0.25">
      <c r="A250" t="s">
        <v>8323</v>
      </c>
      <c r="B250" t="str">
        <f t="shared" si="20"/>
        <v>Octubre</v>
      </c>
      <c r="C250" t="b">
        <f t="shared" si="16"/>
        <v>0</v>
      </c>
      <c r="D250">
        <v>489</v>
      </c>
      <c r="E250">
        <v>2022</v>
      </c>
      <c r="F250" t="s">
        <v>8714</v>
      </c>
      <c r="G250" t="s">
        <v>7703</v>
      </c>
      <c r="H250" t="s">
        <v>0</v>
      </c>
      <c r="I250" t="str">
        <f t="shared" si="17"/>
        <v>CCF</v>
      </c>
      <c r="J250" t="str">
        <f t="shared" si="18"/>
        <v>Impreso por imprenta o tiquetes</v>
      </c>
      <c r="K250" s="64" t="s">
        <v>8500</v>
      </c>
      <c r="L250" s="64" t="s">
        <v>7865</v>
      </c>
      <c r="M250">
        <v>132693</v>
      </c>
      <c r="N250" t="s">
        <v>1373</v>
      </c>
      <c r="O250" t="str">
        <f t="shared" si="19"/>
        <v>06141403161033</v>
      </c>
      <c r="P250" t="s">
        <v>1374</v>
      </c>
      <c r="Q250">
        <v>2.95</v>
      </c>
      <c r="R250">
        <v>0</v>
      </c>
      <c r="S250">
        <v>0</v>
      </c>
      <c r="T250">
        <v>32.79</v>
      </c>
      <c r="U250">
        <v>0</v>
      </c>
      <c r="V250">
        <v>0</v>
      </c>
      <c r="W250">
        <v>0</v>
      </c>
      <c r="X250">
        <v>4.2626999999999997</v>
      </c>
      <c r="Y250">
        <v>40.002700000000004</v>
      </c>
      <c r="Z250" t="s">
        <v>7865</v>
      </c>
      <c r="AA250" s="111" t="s">
        <v>1</v>
      </c>
      <c r="AB250" t="s">
        <v>8040</v>
      </c>
      <c r="AC250">
        <v>32</v>
      </c>
    </row>
    <row r="251" spans="1:29" hidden="1" x14ac:dyDescent="0.25">
      <c r="A251" t="s">
        <v>8323</v>
      </c>
      <c r="B251" t="str">
        <f t="shared" si="20"/>
        <v>Octubre</v>
      </c>
      <c r="C251" t="b">
        <f t="shared" si="16"/>
        <v>0</v>
      </c>
      <c r="D251">
        <v>488</v>
      </c>
      <c r="E251">
        <v>2022</v>
      </c>
      <c r="F251" t="s">
        <v>8716</v>
      </c>
      <c r="G251" t="s">
        <v>7703</v>
      </c>
      <c r="H251" t="s">
        <v>0</v>
      </c>
      <c r="I251" t="str">
        <f t="shared" si="17"/>
        <v>CCF</v>
      </c>
      <c r="J251" t="str">
        <f t="shared" si="18"/>
        <v>Impreso por imprenta o tiquetes</v>
      </c>
      <c r="K251" s="64" t="s">
        <v>8500</v>
      </c>
      <c r="L251" s="64" t="s">
        <v>7865</v>
      </c>
      <c r="M251">
        <v>2632</v>
      </c>
      <c r="N251" t="s">
        <v>1361</v>
      </c>
      <c r="O251" t="str">
        <f t="shared" si="19"/>
        <v>06141708071034</v>
      </c>
      <c r="P251" t="s">
        <v>1362</v>
      </c>
      <c r="Q251">
        <v>3</v>
      </c>
      <c r="R251">
        <v>0</v>
      </c>
      <c r="S251">
        <v>0</v>
      </c>
      <c r="T251">
        <v>33.72</v>
      </c>
      <c r="U251">
        <v>0</v>
      </c>
      <c r="V251">
        <v>0</v>
      </c>
      <c r="W251">
        <v>0</v>
      </c>
      <c r="X251">
        <v>4.3836000000000004</v>
      </c>
      <c r="Y251">
        <v>41.1036</v>
      </c>
      <c r="Z251" t="s">
        <v>7865</v>
      </c>
      <c r="AA251" s="111" t="s">
        <v>1</v>
      </c>
      <c r="AB251" t="s">
        <v>7865</v>
      </c>
      <c r="AC251">
        <v>0</v>
      </c>
    </row>
    <row r="252" spans="1:29" hidden="1" x14ac:dyDescent="0.25">
      <c r="A252" t="s">
        <v>8323</v>
      </c>
      <c r="B252" t="str">
        <f t="shared" si="20"/>
        <v>Octubre</v>
      </c>
      <c r="C252" t="b">
        <f t="shared" si="16"/>
        <v>0</v>
      </c>
      <c r="D252">
        <v>487</v>
      </c>
      <c r="E252">
        <v>2022</v>
      </c>
      <c r="F252" t="s">
        <v>8715</v>
      </c>
      <c r="G252" t="s">
        <v>7703</v>
      </c>
      <c r="H252" t="s">
        <v>0</v>
      </c>
      <c r="I252" t="str">
        <f t="shared" si="17"/>
        <v>CCF</v>
      </c>
      <c r="J252" t="str">
        <f t="shared" si="18"/>
        <v>Impreso por imprenta o tiquetes</v>
      </c>
      <c r="K252" s="64" t="s">
        <v>8500</v>
      </c>
      <c r="L252" s="64" t="s">
        <v>7865</v>
      </c>
      <c r="M252">
        <v>17973</v>
      </c>
      <c r="N252" t="s">
        <v>1485</v>
      </c>
      <c r="O252" t="str">
        <f t="shared" si="19"/>
        <v>06142403071030</v>
      </c>
      <c r="P252" t="s">
        <v>1486</v>
      </c>
      <c r="Q252">
        <v>2.9</v>
      </c>
      <c r="R252">
        <v>0</v>
      </c>
      <c r="S252">
        <v>0</v>
      </c>
      <c r="T252">
        <v>32.83</v>
      </c>
      <c r="U252">
        <v>0</v>
      </c>
      <c r="V252">
        <v>0</v>
      </c>
      <c r="W252">
        <v>0</v>
      </c>
      <c r="X252">
        <v>4.2679</v>
      </c>
      <c r="Y252">
        <v>39.997899999999994</v>
      </c>
      <c r="Z252" t="s">
        <v>7865</v>
      </c>
      <c r="AA252" s="111" t="s">
        <v>1</v>
      </c>
      <c r="AB252" t="s">
        <v>8047</v>
      </c>
      <c r="AC252">
        <v>1.69</v>
      </c>
    </row>
    <row r="253" spans="1:29" hidden="1" x14ac:dyDescent="0.25">
      <c r="A253" t="s">
        <v>8323</v>
      </c>
      <c r="B253" t="str">
        <f t="shared" si="20"/>
        <v>Octubre</v>
      </c>
      <c r="C253" t="b">
        <f t="shared" si="16"/>
        <v>0</v>
      </c>
      <c r="D253">
        <v>486</v>
      </c>
      <c r="E253">
        <v>2022</v>
      </c>
      <c r="F253" t="s">
        <v>8722</v>
      </c>
      <c r="G253" t="s">
        <v>7703</v>
      </c>
      <c r="H253" t="s">
        <v>0</v>
      </c>
      <c r="I253" t="str">
        <f t="shared" si="17"/>
        <v>CCF</v>
      </c>
      <c r="J253" t="str">
        <f t="shared" si="18"/>
        <v>Impreso por imprenta o tiquetes</v>
      </c>
      <c r="K253" s="64" t="s">
        <v>8500</v>
      </c>
      <c r="L253" s="64" t="s">
        <v>7865</v>
      </c>
      <c r="M253">
        <v>20023213</v>
      </c>
      <c r="N253" t="s">
        <v>3409</v>
      </c>
      <c r="O253" t="str">
        <f t="shared" si="19"/>
        <v>06140104620021</v>
      </c>
      <c r="P253" t="s">
        <v>3410</v>
      </c>
      <c r="Q253">
        <v>0</v>
      </c>
      <c r="R253">
        <v>0</v>
      </c>
      <c r="S253">
        <v>0</v>
      </c>
      <c r="T253">
        <v>257.48</v>
      </c>
      <c r="U253">
        <v>0</v>
      </c>
      <c r="V253">
        <v>0</v>
      </c>
      <c r="W253">
        <v>0</v>
      </c>
      <c r="X253">
        <v>33.4724</v>
      </c>
      <c r="Y253">
        <v>290.95240000000001</v>
      </c>
      <c r="Z253" t="s">
        <v>7865</v>
      </c>
      <c r="AA253" s="111" t="s">
        <v>1</v>
      </c>
      <c r="AB253" t="s">
        <v>7865</v>
      </c>
      <c r="AC253">
        <v>0</v>
      </c>
    </row>
    <row r="254" spans="1:29" hidden="1" x14ac:dyDescent="0.25">
      <c r="A254" t="s">
        <v>8323</v>
      </c>
      <c r="B254" t="str">
        <f t="shared" si="20"/>
        <v>Octubre</v>
      </c>
      <c r="C254" t="b">
        <f t="shared" si="16"/>
        <v>0</v>
      </c>
      <c r="D254">
        <v>485</v>
      </c>
      <c r="E254">
        <v>2022</v>
      </c>
      <c r="F254" t="s">
        <v>8715</v>
      </c>
      <c r="G254" t="s">
        <v>7703</v>
      </c>
      <c r="H254" t="s">
        <v>0</v>
      </c>
      <c r="I254" t="str">
        <f t="shared" si="17"/>
        <v>CCF</v>
      </c>
      <c r="J254" t="str">
        <f t="shared" si="18"/>
        <v>Impreso por imprenta o tiquetes</v>
      </c>
      <c r="K254" s="64" t="s">
        <v>8500</v>
      </c>
      <c r="L254" s="64" t="s">
        <v>7865</v>
      </c>
      <c r="M254">
        <v>25784</v>
      </c>
      <c r="N254" t="s">
        <v>1410</v>
      </c>
      <c r="O254" t="str">
        <f t="shared" si="19"/>
        <v>06142008011037</v>
      </c>
      <c r="P254" t="s">
        <v>1411</v>
      </c>
      <c r="Q254">
        <v>0</v>
      </c>
      <c r="R254">
        <v>0</v>
      </c>
      <c r="S254">
        <v>0</v>
      </c>
      <c r="T254">
        <v>75.27</v>
      </c>
      <c r="U254">
        <v>0</v>
      </c>
      <c r="V254">
        <v>0</v>
      </c>
      <c r="W254">
        <v>0</v>
      </c>
      <c r="X254">
        <v>9.7850999999999999</v>
      </c>
      <c r="Y254">
        <v>85.055099999999996</v>
      </c>
      <c r="Z254" t="s">
        <v>7865</v>
      </c>
      <c r="AA254" s="111" t="s">
        <v>1</v>
      </c>
      <c r="AB254" t="s">
        <v>7865</v>
      </c>
      <c r="AC254">
        <v>0</v>
      </c>
    </row>
    <row r="255" spans="1:29" hidden="1" x14ac:dyDescent="0.25">
      <c r="A255" t="s">
        <v>8323</v>
      </c>
      <c r="B255" t="str">
        <f t="shared" si="20"/>
        <v>Octubre</v>
      </c>
      <c r="C255" t="b">
        <f t="shared" si="16"/>
        <v>0</v>
      </c>
      <c r="D255">
        <v>484</v>
      </c>
      <c r="E255">
        <v>2022</v>
      </c>
      <c r="F255" t="s">
        <v>8718</v>
      </c>
      <c r="G255" t="s">
        <v>7703</v>
      </c>
      <c r="H255" t="s">
        <v>0</v>
      </c>
      <c r="I255" t="str">
        <f t="shared" si="17"/>
        <v>CCF</v>
      </c>
      <c r="J255" t="str">
        <f t="shared" si="18"/>
        <v>Impreso por imprenta o tiquetes</v>
      </c>
      <c r="K255" s="64" t="s">
        <v>8500</v>
      </c>
      <c r="L255" s="64" t="s">
        <v>7865</v>
      </c>
      <c r="M255">
        <v>7218</v>
      </c>
      <c r="N255" t="s">
        <v>1525</v>
      </c>
      <c r="O255" t="str">
        <f t="shared" si="19"/>
        <v>06140706911055</v>
      </c>
      <c r="P255" t="s">
        <v>1526</v>
      </c>
      <c r="Q255">
        <v>0</v>
      </c>
      <c r="R255">
        <v>0</v>
      </c>
      <c r="S255">
        <v>0</v>
      </c>
      <c r="T255">
        <v>193.81</v>
      </c>
      <c r="U255">
        <v>0</v>
      </c>
      <c r="V255">
        <v>0</v>
      </c>
      <c r="W255">
        <v>0</v>
      </c>
      <c r="X255">
        <v>25.1953</v>
      </c>
      <c r="Y255">
        <v>219.00530000000001</v>
      </c>
      <c r="Z255" t="s">
        <v>7865</v>
      </c>
      <c r="AA255" s="111" t="s">
        <v>1</v>
      </c>
      <c r="AB255" t="s">
        <v>7865</v>
      </c>
      <c r="AC255">
        <v>0</v>
      </c>
    </row>
    <row r="256" spans="1:29" hidden="1" x14ac:dyDescent="0.25">
      <c r="A256" t="s">
        <v>8323</v>
      </c>
      <c r="B256" t="str">
        <f t="shared" si="20"/>
        <v>Octubre</v>
      </c>
      <c r="C256" t="b">
        <f t="shared" si="16"/>
        <v>0</v>
      </c>
      <c r="D256">
        <v>483</v>
      </c>
      <c r="E256">
        <v>2022</v>
      </c>
      <c r="F256" t="s">
        <v>8717</v>
      </c>
      <c r="G256" t="s">
        <v>7703</v>
      </c>
      <c r="H256" t="s">
        <v>0</v>
      </c>
      <c r="I256" t="str">
        <f t="shared" si="17"/>
        <v>CCF</v>
      </c>
      <c r="J256" t="str">
        <f t="shared" si="18"/>
        <v>Impreso por imprenta o tiquetes</v>
      </c>
      <c r="K256" s="64" t="s">
        <v>8500</v>
      </c>
      <c r="L256" s="64" t="s">
        <v>7865</v>
      </c>
      <c r="M256">
        <v>9961</v>
      </c>
      <c r="N256" t="s">
        <v>1392</v>
      </c>
      <c r="O256" t="str">
        <f t="shared" si="19"/>
        <v>06140210081052</v>
      </c>
      <c r="P256" t="s">
        <v>1393</v>
      </c>
      <c r="Q256">
        <v>0</v>
      </c>
      <c r="R256">
        <v>0</v>
      </c>
      <c r="S256">
        <v>0</v>
      </c>
      <c r="T256">
        <v>73.010000000000005</v>
      </c>
      <c r="U256">
        <v>0</v>
      </c>
      <c r="V256">
        <v>0</v>
      </c>
      <c r="W256">
        <v>0</v>
      </c>
      <c r="X256">
        <v>9.4913000000000007</v>
      </c>
      <c r="Y256">
        <v>82.501300000000001</v>
      </c>
      <c r="Z256" t="s">
        <v>7865</v>
      </c>
      <c r="AA256" s="111" t="s">
        <v>1</v>
      </c>
      <c r="AB256" t="s">
        <v>7865</v>
      </c>
      <c r="AC256">
        <v>0</v>
      </c>
    </row>
    <row r="257" spans="1:29" hidden="1" x14ac:dyDescent="0.25">
      <c r="A257" t="s">
        <v>8323</v>
      </c>
      <c r="B257" t="str">
        <f t="shared" si="20"/>
        <v>Octubre</v>
      </c>
      <c r="C257" t="b">
        <f t="shared" si="16"/>
        <v>0</v>
      </c>
      <c r="D257">
        <v>482</v>
      </c>
      <c r="E257">
        <v>2022</v>
      </c>
      <c r="F257" t="s">
        <v>8734</v>
      </c>
      <c r="G257" t="s">
        <v>7703</v>
      </c>
      <c r="H257" t="s">
        <v>0</v>
      </c>
      <c r="I257" t="str">
        <f t="shared" si="17"/>
        <v>CCF</v>
      </c>
      <c r="J257" t="str">
        <f t="shared" si="18"/>
        <v>Impreso por imprenta o tiquetes</v>
      </c>
      <c r="K257" s="64" t="s">
        <v>8500</v>
      </c>
      <c r="L257" s="64" t="s">
        <v>7865</v>
      </c>
      <c r="M257">
        <v>38665</v>
      </c>
      <c r="N257" t="s">
        <v>1382</v>
      </c>
      <c r="O257" t="str">
        <f t="shared" si="19"/>
        <v>06142501101070</v>
      </c>
      <c r="P257" t="s">
        <v>1383</v>
      </c>
      <c r="Q257">
        <v>2.8899999999999997</v>
      </c>
      <c r="R257">
        <v>0</v>
      </c>
      <c r="S257">
        <v>0</v>
      </c>
      <c r="T257">
        <v>32.83</v>
      </c>
      <c r="U257">
        <v>0</v>
      </c>
      <c r="V257">
        <v>0</v>
      </c>
      <c r="W257">
        <v>0</v>
      </c>
      <c r="X257">
        <v>4.2679</v>
      </c>
      <c r="Y257">
        <v>39.987899999999996</v>
      </c>
      <c r="Z257" t="s">
        <v>7865</v>
      </c>
      <c r="AA257" s="111" t="s">
        <v>1</v>
      </c>
      <c r="AB257" t="s">
        <v>7865</v>
      </c>
      <c r="AC257">
        <v>0</v>
      </c>
    </row>
    <row r="258" spans="1:29" hidden="1" x14ac:dyDescent="0.25">
      <c r="A258" t="s">
        <v>8323</v>
      </c>
      <c r="B258" t="str">
        <f t="shared" si="20"/>
        <v>Octubre</v>
      </c>
      <c r="C258" t="b">
        <f t="shared" si="16"/>
        <v>0</v>
      </c>
      <c r="D258">
        <v>481</v>
      </c>
      <c r="E258">
        <v>2022</v>
      </c>
      <c r="F258" t="s">
        <v>8724</v>
      </c>
      <c r="G258" t="s">
        <v>7703</v>
      </c>
      <c r="H258" t="s">
        <v>0</v>
      </c>
      <c r="I258" t="str">
        <f t="shared" si="17"/>
        <v>CCF</v>
      </c>
      <c r="J258" t="str">
        <f t="shared" si="18"/>
        <v>Impreso por imprenta o tiquetes</v>
      </c>
      <c r="K258" s="64" t="s">
        <v>8500</v>
      </c>
      <c r="L258" s="64" t="s">
        <v>7865</v>
      </c>
      <c r="M258">
        <v>1398</v>
      </c>
      <c r="N258" t="s">
        <v>8739</v>
      </c>
      <c r="O258" t="str">
        <f t="shared" si="19"/>
        <v>11081010721018</v>
      </c>
      <c r="P258" t="s">
        <v>8740</v>
      </c>
      <c r="Q258">
        <v>0</v>
      </c>
      <c r="R258">
        <v>0</v>
      </c>
      <c r="S258">
        <v>0</v>
      </c>
      <c r="T258">
        <v>76.25</v>
      </c>
      <c r="U258">
        <v>0</v>
      </c>
      <c r="V258">
        <v>0</v>
      </c>
      <c r="W258">
        <v>0</v>
      </c>
      <c r="X258">
        <v>9.9124999999999996</v>
      </c>
      <c r="Y258">
        <v>86.162499999999994</v>
      </c>
      <c r="Z258" t="s">
        <v>7865</v>
      </c>
      <c r="AA258" s="111" t="s">
        <v>1</v>
      </c>
      <c r="AB258" t="s">
        <v>7865</v>
      </c>
      <c r="AC258">
        <v>0</v>
      </c>
    </row>
    <row r="259" spans="1:29" hidden="1" x14ac:dyDescent="0.25">
      <c r="A259" t="s">
        <v>8323</v>
      </c>
      <c r="B259" t="str">
        <f t="shared" si="20"/>
        <v>Octubre</v>
      </c>
      <c r="C259" t="b">
        <f t="shared" ref="C259:C272" si="21">IF(A259="ENERO",REPLACE(A259,2,4,"nero"),IF(A259="FEBRERO",REPLACE(A259,2,6,"ebrero"),IF(A259="MARZO",REPLACE(A259,2,4,"arzo")*IF(A259="ABRIL",REPLACE(A259,2,4,"bril")*IF(A259="MAYO",REPLACE(A259,2,3,"ayo")*IF(A259="JUNIO",REPLACE(A259,2,4,"unio"),0))))))</f>
        <v>0</v>
      </c>
      <c r="D259">
        <v>480</v>
      </c>
      <c r="E259">
        <v>2022</v>
      </c>
      <c r="F259" t="s">
        <v>8724</v>
      </c>
      <c r="G259" t="s">
        <v>7703</v>
      </c>
      <c r="H259" t="s">
        <v>0</v>
      </c>
      <c r="I259" t="str">
        <f t="shared" ref="I259:I322" si="22">IF(H259="03","CCF",IF(H259="05","Nota de crédito",IF(H259="12","Factura",0)))</f>
        <v>CCF</v>
      </c>
      <c r="J259" t="str">
        <f t="shared" ref="J259:J322" si="23">IF(I259="CCF","Impreso por imprenta o tiquetes",IF(I259="Nota de crédito","Impreso por imprenta o tiquetes",IF(I259="Factura","Otros",0)))</f>
        <v>Impreso por imprenta o tiquetes</v>
      </c>
      <c r="K259" s="64" t="s">
        <v>8500</v>
      </c>
      <c r="L259" s="64" t="s">
        <v>7865</v>
      </c>
      <c r="M259">
        <v>14</v>
      </c>
      <c r="N259" t="s">
        <v>8741</v>
      </c>
      <c r="O259" t="str">
        <f t="shared" ref="O259:O322" si="24">IF(N259="",Z259,N259)</f>
        <v>03062612731027</v>
      </c>
      <c r="P259" t="s">
        <v>8742</v>
      </c>
      <c r="Q259">
        <v>0</v>
      </c>
      <c r="R259">
        <v>0</v>
      </c>
      <c r="S259">
        <v>0</v>
      </c>
      <c r="T259">
        <v>15</v>
      </c>
      <c r="U259">
        <v>0</v>
      </c>
      <c r="V259">
        <v>0</v>
      </c>
      <c r="W259">
        <v>0</v>
      </c>
      <c r="X259">
        <v>1.9500000000000002</v>
      </c>
      <c r="Y259">
        <v>16.95</v>
      </c>
      <c r="Z259" t="s">
        <v>7865</v>
      </c>
      <c r="AA259" s="111" t="s">
        <v>1</v>
      </c>
      <c r="AB259" t="s">
        <v>7865</v>
      </c>
      <c r="AC259">
        <v>0</v>
      </c>
    </row>
    <row r="260" spans="1:29" hidden="1" x14ac:dyDescent="0.25">
      <c r="A260" t="s">
        <v>8323</v>
      </c>
      <c r="B260" t="str">
        <f t="shared" si="20"/>
        <v>Octubre</v>
      </c>
      <c r="C260" t="b">
        <f t="shared" si="21"/>
        <v>0</v>
      </c>
      <c r="D260">
        <v>479</v>
      </c>
      <c r="E260">
        <v>2022</v>
      </c>
      <c r="F260" t="s">
        <v>8724</v>
      </c>
      <c r="G260" t="s">
        <v>7703</v>
      </c>
      <c r="H260" t="s">
        <v>0</v>
      </c>
      <c r="I260" t="str">
        <f t="shared" si="22"/>
        <v>CCF</v>
      </c>
      <c r="J260" t="str">
        <f t="shared" si="23"/>
        <v>Impreso por imprenta o tiquetes</v>
      </c>
      <c r="K260" s="64" t="s">
        <v>8500</v>
      </c>
      <c r="L260" s="64" t="s">
        <v>7865</v>
      </c>
      <c r="M260">
        <v>128240</v>
      </c>
      <c r="N260" t="s">
        <v>1373</v>
      </c>
      <c r="O260" t="str">
        <f t="shared" si="24"/>
        <v>06141403161033</v>
      </c>
      <c r="P260" t="s">
        <v>1374</v>
      </c>
      <c r="Q260">
        <v>2.21</v>
      </c>
      <c r="R260">
        <v>0</v>
      </c>
      <c r="S260">
        <v>0</v>
      </c>
      <c r="T260">
        <v>24.59</v>
      </c>
      <c r="U260">
        <v>0</v>
      </c>
      <c r="V260">
        <v>0</v>
      </c>
      <c r="W260">
        <v>0</v>
      </c>
      <c r="X260">
        <v>3.1966999999999999</v>
      </c>
      <c r="Y260">
        <v>29.996700000000001</v>
      </c>
      <c r="Z260" t="s">
        <v>7865</v>
      </c>
      <c r="AA260" s="111" t="s">
        <v>1</v>
      </c>
      <c r="AB260" t="s">
        <v>7865</v>
      </c>
      <c r="AC260">
        <v>0</v>
      </c>
    </row>
    <row r="261" spans="1:29" hidden="1" x14ac:dyDescent="0.25">
      <c r="A261" t="s">
        <v>8323</v>
      </c>
      <c r="B261" t="str">
        <f t="shared" si="20"/>
        <v>Octubre</v>
      </c>
      <c r="C261" t="b">
        <f t="shared" si="21"/>
        <v>0</v>
      </c>
      <c r="D261">
        <v>478</v>
      </c>
      <c r="E261">
        <v>2022</v>
      </c>
      <c r="F261" t="s">
        <v>8720</v>
      </c>
      <c r="G261" t="s">
        <v>7703</v>
      </c>
      <c r="H261" t="s">
        <v>0</v>
      </c>
      <c r="I261" t="str">
        <f t="shared" si="22"/>
        <v>CCF</v>
      </c>
      <c r="J261" t="str">
        <f t="shared" si="23"/>
        <v>Impreso por imprenta o tiquetes</v>
      </c>
      <c r="K261" s="64" t="s">
        <v>8500</v>
      </c>
      <c r="L261" s="64" t="s">
        <v>7865</v>
      </c>
      <c r="M261">
        <v>168389</v>
      </c>
      <c r="N261" t="s">
        <v>2200</v>
      </c>
      <c r="O261" t="str">
        <f t="shared" si="24"/>
        <v>06141612991019</v>
      </c>
      <c r="P261" t="s">
        <v>2201</v>
      </c>
      <c r="Q261">
        <v>2.75</v>
      </c>
      <c r="R261">
        <v>0</v>
      </c>
      <c r="S261">
        <v>0</v>
      </c>
      <c r="T261">
        <v>32.96</v>
      </c>
      <c r="U261">
        <v>0</v>
      </c>
      <c r="V261">
        <v>0</v>
      </c>
      <c r="W261">
        <v>0</v>
      </c>
      <c r="X261">
        <v>4.2848000000000006</v>
      </c>
      <c r="Y261">
        <v>39.994799999999998</v>
      </c>
      <c r="Z261" t="s">
        <v>7865</v>
      </c>
      <c r="AA261" s="111" t="s">
        <v>1</v>
      </c>
      <c r="AB261" t="s">
        <v>7865</v>
      </c>
      <c r="AC261">
        <v>0</v>
      </c>
    </row>
    <row r="262" spans="1:29" hidden="1" x14ac:dyDescent="0.25">
      <c r="A262" t="s">
        <v>8323</v>
      </c>
      <c r="B262" t="str">
        <f t="shared" si="20"/>
        <v>Octubre</v>
      </c>
      <c r="C262" t="b">
        <f t="shared" si="21"/>
        <v>0</v>
      </c>
      <c r="D262">
        <v>477</v>
      </c>
      <c r="E262">
        <v>2022</v>
      </c>
      <c r="F262" t="s">
        <v>8720</v>
      </c>
      <c r="G262" t="s">
        <v>7703</v>
      </c>
      <c r="H262" t="s">
        <v>0</v>
      </c>
      <c r="I262" t="str">
        <f t="shared" si="22"/>
        <v>CCF</v>
      </c>
      <c r="J262" t="str">
        <f t="shared" si="23"/>
        <v>Impreso por imprenta o tiquetes</v>
      </c>
      <c r="K262" s="64" t="s">
        <v>8500</v>
      </c>
      <c r="L262" s="64" t="s">
        <v>7865</v>
      </c>
      <c r="M262">
        <v>3818325</v>
      </c>
      <c r="N262" t="s">
        <v>1315</v>
      </c>
      <c r="O262" t="str">
        <f t="shared" si="24"/>
        <v>06140108580017</v>
      </c>
      <c r="P262" t="s">
        <v>1316</v>
      </c>
      <c r="Q262">
        <v>0</v>
      </c>
      <c r="R262">
        <v>0</v>
      </c>
      <c r="S262">
        <v>0</v>
      </c>
      <c r="T262">
        <v>18.850000000000001</v>
      </c>
      <c r="U262">
        <v>0</v>
      </c>
      <c r="V262">
        <v>0</v>
      </c>
      <c r="W262">
        <v>0</v>
      </c>
      <c r="X262">
        <v>2.4505000000000003</v>
      </c>
      <c r="Y262">
        <v>21.300500000000003</v>
      </c>
      <c r="Z262" t="s">
        <v>7865</v>
      </c>
      <c r="AA262" s="111" t="s">
        <v>1</v>
      </c>
      <c r="AB262" t="s">
        <v>7865</v>
      </c>
      <c r="AC262">
        <v>0</v>
      </c>
    </row>
    <row r="263" spans="1:29" hidden="1" x14ac:dyDescent="0.25">
      <c r="A263" t="s">
        <v>8323</v>
      </c>
      <c r="B263" t="str">
        <f t="shared" si="20"/>
        <v>Octubre</v>
      </c>
      <c r="C263" t="b">
        <f t="shared" si="21"/>
        <v>0</v>
      </c>
      <c r="D263">
        <v>476</v>
      </c>
      <c r="E263">
        <v>2022</v>
      </c>
      <c r="F263" t="s">
        <v>8720</v>
      </c>
      <c r="G263" t="s">
        <v>7703</v>
      </c>
      <c r="H263" t="s">
        <v>0</v>
      </c>
      <c r="I263" t="str">
        <f t="shared" si="22"/>
        <v>CCF</v>
      </c>
      <c r="J263" t="str">
        <f t="shared" si="23"/>
        <v>Impreso por imprenta o tiquetes</v>
      </c>
      <c r="K263" s="64" t="s">
        <v>8500</v>
      </c>
      <c r="L263" s="64" t="s">
        <v>7865</v>
      </c>
      <c r="M263">
        <v>531342</v>
      </c>
      <c r="N263" t="s">
        <v>1324</v>
      </c>
      <c r="O263" t="str">
        <f t="shared" si="24"/>
        <v>06141101690011</v>
      </c>
      <c r="P263" t="s">
        <v>1325</v>
      </c>
      <c r="Q263">
        <v>0</v>
      </c>
      <c r="R263">
        <v>0</v>
      </c>
      <c r="S263">
        <v>0</v>
      </c>
      <c r="T263">
        <v>77.27</v>
      </c>
      <c r="U263">
        <v>0</v>
      </c>
      <c r="V263">
        <v>0</v>
      </c>
      <c r="W263">
        <v>0</v>
      </c>
      <c r="X263">
        <v>10.0451</v>
      </c>
      <c r="Y263">
        <v>87.315100000000001</v>
      </c>
      <c r="Z263" t="s">
        <v>7865</v>
      </c>
      <c r="AA263" s="111" t="s">
        <v>1</v>
      </c>
      <c r="AB263" t="s">
        <v>7865</v>
      </c>
      <c r="AC263">
        <v>0</v>
      </c>
    </row>
    <row r="264" spans="1:29" hidden="1" x14ac:dyDescent="0.25">
      <c r="A264" t="s">
        <v>8323</v>
      </c>
      <c r="B264" t="str">
        <f t="shared" si="20"/>
        <v>Octubre</v>
      </c>
      <c r="C264" t="b">
        <f t="shared" si="21"/>
        <v>0</v>
      </c>
      <c r="D264">
        <v>475</v>
      </c>
      <c r="E264">
        <v>2022</v>
      </c>
      <c r="F264" t="s">
        <v>8723</v>
      </c>
      <c r="G264" t="s">
        <v>7703</v>
      </c>
      <c r="H264" t="s">
        <v>0</v>
      </c>
      <c r="I264" t="str">
        <f t="shared" si="22"/>
        <v>CCF</v>
      </c>
      <c r="J264" t="str">
        <f t="shared" si="23"/>
        <v>Impreso por imprenta o tiquetes</v>
      </c>
      <c r="K264" s="64" t="s">
        <v>8500</v>
      </c>
      <c r="L264" s="64" t="s">
        <v>7865</v>
      </c>
      <c r="M264">
        <v>140453</v>
      </c>
      <c r="N264" t="s">
        <v>1373</v>
      </c>
      <c r="O264" t="str">
        <f t="shared" si="24"/>
        <v>06141403161033</v>
      </c>
      <c r="P264" t="s">
        <v>1374</v>
      </c>
      <c r="Q264">
        <v>2.9</v>
      </c>
      <c r="R264">
        <v>0</v>
      </c>
      <c r="S264">
        <v>0</v>
      </c>
      <c r="T264">
        <v>32.83</v>
      </c>
      <c r="U264">
        <v>0</v>
      </c>
      <c r="V264">
        <v>0</v>
      </c>
      <c r="W264">
        <v>0</v>
      </c>
      <c r="X264">
        <v>4.2679</v>
      </c>
      <c r="Y264">
        <v>39.997899999999994</v>
      </c>
      <c r="Z264" t="s">
        <v>7865</v>
      </c>
      <c r="AA264" s="111" t="s">
        <v>1</v>
      </c>
      <c r="AB264" t="s">
        <v>7865</v>
      </c>
      <c r="AC264">
        <v>0</v>
      </c>
    </row>
    <row r="265" spans="1:29" hidden="1" x14ac:dyDescent="0.25">
      <c r="A265" t="s">
        <v>8323</v>
      </c>
      <c r="B265" t="str">
        <f t="shared" si="20"/>
        <v>Octubre</v>
      </c>
      <c r="C265" t="b">
        <f t="shared" si="21"/>
        <v>0</v>
      </c>
      <c r="D265">
        <v>474</v>
      </c>
      <c r="E265">
        <v>2022</v>
      </c>
      <c r="F265" t="s">
        <v>8709</v>
      </c>
      <c r="G265" t="s">
        <v>7703</v>
      </c>
      <c r="H265" t="s">
        <v>0</v>
      </c>
      <c r="I265" t="str">
        <f t="shared" si="22"/>
        <v>CCF</v>
      </c>
      <c r="J265" t="str">
        <f t="shared" si="23"/>
        <v>Impreso por imprenta o tiquetes</v>
      </c>
      <c r="K265" s="64" t="s">
        <v>8500</v>
      </c>
      <c r="L265" s="64" t="s">
        <v>7865</v>
      </c>
      <c r="M265">
        <v>1525</v>
      </c>
      <c r="N265" t="s">
        <v>1355</v>
      </c>
      <c r="O265" t="str">
        <f t="shared" si="24"/>
        <v>06141607031015</v>
      </c>
      <c r="P265" t="s">
        <v>1356</v>
      </c>
      <c r="Q265">
        <v>0</v>
      </c>
      <c r="R265">
        <v>0</v>
      </c>
      <c r="S265">
        <v>0</v>
      </c>
      <c r="T265">
        <v>88</v>
      </c>
      <c r="U265">
        <v>0</v>
      </c>
      <c r="V265">
        <v>0</v>
      </c>
      <c r="W265">
        <v>0</v>
      </c>
      <c r="X265">
        <v>11.440000000000001</v>
      </c>
      <c r="Y265">
        <v>99.44</v>
      </c>
      <c r="Z265" t="s">
        <v>7865</v>
      </c>
      <c r="AA265" s="111" t="s">
        <v>1</v>
      </c>
      <c r="AB265" t="s">
        <v>7865</v>
      </c>
      <c r="AC265">
        <v>0</v>
      </c>
    </row>
    <row r="266" spans="1:29" hidden="1" x14ac:dyDescent="0.25">
      <c r="A266" t="s">
        <v>8323</v>
      </c>
      <c r="B266" t="str">
        <f t="shared" si="20"/>
        <v>Octubre</v>
      </c>
      <c r="C266" t="b">
        <f t="shared" si="21"/>
        <v>0</v>
      </c>
      <c r="D266">
        <v>473</v>
      </c>
      <c r="E266">
        <v>2022</v>
      </c>
      <c r="F266" t="s">
        <v>8710</v>
      </c>
      <c r="G266" t="s">
        <v>7703</v>
      </c>
      <c r="H266" t="s">
        <v>0</v>
      </c>
      <c r="I266" t="str">
        <f t="shared" si="22"/>
        <v>CCF</v>
      </c>
      <c r="J266" t="str">
        <f t="shared" si="23"/>
        <v>Impreso por imprenta o tiquetes</v>
      </c>
      <c r="K266" s="64" t="s">
        <v>8500</v>
      </c>
      <c r="L266" s="64" t="s">
        <v>7865</v>
      </c>
      <c r="M266">
        <v>1521</v>
      </c>
      <c r="N266" t="s">
        <v>1355</v>
      </c>
      <c r="O266" t="str">
        <f t="shared" si="24"/>
        <v>06141607031015</v>
      </c>
      <c r="P266" t="s">
        <v>1356</v>
      </c>
      <c r="Q266">
        <v>0</v>
      </c>
      <c r="R266">
        <v>0</v>
      </c>
      <c r="S266">
        <v>0</v>
      </c>
      <c r="T266">
        <v>240</v>
      </c>
      <c r="U266">
        <v>0</v>
      </c>
      <c r="V266">
        <v>0</v>
      </c>
      <c r="W266">
        <v>0</v>
      </c>
      <c r="X266">
        <v>31.200000000000003</v>
      </c>
      <c r="Y266">
        <v>271.2</v>
      </c>
      <c r="Z266" t="s">
        <v>7865</v>
      </c>
      <c r="AA266" s="111" t="s">
        <v>1</v>
      </c>
      <c r="AB266" t="s">
        <v>7865</v>
      </c>
      <c r="AC266">
        <v>0</v>
      </c>
    </row>
    <row r="267" spans="1:29" hidden="1" x14ac:dyDescent="0.25">
      <c r="A267" t="s">
        <v>8323</v>
      </c>
      <c r="B267" t="str">
        <f t="shared" si="20"/>
        <v>Octubre</v>
      </c>
      <c r="C267" t="b">
        <f t="shared" si="21"/>
        <v>0</v>
      </c>
      <c r="D267">
        <v>472</v>
      </c>
      <c r="E267">
        <v>2022</v>
      </c>
      <c r="F267" t="s">
        <v>8710</v>
      </c>
      <c r="G267" t="s">
        <v>7703</v>
      </c>
      <c r="H267" t="s">
        <v>0</v>
      </c>
      <c r="I267" t="str">
        <f t="shared" si="22"/>
        <v>CCF</v>
      </c>
      <c r="J267" t="str">
        <f t="shared" si="23"/>
        <v>Impreso por imprenta o tiquetes</v>
      </c>
      <c r="K267" s="64" t="s">
        <v>8500</v>
      </c>
      <c r="L267" s="64" t="s">
        <v>7865</v>
      </c>
      <c r="M267">
        <v>760</v>
      </c>
      <c r="N267" t="s">
        <v>1418</v>
      </c>
      <c r="O267" t="str">
        <f t="shared" si="24"/>
        <v>06143007941037</v>
      </c>
      <c r="P267" t="s">
        <v>1419</v>
      </c>
      <c r="Q267">
        <v>0</v>
      </c>
      <c r="R267">
        <v>0</v>
      </c>
      <c r="S267">
        <v>0</v>
      </c>
      <c r="T267">
        <v>14.5</v>
      </c>
      <c r="U267">
        <v>0</v>
      </c>
      <c r="V267">
        <v>0</v>
      </c>
      <c r="W267">
        <v>0</v>
      </c>
      <c r="X267">
        <v>1.885</v>
      </c>
      <c r="Y267">
        <v>16.385000000000002</v>
      </c>
      <c r="Z267" t="s">
        <v>7865</v>
      </c>
      <c r="AA267" s="111" t="s">
        <v>1</v>
      </c>
      <c r="AB267" t="s">
        <v>7865</v>
      </c>
      <c r="AC267">
        <v>0</v>
      </c>
    </row>
    <row r="268" spans="1:29" hidden="1" x14ac:dyDescent="0.25">
      <c r="A268" t="s">
        <v>8323</v>
      </c>
      <c r="B268" t="str">
        <f t="shared" si="20"/>
        <v>Octubre</v>
      </c>
      <c r="C268" t="b">
        <f t="shared" si="21"/>
        <v>0</v>
      </c>
      <c r="D268">
        <v>471</v>
      </c>
      <c r="E268">
        <v>2022</v>
      </c>
      <c r="F268" t="s">
        <v>8710</v>
      </c>
      <c r="G268" t="s">
        <v>7703</v>
      </c>
      <c r="H268" t="s">
        <v>0</v>
      </c>
      <c r="I268" t="str">
        <f t="shared" si="22"/>
        <v>CCF</v>
      </c>
      <c r="J268" t="str">
        <f t="shared" si="23"/>
        <v>Impreso por imprenta o tiquetes</v>
      </c>
      <c r="K268" s="64" t="s">
        <v>8500</v>
      </c>
      <c r="L268" s="64" t="s">
        <v>7865</v>
      </c>
      <c r="M268">
        <v>20841</v>
      </c>
      <c r="N268" t="s">
        <v>1401</v>
      </c>
      <c r="O268" t="str">
        <f t="shared" si="24"/>
        <v>06140406191018</v>
      </c>
      <c r="P268" t="s">
        <v>1402</v>
      </c>
      <c r="Q268">
        <v>2.8899999999999997</v>
      </c>
      <c r="R268">
        <v>0</v>
      </c>
      <c r="S268">
        <v>0</v>
      </c>
      <c r="T268">
        <v>32.83</v>
      </c>
      <c r="U268">
        <v>0</v>
      </c>
      <c r="V268">
        <v>0</v>
      </c>
      <c r="W268">
        <v>0</v>
      </c>
      <c r="X268">
        <v>4.2679</v>
      </c>
      <c r="Y268">
        <v>39.987899999999996</v>
      </c>
      <c r="Z268" t="s">
        <v>7865</v>
      </c>
      <c r="AA268" s="111" t="s">
        <v>1</v>
      </c>
      <c r="AB268" t="s">
        <v>7865</v>
      </c>
      <c r="AC268">
        <v>0</v>
      </c>
    </row>
    <row r="269" spans="1:29" hidden="1" x14ac:dyDescent="0.25">
      <c r="A269" t="s">
        <v>8323</v>
      </c>
      <c r="B269" t="str">
        <f t="shared" si="20"/>
        <v>Octubre</v>
      </c>
      <c r="C269" t="b">
        <f t="shared" si="21"/>
        <v>0</v>
      </c>
      <c r="D269">
        <v>470</v>
      </c>
      <c r="E269">
        <v>2022</v>
      </c>
      <c r="F269" t="s">
        <v>8725</v>
      </c>
      <c r="G269" t="s">
        <v>7703</v>
      </c>
      <c r="H269" t="s">
        <v>0</v>
      </c>
      <c r="I269" t="str">
        <f t="shared" si="22"/>
        <v>CCF</v>
      </c>
      <c r="J269" t="str">
        <f t="shared" si="23"/>
        <v>Impreso por imprenta o tiquetes</v>
      </c>
      <c r="K269" s="64" t="s">
        <v>8500</v>
      </c>
      <c r="L269" s="64" t="s">
        <v>7865</v>
      </c>
      <c r="M269">
        <v>1395</v>
      </c>
      <c r="N269" t="s">
        <v>8739</v>
      </c>
      <c r="O269" t="str">
        <f t="shared" si="24"/>
        <v>11081010721018</v>
      </c>
      <c r="P269" t="s">
        <v>8740</v>
      </c>
      <c r="Q269">
        <v>0</v>
      </c>
      <c r="R269">
        <v>0</v>
      </c>
      <c r="S269">
        <v>0</v>
      </c>
      <c r="T269">
        <v>68.14</v>
      </c>
      <c r="U269">
        <v>0</v>
      </c>
      <c r="V269">
        <v>0</v>
      </c>
      <c r="W269">
        <v>0</v>
      </c>
      <c r="X269">
        <v>8.8582000000000001</v>
      </c>
      <c r="Y269">
        <v>76.998199999999997</v>
      </c>
      <c r="Z269" t="s">
        <v>7865</v>
      </c>
      <c r="AA269" s="111" t="s">
        <v>1</v>
      </c>
      <c r="AB269" t="s">
        <v>7865</v>
      </c>
      <c r="AC269">
        <v>0</v>
      </c>
    </row>
    <row r="270" spans="1:29" hidden="1" x14ac:dyDescent="0.25">
      <c r="A270" t="s">
        <v>8323</v>
      </c>
      <c r="B270" t="str">
        <f t="shared" si="20"/>
        <v>Octubre</v>
      </c>
      <c r="C270" t="b">
        <f t="shared" si="21"/>
        <v>0</v>
      </c>
      <c r="D270">
        <v>469</v>
      </c>
      <c r="E270">
        <v>2022</v>
      </c>
      <c r="F270" t="s">
        <v>8725</v>
      </c>
      <c r="G270" t="s">
        <v>7703</v>
      </c>
      <c r="H270" t="s">
        <v>0</v>
      </c>
      <c r="I270" t="str">
        <f t="shared" si="22"/>
        <v>CCF</v>
      </c>
      <c r="J270" t="str">
        <f t="shared" si="23"/>
        <v>Impreso por imprenta o tiquetes</v>
      </c>
      <c r="K270" s="64" t="s">
        <v>8500</v>
      </c>
      <c r="L270" s="64" t="s">
        <v>7865</v>
      </c>
      <c r="M270">
        <v>24388</v>
      </c>
      <c r="N270" t="s">
        <v>1492</v>
      </c>
      <c r="O270" t="str">
        <f t="shared" si="24"/>
        <v>06140307951051</v>
      </c>
      <c r="P270" t="s">
        <v>1493</v>
      </c>
      <c r="Q270">
        <v>2.9</v>
      </c>
      <c r="R270">
        <v>0</v>
      </c>
      <c r="S270">
        <v>0</v>
      </c>
      <c r="T270">
        <v>32.83</v>
      </c>
      <c r="U270">
        <v>0</v>
      </c>
      <c r="V270">
        <v>0</v>
      </c>
      <c r="W270">
        <v>0</v>
      </c>
      <c r="X270">
        <v>4.2679</v>
      </c>
      <c r="Y270">
        <v>39.997899999999994</v>
      </c>
      <c r="Z270" t="s">
        <v>7865</v>
      </c>
      <c r="AA270" s="111" t="s">
        <v>1</v>
      </c>
      <c r="AB270" t="s">
        <v>7865</v>
      </c>
      <c r="AC270">
        <v>0</v>
      </c>
    </row>
    <row r="271" spans="1:29" hidden="1" x14ac:dyDescent="0.25">
      <c r="A271" t="s">
        <v>8323</v>
      </c>
      <c r="B271" t="str">
        <f t="shared" si="20"/>
        <v>Octubre</v>
      </c>
      <c r="C271" t="b">
        <f t="shared" si="21"/>
        <v>0</v>
      </c>
      <c r="D271">
        <v>468</v>
      </c>
      <c r="E271">
        <v>2022</v>
      </c>
      <c r="F271" t="s">
        <v>8709</v>
      </c>
      <c r="G271" t="s">
        <v>7703</v>
      </c>
      <c r="H271" t="s">
        <v>0</v>
      </c>
      <c r="I271" t="str">
        <f t="shared" si="22"/>
        <v>CCF</v>
      </c>
      <c r="J271" t="str">
        <f t="shared" si="23"/>
        <v>Impreso por imprenta o tiquetes</v>
      </c>
      <c r="K271" s="64" t="s">
        <v>8500</v>
      </c>
      <c r="L271" s="64" t="s">
        <v>7865</v>
      </c>
      <c r="M271">
        <v>356</v>
      </c>
      <c r="N271" t="s">
        <v>1515</v>
      </c>
      <c r="O271" t="str">
        <f t="shared" si="24"/>
        <v>11181602731029</v>
      </c>
      <c r="P271" t="s">
        <v>1516</v>
      </c>
      <c r="Q271">
        <v>0</v>
      </c>
      <c r="R271">
        <v>0</v>
      </c>
      <c r="S271">
        <v>0</v>
      </c>
      <c r="T271">
        <v>1225</v>
      </c>
      <c r="U271">
        <v>0</v>
      </c>
      <c r="V271">
        <v>0</v>
      </c>
      <c r="W271">
        <v>0</v>
      </c>
      <c r="X271">
        <v>159.25</v>
      </c>
      <c r="Y271">
        <v>1384.25</v>
      </c>
      <c r="Z271" t="s">
        <v>7865</v>
      </c>
      <c r="AA271" s="111" t="s">
        <v>1</v>
      </c>
      <c r="AB271" t="s">
        <v>7865</v>
      </c>
      <c r="AC271">
        <v>0</v>
      </c>
    </row>
    <row r="272" spans="1:29" hidden="1" x14ac:dyDescent="0.25">
      <c r="A272" t="s">
        <v>8323</v>
      </c>
      <c r="B272" t="str">
        <f t="shared" si="20"/>
        <v>Octubre</v>
      </c>
      <c r="C272" t="b">
        <f t="shared" si="21"/>
        <v>0</v>
      </c>
      <c r="D272">
        <v>467</v>
      </c>
      <c r="E272">
        <v>2022</v>
      </c>
      <c r="F272" t="s">
        <v>8734</v>
      </c>
      <c r="G272" t="s">
        <v>7703</v>
      </c>
      <c r="H272" t="s">
        <v>0</v>
      </c>
      <c r="I272" t="str">
        <f t="shared" si="22"/>
        <v>CCF</v>
      </c>
      <c r="J272" t="str">
        <f t="shared" si="23"/>
        <v>Impreso por imprenta o tiquetes</v>
      </c>
      <c r="K272" s="64" t="s">
        <v>8500</v>
      </c>
      <c r="L272" s="64" t="s">
        <v>7865</v>
      </c>
      <c r="M272">
        <v>24</v>
      </c>
      <c r="N272" t="s">
        <v>8116</v>
      </c>
      <c r="O272" t="str">
        <f t="shared" si="24"/>
        <v>05112011861033</v>
      </c>
      <c r="P272" t="s">
        <v>8117</v>
      </c>
      <c r="Q272">
        <v>0</v>
      </c>
      <c r="R272">
        <v>0</v>
      </c>
      <c r="S272">
        <v>0</v>
      </c>
      <c r="T272">
        <v>1535</v>
      </c>
      <c r="U272">
        <v>0</v>
      </c>
      <c r="V272">
        <v>0</v>
      </c>
      <c r="W272">
        <v>0</v>
      </c>
      <c r="X272">
        <v>199.55</v>
      </c>
      <c r="Y272">
        <v>1734.55</v>
      </c>
      <c r="Z272" t="s">
        <v>7865</v>
      </c>
      <c r="AA272" s="111" t="s">
        <v>1</v>
      </c>
      <c r="AB272" t="s">
        <v>8047</v>
      </c>
      <c r="AC272">
        <v>4.9000000000000004</v>
      </c>
    </row>
    <row r="273" spans="1:29" hidden="1" x14ac:dyDescent="0.25">
      <c r="A273" t="s">
        <v>8323</v>
      </c>
      <c r="B273" t="str">
        <f t="shared" si="20"/>
        <v>Octubre</v>
      </c>
      <c r="C273" t="b">
        <f>IF(A273="ENERO",REPLACE(A273,2,4,"nero"),IF(A273="FEBRERO",REPLACE(A273,2,6,"ebrero"),IF(A273="MARZO",REPLACE(A273,2,4,"arzo"),IF(A273="ABRIL",REPLACE(A273,2,4,"bril")*IF(A273="MAYO",REPLACE(A273,2,3,"ayo")*IF(A273="JUNIO",REPLACE(A273,2,4,"unio"),0))))))</f>
        <v>0</v>
      </c>
      <c r="D273">
        <v>466</v>
      </c>
      <c r="E273">
        <v>2022</v>
      </c>
      <c r="F273" t="s">
        <v>8627</v>
      </c>
      <c r="G273" t="s">
        <v>7703</v>
      </c>
      <c r="H273" t="s">
        <v>0</v>
      </c>
      <c r="I273" t="str">
        <f t="shared" si="22"/>
        <v>CCF</v>
      </c>
      <c r="J273" t="str">
        <f t="shared" si="23"/>
        <v>Impreso por imprenta o tiquetes</v>
      </c>
      <c r="K273" s="64" t="s">
        <v>8500</v>
      </c>
      <c r="L273" s="64" t="s">
        <v>7865</v>
      </c>
      <c r="M273">
        <v>22</v>
      </c>
      <c r="N273" t="s">
        <v>8116</v>
      </c>
      <c r="O273" t="str">
        <f t="shared" si="24"/>
        <v>05112011861033</v>
      </c>
      <c r="P273" t="s">
        <v>8117</v>
      </c>
      <c r="Q273">
        <v>0</v>
      </c>
      <c r="R273">
        <v>0</v>
      </c>
      <c r="S273">
        <v>0</v>
      </c>
      <c r="T273">
        <v>1820</v>
      </c>
      <c r="U273">
        <v>0</v>
      </c>
      <c r="V273">
        <v>0</v>
      </c>
      <c r="W273">
        <v>0</v>
      </c>
      <c r="X273">
        <v>236.6</v>
      </c>
      <c r="Y273">
        <v>2056.6</v>
      </c>
      <c r="Z273" t="s">
        <v>7865</v>
      </c>
      <c r="AA273" s="111" t="s">
        <v>1</v>
      </c>
      <c r="AB273" t="s">
        <v>7865</v>
      </c>
      <c r="AC273">
        <v>0</v>
      </c>
    </row>
    <row r="274" spans="1:29" hidden="1" x14ac:dyDescent="0.25">
      <c r="A274" t="s">
        <v>8323</v>
      </c>
      <c r="B274" t="str">
        <f t="shared" si="20"/>
        <v>Octubre</v>
      </c>
      <c r="C274" t="b">
        <f t="shared" ref="C274:C337" si="25">IF(A274="ENERO",REPLACE(A274,2,4,"nero"),IF(A274="FEBRERO",REPLACE(A274,2,6,"ebrero"),IF(A274="MARZO",REPLACE(A274,2,4,"arzo"),IF(A274="ABRIL",REPLACE(A274,2,4,"bril")*IF(A274="MAYO",REPLACE(A274,2,3,"ayo")*IF(A274="JUNIO",REPLACE(A274,2,4,"unio"),0))))))</f>
        <v>0</v>
      </c>
      <c r="D274">
        <v>465</v>
      </c>
      <c r="E274">
        <v>2022</v>
      </c>
      <c r="F274" t="s">
        <v>8738</v>
      </c>
      <c r="G274" t="s">
        <v>7703</v>
      </c>
      <c r="H274" t="s">
        <v>0</v>
      </c>
      <c r="I274" t="str">
        <f t="shared" si="22"/>
        <v>CCF</v>
      </c>
      <c r="J274" t="str">
        <f t="shared" si="23"/>
        <v>Impreso por imprenta o tiquetes</v>
      </c>
      <c r="K274" s="64" t="s">
        <v>8500</v>
      </c>
      <c r="L274" s="64" t="s">
        <v>7865</v>
      </c>
      <c r="M274">
        <v>470</v>
      </c>
      <c r="N274" t="s">
        <v>2304</v>
      </c>
      <c r="O274" t="str">
        <f t="shared" si="24"/>
        <v>05112308101011</v>
      </c>
      <c r="P274" t="s">
        <v>2305</v>
      </c>
      <c r="Q274">
        <v>0</v>
      </c>
      <c r="R274">
        <v>0</v>
      </c>
      <c r="S274">
        <v>0</v>
      </c>
      <c r="T274">
        <v>3982.3</v>
      </c>
      <c r="U274">
        <v>0</v>
      </c>
      <c r="V274">
        <v>0</v>
      </c>
      <c r="W274">
        <v>0</v>
      </c>
      <c r="X274">
        <v>517.69900000000007</v>
      </c>
      <c r="Y274">
        <v>4499.9989999999998</v>
      </c>
      <c r="Z274" t="s">
        <v>7865</v>
      </c>
      <c r="AA274" s="111" t="s">
        <v>1</v>
      </c>
      <c r="AB274" t="s">
        <v>8047</v>
      </c>
      <c r="AC274">
        <v>4.96</v>
      </c>
    </row>
    <row r="275" spans="1:29" hidden="1" x14ac:dyDescent="0.25">
      <c r="A275" t="s">
        <v>8323</v>
      </c>
      <c r="B275" t="str">
        <f t="shared" si="20"/>
        <v>Octubre</v>
      </c>
      <c r="C275" t="b">
        <f t="shared" si="25"/>
        <v>0</v>
      </c>
      <c r="D275">
        <v>464</v>
      </c>
      <c r="E275">
        <v>2022</v>
      </c>
      <c r="F275" t="s">
        <v>8725</v>
      </c>
      <c r="G275" t="s">
        <v>7703</v>
      </c>
      <c r="H275" t="s">
        <v>0</v>
      </c>
      <c r="I275" t="str">
        <f t="shared" si="22"/>
        <v>CCF</v>
      </c>
      <c r="J275" t="str">
        <f t="shared" si="23"/>
        <v>Impreso por imprenta o tiquetes</v>
      </c>
      <c r="K275" s="64" t="s">
        <v>8500</v>
      </c>
      <c r="L275" s="64" t="s">
        <v>7865</v>
      </c>
      <c r="M275">
        <v>1526620</v>
      </c>
      <c r="N275" t="s">
        <v>1397</v>
      </c>
      <c r="O275" t="str">
        <f t="shared" si="24"/>
        <v>06140812610145</v>
      </c>
      <c r="P275" t="s">
        <v>1398</v>
      </c>
      <c r="Q275">
        <v>0</v>
      </c>
      <c r="R275">
        <v>0</v>
      </c>
      <c r="S275">
        <v>0</v>
      </c>
      <c r="T275">
        <v>1579.61</v>
      </c>
      <c r="U275">
        <v>0</v>
      </c>
      <c r="V275">
        <v>0</v>
      </c>
      <c r="W275">
        <v>0</v>
      </c>
      <c r="X275">
        <v>205.3493</v>
      </c>
      <c r="Y275">
        <v>1784.9593</v>
      </c>
      <c r="Z275" t="s">
        <v>7865</v>
      </c>
      <c r="AA275" s="111" t="s">
        <v>1</v>
      </c>
      <c r="AC275">
        <v>0</v>
      </c>
    </row>
    <row r="276" spans="1:29" hidden="1" x14ac:dyDescent="0.25">
      <c r="A276" t="s">
        <v>8323</v>
      </c>
      <c r="B276" t="str">
        <f t="shared" si="20"/>
        <v>Octubre</v>
      </c>
      <c r="C276" t="b">
        <f t="shared" si="25"/>
        <v>0</v>
      </c>
      <c r="D276">
        <v>463</v>
      </c>
      <c r="E276">
        <v>2022</v>
      </c>
      <c r="F276" t="s">
        <v>8719</v>
      </c>
      <c r="G276" t="s">
        <v>7703</v>
      </c>
      <c r="H276" t="s">
        <v>0</v>
      </c>
      <c r="I276" t="str">
        <f t="shared" si="22"/>
        <v>CCF</v>
      </c>
      <c r="J276" t="str">
        <f t="shared" si="23"/>
        <v>Impreso por imprenta o tiquetes</v>
      </c>
      <c r="K276" s="64" t="s">
        <v>8500</v>
      </c>
      <c r="L276" s="64" t="s">
        <v>7865</v>
      </c>
      <c r="M276">
        <v>208053</v>
      </c>
      <c r="N276" t="s">
        <v>1468</v>
      </c>
      <c r="O276" t="str">
        <f t="shared" si="24"/>
        <v>06141512001054</v>
      </c>
      <c r="P276" t="s">
        <v>1469</v>
      </c>
      <c r="Q276">
        <v>0</v>
      </c>
      <c r="R276">
        <v>0</v>
      </c>
      <c r="S276">
        <v>0</v>
      </c>
      <c r="T276">
        <v>282.54000000000002</v>
      </c>
      <c r="U276">
        <v>0</v>
      </c>
      <c r="V276">
        <v>0</v>
      </c>
      <c r="W276">
        <v>0</v>
      </c>
      <c r="X276">
        <v>36.730200000000004</v>
      </c>
      <c r="Y276">
        <v>319.27020000000005</v>
      </c>
      <c r="Z276" t="s">
        <v>7865</v>
      </c>
      <c r="AA276" s="111" t="s">
        <v>1</v>
      </c>
      <c r="AB276" t="s">
        <v>8040</v>
      </c>
      <c r="AC276">
        <v>10.85</v>
      </c>
    </row>
    <row r="277" spans="1:29" hidden="1" x14ac:dyDescent="0.25">
      <c r="A277" t="s">
        <v>8323</v>
      </c>
      <c r="B277" t="str">
        <f t="shared" si="20"/>
        <v>Octubre</v>
      </c>
      <c r="C277" t="b">
        <f t="shared" si="25"/>
        <v>0</v>
      </c>
      <c r="D277">
        <v>462</v>
      </c>
      <c r="E277">
        <v>2022</v>
      </c>
      <c r="F277" t="s">
        <v>8734</v>
      </c>
      <c r="G277" t="s">
        <v>7703</v>
      </c>
      <c r="H277" t="s">
        <v>0</v>
      </c>
      <c r="I277" t="str">
        <f t="shared" si="22"/>
        <v>CCF</v>
      </c>
      <c r="J277" t="str">
        <f t="shared" si="23"/>
        <v>Impreso por imprenta o tiquetes</v>
      </c>
      <c r="K277" s="64" t="s">
        <v>8500</v>
      </c>
      <c r="L277" s="64" t="s">
        <v>7865</v>
      </c>
      <c r="M277">
        <v>22596</v>
      </c>
      <c r="N277" t="s">
        <v>1340</v>
      </c>
      <c r="O277" t="str">
        <f t="shared" si="24"/>
        <v>06142407750010</v>
      </c>
      <c r="P277" t="s">
        <v>1341</v>
      </c>
      <c r="Q277">
        <v>0</v>
      </c>
      <c r="R277">
        <v>0</v>
      </c>
      <c r="S277">
        <v>0</v>
      </c>
      <c r="T277">
        <v>1094.75</v>
      </c>
      <c r="U277">
        <v>0</v>
      </c>
      <c r="V277">
        <v>0</v>
      </c>
      <c r="W277">
        <v>0</v>
      </c>
      <c r="X277">
        <v>142.3175</v>
      </c>
      <c r="Y277">
        <v>1237.0675000000001</v>
      </c>
      <c r="Z277" t="s">
        <v>7865</v>
      </c>
      <c r="AA277" s="111" t="s">
        <v>1</v>
      </c>
      <c r="AB277" t="s">
        <v>7865</v>
      </c>
      <c r="AC277">
        <v>0</v>
      </c>
    </row>
    <row r="278" spans="1:29" hidden="1" x14ac:dyDescent="0.25">
      <c r="A278" t="s">
        <v>8323</v>
      </c>
      <c r="B278" t="str">
        <f t="shared" si="20"/>
        <v>Octubre</v>
      </c>
      <c r="C278" t="b">
        <f t="shared" si="25"/>
        <v>0</v>
      </c>
      <c r="D278">
        <v>461</v>
      </c>
      <c r="E278">
        <v>2022</v>
      </c>
      <c r="F278" t="s">
        <v>8737</v>
      </c>
      <c r="G278" t="s">
        <v>7703</v>
      </c>
      <c r="H278" t="s">
        <v>0</v>
      </c>
      <c r="I278" t="str">
        <f t="shared" si="22"/>
        <v>CCF</v>
      </c>
      <c r="J278" t="str">
        <f t="shared" si="23"/>
        <v>Impreso por imprenta o tiquetes</v>
      </c>
      <c r="K278" s="64" t="s">
        <v>8500</v>
      </c>
      <c r="L278" s="64" t="s">
        <v>7865</v>
      </c>
      <c r="M278">
        <v>23</v>
      </c>
      <c r="N278" t="s">
        <v>8116</v>
      </c>
      <c r="O278" t="str">
        <f t="shared" si="24"/>
        <v>05112011861033</v>
      </c>
      <c r="P278" t="s">
        <v>8117</v>
      </c>
      <c r="Q278">
        <v>0</v>
      </c>
      <c r="R278">
        <v>0</v>
      </c>
      <c r="S278">
        <v>0</v>
      </c>
      <c r="T278">
        <v>1055</v>
      </c>
      <c r="U278">
        <v>0</v>
      </c>
      <c r="V278">
        <v>0</v>
      </c>
      <c r="W278">
        <v>0</v>
      </c>
      <c r="X278">
        <v>137.15</v>
      </c>
      <c r="Y278">
        <v>1192.1500000000001</v>
      </c>
      <c r="Z278" t="s">
        <v>7865</v>
      </c>
      <c r="AA278" s="111" t="s">
        <v>1</v>
      </c>
      <c r="AB278" t="s">
        <v>7865</v>
      </c>
      <c r="AC278">
        <v>0</v>
      </c>
    </row>
    <row r="279" spans="1:29" hidden="1" x14ac:dyDescent="0.25">
      <c r="A279" t="s">
        <v>8323</v>
      </c>
      <c r="B279" t="str">
        <f t="shared" si="20"/>
        <v>Octubre</v>
      </c>
      <c r="C279" t="b">
        <f t="shared" si="25"/>
        <v>0</v>
      </c>
      <c r="D279">
        <v>460</v>
      </c>
      <c r="E279">
        <v>2022</v>
      </c>
      <c r="F279" t="s">
        <v>8718</v>
      </c>
      <c r="G279" t="s">
        <v>7703</v>
      </c>
      <c r="H279" t="s">
        <v>0</v>
      </c>
      <c r="I279" t="str">
        <f t="shared" si="22"/>
        <v>CCF</v>
      </c>
      <c r="J279" t="str">
        <f t="shared" si="23"/>
        <v>Impreso por imprenta o tiquetes</v>
      </c>
      <c r="K279" s="64" t="s">
        <v>8500</v>
      </c>
      <c r="L279" s="64" t="s">
        <v>7865</v>
      </c>
      <c r="M279">
        <v>2292</v>
      </c>
      <c r="N279" t="s">
        <v>1361</v>
      </c>
      <c r="O279" t="str">
        <f t="shared" si="24"/>
        <v>06141708071034</v>
      </c>
      <c r="P279" t="s">
        <v>1362</v>
      </c>
      <c r="Q279">
        <v>2.96</v>
      </c>
      <c r="R279">
        <v>0</v>
      </c>
      <c r="S279">
        <v>0</v>
      </c>
      <c r="T279">
        <v>32.78</v>
      </c>
      <c r="U279">
        <v>0</v>
      </c>
      <c r="V279">
        <v>0</v>
      </c>
      <c r="W279">
        <v>0</v>
      </c>
      <c r="X279">
        <v>4.2614000000000001</v>
      </c>
      <c r="Y279">
        <v>40.001400000000004</v>
      </c>
      <c r="Z279" t="s">
        <v>7865</v>
      </c>
      <c r="AA279" s="111" t="s">
        <v>1</v>
      </c>
      <c r="AB279" t="s">
        <v>7865</v>
      </c>
      <c r="AC279">
        <v>0</v>
      </c>
    </row>
    <row r="280" spans="1:29" hidden="1" x14ac:dyDescent="0.25">
      <c r="A280" t="s">
        <v>8323</v>
      </c>
      <c r="B280" t="str">
        <f t="shared" si="20"/>
        <v>Octubre</v>
      </c>
      <c r="C280" t="b">
        <f t="shared" si="25"/>
        <v>0</v>
      </c>
      <c r="D280">
        <v>459</v>
      </c>
      <c r="E280">
        <v>2022</v>
      </c>
      <c r="F280" t="s">
        <v>8718</v>
      </c>
      <c r="G280" t="s">
        <v>7703</v>
      </c>
      <c r="H280" t="s">
        <v>0</v>
      </c>
      <c r="I280" t="str">
        <f t="shared" si="22"/>
        <v>CCF</v>
      </c>
      <c r="J280" t="str">
        <f t="shared" si="23"/>
        <v>Impreso por imprenta o tiquetes</v>
      </c>
      <c r="K280" s="64" t="s">
        <v>8500</v>
      </c>
      <c r="L280" s="64" t="s">
        <v>7865</v>
      </c>
      <c r="M280">
        <v>3081</v>
      </c>
      <c r="N280" t="s">
        <v>1405</v>
      </c>
      <c r="O280" t="str">
        <f t="shared" si="24"/>
        <v>06141007840010</v>
      </c>
      <c r="P280" t="s">
        <v>1406</v>
      </c>
      <c r="Q280">
        <v>0</v>
      </c>
      <c r="R280">
        <v>0</v>
      </c>
      <c r="S280">
        <v>0</v>
      </c>
      <c r="T280">
        <v>526</v>
      </c>
      <c r="U280">
        <v>0</v>
      </c>
      <c r="V280">
        <v>0</v>
      </c>
      <c r="W280">
        <v>0</v>
      </c>
      <c r="X280">
        <v>68.38</v>
      </c>
      <c r="Y280">
        <v>594.38</v>
      </c>
      <c r="Z280" t="s">
        <v>7865</v>
      </c>
      <c r="AA280" s="111" t="s">
        <v>1</v>
      </c>
      <c r="AB280" t="s">
        <v>7865</v>
      </c>
      <c r="AC280">
        <v>0</v>
      </c>
    </row>
    <row r="281" spans="1:29" hidden="1" x14ac:dyDescent="0.25">
      <c r="A281" t="s">
        <v>8323</v>
      </c>
      <c r="B281" t="str">
        <f t="shared" si="20"/>
        <v>Octubre</v>
      </c>
      <c r="C281" t="b">
        <f t="shared" si="25"/>
        <v>0</v>
      </c>
      <c r="D281">
        <v>458</v>
      </c>
      <c r="E281">
        <v>2022</v>
      </c>
      <c r="F281" t="s">
        <v>8718</v>
      </c>
      <c r="G281" t="s">
        <v>7703</v>
      </c>
      <c r="H281" t="s">
        <v>0</v>
      </c>
      <c r="I281" t="str">
        <f t="shared" si="22"/>
        <v>CCF</v>
      </c>
      <c r="J281" t="str">
        <f t="shared" si="23"/>
        <v>Impreso por imprenta o tiquetes</v>
      </c>
      <c r="K281" s="64" t="s">
        <v>8500</v>
      </c>
      <c r="L281" s="64" t="s">
        <v>7865</v>
      </c>
      <c r="M281">
        <v>325</v>
      </c>
      <c r="N281" t="s">
        <v>1515</v>
      </c>
      <c r="O281" t="str">
        <f t="shared" si="24"/>
        <v>11181602731029</v>
      </c>
      <c r="P281" t="s">
        <v>1516</v>
      </c>
      <c r="Q281">
        <v>0</v>
      </c>
      <c r="R281">
        <v>0</v>
      </c>
      <c r="S281">
        <v>0</v>
      </c>
      <c r="T281">
        <v>1150</v>
      </c>
      <c r="U281">
        <v>0</v>
      </c>
      <c r="V281">
        <v>0</v>
      </c>
      <c r="W281">
        <v>0</v>
      </c>
      <c r="X281">
        <v>149.5</v>
      </c>
      <c r="Y281">
        <v>1299.5</v>
      </c>
      <c r="Z281" t="s">
        <v>7865</v>
      </c>
      <c r="AA281" s="111" t="s">
        <v>1</v>
      </c>
      <c r="AB281" t="s">
        <v>7865</v>
      </c>
      <c r="AC281">
        <v>0</v>
      </c>
    </row>
    <row r="282" spans="1:29" hidden="1" x14ac:dyDescent="0.25">
      <c r="A282" t="s">
        <v>8323</v>
      </c>
      <c r="B282" t="str">
        <f t="shared" si="20"/>
        <v>Octubre</v>
      </c>
      <c r="C282" t="b">
        <f t="shared" si="25"/>
        <v>0</v>
      </c>
      <c r="D282">
        <v>457</v>
      </c>
      <c r="E282">
        <v>2022</v>
      </c>
      <c r="F282" t="s">
        <v>8715</v>
      </c>
      <c r="G282" t="s">
        <v>7703</v>
      </c>
      <c r="H282" t="s">
        <v>0</v>
      </c>
      <c r="I282" t="str">
        <f t="shared" si="22"/>
        <v>CCF</v>
      </c>
      <c r="J282" t="str">
        <f t="shared" si="23"/>
        <v>Impreso por imprenta o tiquetes</v>
      </c>
      <c r="K282" s="64" t="s">
        <v>8500</v>
      </c>
      <c r="L282" s="64" t="s">
        <v>7865</v>
      </c>
      <c r="M282">
        <v>3398</v>
      </c>
      <c r="N282" t="s">
        <v>7543</v>
      </c>
      <c r="O282" t="str">
        <f t="shared" si="24"/>
        <v>06140404081061</v>
      </c>
      <c r="P282" t="s">
        <v>7544</v>
      </c>
      <c r="Q282">
        <v>0</v>
      </c>
      <c r="R282">
        <v>0</v>
      </c>
      <c r="S282">
        <v>0</v>
      </c>
      <c r="T282">
        <v>440</v>
      </c>
      <c r="U282">
        <v>0</v>
      </c>
      <c r="V282">
        <v>0</v>
      </c>
      <c r="W282">
        <v>0</v>
      </c>
      <c r="X282">
        <v>57.2</v>
      </c>
      <c r="Y282">
        <v>497.2</v>
      </c>
      <c r="Z282" t="s">
        <v>7865</v>
      </c>
      <c r="AA282" s="111" t="s">
        <v>1</v>
      </c>
      <c r="AB282" t="s">
        <v>7865</v>
      </c>
      <c r="AC282">
        <v>0</v>
      </c>
    </row>
    <row r="283" spans="1:29" hidden="1" x14ac:dyDescent="0.25">
      <c r="A283" t="s">
        <v>8323</v>
      </c>
      <c r="B283" t="str">
        <f t="shared" si="20"/>
        <v>Octubre</v>
      </c>
      <c r="C283" t="b">
        <f t="shared" si="25"/>
        <v>0</v>
      </c>
      <c r="D283">
        <v>456</v>
      </c>
      <c r="E283">
        <v>2022</v>
      </c>
      <c r="F283" t="s">
        <v>8714</v>
      </c>
      <c r="G283" t="s">
        <v>7703</v>
      </c>
      <c r="H283" t="s">
        <v>0</v>
      </c>
      <c r="I283" t="str">
        <f t="shared" si="22"/>
        <v>CCF</v>
      </c>
      <c r="J283" t="str">
        <f t="shared" si="23"/>
        <v>Impreso por imprenta o tiquetes</v>
      </c>
      <c r="K283" s="64" t="s">
        <v>8500</v>
      </c>
      <c r="L283" s="64" t="s">
        <v>7865</v>
      </c>
      <c r="M283">
        <v>965</v>
      </c>
      <c r="N283" t="s">
        <v>1431</v>
      </c>
      <c r="O283" t="str">
        <f t="shared" si="24"/>
        <v>06141407941017</v>
      </c>
      <c r="P283" t="s">
        <v>1432</v>
      </c>
      <c r="Q283">
        <v>0</v>
      </c>
      <c r="R283">
        <v>0</v>
      </c>
      <c r="S283">
        <v>0</v>
      </c>
      <c r="T283">
        <v>1273</v>
      </c>
      <c r="U283">
        <v>0</v>
      </c>
      <c r="V283">
        <v>0</v>
      </c>
      <c r="W283">
        <v>0</v>
      </c>
      <c r="X283">
        <v>165.49</v>
      </c>
      <c r="Y283">
        <v>1438.49</v>
      </c>
      <c r="Z283" t="s">
        <v>7865</v>
      </c>
      <c r="AA283" s="111" t="s">
        <v>1</v>
      </c>
      <c r="AB283" t="s">
        <v>7865</v>
      </c>
      <c r="AC283">
        <v>0</v>
      </c>
    </row>
    <row r="284" spans="1:29" hidden="1" x14ac:dyDescent="0.25">
      <c r="A284" t="s">
        <v>8323</v>
      </c>
      <c r="B284" t="str">
        <f t="shared" si="20"/>
        <v>Octubre</v>
      </c>
      <c r="C284" t="b">
        <f t="shared" si="25"/>
        <v>0</v>
      </c>
      <c r="D284">
        <v>455</v>
      </c>
      <c r="E284">
        <v>2022</v>
      </c>
      <c r="F284" t="s">
        <v>8734</v>
      </c>
      <c r="G284" t="s">
        <v>7703</v>
      </c>
      <c r="H284" t="s">
        <v>0</v>
      </c>
      <c r="I284" t="str">
        <f t="shared" si="22"/>
        <v>CCF</v>
      </c>
      <c r="J284" t="str">
        <f t="shared" si="23"/>
        <v>Impreso por imprenta o tiquetes</v>
      </c>
      <c r="K284" s="64" t="s">
        <v>8500</v>
      </c>
      <c r="L284" s="64" t="s">
        <v>7865</v>
      </c>
      <c r="M284">
        <v>2245</v>
      </c>
      <c r="N284" t="s">
        <v>1043</v>
      </c>
      <c r="O284" t="str">
        <f t="shared" si="24"/>
        <v>06142703981055</v>
      </c>
      <c r="P284" t="s">
        <v>1044</v>
      </c>
      <c r="Q284">
        <v>0</v>
      </c>
      <c r="R284">
        <v>0</v>
      </c>
      <c r="S284">
        <v>0</v>
      </c>
      <c r="T284">
        <v>3200</v>
      </c>
      <c r="U284">
        <v>0</v>
      </c>
      <c r="V284">
        <v>0</v>
      </c>
      <c r="W284">
        <v>0</v>
      </c>
      <c r="X284">
        <v>416</v>
      </c>
      <c r="Y284">
        <v>3616</v>
      </c>
      <c r="Z284" t="s">
        <v>7865</v>
      </c>
      <c r="AA284" s="111" t="s">
        <v>1</v>
      </c>
      <c r="AB284" t="s">
        <v>7865</v>
      </c>
      <c r="AC284">
        <v>0</v>
      </c>
    </row>
    <row r="285" spans="1:29" hidden="1" x14ac:dyDescent="0.25">
      <c r="A285" t="s">
        <v>8323</v>
      </c>
      <c r="B285" t="str">
        <f t="shared" si="20"/>
        <v>Octubre</v>
      </c>
      <c r="C285" t="b">
        <f t="shared" si="25"/>
        <v>0</v>
      </c>
      <c r="D285">
        <v>454</v>
      </c>
      <c r="E285">
        <v>2022</v>
      </c>
      <c r="F285" t="s">
        <v>8734</v>
      </c>
      <c r="G285" t="s">
        <v>7703</v>
      </c>
      <c r="H285" t="s">
        <v>0</v>
      </c>
      <c r="I285" t="str">
        <f t="shared" si="22"/>
        <v>CCF</v>
      </c>
      <c r="J285" t="str">
        <f t="shared" si="23"/>
        <v>Impreso por imprenta o tiquetes</v>
      </c>
      <c r="K285" s="64" t="s">
        <v>8500</v>
      </c>
      <c r="L285" s="64" t="s">
        <v>7865</v>
      </c>
      <c r="M285">
        <v>2243</v>
      </c>
      <c r="N285" t="s">
        <v>1043</v>
      </c>
      <c r="O285" t="str">
        <f t="shared" si="24"/>
        <v>06142703981055</v>
      </c>
      <c r="P285" t="s">
        <v>1044</v>
      </c>
      <c r="Q285">
        <v>0</v>
      </c>
      <c r="R285">
        <v>0</v>
      </c>
      <c r="S285">
        <v>0</v>
      </c>
      <c r="T285">
        <v>1650</v>
      </c>
      <c r="U285">
        <v>0</v>
      </c>
      <c r="V285">
        <v>0</v>
      </c>
      <c r="W285">
        <v>0</v>
      </c>
      <c r="X285">
        <v>214.5</v>
      </c>
      <c r="Y285">
        <v>1864.5</v>
      </c>
      <c r="Z285" t="s">
        <v>7865</v>
      </c>
      <c r="AA285" s="111" t="s">
        <v>1</v>
      </c>
      <c r="AB285" t="s">
        <v>7865</v>
      </c>
      <c r="AC285">
        <v>0</v>
      </c>
    </row>
    <row r="286" spans="1:29" hidden="1" x14ac:dyDescent="0.25">
      <c r="A286" t="s">
        <v>8323</v>
      </c>
      <c r="B286" t="str">
        <f t="shared" si="20"/>
        <v>Octubre</v>
      </c>
      <c r="C286" t="b">
        <f t="shared" si="25"/>
        <v>0</v>
      </c>
      <c r="D286">
        <v>453</v>
      </c>
      <c r="E286">
        <v>2022</v>
      </c>
      <c r="F286" t="s">
        <v>8734</v>
      </c>
      <c r="G286" t="s">
        <v>7703</v>
      </c>
      <c r="H286" t="s">
        <v>0</v>
      </c>
      <c r="I286" t="str">
        <f t="shared" si="22"/>
        <v>CCF</v>
      </c>
      <c r="J286" t="str">
        <f t="shared" si="23"/>
        <v>Impreso por imprenta o tiquetes</v>
      </c>
      <c r="K286" s="64" t="s">
        <v>8500</v>
      </c>
      <c r="L286" s="64" t="s">
        <v>7865</v>
      </c>
      <c r="M286">
        <v>2242</v>
      </c>
      <c r="N286" t="s">
        <v>1043</v>
      </c>
      <c r="O286" t="str">
        <f t="shared" si="24"/>
        <v>06142703981055</v>
      </c>
      <c r="P286" t="s">
        <v>1044</v>
      </c>
      <c r="Q286">
        <v>0</v>
      </c>
      <c r="R286">
        <v>0</v>
      </c>
      <c r="S286">
        <v>0</v>
      </c>
      <c r="T286">
        <v>18311.599999999999</v>
      </c>
      <c r="U286">
        <v>0</v>
      </c>
      <c r="V286">
        <v>0</v>
      </c>
      <c r="W286">
        <v>0</v>
      </c>
      <c r="X286">
        <v>2380.5079999999998</v>
      </c>
      <c r="Y286">
        <v>20692.108</v>
      </c>
      <c r="Z286" t="s">
        <v>7865</v>
      </c>
      <c r="AA286" s="111" t="s">
        <v>1</v>
      </c>
      <c r="AB286" t="s">
        <v>7865</v>
      </c>
      <c r="AC286">
        <v>0</v>
      </c>
    </row>
    <row r="287" spans="1:29" x14ac:dyDescent="0.25">
      <c r="A287" t="s">
        <v>8323</v>
      </c>
      <c r="B287" t="str">
        <f t="shared" si="20"/>
        <v>Octubre</v>
      </c>
      <c r="C287" t="b">
        <f t="shared" si="25"/>
        <v>0</v>
      </c>
      <c r="D287">
        <v>452</v>
      </c>
      <c r="E287">
        <v>2022</v>
      </c>
      <c r="F287" t="s">
        <v>8722</v>
      </c>
      <c r="G287" t="s">
        <v>0</v>
      </c>
      <c r="H287" t="s">
        <v>8044</v>
      </c>
      <c r="I287" t="str">
        <f t="shared" si="22"/>
        <v>Factura</v>
      </c>
      <c r="J287" t="str">
        <f t="shared" si="23"/>
        <v>Otros</v>
      </c>
      <c r="K287" s="64" t="s">
        <v>8500</v>
      </c>
      <c r="L287" s="64" t="s">
        <v>7865</v>
      </c>
      <c r="M287">
        <v>1108711</v>
      </c>
      <c r="N287" t="s">
        <v>8736</v>
      </c>
      <c r="O287" t="str">
        <f t="shared" si="24"/>
        <v>202203443834</v>
      </c>
      <c r="P287" t="s">
        <v>7933</v>
      </c>
      <c r="Q287">
        <v>0</v>
      </c>
      <c r="R287">
        <v>0</v>
      </c>
      <c r="S287">
        <v>18</v>
      </c>
      <c r="T287">
        <v>0</v>
      </c>
      <c r="U287">
        <v>0</v>
      </c>
      <c r="V287">
        <v>13560.36</v>
      </c>
      <c r="W287">
        <v>0</v>
      </c>
      <c r="X287">
        <v>1762.8468</v>
      </c>
      <c r="Y287">
        <v>15341.2068</v>
      </c>
      <c r="Z287" t="s">
        <v>7865</v>
      </c>
      <c r="AA287" s="111" t="s">
        <v>1</v>
      </c>
      <c r="AB287" t="s">
        <v>7865</v>
      </c>
      <c r="AC287">
        <v>0</v>
      </c>
    </row>
    <row r="288" spans="1:29" hidden="1" x14ac:dyDescent="0.25">
      <c r="A288" t="s">
        <v>8323</v>
      </c>
      <c r="B288" t="str">
        <f t="shared" si="20"/>
        <v>Octubre</v>
      </c>
      <c r="C288" t="b">
        <f t="shared" si="25"/>
        <v>0</v>
      </c>
      <c r="D288">
        <v>451</v>
      </c>
      <c r="E288">
        <v>2022</v>
      </c>
      <c r="F288" t="s">
        <v>8724</v>
      </c>
      <c r="G288" t="s">
        <v>7703</v>
      </c>
      <c r="H288" t="s">
        <v>0</v>
      </c>
      <c r="I288" t="str">
        <f t="shared" si="22"/>
        <v>CCF</v>
      </c>
      <c r="J288" t="str">
        <f t="shared" si="23"/>
        <v>Impreso por imprenta o tiquetes</v>
      </c>
      <c r="K288" s="64" t="s">
        <v>8500</v>
      </c>
      <c r="L288" s="64" t="s">
        <v>7865</v>
      </c>
      <c r="M288">
        <v>1195</v>
      </c>
      <c r="N288" t="s">
        <v>7706</v>
      </c>
      <c r="O288" t="str">
        <f t="shared" si="24"/>
        <v>12170505681051</v>
      </c>
      <c r="P288" t="s">
        <v>7707</v>
      </c>
      <c r="Q288">
        <v>0</v>
      </c>
      <c r="R288">
        <v>0</v>
      </c>
      <c r="S288">
        <v>0</v>
      </c>
      <c r="T288">
        <v>97.79</v>
      </c>
      <c r="U288">
        <v>0</v>
      </c>
      <c r="V288">
        <v>0</v>
      </c>
      <c r="W288">
        <v>0</v>
      </c>
      <c r="X288">
        <v>12.712700000000002</v>
      </c>
      <c r="Y288">
        <v>110.5027</v>
      </c>
      <c r="Z288" t="s">
        <v>7865</v>
      </c>
      <c r="AA288" s="111" t="s">
        <v>1</v>
      </c>
      <c r="AB288" t="s">
        <v>8047</v>
      </c>
      <c r="AC288">
        <v>2.1800000000000002</v>
      </c>
    </row>
    <row r="289" spans="1:29" hidden="1" x14ac:dyDescent="0.25">
      <c r="A289" t="s">
        <v>8323</v>
      </c>
      <c r="B289" t="str">
        <f t="shared" si="20"/>
        <v>Octubre</v>
      </c>
      <c r="C289" t="b">
        <f t="shared" si="25"/>
        <v>0</v>
      </c>
      <c r="D289">
        <v>450</v>
      </c>
      <c r="E289">
        <v>2022</v>
      </c>
      <c r="F289" t="s">
        <v>8724</v>
      </c>
      <c r="G289" t="s">
        <v>7703</v>
      </c>
      <c r="H289" t="s">
        <v>0</v>
      </c>
      <c r="I289" t="str">
        <f t="shared" si="22"/>
        <v>CCF</v>
      </c>
      <c r="J289" t="str">
        <f t="shared" si="23"/>
        <v>Impreso por imprenta o tiquetes</v>
      </c>
      <c r="K289" s="64" t="s">
        <v>8500</v>
      </c>
      <c r="L289" s="64" t="s">
        <v>7865</v>
      </c>
      <c r="M289">
        <v>21375</v>
      </c>
      <c r="N289" t="s">
        <v>1340</v>
      </c>
      <c r="O289" t="str">
        <f t="shared" si="24"/>
        <v>06142407750010</v>
      </c>
      <c r="P289" t="s">
        <v>1341</v>
      </c>
      <c r="Q289">
        <v>0</v>
      </c>
      <c r="R289">
        <v>0</v>
      </c>
      <c r="S289">
        <v>0</v>
      </c>
      <c r="T289">
        <v>902</v>
      </c>
      <c r="U289">
        <v>0</v>
      </c>
      <c r="V289">
        <v>0</v>
      </c>
      <c r="W289">
        <v>0</v>
      </c>
      <c r="X289">
        <v>117.26</v>
      </c>
      <c r="Y289">
        <v>1019.26</v>
      </c>
      <c r="Z289" t="s">
        <v>7865</v>
      </c>
      <c r="AA289" s="111" t="s">
        <v>1</v>
      </c>
      <c r="AB289" t="s">
        <v>7865</v>
      </c>
      <c r="AC289">
        <v>0</v>
      </c>
    </row>
    <row r="290" spans="1:29" hidden="1" x14ac:dyDescent="0.25">
      <c r="A290" t="s">
        <v>8323</v>
      </c>
      <c r="B290" t="str">
        <f t="shared" si="20"/>
        <v>Octubre</v>
      </c>
      <c r="C290" t="b">
        <f t="shared" si="25"/>
        <v>0</v>
      </c>
      <c r="D290">
        <v>449</v>
      </c>
      <c r="E290">
        <v>2022</v>
      </c>
      <c r="F290" t="s">
        <v>8724</v>
      </c>
      <c r="G290" t="s">
        <v>7703</v>
      </c>
      <c r="H290" t="s">
        <v>0</v>
      </c>
      <c r="I290" t="str">
        <f t="shared" si="22"/>
        <v>CCF</v>
      </c>
      <c r="J290" t="str">
        <f t="shared" si="23"/>
        <v>Impreso por imprenta o tiquetes</v>
      </c>
      <c r="K290" s="64" t="s">
        <v>8500</v>
      </c>
      <c r="L290" s="64" t="s">
        <v>7865</v>
      </c>
      <c r="M290">
        <v>21324</v>
      </c>
      <c r="N290" t="s">
        <v>1340</v>
      </c>
      <c r="O290" t="str">
        <f t="shared" si="24"/>
        <v>06142407750010</v>
      </c>
      <c r="P290" t="s">
        <v>1341</v>
      </c>
      <c r="Q290">
        <v>0</v>
      </c>
      <c r="R290">
        <v>0</v>
      </c>
      <c r="S290">
        <v>0</v>
      </c>
      <c r="T290">
        <v>560</v>
      </c>
      <c r="U290">
        <v>0</v>
      </c>
      <c r="V290">
        <v>0</v>
      </c>
      <c r="W290">
        <v>0</v>
      </c>
      <c r="X290">
        <v>72.8</v>
      </c>
      <c r="Y290">
        <v>632.79999999999995</v>
      </c>
      <c r="Z290" t="s">
        <v>7865</v>
      </c>
      <c r="AA290" s="111" t="s">
        <v>1</v>
      </c>
      <c r="AB290" t="s">
        <v>7865</v>
      </c>
      <c r="AC290">
        <v>0</v>
      </c>
    </row>
    <row r="291" spans="1:29" hidden="1" x14ac:dyDescent="0.25">
      <c r="A291" t="s">
        <v>8323</v>
      </c>
      <c r="B291" t="str">
        <f t="shared" ref="B291:B341" si="26">SUBSTITUTE(A291,"CTUBRE","ctubre")</f>
        <v>Octubre</v>
      </c>
      <c r="C291" t="b">
        <f t="shared" si="25"/>
        <v>0</v>
      </c>
      <c r="D291">
        <v>448</v>
      </c>
      <c r="E291">
        <v>2022</v>
      </c>
      <c r="F291" t="s">
        <v>8735</v>
      </c>
      <c r="G291" t="s">
        <v>7703</v>
      </c>
      <c r="H291" t="s">
        <v>0</v>
      </c>
      <c r="I291" t="str">
        <f t="shared" si="22"/>
        <v>CCF</v>
      </c>
      <c r="J291" t="str">
        <f t="shared" si="23"/>
        <v>Impreso por imprenta o tiquetes</v>
      </c>
      <c r="K291" s="64" t="s">
        <v>8500</v>
      </c>
      <c r="L291" s="64" t="s">
        <v>7865</v>
      </c>
      <c r="M291">
        <v>1948</v>
      </c>
      <c r="N291" t="s">
        <v>1043</v>
      </c>
      <c r="O291" t="str">
        <f t="shared" si="24"/>
        <v>06142703981055</v>
      </c>
      <c r="P291" t="s">
        <v>1044</v>
      </c>
      <c r="Q291">
        <v>0</v>
      </c>
      <c r="R291">
        <v>0</v>
      </c>
      <c r="S291">
        <v>0</v>
      </c>
      <c r="T291">
        <v>3200</v>
      </c>
      <c r="U291">
        <v>0</v>
      </c>
      <c r="V291">
        <v>0</v>
      </c>
      <c r="W291">
        <v>0</v>
      </c>
      <c r="X291">
        <v>416</v>
      </c>
      <c r="Y291">
        <v>3616</v>
      </c>
      <c r="Z291" t="s">
        <v>7865</v>
      </c>
      <c r="AA291" s="111" t="s">
        <v>1</v>
      </c>
      <c r="AB291" t="s">
        <v>7865</v>
      </c>
      <c r="AC291">
        <v>0</v>
      </c>
    </row>
    <row r="292" spans="1:29" hidden="1" x14ac:dyDescent="0.25">
      <c r="A292" t="s">
        <v>8323</v>
      </c>
      <c r="B292" t="str">
        <f t="shared" si="26"/>
        <v>Octubre</v>
      </c>
      <c r="C292" t="b">
        <f t="shared" si="25"/>
        <v>0</v>
      </c>
      <c r="D292">
        <v>447</v>
      </c>
      <c r="E292">
        <v>2022</v>
      </c>
      <c r="F292" t="s">
        <v>8720</v>
      </c>
      <c r="G292" t="s">
        <v>7703</v>
      </c>
      <c r="H292" t="s">
        <v>0</v>
      </c>
      <c r="I292" t="str">
        <f t="shared" si="22"/>
        <v>CCF</v>
      </c>
      <c r="J292" t="str">
        <f t="shared" si="23"/>
        <v>Impreso por imprenta o tiquetes</v>
      </c>
      <c r="K292" s="64" t="s">
        <v>8500</v>
      </c>
      <c r="L292" s="64" t="s">
        <v>7865</v>
      </c>
      <c r="M292">
        <v>14884</v>
      </c>
      <c r="N292" t="s">
        <v>1348</v>
      </c>
      <c r="O292" t="str">
        <f t="shared" si="24"/>
        <v>06142406870019</v>
      </c>
      <c r="P292" t="s">
        <v>1349</v>
      </c>
      <c r="Q292">
        <v>0</v>
      </c>
      <c r="R292">
        <v>0</v>
      </c>
      <c r="S292">
        <v>0</v>
      </c>
      <c r="T292">
        <v>199.25</v>
      </c>
      <c r="U292">
        <v>0</v>
      </c>
      <c r="V292">
        <v>0</v>
      </c>
      <c r="W292">
        <v>0</v>
      </c>
      <c r="X292">
        <v>25.9025</v>
      </c>
      <c r="Y292">
        <v>225.1525</v>
      </c>
      <c r="Z292" t="s">
        <v>7865</v>
      </c>
      <c r="AA292" s="111" t="s">
        <v>1</v>
      </c>
      <c r="AB292" t="s">
        <v>7865</v>
      </c>
      <c r="AC292">
        <v>0</v>
      </c>
    </row>
    <row r="293" spans="1:29" hidden="1" x14ac:dyDescent="0.25">
      <c r="A293" t="s">
        <v>8323</v>
      </c>
      <c r="B293" t="str">
        <f t="shared" si="26"/>
        <v>Octubre</v>
      </c>
      <c r="C293" t="b">
        <f t="shared" si="25"/>
        <v>0</v>
      </c>
      <c r="D293">
        <v>446</v>
      </c>
      <c r="E293">
        <v>2022</v>
      </c>
      <c r="F293" t="s">
        <v>8623</v>
      </c>
      <c r="G293" t="s">
        <v>7703</v>
      </c>
      <c r="H293" t="s">
        <v>0</v>
      </c>
      <c r="I293" t="str">
        <f t="shared" si="22"/>
        <v>CCF</v>
      </c>
      <c r="J293" t="str">
        <f t="shared" si="23"/>
        <v>Impreso por imprenta o tiquetes</v>
      </c>
      <c r="K293" s="64" t="s">
        <v>8500</v>
      </c>
      <c r="L293" s="64" t="s">
        <v>7865</v>
      </c>
      <c r="M293">
        <v>19896</v>
      </c>
      <c r="N293" t="s">
        <v>1329</v>
      </c>
      <c r="O293" t="str">
        <f t="shared" si="24"/>
        <v>06142302931020</v>
      </c>
      <c r="P293" t="s">
        <v>1330</v>
      </c>
      <c r="Q293">
        <v>0</v>
      </c>
      <c r="R293">
        <v>0</v>
      </c>
      <c r="S293">
        <v>0</v>
      </c>
      <c r="T293">
        <v>1331.64</v>
      </c>
      <c r="U293">
        <v>0</v>
      </c>
      <c r="V293">
        <v>0</v>
      </c>
      <c r="W293">
        <v>0</v>
      </c>
      <c r="X293">
        <v>173.11320000000001</v>
      </c>
      <c r="Y293">
        <v>1504.7532000000001</v>
      </c>
      <c r="Z293" t="s">
        <v>7865</v>
      </c>
      <c r="AA293" s="111" t="s">
        <v>1</v>
      </c>
      <c r="AB293" t="s">
        <v>7865</v>
      </c>
      <c r="AC293">
        <v>0</v>
      </c>
    </row>
    <row r="294" spans="1:29" hidden="1" x14ac:dyDescent="0.25">
      <c r="A294" t="s">
        <v>8323</v>
      </c>
      <c r="B294" t="str">
        <f t="shared" si="26"/>
        <v>Octubre</v>
      </c>
      <c r="C294" t="b">
        <f t="shared" si="25"/>
        <v>0</v>
      </c>
      <c r="D294">
        <v>445</v>
      </c>
      <c r="E294">
        <v>2022</v>
      </c>
      <c r="F294" t="s">
        <v>8721</v>
      </c>
      <c r="G294" t="s">
        <v>7703</v>
      </c>
      <c r="H294" t="s">
        <v>0</v>
      </c>
      <c r="I294" t="str">
        <f t="shared" si="22"/>
        <v>CCF</v>
      </c>
      <c r="J294" t="str">
        <f t="shared" si="23"/>
        <v>Impreso por imprenta o tiquetes</v>
      </c>
      <c r="K294" s="64" t="s">
        <v>8500</v>
      </c>
      <c r="L294" s="64" t="s">
        <v>7865</v>
      </c>
      <c r="M294">
        <v>1930</v>
      </c>
      <c r="N294" t="s">
        <v>131</v>
      </c>
      <c r="O294" t="str">
        <f t="shared" si="24"/>
        <v>06142601121035</v>
      </c>
      <c r="P294" t="s">
        <v>132</v>
      </c>
      <c r="Q294">
        <v>0</v>
      </c>
      <c r="R294">
        <v>0</v>
      </c>
      <c r="S294">
        <v>0</v>
      </c>
      <c r="T294">
        <v>882.84</v>
      </c>
      <c r="U294">
        <v>0</v>
      </c>
      <c r="V294">
        <v>0</v>
      </c>
      <c r="W294">
        <v>0</v>
      </c>
      <c r="X294">
        <v>114.76920000000001</v>
      </c>
      <c r="Y294">
        <v>997.6092000000001</v>
      </c>
      <c r="Z294" t="s">
        <v>7865</v>
      </c>
      <c r="AA294" s="111" t="s">
        <v>1</v>
      </c>
      <c r="AB294" t="s">
        <v>7865</v>
      </c>
      <c r="AC294">
        <v>0</v>
      </c>
    </row>
    <row r="295" spans="1:29" hidden="1" x14ac:dyDescent="0.25">
      <c r="A295" t="s">
        <v>8323</v>
      </c>
      <c r="B295" t="str">
        <f t="shared" si="26"/>
        <v>Octubre</v>
      </c>
      <c r="C295" t="b">
        <f t="shared" si="25"/>
        <v>0</v>
      </c>
      <c r="D295">
        <v>444</v>
      </c>
      <c r="E295">
        <v>2022</v>
      </c>
      <c r="F295" t="s">
        <v>8623</v>
      </c>
      <c r="G295" t="s">
        <v>7703</v>
      </c>
      <c r="H295" t="s">
        <v>0</v>
      </c>
      <c r="I295" t="str">
        <f t="shared" si="22"/>
        <v>CCF</v>
      </c>
      <c r="J295" t="str">
        <f t="shared" si="23"/>
        <v>Impreso por imprenta o tiquetes</v>
      </c>
      <c r="K295" s="64" t="s">
        <v>8500</v>
      </c>
      <c r="L295" s="64" t="s">
        <v>7865</v>
      </c>
      <c r="M295">
        <v>64</v>
      </c>
      <c r="N295" t="s">
        <v>1327</v>
      </c>
      <c r="O295" t="str">
        <f t="shared" si="24"/>
        <v>06141611841170</v>
      </c>
      <c r="P295" t="s">
        <v>1328</v>
      </c>
      <c r="Q295">
        <v>0</v>
      </c>
      <c r="R295">
        <v>0</v>
      </c>
      <c r="S295">
        <v>0</v>
      </c>
      <c r="T295">
        <v>16913.91</v>
      </c>
      <c r="U295">
        <v>0</v>
      </c>
      <c r="V295">
        <v>0</v>
      </c>
      <c r="W295">
        <v>0</v>
      </c>
      <c r="X295">
        <v>2198.8083000000001</v>
      </c>
      <c r="Y295">
        <v>19112.7183</v>
      </c>
      <c r="Z295" t="s">
        <v>7865</v>
      </c>
      <c r="AA295" s="111" t="s">
        <v>1</v>
      </c>
      <c r="AB295" t="s">
        <v>7865</v>
      </c>
      <c r="AC295">
        <v>0</v>
      </c>
    </row>
    <row r="296" spans="1:29" hidden="1" x14ac:dyDescent="0.25">
      <c r="A296" t="s">
        <v>8323</v>
      </c>
      <c r="B296" t="str">
        <f t="shared" si="26"/>
        <v>Octubre</v>
      </c>
      <c r="C296" t="b">
        <f t="shared" si="25"/>
        <v>0</v>
      </c>
      <c r="D296">
        <v>443</v>
      </c>
      <c r="E296">
        <v>2022</v>
      </c>
      <c r="F296" t="s">
        <v>8724</v>
      </c>
      <c r="G296" t="s">
        <v>7703</v>
      </c>
      <c r="H296" t="s">
        <v>0</v>
      </c>
      <c r="I296" t="str">
        <f t="shared" si="22"/>
        <v>CCF</v>
      </c>
      <c r="J296" t="str">
        <f t="shared" si="23"/>
        <v>Impreso por imprenta o tiquetes</v>
      </c>
      <c r="K296" s="64" t="s">
        <v>8500</v>
      </c>
      <c r="L296" s="64" t="s">
        <v>7865</v>
      </c>
      <c r="M296">
        <v>1828</v>
      </c>
      <c r="N296" t="s">
        <v>1043</v>
      </c>
      <c r="O296" t="str">
        <f t="shared" si="24"/>
        <v>06142703981055</v>
      </c>
      <c r="P296" t="s">
        <v>1044</v>
      </c>
      <c r="Q296">
        <v>0</v>
      </c>
      <c r="R296">
        <v>0</v>
      </c>
      <c r="S296">
        <v>0</v>
      </c>
      <c r="T296">
        <v>2032.6</v>
      </c>
      <c r="U296">
        <v>0</v>
      </c>
      <c r="V296">
        <v>0</v>
      </c>
      <c r="W296">
        <v>0</v>
      </c>
      <c r="X296">
        <v>264.238</v>
      </c>
      <c r="Y296">
        <v>2296.8379999999997</v>
      </c>
      <c r="Z296" t="s">
        <v>7865</v>
      </c>
      <c r="AA296" s="111" t="s">
        <v>1</v>
      </c>
      <c r="AB296" t="s">
        <v>7865</v>
      </c>
      <c r="AC296">
        <v>0</v>
      </c>
    </row>
    <row r="297" spans="1:29" hidden="1" x14ac:dyDescent="0.25">
      <c r="A297" t="s">
        <v>8323</v>
      </c>
      <c r="B297" t="str">
        <f t="shared" si="26"/>
        <v>Octubre</v>
      </c>
      <c r="C297" t="b">
        <f t="shared" si="25"/>
        <v>0</v>
      </c>
      <c r="D297">
        <v>442</v>
      </c>
      <c r="E297">
        <v>2022</v>
      </c>
      <c r="F297" t="s">
        <v>8734</v>
      </c>
      <c r="G297" t="s">
        <v>7703</v>
      </c>
      <c r="H297" t="s">
        <v>0</v>
      </c>
      <c r="I297" t="str">
        <f t="shared" si="22"/>
        <v>CCF</v>
      </c>
      <c r="J297" t="str">
        <f t="shared" si="23"/>
        <v>Impreso por imprenta o tiquetes</v>
      </c>
      <c r="K297" s="64" t="s">
        <v>8500</v>
      </c>
      <c r="L297" s="64" t="s">
        <v>7865</v>
      </c>
      <c r="M297">
        <v>2259</v>
      </c>
      <c r="N297" t="s">
        <v>1043</v>
      </c>
      <c r="O297" t="str">
        <f t="shared" si="24"/>
        <v>06142703981055</v>
      </c>
      <c r="P297" t="s">
        <v>1044</v>
      </c>
      <c r="Q297">
        <v>0</v>
      </c>
      <c r="R297">
        <v>0</v>
      </c>
      <c r="S297">
        <v>0</v>
      </c>
      <c r="T297">
        <v>62944.2</v>
      </c>
      <c r="U297">
        <v>0</v>
      </c>
      <c r="V297">
        <v>0</v>
      </c>
      <c r="W297">
        <v>0</v>
      </c>
      <c r="X297">
        <v>8182.7460000000001</v>
      </c>
      <c r="Y297">
        <v>71126.945999999996</v>
      </c>
      <c r="Z297" t="s">
        <v>7865</v>
      </c>
      <c r="AA297" s="111" t="s">
        <v>1</v>
      </c>
      <c r="AB297" t="s">
        <v>7865</v>
      </c>
      <c r="AC297">
        <v>0</v>
      </c>
    </row>
    <row r="298" spans="1:29" hidden="1" x14ac:dyDescent="0.25">
      <c r="A298" t="s">
        <v>8323</v>
      </c>
      <c r="B298" t="str">
        <f t="shared" si="26"/>
        <v>Octubre</v>
      </c>
      <c r="C298" t="b">
        <f t="shared" si="25"/>
        <v>0</v>
      </c>
      <c r="D298">
        <v>441</v>
      </c>
      <c r="E298">
        <v>2022</v>
      </c>
      <c r="F298" t="s">
        <v>8709</v>
      </c>
      <c r="G298" t="s">
        <v>7703</v>
      </c>
      <c r="H298" t="s">
        <v>0</v>
      </c>
      <c r="I298" t="str">
        <f t="shared" si="22"/>
        <v>CCF</v>
      </c>
      <c r="J298" t="str">
        <f t="shared" si="23"/>
        <v>Impreso por imprenta o tiquetes</v>
      </c>
      <c r="K298" s="64" t="s">
        <v>8500</v>
      </c>
      <c r="L298" s="64" t="s">
        <v>7865</v>
      </c>
      <c r="M298">
        <v>2208</v>
      </c>
      <c r="N298" t="s">
        <v>1043</v>
      </c>
      <c r="O298" t="str">
        <f t="shared" si="24"/>
        <v>06142703981055</v>
      </c>
      <c r="P298" t="s">
        <v>1044</v>
      </c>
      <c r="Q298">
        <v>0</v>
      </c>
      <c r="R298">
        <v>0</v>
      </c>
      <c r="S298">
        <v>0</v>
      </c>
      <c r="T298">
        <v>7260</v>
      </c>
      <c r="U298">
        <v>0</v>
      </c>
      <c r="V298">
        <v>0</v>
      </c>
      <c r="W298">
        <v>0</v>
      </c>
      <c r="X298">
        <v>943.80000000000007</v>
      </c>
      <c r="Y298">
        <v>8203.7999999999993</v>
      </c>
      <c r="Z298" t="s">
        <v>7865</v>
      </c>
      <c r="AA298" s="111" t="s">
        <v>1</v>
      </c>
      <c r="AB298" t="s">
        <v>7865</v>
      </c>
      <c r="AC298">
        <v>0</v>
      </c>
    </row>
    <row r="299" spans="1:29" hidden="1" x14ac:dyDescent="0.25">
      <c r="A299" t="s">
        <v>8323</v>
      </c>
      <c r="B299" t="str">
        <f t="shared" si="26"/>
        <v>Octubre</v>
      </c>
      <c r="C299" t="b">
        <f t="shared" si="25"/>
        <v>0</v>
      </c>
      <c r="D299">
        <v>440</v>
      </c>
      <c r="E299">
        <v>2022</v>
      </c>
      <c r="F299" t="s">
        <v>8712</v>
      </c>
      <c r="G299" t="s">
        <v>7703</v>
      </c>
      <c r="H299" t="s">
        <v>0</v>
      </c>
      <c r="I299" t="str">
        <f t="shared" si="22"/>
        <v>CCF</v>
      </c>
      <c r="J299" t="str">
        <f t="shared" si="23"/>
        <v>Impreso por imprenta o tiquetes</v>
      </c>
      <c r="K299" s="64" t="s">
        <v>8500</v>
      </c>
      <c r="L299" s="64" t="s">
        <v>7865</v>
      </c>
      <c r="M299">
        <v>2131</v>
      </c>
      <c r="N299" t="s">
        <v>1043</v>
      </c>
      <c r="O299" t="str">
        <f t="shared" si="24"/>
        <v>06142703981055</v>
      </c>
      <c r="P299" t="s">
        <v>1044</v>
      </c>
      <c r="Q299">
        <v>0</v>
      </c>
      <c r="R299">
        <v>0</v>
      </c>
      <c r="S299">
        <v>0</v>
      </c>
      <c r="T299">
        <v>104907</v>
      </c>
      <c r="U299">
        <v>0</v>
      </c>
      <c r="V299">
        <v>0</v>
      </c>
      <c r="W299">
        <v>0</v>
      </c>
      <c r="X299">
        <v>13637.91</v>
      </c>
      <c r="Y299">
        <v>118544.91</v>
      </c>
      <c r="Z299" t="s">
        <v>7865</v>
      </c>
      <c r="AA299" s="111" t="s">
        <v>1</v>
      </c>
      <c r="AB299" t="s">
        <v>7865</v>
      </c>
      <c r="AC299">
        <v>0</v>
      </c>
    </row>
    <row r="300" spans="1:29" hidden="1" x14ac:dyDescent="0.25">
      <c r="A300" t="s">
        <v>8323</v>
      </c>
      <c r="B300" t="str">
        <f t="shared" si="26"/>
        <v>Octubre</v>
      </c>
      <c r="C300" t="b">
        <f t="shared" si="25"/>
        <v>0</v>
      </c>
      <c r="D300">
        <v>439</v>
      </c>
      <c r="E300">
        <v>2022</v>
      </c>
      <c r="F300" t="s">
        <v>8713</v>
      </c>
      <c r="G300" t="s">
        <v>7703</v>
      </c>
      <c r="H300" t="s">
        <v>0</v>
      </c>
      <c r="I300" t="str">
        <f t="shared" si="22"/>
        <v>CCF</v>
      </c>
      <c r="J300" t="str">
        <f t="shared" si="23"/>
        <v>Impreso por imprenta o tiquetes</v>
      </c>
      <c r="K300" s="64" t="s">
        <v>8500</v>
      </c>
      <c r="L300" s="64" t="s">
        <v>7865</v>
      </c>
      <c r="M300">
        <v>2107</v>
      </c>
      <c r="N300" t="s">
        <v>1043</v>
      </c>
      <c r="O300" t="str">
        <f t="shared" si="24"/>
        <v>06142703981055</v>
      </c>
      <c r="P300" t="s">
        <v>1044</v>
      </c>
      <c r="Q300">
        <v>0</v>
      </c>
      <c r="R300">
        <v>0</v>
      </c>
      <c r="S300">
        <v>0</v>
      </c>
      <c r="T300">
        <v>7320.4</v>
      </c>
      <c r="U300">
        <v>0</v>
      </c>
      <c r="V300">
        <v>0</v>
      </c>
      <c r="W300">
        <v>0</v>
      </c>
      <c r="X300">
        <v>951.65199999999993</v>
      </c>
      <c r="Y300">
        <v>8272.0519999999997</v>
      </c>
      <c r="Z300" t="s">
        <v>7865</v>
      </c>
      <c r="AA300" s="111" t="s">
        <v>1</v>
      </c>
      <c r="AB300" t="s">
        <v>7865</v>
      </c>
      <c r="AC300">
        <v>0</v>
      </c>
    </row>
    <row r="301" spans="1:29" hidden="1" x14ac:dyDescent="0.25">
      <c r="A301" t="s">
        <v>8323</v>
      </c>
      <c r="B301" t="str">
        <f t="shared" si="26"/>
        <v>Octubre</v>
      </c>
      <c r="C301" t="b">
        <f t="shared" si="25"/>
        <v>0</v>
      </c>
      <c r="D301">
        <v>438</v>
      </c>
      <c r="E301">
        <v>2022</v>
      </c>
      <c r="F301" t="s">
        <v>8714</v>
      </c>
      <c r="G301" t="s">
        <v>7703</v>
      </c>
      <c r="H301" t="s">
        <v>0</v>
      </c>
      <c r="I301" t="str">
        <f t="shared" si="22"/>
        <v>CCF</v>
      </c>
      <c r="J301" t="str">
        <f t="shared" si="23"/>
        <v>Impreso por imprenta o tiquetes</v>
      </c>
      <c r="K301" s="64" t="s">
        <v>8500</v>
      </c>
      <c r="L301" s="64" t="s">
        <v>7865</v>
      </c>
      <c r="M301">
        <v>2059</v>
      </c>
      <c r="N301" t="s">
        <v>1043</v>
      </c>
      <c r="O301" t="str">
        <f t="shared" si="24"/>
        <v>06142703981055</v>
      </c>
      <c r="P301" t="s">
        <v>1044</v>
      </c>
      <c r="Q301">
        <v>0</v>
      </c>
      <c r="R301">
        <v>0</v>
      </c>
      <c r="S301">
        <v>0</v>
      </c>
      <c r="T301">
        <v>7094</v>
      </c>
      <c r="U301">
        <v>0</v>
      </c>
      <c r="V301">
        <v>0</v>
      </c>
      <c r="W301">
        <v>0</v>
      </c>
      <c r="X301">
        <v>922.22</v>
      </c>
      <c r="Y301">
        <v>8016.22</v>
      </c>
      <c r="Z301" t="s">
        <v>7865</v>
      </c>
      <c r="AA301" s="111" t="s">
        <v>1</v>
      </c>
      <c r="AB301" t="s">
        <v>7865</v>
      </c>
      <c r="AC301">
        <v>0</v>
      </c>
    </row>
    <row r="302" spans="1:29" hidden="1" x14ac:dyDescent="0.25">
      <c r="A302" t="s">
        <v>8323</v>
      </c>
      <c r="B302" t="str">
        <f t="shared" si="26"/>
        <v>Octubre</v>
      </c>
      <c r="C302" t="b">
        <f t="shared" si="25"/>
        <v>0</v>
      </c>
      <c r="D302">
        <v>437</v>
      </c>
      <c r="E302">
        <v>2022</v>
      </c>
      <c r="F302" t="s">
        <v>8716</v>
      </c>
      <c r="G302" t="s">
        <v>7703</v>
      </c>
      <c r="H302" t="s">
        <v>0</v>
      </c>
      <c r="I302" t="str">
        <f t="shared" si="22"/>
        <v>CCF</v>
      </c>
      <c r="J302" t="str">
        <f t="shared" si="23"/>
        <v>Impreso por imprenta o tiquetes</v>
      </c>
      <c r="K302" s="64" t="s">
        <v>8500</v>
      </c>
      <c r="L302" s="64" t="s">
        <v>7865</v>
      </c>
      <c r="M302">
        <v>1727</v>
      </c>
      <c r="N302" t="s">
        <v>1043</v>
      </c>
      <c r="O302" t="str">
        <f t="shared" si="24"/>
        <v>06142703981055</v>
      </c>
      <c r="P302" t="s">
        <v>1044</v>
      </c>
      <c r="Q302">
        <v>0</v>
      </c>
      <c r="R302">
        <v>0</v>
      </c>
      <c r="S302">
        <v>0</v>
      </c>
      <c r="T302">
        <v>110352</v>
      </c>
      <c r="U302">
        <v>0</v>
      </c>
      <c r="V302">
        <v>0</v>
      </c>
      <c r="W302">
        <v>0</v>
      </c>
      <c r="X302">
        <v>14345.76</v>
      </c>
      <c r="Y302">
        <v>124697.76</v>
      </c>
      <c r="Z302" t="s">
        <v>7865</v>
      </c>
      <c r="AA302" s="111" t="s">
        <v>1</v>
      </c>
      <c r="AB302" t="s">
        <v>7865</v>
      </c>
      <c r="AC302">
        <v>0</v>
      </c>
    </row>
    <row r="303" spans="1:29" hidden="1" x14ac:dyDescent="0.25">
      <c r="A303" t="s">
        <v>8323</v>
      </c>
      <c r="B303" t="str">
        <f t="shared" si="26"/>
        <v>Octubre</v>
      </c>
      <c r="C303" t="b">
        <f t="shared" si="25"/>
        <v>0</v>
      </c>
      <c r="D303">
        <v>436</v>
      </c>
      <c r="E303">
        <v>2022</v>
      </c>
      <c r="F303" t="s">
        <v>8716</v>
      </c>
      <c r="G303" t="s">
        <v>7703</v>
      </c>
      <c r="H303" t="s">
        <v>0</v>
      </c>
      <c r="I303" t="str">
        <f t="shared" si="22"/>
        <v>CCF</v>
      </c>
      <c r="J303" t="str">
        <f t="shared" si="23"/>
        <v>Impreso por imprenta o tiquetes</v>
      </c>
      <c r="K303" s="64" t="s">
        <v>8500</v>
      </c>
      <c r="L303" s="64" t="s">
        <v>7865</v>
      </c>
      <c r="M303">
        <v>2007</v>
      </c>
      <c r="N303" t="s">
        <v>1043</v>
      </c>
      <c r="O303" t="str">
        <f t="shared" si="24"/>
        <v>06142703981055</v>
      </c>
      <c r="P303" t="s">
        <v>1044</v>
      </c>
      <c r="Q303">
        <v>0</v>
      </c>
      <c r="R303">
        <v>0</v>
      </c>
      <c r="S303">
        <v>0</v>
      </c>
      <c r="T303">
        <v>500</v>
      </c>
      <c r="U303">
        <v>0</v>
      </c>
      <c r="V303">
        <v>0</v>
      </c>
      <c r="W303">
        <v>0</v>
      </c>
      <c r="X303">
        <v>65</v>
      </c>
      <c r="Y303">
        <v>565</v>
      </c>
      <c r="Z303" t="s">
        <v>7865</v>
      </c>
      <c r="AA303" s="111" t="s">
        <v>1</v>
      </c>
      <c r="AB303" t="s">
        <v>7865</v>
      </c>
      <c r="AC303">
        <v>0</v>
      </c>
    </row>
    <row r="304" spans="1:29" hidden="1" x14ac:dyDescent="0.25">
      <c r="A304" t="s">
        <v>8323</v>
      </c>
      <c r="B304" t="str">
        <f t="shared" si="26"/>
        <v>Octubre</v>
      </c>
      <c r="C304" t="b">
        <f t="shared" si="25"/>
        <v>0</v>
      </c>
      <c r="D304">
        <v>435</v>
      </c>
      <c r="E304">
        <v>2022</v>
      </c>
      <c r="F304" t="s">
        <v>8723</v>
      </c>
      <c r="G304" t="s">
        <v>7703</v>
      </c>
      <c r="H304" t="s">
        <v>0</v>
      </c>
      <c r="I304" t="str">
        <f t="shared" si="22"/>
        <v>CCF</v>
      </c>
      <c r="J304" t="str">
        <f t="shared" si="23"/>
        <v>Impreso por imprenta o tiquetes</v>
      </c>
      <c r="K304" s="64" t="s">
        <v>8500</v>
      </c>
      <c r="L304" s="64" t="s">
        <v>7865</v>
      </c>
      <c r="M304">
        <v>1903</v>
      </c>
      <c r="N304" t="s">
        <v>1043</v>
      </c>
      <c r="O304" t="str">
        <f t="shared" si="24"/>
        <v>06142703981055</v>
      </c>
      <c r="P304" t="s">
        <v>1044</v>
      </c>
      <c r="Q304">
        <v>0</v>
      </c>
      <c r="R304">
        <v>0</v>
      </c>
      <c r="S304">
        <v>0</v>
      </c>
      <c r="T304">
        <v>9792.7999999999993</v>
      </c>
      <c r="U304">
        <v>0</v>
      </c>
      <c r="V304">
        <v>0</v>
      </c>
      <c r="W304">
        <v>0</v>
      </c>
      <c r="X304">
        <v>1273.0639999999999</v>
      </c>
      <c r="Y304">
        <v>11065.864</v>
      </c>
      <c r="Z304" t="s">
        <v>7865</v>
      </c>
      <c r="AA304" s="111" t="s">
        <v>1</v>
      </c>
      <c r="AB304" t="s">
        <v>7865</v>
      </c>
      <c r="AC304">
        <v>0</v>
      </c>
    </row>
    <row r="305" spans="1:29" hidden="1" x14ac:dyDescent="0.25">
      <c r="A305" t="s">
        <v>8323</v>
      </c>
      <c r="B305" t="str">
        <f t="shared" si="26"/>
        <v>Octubre</v>
      </c>
      <c r="C305" t="b">
        <f t="shared" si="25"/>
        <v>0</v>
      </c>
      <c r="D305">
        <v>434</v>
      </c>
      <c r="E305">
        <v>2022</v>
      </c>
      <c r="F305" t="s">
        <v>8719</v>
      </c>
      <c r="G305" t="s">
        <v>7703</v>
      </c>
      <c r="H305" t="s">
        <v>0</v>
      </c>
      <c r="I305" t="str">
        <f t="shared" si="22"/>
        <v>CCF</v>
      </c>
      <c r="J305" t="str">
        <f t="shared" si="23"/>
        <v>Impreso por imprenta o tiquetes</v>
      </c>
      <c r="K305" s="64" t="s">
        <v>8500</v>
      </c>
      <c r="L305" s="64" t="s">
        <v>7865</v>
      </c>
      <c r="M305">
        <v>25990</v>
      </c>
      <c r="N305" t="s">
        <v>8461</v>
      </c>
      <c r="O305" t="str">
        <f t="shared" si="24"/>
        <v>95012110211015</v>
      </c>
      <c r="P305" t="s">
        <v>8462</v>
      </c>
      <c r="Q305">
        <v>0</v>
      </c>
      <c r="R305">
        <v>0</v>
      </c>
      <c r="S305">
        <v>0</v>
      </c>
      <c r="T305">
        <v>59.4</v>
      </c>
      <c r="U305">
        <v>0</v>
      </c>
      <c r="V305">
        <v>0</v>
      </c>
      <c r="W305">
        <v>0</v>
      </c>
      <c r="X305">
        <v>7.7220000000000004</v>
      </c>
      <c r="Y305">
        <v>67.122</v>
      </c>
      <c r="Z305" t="s">
        <v>7865</v>
      </c>
      <c r="AA305" s="111" t="s">
        <v>1</v>
      </c>
      <c r="AB305" t="s">
        <v>7865</v>
      </c>
      <c r="AC305">
        <v>0</v>
      </c>
    </row>
    <row r="306" spans="1:29" hidden="1" x14ac:dyDescent="0.25">
      <c r="A306" t="s">
        <v>8323</v>
      </c>
      <c r="B306" t="str">
        <f t="shared" si="26"/>
        <v>Octubre</v>
      </c>
      <c r="C306" t="b">
        <f t="shared" si="25"/>
        <v>0</v>
      </c>
      <c r="D306">
        <v>433</v>
      </c>
      <c r="E306">
        <v>2022</v>
      </c>
      <c r="F306" t="s">
        <v>8720</v>
      </c>
      <c r="G306" t="s">
        <v>7703</v>
      </c>
      <c r="H306" t="s">
        <v>0</v>
      </c>
      <c r="I306" t="str">
        <f t="shared" si="22"/>
        <v>CCF</v>
      </c>
      <c r="J306" t="str">
        <f t="shared" si="23"/>
        <v>Impreso por imprenta o tiquetes</v>
      </c>
      <c r="K306" s="64" t="s">
        <v>8500</v>
      </c>
      <c r="L306" s="64" t="s">
        <v>7865</v>
      </c>
      <c r="M306">
        <v>35081</v>
      </c>
      <c r="N306" t="s">
        <v>2164</v>
      </c>
      <c r="O306" t="str">
        <f t="shared" si="24"/>
        <v>06140103951010</v>
      </c>
      <c r="P306" t="s">
        <v>2165</v>
      </c>
      <c r="Q306">
        <v>0</v>
      </c>
      <c r="R306">
        <v>0</v>
      </c>
      <c r="S306">
        <v>0</v>
      </c>
      <c r="T306">
        <v>118.66</v>
      </c>
      <c r="U306">
        <v>0</v>
      </c>
      <c r="V306">
        <v>0</v>
      </c>
      <c r="W306">
        <v>0</v>
      </c>
      <c r="X306">
        <v>15.425800000000001</v>
      </c>
      <c r="Y306">
        <v>134.08580000000001</v>
      </c>
      <c r="Z306" t="s">
        <v>7865</v>
      </c>
      <c r="AA306" s="111" t="s">
        <v>1</v>
      </c>
      <c r="AB306" t="s">
        <v>7865</v>
      </c>
      <c r="AC306">
        <v>0</v>
      </c>
    </row>
    <row r="307" spans="1:29" hidden="1" x14ac:dyDescent="0.25">
      <c r="A307" t="s">
        <v>8323</v>
      </c>
      <c r="B307" t="str">
        <f t="shared" si="26"/>
        <v>Octubre</v>
      </c>
      <c r="C307" t="b">
        <f t="shared" si="25"/>
        <v>0</v>
      </c>
      <c r="D307">
        <v>432</v>
      </c>
      <c r="E307">
        <v>2022</v>
      </c>
      <c r="F307" t="s">
        <v>8721</v>
      </c>
      <c r="G307" t="s">
        <v>7703</v>
      </c>
      <c r="H307" t="s">
        <v>0</v>
      </c>
      <c r="I307" t="str">
        <f t="shared" si="22"/>
        <v>CCF</v>
      </c>
      <c r="J307" t="str">
        <f t="shared" si="23"/>
        <v>Impreso por imprenta o tiquetes</v>
      </c>
      <c r="K307" s="64" t="s">
        <v>8500</v>
      </c>
      <c r="L307" s="64" t="s">
        <v>7865</v>
      </c>
      <c r="M307">
        <v>86</v>
      </c>
      <c r="N307" t="s">
        <v>7935</v>
      </c>
      <c r="O307" t="str">
        <f t="shared" si="24"/>
        <v>06141012141020</v>
      </c>
      <c r="P307" t="s">
        <v>7936</v>
      </c>
      <c r="Q307">
        <v>0</v>
      </c>
      <c r="R307">
        <v>0</v>
      </c>
      <c r="S307">
        <v>0</v>
      </c>
      <c r="T307">
        <v>132.74</v>
      </c>
      <c r="U307">
        <v>0</v>
      </c>
      <c r="V307">
        <v>0</v>
      </c>
      <c r="W307">
        <v>0</v>
      </c>
      <c r="X307">
        <v>17.256200000000003</v>
      </c>
      <c r="Y307">
        <v>149.99620000000002</v>
      </c>
      <c r="Z307" t="s">
        <v>7865</v>
      </c>
      <c r="AA307" s="111" t="s">
        <v>1</v>
      </c>
      <c r="AB307" t="s">
        <v>7865</v>
      </c>
      <c r="AC307">
        <v>0</v>
      </c>
    </row>
    <row r="308" spans="1:29" hidden="1" x14ac:dyDescent="0.25">
      <c r="A308" t="s">
        <v>8323</v>
      </c>
      <c r="B308" t="str">
        <f t="shared" si="26"/>
        <v>Octubre</v>
      </c>
      <c r="C308" t="b">
        <f t="shared" si="25"/>
        <v>0</v>
      </c>
      <c r="D308">
        <v>431</v>
      </c>
      <c r="E308">
        <v>2022</v>
      </c>
      <c r="F308" t="s">
        <v>8623</v>
      </c>
      <c r="G308" t="s">
        <v>7703</v>
      </c>
      <c r="H308" t="s">
        <v>0</v>
      </c>
      <c r="I308" t="str">
        <f t="shared" si="22"/>
        <v>CCF</v>
      </c>
      <c r="J308" t="str">
        <f t="shared" si="23"/>
        <v>Impreso por imprenta o tiquetes</v>
      </c>
      <c r="K308" s="64" t="s">
        <v>8500</v>
      </c>
      <c r="L308" s="64" t="s">
        <v>7865</v>
      </c>
      <c r="M308">
        <v>3894509</v>
      </c>
      <c r="N308" t="s">
        <v>1504</v>
      </c>
      <c r="O308" t="str">
        <f t="shared" si="24"/>
        <v>06142610981012</v>
      </c>
      <c r="P308" t="s">
        <v>1505</v>
      </c>
      <c r="Q308">
        <v>0</v>
      </c>
      <c r="R308">
        <v>0</v>
      </c>
      <c r="S308">
        <v>0</v>
      </c>
      <c r="T308">
        <v>289.95999999999998</v>
      </c>
      <c r="U308">
        <v>0</v>
      </c>
      <c r="V308">
        <v>0</v>
      </c>
      <c r="W308">
        <v>0</v>
      </c>
      <c r="X308">
        <v>37.694800000000001</v>
      </c>
      <c r="Y308">
        <v>327.65479999999997</v>
      </c>
      <c r="Z308" t="s">
        <v>7865</v>
      </c>
      <c r="AA308" s="111" t="s">
        <v>1</v>
      </c>
      <c r="AB308" t="s">
        <v>7865</v>
      </c>
      <c r="AC308">
        <v>0</v>
      </c>
    </row>
    <row r="309" spans="1:29" hidden="1" x14ac:dyDescent="0.25">
      <c r="A309" t="s">
        <v>8323</v>
      </c>
      <c r="B309" t="str">
        <f t="shared" si="26"/>
        <v>Octubre</v>
      </c>
      <c r="C309" t="b">
        <f t="shared" si="25"/>
        <v>0</v>
      </c>
      <c r="D309">
        <v>430</v>
      </c>
      <c r="E309">
        <v>2022</v>
      </c>
      <c r="F309" t="s">
        <v>8712</v>
      </c>
      <c r="G309" t="s">
        <v>7703</v>
      </c>
      <c r="H309" t="s">
        <v>0</v>
      </c>
      <c r="I309" t="str">
        <f t="shared" si="22"/>
        <v>CCF</v>
      </c>
      <c r="J309" t="str">
        <f t="shared" si="23"/>
        <v>Impreso por imprenta o tiquetes</v>
      </c>
      <c r="K309" s="64" t="s">
        <v>8500</v>
      </c>
      <c r="L309" s="64" t="s">
        <v>7865</v>
      </c>
      <c r="M309">
        <v>367436</v>
      </c>
      <c r="N309" t="s">
        <v>3264</v>
      </c>
      <c r="O309" t="str">
        <f t="shared" si="24"/>
        <v>06141202620014</v>
      </c>
      <c r="P309" t="s">
        <v>3265</v>
      </c>
      <c r="Q309">
        <v>0</v>
      </c>
      <c r="R309">
        <v>0</v>
      </c>
      <c r="S309">
        <v>0</v>
      </c>
      <c r="T309">
        <v>76.11</v>
      </c>
      <c r="U309">
        <v>0</v>
      </c>
      <c r="V309">
        <v>0</v>
      </c>
      <c r="W309">
        <v>0</v>
      </c>
      <c r="X309">
        <v>9.8942999999999994</v>
      </c>
      <c r="Y309">
        <v>86.004300000000001</v>
      </c>
      <c r="Z309" t="s">
        <v>7865</v>
      </c>
      <c r="AA309" s="111" t="s">
        <v>1</v>
      </c>
      <c r="AB309" t="s">
        <v>7865</v>
      </c>
      <c r="AC309">
        <v>0</v>
      </c>
    </row>
    <row r="310" spans="1:29" hidden="1" x14ac:dyDescent="0.25">
      <c r="A310" t="s">
        <v>8323</v>
      </c>
      <c r="B310" t="str">
        <f t="shared" si="26"/>
        <v>Octubre</v>
      </c>
      <c r="C310" t="b">
        <f t="shared" si="25"/>
        <v>0</v>
      </c>
      <c r="D310">
        <v>429</v>
      </c>
      <c r="E310">
        <v>2022</v>
      </c>
      <c r="F310" t="s">
        <v>8723</v>
      </c>
      <c r="G310" t="s">
        <v>7703</v>
      </c>
      <c r="H310" t="s">
        <v>0</v>
      </c>
      <c r="I310" t="str">
        <f t="shared" si="22"/>
        <v>CCF</v>
      </c>
      <c r="J310" t="str">
        <f t="shared" si="23"/>
        <v>Impreso por imprenta o tiquetes</v>
      </c>
      <c r="K310" s="64" t="s">
        <v>8500</v>
      </c>
      <c r="L310" s="64" t="s">
        <v>7865</v>
      </c>
      <c r="M310">
        <v>9985</v>
      </c>
      <c r="N310" t="s">
        <v>239</v>
      </c>
      <c r="O310" t="str">
        <f t="shared" si="24"/>
        <v>12171207011015</v>
      </c>
      <c r="P310" t="s">
        <v>240</v>
      </c>
      <c r="Q310">
        <v>0</v>
      </c>
      <c r="R310">
        <v>0</v>
      </c>
      <c r="S310">
        <v>0</v>
      </c>
      <c r="T310">
        <v>1407.36</v>
      </c>
      <c r="U310">
        <v>0</v>
      </c>
      <c r="V310">
        <v>0</v>
      </c>
      <c r="W310">
        <v>0</v>
      </c>
      <c r="X310">
        <v>182.95679999999999</v>
      </c>
      <c r="Y310">
        <v>1590.3167999999998</v>
      </c>
      <c r="Z310" t="s">
        <v>7865</v>
      </c>
      <c r="AA310" s="111" t="s">
        <v>1</v>
      </c>
      <c r="AB310" t="s">
        <v>7865</v>
      </c>
      <c r="AC310">
        <v>0</v>
      </c>
    </row>
    <row r="311" spans="1:29" hidden="1" x14ac:dyDescent="0.25">
      <c r="A311" t="s">
        <v>8323</v>
      </c>
      <c r="B311" t="str">
        <f t="shared" si="26"/>
        <v>Octubre</v>
      </c>
      <c r="C311" t="b">
        <f t="shared" si="25"/>
        <v>0</v>
      </c>
      <c r="D311">
        <v>428</v>
      </c>
      <c r="E311">
        <v>2022</v>
      </c>
      <c r="F311" t="s">
        <v>8723</v>
      </c>
      <c r="G311" t="s">
        <v>7703</v>
      </c>
      <c r="H311" t="s">
        <v>0</v>
      </c>
      <c r="I311" t="str">
        <f t="shared" si="22"/>
        <v>CCF</v>
      </c>
      <c r="J311" t="str">
        <f t="shared" si="23"/>
        <v>Impreso por imprenta o tiquetes</v>
      </c>
      <c r="K311" s="64" t="s">
        <v>8500</v>
      </c>
      <c r="L311" s="64" t="s">
        <v>7865</v>
      </c>
      <c r="M311">
        <v>13707</v>
      </c>
      <c r="N311" t="s">
        <v>239</v>
      </c>
      <c r="O311" t="str">
        <f t="shared" si="24"/>
        <v>12171207011015</v>
      </c>
      <c r="P311" t="s">
        <v>240</v>
      </c>
      <c r="Q311">
        <v>0</v>
      </c>
      <c r="R311">
        <v>0</v>
      </c>
      <c r="S311">
        <v>0</v>
      </c>
      <c r="T311">
        <v>504.94</v>
      </c>
      <c r="U311">
        <v>0</v>
      </c>
      <c r="V311">
        <v>0</v>
      </c>
      <c r="W311">
        <v>0</v>
      </c>
      <c r="X311">
        <v>65.642200000000003</v>
      </c>
      <c r="Y311">
        <v>570.58220000000006</v>
      </c>
      <c r="Z311" t="s">
        <v>7865</v>
      </c>
      <c r="AA311" s="111" t="s">
        <v>1</v>
      </c>
      <c r="AB311" t="s">
        <v>7865</v>
      </c>
      <c r="AC311">
        <v>0</v>
      </c>
    </row>
    <row r="312" spans="1:29" hidden="1" x14ac:dyDescent="0.25">
      <c r="A312" t="s">
        <v>8323</v>
      </c>
      <c r="B312" t="str">
        <f t="shared" si="26"/>
        <v>Octubre</v>
      </c>
      <c r="C312" t="b">
        <f t="shared" si="25"/>
        <v>0</v>
      </c>
      <c r="D312">
        <v>427</v>
      </c>
      <c r="E312">
        <v>2022</v>
      </c>
      <c r="F312" t="s">
        <v>8723</v>
      </c>
      <c r="G312" t="s">
        <v>7703</v>
      </c>
      <c r="H312" t="s">
        <v>0</v>
      </c>
      <c r="I312" t="str">
        <f t="shared" si="22"/>
        <v>CCF</v>
      </c>
      <c r="J312" t="str">
        <f t="shared" si="23"/>
        <v>Impreso por imprenta o tiquetes</v>
      </c>
      <c r="K312" s="64" t="s">
        <v>8500</v>
      </c>
      <c r="L312" s="64" t="s">
        <v>7865</v>
      </c>
      <c r="M312">
        <v>13706</v>
      </c>
      <c r="N312" t="s">
        <v>239</v>
      </c>
      <c r="O312" t="str">
        <f t="shared" si="24"/>
        <v>12171207011015</v>
      </c>
      <c r="P312" t="s">
        <v>240</v>
      </c>
      <c r="Q312">
        <v>0</v>
      </c>
      <c r="R312">
        <v>0</v>
      </c>
      <c r="S312">
        <v>0</v>
      </c>
      <c r="T312">
        <v>790</v>
      </c>
      <c r="U312">
        <v>0</v>
      </c>
      <c r="V312">
        <v>0</v>
      </c>
      <c r="W312">
        <v>0</v>
      </c>
      <c r="X312">
        <v>102.7</v>
      </c>
      <c r="Y312">
        <v>892.7</v>
      </c>
      <c r="Z312" t="s">
        <v>7865</v>
      </c>
      <c r="AA312" s="111" t="s">
        <v>1</v>
      </c>
      <c r="AB312" t="s">
        <v>7865</v>
      </c>
      <c r="AC312">
        <v>0</v>
      </c>
    </row>
    <row r="313" spans="1:29" hidden="1" x14ac:dyDescent="0.25">
      <c r="A313" t="s">
        <v>8323</v>
      </c>
      <c r="B313" t="str">
        <f t="shared" si="26"/>
        <v>Octubre</v>
      </c>
      <c r="C313" t="b">
        <f t="shared" si="25"/>
        <v>0</v>
      </c>
      <c r="D313">
        <v>426</v>
      </c>
      <c r="E313">
        <v>2022</v>
      </c>
      <c r="F313" t="s">
        <v>8715</v>
      </c>
      <c r="G313" t="s">
        <v>7703</v>
      </c>
      <c r="H313" t="s">
        <v>0</v>
      </c>
      <c r="I313" t="str">
        <f t="shared" si="22"/>
        <v>CCF</v>
      </c>
      <c r="J313" t="str">
        <f t="shared" si="23"/>
        <v>Impreso por imprenta o tiquetes</v>
      </c>
      <c r="K313" s="64" t="s">
        <v>8500</v>
      </c>
      <c r="L313" s="64" t="s">
        <v>7865</v>
      </c>
      <c r="M313">
        <v>199</v>
      </c>
      <c r="N313" t="s">
        <v>8732</v>
      </c>
      <c r="O313" t="str">
        <f t="shared" si="24"/>
        <v>12170109031010</v>
      </c>
      <c r="P313" t="s">
        <v>8733</v>
      </c>
      <c r="Q313">
        <v>0</v>
      </c>
      <c r="R313">
        <v>0</v>
      </c>
      <c r="S313">
        <v>0</v>
      </c>
      <c r="T313">
        <v>50.85</v>
      </c>
      <c r="U313">
        <v>0</v>
      </c>
      <c r="V313">
        <v>0</v>
      </c>
      <c r="W313">
        <v>0</v>
      </c>
      <c r="X313">
        <v>6.6105</v>
      </c>
      <c r="Y313">
        <v>57.460500000000003</v>
      </c>
      <c r="Z313" t="s">
        <v>7865</v>
      </c>
      <c r="AA313" s="111" t="s">
        <v>1</v>
      </c>
      <c r="AB313" t="s">
        <v>7865</v>
      </c>
      <c r="AC313">
        <v>0</v>
      </c>
    </row>
    <row r="314" spans="1:29" hidden="1" x14ac:dyDescent="0.25">
      <c r="A314" t="s">
        <v>8323</v>
      </c>
      <c r="B314" t="str">
        <f t="shared" si="26"/>
        <v>Octubre</v>
      </c>
      <c r="C314" t="b">
        <f t="shared" si="25"/>
        <v>0</v>
      </c>
      <c r="D314">
        <v>425</v>
      </c>
      <c r="E314">
        <v>2022</v>
      </c>
      <c r="F314" t="s">
        <v>8716</v>
      </c>
      <c r="G314" t="s">
        <v>7703</v>
      </c>
      <c r="H314" t="s">
        <v>0</v>
      </c>
      <c r="I314" t="str">
        <f t="shared" si="22"/>
        <v>CCF</v>
      </c>
      <c r="J314" t="str">
        <f t="shared" si="23"/>
        <v>Impreso por imprenta o tiquetes</v>
      </c>
      <c r="K314" s="64" t="s">
        <v>8500</v>
      </c>
      <c r="L314" s="64" t="s">
        <v>7865</v>
      </c>
      <c r="M314">
        <v>235458</v>
      </c>
      <c r="N314" t="s">
        <v>1441</v>
      </c>
      <c r="O314" t="str">
        <f t="shared" si="24"/>
        <v>06142604071063</v>
      </c>
      <c r="P314" t="s">
        <v>1442</v>
      </c>
      <c r="Q314">
        <v>3.88</v>
      </c>
      <c r="R314">
        <v>0</v>
      </c>
      <c r="S314">
        <v>0</v>
      </c>
      <c r="T314">
        <v>45.24</v>
      </c>
      <c r="U314">
        <v>0</v>
      </c>
      <c r="V314">
        <v>0</v>
      </c>
      <c r="W314">
        <v>0</v>
      </c>
      <c r="X314">
        <v>5.8812000000000006</v>
      </c>
      <c r="Y314">
        <v>55.001200000000004</v>
      </c>
      <c r="Z314" t="s">
        <v>7865</v>
      </c>
      <c r="AA314" s="111" t="s">
        <v>1</v>
      </c>
      <c r="AB314" t="s">
        <v>7865</v>
      </c>
      <c r="AC314">
        <v>0</v>
      </c>
    </row>
    <row r="315" spans="1:29" hidden="1" x14ac:dyDescent="0.25">
      <c r="A315" t="s">
        <v>8323</v>
      </c>
      <c r="B315" t="str">
        <f t="shared" si="26"/>
        <v>Octubre</v>
      </c>
      <c r="C315" t="b">
        <f t="shared" si="25"/>
        <v>0</v>
      </c>
      <c r="D315">
        <v>424</v>
      </c>
      <c r="E315">
        <v>2022</v>
      </c>
      <c r="F315" t="s">
        <v>8725</v>
      </c>
      <c r="G315" t="s">
        <v>7703</v>
      </c>
      <c r="H315" t="s">
        <v>0</v>
      </c>
      <c r="I315" t="str">
        <f t="shared" si="22"/>
        <v>CCF</v>
      </c>
      <c r="J315" t="str">
        <f t="shared" si="23"/>
        <v>Impreso por imprenta o tiquetes</v>
      </c>
      <c r="K315" s="64" t="s">
        <v>8500</v>
      </c>
      <c r="L315" s="64" t="s">
        <v>7865</v>
      </c>
      <c r="M315">
        <v>2139</v>
      </c>
      <c r="N315" t="s">
        <v>1437</v>
      </c>
      <c r="O315" t="str">
        <f t="shared" si="24"/>
        <v>06141612021044</v>
      </c>
      <c r="P315" t="s">
        <v>1438</v>
      </c>
      <c r="Q315">
        <v>1.3900000000000001</v>
      </c>
      <c r="R315">
        <v>0</v>
      </c>
      <c r="S315">
        <v>0</v>
      </c>
      <c r="T315">
        <v>16.47</v>
      </c>
      <c r="U315">
        <v>0</v>
      </c>
      <c r="V315">
        <v>0</v>
      </c>
      <c r="W315">
        <v>0</v>
      </c>
      <c r="X315">
        <v>2.1410999999999998</v>
      </c>
      <c r="Y315">
        <v>20.001100000000001</v>
      </c>
      <c r="Z315" t="s">
        <v>7865</v>
      </c>
      <c r="AA315" s="111" t="s">
        <v>1</v>
      </c>
      <c r="AB315" t="s">
        <v>7865</v>
      </c>
      <c r="AC315">
        <v>0</v>
      </c>
    </row>
    <row r="316" spans="1:29" hidden="1" x14ac:dyDescent="0.25">
      <c r="A316" t="s">
        <v>8323</v>
      </c>
      <c r="B316" t="str">
        <f t="shared" si="26"/>
        <v>Octubre</v>
      </c>
      <c r="C316" t="b">
        <f t="shared" si="25"/>
        <v>0</v>
      </c>
      <c r="D316">
        <v>423</v>
      </c>
      <c r="E316">
        <v>2022</v>
      </c>
      <c r="F316" t="s">
        <v>8657</v>
      </c>
      <c r="G316" t="s">
        <v>7703</v>
      </c>
      <c r="H316" t="s">
        <v>0</v>
      </c>
      <c r="I316" t="str">
        <f t="shared" si="22"/>
        <v>CCF</v>
      </c>
      <c r="J316" t="str">
        <f t="shared" si="23"/>
        <v>Impreso por imprenta o tiquetes</v>
      </c>
      <c r="K316" s="64" t="s">
        <v>8500</v>
      </c>
      <c r="L316" s="64" t="s">
        <v>7865</v>
      </c>
      <c r="M316">
        <v>71523</v>
      </c>
      <c r="N316" t="s">
        <v>1307</v>
      </c>
      <c r="O316" t="str">
        <f t="shared" si="24"/>
        <v>94832404991012</v>
      </c>
      <c r="P316" t="s">
        <v>1308</v>
      </c>
      <c r="Q316">
        <v>0</v>
      </c>
      <c r="R316">
        <v>0</v>
      </c>
      <c r="S316">
        <v>0</v>
      </c>
      <c r="T316">
        <v>61.33</v>
      </c>
      <c r="U316">
        <v>0</v>
      </c>
      <c r="V316">
        <v>0</v>
      </c>
      <c r="W316">
        <v>0</v>
      </c>
      <c r="X316">
        <v>7.9729000000000001</v>
      </c>
      <c r="Y316">
        <v>69.302899999999994</v>
      </c>
      <c r="Z316" t="s">
        <v>7865</v>
      </c>
      <c r="AA316" s="111" t="s">
        <v>1</v>
      </c>
      <c r="AB316" t="s">
        <v>8040</v>
      </c>
      <c r="AC316">
        <v>807.84</v>
      </c>
    </row>
    <row r="317" spans="1:29" hidden="1" x14ac:dyDescent="0.25">
      <c r="A317" t="s">
        <v>8323</v>
      </c>
      <c r="B317" t="str">
        <f t="shared" si="26"/>
        <v>Octubre</v>
      </c>
      <c r="C317" t="b">
        <f t="shared" si="25"/>
        <v>0</v>
      </c>
      <c r="D317">
        <v>422</v>
      </c>
      <c r="E317">
        <v>2022</v>
      </c>
      <c r="F317" t="s">
        <v>8630</v>
      </c>
      <c r="G317" t="s">
        <v>7703</v>
      </c>
      <c r="H317" t="s">
        <v>0</v>
      </c>
      <c r="I317" t="str">
        <f t="shared" si="22"/>
        <v>CCF</v>
      </c>
      <c r="J317" t="str">
        <f t="shared" si="23"/>
        <v>Impreso por imprenta o tiquetes</v>
      </c>
      <c r="K317" s="64" t="s">
        <v>8500</v>
      </c>
      <c r="L317" s="64" t="s">
        <v>7865</v>
      </c>
      <c r="M317">
        <v>72088</v>
      </c>
      <c r="N317" t="s">
        <v>1307</v>
      </c>
      <c r="O317" t="str">
        <f t="shared" si="24"/>
        <v>94832404991012</v>
      </c>
      <c r="P317" t="s">
        <v>1308</v>
      </c>
      <c r="Q317">
        <v>0</v>
      </c>
      <c r="R317">
        <v>0</v>
      </c>
      <c r="S317">
        <v>0</v>
      </c>
      <c r="T317">
        <v>23.6</v>
      </c>
      <c r="U317">
        <v>0</v>
      </c>
      <c r="V317">
        <v>0</v>
      </c>
      <c r="W317">
        <v>0</v>
      </c>
      <c r="X317">
        <v>3.0680000000000005</v>
      </c>
      <c r="Y317">
        <v>26.668000000000003</v>
      </c>
      <c r="Z317" t="s">
        <v>7865</v>
      </c>
      <c r="AA317" s="111" t="s">
        <v>1</v>
      </c>
      <c r="AB317" t="s">
        <v>8040</v>
      </c>
      <c r="AC317">
        <v>13.5</v>
      </c>
    </row>
    <row r="318" spans="1:29" hidden="1" x14ac:dyDescent="0.25">
      <c r="A318" t="s">
        <v>8323</v>
      </c>
      <c r="B318" t="str">
        <f t="shared" si="26"/>
        <v>Octubre</v>
      </c>
      <c r="C318" t="b">
        <f t="shared" si="25"/>
        <v>0</v>
      </c>
      <c r="D318">
        <v>421</v>
      </c>
      <c r="E318">
        <v>2022</v>
      </c>
      <c r="F318" t="s">
        <v>8632</v>
      </c>
      <c r="G318" t="s">
        <v>7703</v>
      </c>
      <c r="H318" t="s">
        <v>0</v>
      </c>
      <c r="I318" t="str">
        <f t="shared" si="22"/>
        <v>CCF</v>
      </c>
      <c r="J318" t="str">
        <f t="shared" si="23"/>
        <v>Impreso por imprenta o tiquetes</v>
      </c>
      <c r="K318" s="64" t="s">
        <v>8500</v>
      </c>
      <c r="L318" s="64" t="s">
        <v>7865</v>
      </c>
      <c r="M318">
        <v>64</v>
      </c>
      <c r="N318" t="s">
        <v>7721</v>
      </c>
      <c r="O318" t="str">
        <f t="shared" si="24"/>
        <v>02101107171019</v>
      </c>
      <c r="P318" t="s">
        <v>7722</v>
      </c>
      <c r="Q318">
        <v>0</v>
      </c>
      <c r="R318">
        <v>0</v>
      </c>
      <c r="S318">
        <v>0</v>
      </c>
      <c r="T318">
        <v>70</v>
      </c>
      <c r="U318">
        <v>0</v>
      </c>
      <c r="V318">
        <v>0</v>
      </c>
      <c r="W318">
        <v>0</v>
      </c>
      <c r="X318">
        <v>9.1</v>
      </c>
      <c r="Y318">
        <v>79.099999999999994</v>
      </c>
      <c r="Z318" t="s">
        <v>7865</v>
      </c>
      <c r="AA318" s="111" t="s">
        <v>1</v>
      </c>
      <c r="AB318" t="s">
        <v>8040</v>
      </c>
      <c r="AC318">
        <v>2732.01</v>
      </c>
    </row>
    <row r="319" spans="1:29" hidden="1" x14ac:dyDescent="0.25">
      <c r="A319" t="s">
        <v>8323</v>
      </c>
      <c r="B319" t="str">
        <f t="shared" si="26"/>
        <v>Octubre</v>
      </c>
      <c r="C319" t="b">
        <f t="shared" si="25"/>
        <v>0</v>
      </c>
      <c r="D319">
        <v>420</v>
      </c>
      <c r="E319">
        <v>2022</v>
      </c>
      <c r="F319" t="s">
        <v>8677</v>
      </c>
      <c r="G319" t="s">
        <v>7703</v>
      </c>
      <c r="H319" t="s">
        <v>0</v>
      </c>
      <c r="I319" t="str">
        <f t="shared" si="22"/>
        <v>CCF</v>
      </c>
      <c r="J319" t="str">
        <f t="shared" si="23"/>
        <v>Impreso por imprenta o tiquetes</v>
      </c>
      <c r="K319" s="64" t="s">
        <v>8500</v>
      </c>
      <c r="L319" s="64" t="s">
        <v>7865</v>
      </c>
      <c r="M319">
        <v>1244</v>
      </c>
      <c r="N319" t="s">
        <v>456</v>
      </c>
      <c r="O319" t="str">
        <f t="shared" si="24"/>
        <v>06141211870020</v>
      </c>
      <c r="P319" t="s">
        <v>457</v>
      </c>
      <c r="Q319">
        <v>0</v>
      </c>
      <c r="R319">
        <v>0</v>
      </c>
      <c r="S319">
        <v>0</v>
      </c>
      <c r="T319">
        <v>492.78</v>
      </c>
      <c r="U319">
        <v>0</v>
      </c>
      <c r="V319">
        <v>0</v>
      </c>
      <c r="W319">
        <v>0</v>
      </c>
      <c r="X319">
        <v>64.061399999999992</v>
      </c>
      <c r="Y319">
        <v>556.84140000000002</v>
      </c>
      <c r="Z319" t="s">
        <v>7865</v>
      </c>
      <c r="AA319" s="111" t="s">
        <v>1</v>
      </c>
      <c r="AB319" t="s">
        <v>8040</v>
      </c>
      <c r="AC319">
        <v>910.41</v>
      </c>
    </row>
    <row r="320" spans="1:29" hidden="1" x14ac:dyDescent="0.25">
      <c r="A320" t="s">
        <v>8323</v>
      </c>
      <c r="B320" t="str">
        <f t="shared" si="26"/>
        <v>Octubre</v>
      </c>
      <c r="C320" t="b">
        <f t="shared" si="25"/>
        <v>0</v>
      </c>
      <c r="D320">
        <v>419</v>
      </c>
      <c r="E320">
        <v>2022</v>
      </c>
      <c r="F320" t="s">
        <v>8677</v>
      </c>
      <c r="G320" t="s">
        <v>7703</v>
      </c>
      <c r="H320" t="s">
        <v>0</v>
      </c>
      <c r="I320" t="str">
        <f t="shared" si="22"/>
        <v>CCF</v>
      </c>
      <c r="J320" t="str">
        <f t="shared" si="23"/>
        <v>Impreso por imprenta o tiquetes</v>
      </c>
      <c r="K320" s="64" t="s">
        <v>8500</v>
      </c>
      <c r="L320" s="64" t="s">
        <v>7865</v>
      </c>
      <c r="M320">
        <v>2694</v>
      </c>
      <c r="N320" t="s">
        <v>1550</v>
      </c>
      <c r="O320" t="str">
        <f t="shared" si="24"/>
        <v>13071610671016</v>
      </c>
      <c r="P320" t="s">
        <v>1551</v>
      </c>
      <c r="Q320">
        <v>0</v>
      </c>
      <c r="R320">
        <v>0</v>
      </c>
      <c r="S320">
        <v>0</v>
      </c>
      <c r="T320">
        <v>41.17</v>
      </c>
      <c r="U320">
        <v>0</v>
      </c>
      <c r="V320">
        <v>0</v>
      </c>
      <c r="W320">
        <v>0</v>
      </c>
      <c r="X320">
        <v>5.3521000000000001</v>
      </c>
      <c r="Y320">
        <v>46.522100000000002</v>
      </c>
      <c r="Z320" t="s">
        <v>7865</v>
      </c>
      <c r="AA320" s="111" t="s">
        <v>1</v>
      </c>
      <c r="AB320" t="s">
        <v>8047</v>
      </c>
      <c r="AC320">
        <v>6.85</v>
      </c>
    </row>
    <row r="321" spans="1:29" hidden="1" x14ac:dyDescent="0.25">
      <c r="A321" t="s">
        <v>8323</v>
      </c>
      <c r="B321" t="str">
        <f t="shared" si="26"/>
        <v>Octubre</v>
      </c>
      <c r="C321" t="b">
        <f t="shared" si="25"/>
        <v>0</v>
      </c>
      <c r="D321">
        <v>418</v>
      </c>
      <c r="E321">
        <v>2022</v>
      </c>
      <c r="F321" t="s">
        <v>8624</v>
      </c>
      <c r="G321" t="s">
        <v>7703</v>
      </c>
      <c r="H321" t="s">
        <v>0</v>
      </c>
      <c r="I321" t="str">
        <f t="shared" si="22"/>
        <v>CCF</v>
      </c>
      <c r="J321" t="str">
        <f t="shared" si="23"/>
        <v>Impreso por imprenta o tiquetes</v>
      </c>
      <c r="K321" s="64" t="s">
        <v>8500</v>
      </c>
      <c r="L321" s="64" t="s">
        <v>7865</v>
      </c>
      <c r="M321">
        <v>2413</v>
      </c>
      <c r="N321" t="s">
        <v>1479</v>
      </c>
      <c r="O321" t="str">
        <f t="shared" si="24"/>
        <v>06140404530104</v>
      </c>
      <c r="P321" t="s">
        <v>1480</v>
      </c>
      <c r="Q321">
        <v>0</v>
      </c>
      <c r="R321">
        <v>0</v>
      </c>
      <c r="S321">
        <v>0</v>
      </c>
      <c r="T321">
        <v>6.19</v>
      </c>
      <c r="U321">
        <v>0</v>
      </c>
      <c r="V321">
        <v>0</v>
      </c>
      <c r="W321">
        <v>0</v>
      </c>
      <c r="X321">
        <v>0.80470000000000008</v>
      </c>
      <c r="Y321">
        <v>6.9947000000000008</v>
      </c>
      <c r="Z321" t="s">
        <v>7865</v>
      </c>
      <c r="AA321" s="111" t="s">
        <v>1</v>
      </c>
      <c r="AB321" t="s">
        <v>8040</v>
      </c>
      <c r="AC321">
        <v>510.39</v>
      </c>
    </row>
    <row r="322" spans="1:29" hidden="1" x14ac:dyDescent="0.25">
      <c r="A322" t="s">
        <v>8323</v>
      </c>
      <c r="B322" t="str">
        <f t="shared" si="26"/>
        <v>Octubre</v>
      </c>
      <c r="C322" t="b">
        <f t="shared" si="25"/>
        <v>0</v>
      </c>
      <c r="D322">
        <v>417</v>
      </c>
      <c r="E322">
        <v>2022</v>
      </c>
      <c r="F322" t="s">
        <v>8635</v>
      </c>
      <c r="G322" t="s">
        <v>7703</v>
      </c>
      <c r="H322" t="s">
        <v>0</v>
      </c>
      <c r="I322" t="str">
        <f t="shared" si="22"/>
        <v>CCF</v>
      </c>
      <c r="J322" t="str">
        <f t="shared" si="23"/>
        <v>Impreso por imprenta o tiquetes</v>
      </c>
      <c r="K322" s="64" t="s">
        <v>8500</v>
      </c>
      <c r="L322" s="64" t="s">
        <v>7865</v>
      </c>
      <c r="M322">
        <v>2226</v>
      </c>
      <c r="N322" t="s">
        <v>1479</v>
      </c>
      <c r="O322" t="str">
        <f t="shared" si="24"/>
        <v>06140404530104</v>
      </c>
      <c r="P322" t="s">
        <v>1480</v>
      </c>
      <c r="Q322">
        <v>0</v>
      </c>
      <c r="R322">
        <v>0</v>
      </c>
      <c r="S322">
        <v>0</v>
      </c>
      <c r="T322">
        <v>11.06</v>
      </c>
      <c r="U322">
        <v>0</v>
      </c>
      <c r="V322">
        <v>0</v>
      </c>
      <c r="W322">
        <v>0</v>
      </c>
      <c r="X322">
        <v>1.4378000000000002</v>
      </c>
      <c r="Y322">
        <v>12.497800000000002</v>
      </c>
      <c r="Z322" t="s">
        <v>7865</v>
      </c>
      <c r="AA322" s="111" t="s">
        <v>1</v>
      </c>
      <c r="AB322" t="s">
        <v>8040</v>
      </c>
      <c r="AC322">
        <v>127.67</v>
      </c>
    </row>
    <row r="323" spans="1:29" hidden="1" x14ac:dyDescent="0.25">
      <c r="A323" t="s">
        <v>8323</v>
      </c>
      <c r="B323" t="str">
        <f t="shared" si="26"/>
        <v>Octubre</v>
      </c>
      <c r="C323" t="b">
        <f t="shared" si="25"/>
        <v>0</v>
      </c>
      <c r="D323">
        <v>416</v>
      </c>
      <c r="E323">
        <v>2022</v>
      </c>
      <c r="F323" t="s">
        <v>8630</v>
      </c>
      <c r="G323" t="s">
        <v>7703</v>
      </c>
      <c r="H323" t="s">
        <v>0</v>
      </c>
      <c r="I323" t="str">
        <f t="shared" ref="I323:I386" si="27">IF(H323="03","CCF",IF(H323="05","Nota de crédito",IF(H323="12","Factura",0)))</f>
        <v>CCF</v>
      </c>
      <c r="J323" t="str">
        <f t="shared" ref="J323:J386" si="28">IF(I323="CCF","Impreso por imprenta o tiquetes",IF(I323="Nota de crédito","Impreso por imprenta o tiquetes",IF(I323="Factura","Otros",0)))</f>
        <v>Impreso por imprenta o tiquetes</v>
      </c>
      <c r="K323" s="64" t="s">
        <v>8500</v>
      </c>
      <c r="L323" s="64" t="s">
        <v>7865</v>
      </c>
      <c r="M323">
        <v>56967</v>
      </c>
      <c r="O323" t="str">
        <f t="shared" ref="O323:O386" si="29">IF(N323="",Z323,N323)</f>
        <v>007339078</v>
      </c>
      <c r="P323" t="s">
        <v>8552</v>
      </c>
      <c r="Q323">
        <v>1</v>
      </c>
      <c r="R323">
        <v>0</v>
      </c>
      <c r="S323">
        <v>0</v>
      </c>
      <c r="T323">
        <v>16.82</v>
      </c>
      <c r="U323">
        <v>0</v>
      </c>
      <c r="V323">
        <v>0</v>
      </c>
      <c r="W323">
        <v>0</v>
      </c>
      <c r="X323">
        <v>2.1866000000000003</v>
      </c>
      <c r="Y323">
        <v>20.006599999999999</v>
      </c>
      <c r="Z323" t="s">
        <v>8551</v>
      </c>
      <c r="AA323" s="111" t="s">
        <v>1</v>
      </c>
      <c r="AB323" t="s">
        <v>8040</v>
      </c>
      <c r="AC323">
        <v>435.6</v>
      </c>
    </row>
    <row r="324" spans="1:29" hidden="1" x14ac:dyDescent="0.25">
      <c r="A324" t="s">
        <v>8323</v>
      </c>
      <c r="B324" t="str">
        <f t="shared" si="26"/>
        <v>Octubre</v>
      </c>
      <c r="C324" t="b">
        <f t="shared" si="25"/>
        <v>0</v>
      </c>
      <c r="D324">
        <v>415</v>
      </c>
      <c r="E324">
        <v>2022</v>
      </c>
      <c r="F324" t="s">
        <v>8731</v>
      </c>
      <c r="G324" t="s">
        <v>7703</v>
      </c>
      <c r="H324" t="s">
        <v>0</v>
      </c>
      <c r="I324" t="str">
        <f t="shared" si="27"/>
        <v>CCF</v>
      </c>
      <c r="J324" t="str">
        <f t="shared" si="28"/>
        <v>Impreso por imprenta o tiquetes</v>
      </c>
      <c r="K324" s="64" t="s">
        <v>8500</v>
      </c>
      <c r="L324" s="64" t="s">
        <v>7865</v>
      </c>
      <c r="M324">
        <v>1970</v>
      </c>
      <c r="N324" t="s">
        <v>1550</v>
      </c>
      <c r="O324" t="str">
        <f t="shared" si="29"/>
        <v>13071610671016</v>
      </c>
      <c r="P324" t="s">
        <v>1551</v>
      </c>
      <c r="Q324">
        <v>0</v>
      </c>
      <c r="R324">
        <v>0</v>
      </c>
      <c r="S324">
        <v>0</v>
      </c>
      <c r="T324">
        <v>19.600000000000001</v>
      </c>
      <c r="U324">
        <v>0</v>
      </c>
      <c r="V324">
        <v>0</v>
      </c>
      <c r="W324">
        <v>0</v>
      </c>
      <c r="X324">
        <v>2.5480000000000005</v>
      </c>
      <c r="Y324">
        <v>22.148000000000003</v>
      </c>
      <c r="Z324" t="s">
        <v>7865</v>
      </c>
      <c r="AA324" s="111" t="s">
        <v>1</v>
      </c>
      <c r="AB324" t="s">
        <v>8040</v>
      </c>
      <c r="AC324">
        <v>48.87</v>
      </c>
    </row>
    <row r="325" spans="1:29" hidden="1" x14ac:dyDescent="0.25">
      <c r="A325" t="s">
        <v>8323</v>
      </c>
      <c r="B325" t="str">
        <f t="shared" si="26"/>
        <v>Octubre</v>
      </c>
      <c r="C325" t="b">
        <f t="shared" si="25"/>
        <v>0</v>
      </c>
      <c r="D325">
        <v>414</v>
      </c>
      <c r="E325">
        <v>2022</v>
      </c>
      <c r="F325" t="s">
        <v>8709</v>
      </c>
      <c r="G325" t="s">
        <v>7703</v>
      </c>
      <c r="H325" t="s">
        <v>0</v>
      </c>
      <c r="I325" t="str">
        <f t="shared" si="27"/>
        <v>CCF</v>
      </c>
      <c r="J325" t="str">
        <f t="shared" si="28"/>
        <v>Impreso por imprenta o tiquetes</v>
      </c>
      <c r="K325" s="64" t="s">
        <v>8500</v>
      </c>
      <c r="L325" s="64" t="s">
        <v>7865</v>
      </c>
      <c r="M325">
        <v>22484</v>
      </c>
      <c r="N325" t="s">
        <v>1340</v>
      </c>
      <c r="O325" t="str">
        <f t="shared" si="29"/>
        <v>06142407750010</v>
      </c>
      <c r="P325" t="s">
        <v>1341</v>
      </c>
      <c r="Q325">
        <v>0</v>
      </c>
      <c r="R325">
        <v>0</v>
      </c>
      <c r="S325">
        <v>0</v>
      </c>
      <c r="T325">
        <v>377.5</v>
      </c>
      <c r="U325">
        <v>0</v>
      </c>
      <c r="V325">
        <v>0</v>
      </c>
      <c r="W325">
        <v>0</v>
      </c>
      <c r="X325">
        <v>49.075000000000003</v>
      </c>
      <c r="Y325">
        <v>426.57499999999999</v>
      </c>
      <c r="Z325" t="s">
        <v>7865</v>
      </c>
      <c r="AA325" s="111" t="s">
        <v>1</v>
      </c>
      <c r="AB325" t="s">
        <v>8040</v>
      </c>
      <c r="AC325">
        <v>1.5</v>
      </c>
    </row>
    <row r="326" spans="1:29" hidden="1" x14ac:dyDescent="0.25">
      <c r="A326" t="s">
        <v>8323</v>
      </c>
      <c r="B326" t="str">
        <f t="shared" si="26"/>
        <v>Octubre</v>
      </c>
      <c r="C326" t="b">
        <f t="shared" si="25"/>
        <v>0</v>
      </c>
      <c r="D326">
        <v>413</v>
      </c>
      <c r="E326">
        <v>2022</v>
      </c>
      <c r="F326" t="s">
        <v>8714</v>
      </c>
      <c r="G326" t="s">
        <v>7703</v>
      </c>
      <c r="H326" t="s">
        <v>0</v>
      </c>
      <c r="I326" t="str">
        <f t="shared" si="27"/>
        <v>CCF</v>
      </c>
      <c r="J326" t="str">
        <f t="shared" si="28"/>
        <v>Impreso por imprenta o tiquetes</v>
      </c>
      <c r="K326" s="64" t="s">
        <v>8500</v>
      </c>
      <c r="L326" s="64" t="s">
        <v>7865</v>
      </c>
      <c r="M326">
        <v>22664</v>
      </c>
      <c r="N326" t="s">
        <v>1365</v>
      </c>
      <c r="O326" t="str">
        <f t="shared" si="29"/>
        <v>06141307921019</v>
      </c>
      <c r="P326" t="s">
        <v>1366</v>
      </c>
      <c r="Q326">
        <v>0</v>
      </c>
      <c r="R326">
        <v>0</v>
      </c>
      <c r="S326">
        <v>0</v>
      </c>
      <c r="T326">
        <v>94.46</v>
      </c>
      <c r="U326">
        <v>0</v>
      </c>
      <c r="V326">
        <v>0</v>
      </c>
      <c r="W326">
        <v>0</v>
      </c>
      <c r="X326">
        <v>12.2798</v>
      </c>
      <c r="Y326">
        <v>106.73979999999999</v>
      </c>
      <c r="Z326" t="s">
        <v>7865</v>
      </c>
      <c r="AA326" s="111" t="s">
        <v>1</v>
      </c>
      <c r="AB326" t="s">
        <v>8040</v>
      </c>
      <c r="AC326">
        <v>169.01</v>
      </c>
    </row>
    <row r="327" spans="1:29" hidden="1" x14ac:dyDescent="0.25">
      <c r="A327" t="s">
        <v>8323</v>
      </c>
      <c r="B327" t="str">
        <f t="shared" si="26"/>
        <v>Octubre</v>
      </c>
      <c r="C327" t="b">
        <f t="shared" si="25"/>
        <v>0</v>
      </c>
      <c r="D327">
        <v>412</v>
      </c>
      <c r="E327">
        <v>2022</v>
      </c>
      <c r="F327" t="s">
        <v>8582</v>
      </c>
      <c r="G327" t="s">
        <v>7703</v>
      </c>
      <c r="H327" t="s">
        <v>0</v>
      </c>
      <c r="I327" t="str">
        <f t="shared" si="27"/>
        <v>CCF</v>
      </c>
      <c r="J327" t="str">
        <f t="shared" si="28"/>
        <v>Impreso por imprenta o tiquetes</v>
      </c>
      <c r="K327" s="64" t="s">
        <v>8500</v>
      </c>
      <c r="L327" s="64" t="s">
        <v>7865</v>
      </c>
      <c r="M327">
        <v>1963</v>
      </c>
      <c r="N327" t="s">
        <v>1405</v>
      </c>
      <c r="O327" t="str">
        <f t="shared" si="29"/>
        <v>06141007840010</v>
      </c>
      <c r="P327" t="s">
        <v>1406</v>
      </c>
      <c r="Q327">
        <v>0</v>
      </c>
      <c r="R327">
        <v>0</v>
      </c>
      <c r="S327">
        <v>0</v>
      </c>
      <c r="T327">
        <v>789</v>
      </c>
      <c r="U327">
        <v>0</v>
      </c>
      <c r="V327">
        <v>0</v>
      </c>
      <c r="W327">
        <v>0</v>
      </c>
      <c r="X327">
        <v>102.57000000000001</v>
      </c>
      <c r="Y327">
        <v>891.57</v>
      </c>
      <c r="Z327" t="s">
        <v>7865</v>
      </c>
      <c r="AA327" s="111" t="s">
        <v>1</v>
      </c>
      <c r="AB327" t="s">
        <v>8040</v>
      </c>
      <c r="AC327">
        <v>36.299999999999997</v>
      </c>
    </row>
    <row r="328" spans="1:29" hidden="1" x14ac:dyDescent="0.25">
      <c r="A328" t="s">
        <v>8323</v>
      </c>
      <c r="B328" t="str">
        <f t="shared" si="26"/>
        <v>Octubre</v>
      </c>
      <c r="C328" t="b">
        <f t="shared" si="25"/>
        <v>0</v>
      </c>
      <c r="D328">
        <v>411</v>
      </c>
      <c r="E328">
        <v>2022</v>
      </c>
      <c r="F328" t="s">
        <v>8712</v>
      </c>
      <c r="G328" t="s">
        <v>7703</v>
      </c>
      <c r="H328" t="s">
        <v>0</v>
      </c>
      <c r="I328" t="str">
        <f t="shared" si="27"/>
        <v>CCF</v>
      </c>
      <c r="J328" t="str">
        <f t="shared" si="28"/>
        <v>Impreso por imprenta o tiquetes</v>
      </c>
      <c r="K328" s="64" t="s">
        <v>8500</v>
      </c>
      <c r="L328" s="64" t="s">
        <v>7865</v>
      </c>
      <c r="M328">
        <v>193</v>
      </c>
      <c r="N328" t="s">
        <v>6146</v>
      </c>
      <c r="O328" t="str">
        <f t="shared" si="29"/>
        <v>06143105820014</v>
      </c>
      <c r="P328" t="s">
        <v>6147</v>
      </c>
      <c r="Q328">
        <v>0</v>
      </c>
      <c r="R328">
        <v>0</v>
      </c>
      <c r="S328">
        <v>0</v>
      </c>
      <c r="T328">
        <v>508.09</v>
      </c>
      <c r="U328">
        <v>0</v>
      </c>
      <c r="V328">
        <v>0</v>
      </c>
      <c r="W328">
        <v>0</v>
      </c>
      <c r="X328">
        <v>66.051699999999997</v>
      </c>
      <c r="Y328">
        <v>574.14170000000001</v>
      </c>
      <c r="Z328" t="s">
        <v>7865</v>
      </c>
      <c r="AA328" s="111" t="s">
        <v>1</v>
      </c>
      <c r="AB328" t="s">
        <v>8040</v>
      </c>
      <c r="AC328">
        <v>254.11</v>
      </c>
    </row>
    <row r="329" spans="1:29" hidden="1" x14ac:dyDescent="0.25">
      <c r="A329" t="s">
        <v>8323</v>
      </c>
      <c r="B329" t="str">
        <f t="shared" si="26"/>
        <v>Octubre</v>
      </c>
      <c r="C329" t="b">
        <f t="shared" si="25"/>
        <v>0</v>
      </c>
      <c r="D329">
        <v>410</v>
      </c>
      <c r="E329">
        <v>2022</v>
      </c>
      <c r="F329" t="s">
        <v>8712</v>
      </c>
      <c r="G329" t="s">
        <v>7703</v>
      </c>
      <c r="H329" t="s">
        <v>0</v>
      </c>
      <c r="I329" t="str">
        <f t="shared" si="27"/>
        <v>CCF</v>
      </c>
      <c r="J329" t="str">
        <f t="shared" si="28"/>
        <v>Impreso por imprenta o tiquetes</v>
      </c>
      <c r="K329" s="64" t="s">
        <v>8500</v>
      </c>
      <c r="L329" s="64" t="s">
        <v>7865</v>
      </c>
      <c r="M329">
        <v>1456</v>
      </c>
      <c r="N329" t="s">
        <v>8729</v>
      </c>
      <c r="O329" t="str">
        <f t="shared" si="29"/>
        <v>06141002041019</v>
      </c>
      <c r="P329" t="s">
        <v>8730</v>
      </c>
      <c r="Q329">
        <v>0</v>
      </c>
      <c r="R329">
        <v>0</v>
      </c>
      <c r="S329">
        <v>0</v>
      </c>
      <c r="T329">
        <v>16.25</v>
      </c>
      <c r="U329">
        <v>0</v>
      </c>
      <c r="V329">
        <v>0</v>
      </c>
      <c r="W329">
        <v>0</v>
      </c>
      <c r="X329">
        <v>2.1125000000000003</v>
      </c>
      <c r="Y329">
        <v>18.362500000000001</v>
      </c>
      <c r="Z329" t="s">
        <v>7865</v>
      </c>
      <c r="AA329" s="111" t="s">
        <v>1</v>
      </c>
      <c r="AB329" t="s">
        <v>8040</v>
      </c>
      <c r="AC329">
        <v>74.319999999999993</v>
      </c>
    </row>
    <row r="330" spans="1:29" hidden="1" x14ac:dyDescent="0.25">
      <c r="A330" t="s">
        <v>8323</v>
      </c>
      <c r="B330" t="str">
        <f t="shared" si="26"/>
        <v>Octubre</v>
      </c>
      <c r="C330" t="b">
        <f t="shared" si="25"/>
        <v>0</v>
      </c>
      <c r="D330">
        <v>409</v>
      </c>
      <c r="E330">
        <v>2022</v>
      </c>
      <c r="F330" t="s">
        <v>8721</v>
      </c>
      <c r="G330" t="s">
        <v>7703</v>
      </c>
      <c r="H330" t="s">
        <v>0</v>
      </c>
      <c r="I330" t="str">
        <f t="shared" si="27"/>
        <v>CCF</v>
      </c>
      <c r="J330" t="str">
        <f t="shared" si="28"/>
        <v>Impreso por imprenta o tiquetes</v>
      </c>
      <c r="K330" s="64" t="s">
        <v>8500</v>
      </c>
      <c r="L330" s="64" t="s">
        <v>7865</v>
      </c>
      <c r="M330">
        <v>15381733</v>
      </c>
      <c r="N330" t="s">
        <v>3166</v>
      </c>
      <c r="O330" t="str">
        <f t="shared" si="29"/>
        <v>06143107620016</v>
      </c>
      <c r="P330" t="s">
        <v>1456</v>
      </c>
      <c r="Q330">
        <v>0</v>
      </c>
      <c r="R330">
        <v>0</v>
      </c>
      <c r="S330">
        <v>0</v>
      </c>
      <c r="T330">
        <v>7.9</v>
      </c>
      <c r="U330">
        <v>0</v>
      </c>
      <c r="V330">
        <v>0</v>
      </c>
      <c r="W330">
        <v>0</v>
      </c>
      <c r="X330">
        <v>1.0270000000000001</v>
      </c>
      <c r="Y330">
        <v>8.9269999999999996</v>
      </c>
      <c r="Z330" t="s">
        <v>7865</v>
      </c>
      <c r="AA330" s="111" t="s">
        <v>1</v>
      </c>
      <c r="AB330" t="s">
        <v>8040</v>
      </c>
      <c r="AC330">
        <v>166.81</v>
      </c>
    </row>
    <row r="331" spans="1:29" hidden="1" x14ac:dyDescent="0.25">
      <c r="A331" t="s">
        <v>8323</v>
      </c>
      <c r="B331" t="str">
        <f t="shared" si="26"/>
        <v>Octubre</v>
      </c>
      <c r="C331" t="b">
        <f t="shared" si="25"/>
        <v>0</v>
      </c>
      <c r="D331">
        <v>408</v>
      </c>
      <c r="E331">
        <v>2022</v>
      </c>
      <c r="F331" t="s">
        <v>8628</v>
      </c>
      <c r="G331" t="s">
        <v>7703</v>
      </c>
      <c r="H331" t="s">
        <v>0</v>
      </c>
      <c r="I331" t="str">
        <f t="shared" si="27"/>
        <v>CCF</v>
      </c>
      <c r="J331" t="str">
        <f t="shared" si="28"/>
        <v>Impreso por imprenta o tiquetes</v>
      </c>
      <c r="K331" s="64" t="s">
        <v>8500</v>
      </c>
      <c r="L331" s="64" t="s">
        <v>7865</v>
      </c>
      <c r="M331">
        <v>20487</v>
      </c>
      <c r="N331" t="s">
        <v>127</v>
      </c>
      <c r="O331" t="str">
        <f t="shared" si="29"/>
        <v>12172508931019</v>
      </c>
      <c r="P331" t="s">
        <v>128</v>
      </c>
      <c r="Q331">
        <v>0</v>
      </c>
      <c r="R331">
        <v>0</v>
      </c>
      <c r="S331">
        <v>0</v>
      </c>
      <c r="T331">
        <v>1538.41</v>
      </c>
      <c r="U331">
        <v>0</v>
      </c>
      <c r="V331">
        <v>0</v>
      </c>
      <c r="W331">
        <v>0</v>
      </c>
      <c r="X331">
        <v>199.9933</v>
      </c>
      <c r="Y331">
        <v>1738.4033000000002</v>
      </c>
      <c r="Z331" t="s">
        <v>7865</v>
      </c>
      <c r="AA331" s="111" t="s">
        <v>1</v>
      </c>
      <c r="AB331" t="s">
        <v>8040</v>
      </c>
      <c r="AC331">
        <v>35.74</v>
      </c>
    </row>
    <row r="332" spans="1:29" hidden="1" x14ac:dyDescent="0.25">
      <c r="A332" t="s">
        <v>8323</v>
      </c>
      <c r="B332" t="str">
        <f t="shared" si="26"/>
        <v>Octubre</v>
      </c>
      <c r="C332" t="b">
        <f t="shared" si="25"/>
        <v>0</v>
      </c>
      <c r="D332">
        <v>407</v>
      </c>
      <c r="E332">
        <v>2022</v>
      </c>
      <c r="F332" t="s">
        <v>8720</v>
      </c>
      <c r="G332" t="s">
        <v>7703</v>
      </c>
      <c r="H332" t="s">
        <v>0</v>
      </c>
      <c r="I332" t="str">
        <f t="shared" si="27"/>
        <v>CCF</v>
      </c>
      <c r="J332" t="str">
        <f t="shared" si="28"/>
        <v>Impreso por imprenta o tiquetes</v>
      </c>
      <c r="K332" s="64" t="s">
        <v>8500</v>
      </c>
      <c r="L332" s="64" t="s">
        <v>7865</v>
      </c>
      <c r="M332">
        <v>72858</v>
      </c>
      <c r="N332" t="s">
        <v>1544</v>
      </c>
      <c r="O332" t="str">
        <f t="shared" si="29"/>
        <v>12173101051010</v>
      </c>
      <c r="P332" t="s">
        <v>1545</v>
      </c>
      <c r="Q332">
        <v>2.93</v>
      </c>
      <c r="R332">
        <v>0</v>
      </c>
      <c r="S332">
        <v>0</v>
      </c>
      <c r="T332">
        <v>34.57</v>
      </c>
      <c r="U332">
        <v>0</v>
      </c>
      <c r="V332">
        <v>0</v>
      </c>
      <c r="W332">
        <v>0</v>
      </c>
      <c r="X332">
        <v>4.4941000000000004</v>
      </c>
      <c r="Y332">
        <v>41.994100000000003</v>
      </c>
      <c r="Z332" t="s">
        <v>7865</v>
      </c>
      <c r="AA332" s="111" t="s">
        <v>1</v>
      </c>
      <c r="AB332" t="s">
        <v>8040</v>
      </c>
      <c r="AC332">
        <v>679.54</v>
      </c>
    </row>
    <row r="333" spans="1:29" hidden="1" x14ac:dyDescent="0.25">
      <c r="A333" t="s">
        <v>8323</v>
      </c>
      <c r="B333" t="str">
        <f t="shared" si="26"/>
        <v>Octubre</v>
      </c>
      <c r="C333" t="b">
        <f t="shared" si="25"/>
        <v>0</v>
      </c>
      <c r="D333">
        <v>406</v>
      </c>
      <c r="E333">
        <v>2022</v>
      </c>
      <c r="F333" t="s">
        <v>8720</v>
      </c>
      <c r="G333" t="s">
        <v>7703</v>
      </c>
      <c r="H333" t="s">
        <v>0</v>
      </c>
      <c r="I333" t="str">
        <f t="shared" si="27"/>
        <v>CCF</v>
      </c>
      <c r="J333" t="str">
        <f t="shared" si="28"/>
        <v>Impreso por imprenta o tiquetes</v>
      </c>
      <c r="K333" s="64" t="s">
        <v>8500</v>
      </c>
      <c r="L333" s="64" t="s">
        <v>7865</v>
      </c>
      <c r="M333">
        <v>9917</v>
      </c>
      <c r="N333" t="s">
        <v>6921</v>
      </c>
      <c r="O333" t="str">
        <f t="shared" si="29"/>
        <v>06142406031056</v>
      </c>
      <c r="P333" t="s">
        <v>6922</v>
      </c>
      <c r="Q333">
        <v>0</v>
      </c>
      <c r="R333">
        <v>0</v>
      </c>
      <c r="S333">
        <v>0</v>
      </c>
      <c r="T333">
        <v>52</v>
      </c>
      <c r="U333">
        <v>0</v>
      </c>
      <c r="V333">
        <v>0</v>
      </c>
      <c r="W333">
        <v>0</v>
      </c>
      <c r="X333">
        <v>6.76</v>
      </c>
      <c r="Y333">
        <v>58.76</v>
      </c>
      <c r="Z333" t="s">
        <v>7865</v>
      </c>
      <c r="AA333" s="111" t="s">
        <v>1</v>
      </c>
      <c r="AB333" t="s">
        <v>7865</v>
      </c>
      <c r="AC333">
        <v>0</v>
      </c>
    </row>
    <row r="334" spans="1:29" hidden="1" x14ac:dyDescent="0.25">
      <c r="A334" t="s">
        <v>8323</v>
      </c>
      <c r="B334" t="str">
        <f t="shared" si="26"/>
        <v>Octubre</v>
      </c>
      <c r="C334" t="b">
        <f t="shared" si="25"/>
        <v>0</v>
      </c>
      <c r="D334">
        <v>405</v>
      </c>
      <c r="E334">
        <v>2022</v>
      </c>
      <c r="F334" t="s">
        <v>8722</v>
      </c>
      <c r="G334" t="s">
        <v>7703</v>
      </c>
      <c r="H334" t="s">
        <v>0</v>
      </c>
      <c r="I334" t="str">
        <f t="shared" si="27"/>
        <v>CCF</v>
      </c>
      <c r="J334" t="str">
        <f t="shared" si="28"/>
        <v>Impreso por imprenta o tiquetes</v>
      </c>
      <c r="K334" s="64" t="s">
        <v>8500</v>
      </c>
      <c r="L334" s="64" t="s">
        <v>7865</v>
      </c>
      <c r="M334">
        <v>968699</v>
      </c>
      <c r="N334" t="s">
        <v>39</v>
      </c>
      <c r="O334" t="str">
        <f t="shared" si="29"/>
        <v>06141909001034</v>
      </c>
      <c r="P334" t="s">
        <v>1417</v>
      </c>
      <c r="Q334">
        <v>3.4299999999999997</v>
      </c>
      <c r="R334">
        <v>0</v>
      </c>
      <c r="S334">
        <v>0</v>
      </c>
      <c r="T334">
        <v>40.32</v>
      </c>
      <c r="U334">
        <v>0</v>
      </c>
      <c r="V334">
        <v>0</v>
      </c>
      <c r="W334">
        <v>0</v>
      </c>
      <c r="X334">
        <v>5.2416</v>
      </c>
      <c r="Y334">
        <v>48.991599999999998</v>
      </c>
      <c r="Z334" t="s">
        <v>7865</v>
      </c>
      <c r="AA334" s="111" t="s">
        <v>1</v>
      </c>
      <c r="AB334" t="s">
        <v>7865</v>
      </c>
      <c r="AC334">
        <v>0</v>
      </c>
    </row>
    <row r="335" spans="1:29" hidden="1" x14ac:dyDescent="0.25">
      <c r="A335" t="s">
        <v>8323</v>
      </c>
      <c r="B335" t="str">
        <f t="shared" si="26"/>
        <v>Octubre</v>
      </c>
      <c r="C335" t="b">
        <f t="shared" si="25"/>
        <v>0</v>
      </c>
      <c r="D335">
        <v>404</v>
      </c>
      <c r="E335">
        <v>2022</v>
      </c>
      <c r="F335" t="s">
        <v>8721</v>
      </c>
      <c r="G335" t="s">
        <v>7703</v>
      </c>
      <c r="H335" t="s">
        <v>0</v>
      </c>
      <c r="I335" t="str">
        <f t="shared" si="27"/>
        <v>CCF</v>
      </c>
      <c r="J335" t="str">
        <f t="shared" si="28"/>
        <v>Impreso por imprenta o tiquetes</v>
      </c>
      <c r="K335" s="64" t="s">
        <v>8500</v>
      </c>
      <c r="L335" s="64" t="s">
        <v>7865</v>
      </c>
      <c r="M335">
        <v>66</v>
      </c>
      <c r="N335" t="s">
        <v>7721</v>
      </c>
      <c r="O335" t="str">
        <f t="shared" si="29"/>
        <v>02101107171019</v>
      </c>
      <c r="P335" t="s">
        <v>7722</v>
      </c>
      <c r="Q335">
        <v>0</v>
      </c>
      <c r="R335">
        <v>0</v>
      </c>
      <c r="S335">
        <v>0</v>
      </c>
      <c r="T335">
        <v>265.49</v>
      </c>
      <c r="U335">
        <v>0</v>
      </c>
      <c r="V335">
        <v>0</v>
      </c>
      <c r="W335">
        <v>0</v>
      </c>
      <c r="X335">
        <v>34.5137</v>
      </c>
      <c r="Y335">
        <v>300.00369999999998</v>
      </c>
      <c r="Z335" t="s">
        <v>7865</v>
      </c>
      <c r="AA335" s="111" t="s">
        <v>1</v>
      </c>
      <c r="AB335" t="s">
        <v>7865</v>
      </c>
      <c r="AC335">
        <v>0</v>
      </c>
    </row>
    <row r="336" spans="1:29" hidden="1" x14ac:dyDescent="0.25">
      <c r="A336" t="s">
        <v>8323</v>
      </c>
      <c r="B336" t="str">
        <f t="shared" si="26"/>
        <v>Octubre</v>
      </c>
      <c r="C336" t="b">
        <f t="shared" si="25"/>
        <v>0</v>
      </c>
      <c r="D336">
        <v>403</v>
      </c>
      <c r="E336">
        <v>2022</v>
      </c>
      <c r="F336" t="s">
        <v>8721</v>
      </c>
      <c r="G336" t="s">
        <v>7703</v>
      </c>
      <c r="H336" t="s">
        <v>0</v>
      </c>
      <c r="I336" t="str">
        <f t="shared" si="27"/>
        <v>CCF</v>
      </c>
      <c r="J336" t="str">
        <f t="shared" si="28"/>
        <v>Impreso por imprenta o tiquetes</v>
      </c>
      <c r="K336" s="64" t="s">
        <v>8500</v>
      </c>
      <c r="L336" s="64" t="s">
        <v>7865</v>
      </c>
      <c r="M336">
        <v>101</v>
      </c>
      <c r="N336" t="s">
        <v>8727</v>
      </c>
      <c r="O336" t="str">
        <f t="shared" si="29"/>
        <v>07150802540010</v>
      </c>
      <c r="P336" t="s">
        <v>8728</v>
      </c>
      <c r="Q336">
        <v>0</v>
      </c>
      <c r="R336">
        <v>0</v>
      </c>
      <c r="S336">
        <v>0</v>
      </c>
      <c r="T336">
        <v>123.89</v>
      </c>
      <c r="U336">
        <v>0</v>
      </c>
      <c r="V336">
        <v>0</v>
      </c>
      <c r="W336">
        <v>0</v>
      </c>
      <c r="X336">
        <v>16.105700000000002</v>
      </c>
      <c r="Y336">
        <v>139.9957</v>
      </c>
      <c r="Z336" t="s">
        <v>7865</v>
      </c>
      <c r="AA336" s="111" t="s">
        <v>1</v>
      </c>
      <c r="AB336" t="s">
        <v>7865</v>
      </c>
      <c r="AC336">
        <v>0</v>
      </c>
    </row>
    <row r="337" spans="1:29" hidden="1" x14ac:dyDescent="0.25">
      <c r="A337" t="s">
        <v>8323</v>
      </c>
      <c r="B337" t="str">
        <f t="shared" si="26"/>
        <v>Octubre</v>
      </c>
      <c r="C337" t="b">
        <f t="shared" si="25"/>
        <v>0</v>
      </c>
      <c r="D337">
        <v>402</v>
      </c>
      <c r="E337">
        <v>2022</v>
      </c>
      <c r="F337" t="s">
        <v>8719</v>
      </c>
      <c r="G337" t="s">
        <v>7703</v>
      </c>
      <c r="H337" t="s">
        <v>0</v>
      </c>
      <c r="I337" t="str">
        <f t="shared" si="27"/>
        <v>CCF</v>
      </c>
      <c r="J337" t="str">
        <f t="shared" si="28"/>
        <v>Impreso por imprenta o tiquetes</v>
      </c>
      <c r="K337" s="64" t="s">
        <v>8500</v>
      </c>
      <c r="L337" s="64" t="s">
        <v>7865</v>
      </c>
      <c r="M337">
        <v>1058</v>
      </c>
      <c r="N337" t="s">
        <v>7315</v>
      </c>
      <c r="O337" t="str">
        <f t="shared" si="29"/>
        <v>06141903071049</v>
      </c>
      <c r="P337" t="s">
        <v>7316</v>
      </c>
      <c r="Q337">
        <v>0</v>
      </c>
      <c r="R337">
        <v>0</v>
      </c>
      <c r="S337">
        <v>0</v>
      </c>
      <c r="T337">
        <v>663.72</v>
      </c>
      <c r="U337">
        <v>0</v>
      </c>
      <c r="V337">
        <v>0</v>
      </c>
      <c r="W337">
        <v>0</v>
      </c>
      <c r="X337">
        <v>86.283600000000007</v>
      </c>
      <c r="Y337">
        <v>750.00360000000001</v>
      </c>
      <c r="Z337" t="s">
        <v>7865</v>
      </c>
      <c r="AA337" s="111" t="s">
        <v>1</v>
      </c>
      <c r="AB337" t="s">
        <v>7865</v>
      </c>
      <c r="AC337">
        <v>0</v>
      </c>
    </row>
    <row r="338" spans="1:29" hidden="1" x14ac:dyDescent="0.25">
      <c r="A338" t="s">
        <v>8323</v>
      </c>
      <c r="B338" t="str">
        <f t="shared" si="26"/>
        <v>Octubre</v>
      </c>
      <c r="C338" t="b">
        <f t="shared" ref="C338:C372" si="30">IF(A338="ENERO",REPLACE(A338,2,4,"nero"),IF(A338="FEBRERO",REPLACE(A338,2,6,"ebrero"),IF(A338="MARZO",REPLACE(A338,2,4,"arzo"),IF(A338="ABRIL",REPLACE(A338,2,4,"bril")*IF(A338="MAYO",REPLACE(A338,2,3,"ayo")*IF(A338="JUNIO",REPLACE(A338,2,4,"unio"),0))))))</f>
        <v>0</v>
      </c>
      <c r="D338">
        <v>401</v>
      </c>
      <c r="E338">
        <v>2022</v>
      </c>
      <c r="F338" t="s">
        <v>8726</v>
      </c>
      <c r="G338" t="s">
        <v>7703</v>
      </c>
      <c r="H338" t="s">
        <v>0</v>
      </c>
      <c r="I338" t="str">
        <f t="shared" si="27"/>
        <v>CCF</v>
      </c>
      <c r="J338" t="str">
        <f t="shared" si="28"/>
        <v>Impreso por imprenta o tiquetes</v>
      </c>
      <c r="K338" s="64" t="s">
        <v>8500</v>
      </c>
      <c r="L338" s="64" t="s">
        <v>7865</v>
      </c>
      <c r="M338">
        <v>381357</v>
      </c>
      <c r="N338" t="s">
        <v>2272</v>
      </c>
      <c r="O338" t="str">
        <f t="shared" si="29"/>
        <v>06142305771172</v>
      </c>
      <c r="P338" t="s">
        <v>2273</v>
      </c>
      <c r="Q338">
        <v>3.99</v>
      </c>
      <c r="R338">
        <v>0</v>
      </c>
      <c r="S338">
        <v>0</v>
      </c>
      <c r="T338">
        <v>44.96</v>
      </c>
      <c r="U338">
        <v>0</v>
      </c>
      <c r="V338">
        <v>0</v>
      </c>
      <c r="W338">
        <v>0</v>
      </c>
      <c r="X338">
        <v>5.8448000000000002</v>
      </c>
      <c r="Y338">
        <v>54.794800000000002</v>
      </c>
      <c r="Z338" t="s">
        <v>7865</v>
      </c>
      <c r="AA338" s="111" t="s">
        <v>1</v>
      </c>
      <c r="AB338" t="s">
        <v>7865</v>
      </c>
      <c r="AC338">
        <v>0</v>
      </c>
    </row>
    <row r="339" spans="1:29" hidden="1" x14ac:dyDescent="0.25">
      <c r="A339" t="s">
        <v>8323</v>
      </c>
      <c r="B339" t="str">
        <f t="shared" si="26"/>
        <v>Octubre</v>
      </c>
      <c r="C339" t="b">
        <f t="shared" si="30"/>
        <v>0</v>
      </c>
      <c r="D339">
        <v>400</v>
      </c>
      <c r="E339">
        <v>2022</v>
      </c>
      <c r="F339" t="s">
        <v>8723</v>
      </c>
      <c r="G339" t="s">
        <v>7703</v>
      </c>
      <c r="H339" t="s">
        <v>0</v>
      </c>
      <c r="I339" t="str">
        <f t="shared" si="27"/>
        <v>CCF</v>
      </c>
      <c r="J339" t="str">
        <f t="shared" si="28"/>
        <v>Impreso por imprenta o tiquetes</v>
      </c>
      <c r="K339" s="64" t="s">
        <v>8500</v>
      </c>
      <c r="L339" s="64" t="s">
        <v>7865</v>
      </c>
      <c r="M339">
        <v>17802</v>
      </c>
      <c r="N339" t="s">
        <v>1410</v>
      </c>
      <c r="O339" t="str">
        <f t="shared" si="29"/>
        <v>06142008011037</v>
      </c>
      <c r="P339" t="s">
        <v>1411</v>
      </c>
      <c r="Q339">
        <v>0</v>
      </c>
      <c r="R339">
        <v>0</v>
      </c>
      <c r="S339">
        <v>0</v>
      </c>
      <c r="T339">
        <v>168.59</v>
      </c>
      <c r="U339">
        <v>0</v>
      </c>
      <c r="V339">
        <v>0</v>
      </c>
      <c r="W339">
        <v>0</v>
      </c>
      <c r="X339">
        <v>21.916700000000002</v>
      </c>
      <c r="Y339">
        <v>190.5067</v>
      </c>
      <c r="Z339" t="s">
        <v>7865</v>
      </c>
      <c r="AA339" s="111" t="s">
        <v>1</v>
      </c>
      <c r="AB339" t="s">
        <v>7865</v>
      </c>
      <c r="AC339">
        <v>0</v>
      </c>
    </row>
    <row r="340" spans="1:29" hidden="1" x14ac:dyDescent="0.25">
      <c r="A340" t="s">
        <v>8323</v>
      </c>
      <c r="B340" t="str">
        <f t="shared" si="26"/>
        <v>Octubre</v>
      </c>
      <c r="C340" t="b">
        <f t="shared" si="30"/>
        <v>0</v>
      </c>
      <c r="D340">
        <v>399</v>
      </c>
      <c r="E340">
        <v>2022</v>
      </c>
      <c r="F340" t="s">
        <v>8710</v>
      </c>
      <c r="G340" t="s">
        <v>7703</v>
      </c>
      <c r="H340" t="s">
        <v>0</v>
      </c>
      <c r="I340" t="str">
        <f t="shared" si="27"/>
        <v>CCF</v>
      </c>
      <c r="J340" t="str">
        <f t="shared" si="28"/>
        <v>Impreso por imprenta o tiquetes</v>
      </c>
      <c r="K340" s="64" t="s">
        <v>8500</v>
      </c>
      <c r="L340" s="64" t="s">
        <v>7865</v>
      </c>
      <c r="M340">
        <v>191146</v>
      </c>
      <c r="N340" t="s">
        <v>1373</v>
      </c>
      <c r="O340" t="str">
        <f t="shared" si="29"/>
        <v>06141403161033</v>
      </c>
      <c r="P340" t="s">
        <v>1374</v>
      </c>
      <c r="Q340">
        <v>2.9</v>
      </c>
      <c r="R340">
        <v>0</v>
      </c>
      <c r="S340">
        <v>0</v>
      </c>
      <c r="T340">
        <v>32.83</v>
      </c>
      <c r="U340">
        <v>0</v>
      </c>
      <c r="V340">
        <v>0</v>
      </c>
      <c r="W340">
        <v>0</v>
      </c>
      <c r="X340">
        <v>4.2679</v>
      </c>
      <c r="Y340">
        <v>39.997899999999994</v>
      </c>
      <c r="Z340" t="s">
        <v>7865</v>
      </c>
      <c r="AA340" s="111" t="s">
        <v>1</v>
      </c>
      <c r="AB340" t="s">
        <v>7865</v>
      </c>
      <c r="AC340">
        <v>0</v>
      </c>
    </row>
    <row r="341" spans="1:29" hidden="1" x14ac:dyDescent="0.25">
      <c r="A341" t="s">
        <v>8323</v>
      </c>
      <c r="B341" t="str">
        <f t="shared" si="26"/>
        <v>Octubre</v>
      </c>
      <c r="C341" t="b">
        <f t="shared" si="30"/>
        <v>0</v>
      </c>
      <c r="D341">
        <v>398</v>
      </c>
      <c r="E341">
        <v>2022</v>
      </c>
      <c r="F341" t="s">
        <v>8725</v>
      </c>
      <c r="G341" t="s">
        <v>7703</v>
      </c>
      <c r="H341" t="s">
        <v>0</v>
      </c>
      <c r="I341" t="str">
        <f t="shared" si="27"/>
        <v>CCF</v>
      </c>
      <c r="J341" t="str">
        <f t="shared" si="28"/>
        <v>Impreso por imprenta o tiquetes</v>
      </c>
      <c r="K341" s="64" t="s">
        <v>8500</v>
      </c>
      <c r="L341" s="64" t="s">
        <v>7865</v>
      </c>
      <c r="M341">
        <v>2224948</v>
      </c>
      <c r="N341" t="s">
        <v>1322</v>
      </c>
      <c r="O341" t="str">
        <f t="shared" si="29"/>
        <v>14070503650018</v>
      </c>
      <c r="P341" t="s">
        <v>1323</v>
      </c>
      <c r="Q341">
        <v>2.94</v>
      </c>
      <c r="R341">
        <v>0</v>
      </c>
      <c r="S341">
        <v>0</v>
      </c>
      <c r="T341">
        <v>32.799999999999997</v>
      </c>
      <c r="U341">
        <v>0</v>
      </c>
      <c r="V341">
        <v>0</v>
      </c>
      <c r="W341">
        <v>0</v>
      </c>
      <c r="X341">
        <v>4.2639999999999993</v>
      </c>
      <c r="Y341">
        <v>40.003999999999991</v>
      </c>
      <c r="Z341" t="s">
        <v>7865</v>
      </c>
      <c r="AA341" s="111" t="s">
        <v>1</v>
      </c>
      <c r="AB341" t="s">
        <v>7865</v>
      </c>
      <c r="AC341">
        <v>0</v>
      </c>
    </row>
    <row r="342" spans="1:29" hidden="1" x14ac:dyDescent="0.25">
      <c r="A342" t="s">
        <v>8322</v>
      </c>
      <c r="B342" t="str">
        <f>SUBSTITUTE(A342,"EPTIEMBRE","eptiembre")</f>
        <v>Septiembre</v>
      </c>
      <c r="C342" t="b">
        <f t="shared" si="30"/>
        <v>0</v>
      </c>
      <c r="D342">
        <v>397</v>
      </c>
      <c r="E342">
        <v>2022</v>
      </c>
      <c r="F342" t="s">
        <v>8655</v>
      </c>
      <c r="G342" t="s">
        <v>7703</v>
      </c>
      <c r="H342" t="s">
        <v>0</v>
      </c>
      <c r="I342" t="str">
        <f t="shared" si="27"/>
        <v>CCF</v>
      </c>
      <c r="J342" t="str">
        <f t="shared" si="28"/>
        <v>Impreso por imprenta o tiquetes</v>
      </c>
      <c r="K342" s="64" t="s">
        <v>8500</v>
      </c>
      <c r="L342" s="64" t="s">
        <v>7865</v>
      </c>
      <c r="M342">
        <v>278</v>
      </c>
      <c r="N342" t="s">
        <v>1332</v>
      </c>
      <c r="O342" t="str">
        <f t="shared" si="29"/>
        <v>05043110741013</v>
      </c>
      <c r="P342" t="s">
        <v>1333</v>
      </c>
      <c r="Q342">
        <v>0</v>
      </c>
      <c r="R342">
        <v>0</v>
      </c>
      <c r="S342">
        <v>0</v>
      </c>
      <c r="T342">
        <v>1470</v>
      </c>
      <c r="U342">
        <v>0</v>
      </c>
      <c r="V342">
        <v>0</v>
      </c>
      <c r="W342">
        <v>0</v>
      </c>
      <c r="X342">
        <v>191.1</v>
      </c>
      <c r="Y342">
        <v>1661.1</v>
      </c>
      <c r="Z342" t="s">
        <v>7865</v>
      </c>
      <c r="AA342" s="111" t="s">
        <v>1</v>
      </c>
      <c r="AB342" t="s">
        <v>7865</v>
      </c>
      <c r="AC342">
        <v>0</v>
      </c>
    </row>
    <row r="343" spans="1:29" hidden="1" x14ac:dyDescent="0.25">
      <c r="A343" t="s">
        <v>8322</v>
      </c>
      <c r="B343" t="str">
        <f t="shared" ref="B343:B406" si="31">SUBSTITUTE(A343,"EPTIEMBRE","eptiembre")</f>
        <v>Septiembre</v>
      </c>
      <c r="C343" t="b">
        <f t="shared" si="30"/>
        <v>0</v>
      </c>
      <c r="D343">
        <v>396</v>
      </c>
      <c r="E343">
        <v>2022</v>
      </c>
      <c r="F343" t="s">
        <v>8634</v>
      </c>
      <c r="G343" t="s">
        <v>7703</v>
      </c>
      <c r="H343" t="s">
        <v>0</v>
      </c>
      <c r="I343" t="str">
        <f t="shared" si="27"/>
        <v>CCF</v>
      </c>
      <c r="J343" t="str">
        <f t="shared" si="28"/>
        <v>Impreso por imprenta o tiquetes</v>
      </c>
      <c r="K343" s="64" t="s">
        <v>8500</v>
      </c>
      <c r="L343" s="64" t="s">
        <v>7865</v>
      </c>
      <c r="M343">
        <v>275</v>
      </c>
      <c r="N343" t="s">
        <v>1332</v>
      </c>
      <c r="O343" t="str">
        <f t="shared" si="29"/>
        <v>05043110741013</v>
      </c>
      <c r="P343" t="s">
        <v>1333</v>
      </c>
      <c r="Q343">
        <v>0</v>
      </c>
      <c r="R343">
        <v>0</v>
      </c>
      <c r="S343">
        <v>0</v>
      </c>
      <c r="T343">
        <v>1960</v>
      </c>
      <c r="U343">
        <v>0</v>
      </c>
      <c r="V343">
        <v>0</v>
      </c>
      <c r="W343">
        <v>0</v>
      </c>
      <c r="X343">
        <v>254.8</v>
      </c>
      <c r="Y343">
        <v>2214.8000000000002</v>
      </c>
      <c r="Z343" t="s">
        <v>7865</v>
      </c>
      <c r="AA343" s="111" t="s">
        <v>1</v>
      </c>
      <c r="AB343" t="s">
        <v>7865</v>
      </c>
      <c r="AC343">
        <v>0</v>
      </c>
    </row>
    <row r="344" spans="1:29" hidden="1" x14ac:dyDescent="0.25">
      <c r="A344" t="s">
        <v>8322</v>
      </c>
      <c r="B344" t="str">
        <f t="shared" si="31"/>
        <v>Septiembre</v>
      </c>
      <c r="C344" t="b">
        <f t="shared" si="30"/>
        <v>0</v>
      </c>
      <c r="D344">
        <v>395</v>
      </c>
      <c r="E344">
        <v>2022</v>
      </c>
      <c r="F344" t="s">
        <v>8591</v>
      </c>
      <c r="G344" t="s">
        <v>7703</v>
      </c>
      <c r="H344" t="s">
        <v>0</v>
      </c>
      <c r="I344" t="str">
        <f t="shared" si="27"/>
        <v>CCF</v>
      </c>
      <c r="J344" t="str">
        <f t="shared" si="28"/>
        <v>Impreso por imprenta o tiquetes</v>
      </c>
      <c r="K344" s="64" t="s">
        <v>8500</v>
      </c>
      <c r="L344" s="64" t="s">
        <v>7865</v>
      </c>
      <c r="M344">
        <v>6019</v>
      </c>
      <c r="N344" t="s">
        <v>2194</v>
      </c>
      <c r="O344" t="str">
        <f t="shared" si="29"/>
        <v>06143112510011</v>
      </c>
      <c r="P344" t="s">
        <v>2195</v>
      </c>
      <c r="Q344">
        <v>0</v>
      </c>
      <c r="R344">
        <v>0</v>
      </c>
      <c r="S344">
        <v>0</v>
      </c>
      <c r="T344">
        <v>36408.68</v>
      </c>
      <c r="U344">
        <v>0</v>
      </c>
      <c r="V344">
        <v>0</v>
      </c>
      <c r="W344">
        <v>0</v>
      </c>
      <c r="X344">
        <v>4733.1284000000005</v>
      </c>
      <c r="Y344">
        <v>41141.808400000002</v>
      </c>
      <c r="Z344" t="s">
        <v>7865</v>
      </c>
      <c r="AA344" s="111" t="s">
        <v>1</v>
      </c>
      <c r="AB344" t="s">
        <v>7865</v>
      </c>
      <c r="AC344">
        <v>0</v>
      </c>
    </row>
    <row r="345" spans="1:29" hidden="1" x14ac:dyDescent="0.25">
      <c r="A345" t="s">
        <v>8322</v>
      </c>
      <c r="B345" t="str">
        <f t="shared" si="31"/>
        <v>Septiembre</v>
      </c>
      <c r="C345" t="b">
        <f t="shared" si="30"/>
        <v>0</v>
      </c>
      <c r="D345">
        <v>394</v>
      </c>
      <c r="E345">
        <v>2022</v>
      </c>
      <c r="F345" t="s">
        <v>8655</v>
      </c>
      <c r="G345" t="s">
        <v>7703</v>
      </c>
      <c r="H345" t="s">
        <v>0</v>
      </c>
      <c r="I345" t="str">
        <f t="shared" si="27"/>
        <v>CCF</v>
      </c>
      <c r="J345" t="str">
        <f t="shared" si="28"/>
        <v>Impreso por imprenta o tiquetes</v>
      </c>
      <c r="K345" s="64" t="s">
        <v>8500</v>
      </c>
      <c r="L345" s="64" t="s">
        <v>7865</v>
      </c>
      <c r="M345">
        <v>1617</v>
      </c>
      <c r="N345" t="s">
        <v>1043</v>
      </c>
      <c r="O345" t="str">
        <f t="shared" si="29"/>
        <v>06142703981055</v>
      </c>
      <c r="P345" t="s">
        <v>1044</v>
      </c>
      <c r="Q345">
        <v>0</v>
      </c>
      <c r="R345">
        <v>0</v>
      </c>
      <c r="S345">
        <v>0</v>
      </c>
      <c r="T345">
        <v>102874.2</v>
      </c>
      <c r="U345">
        <v>0</v>
      </c>
      <c r="V345">
        <v>0</v>
      </c>
      <c r="W345">
        <v>0</v>
      </c>
      <c r="X345">
        <v>13373.646000000001</v>
      </c>
      <c r="Y345">
        <v>116247.84599999999</v>
      </c>
      <c r="Z345" t="s">
        <v>7865</v>
      </c>
      <c r="AA345" s="111" t="s">
        <v>1</v>
      </c>
      <c r="AB345" t="s">
        <v>8045</v>
      </c>
      <c r="AC345">
        <v>7.67</v>
      </c>
    </row>
    <row r="346" spans="1:29" hidden="1" x14ac:dyDescent="0.25">
      <c r="A346" t="s">
        <v>8322</v>
      </c>
      <c r="B346" t="str">
        <f t="shared" si="31"/>
        <v>Septiembre</v>
      </c>
      <c r="C346" t="b">
        <f t="shared" si="30"/>
        <v>0</v>
      </c>
      <c r="D346">
        <v>393</v>
      </c>
      <c r="E346">
        <v>2022</v>
      </c>
      <c r="F346" t="s">
        <v>8623</v>
      </c>
      <c r="G346" t="s">
        <v>7703</v>
      </c>
      <c r="H346" t="s">
        <v>0</v>
      </c>
      <c r="I346" t="str">
        <f t="shared" si="27"/>
        <v>CCF</v>
      </c>
      <c r="J346" t="str">
        <f t="shared" si="28"/>
        <v>Impreso por imprenta o tiquetes</v>
      </c>
      <c r="K346" s="64" t="s">
        <v>8500</v>
      </c>
      <c r="L346" s="64" t="s">
        <v>7865</v>
      </c>
      <c r="M346">
        <v>144352</v>
      </c>
      <c r="N346" t="s">
        <v>1373</v>
      </c>
      <c r="O346" t="str">
        <f t="shared" si="29"/>
        <v>06141403161033</v>
      </c>
      <c r="P346" t="s">
        <v>1374</v>
      </c>
      <c r="Q346">
        <v>2.9</v>
      </c>
      <c r="R346">
        <v>0</v>
      </c>
      <c r="S346">
        <v>0</v>
      </c>
      <c r="T346">
        <v>32.83</v>
      </c>
      <c r="U346">
        <v>0</v>
      </c>
      <c r="V346">
        <v>0</v>
      </c>
      <c r="W346">
        <v>0</v>
      </c>
      <c r="X346">
        <v>4.2679</v>
      </c>
      <c r="Y346">
        <v>39.997899999999994</v>
      </c>
      <c r="Z346" t="s">
        <v>7865</v>
      </c>
      <c r="AA346" s="111" t="s">
        <v>1</v>
      </c>
      <c r="AB346" t="s">
        <v>7865</v>
      </c>
      <c r="AC346">
        <v>0</v>
      </c>
    </row>
    <row r="347" spans="1:29" hidden="1" x14ac:dyDescent="0.25">
      <c r="A347" t="s">
        <v>8322</v>
      </c>
      <c r="B347" t="str">
        <f t="shared" si="31"/>
        <v>Septiembre</v>
      </c>
      <c r="C347" t="b">
        <f t="shared" si="30"/>
        <v>0</v>
      </c>
      <c r="D347">
        <v>392</v>
      </c>
      <c r="E347">
        <v>2022</v>
      </c>
      <c r="F347" t="s">
        <v>8623</v>
      </c>
      <c r="G347" t="s">
        <v>7703</v>
      </c>
      <c r="H347" t="s">
        <v>0</v>
      </c>
      <c r="I347" t="str">
        <f t="shared" si="27"/>
        <v>CCF</v>
      </c>
      <c r="J347" t="str">
        <f t="shared" si="28"/>
        <v>Impreso por imprenta o tiquetes</v>
      </c>
      <c r="K347" s="64" t="s">
        <v>8500</v>
      </c>
      <c r="L347" s="64" t="s">
        <v>7865</v>
      </c>
      <c r="M347">
        <v>2183261</v>
      </c>
      <c r="N347" t="s">
        <v>1322</v>
      </c>
      <c r="O347" t="str">
        <f t="shared" si="29"/>
        <v>14070503650018</v>
      </c>
      <c r="P347" t="s">
        <v>1323</v>
      </c>
      <c r="Q347">
        <v>0.69000000000000006</v>
      </c>
      <c r="R347">
        <v>0</v>
      </c>
      <c r="S347">
        <v>0</v>
      </c>
      <c r="T347">
        <v>8.23</v>
      </c>
      <c r="U347">
        <v>0</v>
      </c>
      <c r="V347">
        <v>0</v>
      </c>
      <c r="W347">
        <v>0</v>
      </c>
      <c r="X347">
        <v>1.0699000000000001</v>
      </c>
      <c r="Y347">
        <v>9.9899000000000004</v>
      </c>
      <c r="Z347" t="s">
        <v>7865</v>
      </c>
      <c r="AA347" s="111" t="s">
        <v>1</v>
      </c>
      <c r="AB347" t="s">
        <v>7865</v>
      </c>
      <c r="AC347">
        <v>0</v>
      </c>
    </row>
    <row r="348" spans="1:29" hidden="1" x14ac:dyDescent="0.25">
      <c r="A348" t="s">
        <v>8322</v>
      </c>
      <c r="B348" t="str">
        <f t="shared" si="31"/>
        <v>Septiembre</v>
      </c>
      <c r="C348" t="b">
        <f t="shared" si="30"/>
        <v>0</v>
      </c>
      <c r="D348">
        <v>391</v>
      </c>
      <c r="E348">
        <v>2022</v>
      </c>
      <c r="F348" t="s">
        <v>8623</v>
      </c>
      <c r="G348" t="s">
        <v>7703</v>
      </c>
      <c r="H348" t="s">
        <v>0</v>
      </c>
      <c r="I348" t="str">
        <f t="shared" si="27"/>
        <v>CCF</v>
      </c>
      <c r="J348" t="str">
        <f t="shared" si="28"/>
        <v>Impreso por imprenta o tiquetes</v>
      </c>
      <c r="K348" s="64" t="s">
        <v>8500</v>
      </c>
      <c r="L348" s="64" t="s">
        <v>7865</v>
      </c>
      <c r="M348">
        <v>431</v>
      </c>
      <c r="N348" t="s">
        <v>7723</v>
      </c>
      <c r="O348" t="str">
        <f t="shared" si="29"/>
        <v>12151904761013</v>
      </c>
      <c r="P348" t="s">
        <v>7724</v>
      </c>
      <c r="Q348">
        <v>0</v>
      </c>
      <c r="R348">
        <v>0</v>
      </c>
      <c r="S348">
        <v>0</v>
      </c>
      <c r="T348">
        <v>39</v>
      </c>
      <c r="U348">
        <v>0</v>
      </c>
      <c r="V348">
        <v>0</v>
      </c>
      <c r="W348">
        <v>0</v>
      </c>
      <c r="X348">
        <v>5.07</v>
      </c>
      <c r="Y348">
        <v>44.07</v>
      </c>
      <c r="Z348" t="s">
        <v>7865</v>
      </c>
      <c r="AA348" s="111" t="s">
        <v>1</v>
      </c>
      <c r="AB348" t="s">
        <v>7865</v>
      </c>
      <c r="AC348">
        <v>0</v>
      </c>
    </row>
    <row r="349" spans="1:29" hidden="1" x14ac:dyDescent="0.25">
      <c r="A349" t="s">
        <v>8322</v>
      </c>
      <c r="B349" t="str">
        <f t="shared" si="31"/>
        <v>Septiembre</v>
      </c>
      <c r="C349" t="b">
        <f t="shared" si="30"/>
        <v>0</v>
      </c>
      <c r="D349">
        <v>390</v>
      </c>
      <c r="E349">
        <v>2022</v>
      </c>
      <c r="F349" t="s">
        <v>8623</v>
      </c>
      <c r="G349" t="s">
        <v>7703</v>
      </c>
      <c r="H349" t="s">
        <v>0</v>
      </c>
      <c r="I349" t="str">
        <f t="shared" si="27"/>
        <v>CCF</v>
      </c>
      <c r="J349" t="str">
        <f t="shared" si="28"/>
        <v>Impreso por imprenta o tiquetes</v>
      </c>
      <c r="K349" s="64" t="s">
        <v>8500</v>
      </c>
      <c r="L349" s="64" t="s">
        <v>7865</v>
      </c>
      <c r="M349">
        <v>4958</v>
      </c>
      <c r="N349" t="s">
        <v>1508</v>
      </c>
      <c r="O349" t="str">
        <f t="shared" si="29"/>
        <v>06143009921068</v>
      </c>
      <c r="P349" t="s">
        <v>1509</v>
      </c>
      <c r="Q349">
        <v>0</v>
      </c>
      <c r="R349">
        <v>0</v>
      </c>
      <c r="S349">
        <v>0</v>
      </c>
      <c r="T349">
        <v>13.27</v>
      </c>
      <c r="U349">
        <v>0</v>
      </c>
      <c r="V349">
        <v>0</v>
      </c>
      <c r="W349">
        <v>0</v>
      </c>
      <c r="X349">
        <v>1.7251000000000001</v>
      </c>
      <c r="Y349">
        <v>14.995099999999999</v>
      </c>
      <c r="Z349" t="s">
        <v>7865</v>
      </c>
      <c r="AA349" s="111" t="s">
        <v>1</v>
      </c>
      <c r="AB349" t="s">
        <v>7865</v>
      </c>
      <c r="AC349">
        <v>0</v>
      </c>
    </row>
    <row r="350" spans="1:29" hidden="1" x14ac:dyDescent="0.25">
      <c r="A350" t="s">
        <v>8322</v>
      </c>
      <c r="B350" t="str">
        <f t="shared" si="31"/>
        <v>Septiembre</v>
      </c>
      <c r="C350" t="b">
        <f t="shared" si="30"/>
        <v>0</v>
      </c>
      <c r="D350">
        <v>389</v>
      </c>
      <c r="E350">
        <v>2022</v>
      </c>
      <c r="F350" t="s">
        <v>8623</v>
      </c>
      <c r="G350" t="s">
        <v>7703</v>
      </c>
      <c r="H350" t="s">
        <v>0</v>
      </c>
      <c r="I350" t="str">
        <f t="shared" si="27"/>
        <v>CCF</v>
      </c>
      <c r="J350" t="str">
        <f t="shared" si="28"/>
        <v>Impreso por imprenta o tiquetes</v>
      </c>
      <c r="K350" s="64" t="s">
        <v>8500</v>
      </c>
      <c r="L350" s="64" t="s">
        <v>7865</v>
      </c>
      <c r="M350">
        <v>71072970</v>
      </c>
      <c r="N350" t="s">
        <v>3166</v>
      </c>
      <c r="O350" t="str">
        <f t="shared" si="29"/>
        <v>06143107620016</v>
      </c>
      <c r="P350" t="s">
        <v>1456</v>
      </c>
      <c r="Q350">
        <v>0</v>
      </c>
      <c r="R350">
        <v>0</v>
      </c>
      <c r="S350">
        <v>0</v>
      </c>
      <c r="T350">
        <v>243.39</v>
      </c>
      <c r="U350">
        <v>0</v>
      </c>
      <c r="V350">
        <v>0</v>
      </c>
      <c r="W350">
        <v>0</v>
      </c>
      <c r="X350">
        <v>31.640699999999999</v>
      </c>
      <c r="Y350">
        <v>275.03069999999997</v>
      </c>
      <c r="Z350" t="s">
        <v>7865</v>
      </c>
      <c r="AA350" s="111" t="s">
        <v>1</v>
      </c>
      <c r="AB350" t="s">
        <v>7865</v>
      </c>
      <c r="AC350">
        <v>0</v>
      </c>
    </row>
    <row r="351" spans="1:29" hidden="1" x14ac:dyDescent="0.25">
      <c r="A351" t="s">
        <v>8322</v>
      </c>
      <c r="B351" t="str">
        <f t="shared" si="31"/>
        <v>Septiembre</v>
      </c>
      <c r="C351" t="b">
        <f t="shared" si="30"/>
        <v>0</v>
      </c>
      <c r="D351">
        <v>388</v>
      </c>
      <c r="E351">
        <v>2022</v>
      </c>
      <c r="F351" t="s">
        <v>8623</v>
      </c>
      <c r="G351" t="s">
        <v>7703</v>
      </c>
      <c r="H351" t="s">
        <v>0</v>
      </c>
      <c r="I351" t="str">
        <f t="shared" si="27"/>
        <v>CCF</v>
      </c>
      <c r="J351" t="str">
        <f t="shared" si="28"/>
        <v>Impreso por imprenta o tiquetes</v>
      </c>
      <c r="K351" s="64" t="s">
        <v>8500</v>
      </c>
      <c r="L351" s="64" t="s">
        <v>7865</v>
      </c>
      <c r="M351">
        <v>510847</v>
      </c>
      <c r="N351" t="s">
        <v>1324</v>
      </c>
      <c r="O351" t="str">
        <f t="shared" si="29"/>
        <v>06141101690011</v>
      </c>
      <c r="P351" t="s">
        <v>1325</v>
      </c>
      <c r="Q351">
        <v>0</v>
      </c>
      <c r="R351">
        <v>0</v>
      </c>
      <c r="S351">
        <v>0</v>
      </c>
      <c r="T351">
        <v>22.72</v>
      </c>
      <c r="U351">
        <v>0</v>
      </c>
      <c r="V351">
        <v>0</v>
      </c>
      <c r="W351">
        <v>0</v>
      </c>
      <c r="X351">
        <v>2.9535999999999998</v>
      </c>
      <c r="Y351">
        <v>25.6736</v>
      </c>
      <c r="Z351" t="s">
        <v>7865</v>
      </c>
      <c r="AA351" s="111" t="s">
        <v>1</v>
      </c>
      <c r="AB351" t="s">
        <v>7865</v>
      </c>
      <c r="AC351">
        <v>0</v>
      </c>
    </row>
    <row r="352" spans="1:29" hidden="1" x14ac:dyDescent="0.25">
      <c r="A352" t="s">
        <v>8322</v>
      </c>
      <c r="B352" t="str">
        <f t="shared" si="31"/>
        <v>Septiembre</v>
      </c>
      <c r="C352" t="b">
        <f t="shared" si="30"/>
        <v>0</v>
      </c>
      <c r="D352">
        <v>387</v>
      </c>
      <c r="E352">
        <v>2022</v>
      </c>
      <c r="F352" t="s">
        <v>8624</v>
      </c>
      <c r="G352" t="s">
        <v>7703</v>
      </c>
      <c r="H352" t="s">
        <v>0</v>
      </c>
      <c r="I352" t="str">
        <f t="shared" si="27"/>
        <v>CCF</v>
      </c>
      <c r="J352" t="str">
        <f t="shared" si="28"/>
        <v>Impreso por imprenta o tiquetes</v>
      </c>
      <c r="K352" s="64" t="s">
        <v>8500</v>
      </c>
      <c r="L352" s="64" t="s">
        <v>7865</v>
      </c>
      <c r="M352">
        <v>149</v>
      </c>
      <c r="N352" t="s">
        <v>6146</v>
      </c>
      <c r="O352" t="str">
        <f t="shared" si="29"/>
        <v>06143105820014</v>
      </c>
      <c r="P352" t="s">
        <v>6147</v>
      </c>
      <c r="Q352">
        <v>0</v>
      </c>
      <c r="R352">
        <v>0</v>
      </c>
      <c r="S352">
        <v>0</v>
      </c>
      <c r="T352">
        <v>703.35</v>
      </c>
      <c r="U352">
        <v>0</v>
      </c>
      <c r="V352">
        <v>0</v>
      </c>
      <c r="W352">
        <v>0</v>
      </c>
      <c r="X352">
        <v>91.435500000000005</v>
      </c>
      <c r="Y352">
        <v>794.78550000000007</v>
      </c>
      <c r="Z352" t="s">
        <v>7865</v>
      </c>
      <c r="AA352" s="111" t="s">
        <v>1</v>
      </c>
      <c r="AB352" t="s">
        <v>7865</v>
      </c>
      <c r="AC352">
        <v>0</v>
      </c>
    </row>
    <row r="353" spans="1:29" hidden="1" x14ac:dyDescent="0.25">
      <c r="A353" t="s">
        <v>8322</v>
      </c>
      <c r="B353" t="str">
        <f t="shared" si="31"/>
        <v>Septiembre</v>
      </c>
      <c r="C353" t="b">
        <f t="shared" si="30"/>
        <v>0</v>
      </c>
      <c r="D353">
        <v>386</v>
      </c>
      <c r="E353">
        <v>2022</v>
      </c>
      <c r="F353" t="s">
        <v>8624</v>
      </c>
      <c r="G353" t="s">
        <v>7703</v>
      </c>
      <c r="H353" t="s">
        <v>0</v>
      </c>
      <c r="I353" t="str">
        <f t="shared" si="27"/>
        <v>CCF</v>
      </c>
      <c r="J353" t="str">
        <f t="shared" si="28"/>
        <v>Impreso por imprenta o tiquetes</v>
      </c>
      <c r="K353" s="64" t="s">
        <v>8500</v>
      </c>
      <c r="L353" s="64" t="s">
        <v>7865</v>
      </c>
      <c r="M353">
        <v>967320</v>
      </c>
      <c r="N353" t="s">
        <v>39</v>
      </c>
      <c r="O353" t="str">
        <f t="shared" si="29"/>
        <v>06141909001034</v>
      </c>
      <c r="P353" t="s">
        <v>1417</v>
      </c>
      <c r="Q353">
        <v>3.41</v>
      </c>
      <c r="R353">
        <v>0</v>
      </c>
      <c r="S353">
        <v>0</v>
      </c>
      <c r="T353">
        <v>40.340000000000003</v>
      </c>
      <c r="U353">
        <v>0</v>
      </c>
      <c r="V353">
        <v>0</v>
      </c>
      <c r="W353">
        <v>0</v>
      </c>
      <c r="X353">
        <v>5.2442000000000002</v>
      </c>
      <c r="Y353">
        <v>48.994199999999999</v>
      </c>
      <c r="Z353" t="s">
        <v>7865</v>
      </c>
      <c r="AA353" s="111" t="s">
        <v>1</v>
      </c>
      <c r="AB353" t="s">
        <v>7865</v>
      </c>
      <c r="AC353">
        <v>0</v>
      </c>
    </row>
    <row r="354" spans="1:29" hidden="1" x14ac:dyDescent="0.25">
      <c r="A354" t="s">
        <v>8322</v>
      </c>
      <c r="B354" t="str">
        <f t="shared" si="31"/>
        <v>Septiembre</v>
      </c>
      <c r="C354" t="b">
        <f t="shared" si="30"/>
        <v>0</v>
      </c>
      <c r="D354">
        <v>385</v>
      </c>
      <c r="E354">
        <v>2022</v>
      </c>
      <c r="F354" t="s">
        <v>8624</v>
      </c>
      <c r="G354" t="s">
        <v>7703</v>
      </c>
      <c r="H354" t="s">
        <v>0</v>
      </c>
      <c r="I354" t="str">
        <f t="shared" si="27"/>
        <v>CCF</v>
      </c>
      <c r="J354" t="str">
        <f t="shared" si="28"/>
        <v>Impreso por imprenta o tiquetes</v>
      </c>
      <c r="K354" s="64" t="s">
        <v>8500</v>
      </c>
      <c r="L354" s="64" t="s">
        <v>7865</v>
      </c>
      <c r="M354">
        <v>32777</v>
      </c>
      <c r="N354" t="s">
        <v>1382</v>
      </c>
      <c r="O354" t="str">
        <f t="shared" si="29"/>
        <v>06142501101070</v>
      </c>
      <c r="P354" t="s">
        <v>1383</v>
      </c>
      <c r="Q354">
        <v>1.02</v>
      </c>
      <c r="R354">
        <v>0</v>
      </c>
      <c r="S354">
        <v>0</v>
      </c>
      <c r="T354">
        <v>12.36</v>
      </c>
      <c r="U354">
        <v>0</v>
      </c>
      <c r="V354">
        <v>0</v>
      </c>
      <c r="W354">
        <v>0</v>
      </c>
      <c r="X354">
        <v>1.6068</v>
      </c>
      <c r="Y354">
        <v>14.986799999999999</v>
      </c>
      <c r="Z354" t="s">
        <v>7865</v>
      </c>
      <c r="AA354" s="111" t="s">
        <v>1</v>
      </c>
      <c r="AB354" t="s">
        <v>7865</v>
      </c>
      <c r="AC354">
        <v>0</v>
      </c>
    </row>
    <row r="355" spans="1:29" hidden="1" x14ac:dyDescent="0.25">
      <c r="A355" t="s">
        <v>8322</v>
      </c>
      <c r="B355" t="str">
        <f t="shared" si="31"/>
        <v>Septiembre</v>
      </c>
      <c r="C355" t="b">
        <f t="shared" si="30"/>
        <v>0</v>
      </c>
      <c r="D355">
        <v>384</v>
      </c>
      <c r="E355">
        <v>2022</v>
      </c>
      <c r="F355" t="s">
        <v>8624</v>
      </c>
      <c r="G355" t="s">
        <v>7703</v>
      </c>
      <c r="H355" t="s">
        <v>0</v>
      </c>
      <c r="I355" t="str">
        <f t="shared" si="27"/>
        <v>CCF</v>
      </c>
      <c r="J355" t="str">
        <f t="shared" si="28"/>
        <v>Impreso por imprenta o tiquetes</v>
      </c>
      <c r="K355" s="64" t="s">
        <v>8500</v>
      </c>
      <c r="L355" s="64" t="s">
        <v>7865</v>
      </c>
      <c r="M355">
        <v>963</v>
      </c>
      <c r="N355" t="s">
        <v>1361</v>
      </c>
      <c r="O355" t="str">
        <f t="shared" si="29"/>
        <v>06141708071034</v>
      </c>
      <c r="P355" t="s">
        <v>1362</v>
      </c>
      <c r="Q355">
        <v>2.2000000000000002</v>
      </c>
      <c r="R355">
        <v>0</v>
      </c>
      <c r="S355">
        <v>0</v>
      </c>
      <c r="T355">
        <v>24.6</v>
      </c>
      <c r="U355">
        <v>0</v>
      </c>
      <c r="V355">
        <v>0</v>
      </c>
      <c r="W355">
        <v>0</v>
      </c>
      <c r="X355">
        <v>3.1980000000000004</v>
      </c>
      <c r="Y355">
        <v>29.998000000000001</v>
      </c>
      <c r="Z355" t="s">
        <v>7865</v>
      </c>
      <c r="AA355" s="111" t="s">
        <v>1</v>
      </c>
      <c r="AB355" t="s">
        <v>7865</v>
      </c>
      <c r="AC355">
        <v>0</v>
      </c>
    </row>
    <row r="356" spans="1:29" hidden="1" x14ac:dyDescent="0.25">
      <c r="A356" t="s">
        <v>8322</v>
      </c>
      <c r="B356" t="str">
        <f t="shared" si="31"/>
        <v>Septiembre</v>
      </c>
      <c r="C356" t="b">
        <f t="shared" si="30"/>
        <v>0</v>
      </c>
      <c r="D356">
        <v>383</v>
      </c>
      <c r="E356">
        <v>2022</v>
      </c>
      <c r="F356" t="s">
        <v>8624</v>
      </c>
      <c r="G356" t="s">
        <v>7703</v>
      </c>
      <c r="H356" t="s">
        <v>0</v>
      </c>
      <c r="I356" t="str">
        <f t="shared" si="27"/>
        <v>CCF</v>
      </c>
      <c r="J356" t="str">
        <f t="shared" si="28"/>
        <v>Impreso por imprenta o tiquetes</v>
      </c>
      <c r="K356" s="64" t="s">
        <v>8500</v>
      </c>
      <c r="L356" s="64" t="s">
        <v>7865</v>
      </c>
      <c r="M356">
        <v>23115</v>
      </c>
      <c r="N356" t="s">
        <v>1363</v>
      </c>
      <c r="O356" t="str">
        <f t="shared" si="29"/>
        <v>14162710661017</v>
      </c>
      <c r="P356" t="s">
        <v>1364</v>
      </c>
      <c r="Q356">
        <v>0.73</v>
      </c>
      <c r="R356">
        <v>0</v>
      </c>
      <c r="S356">
        <v>0</v>
      </c>
      <c r="T356">
        <v>8.1999999999999993</v>
      </c>
      <c r="U356">
        <v>0</v>
      </c>
      <c r="V356">
        <v>0</v>
      </c>
      <c r="W356">
        <v>0</v>
      </c>
      <c r="X356">
        <v>1.0659999999999998</v>
      </c>
      <c r="Y356">
        <v>9.9959999999999987</v>
      </c>
      <c r="Z356" t="s">
        <v>7865</v>
      </c>
      <c r="AA356" s="111" t="s">
        <v>1</v>
      </c>
      <c r="AB356" t="s">
        <v>7865</v>
      </c>
      <c r="AC356">
        <v>0</v>
      </c>
    </row>
    <row r="357" spans="1:29" hidden="1" x14ac:dyDescent="0.25">
      <c r="A357" t="s">
        <v>8322</v>
      </c>
      <c r="B357" t="str">
        <f t="shared" si="31"/>
        <v>Septiembre</v>
      </c>
      <c r="C357" t="b">
        <f t="shared" si="30"/>
        <v>0</v>
      </c>
      <c r="D357">
        <v>382</v>
      </c>
      <c r="E357">
        <v>2022</v>
      </c>
      <c r="F357" t="s">
        <v>8624</v>
      </c>
      <c r="G357" t="s">
        <v>7703</v>
      </c>
      <c r="H357" t="s">
        <v>0</v>
      </c>
      <c r="I357" t="str">
        <f t="shared" si="27"/>
        <v>CCF</v>
      </c>
      <c r="J357" t="str">
        <f t="shared" si="28"/>
        <v>Impreso por imprenta o tiquetes</v>
      </c>
      <c r="K357" s="64" t="s">
        <v>8500</v>
      </c>
      <c r="L357" s="64" t="s">
        <v>7865</v>
      </c>
      <c r="M357">
        <v>7913</v>
      </c>
      <c r="N357" t="s">
        <v>1392</v>
      </c>
      <c r="O357" t="str">
        <f t="shared" si="29"/>
        <v>06140210081052</v>
      </c>
      <c r="P357" t="s">
        <v>1393</v>
      </c>
      <c r="Q357">
        <v>0</v>
      </c>
      <c r="R357">
        <v>0</v>
      </c>
      <c r="S357">
        <v>0</v>
      </c>
      <c r="T357">
        <v>2.96</v>
      </c>
      <c r="U357">
        <v>0</v>
      </c>
      <c r="V357">
        <v>0</v>
      </c>
      <c r="W357">
        <v>0</v>
      </c>
      <c r="X357">
        <v>0.38480000000000003</v>
      </c>
      <c r="Y357">
        <v>3.3448000000000002</v>
      </c>
      <c r="Z357" t="s">
        <v>7865</v>
      </c>
      <c r="AA357" s="111" t="s">
        <v>1</v>
      </c>
      <c r="AB357" t="s">
        <v>7865</v>
      </c>
      <c r="AC357">
        <v>0</v>
      </c>
    </row>
    <row r="358" spans="1:29" hidden="1" x14ac:dyDescent="0.25">
      <c r="A358" t="s">
        <v>8322</v>
      </c>
      <c r="B358" t="str">
        <f t="shared" si="31"/>
        <v>Septiembre</v>
      </c>
      <c r="C358" t="b">
        <f t="shared" si="30"/>
        <v>0</v>
      </c>
      <c r="D358">
        <v>381</v>
      </c>
      <c r="E358">
        <v>2022</v>
      </c>
      <c r="F358" t="s">
        <v>8624</v>
      </c>
      <c r="G358" t="s">
        <v>7703</v>
      </c>
      <c r="H358" t="s">
        <v>0</v>
      </c>
      <c r="I358" t="str">
        <f t="shared" si="27"/>
        <v>CCF</v>
      </c>
      <c r="J358" t="str">
        <f t="shared" si="28"/>
        <v>Impreso por imprenta o tiquetes</v>
      </c>
      <c r="K358" s="64" t="s">
        <v>8500</v>
      </c>
      <c r="L358" s="64" t="s">
        <v>7865</v>
      </c>
      <c r="M358">
        <v>307136</v>
      </c>
      <c r="N358" t="s">
        <v>2610</v>
      </c>
      <c r="O358" t="str">
        <f t="shared" si="29"/>
        <v>06141312850038</v>
      </c>
      <c r="P358" t="s">
        <v>2611</v>
      </c>
      <c r="Q358">
        <v>0</v>
      </c>
      <c r="R358">
        <v>0</v>
      </c>
      <c r="S358">
        <v>0</v>
      </c>
      <c r="T358">
        <v>20.399999999999999</v>
      </c>
      <c r="U358">
        <v>0</v>
      </c>
      <c r="V358">
        <v>0</v>
      </c>
      <c r="W358">
        <v>0</v>
      </c>
      <c r="X358">
        <v>2.6519999999999997</v>
      </c>
      <c r="Y358">
        <v>23.052</v>
      </c>
      <c r="Z358" t="s">
        <v>7865</v>
      </c>
      <c r="AA358" s="111" t="s">
        <v>1</v>
      </c>
      <c r="AB358" t="s">
        <v>7865</v>
      </c>
      <c r="AC358">
        <v>0</v>
      </c>
    </row>
    <row r="359" spans="1:29" hidden="1" x14ac:dyDescent="0.25">
      <c r="A359" t="s">
        <v>8322</v>
      </c>
      <c r="B359" t="str">
        <f t="shared" si="31"/>
        <v>Septiembre</v>
      </c>
      <c r="C359" t="b">
        <f t="shared" si="30"/>
        <v>0</v>
      </c>
      <c r="D359">
        <v>380</v>
      </c>
      <c r="E359">
        <v>2022</v>
      </c>
      <c r="F359" t="s">
        <v>8625</v>
      </c>
      <c r="G359" t="s">
        <v>7703</v>
      </c>
      <c r="H359" t="s">
        <v>0</v>
      </c>
      <c r="I359" t="str">
        <f t="shared" si="27"/>
        <v>CCF</v>
      </c>
      <c r="J359" t="str">
        <f t="shared" si="28"/>
        <v>Impreso por imprenta o tiquetes</v>
      </c>
      <c r="K359" s="64" t="s">
        <v>8500</v>
      </c>
      <c r="L359" s="64" t="s">
        <v>7865</v>
      </c>
      <c r="M359">
        <v>1652</v>
      </c>
      <c r="N359" t="s">
        <v>1043</v>
      </c>
      <c r="O359" t="str">
        <f t="shared" si="29"/>
        <v>06142703981055</v>
      </c>
      <c r="P359" t="s">
        <v>1044</v>
      </c>
      <c r="Q359">
        <v>0</v>
      </c>
      <c r="R359">
        <v>0</v>
      </c>
      <c r="S359">
        <v>0</v>
      </c>
      <c r="T359">
        <v>7626</v>
      </c>
      <c r="U359">
        <v>0</v>
      </c>
      <c r="V359">
        <v>0</v>
      </c>
      <c r="W359">
        <v>0</v>
      </c>
      <c r="X359">
        <v>991.38</v>
      </c>
      <c r="Y359">
        <v>8617.3799999999992</v>
      </c>
      <c r="Z359" t="s">
        <v>7865</v>
      </c>
      <c r="AA359" s="111" t="s">
        <v>1</v>
      </c>
      <c r="AB359" t="s">
        <v>7865</v>
      </c>
      <c r="AC359">
        <v>0</v>
      </c>
    </row>
    <row r="360" spans="1:29" hidden="1" x14ac:dyDescent="0.25">
      <c r="A360" t="s">
        <v>8322</v>
      </c>
      <c r="B360" t="str">
        <f t="shared" si="31"/>
        <v>Septiembre</v>
      </c>
      <c r="C360" t="b">
        <f t="shared" si="30"/>
        <v>0</v>
      </c>
      <c r="D360">
        <v>379</v>
      </c>
      <c r="E360">
        <v>2022</v>
      </c>
      <c r="F360" t="s">
        <v>8625</v>
      </c>
      <c r="G360" t="s">
        <v>7703</v>
      </c>
      <c r="H360" t="s">
        <v>0</v>
      </c>
      <c r="I360" t="str">
        <f t="shared" si="27"/>
        <v>CCF</v>
      </c>
      <c r="J360" t="str">
        <f t="shared" si="28"/>
        <v>Impreso por imprenta o tiquetes</v>
      </c>
      <c r="K360" s="64" t="s">
        <v>8500</v>
      </c>
      <c r="L360" s="64" t="s">
        <v>7865</v>
      </c>
      <c r="M360">
        <v>3816352</v>
      </c>
      <c r="N360" t="s">
        <v>1315</v>
      </c>
      <c r="O360" t="str">
        <f t="shared" si="29"/>
        <v>06140108580017</v>
      </c>
      <c r="P360" t="s">
        <v>1316</v>
      </c>
      <c r="Q360">
        <v>0</v>
      </c>
      <c r="R360">
        <v>0</v>
      </c>
      <c r="S360">
        <v>0</v>
      </c>
      <c r="T360">
        <v>15.88</v>
      </c>
      <c r="U360">
        <v>0</v>
      </c>
      <c r="V360">
        <v>0</v>
      </c>
      <c r="W360">
        <v>0</v>
      </c>
      <c r="X360">
        <v>2.0644</v>
      </c>
      <c r="Y360">
        <v>17.944400000000002</v>
      </c>
      <c r="Z360" t="s">
        <v>7865</v>
      </c>
      <c r="AA360" s="111" t="s">
        <v>1</v>
      </c>
      <c r="AB360" t="s">
        <v>7865</v>
      </c>
      <c r="AC360">
        <v>0</v>
      </c>
    </row>
    <row r="361" spans="1:29" hidden="1" x14ac:dyDescent="0.25">
      <c r="A361" t="s">
        <v>8322</v>
      </c>
      <c r="B361" t="str">
        <f t="shared" si="31"/>
        <v>Septiembre</v>
      </c>
      <c r="C361" t="b">
        <f t="shared" si="30"/>
        <v>0</v>
      </c>
      <c r="D361">
        <v>378</v>
      </c>
      <c r="E361">
        <v>2022</v>
      </c>
      <c r="F361" t="s">
        <v>8625</v>
      </c>
      <c r="G361" t="s">
        <v>7703</v>
      </c>
      <c r="H361" t="s">
        <v>0</v>
      </c>
      <c r="I361" t="str">
        <f t="shared" si="27"/>
        <v>CCF</v>
      </c>
      <c r="J361" t="str">
        <f t="shared" si="28"/>
        <v>Impreso por imprenta o tiquetes</v>
      </c>
      <c r="K361" s="64" t="s">
        <v>8500</v>
      </c>
      <c r="L361" s="64" t="s">
        <v>7865</v>
      </c>
      <c r="M361">
        <v>498271</v>
      </c>
      <c r="N361" t="s">
        <v>1367</v>
      </c>
      <c r="O361" t="str">
        <f t="shared" si="29"/>
        <v>06142407500017</v>
      </c>
      <c r="P361" t="s">
        <v>1368</v>
      </c>
      <c r="Q361">
        <v>2.8</v>
      </c>
      <c r="R361">
        <v>0</v>
      </c>
      <c r="S361">
        <v>0</v>
      </c>
      <c r="T361">
        <v>52.78</v>
      </c>
      <c r="U361">
        <v>0</v>
      </c>
      <c r="V361">
        <v>0</v>
      </c>
      <c r="W361">
        <v>0</v>
      </c>
      <c r="X361">
        <v>6.8614000000000006</v>
      </c>
      <c r="Y361">
        <v>62.441400000000002</v>
      </c>
      <c r="Z361" t="s">
        <v>7865</v>
      </c>
      <c r="AA361" s="111" t="s">
        <v>1</v>
      </c>
      <c r="AB361" t="s">
        <v>7865</v>
      </c>
      <c r="AC361">
        <v>0</v>
      </c>
    </row>
    <row r="362" spans="1:29" hidden="1" x14ac:dyDescent="0.25">
      <c r="A362" t="s">
        <v>8322</v>
      </c>
      <c r="B362" t="str">
        <f t="shared" si="31"/>
        <v>Septiembre</v>
      </c>
      <c r="C362" t="b">
        <f t="shared" si="30"/>
        <v>0</v>
      </c>
      <c r="D362">
        <v>377</v>
      </c>
      <c r="E362">
        <v>2022</v>
      </c>
      <c r="F362" t="s">
        <v>8626</v>
      </c>
      <c r="G362" t="s">
        <v>7703</v>
      </c>
      <c r="H362" t="s">
        <v>0</v>
      </c>
      <c r="I362" t="str">
        <f t="shared" si="27"/>
        <v>CCF</v>
      </c>
      <c r="J362" t="str">
        <f t="shared" si="28"/>
        <v>Impreso por imprenta o tiquetes</v>
      </c>
      <c r="K362" s="64" t="s">
        <v>8500</v>
      </c>
      <c r="L362" s="64" t="s">
        <v>7865</v>
      </c>
      <c r="M362">
        <v>225281</v>
      </c>
      <c r="N362" t="s">
        <v>1322</v>
      </c>
      <c r="O362" t="str">
        <f t="shared" si="29"/>
        <v>14070503650018</v>
      </c>
      <c r="P362" t="s">
        <v>1323</v>
      </c>
      <c r="Q362">
        <v>0.99</v>
      </c>
      <c r="R362">
        <v>0</v>
      </c>
      <c r="S362">
        <v>0</v>
      </c>
      <c r="T362">
        <v>16.82</v>
      </c>
      <c r="U362">
        <v>0</v>
      </c>
      <c r="V362">
        <v>0</v>
      </c>
      <c r="W362">
        <v>0</v>
      </c>
      <c r="X362">
        <v>2.1866000000000003</v>
      </c>
      <c r="Y362">
        <v>19.996600000000001</v>
      </c>
      <c r="Z362" t="s">
        <v>7865</v>
      </c>
      <c r="AA362" s="111" t="s">
        <v>1</v>
      </c>
      <c r="AB362" t="s">
        <v>7865</v>
      </c>
      <c r="AC362">
        <v>0</v>
      </c>
    </row>
    <row r="363" spans="1:29" hidden="1" x14ac:dyDescent="0.25">
      <c r="A363" t="s">
        <v>8322</v>
      </c>
      <c r="B363" t="str">
        <f t="shared" si="31"/>
        <v>Septiembre</v>
      </c>
      <c r="C363" t="b">
        <f t="shared" si="30"/>
        <v>0</v>
      </c>
      <c r="D363">
        <v>376</v>
      </c>
      <c r="E363">
        <v>2022</v>
      </c>
      <c r="F363" t="s">
        <v>8626</v>
      </c>
      <c r="G363" t="s">
        <v>7703</v>
      </c>
      <c r="H363" t="s">
        <v>0</v>
      </c>
      <c r="I363" t="str">
        <f t="shared" si="27"/>
        <v>CCF</v>
      </c>
      <c r="J363" t="str">
        <f t="shared" si="28"/>
        <v>Impreso por imprenta o tiquetes</v>
      </c>
      <c r="K363" s="64" t="s">
        <v>8500</v>
      </c>
      <c r="L363" s="64" t="s">
        <v>7865</v>
      </c>
      <c r="M363">
        <v>53938</v>
      </c>
      <c r="N363" t="s">
        <v>7708</v>
      </c>
      <c r="O363" t="str">
        <f t="shared" si="29"/>
        <v>02040305560017</v>
      </c>
      <c r="P363" t="s">
        <v>7709</v>
      </c>
      <c r="Q363">
        <v>1.23</v>
      </c>
      <c r="R363">
        <v>0</v>
      </c>
      <c r="S363">
        <v>0</v>
      </c>
      <c r="T363">
        <v>21.04</v>
      </c>
      <c r="U363">
        <v>0</v>
      </c>
      <c r="V363">
        <v>0</v>
      </c>
      <c r="W363">
        <v>0</v>
      </c>
      <c r="X363">
        <v>2.7351999999999999</v>
      </c>
      <c r="Y363">
        <v>25.005199999999999</v>
      </c>
      <c r="Z363" t="s">
        <v>7865</v>
      </c>
      <c r="AA363" s="111" t="s">
        <v>1</v>
      </c>
      <c r="AB363" t="s">
        <v>7865</v>
      </c>
      <c r="AC363">
        <v>0</v>
      </c>
    </row>
    <row r="364" spans="1:29" hidden="1" x14ac:dyDescent="0.25">
      <c r="A364" t="s">
        <v>8322</v>
      </c>
      <c r="B364" t="str">
        <f t="shared" si="31"/>
        <v>Septiembre</v>
      </c>
      <c r="C364" t="b">
        <f t="shared" si="30"/>
        <v>0</v>
      </c>
      <c r="D364">
        <v>375</v>
      </c>
      <c r="E364">
        <v>2022</v>
      </c>
      <c r="F364" t="s">
        <v>8626</v>
      </c>
      <c r="G364" t="s">
        <v>7703</v>
      </c>
      <c r="H364" t="s">
        <v>0</v>
      </c>
      <c r="I364" t="str">
        <f t="shared" si="27"/>
        <v>CCF</v>
      </c>
      <c r="J364" t="str">
        <f t="shared" si="28"/>
        <v>Impreso por imprenta o tiquetes</v>
      </c>
      <c r="K364" s="64" t="s">
        <v>8500</v>
      </c>
      <c r="L364" s="64" t="s">
        <v>7865</v>
      </c>
      <c r="M364">
        <v>6623</v>
      </c>
      <c r="N364" t="s">
        <v>1382</v>
      </c>
      <c r="O364" t="str">
        <f t="shared" si="29"/>
        <v>06142501101070</v>
      </c>
      <c r="P364" t="s">
        <v>1383</v>
      </c>
      <c r="Q364">
        <v>0.71</v>
      </c>
      <c r="R364">
        <v>0</v>
      </c>
      <c r="S364">
        <v>0</v>
      </c>
      <c r="T364">
        <v>12.65</v>
      </c>
      <c r="U364">
        <v>0</v>
      </c>
      <c r="V364">
        <v>0</v>
      </c>
      <c r="W364">
        <v>0</v>
      </c>
      <c r="X364">
        <v>1.6445000000000001</v>
      </c>
      <c r="Y364">
        <v>15.0045</v>
      </c>
      <c r="Z364" t="s">
        <v>7865</v>
      </c>
      <c r="AA364" s="111" t="s">
        <v>1</v>
      </c>
      <c r="AB364" t="s">
        <v>7865</v>
      </c>
      <c r="AC364">
        <v>0</v>
      </c>
    </row>
    <row r="365" spans="1:29" hidden="1" x14ac:dyDescent="0.25">
      <c r="A365" t="s">
        <v>8322</v>
      </c>
      <c r="B365" t="str">
        <f t="shared" si="31"/>
        <v>Septiembre</v>
      </c>
      <c r="C365" t="b">
        <f t="shared" si="30"/>
        <v>0</v>
      </c>
      <c r="D365">
        <v>374</v>
      </c>
      <c r="E365">
        <v>2022</v>
      </c>
      <c r="F365" t="s">
        <v>8626</v>
      </c>
      <c r="G365" t="s">
        <v>7703</v>
      </c>
      <c r="H365" t="s">
        <v>0</v>
      </c>
      <c r="I365" t="str">
        <f t="shared" si="27"/>
        <v>CCF</v>
      </c>
      <c r="J365" t="str">
        <f t="shared" si="28"/>
        <v>Impreso por imprenta o tiquetes</v>
      </c>
      <c r="K365" s="64" t="s">
        <v>8500</v>
      </c>
      <c r="L365" s="64" t="s">
        <v>7865</v>
      </c>
      <c r="M365">
        <v>168018</v>
      </c>
      <c r="N365" t="s">
        <v>2200</v>
      </c>
      <c r="O365" t="str">
        <f t="shared" si="29"/>
        <v>06141612991019</v>
      </c>
      <c r="P365" t="s">
        <v>2201</v>
      </c>
      <c r="Q365">
        <v>1.83</v>
      </c>
      <c r="R365">
        <v>0</v>
      </c>
      <c r="S365">
        <v>0</v>
      </c>
      <c r="T365">
        <v>33.770000000000003</v>
      </c>
      <c r="U365">
        <v>0</v>
      </c>
      <c r="V365">
        <v>0</v>
      </c>
      <c r="W365">
        <v>0</v>
      </c>
      <c r="X365">
        <v>4.3901000000000003</v>
      </c>
      <c r="Y365">
        <v>39.990099999999998</v>
      </c>
      <c r="Z365" t="s">
        <v>7865</v>
      </c>
      <c r="AA365" s="111" t="s">
        <v>1</v>
      </c>
      <c r="AB365" t="s">
        <v>7865</v>
      </c>
      <c r="AC365">
        <v>0</v>
      </c>
    </row>
    <row r="366" spans="1:29" hidden="1" x14ac:dyDescent="0.25">
      <c r="A366" t="s">
        <v>8322</v>
      </c>
      <c r="B366" t="str">
        <f t="shared" si="31"/>
        <v>Septiembre</v>
      </c>
      <c r="C366" t="b">
        <f t="shared" si="30"/>
        <v>0</v>
      </c>
      <c r="D366">
        <v>373</v>
      </c>
      <c r="E366">
        <v>2022</v>
      </c>
      <c r="F366" t="s">
        <v>8626</v>
      </c>
      <c r="G366" t="s">
        <v>7703</v>
      </c>
      <c r="H366" t="s">
        <v>0</v>
      </c>
      <c r="I366" t="str">
        <f t="shared" si="27"/>
        <v>CCF</v>
      </c>
      <c r="J366" t="str">
        <f t="shared" si="28"/>
        <v>Impreso por imprenta o tiquetes</v>
      </c>
      <c r="K366" s="64" t="s">
        <v>8500</v>
      </c>
      <c r="L366" s="64" t="s">
        <v>7865</v>
      </c>
      <c r="M366">
        <v>6881</v>
      </c>
      <c r="N366" t="s">
        <v>1392</v>
      </c>
      <c r="O366" t="str">
        <f t="shared" si="29"/>
        <v>06140210081052</v>
      </c>
      <c r="P366" t="s">
        <v>1393</v>
      </c>
      <c r="Q366">
        <v>0</v>
      </c>
      <c r="R366">
        <v>0</v>
      </c>
      <c r="S366">
        <v>0</v>
      </c>
      <c r="T366">
        <v>4.82</v>
      </c>
      <c r="U366">
        <v>0</v>
      </c>
      <c r="V366">
        <v>0</v>
      </c>
      <c r="W366">
        <v>0</v>
      </c>
      <c r="X366">
        <v>0.62660000000000005</v>
      </c>
      <c r="Y366">
        <v>5.4466000000000001</v>
      </c>
      <c r="Z366" t="s">
        <v>7865</v>
      </c>
      <c r="AA366" s="111" t="s">
        <v>1</v>
      </c>
      <c r="AB366" t="s">
        <v>7865</v>
      </c>
      <c r="AC366">
        <v>0</v>
      </c>
    </row>
    <row r="367" spans="1:29" hidden="1" x14ac:dyDescent="0.25">
      <c r="A367" t="s">
        <v>8322</v>
      </c>
      <c r="B367" t="str">
        <f t="shared" si="31"/>
        <v>Septiembre</v>
      </c>
      <c r="C367" t="b">
        <f t="shared" si="30"/>
        <v>0</v>
      </c>
      <c r="D367">
        <v>372</v>
      </c>
      <c r="E367">
        <v>2022</v>
      </c>
      <c r="F367" t="s">
        <v>8655</v>
      </c>
      <c r="G367" t="s">
        <v>7703</v>
      </c>
      <c r="H367" t="s">
        <v>0</v>
      </c>
      <c r="I367" t="str">
        <f t="shared" si="27"/>
        <v>CCF</v>
      </c>
      <c r="J367" t="str">
        <f t="shared" si="28"/>
        <v>Impreso por imprenta o tiquetes</v>
      </c>
      <c r="K367" s="64" t="s">
        <v>8500</v>
      </c>
      <c r="L367" s="64" t="s">
        <v>7865</v>
      </c>
      <c r="M367">
        <v>65</v>
      </c>
      <c r="N367" t="s">
        <v>7721</v>
      </c>
      <c r="O367" t="str">
        <f t="shared" si="29"/>
        <v>02101107171019</v>
      </c>
      <c r="P367" t="s">
        <v>7722</v>
      </c>
      <c r="Q367">
        <v>0</v>
      </c>
      <c r="R367">
        <v>0</v>
      </c>
      <c r="S367">
        <v>0</v>
      </c>
      <c r="T367">
        <v>300</v>
      </c>
      <c r="U367">
        <v>0</v>
      </c>
      <c r="V367">
        <v>0</v>
      </c>
      <c r="W367">
        <v>0</v>
      </c>
      <c r="X367">
        <v>39</v>
      </c>
      <c r="Y367">
        <v>339</v>
      </c>
      <c r="Z367" t="s">
        <v>7865</v>
      </c>
      <c r="AA367" s="111" t="s">
        <v>1</v>
      </c>
      <c r="AB367" t="s">
        <v>7865</v>
      </c>
      <c r="AC367">
        <v>0</v>
      </c>
    </row>
    <row r="368" spans="1:29" hidden="1" x14ac:dyDescent="0.25">
      <c r="A368" t="s">
        <v>8322</v>
      </c>
      <c r="B368" t="str">
        <f t="shared" si="31"/>
        <v>Septiembre</v>
      </c>
      <c r="C368" t="b">
        <f t="shared" si="30"/>
        <v>0</v>
      </c>
      <c r="D368">
        <v>371</v>
      </c>
      <c r="E368">
        <v>2022</v>
      </c>
      <c r="F368" t="s">
        <v>8655</v>
      </c>
      <c r="G368" t="s">
        <v>7703</v>
      </c>
      <c r="H368" t="s">
        <v>0</v>
      </c>
      <c r="I368" t="str">
        <f t="shared" si="27"/>
        <v>CCF</v>
      </c>
      <c r="J368" t="str">
        <f t="shared" si="28"/>
        <v>Impreso por imprenta o tiquetes</v>
      </c>
      <c r="K368" s="64" t="s">
        <v>8500</v>
      </c>
      <c r="L368" s="64" t="s">
        <v>7865</v>
      </c>
      <c r="M368">
        <v>16507</v>
      </c>
      <c r="N368" t="s">
        <v>1320</v>
      </c>
      <c r="O368" t="str">
        <f t="shared" si="29"/>
        <v>06140711071030</v>
      </c>
      <c r="P368" t="s">
        <v>1321</v>
      </c>
      <c r="Q368">
        <v>0</v>
      </c>
      <c r="R368">
        <v>0</v>
      </c>
      <c r="S368">
        <v>0</v>
      </c>
      <c r="T368">
        <v>11.15</v>
      </c>
      <c r="U368">
        <v>0</v>
      </c>
      <c r="V368">
        <v>0</v>
      </c>
      <c r="W368">
        <v>0</v>
      </c>
      <c r="X368">
        <v>1.4495</v>
      </c>
      <c r="Y368">
        <v>12.599500000000001</v>
      </c>
      <c r="Z368" t="s">
        <v>7865</v>
      </c>
      <c r="AA368" s="111" t="s">
        <v>1</v>
      </c>
      <c r="AB368" t="s">
        <v>7865</v>
      </c>
      <c r="AC368">
        <v>0</v>
      </c>
    </row>
    <row r="369" spans="1:29" hidden="1" x14ac:dyDescent="0.25">
      <c r="A369" t="s">
        <v>8322</v>
      </c>
      <c r="B369" t="str">
        <f t="shared" si="31"/>
        <v>Septiembre</v>
      </c>
      <c r="C369" t="b">
        <f t="shared" si="30"/>
        <v>0</v>
      </c>
      <c r="D369">
        <v>370</v>
      </c>
      <c r="E369">
        <v>2022</v>
      </c>
      <c r="F369" t="s">
        <v>8655</v>
      </c>
      <c r="G369" t="s">
        <v>7703</v>
      </c>
      <c r="H369" t="s">
        <v>0</v>
      </c>
      <c r="I369" t="str">
        <f t="shared" si="27"/>
        <v>CCF</v>
      </c>
      <c r="J369" t="str">
        <f t="shared" si="28"/>
        <v>Impreso por imprenta o tiquetes</v>
      </c>
      <c r="K369" s="64" t="s">
        <v>8500</v>
      </c>
      <c r="L369" s="64" t="s">
        <v>7865</v>
      </c>
      <c r="M369">
        <v>2106</v>
      </c>
      <c r="N369" t="s">
        <v>253</v>
      </c>
      <c r="O369" t="str">
        <f t="shared" si="29"/>
        <v>06141504911068</v>
      </c>
      <c r="P369" t="s">
        <v>254</v>
      </c>
      <c r="Q369">
        <v>0</v>
      </c>
      <c r="R369">
        <v>0</v>
      </c>
      <c r="S369">
        <v>0</v>
      </c>
      <c r="T369">
        <v>1302.4000000000001</v>
      </c>
      <c r="U369">
        <v>0</v>
      </c>
      <c r="V369">
        <v>0</v>
      </c>
      <c r="W369">
        <v>0</v>
      </c>
      <c r="X369">
        <v>169.31200000000001</v>
      </c>
      <c r="Y369">
        <v>1471.712</v>
      </c>
      <c r="Z369" t="s">
        <v>7865</v>
      </c>
      <c r="AA369" s="111" t="s">
        <v>1</v>
      </c>
      <c r="AB369" t="s">
        <v>7865</v>
      </c>
      <c r="AC369">
        <v>0</v>
      </c>
    </row>
    <row r="370" spans="1:29" hidden="1" x14ac:dyDescent="0.25">
      <c r="A370" t="s">
        <v>8322</v>
      </c>
      <c r="B370" t="str">
        <f t="shared" si="31"/>
        <v>Septiembre</v>
      </c>
      <c r="C370" t="b">
        <f t="shared" si="30"/>
        <v>0</v>
      </c>
      <c r="D370">
        <v>369</v>
      </c>
      <c r="E370">
        <v>2022</v>
      </c>
      <c r="F370" t="s">
        <v>8655</v>
      </c>
      <c r="G370" t="s">
        <v>7703</v>
      </c>
      <c r="H370" t="s">
        <v>0</v>
      </c>
      <c r="I370" t="str">
        <f t="shared" si="27"/>
        <v>CCF</v>
      </c>
      <c r="J370" t="str">
        <f t="shared" si="28"/>
        <v>Impreso por imprenta o tiquetes</v>
      </c>
      <c r="K370" s="64" t="s">
        <v>8500</v>
      </c>
      <c r="L370" s="64" t="s">
        <v>7865</v>
      </c>
      <c r="M370">
        <v>2105</v>
      </c>
      <c r="N370" t="s">
        <v>253</v>
      </c>
      <c r="O370" t="str">
        <f t="shared" si="29"/>
        <v>06141504911068</v>
      </c>
      <c r="P370" t="s">
        <v>254</v>
      </c>
      <c r="Q370">
        <v>0</v>
      </c>
      <c r="R370">
        <v>0</v>
      </c>
      <c r="S370">
        <v>0</v>
      </c>
      <c r="T370">
        <v>1805.7</v>
      </c>
      <c r="U370">
        <v>0</v>
      </c>
      <c r="V370">
        <v>0</v>
      </c>
      <c r="W370">
        <v>0</v>
      </c>
      <c r="X370">
        <v>234.74100000000001</v>
      </c>
      <c r="Y370">
        <v>2040.441</v>
      </c>
      <c r="Z370" t="s">
        <v>7865</v>
      </c>
      <c r="AA370" s="111" t="s">
        <v>1</v>
      </c>
      <c r="AB370" t="s">
        <v>7865</v>
      </c>
      <c r="AC370">
        <v>0</v>
      </c>
    </row>
    <row r="371" spans="1:29" hidden="1" x14ac:dyDescent="0.25">
      <c r="A371" t="s">
        <v>8322</v>
      </c>
      <c r="B371" t="str">
        <f t="shared" si="31"/>
        <v>Septiembre</v>
      </c>
      <c r="C371" t="b">
        <f t="shared" si="30"/>
        <v>0</v>
      </c>
      <c r="D371">
        <v>368</v>
      </c>
      <c r="E371">
        <v>2022</v>
      </c>
      <c r="F371" t="s">
        <v>8655</v>
      </c>
      <c r="G371" t="s">
        <v>7703</v>
      </c>
      <c r="H371" t="s">
        <v>0</v>
      </c>
      <c r="I371" t="str">
        <f t="shared" si="27"/>
        <v>CCF</v>
      </c>
      <c r="J371" t="str">
        <f t="shared" si="28"/>
        <v>Impreso por imprenta o tiquetes</v>
      </c>
      <c r="K371" s="64" t="s">
        <v>8500</v>
      </c>
      <c r="L371" s="64" t="s">
        <v>7865</v>
      </c>
      <c r="M371">
        <v>13040549</v>
      </c>
      <c r="N371" t="s">
        <v>1352</v>
      </c>
      <c r="O371" t="str">
        <f t="shared" si="29"/>
        <v>06142708101053</v>
      </c>
      <c r="P371" t="s">
        <v>1353</v>
      </c>
      <c r="Q371">
        <v>1.94</v>
      </c>
      <c r="R371">
        <v>0</v>
      </c>
      <c r="S371">
        <v>0</v>
      </c>
      <c r="T371">
        <v>33.68</v>
      </c>
      <c r="U371">
        <v>0</v>
      </c>
      <c r="V371">
        <v>0</v>
      </c>
      <c r="W371">
        <v>0</v>
      </c>
      <c r="X371">
        <v>4.3784000000000001</v>
      </c>
      <c r="Y371">
        <v>39.998399999999997</v>
      </c>
      <c r="Z371" t="s">
        <v>7865</v>
      </c>
      <c r="AA371" s="111" t="s">
        <v>1</v>
      </c>
      <c r="AB371" t="s">
        <v>7865</v>
      </c>
      <c r="AC371">
        <v>0</v>
      </c>
    </row>
    <row r="372" spans="1:29" hidden="1" x14ac:dyDescent="0.25">
      <c r="A372" t="s">
        <v>8322</v>
      </c>
      <c r="B372" t="str">
        <f t="shared" si="31"/>
        <v>Septiembre</v>
      </c>
      <c r="C372" t="b">
        <f t="shared" si="30"/>
        <v>0</v>
      </c>
      <c r="D372">
        <v>367</v>
      </c>
      <c r="E372">
        <v>2022</v>
      </c>
      <c r="F372" t="s">
        <v>8655</v>
      </c>
      <c r="G372" t="s">
        <v>7703</v>
      </c>
      <c r="H372" t="s">
        <v>0</v>
      </c>
      <c r="I372" t="str">
        <f t="shared" si="27"/>
        <v>CCF</v>
      </c>
      <c r="J372" t="str">
        <f t="shared" si="28"/>
        <v>Impreso por imprenta o tiquetes</v>
      </c>
      <c r="K372" s="64" t="s">
        <v>8500</v>
      </c>
      <c r="L372" s="64" t="s">
        <v>7865</v>
      </c>
      <c r="M372">
        <v>1515580</v>
      </c>
      <c r="N372" t="s">
        <v>1397</v>
      </c>
      <c r="O372" t="str">
        <f t="shared" si="29"/>
        <v>06140812610145</v>
      </c>
      <c r="P372" t="s">
        <v>1398</v>
      </c>
      <c r="Q372">
        <v>0</v>
      </c>
      <c r="R372">
        <v>0</v>
      </c>
      <c r="S372">
        <v>0</v>
      </c>
      <c r="T372">
        <v>1579.61</v>
      </c>
      <c r="U372">
        <v>0</v>
      </c>
      <c r="V372">
        <v>0</v>
      </c>
      <c r="W372">
        <v>0</v>
      </c>
      <c r="X372">
        <v>205.3493</v>
      </c>
      <c r="Y372">
        <v>1784.9593</v>
      </c>
      <c r="Z372" t="s">
        <v>7865</v>
      </c>
      <c r="AA372" s="111" t="s">
        <v>1</v>
      </c>
      <c r="AB372" t="s">
        <v>7865</v>
      </c>
      <c r="AC372">
        <v>0</v>
      </c>
    </row>
    <row r="373" spans="1:29" hidden="1" x14ac:dyDescent="0.25">
      <c r="A373" t="s">
        <v>8322</v>
      </c>
      <c r="B373" t="str">
        <f t="shared" si="31"/>
        <v>Septiembre</v>
      </c>
      <c r="C373">
        <f>IF(A373="ENERO",REPLACE(A373,2,4,"nero"),IF(A373="FEBRERO",REPLACE(A373,2,6,"ebrero"),IF(A373="MARZO",REPLACE(A373,2,4,"arzo"),IF(A373="ABRIL",REPLACE(A373,2,4,"bril"),IF(A373="MAYO",REPLACE(A373,2,3,"ayo"),IF(A373="JUNIO",REPLACE(A373,2,4,"unio"),0))))))</f>
        <v>0</v>
      </c>
      <c r="D373">
        <v>366</v>
      </c>
      <c r="E373">
        <v>2022</v>
      </c>
      <c r="F373" t="s">
        <v>8655</v>
      </c>
      <c r="G373" t="s">
        <v>7703</v>
      </c>
      <c r="H373" t="s">
        <v>0</v>
      </c>
      <c r="I373" t="str">
        <f t="shared" si="27"/>
        <v>CCF</v>
      </c>
      <c r="J373" t="str">
        <f t="shared" si="28"/>
        <v>Impreso por imprenta o tiquetes</v>
      </c>
      <c r="K373" s="64" t="s">
        <v>8500</v>
      </c>
      <c r="L373" s="64" t="s">
        <v>7865</v>
      </c>
      <c r="M373">
        <v>11488</v>
      </c>
      <c r="N373" t="s">
        <v>2078</v>
      </c>
      <c r="O373" t="str">
        <f t="shared" si="29"/>
        <v>06142704001062</v>
      </c>
      <c r="P373" t="s">
        <v>2079</v>
      </c>
      <c r="Q373">
        <v>0</v>
      </c>
      <c r="R373">
        <v>0</v>
      </c>
      <c r="S373">
        <v>0</v>
      </c>
      <c r="T373">
        <v>336.29</v>
      </c>
      <c r="U373">
        <v>0</v>
      </c>
      <c r="V373">
        <v>0</v>
      </c>
      <c r="W373">
        <v>0</v>
      </c>
      <c r="X373">
        <v>43.717700000000001</v>
      </c>
      <c r="Y373">
        <v>380.0077</v>
      </c>
      <c r="Z373" t="s">
        <v>7865</v>
      </c>
      <c r="AA373" s="111" t="s">
        <v>1</v>
      </c>
      <c r="AB373" t="s">
        <v>7865</v>
      </c>
      <c r="AC373">
        <v>0</v>
      </c>
    </row>
    <row r="374" spans="1:29" hidden="1" x14ac:dyDescent="0.25">
      <c r="A374" t="s">
        <v>8322</v>
      </c>
      <c r="B374" t="str">
        <f t="shared" si="31"/>
        <v>Septiembre</v>
      </c>
      <c r="C374">
        <f t="shared" ref="C374:C437" si="32">IF(A374="ENERO",REPLACE(A374,2,4,"nero"),IF(A374="FEBRERO",REPLACE(A374,2,6,"ebrero"),IF(A374="MARZO",REPLACE(A374,2,4,"arzo"),IF(A374="ABRIL",REPLACE(A374,2,4,"bril"),IF(A374="MAYO",REPLACE(A374,2,3,"ayo"),IF(A374="JUNIO",REPLACE(A374,2,4,"unio"),0))))))</f>
        <v>0</v>
      </c>
      <c r="D374">
        <v>365</v>
      </c>
      <c r="E374">
        <v>2022</v>
      </c>
      <c r="F374" t="s">
        <v>8627</v>
      </c>
      <c r="G374" t="s">
        <v>7703</v>
      </c>
      <c r="H374" t="s">
        <v>0</v>
      </c>
      <c r="I374" t="str">
        <f t="shared" si="27"/>
        <v>CCF</v>
      </c>
      <c r="J374" t="str">
        <f t="shared" si="28"/>
        <v>Impreso por imprenta o tiquetes</v>
      </c>
      <c r="K374" s="64" t="s">
        <v>8500</v>
      </c>
      <c r="L374" s="64" t="s">
        <v>7865</v>
      </c>
      <c r="M374">
        <v>9736</v>
      </c>
      <c r="N374" t="s">
        <v>6921</v>
      </c>
      <c r="O374" t="str">
        <f t="shared" si="29"/>
        <v>06142406031056</v>
      </c>
      <c r="P374" t="s">
        <v>6922</v>
      </c>
      <c r="Q374">
        <v>0</v>
      </c>
      <c r="R374">
        <v>0</v>
      </c>
      <c r="S374">
        <v>0</v>
      </c>
      <c r="T374">
        <v>52</v>
      </c>
      <c r="U374">
        <v>0</v>
      </c>
      <c r="V374">
        <v>0</v>
      </c>
      <c r="W374">
        <v>0</v>
      </c>
      <c r="X374">
        <v>6.76</v>
      </c>
      <c r="Y374">
        <v>58.76</v>
      </c>
      <c r="Z374" t="s">
        <v>7865</v>
      </c>
      <c r="AA374" s="111" t="s">
        <v>1</v>
      </c>
      <c r="AB374" t="s">
        <v>7865</v>
      </c>
      <c r="AC374">
        <v>0</v>
      </c>
    </row>
    <row r="375" spans="1:29" hidden="1" x14ac:dyDescent="0.25">
      <c r="A375" t="s">
        <v>8322</v>
      </c>
      <c r="B375" t="str">
        <f t="shared" si="31"/>
        <v>Septiembre</v>
      </c>
      <c r="C375">
        <f t="shared" si="32"/>
        <v>0</v>
      </c>
      <c r="D375">
        <v>364</v>
      </c>
      <c r="E375">
        <v>2022</v>
      </c>
      <c r="F375" t="s">
        <v>8627</v>
      </c>
      <c r="G375" s="21" t="s">
        <v>7703</v>
      </c>
      <c r="H375" s="21" t="s">
        <v>0</v>
      </c>
      <c r="I375" t="str">
        <f t="shared" si="27"/>
        <v>CCF</v>
      </c>
      <c r="J375" t="str">
        <f t="shared" si="28"/>
        <v>Impreso por imprenta o tiquetes</v>
      </c>
      <c r="K375" s="64" t="s">
        <v>8500</v>
      </c>
      <c r="L375" s="64" t="s">
        <v>7865</v>
      </c>
      <c r="M375">
        <v>49553</v>
      </c>
      <c r="N375" t="s">
        <v>2532</v>
      </c>
      <c r="O375" t="str">
        <f t="shared" si="29"/>
        <v>06140411660046</v>
      </c>
      <c r="P375" t="s">
        <v>2533</v>
      </c>
      <c r="Q375">
        <v>1.98</v>
      </c>
      <c r="R375">
        <v>0</v>
      </c>
      <c r="S375">
        <v>0</v>
      </c>
      <c r="T375">
        <v>35.42</v>
      </c>
      <c r="U375">
        <v>0</v>
      </c>
      <c r="V375">
        <v>0</v>
      </c>
      <c r="W375">
        <v>0</v>
      </c>
      <c r="X375">
        <v>4.6046000000000005</v>
      </c>
      <c r="Y375">
        <v>42.004599999999996</v>
      </c>
      <c r="Z375" t="s">
        <v>7865</v>
      </c>
      <c r="AA375" s="111" t="s">
        <v>1</v>
      </c>
      <c r="AB375" t="s">
        <v>7865</v>
      </c>
      <c r="AC375">
        <v>0</v>
      </c>
    </row>
    <row r="376" spans="1:29" hidden="1" x14ac:dyDescent="0.25">
      <c r="A376" t="s">
        <v>8322</v>
      </c>
      <c r="B376" t="str">
        <f t="shared" si="31"/>
        <v>Septiembre</v>
      </c>
      <c r="C376">
        <f t="shared" si="32"/>
        <v>0</v>
      </c>
      <c r="D376">
        <v>363</v>
      </c>
      <c r="E376">
        <v>2022</v>
      </c>
      <c r="F376" t="s">
        <v>8627</v>
      </c>
      <c r="G376" t="s">
        <v>7703</v>
      </c>
      <c r="H376" t="s">
        <v>0</v>
      </c>
      <c r="I376" t="str">
        <f t="shared" si="27"/>
        <v>CCF</v>
      </c>
      <c r="J376" t="str">
        <f t="shared" si="28"/>
        <v>Impreso por imprenta o tiquetes</v>
      </c>
      <c r="K376" s="64" t="s">
        <v>8500</v>
      </c>
      <c r="L376" s="64" t="s">
        <v>7865</v>
      </c>
      <c r="M376">
        <v>1328</v>
      </c>
      <c r="O376" t="str">
        <f t="shared" si="29"/>
        <v>011500974</v>
      </c>
      <c r="P376" t="s">
        <v>1557</v>
      </c>
      <c r="Q376">
        <v>1.97</v>
      </c>
      <c r="R376">
        <v>0</v>
      </c>
      <c r="S376">
        <v>0</v>
      </c>
      <c r="T376">
        <v>33.659999999999997</v>
      </c>
      <c r="U376">
        <v>0</v>
      </c>
      <c r="V376">
        <v>0</v>
      </c>
      <c r="W376">
        <v>0</v>
      </c>
      <c r="X376">
        <v>4.3757999999999999</v>
      </c>
      <c r="Y376">
        <v>40.005799999999994</v>
      </c>
      <c r="Z376" t="s">
        <v>8678</v>
      </c>
      <c r="AA376" s="111" t="s">
        <v>1</v>
      </c>
      <c r="AB376" t="s">
        <v>7865</v>
      </c>
      <c r="AC376">
        <v>0</v>
      </c>
    </row>
    <row r="377" spans="1:29" hidden="1" x14ac:dyDescent="0.25">
      <c r="A377" t="s">
        <v>8322</v>
      </c>
      <c r="B377" t="str">
        <f t="shared" si="31"/>
        <v>Septiembre</v>
      </c>
      <c r="C377">
        <f t="shared" si="32"/>
        <v>0</v>
      </c>
      <c r="D377">
        <v>362</v>
      </c>
      <c r="E377">
        <v>2022</v>
      </c>
      <c r="F377" t="s">
        <v>8627</v>
      </c>
      <c r="G377" t="s">
        <v>7703</v>
      </c>
      <c r="H377" t="s">
        <v>0</v>
      </c>
      <c r="I377" t="str">
        <f t="shared" si="27"/>
        <v>CCF</v>
      </c>
      <c r="J377" t="str">
        <f t="shared" si="28"/>
        <v>Impreso por imprenta o tiquetes</v>
      </c>
      <c r="K377" s="64" t="s">
        <v>8500</v>
      </c>
      <c r="L377" s="64" t="s">
        <v>7865</v>
      </c>
      <c r="M377">
        <v>2646</v>
      </c>
      <c r="N377" t="s">
        <v>880</v>
      </c>
      <c r="O377" t="str">
        <f t="shared" si="29"/>
        <v>06141605121041</v>
      </c>
      <c r="P377" t="s">
        <v>881</v>
      </c>
      <c r="Q377">
        <v>0</v>
      </c>
      <c r="R377">
        <v>0</v>
      </c>
      <c r="S377">
        <v>0</v>
      </c>
      <c r="T377">
        <v>159.29</v>
      </c>
      <c r="U377">
        <v>0</v>
      </c>
      <c r="V377">
        <v>0</v>
      </c>
      <c r="W377">
        <v>0</v>
      </c>
      <c r="X377">
        <v>20.707699999999999</v>
      </c>
      <c r="Y377">
        <v>179.99769999999998</v>
      </c>
      <c r="Z377" t="s">
        <v>7865</v>
      </c>
      <c r="AA377" s="111" t="s">
        <v>1</v>
      </c>
      <c r="AB377" t="s">
        <v>7865</v>
      </c>
      <c r="AC377">
        <v>0</v>
      </c>
    </row>
    <row r="378" spans="1:29" hidden="1" x14ac:dyDescent="0.25">
      <c r="A378" t="s">
        <v>8322</v>
      </c>
      <c r="B378" t="str">
        <f t="shared" si="31"/>
        <v>Septiembre</v>
      </c>
      <c r="C378">
        <f t="shared" si="32"/>
        <v>0</v>
      </c>
      <c r="D378">
        <v>361</v>
      </c>
      <c r="E378">
        <v>2022</v>
      </c>
      <c r="F378" t="s">
        <v>8627</v>
      </c>
      <c r="G378" t="s">
        <v>7703</v>
      </c>
      <c r="H378" t="s">
        <v>0</v>
      </c>
      <c r="I378" t="str">
        <f t="shared" si="27"/>
        <v>CCF</v>
      </c>
      <c r="J378" t="str">
        <f t="shared" si="28"/>
        <v>Impreso por imprenta o tiquetes</v>
      </c>
      <c r="K378" s="64" t="s">
        <v>8500</v>
      </c>
      <c r="L378" s="64" t="s">
        <v>7865</v>
      </c>
      <c r="M378">
        <v>126700</v>
      </c>
      <c r="N378" t="s">
        <v>1373</v>
      </c>
      <c r="O378" t="str">
        <f t="shared" si="29"/>
        <v>06141403161033</v>
      </c>
      <c r="P378" t="s">
        <v>1374</v>
      </c>
      <c r="Q378">
        <v>2</v>
      </c>
      <c r="R378">
        <v>0</v>
      </c>
      <c r="S378">
        <v>0</v>
      </c>
      <c r="T378">
        <v>33.630000000000003</v>
      </c>
      <c r="U378">
        <v>0</v>
      </c>
      <c r="V378">
        <v>0</v>
      </c>
      <c r="W378">
        <v>0</v>
      </c>
      <c r="X378">
        <v>4.3719000000000001</v>
      </c>
      <c r="Y378">
        <v>40.001900000000006</v>
      </c>
      <c r="Z378" t="s">
        <v>7865</v>
      </c>
      <c r="AA378" s="111" t="s">
        <v>1</v>
      </c>
      <c r="AB378" t="s">
        <v>7865</v>
      </c>
      <c r="AC378">
        <v>0</v>
      </c>
    </row>
    <row r="379" spans="1:29" hidden="1" x14ac:dyDescent="0.25">
      <c r="A379" t="s">
        <v>8322</v>
      </c>
      <c r="B379" t="str">
        <f t="shared" si="31"/>
        <v>Septiembre</v>
      </c>
      <c r="C379">
        <f t="shared" si="32"/>
        <v>0</v>
      </c>
      <c r="D379">
        <v>360</v>
      </c>
      <c r="E379">
        <v>2022</v>
      </c>
      <c r="F379" t="s">
        <v>8627</v>
      </c>
      <c r="G379" t="s">
        <v>7703</v>
      </c>
      <c r="H379" t="s">
        <v>0</v>
      </c>
      <c r="I379" t="str">
        <f t="shared" si="27"/>
        <v>CCF</v>
      </c>
      <c r="J379" t="str">
        <f t="shared" si="28"/>
        <v>Impreso por imprenta o tiquetes</v>
      </c>
      <c r="K379" s="64" t="s">
        <v>8500</v>
      </c>
      <c r="L379" s="64" t="s">
        <v>7865</v>
      </c>
      <c r="M379">
        <v>1367</v>
      </c>
      <c r="N379" t="s">
        <v>1355</v>
      </c>
      <c r="O379" t="str">
        <f t="shared" si="29"/>
        <v>06141607031015</v>
      </c>
      <c r="P379" t="s">
        <v>1356</v>
      </c>
      <c r="Q379">
        <v>0</v>
      </c>
      <c r="R379">
        <v>0</v>
      </c>
      <c r="S379">
        <v>0</v>
      </c>
      <c r="T379">
        <v>140</v>
      </c>
      <c r="U379">
        <v>0</v>
      </c>
      <c r="V379">
        <v>0</v>
      </c>
      <c r="W379">
        <v>0</v>
      </c>
      <c r="X379">
        <v>18.2</v>
      </c>
      <c r="Y379">
        <v>158.19999999999999</v>
      </c>
      <c r="Z379" t="s">
        <v>7865</v>
      </c>
      <c r="AA379" s="111" t="s">
        <v>1</v>
      </c>
      <c r="AB379" t="s">
        <v>7865</v>
      </c>
      <c r="AC379">
        <v>0</v>
      </c>
    </row>
    <row r="380" spans="1:29" hidden="1" x14ac:dyDescent="0.25">
      <c r="A380" t="s">
        <v>8322</v>
      </c>
      <c r="B380" t="str">
        <f t="shared" si="31"/>
        <v>Septiembre</v>
      </c>
      <c r="C380">
        <f t="shared" si="32"/>
        <v>0</v>
      </c>
      <c r="D380">
        <v>359</v>
      </c>
      <c r="E380">
        <v>2022</v>
      </c>
      <c r="F380" t="s">
        <v>8677</v>
      </c>
      <c r="G380" t="s">
        <v>7703</v>
      </c>
      <c r="H380" t="s">
        <v>0</v>
      </c>
      <c r="I380" t="str">
        <f t="shared" si="27"/>
        <v>CCF</v>
      </c>
      <c r="J380" t="str">
        <f t="shared" si="28"/>
        <v>Impreso por imprenta o tiquetes</v>
      </c>
      <c r="K380" s="64" t="s">
        <v>8500</v>
      </c>
      <c r="L380" s="64" t="s">
        <v>7865</v>
      </c>
      <c r="M380">
        <v>1807</v>
      </c>
      <c r="N380" t="s">
        <v>131</v>
      </c>
      <c r="O380" t="str">
        <f t="shared" si="29"/>
        <v>06142601121035</v>
      </c>
      <c r="P380" t="s">
        <v>132</v>
      </c>
      <c r="Q380">
        <v>0</v>
      </c>
      <c r="R380">
        <v>0</v>
      </c>
      <c r="S380">
        <v>0</v>
      </c>
      <c r="T380">
        <v>1513.28</v>
      </c>
      <c r="U380">
        <v>0</v>
      </c>
      <c r="V380">
        <v>0</v>
      </c>
      <c r="W380">
        <v>0</v>
      </c>
      <c r="X380">
        <v>196.72640000000001</v>
      </c>
      <c r="Y380">
        <v>1710.0064</v>
      </c>
      <c r="Z380" t="s">
        <v>7865</v>
      </c>
      <c r="AA380" s="111" t="s">
        <v>1</v>
      </c>
      <c r="AB380" t="s">
        <v>7865</v>
      </c>
      <c r="AC380">
        <v>0</v>
      </c>
    </row>
    <row r="381" spans="1:29" hidden="1" x14ac:dyDescent="0.25">
      <c r="A381" t="s">
        <v>8322</v>
      </c>
      <c r="B381" t="str">
        <f t="shared" si="31"/>
        <v>Septiembre</v>
      </c>
      <c r="C381">
        <f t="shared" si="32"/>
        <v>0</v>
      </c>
      <c r="D381">
        <v>358</v>
      </c>
      <c r="E381">
        <v>2022</v>
      </c>
      <c r="F381" t="s">
        <v>8677</v>
      </c>
      <c r="G381" t="s">
        <v>7703</v>
      </c>
      <c r="H381" t="s">
        <v>0</v>
      </c>
      <c r="I381" t="str">
        <f t="shared" si="27"/>
        <v>CCF</v>
      </c>
      <c r="J381" t="str">
        <f t="shared" si="28"/>
        <v>Impreso por imprenta o tiquetes</v>
      </c>
      <c r="K381" s="64" t="s">
        <v>8500</v>
      </c>
      <c r="L381" s="64" t="s">
        <v>7865</v>
      </c>
      <c r="M381">
        <v>1044172</v>
      </c>
      <c r="N381" t="s">
        <v>5244</v>
      </c>
      <c r="O381" t="str">
        <f t="shared" si="29"/>
        <v>06141708001052</v>
      </c>
      <c r="P381" t="s">
        <v>5245</v>
      </c>
      <c r="Q381">
        <v>0</v>
      </c>
      <c r="R381">
        <v>0</v>
      </c>
      <c r="S381">
        <v>0</v>
      </c>
      <c r="T381">
        <v>42.57</v>
      </c>
      <c r="U381">
        <v>0</v>
      </c>
      <c r="V381">
        <v>0</v>
      </c>
      <c r="W381">
        <v>0</v>
      </c>
      <c r="X381">
        <v>5.5341000000000005</v>
      </c>
      <c r="Y381">
        <v>48.104100000000003</v>
      </c>
      <c r="Z381" t="s">
        <v>7865</v>
      </c>
      <c r="AA381" s="111" t="s">
        <v>1</v>
      </c>
      <c r="AB381" t="s">
        <v>7865</v>
      </c>
      <c r="AC381">
        <v>0</v>
      </c>
    </row>
    <row r="382" spans="1:29" hidden="1" x14ac:dyDescent="0.25">
      <c r="A382" t="s">
        <v>8322</v>
      </c>
      <c r="B382" t="str">
        <f t="shared" si="31"/>
        <v>Septiembre</v>
      </c>
      <c r="C382">
        <f t="shared" si="32"/>
        <v>0</v>
      </c>
      <c r="D382">
        <v>357</v>
      </c>
      <c r="E382">
        <v>2022</v>
      </c>
      <c r="F382" t="s">
        <v>8677</v>
      </c>
      <c r="G382" t="s">
        <v>7703</v>
      </c>
      <c r="H382" t="s">
        <v>0</v>
      </c>
      <c r="I382" t="str">
        <f t="shared" si="27"/>
        <v>CCF</v>
      </c>
      <c r="J382" t="str">
        <f t="shared" si="28"/>
        <v>Impreso por imprenta o tiquetes</v>
      </c>
      <c r="K382" s="64" t="s">
        <v>8500</v>
      </c>
      <c r="L382" s="64" t="s">
        <v>7865</v>
      </c>
      <c r="M382">
        <v>18319</v>
      </c>
      <c r="N382" t="s">
        <v>1392</v>
      </c>
      <c r="O382" t="str">
        <f t="shared" si="29"/>
        <v>06140210081052</v>
      </c>
      <c r="P382" t="s">
        <v>1393</v>
      </c>
      <c r="Q382">
        <v>0</v>
      </c>
      <c r="R382">
        <v>0</v>
      </c>
      <c r="S382">
        <v>0</v>
      </c>
      <c r="T382">
        <v>33.72</v>
      </c>
      <c r="U382">
        <v>0</v>
      </c>
      <c r="V382">
        <v>0</v>
      </c>
      <c r="W382">
        <v>0</v>
      </c>
      <c r="X382">
        <v>4.3836000000000004</v>
      </c>
      <c r="Y382">
        <v>38.1036</v>
      </c>
      <c r="Z382" t="s">
        <v>7865</v>
      </c>
      <c r="AA382" s="111" t="s">
        <v>1</v>
      </c>
      <c r="AB382" t="s">
        <v>7865</v>
      </c>
      <c r="AC382">
        <v>0</v>
      </c>
    </row>
    <row r="383" spans="1:29" hidden="1" x14ac:dyDescent="0.25">
      <c r="A383" t="s">
        <v>8322</v>
      </c>
      <c r="B383" t="str">
        <f t="shared" si="31"/>
        <v>Septiembre</v>
      </c>
      <c r="C383">
        <f t="shared" si="32"/>
        <v>0</v>
      </c>
      <c r="D383">
        <v>356</v>
      </c>
      <c r="E383">
        <v>2022</v>
      </c>
      <c r="F383" t="s">
        <v>8628</v>
      </c>
      <c r="G383" t="s">
        <v>7703</v>
      </c>
      <c r="H383" t="s">
        <v>0</v>
      </c>
      <c r="I383" t="str">
        <f t="shared" si="27"/>
        <v>CCF</v>
      </c>
      <c r="J383" t="str">
        <f t="shared" si="28"/>
        <v>Impreso por imprenta o tiquetes</v>
      </c>
      <c r="K383" s="64" t="s">
        <v>8500</v>
      </c>
      <c r="L383" s="64" t="s">
        <v>7865</v>
      </c>
      <c r="M383">
        <v>16222</v>
      </c>
      <c r="N383" t="s">
        <v>1320</v>
      </c>
      <c r="O383" t="str">
        <f t="shared" si="29"/>
        <v>06140711071030</v>
      </c>
      <c r="P383" t="s">
        <v>1321</v>
      </c>
      <c r="Q383">
        <v>0</v>
      </c>
      <c r="R383">
        <v>0</v>
      </c>
      <c r="S383">
        <v>0</v>
      </c>
      <c r="T383">
        <v>20.27</v>
      </c>
      <c r="U383">
        <v>0</v>
      </c>
      <c r="V383">
        <v>0</v>
      </c>
      <c r="W383">
        <v>0</v>
      </c>
      <c r="X383">
        <v>2.6351</v>
      </c>
      <c r="Y383">
        <v>22.905100000000001</v>
      </c>
      <c r="Z383" t="s">
        <v>7865</v>
      </c>
      <c r="AA383" s="111" t="s">
        <v>1</v>
      </c>
      <c r="AB383" t="s">
        <v>7865</v>
      </c>
      <c r="AC383">
        <v>0</v>
      </c>
    </row>
    <row r="384" spans="1:29" hidden="1" x14ac:dyDescent="0.25">
      <c r="A384" t="s">
        <v>8322</v>
      </c>
      <c r="B384" t="str">
        <f t="shared" si="31"/>
        <v>Septiembre</v>
      </c>
      <c r="C384">
        <f t="shared" si="32"/>
        <v>0</v>
      </c>
      <c r="D384">
        <v>355</v>
      </c>
      <c r="E384">
        <v>2022</v>
      </c>
      <c r="F384" t="s">
        <v>8628</v>
      </c>
      <c r="G384" t="s">
        <v>7703</v>
      </c>
      <c r="H384" t="s">
        <v>0</v>
      </c>
      <c r="I384" t="str">
        <f t="shared" si="27"/>
        <v>CCF</v>
      </c>
      <c r="J384" t="str">
        <f t="shared" si="28"/>
        <v>Impreso por imprenta o tiquetes</v>
      </c>
      <c r="K384" s="64" t="s">
        <v>8500</v>
      </c>
      <c r="L384" s="64" t="s">
        <v>7865</v>
      </c>
      <c r="M384">
        <v>5723</v>
      </c>
      <c r="N384" t="s">
        <v>1371</v>
      </c>
      <c r="O384" t="str">
        <f t="shared" si="29"/>
        <v>09091105520014</v>
      </c>
      <c r="P384" t="s">
        <v>1372</v>
      </c>
      <c r="Q384">
        <v>1.76</v>
      </c>
      <c r="R384">
        <v>0</v>
      </c>
      <c r="S384">
        <v>0</v>
      </c>
      <c r="T384">
        <v>32.08</v>
      </c>
      <c r="U384">
        <v>0</v>
      </c>
      <c r="V384">
        <v>0</v>
      </c>
      <c r="W384">
        <v>0</v>
      </c>
      <c r="X384">
        <v>4.1703999999999999</v>
      </c>
      <c r="Y384">
        <v>38.010399999999997</v>
      </c>
      <c r="Z384" t="s">
        <v>7865</v>
      </c>
      <c r="AA384" s="111" t="s">
        <v>1</v>
      </c>
      <c r="AB384" t="s">
        <v>7865</v>
      </c>
      <c r="AC384">
        <v>0</v>
      </c>
    </row>
    <row r="385" spans="1:29" hidden="1" x14ac:dyDescent="0.25">
      <c r="A385" t="s">
        <v>8322</v>
      </c>
      <c r="B385" t="str">
        <f t="shared" si="31"/>
        <v>Septiembre</v>
      </c>
      <c r="C385">
        <f t="shared" si="32"/>
        <v>0</v>
      </c>
      <c r="D385">
        <v>354</v>
      </c>
      <c r="E385">
        <v>2022</v>
      </c>
      <c r="F385" t="s">
        <v>8628</v>
      </c>
      <c r="G385" t="s">
        <v>7703</v>
      </c>
      <c r="H385" t="s">
        <v>0</v>
      </c>
      <c r="I385" t="str">
        <f t="shared" si="27"/>
        <v>CCF</v>
      </c>
      <c r="J385" t="str">
        <f t="shared" si="28"/>
        <v>Impreso por imprenta o tiquetes</v>
      </c>
      <c r="K385" s="64" t="s">
        <v>8500</v>
      </c>
      <c r="L385" s="64" t="s">
        <v>7865</v>
      </c>
      <c r="M385">
        <v>36822</v>
      </c>
      <c r="N385" t="s">
        <v>8675</v>
      </c>
      <c r="O385" t="str">
        <f t="shared" si="29"/>
        <v>06140910131034</v>
      </c>
      <c r="P385" t="s">
        <v>8676</v>
      </c>
      <c r="Q385">
        <v>1.89</v>
      </c>
      <c r="R385">
        <v>0</v>
      </c>
      <c r="S385">
        <v>0</v>
      </c>
      <c r="T385">
        <v>32.840000000000003</v>
      </c>
      <c r="U385">
        <v>0</v>
      </c>
      <c r="V385">
        <v>0</v>
      </c>
      <c r="W385">
        <v>0</v>
      </c>
      <c r="X385">
        <v>4.2692000000000005</v>
      </c>
      <c r="Y385">
        <v>38.999200000000002</v>
      </c>
      <c r="Z385" t="s">
        <v>7865</v>
      </c>
      <c r="AA385" s="111" t="s">
        <v>1</v>
      </c>
      <c r="AB385" t="s">
        <v>7865</v>
      </c>
      <c r="AC385">
        <v>0</v>
      </c>
    </row>
    <row r="386" spans="1:29" hidden="1" x14ac:dyDescent="0.25">
      <c r="A386" t="s">
        <v>8322</v>
      </c>
      <c r="B386" t="str">
        <f t="shared" si="31"/>
        <v>Septiembre</v>
      </c>
      <c r="C386">
        <f t="shared" si="32"/>
        <v>0</v>
      </c>
      <c r="D386">
        <v>353</v>
      </c>
      <c r="E386">
        <v>2022</v>
      </c>
      <c r="F386" t="s">
        <v>8628</v>
      </c>
      <c r="G386" t="s">
        <v>7703</v>
      </c>
      <c r="H386" t="s">
        <v>0</v>
      </c>
      <c r="I386" t="str">
        <f t="shared" si="27"/>
        <v>CCF</v>
      </c>
      <c r="J386" t="str">
        <f t="shared" si="28"/>
        <v>Impreso por imprenta o tiquetes</v>
      </c>
      <c r="K386" s="64" t="s">
        <v>8500</v>
      </c>
      <c r="L386" s="64" t="s">
        <v>7865</v>
      </c>
      <c r="M386">
        <v>1542</v>
      </c>
      <c r="N386" t="s">
        <v>1043</v>
      </c>
      <c r="O386" t="str">
        <f t="shared" si="29"/>
        <v>06142703981055</v>
      </c>
      <c r="P386" t="s">
        <v>1044</v>
      </c>
      <c r="Q386">
        <v>0</v>
      </c>
      <c r="R386">
        <v>0</v>
      </c>
      <c r="S386">
        <v>0</v>
      </c>
      <c r="T386">
        <v>2075.1999999999998</v>
      </c>
      <c r="U386">
        <v>0</v>
      </c>
      <c r="V386">
        <v>0</v>
      </c>
      <c r="W386">
        <v>0</v>
      </c>
      <c r="X386">
        <v>269.77600000000001</v>
      </c>
      <c r="Y386">
        <v>2344.9759999999997</v>
      </c>
      <c r="Z386" t="s">
        <v>7865</v>
      </c>
      <c r="AA386" s="111" t="s">
        <v>1</v>
      </c>
      <c r="AB386" t="s">
        <v>7865</v>
      </c>
      <c r="AC386">
        <v>0</v>
      </c>
    </row>
    <row r="387" spans="1:29" hidden="1" x14ac:dyDescent="0.25">
      <c r="A387" t="s">
        <v>8322</v>
      </c>
      <c r="B387" t="str">
        <f t="shared" si="31"/>
        <v>Septiembre</v>
      </c>
      <c r="C387">
        <f t="shared" si="32"/>
        <v>0</v>
      </c>
      <c r="D387">
        <v>352</v>
      </c>
      <c r="E387">
        <v>2022</v>
      </c>
      <c r="F387" t="s">
        <v>8628</v>
      </c>
      <c r="G387" t="s">
        <v>7703</v>
      </c>
      <c r="H387" t="s">
        <v>0</v>
      </c>
      <c r="I387" t="str">
        <f t="shared" ref="I387:I450" si="33">IF(H387="03","CCF",IF(H387="05","Nota de crédito",IF(H387="12","Factura",0)))</f>
        <v>CCF</v>
      </c>
      <c r="J387" t="str">
        <f t="shared" ref="J387:J450" si="34">IF(I387="CCF","Impreso por imprenta o tiquetes",IF(I387="Nota de crédito","Impreso por imprenta o tiquetes",IF(I387="Factura","Otros",0)))</f>
        <v>Impreso por imprenta o tiquetes</v>
      </c>
      <c r="K387" s="64" t="s">
        <v>8500</v>
      </c>
      <c r="L387" s="64" t="s">
        <v>7865</v>
      </c>
      <c r="M387">
        <v>1551</v>
      </c>
      <c r="N387" t="s">
        <v>1043</v>
      </c>
      <c r="O387" t="str">
        <f t="shared" ref="O387:O450" si="35">IF(N387="",Z387,N387)</f>
        <v>06142703981055</v>
      </c>
      <c r="P387" t="s">
        <v>1044</v>
      </c>
      <c r="Q387">
        <v>0</v>
      </c>
      <c r="R387">
        <v>0</v>
      </c>
      <c r="S387">
        <v>0</v>
      </c>
      <c r="T387">
        <v>12196</v>
      </c>
      <c r="U387">
        <v>0</v>
      </c>
      <c r="V387">
        <v>0</v>
      </c>
      <c r="W387">
        <v>0</v>
      </c>
      <c r="X387">
        <v>1585.48</v>
      </c>
      <c r="Y387">
        <v>13781.48</v>
      </c>
      <c r="Z387" t="s">
        <v>7865</v>
      </c>
      <c r="AA387" s="111" t="s">
        <v>1</v>
      </c>
      <c r="AB387" t="s">
        <v>7865</v>
      </c>
      <c r="AC387">
        <v>0</v>
      </c>
    </row>
    <row r="388" spans="1:29" hidden="1" x14ac:dyDescent="0.25">
      <c r="A388" t="s">
        <v>8322</v>
      </c>
      <c r="B388" t="str">
        <f t="shared" si="31"/>
        <v>Septiembre</v>
      </c>
      <c r="C388">
        <f t="shared" si="32"/>
        <v>0</v>
      </c>
      <c r="D388">
        <v>351</v>
      </c>
      <c r="E388">
        <v>2022</v>
      </c>
      <c r="F388" t="s">
        <v>8628</v>
      </c>
      <c r="G388" t="s">
        <v>7703</v>
      </c>
      <c r="H388" t="s">
        <v>0</v>
      </c>
      <c r="I388" t="str">
        <f t="shared" si="33"/>
        <v>CCF</v>
      </c>
      <c r="J388" t="str">
        <f t="shared" si="34"/>
        <v>Impreso por imprenta o tiquetes</v>
      </c>
      <c r="K388" s="64" t="s">
        <v>8500</v>
      </c>
      <c r="L388" s="64" t="s">
        <v>7865</v>
      </c>
      <c r="M388">
        <v>1539</v>
      </c>
      <c r="N388" t="s">
        <v>1043</v>
      </c>
      <c r="O388" t="str">
        <f t="shared" si="35"/>
        <v>06142703981055</v>
      </c>
      <c r="P388" t="s">
        <v>1044</v>
      </c>
      <c r="Q388">
        <v>0</v>
      </c>
      <c r="R388">
        <v>0</v>
      </c>
      <c r="S388">
        <v>0</v>
      </c>
      <c r="T388">
        <v>30492</v>
      </c>
      <c r="U388">
        <v>0</v>
      </c>
      <c r="V388">
        <v>0</v>
      </c>
      <c r="W388">
        <v>0</v>
      </c>
      <c r="X388">
        <v>3963.96</v>
      </c>
      <c r="Y388">
        <v>34455.96</v>
      </c>
      <c r="Z388" t="s">
        <v>7865</v>
      </c>
      <c r="AA388" s="111" t="s">
        <v>1</v>
      </c>
      <c r="AB388" t="s">
        <v>7865</v>
      </c>
      <c r="AC388">
        <v>0</v>
      </c>
    </row>
    <row r="389" spans="1:29" hidden="1" x14ac:dyDescent="0.25">
      <c r="A389" t="s">
        <v>8322</v>
      </c>
      <c r="B389" t="str">
        <f t="shared" si="31"/>
        <v>Septiembre</v>
      </c>
      <c r="C389">
        <f t="shared" si="32"/>
        <v>0</v>
      </c>
      <c r="D389">
        <v>350</v>
      </c>
      <c r="E389">
        <v>2022</v>
      </c>
      <c r="F389" t="s">
        <v>8628</v>
      </c>
      <c r="G389" t="s">
        <v>7703</v>
      </c>
      <c r="H389" t="s">
        <v>0</v>
      </c>
      <c r="I389" t="str">
        <f t="shared" si="33"/>
        <v>CCF</v>
      </c>
      <c r="J389" t="str">
        <f t="shared" si="34"/>
        <v>Impreso por imprenta o tiquetes</v>
      </c>
      <c r="K389" s="64" t="s">
        <v>8500</v>
      </c>
      <c r="L389" s="64" t="s">
        <v>7865</v>
      </c>
      <c r="M389">
        <v>460</v>
      </c>
      <c r="N389" t="s">
        <v>2304</v>
      </c>
      <c r="O389" t="str">
        <f t="shared" si="35"/>
        <v>05112308101011</v>
      </c>
      <c r="P389" t="s">
        <v>2305</v>
      </c>
      <c r="Q389">
        <v>0</v>
      </c>
      <c r="R389">
        <v>0</v>
      </c>
      <c r="S389">
        <v>0</v>
      </c>
      <c r="T389">
        <v>3982.3</v>
      </c>
      <c r="U389">
        <v>0</v>
      </c>
      <c r="V389">
        <v>0</v>
      </c>
      <c r="W389">
        <v>0</v>
      </c>
      <c r="X389">
        <v>517.69900000000007</v>
      </c>
      <c r="Y389">
        <v>4499.9989999999998</v>
      </c>
      <c r="Z389" t="s">
        <v>7865</v>
      </c>
      <c r="AA389" s="111" t="s">
        <v>1</v>
      </c>
      <c r="AB389" t="s">
        <v>7865</v>
      </c>
      <c r="AC389">
        <v>0</v>
      </c>
    </row>
    <row r="390" spans="1:29" hidden="1" x14ac:dyDescent="0.25">
      <c r="A390" t="s">
        <v>8322</v>
      </c>
      <c r="B390" t="str">
        <f t="shared" si="31"/>
        <v>Septiembre</v>
      </c>
      <c r="C390">
        <f t="shared" si="32"/>
        <v>0</v>
      </c>
      <c r="D390">
        <v>349</v>
      </c>
      <c r="E390">
        <v>2022</v>
      </c>
      <c r="F390" t="s">
        <v>8629</v>
      </c>
      <c r="G390" t="s">
        <v>7703</v>
      </c>
      <c r="H390" t="s">
        <v>0</v>
      </c>
      <c r="I390" t="str">
        <f t="shared" si="33"/>
        <v>CCF</v>
      </c>
      <c r="J390" t="str">
        <f t="shared" si="34"/>
        <v>Impreso por imprenta o tiquetes</v>
      </c>
      <c r="K390" s="64" t="s">
        <v>8500</v>
      </c>
      <c r="L390" s="64" t="s">
        <v>7865</v>
      </c>
      <c r="M390">
        <v>964081</v>
      </c>
      <c r="N390" t="s">
        <v>39</v>
      </c>
      <c r="O390" t="str">
        <f t="shared" si="35"/>
        <v>06141909001034</v>
      </c>
      <c r="P390" t="s">
        <v>1417</v>
      </c>
      <c r="Q390">
        <v>2.2999999999999998</v>
      </c>
      <c r="R390">
        <v>0</v>
      </c>
      <c r="S390">
        <v>0</v>
      </c>
      <c r="T390">
        <v>4133</v>
      </c>
      <c r="U390">
        <v>0</v>
      </c>
      <c r="V390">
        <v>0</v>
      </c>
      <c r="W390">
        <v>0</v>
      </c>
      <c r="X390">
        <v>537.29</v>
      </c>
      <c r="Y390">
        <v>4672.59</v>
      </c>
      <c r="Z390" t="s">
        <v>7865</v>
      </c>
      <c r="AA390" s="111" t="s">
        <v>1</v>
      </c>
      <c r="AB390" t="s">
        <v>7865</v>
      </c>
      <c r="AC390">
        <v>0</v>
      </c>
    </row>
    <row r="391" spans="1:29" hidden="1" x14ac:dyDescent="0.25">
      <c r="A391" t="s">
        <v>8322</v>
      </c>
      <c r="B391" t="str">
        <f t="shared" si="31"/>
        <v>Septiembre</v>
      </c>
      <c r="C391">
        <f t="shared" si="32"/>
        <v>0</v>
      </c>
      <c r="D391">
        <v>348</v>
      </c>
      <c r="E391">
        <v>2022</v>
      </c>
      <c r="F391" t="s">
        <v>8629</v>
      </c>
      <c r="G391" t="s">
        <v>7703</v>
      </c>
      <c r="H391" t="s">
        <v>0</v>
      </c>
      <c r="I391" t="str">
        <f t="shared" si="33"/>
        <v>CCF</v>
      </c>
      <c r="J391" t="str">
        <f t="shared" si="34"/>
        <v>Impreso por imprenta o tiquetes</v>
      </c>
      <c r="K391" s="64" t="s">
        <v>8500</v>
      </c>
      <c r="L391" s="64" t="s">
        <v>7865</v>
      </c>
      <c r="M391">
        <v>902456</v>
      </c>
      <c r="N391" t="s">
        <v>1318</v>
      </c>
      <c r="O391" t="str">
        <f t="shared" si="35"/>
        <v>06141511720027</v>
      </c>
      <c r="P391" t="s">
        <v>1319</v>
      </c>
      <c r="Q391">
        <v>0</v>
      </c>
      <c r="R391">
        <v>0</v>
      </c>
      <c r="S391">
        <v>0</v>
      </c>
      <c r="T391">
        <v>23.6</v>
      </c>
      <c r="U391">
        <v>0</v>
      </c>
      <c r="V391">
        <v>0</v>
      </c>
      <c r="W391">
        <v>0</v>
      </c>
      <c r="X391">
        <v>3.0680000000000005</v>
      </c>
      <c r="Y391">
        <v>26.668000000000003</v>
      </c>
      <c r="Z391" t="s">
        <v>7865</v>
      </c>
      <c r="AA391" s="111" t="s">
        <v>1</v>
      </c>
      <c r="AB391" t="s">
        <v>7865</v>
      </c>
      <c r="AC391">
        <v>0</v>
      </c>
    </row>
    <row r="392" spans="1:29" hidden="1" x14ac:dyDescent="0.25">
      <c r="A392" t="s">
        <v>8322</v>
      </c>
      <c r="B392" t="str">
        <f t="shared" si="31"/>
        <v>Septiembre</v>
      </c>
      <c r="C392">
        <f t="shared" si="32"/>
        <v>0</v>
      </c>
      <c r="D392">
        <v>347</v>
      </c>
      <c r="E392">
        <v>2022</v>
      </c>
      <c r="F392" t="s">
        <v>8630</v>
      </c>
      <c r="G392" t="s">
        <v>7703</v>
      </c>
      <c r="H392" t="s">
        <v>0</v>
      </c>
      <c r="I392" t="str">
        <f t="shared" si="33"/>
        <v>CCF</v>
      </c>
      <c r="J392" t="str">
        <f t="shared" si="34"/>
        <v>Impreso por imprenta o tiquetes</v>
      </c>
      <c r="K392" s="64" t="s">
        <v>8500</v>
      </c>
      <c r="L392" s="64" t="s">
        <v>7865</v>
      </c>
      <c r="M392">
        <v>2875</v>
      </c>
      <c r="N392" t="s">
        <v>7543</v>
      </c>
      <c r="O392" t="str">
        <f t="shared" si="35"/>
        <v>06140404081061</v>
      </c>
      <c r="P392" t="s">
        <v>7544</v>
      </c>
      <c r="Q392">
        <v>0</v>
      </c>
      <c r="R392">
        <v>0</v>
      </c>
      <c r="S392">
        <v>0</v>
      </c>
      <c r="T392">
        <v>440</v>
      </c>
      <c r="U392">
        <v>0</v>
      </c>
      <c r="V392">
        <v>0</v>
      </c>
      <c r="W392">
        <v>0</v>
      </c>
      <c r="X392">
        <v>57.2</v>
      </c>
      <c r="Y392">
        <v>497.2</v>
      </c>
      <c r="Z392" t="s">
        <v>7865</v>
      </c>
      <c r="AA392" s="111" t="s">
        <v>1</v>
      </c>
      <c r="AB392" t="s">
        <v>7865</v>
      </c>
      <c r="AC392">
        <v>0</v>
      </c>
    </row>
    <row r="393" spans="1:29" hidden="1" x14ac:dyDescent="0.25">
      <c r="A393" t="s">
        <v>8322</v>
      </c>
      <c r="B393" t="str">
        <f t="shared" si="31"/>
        <v>Septiembre</v>
      </c>
      <c r="C393">
        <f t="shared" si="32"/>
        <v>0</v>
      </c>
      <c r="D393">
        <v>346</v>
      </c>
      <c r="E393">
        <v>2022</v>
      </c>
      <c r="F393" t="s">
        <v>8630</v>
      </c>
      <c r="G393" t="s">
        <v>7703</v>
      </c>
      <c r="H393" t="s">
        <v>0</v>
      </c>
      <c r="I393" t="str">
        <f t="shared" si="33"/>
        <v>CCF</v>
      </c>
      <c r="J393" t="str">
        <f t="shared" si="34"/>
        <v>Impreso por imprenta o tiquetes</v>
      </c>
      <c r="K393" s="64" t="s">
        <v>8500</v>
      </c>
      <c r="L393" s="64" t="s">
        <v>7865</v>
      </c>
      <c r="M393">
        <v>78</v>
      </c>
      <c r="N393" t="s">
        <v>8056</v>
      </c>
      <c r="O393" t="str">
        <f t="shared" si="35"/>
        <v>02022304590012</v>
      </c>
      <c r="P393" t="s">
        <v>8057</v>
      </c>
      <c r="Q393">
        <v>0</v>
      </c>
      <c r="R393">
        <v>0</v>
      </c>
      <c r="S393">
        <v>0</v>
      </c>
      <c r="T393">
        <v>326.56</v>
      </c>
      <c r="U393">
        <v>0</v>
      </c>
      <c r="V393">
        <v>0</v>
      </c>
      <c r="W393">
        <v>0</v>
      </c>
      <c r="X393">
        <v>42.452800000000003</v>
      </c>
      <c r="Y393">
        <v>369.01280000000003</v>
      </c>
      <c r="Z393" t="s">
        <v>7865</v>
      </c>
      <c r="AA393" s="111" t="s">
        <v>1</v>
      </c>
      <c r="AB393" t="s">
        <v>7865</v>
      </c>
      <c r="AC393">
        <v>0</v>
      </c>
    </row>
    <row r="394" spans="1:29" hidden="1" x14ac:dyDescent="0.25">
      <c r="A394" t="s">
        <v>8322</v>
      </c>
      <c r="B394" t="str">
        <f t="shared" si="31"/>
        <v>Septiembre</v>
      </c>
      <c r="C394">
        <f t="shared" si="32"/>
        <v>0</v>
      </c>
      <c r="D394">
        <v>345</v>
      </c>
      <c r="E394">
        <v>2022</v>
      </c>
      <c r="F394" t="s">
        <v>8630</v>
      </c>
      <c r="G394" t="s">
        <v>7703</v>
      </c>
      <c r="H394" t="s">
        <v>0</v>
      </c>
      <c r="I394" t="str">
        <f t="shared" si="33"/>
        <v>CCF</v>
      </c>
      <c r="J394" t="str">
        <f t="shared" si="34"/>
        <v>Impreso por imprenta o tiquetes</v>
      </c>
      <c r="K394" s="64" t="s">
        <v>8500</v>
      </c>
      <c r="L394" s="64" t="s">
        <v>7865</v>
      </c>
      <c r="M394">
        <v>32346</v>
      </c>
      <c r="N394" t="s">
        <v>1453</v>
      </c>
      <c r="O394" t="str">
        <f t="shared" si="35"/>
        <v>05111703630014</v>
      </c>
      <c r="P394" t="s">
        <v>1454</v>
      </c>
      <c r="Q394">
        <v>1.9</v>
      </c>
      <c r="R394">
        <v>0</v>
      </c>
      <c r="S394">
        <v>0</v>
      </c>
      <c r="T394">
        <v>33.72</v>
      </c>
      <c r="U394">
        <v>0</v>
      </c>
      <c r="V394">
        <v>0</v>
      </c>
      <c r="W394">
        <v>0</v>
      </c>
      <c r="X394">
        <v>4.3836000000000004</v>
      </c>
      <c r="Y394">
        <v>40.003599999999999</v>
      </c>
      <c r="Z394" t="s">
        <v>7865</v>
      </c>
      <c r="AA394" s="111" t="s">
        <v>1</v>
      </c>
      <c r="AB394" t="s">
        <v>7865</v>
      </c>
      <c r="AC394">
        <v>0</v>
      </c>
    </row>
    <row r="395" spans="1:29" hidden="1" x14ac:dyDescent="0.25">
      <c r="A395" t="s">
        <v>8322</v>
      </c>
      <c r="B395" t="str">
        <f t="shared" si="31"/>
        <v>Septiembre</v>
      </c>
      <c r="C395">
        <f t="shared" si="32"/>
        <v>0</v>
      </c>
      <c r="D395">
        <v>344</v>
      </c>
      <c r="E395">
        <v>2022</v>
      </c>
      <c r="F395" t="s">
        <v>8630</v>
      </c>
      <c r="G395" t="s">
        <v>7703</v>
      </c>
      <c r="H395" t="s">
        <v>0</v>
      </c>
      <c r="I395" t="str">
        <f t="shared" si="33"/>
        <v>CCF</v>
      </c>
      <c r="J395" t="str">
        <f t="shared" si="34"/>
        <v>Impreso por imprenta o tiquetes</v>
      </c>
      <c r="K395" s="64" t="s">
        <v>8500</v>
      </c>
      <c r="L395" s="64" t="s">
        <v>7865</v>
      </c>
      <c r="M395">
        <v>20400</v>
      </c>
      <c r="N395" t="s">
        <v>1340</v>
      </c>
      <c r="O395" t="str">
        <f t="shared" si="35"/>
        <v>06142407750010</v>
      </c>
      <c r="P395" t="s">
        <v>1341</v>
      </c>
      <c r="Q395">
        <v>0</v>
      </c>
      <c r="R395">
        <v>0</v>
      </c>
      <c r="S395">
        <v>0</v>
      </c>
      <c r="T395">
        <v>891</v>
      </c>
      <c r="U395">
        <v>0</v>
      </c>
      <c r="V395">
        <v>0</v>
      </c>
      <c r="W395">
        <v>0</v>
      </c>
      <c r="X395">
        <v>115.83</v>
      </c>
      <c r="Y395">
        <v>1006.83</v>
      </c>
      <c r="Z395" t="s">
        <v>7865</v>
      </c>
      <c r="AA395" s="111" t="s">
        <v>1</v>
      </c>
      <c r="AB395" t="s">
        <v>8040</v>
      </c>
      <c r="AC395">
        <v>106.63</v>
      </c>
    </row>
    <row r="396" spans="1:29" hidden="1" x14ac:dyDescent="0.25">
      <c r="A396" t="s">
        <v>8322</v>
      </c>
      <c r="B396" t="str">
        <f t="shared" si="31"/>
        <v>Septiembre</v>
      </c>
      <c r="C396">
        <f t="shared" si="32"/>
        <v>0</v>
      </c>
      <c r="D396">
        <v>343</v>
      </c>
      <c r="E396">
        <v>2022</v>
      </c>
      <c r="F396" t="s">
        <v>8630</v>
      </c>
      <c r="G396" t="s">
        <v>7703</v>
      </c>
      <c r="H396" t="s">
        <v>0</v>
      </c>
      <c r="I396" t="str">
        <f t="shared" si="33"/>
        <v>CCF</v>
      </c>
      <c r="J396" t="str">
        <f t="shared" si="34"/>
        <v>Impreso por imprenta o tiquetes</v>
      </c>
      <c r="K396" s="64" t="s">
        <v>8500</v>
      </c>
      <c r="L396" s="64" t="s">
        <v>7865</v>
      </c>
      <c r="M396">
        <v>1756</v>
      </c>
      <c r="N396" t="s">
        <v>131</v>
      </c>
      <c r="O396" t="str">
        <f t="shared" si="35"/>
        <v>06142601121035</v>
      </c>
      <c r="P396" t="s">
        <v>132</v>
      </c>
      <c r="Q396">
        <v>0</v>
      </c>
      <c r="R396">
        <v>0</v>
      </c>
      <c r="S396">
        <v>0</v>
      </c>
      <c r="T396">
        <v>599.45000000000005</v>
      </c>
      <c r="U396">
        <v>0</v>
      </c>
      <c r="V396">
        <v>0</v>
      </c>
      <c r="W396">
        <v>0</v>
      </c>
      <c r="X396">
        <v>77.928500000000014</v>
      </c>
      <c r="Y396">
        <v>677.37850000000003</v>
      </c>
      <c r="Z396" t="s">
        <v>7865</v>
      </c>
      <c r="AA396" s="111" t="s">
        <v>1</v>
      </c>
      <c r="AB396" t="s">
        <v>8040</v>
      </c>
      <c r="AC396">
        <v>1048.6400000000001</v>
      </c>
    </row>
    <row r="397" spans="1:29" hidden="1" x14ac:dyDescent="0.25">
      <c r="A397" t="s">
        <v>8322</v>
      </c>
      <c r="B397" t="str">
        <f t="shared" si="31"/>
        <v>Septiembre</v>
      </c>
      <c r="C397">
        <f t="shared" si="32"/>
        <v>0</v>
      </c>
      <c r="D397">
        <v>342</v>
      </c>
      <c r="E397">
        <v>2022</v>
      </c>
      <c r="F397" t="s">
        <v>8630</v>
      </c>
      <c r="G397" t="s">
        <v>7703</v>
      </c>
      <c r="H397" t="s">
        <v>0</v>
      </c>
      <c r="I397" t="str">
        <f t="shared" si="33"/>
        <v>CCF</v>
      </c>
      <c r="J397" t="str">
        <f t="shared" si="34"/>
        <v>Impreso por imprenta o tiquetes</v>
      </c>
      <c r="K397" s="64" t="s">
        <v>8500</v>
      </c>
      <c r="L397" s="64" t="s">
        <v>7865</v>
      </c>
      <c r="M397">
        <v>16989</v>
      </c>
      <c r="N397" t="s">
        <v>8464</v>
      </c>
      <c r="O397" t="str">
        <f t="shared" si="35"/>
        <v>06140410021046</v>
      </c>
      <c r="P397" t="s">
        <v>8465</v>
      </c>
      <c r="Q397">
        <v>1.97</v>
      </c>
      <c r="R397">
        <v>0</v>
      </c>
      <c r="S397">
        <v>0</v>
      </c>
      <c r="T397">
        <v>33.65</v>
      </c>
      <c r="U397">
        <v>0</v>
      </c>
      <c r="V397">
        <v>0</v>
      </c>
      <c r="W397">
        <v>0</v>
      </c>
      <c r="X397">
        <v>4.3745000000000003</v>
      </c>
      <c r="Y397">
        <v>39.994499999999995</v>
      </c>
      <c r="Z397" t="s">
        <v>7865</v>
      </c>
      <c r="AA397" s="111" t="s">
        <v>1</v>
      </c>
      <c r="AB397" t="s">
        <v>7865</v>
      </c>
      <c r="AC397">
        <v>0</v>
      </c>
    </row>
    <row r="398" spans="1:29" hidden="1" x14ac:dyDescent="0.25">
      <c r="A398" t="s">
        <v>8322</v>
      </c>
      <c r="B398" t="str">
        <f t="shared" si="31"/>
        <v>Septiembre</v>
      </c>
      <c r="C398">
        <f t="shared" si="32"/>
        <v>0</v>
      </c>
      <c r="D398">
        <v>341</v>
      </c>
      <c r="E398">
        <v>2022</v>
      </c>
      <c r="F398" t="s">
        <v>8630</v>
      </c>
      <c r="G398" t="s">
        <v>7703</v>
      </c>
      <c r="H398" t="s">
        <v>0</v>
      </c>
      <c r="I398" t="str">
        <f t="shared" si="33"/>
        <v>CCF</v>
      </c>
      <c r="J398" t="str">
        <f t="shared" si="34"/>
        <v>Impreso por imprenta o tiquetes</v>
      </c>
      <c r="K398" s="64" t="s">
        <v>8500</v>
      </c>
      <c r="L398" s="64" t="s">
        <v>7865</v>
      </c>
      <c r="M398">
        <v>21</v>
      </c>
      <c r="N398" t="s">
        <v>8116</v>
      </c>
      <c r="O398" t="str">
        <f t="shared" si="35"/>
        <v>05112011861033</v>
      </c>
      <c r="P398" t="s">
        <v>8117</v>
      </c>
      <c r="Q398">
        <v>0</v>
      </c>
      <c r="R398">
        <v>0</v>
      </c>
      <c r="S398">
        <v>0</v>
      </c>
      <c r="T398">
        <v>1235</v>
      </c>
      <c r="U398">
        <v>0</v>
      </c>
      <c r="V398">
        <v>0</v>
      </c>
      <c r="W398">
        <v>0</v>
      </c>
      <c r="X398">
        <v>160.55000000000001</v>
      </c>
      <c r="Y398">
        <v>1395.55</v>
      </c>
      <c r="Z398" t="s">
        <v>7865</v>
      </c>
      <c r="AA398" s="111" t="s">
        <v>1</v>
      </c>
      <c r="AB398" t="s">
        <v>7865</v>
      </c>
      <c r="AC398">
        <v>0</v>
      </c>
    </row>
    <row r="399" spans="1:29" hidden="1" x14ac:dyDescent="0.25">
      <c r="A399" t="s">
        <v>8322</v>
      </c>
      <c r="B399" t="str">
        <f t="shared" si="31"/>
        <v>Septiembre</v>
      </c>
      <c r="C399">
        <f t="shared" si="32"/>
        <v>0</v>
      </c>
      <c r="D399">
        <v>340</v>
      </c>
      <c r="E399">
        <v>2022</v>
      </c>
      <c r="F399" t="s">
        <v>8630</v>
      </c>
      <c r="G399" t="s">
        <v>7703</v>
      </c>
      <c r="H399" t="s">
        <v>0</v>
      </c>
      <c r="I399" t="str">
        <f t="shared" si="33"/>
        <v>CCF</v>
      </c>
      <c r="J399" t="str">
        <f t="shared" si="34"/>
        <v>Impreso por imprenta o tiquetes</v>
      </c>
      <c r="K399" s="64" t="s">
        <v>8500</v>
      </c>
      <c r="L399" s="64" t="s">
        <v>7865</v>
      </c>
      <c r="M399">
        <v>136386</v>
      </c>
      <c r="N399" t="s">
        <v>1373</v>
      </c>
      <c r="O399" t="str">
        <f t="shared" si="35"/>
        <v>06141403161033</v>
      </c>
      <c r="P399" t="s">
        <v>1374</v>
      </c>
      <c r="Q399">
        <v>1.47</v>
      </c>
      <c r="R399">
        <v>0</v>
      </c>
      <c r="S399">
        <v>0</v>
      </c>
      <c r="T399">
        <v>25.25</v>
      </c>
      <c r="U399">
        <v>0</v>
      </c>
      <c r="V399">
        <v>0</v>
      </c>
      <c r="W399">
        <v>0</v>
      </c>
      <c r="X399">
        <v>3.2825000000000002</v>
      </c>
      <c r="Y399">
        <v>30.002499999999998</v>
      </c>
      <c r="Z399" t="s">
        <v>7865</v>
      </c>
      <c r="AA399" s="111" t="s">
        <v>1</v>
      </c>
      <c r="AB399" t="s">
        <v>7865</v>
      </c>
      <c r="AC399">
        <v>0</v>
      </c>
    </row>
    <row r="400" spans="1:29" hidden="1" x14ac:dyDescent="0.25">
      <c r="A400" t="s">
        <v>8322</v>
      </c>
      <c r="B400" t="str">
        <f t="shared" si="31"/>
        <v>Septiembre</v>
      </c>
      <c r="C400">
        <f t="shared" si="32"/>
        <v>0</v>
      </c>
      <c r="D400">
        <v>339</v>
      </c>
      <c r="E400">
        <v>2022</v>
      </c>
      <c r="F400" t="s">
        <v>8674</v>
      </c>
      <c r="G400" t="s">
        <v>7703</v>
      </c>
      <c r="H400" t="s">
        <v>0</v>
      </c>
      <c r="I400" t="str">
        <f t="shared" si="33"/>
        <v>CCF</v>
      </c>
      <c r="J400" t="str">
        <f t="shared" si="34"/>
        <v>Impreso por imprenta o tiquetes</v>
      </c>
      <c r="K400" s="64" t="s">
        <v>8500</v>
      </c>
      <c r="L400" s="64" t="s">
        <v>7865</v>
      </c>
      <c r="M400">
        <v>478</v>
      </c>
      <c r="N400" t="s">
        <v>1371</v>
      </c>
      <c r="O400" t="str">
        <f t="shared" si="35"/>
        <v>09091105520014</v>
      </c>
      <c r="P400" t="s">
        <v>1372</v>
      </c>
      <c r="Q400">
        <v>2.46</v>
      </c>
      <c r="R400">
        <v>0</v>
      </c>
      <c r="S400">
        <v>0</v>
      </c>
      <c r="T400">
        <v>44.73</v>
      </c>
      <c r="U400">
        <v>0</v>
      </c>
      <c r="V400">
        <v>0</v>
      </c>
      <c r="W400">
        <v>0</v>
      </c>
      <c r="X400">
        <v>5.8148999999999997</v>
      </c>
      <c r="Y400">
        <v>53.004899999999999</v>
      </c>
      <c r="Z400" t="s">
        <v>7865</v>
      </c>
      <c r="AA400" s="111" t="s">
        <v>1</v>
      </c>
      <c r="AB400" t="s">
        <v>7865</v>
      </c>
      <c r="AC400">
        <v>0</v>
      </c>
    </row>
    <row r="401" spans="1:29" hidden="1" x14ac:dyDescent="0.25">
      <c r="A401" t="s">
        <v>8322</v>
      </c>
      <c r="B401" t="str">
        <f t="shared" si="31"/>
        <v>Septiembre</v>
      </c>
      <c r="C401">
        <f t="shared" si="32"/>
        <v>0</v>
      </c>
      <c r="D401">
        <v>338</v>
      </c>
      <c r="E401">
        <v>2022</v>
      </c>
      <c r="F401" t="s">
        <v>8631</v>
      </c>
      <c r="G401" t="s">
        <v>7703</v>
      </c>
      <c r="H401" t="s">
        <v>0</v>
      </c>
      <c r="I401" t="str">
        <f t="shared" si="33"/>
        <v>CCF</v>
      </c>
      <c r="J401" t="str">
        <f t="shared" si="34"/>
        <v>Impreso por imprenta o tiquetes</v>
      </c>
      <c r="K401" s="64" t="s">
        <v>8500</v>
      </c>
      <c r="L401" s="64" t="s">
        <v>7865</v>
      </c>
      <c r="M401">
        <v>290</v>
      </c>
      <c r="N401" t="s">
        <v>454</v>
      </c>
      <c r="O401" t="str">
        <f t="shared" si="35"/>
        <v>06142706001019</v>
      </c>
      <c r="P401" t="s">
        <v>455</v>
      </c>
      <c r="Q401">
        <v>0</v>
      </c>
      <c r="R401">
        <v>0</v>
      </c>
      <c r="S401">
        <v>0</v>
      </c>
      <c r="T401">
        <v>20.420000000000002</v>
      </c>
      <c r="U401">
        <v>0</v>
      </c>
      <c r="V401">
        <v>0</v>
      </c>
      <c r="W401">
        <v>0</v>
      </c>
      <c r="X401">
        <v>2.6546000000000003</v>
      </c>
      <c r="Y401">
        <v>23.074600000000004</v>
      </c>
      <c r="Z401" t="s">
        <v>7865</v>
      </c>
      <c r="AA401" s="111" t="s">
        <v>1</v>
      </c>
      <c r="AB401" t="s">
        <v>7865</v>
      </c>
      <c r="AC401">
        <v>0</v>
      </c>
    </row>
    <row r="402" spans="1:29" hidden="1" x14ac:dyDescent="0.25">
      <c r="A402" t="s">
        <v>8322</v>
      </c>
      <c r="B402" t="str">
        <f t="shared" si="31"/>
        <v>Septiembre</v>
      </c>
      <c r="C402">
        <f t="shared" si="32"/>
        <v>0</v>
      </c>
      <c r="D402">
        <v>337</v>
      </c>
      <c r="E402">
        <v>2022</v>
      </c>
      <c r="F402" t="s">
        <v>8631</v>
      </c>
      <c r="G402" t="s">
        <v>7703</v>
      </c>
      <c r="H402" t="s">
        <v>0</v>
      </c>
      <c r="I402" t="str">
        <f t="shared" si="33"/>
        <v>CCF</v>
      </c>
      <c r="J402" t="str">
        <f t="shared" si="34"/>
        <v>Impreso por imprenta o tiquetes</v>
      </c>
      <c r="K402" s="64" t="s">
        <v>8500</v>
      </c>
      <c r="L402" s="64" t="s">
        <v>7865</v>
      </c>
      <c r="M402">
        <v>496873</v>
      </c>
      <c r="N402" t="s">
        <v>1367</v>
      </c>
      <c r="O402" t="str">
        <f t="shared" si="35"/>
        <v>06142407500017</v>
      </c>
      <c r="P402" t="s">
        <v>1368</v>
      </c>
      <c r="Q402">
        <v>2.8</v>
      </c>
      <c r="R402">
        <v>0</v>
      </c>
      <c r="S402">
        <v>0</v>
      </c>
      <c r="T402">
        <v>53.52</v>
      </c>
      <c r="U402">
        <v>0</v>
      </c>
      <c r="V402">
        <v>0</v>
      </c>
      <c r="W402">
        <v>0</v>
      </c>
      <c r="X402">
        <v>6.9576000000000002</v>
      </c>
      <c r="Y402">
        <v>63.2776</v>
      </c>
      <c r="Z402" t="s">
        <v>7865</v>
      </c>
      <c r="AA402" s="111" t="s">
        <v>1</v>
      </c>
      <c r="AB402" t="s">
        <v>8040</v>
      </c>
      <c r="AC402">
        <v>7.44</v>
      </c>
    </row>
    <row r="403" spans="1:29" hidden="1" x14ac:dyDescent="0.25">
      <c r="A403" t="s">
        <v>8322</v>
      </c>
      <c r="B403" t="str">
        <f t="shared" si="31"/>
        <v>Septiembre</v>
      </c>
      <c r="C403">
        <f t="shared" si="32"/>
        <v>0</v>
      </c>
      <c r="D403">
        <v>336</v>
      </c>
      <c r="E403">
        <v>2022</v>
      </c>
      <c r="F403" t="s">
        <v>8631</v>
      </c>
      <c r="G403" t="s">
        <v>7703</v>
      </c>
      <c r="H403" t="s">
        <v>0</v>
      </c>
      <c r="I403" t="str">
        <f t="shared" si="33"/>
        <v>CCF</v>
      </c>
      <c r="J403" t="str">
        <f t="shared" si="34"/>
        <v>Impreso por imprenta o tiquetes</v>
      </c>
      <c r="K403" s="64" t="s">
        <v>8500</v>
      </c>
      <c r="L403" s="64" t="s">
        <v>7865</v>
      </c>
      <c r="M403">
        <v>45468</v>
      </c>
      <c r="N403" t="s">
        <v>1343</v>
      </c>
      <c r="O403" t="str">
        <f t="shared" si="35"/>
        <v>07151508430012</v>
      </c>
      <c r="P403" t="s">
        <v>1344</v>
      </c>
      <c r="Q403">
        <v>2.2599999999999998</v>
      </c>
      <c r="R403">
        <v>0</v>
      </c>
      <c r="S403">
        <v>0</v>
      </c>
      <c r="T403">
        <v>40.479999999999997</v>
      </c>
      <c r="U403">
        <v>0</v>
      </c>
      <c r="V403">
        <v>0</v>
      </c>
      <c r="W403">
        <v>0</v>
      </c>
      <c r="X403">
        <v>5.2623999999999995</v>
      </c>
      <c r="Y403">
        <v>48.002399999999994</v>
      </c>
      <c r="Z403" t="s">
        <v>7865</v>
      </c>
      <c r="AA403" s="111" t="s">
        <v>1</v>
      </c>
      <c r="AB403" t="s">
        <v>7865</v>
      </c>
      <c r="AC403">
        <v>0</v>
      </c>
    </row>
    <row r="404" spans="1:29" hidden="1" x14ac:dyDescent="0.25">
      <c r="A404" t="s">
        <v>8322</v>
      </c>
      <c r="B404" t="str">
        <f t="shared" si="31"/>
        <v>Septiembre</v>
      </c>
      <c r="C404">
        <f t="shared" si="32"/>
        <v>0</v>
      </c>
      <c r="D404">
        <v>335</v>
      </c>
      <c r="E404">
        <v>2022</v>
      </c>
      <c r="F404" t="s">
        <v>8631</v>
      </c>
      <c r="G404" t="s">
        <v>7703</v>
      </c>
      <c r="H404" t="s">
        <v>0</v>
      </c>
      <c r="I404" t="str">
        <f t="shared" si="33"/>
        <v>CCF</v>
      </c>
      <c r="J404" t="str">
        <f t="shared" si="34"/>
        <v>Impreso por imprenta o tiquetes</v>
      </c>
      <c r="K404" s="64" t="s">
        <v>8500</v>
      </c>
      <c r="L404" s="64" t="s">
        <v>7865</v>
      </c>
      <c r="M404">
        <v>2177020</v>
      </c>
      <c r="N404" t="s">
        <v>1322</v>
      </c>
      <c r="O404" t="str">
        <f t="shared" si="35"/>
        <v>14070503650018</v>
      </c>
      <c r="P404" t="s">
        <v>1323</v>
      </c>
      <c r="Q404">
        <v>1.97</v>
      </c>
      <c r="R404">
        <v>0</v>
      </c>
      <c r="S404">
        <v>0</v>
      </c>
      <c r="T404">
        <v>33.65</v>
      </c>
      <c r="U404">
        <v>0</v>
      </c>
      <c r="V404">
        <v>0</v>
      </c>
      <c r="W404">
        <v>0</v>
      </c>
      <c r="X404">
        <v>4.3745000000000003</v>
      </c>
      <c r="Y404">
        <v>39.994499999999995</v>
      </c>
      <c r="Z404" t="s">
        <v>7865</v>
      </c>
      <c r="AA404" s="111" t="s">
        <v>1</v>
      </c>
      <c r="AB404" t="s">
        <v>7865</v>
      </c>
      <c r="AC404">
        <v>0</v>
      </c>
    </row>
    <row r="405" spans="1:29" hidden="1" x14ac:dyDescent="0.25">
      <c r="A405" t="s">
        <v>8322</v>
      </c>
      <c r="B405" t="str">
        <f t="shared" si="31"/>
        <v>Septiembre</v>
      </c>
      <c r="C405">
        <f t="shared" si="32"/>
        <v>0</v>
      </c>
      <c r="D405">
        <v>334</v>
      </c>
      <c r="E405">
        <v>2022</v>
      </c>
      <c r="F405" t="s">
        <v>8631</v>
      </c>
      <c r="G405" t="s">
        <v>7703</v>
      </c>
      <c r="H405" t="s">
        <v>0</v>
      </c>
      <c r="I405" t="str">
        <f t="shared" si="33"/>
        <v>CCF</v>
      </c>
      <c r="J405" t="str">
        <f t="shared" si="34"/>
        <v>Impreso por imprenta o tiquetes</v>
      </c>
      <c r="K405" s="64" t="s">
        <v>8500</v>
      </c>
      <c r="L405" s="64" t="s">
        <v>7865</v>
      </c>
      <c r="M405">
        <v>1913</v>
      </c>
      <c r="N405" t="s">
        <v>1672</v>
      </c>
      <c r="O405" t="str">
        <f t="shared" si="35"/>
        <v>06142302770010</v>
      </c>
      <c r="P405" t="s">
        <v>1673</v>
      </c>
      <c r="Q405">
        <v>0</v>
      </c>
      <c r="R405">
        <v>0</v>
      </c>
      <c r="S405">
        <v>0</v>
      </c>
      <c r="T405">
        <v>66.599999999999994</v>
      </c>
      <c r="U405">
        <v>0</v>
      </c>
      <c r="V405">
        <v>0</v>
      </c>
      <c r="W405">
        <v>0</v>
      </c>
      <c r="X405">
        <v>8.6579999999999995</v>
      </c>
      <c r="Y405">
        <v>75.257999999999996</v>
      </c>
      <c r="Z405" t="s">
        <v>7865</v>
      </c>
      <c r="AA405" s="111" t="s">
        <v>1</v>
      </c>
      <c r="AB405" t="s">
        <v>7865</v>
      </c>
      <c r="AC405">
        <v>0</v>
      </c>
    </row>
    <row r="406" spans="1:29" hidden="1" x14ac:dyDescent="0.25">
      <c r="A406" t="s">
        <v>8322</v>
      </c>
      <c r="B406" t="str">
        <f t="shared" si="31"/>
        <v>Septiembre</v>
      </c>
      <c r="C406">
        <f t="shared" si="32"/>
        <v>0</v>
      </c>
      <c r="D406">
        <v>333</v>
      </c>
      <c r="E406">
        <v>2022</v>
      </c>
      <c r="F406" t="s">
        <v>8631</v>
      </c>
      <c r="G406" t="s">
        <v>7703</v>
      </c>
      <c r="H406" t="s">
        <v>0</v>
      </c>
      <c r="I406" t="str">
        <f t="shared" si="33"/>
        <v>CCF</v>
      </c>
      <c r="J406" t="str">
        <f t="shared" si="34"/>
        <v>Impreso por imprenta o tiquetes</v>
      </c>
      <c r="K406" s="64" t="s">
        <v>8500</v>
      </c>
      <c r="L406" s="64" t="s">
        <v>7865</v>
      </c>
      <c r="M406">
        <v>1112409</v>
      </c>
      <c r="N406" t="s">
        <v>1441</v>
      </c>
      <c r="O406" t="str">
        <f t="shared" si="35"/>
        <v>06142604071063</v>
      </c>
      <c r="P406" t="s">
        <v>1442</v>
      </c>
      <c r="Q406">
        <v>1.97</v>
      </c>
      <c r="R406">
        <v>0</v>
      </c>
      <c r="S406">
        <v>0</v>
      </c>
      <c r="T406">
        <v>33.65</v>
      </c>
      <c r="U406">
        <v>0</v>
      </c>
      <c r="V406">
        <v>0</v>
      </c>
      <c r="W406">
        <v>0</v>
      </c>
      <c r="X406">
        <v>4.3745000000000003</v>
      </c>
      <c r="Y406">
        <v>39.994499999999995</v>
      </c>
      <c r="Z406" t="s">
        <v>7865</v>
      </c>
      <c r="AA406" s="111" t="s">
        <v>1</v>
      </c>
      <c r="AB406" t="s">
        <v>7865</v>
      </c>
      <c r="AC406">
        <v>0</v>
      </c>
    </row>
    <row r="407" spans="1:29" hidden="1" x14ac:dyDescent="0.25">
      <c r="A407" t="s">
        <v>8322</v>
      </c>
      <c r="B407" t="str">
        <f t="shared" ref="B407:B463" si="36">SUBSTITUTE(A407,"EPTIEMBRE","eptiembre")</f>
        <v>Septiembre</v>
      </c>
      <c r="C407">
        <f t="shared" si="32"/>
        <v>0</v>
      </c>
      <c r="D407">
        <v>332</v>
      </c>
      <c r="E407">
        <v>2022</v>
      </c>
      <c r="F407" t="s">
        <v>8631</v>
      </c>
      <c r="G407" t="s">
        <v>7703</v>
      </c>
      <c r="H407" t="s">
        <v>0</v>
      </c>
      <c r="I407" t="str">
        <f t="shared" si="33"/>
        <v>CCF</v>
      </c>
      <c r="J407" t="str">
        <f t="shared" si="34"/>
        <v>Impreso por imprenta o tiquetes</v>
      </c>
      <c r="K407" s="64" t="s">
        <v>8500</v>
      </c>
      <c r="L407" s="64" t="s">
        <v>7865</v>
      </c>
      <c r="M407">
        <v>959</v>
      </c>
      <c r="N407" t="s">
        <v>1369</v>
      </c>
      <c r="O407" t="str">
        <f t="shared" si="35"/>
        <v>06143003710013</v>
      </c>
      <c r="P407" t="s">
        <v>1370</v>
      </c>
      <c r="Q407">
        <v>0</v>
      </c>
      <c r="R407">
        <v>0</v>
      </c>
      <c r="S407">
        <v>0</v>
      </c>
      <c r="T407">
        <v>277.25</v>
      </c>
      <c r="U407">
        <v>0</v>
      </c>
      <c r="V407">
        <v>0</v>
      </c>
      <c r="W407">
        <v>0</v>
      </c>
      <c r="X407">
        <v>36.042500000000004</v>
      </c>
      <c r="Y407">
        <v>313.29250000000002</v>
      </c>
      <c r="Z407" t="s">
        <v>7865</v>
      </c>
      <c r="AA407" s="111" t="s">
        <v>1</v>
      </c>
      <c r="AB407" t="s">
        <v>7865</v>
      </c>
      <c r="AC407">
        <v>0</v>
      </c>
    </row>
    <row r="408" spans="1:29" hidden="1" x14ac:dyDescent="0.25">
      <c r="A408" t="s">
        <v>8322</v>
      </c>
      <c r="B408" t="str">
        <f t="shared" si="36"/>
        <v>Septiembre</v>
      </c>
      <c r="C408">
        <f t="shared" si="32"/>
        <v>0</v>
      </c>
      <c r="D408">
        <v>331</v>
      </c>
      <c r="E408">
        <v>2022</v>
      </c>
      <c r="F408" t="s">
        <v>8631</v>
      </c>
      <c r="G408" t="s">
        <v>7703</v>
      </c>
      <c r="H408" t="s">
        <v>0</v>
      </c>
      <c r="I408" t="str">
        <f t="shared" si="33"/>
        <v>CCF</v>
      </c>
      <c r="J408" t="str">
        <f t="shared" si="34"/>
        <v>Impreso por imprenta o tiquetes</v>
      </c>
      <c r="K408" s="64" t="s">
        <v>8500</v>
      </c>
      <c r="L408" s="64" t="s">
        <v>7865</v>
      </c>
      <c r="M408">
        <v>1510888</v>
      </c>
      <c r="N408" t="s">
        <v>1397</v>
      </c>
      <c r="O408" t="str">
        <f t="shared" si="35"/>
        <v>06140812610145</v>
      </c>
      <c r="P408" t="s">
        <v>1398</v>
      </c>
      <c r="Q408">
        <v>0</v>
      </c>
      <c r="R408">
        <v>0</v>
      </c>
      <c r="S408">
        <v>0</v>
      </c>
      <c r="T408">
        <v>1579.61</v>
      </c>
      <c r="U408">
        <v>0</v>
      </c>
      <c r="V408">
        <v>0</v>
      </c>
      <c r="W408">
        <v>0</v>
      </c>
      <c r="X408">
        <v>205.3493</v>
      </c>
      <c r="Y408">
        <v>1784.9593</v>
      </c>
      <c r="Z408" t="s">
        <v>7865</v>
      </c>
      <c r="AA408" s="111" t="s">
        <v>1</v>
      </c>
      <c r="AB408" t="s">
        <v>7865</v>
      </c>
      <c r="AC408">
        <v>0</v>
      </c>
    </row>
    <row r="409" spans="1:29" hidden="1" x14ac:dyDescent="0.25">
      <c r="A409" t="s">
        <v>8322</v>
      </c>
      <c r="B409" t="str">
        <f t="shared" si="36"/>
        <v>Septiembre</v>
      </c>
      <c r="C409">
        <f t="shared" si="32"/>
        <v>0</v>
      </c>
      <c r="D409">
        <v>330</v>
      </c>
      <c r="E409">
        <v>2022</v>
      </c>
      <c r="F409" t="s">
        <v>8673</v>
      </c>
      <c r="G409" t="s">
        <v>7703</v>
      </c>
      <c r="H409" t="s">
        <v>0</v>
      </c>
      <c r="I409" t="str">
        <f t="shared" si="33"/>
        <v>CCF</v>
      </c>
      <c r="J409" t="str">
        <f t="shared" si="34"/>
        <v>Impreso por imprenta o tiquetes</v>
      </c>
      <c r="K409" s="64" t="s">
        <v>8500</v>
      </c>
      <c r="L409" s="64" t="s">
        <v>7865</v>
      </c>
      <c r="M409">
        <v>2545</v>
      </c>
      <c r="N409" t="s">
        <v>880</v>
      </c>
      <c r="O409" t="str">
        <f t="shared" si="35"/>
        <v>06141605121041</v>
      </c>
      <c r="P409" t="s">
        <v>881</v>
      </c>
      <c r="Q409">
        <v>0</v>
      </c>
      <c r="R409">
        <v>0</v>
      </c>
      <c r="S409">
        <v>0</v>
      </c>
      <c r="T409">
        <v>79.650000000000006</v>
      </c>
      <c r="U409">
        <v>0</v>
      </c>
      <c r="V409">
        <v>0</v>
      </c>
      <c r="W409">
        <v>0</v>
      </c>
      <c r="X409">
        <v>10.354500000000002</v>
      </c>
      <c r="Y409">
        <v>90.004500000000007</v>
      </c>
      <c r="Z409" t="s">
        <v>7865</v>
      </c>
      <c r="AA409" s="111" t="s">
        <v>1</v>
      </c>
      <c r="AB409" t="s">
        <v>7865</v>
      </c>
      <c r="AC409">
        <v>0</v>
      </c>
    </row>
    <row r="410" spans="1:29" hidden="1" x14ac:dyDescent="0.25">
      <c r="A410" t="s">
        <v>8322</v>
      </c>
      <c r="B410" t="str">
        <f t="shared" si="36"/>
        <v>Septiembre</v>
      </c>
      <c r="C410">
        <f t="shared" si="32"/>
        <v>0</v>
      </c>
      <c r="D410">
        <v>329</v>
      </c>
      <c r="E410">
        <v>2022</v>
      </c>
      <c r="F410" t="s">
        <v>8656</v>
      </c>
      <c r="G410" t="s">
        <v>7703</v>
      </c>
      <c r="H410" t="s">
        <v>0</v>
      </c>
      <c r="I410" t="str">
        <f t="shared" si="33"/>
        <v>CCF</v>
      </c>
      <c r="J410" t="str">
        <f t="shared" si="34"/>
        <v>Impreso por imprenta o tiquetes</v>
      </c>
      <c r="K410" s="64" t="s">
        <v>8500</v>
      </c>
      <c r="L410" s="64" t="s">
        <v>7865</v>
      </c>
      <c r="M410">
        <v>3842</v>
      </c>
      <c r="N410" t="s">
        <v>1483</v>
      </c>
      <c r="O410" t="str">
        <f t="shared" si="35"/>
        <v>06141605081040</v>
      </c>
      <c r="P410" t="s">
        <v>1484</v>
      </c>
      <c r="Q410">
        <v>0</v>
      </c>
      <c r="R410">
        <v>0</v>
      </c>
      <c r="S410">
        <v>0</v>
      </c>
      <c r="T410">
        <v>294.87</v>
      </c>
      <c r="U410">
        <v>0</v>
      </c>
      <c r="V410">
        <v>0</v>
      </c>
      <c r="W410">
        <v>0</v>
      </c>
      <c r="X410">
        <v>38.333100000000002</v>
      </c>
      <c r="Y410">
        <v>333.20310000000001</v>
      </c>
      <c r="Z410" t="s">
        <v>7865</v>
      </c>
      <c r="AA410" s="111" t="s">
        <v>1</v>
      </c>
      <c r="AB410" t="s">
        <v>7865</v>
      </c>
      <c r="AC410">
        <v>0</v>
      </c>
    </row>
    <row r="411" spans="1:29" hidden="1" x14ac:dyDescent="0.25">
      <c r="A411" t="s">
        <v>8322</v>
      </c>
      <c r="B411" t="str">
        <f t="shared" si="36"/>
        <v>Septiembre</v>
      </c>
      <c r="C411">
        <f t="shared" si="32"/>
        <v>0</v>
      </c>
      <c r="D411">
        <v>328</v>
      </c>
      <c r="E411">
        <v>2022</v>
      </c>
      <c r="F411" t="s">
        <v>8656</v>
      </c>
      <c r="G411" t="s">
        <v>7703</v>
      </c>
      <c r="H411" t="s">
        <v>0</v>
      </c>
      <c r="I411" t="str">
        <f t="shared" si="33"/>
        <v>CCF</v>
      </c>
      <c r="J411" t="str">
        <f t="shared" si="34"/>
        <v>Impreso por imprenta o tiquetes</v>
      </c>
      <c r="K411" s="64" t="s">
        <v>8500</v>
      </c>
      <c r="L411" s="64" t="s">
        <v>7865</v>
      </c>
      <c r="M411">
        <v>1427</v>
      </c>
      <c r="N411" t="s">
        <v>1043</v>
      </c>
      <c r="O411" t="str">
        <f t="shared" si="35"/>
        <v>06142703981055</v>
      </c>
      <c r="P411" t="s">
        <v>1044</v>
      </c>
      <c r="Q411">
        <v>0</v>
      </c>
      <c r="R411">
        <v>0</v>
      </c>
      <c r="S411">
        <v>0</v>
      </c>
      <c r="T411">
        <v>9284</v>
      </c>
      <c r="U411">
        <v>0</v>
      </c>
      <c r="V411">
        <v>0</v>
      </c>
      <c r="W411">
        <v>0</v>
      </c>
      <c r="X411">
        <v>1206.92</v>
      </c>
      <c r="Y411">
        <v>10490.92</v>
      </c>
      <c r="Z411" t="s">
        <v>7865</v>
      </c>
      <c r="AA411" s="111" t="s">
        <v>1</v>
      </c>
      <c r="AB411" t="s">
        <v>8326</v>
      </c>
      <c r="AC411">
        <v>2.1</v>
      </c>
    </row>
    <row r="412" spans="1:29" hidden="1" x14ac:dyDescent="0.25">
      <c r="A412" t="s">
        <v>8322</v>
      </c>
      <c r="B412" t="str">
        <f t="shared" si="36"/>
        <v>Septiembre</v>
      </c>
      <c r="C412">
        <f t="shared" si="32"/>
        <v>0</v>
      </c>
      <c r="D412">
        <v>327</v>
      </c>
      <c r="E412">
        <v>2022</v>
      </c>
      <c r="F412" t="s">
        <v>8656</v>
      </c>
      <c r="G412" t="s">
        <v>7703</v>
      </c>
      <c r="H412" t="s">
        <v>0</v>
      </c>
      <c r="I412" t="str">
        <f t="shared" si="33"/>
        <v>CCF</v>
      </c>
      <c r="J412" t="str">
        <f t="shared" si="34"/>
        <v>Impreso por imprenta o tiquetes</v>
      </c>
      <c r="K412" s="64" t="s">
        <v>8500</v>
      </c>
      <c r="L412" s="64" t="s">
        <v>7865</v>
      </c>
      <c r="M412">
        <v>1426</v>
      </c>
      <c r="N412" t="s">
        <v>1043</v>
      </c>
      <c r="O412" t="str">
        <f t="shared" si="35"/>
        <v>06142703981055</v>
      </c>
      <c r="P412" t="s">
        <v>1044</v>
      </c>
      <c r="Q412">
        <v>0</v>
      </c>
      <c r="R412">
        <v>0</v>
      </c>
      <c r="S412">
        <v>0</v>
      </c>
      <c r="T412">
        <v>3620</v>
      </c>
      <c r="U412">
        <v>0</v>
      </c>
      <c r="V412">
        <v>0</v>
      </c>
      <c r="W412">
        <v>0</v>
      </c>
      <c r="X412">
        <v>470.6</v>
      </c>
      <c r="Y412">
        <v>4090.6</v>
      </c>
      <c r="Z412" t="s">
        <v>7865</v>
      </c>
      <c r="AA412" s="111" t="s">
        <v>1</v>
      </c>
      <c r="AB412" t="s">
        <v>7865</v>
      </c>
      <c r="AC412">
        <v>0</v>
      </c>
    </row>
    <row r="413" spans="1:29" hidden="1" x14ac:dyDescent="0.25">
      <c r="A413" t="s">
        <v>8322</v>
      </c>
      <c r="B413" t="str">
        <f t="shared" si="36"/>
        <v>Septiembre</v>
      </c>
      <c r="C413">
        <f t="shared" si="32"/>
        <v>0</v>
      </c>
      <c r="D413">
        <v>326</v>
      </c>
      <c r="E413">
        <v>2022</v>
      </c>
      <c r="F413" t="s">
        <v>8656</v>
      </c>
      <c r="G413" t="s">
        <v>7703</v>
      </c>
      <c r="H413" t="s">
        <v>0</v>
      </c>
      <c r="I413" t="str">
        <f t="shared" si="33"/>
        <v>CCF</v>
      </c>
      <c r="J413" t="str">
        <f t="shared" si="34"/>
        <v>Impreso por imprenta o tiquetes</v>
      </c>
      <c r="K413" s="64" t="s">
        <v>8500</v>
      </c>
      <c r="L413" s="64" t="s">
        <v>7865</v>
      </c>
      <c r="M413">
        <v>17546</v>
      </c>
      <c r="N413" t="s">
        <v>1320</v>
      </c>
      <c r="O413" t="str">
        <f t="shared" si="35"/>
        <v>06140711071030</v>
      </c>
      <c r="P413" t="s">
        <v>1321</v>
      </c>
      <c r="Q413">
        <v>0</v>
      </c>
      <c r="R413">
        <v>0</v>
      </c>
      <c r="S413">
        <v>0</v>
      </c>
      <c r="T413">
        <v>46.9</v>
      </c>
      <c r="U413">
        <v>0</v>
      </c>
      <c r="V413">
        <v>0</v>
      </c>
      <c r="W413">
        <v>0</v>
      </c>
      <c r="X413">
        <v>6.0970000000000004</v>
      </c>
      <c r="Y413">
        <v>52.997</v>
      </c>
      <c r="Z413" t="s">
        <v>7865</v>
      </c>
      <c r="AA413" s="111" t="s">
        <v>1</v>
      </c>
      <c r="AB413" t="s">
        <v>8047</v>
      </c>
      <c r="AC413">
        <v>13.22</v>
      </c>
    </row>
    <row r="414" spans="1:29" hidden="1" x14ac:dyDescent="0.25">
      <c r="A414" t="s">
        <v>8322</v>
      </c>
      <c r="B414" t="str">
        <f t="shared" si="36"/>
        <v>Septiembre</v>
      </c>
      <c r="C414">
        <f t="shared" si="32"/>
        <v>0</v>
      </c>
      <c r="D414">
        <v>325</v>
      </c>
      <c r="E414">
        <v>2022</v>
      </c>
      <c r="F414" t="s">
        <v>8656</v>
      </c>
      <c r="G414" t="s">
        <v>7703</v>
      </c>
      <c r="H414" t="s">
        <v>0</v>
      </c>
      <c r="I414" t="str">
        <f t="shared" si="33"/>
        <v>CCF</v>
      </c>
      <c r="J414" t="str">
        <f t="shared" si="34"/>
        <v>Impreso por imprenta o tiquetes</v>
      </c>
      <c r="K414" s="64" t="s">
        <v>8500</v>
      </c>
      <c r="L414" s="64" t="s">
        <v>7865</v>
      </c>
      <c r="M414">
        <v>181786</v>
      </c>
      <c r="N414" t="s">
        <v>1322</v>
      </c>
      <c r="O414" t="str">
        <f t="shared" si="35"/>
        <v>14070503650018</v>
      </c>
      <c r="P414" t="s">
        <v>1323</v>
      </c>
      <c r="Q414">
        <v>0.99</v>
      </c>
      <c r="R414">
        <v>0</v>
      </c>
      <c r="S414">
        <v>0</v>
      </c>
      <c r="T414">
        <v>16.82</v>
      </c>
      <c r="U414">
        <v>0</v>
      </c>
      <c r="V414">
        <v>0</v>
      </c>
      <c r="W414">
        <v>0</v>
      </c>
      <c r="X414">
        <v>2.1866000000000003</v>
      </c>
      <c r="Y414">
        <v>19.996600000000001</v>
      </c>
      <c r="Z414" t="s">
        <v>7865</v>
      </c>
      <c r="AA414" s="111" t="s">
        <v>1</v>
      </c>
      <c r="AB414" t="s">
        <v>8040</v>
      </c>
      <c r="AC414">
        <v>86.39</v>
      </c>
    </row>
    <row r="415" spans="1:29" hidden="1" x14ac:dyDescent="0.25">
      <c r="A415" t="s">
        <v>8322</v>
      </c>
      <c r="B415" t="str">
        <f t="shared" si="36"/>
        <v>Septiembre</v>
      </c>
      <c r="C415">
        <f t="shared" si="32"/>
        <v>0</v>
      </c>
      <c r="D415">
        <v>324</v>
      </c>
      <c r="E415">
        <v>2022</v>
      </c>
      <c r="F415" t="s">
        <v>8656</v>
      </c>
      <c r="G415" t="s">
        <v>7703</v>
      </c>
      <c r="H415" t="s">
        <v>0</v>
      </c>
      <c r="I415" t="str">
        <f t="shared" si="33"/>
        <v>CCF</v>
      </c>
      <c r="J415" t="str">
        <f t="shared" si="34"/>
        <v>Impreso por imprenta o tiquetes</v>
      </c>
      <c r="K415" s="64" t="s">
        <v>8500</v>
      </c>
      <c r="L415" s="64" t="s">
        <v>7865</v>
      </c>
      <c r="M415">
        <v>262942</v>
      </c>
      <c r="N415" t="s">
        <v>1441</v>
      </c>
      <c r="O415" t="str">
        <f t="shared" si="35"/>
        <v>06142604071063</v>
      </c>
      <c r="P415" t="s">
        <v>1442</v>
      </c>
      <c r="Q415">
        <v>1.48</v>
      </c>
      <c r="R415">
        <v>0</v>
      </c>
      <c r="S415">
        <v>0</v>
      </c>
      <c r="T415">
        <v>25.24</v>
      </c>
      <c r="U415">
        <v>0</v>
      </c>
      <c r="V415">
        <v>0</v>
      </c>
      <c r="W415">
        <v>0</v>
      </c>
      <c r="X415">
        <v>3.2812000000000001</v>
      </c>
      <c r="Y415">
        <v>30.001199999999997</v>
      </c>
      <c r="Z415" t="s">
        <v>7865</v>
      </c>
      <c r="AA415" s="111" t="s">
        <v>1</v>
      </c>
      <c r="AB415" t="s">
        <v>7865</v>
      </c>
      <c r="AC415">
        <v>0</v>
      </c>
    </row>
    <row r="416" spans="1:29" hidden="1" x14ac:dyDescent="0.25">
      <c r="A416" t="s">
        <v>8322</v>
      </c>
      <c r="B416" t="str">
        <f t="shared" si="36"/>
        <v>Septiembre</v>
      </c>
      <c r="C416">
        <f t="shared" si="32"/>
        <v>0</v>
      </c>
      <c r="D416">
        <v>323</v>
      </c>
      <c r="E416">
        <v>2022</v>
      </c>
      <c r="F416" t="s">
        <v>8656</v>
      </c>
      <c r="G416" t="s">
        <v>7703</v>
      </c>
      <c r="H416" t="s">
        <v>0</v>
      </c>
      <c r="I416" t="str">
        <f t="shared" si="33"/>
        <v>CCF</v>
      </c>
      <c r="J416" t="str">
        <f t="shared" si="34"/>
        <v>Impreso por imprenta o tiquetes</v>
      </c>
      <c r="K416" s="64" t="s">
        <v>8500</v>
      </c>
      <c r="L416" s="64" t="s">
        <v>7865</v>
      </c>
      <c r="M416">
        <v>1038343</v>
      </c>
      <c r="N416" t="s">
        <v>1352</v>
      </c>
      <c r="O416" t="str">
        <f t="shared" si="35"/>
        <v>06142708101053</v>
      </c>
      <c r="P416" t="s">
        <v>1353</v>
      </c>
      <c r="Q416">
        <v>1.7</v>
      </c>
      <c r="R416">
        <v>0</v>
      </c>
      <c r="S416">
        <v>0</v>
      </c>
      <c r="T416">
        <v>29.47</v>
      </c>
      <c r="U416">
        <v>0</v>
      </c>
      <c r="V416">
        <v>0</v>
      </c>
      <c r="W416">
        <v>0</v>
      </c>
      <c r="X416">
        <v>3.8311000000000002</v>
      </c>
      <c r="Y416">
        <v>35.001100000000001</v>
      </c>
      <c r="Z416" t="s">
        <v>7865</v>
      </c>
      <c r="AA416" s="111" t="s">
        <v>1</v>
      </c>
      <c r="AB416" t="s">
        <v>7865</v>
      </c>
      <c r="AC416">
        <v>0</v>
      </c>
    </row>
    <row r="417" spans="1:29" hidden="1" x14ac:dyDescent="0.25">
      <c r="A417" t="s">
        <v>8322</v>
      </c>
      <c r="B417" t="str">
        <f t="shared" si="36"/>
        <v>Septiembre</v>
      </c>
      <c r="C417">
        <f t="shared" si="32"/>
        <v>0</v>
      </c>
      <c r="D417">
        <v>322</v>
      </c>
      <c r="E417">
        <v>2022</v>
      </c>
      <c r="F417" t="s">
        <v>8672</v>
      </c>
      <c r="G417" t="s">
        <v>7703</v>
      </c>
      <c r="H417" t="s">
        <v>0</v>
      </c>
      <c r="I417" t="str">
        <f t="shared" si="33"/>
        <v>CCF</v>
      </c>
      <c r="J417" t="str">
        <f t="shared" si="34"/>
        <v>Impreso por imprenta o tiquetes</v>
      </c>
      <c r="K417" s="64" t="s">
        <v>8500</v>
      </c>
      <c r="L417" s="64" t="s">
        <v>7865</v>
      </c>
      <c r="M417">
        <v>9579</v>
      </c>
      <c r="N417" t="s">
        <v>6921</v>
      </c>
      <c r="O417" t="str">
        <f t="shared" si="35"/>
        <v>06142406031056</v>
      </c>
      <c r="P417" t="s">
        <v>6922</v>
      </c>
      <c r="Q417">
        <v>0</v>
      </c>
      <c r="R417">
        <v>0</v>
      </c>
      <c r="S417">
        <v>0</v>
      </c>
      <c r="T417">
        <v>52</v>
      </c>
      <c r="U417">
        <v>0</v>
      </c>
      <c r="V417">
        <v>0</v>
      </c>
      <c r="W417">
        <v>0</v>
      </c>
      <c r="X417">
        <v>6.76</v>
      </c>
      <c r="Y417">
        <v>58.76</v>
      </c>
      <c r="Z417" t="s">
        <v>7865</v>
      </c>
      <c r="AA417" s="111" t="s">
        <v>1</v>
      </c>
      <c r="AB417" t="s">
        <v>7865</v>
      </c>
      <c r="AC417">
        <v>0</v>
      </c>
    </row>
    <row r="418" spans="1:29" hidden="1" x14ac:dyDescent="0.25">
      <c r="A418" t="s">
        <v>8322</v>
      </c>
      <c r="B418" t="str">
        <f t="shared" si="36"/>
        <v>Septiembre</v>
      </c>
      <c r="C418">
        <f t="shared" si="32"/>
        <v>0</v>
      </c>
      <c r="D418">
        <v>321</v>
      </c>
      <c r="E418">
        <v>2022</v>
      </c>
      <c r="F418" t="s">
        <v>8672</v>
      </c>
      <c r="G418" t="s">
        <v>7703</v>
      </c>
      <c r="H418" t="s">
        <v>0</v>
      </c>
      <c r="I418" t="str">
        <f t="shared" si="33"/>
        <v>CCF</v>
      </c>
      <c r="J418" t="str">
        <f t="shared" si="34"/>
        <v>Impreso por imprenta o tiquetes</v>
      </c>
      <c r="K418" s="64" t="s">
        <v>8500</v>
      </c>
      <c r="L418" s="64" t="s">
        <v>7865</v>
      </c>
      <c r="M418">
        <v>485877</v>
      </c>
      <c r="N418" t="s">
        <v>1410</v>
      </c>
      <c r="O418" t="str">
        <f t="shared" si="35"/>
        <v>06142008011037</v>
      </c>
      <c r="P418" t="s">
        <v>1411</v>
      </c>
      <c r="Q418">
        <v>0</v>
      </c>
      <c r="R418">
        <v>0</v>
      </c>
      <c r="S418">
        <v>0</v>
      </c>
      <c r="T418">
        <v>224.78</v>
      </c>
      <c r="U418">
        <v>0</v>
      </c>
      <c r="V418">
        <v>0</v>
      </c>
      <c r="W418">
        <v>0</v>
      </c>
      <c r="X418">
        <v>29.221400000000003</v>
      </c>
      <c r="Y418">
        <v>254.00139999999999</v>
      </c>
      <c r="Z418" t="s">
        <v>7865</v>
      </c>
      <c r="AA418" s="111" t="s">
        <v>1</v>
      </c>
      <c r="AB418" t="s">
        <v>8040</v>
      </c>
      <c r="AC418">
        <v>11.9</v>
      </c>
    </row>
    <row r="419" spans="1:29" hidden="1" x14ac:dyDescent="0.25">
      <c r="A419" t="s">
        <v>8322</v>
      </c>
      <c r="B419" t="str">
        <f t="shared" si="36"/>
        <v>Septiembre</v>
      </c>
      <c r="C419">
        <f t="shared" si="32"/>
        <v>0</v>
      </c>
      <c r="D419">
        <v>320</v>
      </c>
      <c r="E419">
        <v>2022</v>
      </c>
      <c r="F419" t="s">
        <v>8633</v>
      </c>
      <c r="G419" t="s">
        <v>7703</v>
      </c>
      <c r="H419" t="s">
        <v>0</v>
      </c>
      <c r="I419" t="str">
        <f t="shared" si="33"/>
        <v>CCF</v>
      </c>
      <c r="J419" t="str">
        <f t="shared" si="34"/>
        <v>Impreso por imprenta o tiquetes</v>
      </c>
      <c r="K419" s="64" t="s">
        <v>8500</v>
      </c>
      <c r="L419" s="64" t="s">
        <v>7865</v>
      </c>
      <c r="M419">
        <v>44718</v>
      </c>
      <c r="N419" t="s">
        <v>1343</v>
      </c>
      <c r="O419" t="str">
        <f t="shared" si="35"/>
        <v>07151508430012</v>
      </c>
      <c r="P419" t="s">
        <v>1344</v>
      </c>
      <c r="Q419">
        <v>2.2599999999999998</v>
      </c>
      <c r="R419">
        <v>0</v>
      </c>
      <c r="S419">
        <v>0</v>
      </c>
      <c r="T419">
        <v>40.479999999999997</v>
      </c>
      <c r="U419">
        <v>0</v>
      </c>
      <c r="V419">
        <v>0</v>
      </c>
      <c r="W419">
        <v>0</v>
      </c>
      <c r="X419">
        <v>5.2623999999999995</v>
      </c>
      <c r="Y419">
        <v>48.002399999999994</v>
      </c>
      <c r="Z419" t="s">
        <v>7865</v>
      </c>
      <c r="AA419" s="111" t="s">
        <v>1</v>
      </c>
      <c r="AB419" t="s">
        <v>7865</v>
      </c>
      <c r="AC419">
        <v>0</v>
      </c>
    </row>
    <row r="420" spans="1:29" hidden="1" x14ac:dyDescent="0.25">
      <c r="A420" t="s">
        <v>8322</v>
      </c>
      <c r="B420" t="str">
        <f t="shared" si="36"/>
        <v>Septiembre</v>
      </c>
      <c r="C420">
        <f t="shared" si="32"/>
        <v>0</v>
      </c>
      <c r="D420">
        <v>319</v>
      </c>
      <c r="E420">
        <v>2022</v>
      </c>
      <c r="F420" t="s">
        <v>8633</v>
      </c>
      <c r="G420" t="s">
        <v>7703</v>
      </c>
      <c r="H420" t="s">
        <v>0</v>
      </c>
      <c r="I420" t="str">
        <f t="shared" si="33"/>
        <v>CCF</v>
      </c>
      <c r="J420" t="str">
        <f t="shared" si="34"/>
        <v>Impreso por imprenta o tiquetes</v>
      </c>
      <c r="K420" s="64" t="s">
        <v>8500</v>
      </c>
      <c r="L420" s="64" t="s">
        <v>7865</v>
      </c>
      <c r="M420">
        <v>347034</v>
      </c>
      <c r="N420" t="s">
        <v>1814</v>
      </c>
      <c r="O420" t="str">
        <f t="shared" si="35"/>
        <v>05110402951018</v>
      </c>
      <c r="P420" t="s">
        <v>1815</v>
      </c>
      <c r="Q420">
        <v>0</v>
      </c>
      <c r="R420">
        <v>0</v>
      </c>
      <c r="S420">
        <v>0</v>
      </c>
      <c r="T420">
        <v>15</v>
      </c>
      <c r="U420">
        <v>0</v>
      </c>
      <c r="V420">
        <v>0</v>
      </c>
      <c r="W420">
        <v>0</v>
      </c>
      <c r="X420">
        <v>1.9500000000000002</v>
      </c>
      <c r="Y420">
        <v>16.95</v>
      </c>
      <c r="Z420" t="s">
        <v>7865</v>
      </c>
      <c r="AA420" s="111" t="s">
        <v>1</v>
      </c>
      <c r="AB420" t="s">
        <v>7865</v>
      </c>
      <c r="AC420">
        <v>0</v>
      </c>
    </row>
    <row r="421" spans="1:29" hidden="1" x14ac:dyDescent="0.25">
      <c r="A421" t="s">
        <v>8322</v>
      </c>
      <c r="B421" t="str">
        <f t="shared" si="36"/>
        <v>Septiembre</v>
      </c>
      <c r="C421">
        <f t="shared" si="32"/>
        <v>0</v>
      </c>
      <c r="D421">
        <v>318</v>
      </c>
      <c r="E421">
        <v>2022</v>
      </c>
      <c r="F421" t="s">
        <v>8633</v>
      </c>
      <c r="G421" t="s">
        <v>7703</v>
      </c>
      <c r="H421" t="s">
        <v>0</v>
      </c>
      <c r="I421" t="str">
        <f t="shared" si="33"/>
        <v>CCF</v>
      </c>
      <c r="J421" t="str">
        <f t="shared" si="34"/>
        <v>Impreso por imprenta o tiquetes</v>
      </c>
      <c r="K421" s="64" t="s">
        <v>8500</v>
      </c>
      <c r="L421" s="64" t="s">
        <v>7865</v>
      </c>
      <c r="M421">
        <v>150333</v>
      </c>
      <c r="N421" t="s">
        <v>1352</v>
      </c>
      <c r="O421" t="str">
        <f t="shared" si="35"/>
        <v>06142708101053</v>
      </c>
      <c r="P421" t="s">
        <v>1353</v>
      </c>
      <c r="Q421">
        <v>1.94</v>
      </c>
      <c r="R421">
        <v>0</v>
      </c>
      <c r="S421">
        <v>0</v>
      </c>
      <c r="T421">
        <v>33.68</v>
      </c>
      <c r="U421">
        <v>0</v>
      </c>
      <c r="V421">
        <v>0</v>
      </c>
      <c r="W421">
        <v>0</v>
      </c>
      <c r="X421">
        <v>4.3784000000000001</v>
      </c>
      <c r="Y421">
        <v>39.998399999999997</v>
      </c>
      <c r="Z421" t="s">
        <v>7865</v>
      </c>
      <c r="AA421" s="111" t="s">
        <v>1</v>
      </c>
      <c r="AB421" t="s">
        <v>7865</v>
      </c>
      <c r="AC421">
        <v>0</v>
      </c>
    </row>
    <row r="422" spans="1:29" hidden="1" x14ac:dyDescent="0.25">
      <c r="A422" t="s">
        <v>8322</v>
      </c>
      <c r="B422" t="str">
        <f t="shared" si="36"/>
        <v>Septiembre</v>
      </c>
      <c r="C422">
        <f t="shared" si="32"/>
        <v>0</v>
      </c>
      <c r="D422">
        <v>317</v>
      </c>
      <c r="E422">
        <v>2022</v>
      </c>
      <c r="F422" t="s">
        <v>8634</v>
      </c>
      <c r="G422" t="s">
        <v>7703</v>
      </c>
      <c r="H422" t="s">
        <v>0</v>
      </c>
      <c r="I422" t="str">
        <f t="shared" si="33"/>
        <v>CCF</v>
      </c>
      <c r="J422" t="str">
        <f t="shared" si="34"/>
        <v>Impreso por imprenta o tiquetes</v>
      </c>
      <c r="K422" s="64" t="s">
        <v>8500</v>
      </c>
      <c r="L422" s="64" t="s">
        <v>7865</v>
      </c>
      <c r="M422">
        <v>3394</v>
      </c>
      <c r="N422" t="s">
        <v>1422</v>
      </c>
      <c r="O422" t="str">
        <f t="shared" si="35"/>
        <v>06141609031012</v>
      </c>
      <c r="P422" t="s">
        <v>1423</v>
      </c>
      <c r="Q422">
        <v>0.46</v>
      </c>
      <c r="R422">
        <v>0</v>
      </c>
      <c r="S422">
        <v>0</v>
      </c>
      <c r="T422">
        <v>8.44</v>
      </c>
      <c r="U422">
        <v>0</v>
      </c>
      <c r="V422">
        <v>0</v>
      </c>
      <c r="W422">
        <v>0</v>
      </c>
      <c r="X422">
        <v>1.0972</v>
      </c>
      <c r="Y422">
        <v>9.9971999999999994</v>
      </c>
      <c r="Z422" t="s">
        <v>7865</v>
      </c>
      <c r="AA422" s="111" t="s">
        <v>1</v>
      </c>
      <c r="AB422" t="s">
        <v>8040</v>
      </c>
      <c r="AC422">
        <v>23.27</v>
      </c>
    </row>
    <row r="423" spans="1:29" hidden="1" x14ac:dyDescent="0.25">
      <c r="A423" t="s">
        <v>8322</v>
      </c>
      <c r="B423" t="str">
        <f t="shared" si="36"/>
        <v>Septiembre</v>
      </c>
      <c r="C423">
        <f t="shared" si="32"/>
        <v>0</v>
      </c>
      <c r="D423">
        <v>316</v>
      </c>
      <c r="E423">
        <v>2022</v>
      </c>
      <c r="F423" t="s">
        <v>8634</v>
      </c>
      <c r="G423" t="s">
        <v>7703</v>
      </c>
      <c r="H423" t="s">
        <v>0</v>
      </c>
      <c r="I423" t="str">
        <f t="shared" si="33"/>
        <v>CCF</v>
      </c>
      <c r="J423" t="str">
        <f t="shared" si="34"/>
        <v>Impreso por imprenta o tiquetes</v>
      </c>
      <c r="K423" s="64" t="s">
        <v>8500</v>
      </c>
      <c r="L423" s="64" t="s">
        <v>7865</v>
      </c>
      <c r="M423">
        <v>150735</v>
      </c>
      <c r="N423" t="s">
        <v>39</v>
      </c>
      <c r="O423" t="str">
        <f t="shared" si="35"/>
        <v>06141909001034</v>
      </c>
      <c r="P423" t="s">
        <v>1417</v>
      </c>
      <c r="Q423">
        <v>2.27</v>
      </c>
      <c r="R423">
        <v>0</v>
      </c>
      <c r="S423">
        <v>0</v>
      </c>
      <c r="T423">
        <v>40.46</v>
      </c>
      <c r="U423">
        <v>0</v>
      </c>
      <c r="V423">
        <v>0</v>
      </c>
      <c r="W423">
        <v>0</v>
      </c>
      <c r="X423">
        <v>5.2598000000000003</v>
      </c>
      <c r="Y423">
        <v>47.989800000000002</v>
      </c>
      <c r="Z423" t="s">
        <v>7865</v>
      </c>
      <c r="AA423" s="111" t="s">
        <v>1</v>
      </c>
      <c r="AB423" t="s">
        <v>7865</v>
      </c>
      <c r="AC423">
        <v>0</v>
      </c>
    </row>
    <row r="424" spans="1:29" hidden="1" x14ac:dyDescent="0.25">
      <c r="A424" t="s">
        <v>8322</v>
      </c>
      <c r="B424" t="str">
        <f t="shared" si="36"/>
        <v>Septiembre</v>
      </c>
      <c r="C424">
        <f t="shared" si="32"/>
        <v>0</v>
      </c>
      <c r="D424">
        <v>315</v>
      </c>
      <c r="E424">
        <v>2022</v>
      </c>
      <c r="F424" t="s">
        <v>8634</v>
      </c>
      <c r="G424" t="s">
        <v>7703</v>
      </c>
      <c r="H424" t="s">
        <v>0</v>
      </c>
      <c r="I424" t="str">
        <f t="shared" si="33"/>
        <v>CCF</v>
      </c>
      <c r="J424" t="str">
        <f t="shared" si="34"/>
        <v>Impreso por imprenta o tiquetes</v>
      </c>
      <c r="K424" s="64" t="s">
        <v>8500</v>
      </c>
      <c r="L424" s="64" t="s">
        <v>7865</v>
      </c>
      <c r="M424">
        <v>13009</v>
      </c>
      <c r="N424" t="s">
        <v>1348</v>
      </c>
      <c r="O424" t="str">
        <f t="shared" si="35"/>
        <v>06142406870019</v>
      </c>
      <c r="P424" t="s">
        <v>1349</v>
      </c>
      <c r="Q424">
        <v>0</v>
      </c>
      <c r="R424">
        <v>0</v>
      </c>
      <c r="S424">
        <v>0</v>
      </c>
      <c r="T424">
        <v>199.25</v>
      </c>
      <c r="U424">
        <v>0</v>
      </c>
      <c r="V424">
        <v>0</v>
      </c>
      <c r="W424">
        <v>0</v>
      </c>
      <c r="X424">
        <v>25.9025</v>
      </c>
      <c r="Y424">
        <v>225.1525</v>
      </c>
      <c r="Z424" t="s">
        <v>7865</v>
      </c>
      <c r="AA424" s="111" t="s">
        <v>1</v>
      </c>
      <c r="AB424" t="s">
        <v>7865</v>
      </c>
      <c r="AC424">
        <v>0</v>
      </c>
    </row>
    <row r="425" spans="1:29" hidden="1" x14ac:dyDescent="0.25">
      <c r="A425" t="s">
        <v>8322</v>
      </c>
      <c r="B425" t="str">
        <f t="shared" si="36"/>
        <v>Septiembre</v>
      </c>
      <c r="C425">
        <f t="shared" si="32"/>
        <v>0</v>
      </c>
      <c r="D425">
        <v>314</v>
      </c>
      <c r="E425">
        <v>2022</v>
      </c>
      <c r="F425" t="s">
        <v>8634</v>
      </c>
      <c r="G425" t="s">
        <v>7703</v>
      </c>
      <c r="H425" t="s">
        <v>0</v>
      </c>
      <c r="I425" t="str">
        <f t="shared" si="33"/>
        <v>CCF</v>
      </c>
      <c r="J425" t="str">
        <f t="shared" si="34"/>
        <v>Impreso por imprenta o tiquetes</v>
      </c>
      <c r="K425" s="64" t="s">
        <v>8500</v>
      </c>
      <c r="L425" s="64" t="s">
        <v>7865</v>
      </c>
      <c r="M425">
        <v>145</v>
      </c>
      <c r="N425" t="s">
        <v>1431</v>
      </c>
      <c r="O425" t="str">
        <f t="shared" si="35"/>
        <v>06141407941017</v>
      </c>
      <c r="P425" t="s">
        <v>1432</v>
      </c>
      <c r="Q425">
        <v>0</v>
      </c>
      <c r="R425">
        <v>0</v>
      </c>
      <c r="S425">
        <v>0</v>
      </c>
      <c r="T425">
        <v>1075.5</v>
      </c>
      <c r="U425">
        <v>0</v>
      </c>
      <c r="V425">
        <v>0</v>
      </c>
      <c r="W425">
        <v>0</v>
      </c>
      <c r="X425">
        <v>139.815</v>
      </c>
      <c r="Y425">
        <v>1215.3150000000001</v>
      </c>
      <c r="Z425" t="s">
        <v>7865</v>
      </c>
      <c r="AA425" s="111" t="s">
        <v>1</v>
      </c>
      <c r="AB425" t="s">
        <v>7865</v>
      </c>
      <c r="AC425">
        <v>0</v>
      </c>
    </row>
    <row r="426" spans="1:29" hidden="1" x14ac:dyDescent="0.25">
      <c r="A426" t="s">
        <v>8322</v>
      </c>
      <c r="B426" t="str">
        <f t="shared" si="36"/>
        <v>Septiembre</v>
      </c>
      <c r="C426">
        <f t="shared" si="32"/>
        <v>0</v>
      </c>
      <c r="D426">
        <v>313</v>
      </c>
      <c r="E426">
        <v>2022</v>
      </c>
      <c r="F426" t="s">
        <v>8634</v>
      </c>
      <c r="G426" t="s">
        <v>7703</v>
      </c>
      <c r="H426" t="s">
        <v>0</v>
      </c>
      <c r="I426" t="str">
        <f t="shared" si="33"/>
        <v>CCF</v>
      </c>
      <c r="J426" t="str">
        <f t="shared" si="34"/>
        <v>Impreso por imprenta o tiquetes</v>
      </c>
      <c r="K426" s="64" t="s">
        <v>8500</v>
      </c>
      <c r="L426" s="64" t="s">
        <v>7865</v>
      </c>
      <c r="M426">
        <v>28842</v>
      </c>
      <c r="N426" t="s">
        <v>1382</v>
      </c>
      <c r="O426" t="str">
        <f t="shared" si="35"/>
        <v>06142501101070</v>
      </c>
      <c r="P426" t="s">
        <v>1383</v>
      </c>
      <c r="Q426">
        <v>1.93</v>
      </c>
      <c r="R426">
        <v>0</v>
      </c>
      <c r="S426">
        <v>0</v>
      </c>
      <c r="T426">
        <v>33.69</v>
      </c>
      <c r="U426">
        <v>0</v>
      </c>
      <c r="V426">
        <v>0</v>
      </c>
      <c r="W426">
        <v>0</v>
      </c>
      <c r="X426">
        <v>4.3796999999999997</v>
      </c>
      <c r="Y426">
        <v>39.999699999999997</v>
      </c>
      <c r="Z426" t="s">
        <v>7865</v>
      </c>
      <c r="AA426" s="111" t="s">
        <v>1</v>
      </c>
      <c r="AB426" t="s">
        <v>7865</v>
      </c>
      <c r="AC426">
        <v>0</v>
      </c>
    </row>
    <row r="427" spans="1:29" hidden="1" x14ac:dyDescent="0.25">
      <c r="A427" t="s">
        <v>8322</v>
      </c>
      <c r="B427" t="str">
        <f t="shared" si="36"/>
        <v>Septiembre</v>
      </c>
      <c r="C427">
        <f t="shared" si="32"/>
        <v>0</v>
      </c>
      <c r="D427">
        <v>312</v>
      </c>
      <c r="E427">
        <v>2022</v>
      </c>
      <c r="F427" t="s">
        <v>8657</v>
      </c>
      <c r="G427" t="s">
        <v>7703</v>
      </c>
      <c r="H427" t="s">
        <v>0</v>
      </c>
      <c r="I427" t="str">
        <f t="shared" si="33"/>
        <v>CCF</v>
      </c>
      <c r="J427" t="str">
        <f t="shared" si="34"/>
        <v>Impreso por imprenta o tiquetes</v>
      </c>
      <c r="K427" s="64" t="s">
        <v>8500</v>
      </c>
      <c r="L427" s="64" t="s">
        <v>7865</v>
      </c>
      <c r="M427">
        <v>180273</v>
      </c>
      <c r="N427" t="s">
        <v>1322</v>
      </c>
      <c r="O427" t="str">
        <f t="shared" si="35"/>
        <v>14070503650018</v>
      </c>
      <c r="P427" t="s">
        <v>1323</v>
      </c>
      <c r="Q427">
        <v>0.99</v>
      </c>
      <c r="R427">
        <v>0</v>
      </c>
      <c r="S427">
        <v>0</v>
      </c>
      <c r="T427">
        <v>16.82</v>
      </c>
      <c r="U427">
        <v>0</v>
      </c>
      <c r="V427">
        <v>0</v>
      </c>
      <c r="W427">
        <v>0</v>
      </c>
      <c r="X427">
        <v>2.1866000000000003</v>
      </c>
      <c r="Y427">
        <v>19.996600000000001</v>
      </c>
      <c r="Z427" t="s">
        <v>7865</v>
      </c>
      <c r="AA427" s="111" t="s">
        <v>1</v>
      </c>
      <c r="AB427" t="s">
        <v>7865</v>
      </c>
      <c r="AC427">
        <v>0</v>
      </c>
    </row>
    <row r="428" spans="1:29" hidden="1" x14ac:dyDescent="0.25">
      <c r="A428" t="s">
        <v>8322</v>
      </c>
      <c r="B428" t="str">
        <f t="shared" si="36"/>
        <v>Septiembre</v>
      </c>
      <c r="C428">
        <f t="shared" si="32"/>
        <v>0</v>
      </c>
      <c r="D428">
        <v>311</v>
      </c>
      <c r="E428">
        <v>2022</v>
      </c>
      <c r="F428" t="s">
        <v>8657</v>
      </c>
      <c r="G428" t="s">
        <v>7703</v>
      </c>
      <c r="H428" t="s">
        <v>0</v>
      </c>
      <c r="I428" t="str">
        <f t="shared" si="33"/>
        <v>CCF</v>
      </c>
      <c r="J428" t="str">
        <f t="shared" si="34"/>
        <v>Impreso por imprenta o tiquetes</v>
      </c>
      <c r="K428" s="64" t="s">
        <v>8500</v>
      </c>
      <c r="L428" s="64" t="s">
        <v>7865</v>
      </c>
      <c r="M428">
        <v>103266</v>
      </c>
      <c r="N428" t="s">
        <v>1322</v>
      </c>
      <c r="O428" t="str">
        <f t="shared" si="35"/>
        <v>14070503650018</v>
      </c>
      <c r="P428" t="s">
        <v>1323</v>
      </c>
      <c r="Q428">
        <v>2.5</v>
      </c>
      <c r="R428">
        <v>0</v>
      </c>
      <c r="S428">
        <v>0</v>
      </c>
      <c r="T428">
        <v>44.36</v>
      </c>
      <c r="U428">
        <v>0</v>
      </c>
      <c r="V428">
        <v>0</v>
      </c>
      <c r="W428">
        <v>0</v>
      </c>
      <c r="X428">
        <v>5.7667999999999999</v>
      </c>
      <c r="Y428">
        <v>52.626800000000003</v>
      </c>
      <c r="Z428" t="s">
        <v>7865</v>
      </c>
      <c r="AA428" s="111" t="s">
        <v>1</v>
      </c>
      <c r="AB428" t="s">
        <v>7865</v>
      </c>
      <c r="AC428">
        <v>0</v>
      </c>
    </row>
    <row r="429" spans="1:29" hidden="1" x14ac:dyDescent="0.25">
      <c r="A429" t="s">
        <v>8322</v>
      </c>
      <c r="B429" t="str">
        <f t="shared" si="36"/>
        <v>Septiembre</v>
      </c>
      <c r="C429">
        <f t="shared" si="32"/>
        <v>0</v>
      </c>
      <c r="D429">
        <v>310</v>
      </c>
      <c r="E429">
        <v>2022</v>
      </c>
      <c r="F429" t="s">
        <v>8657</v>
      </c>
      <c r="G429" t="s">
        <v>7703</v>
      </c>
      <c r="H429" t="s">
        <v>0</v>
      </c>
      <c r="I429" t="str">
        <f t="shared" si="33"/>
        <v>CCF</v>
      </c>
      <c r="J429" t="str">
        <f t="shared" si="34"/>
        <v>Impreso por imprenta o tiquetes</v>
      </c>
      <c r="K429" s="64" t="s">
        <v>8500</v>
      </c>
      <c r="L429" s="64" t="s">
        <v>7865</v>
      </c>
      <c r="M429">
        <v>103261</v>
      </c>
      <c r="N429" t="s">
        <v>1322</v>
      </c>
      <c r="O429" t="str">
        <f t="shared" si="35"/>
        <v>14070503650018</v>
      </c>
      <c r="P429" t="s">
        <v>1323</v>
      </c>
      <c r="Q429">
        <v>2.38</v>
      </c>
      <c r="R429">
        <v>0</v>
      </c>
      <c r="S429">
        <v>0</v>
      </c>
      <c r="T429">
        <v>42.15</v>
      </c>
      <c r="U429">
        <v>0</v>
      </c>
      <c r="V429">
        <v>0</v>
      </c>
      <c r="W429">
        <v>0</v>
      </c>
      <c r="X429">
        <v>5.4794999999999998</v>
      </c>
      <c r="Y429">
        <v>50.009500000000003</v>
      </c>
      <c r="Z429" t="s">
        <v>7865</v>
      </c>
      <c r="AA429" s="111" t="s">
        <v>1</v>
      </c>
      <c r="AB429" t="s">
        <v>7865</v>
      </c>
      <c r="AC429">
        <v>0</v>
      </c>
    </row>
    <row r="430" spans="1:29" hidden="1" x14ac:dyDescent="0.25">
      <c r="A430" t="s">
        <v>8322</v>
      </c>
      <c r="B430" t="str">
        <f t="shared" si="36"/>
        <v>Septiembre</v>
      </c>
      <c r="C430">
        <f t="shared" si="32"/>
        <v>0</v>
      </c>
      <c r="D430">
        <v>309</v>
      </c>
      <c r="E430">
        <v>2022</v>
      </c>
      <c r="F430" t="s">
        <v>8657</v>
      </c>
      <c r="G430" t="s">
        <v>7703</v>
      </c>
      <c r="H430" t="s">
        <v>0</v>
      </c>
      <c r="I430" t="str">
        <f t="shared" si="33"/>
        <v>CCF</v>
      </c>
      <c r="J430" t="str">
        <f t="shared" si="34"/>
        <v>Impreso por imprenta o tiquetes</v>
      </c>
      <c r="K430" s="64" t="s">
        <v>8500</v>
      </c>
      <c r="L430" s="64" t="s">
        <v>7865</v>
      </c>
      <c r="M430">
        <v>2413</v>
      </c>
      <c r="N430" t="s">
        <v>8670</v>
      </c>
      <c r="O430" t="str">
        <f t="shared" si="35"/>
        <v>06141207161157</v>
      </c>
      <c r="P430" t="s">
        <v>8671</v>
      </c>
      <c r="Q430">
        <v>0</v>
      </c>
      <c r="R430">
        <v>0</v>
      </c>
      <c r="S430">
        <v>0</v>
      </c>
      <c r="T430">
        <v>37.17</v>
      </c>
      <c r="U430">
        <v>0</v>
      </c>
      <c r="V430">
        <v>0</v>
      </c>
      <c r="W430">
        <v>0</v>
      </c>
      <c r="X430">
        <v>4.8321000000000005</v>
      </c>
      <c r="Y430">
        <v>42.002099999999999</v>
      </c>
      <c r="Z430" t="s">
        <v>7865</v>
      </c>
      <c r="AA430" s="111" t="s">
        <v>1</v>
      </c>
      <c r="AB430" t="s">
        <v>7865</v>
      </c>
      <c r="AC430">
        <v>0</v>
      </c>
    </row>
    <row r="431" spans="1:29" hidden="1" x14ac:dyDescent="0.25">
      <c r="A431" t="s">
        <v>8322</v>
      </c>
      <c r="B431" t="str">
        <f t="shared" si="36"/>
        <v>Septiembre</v>
      </c>
      <c r="C431">
        <f t="shared" si="32"/>
        <v>0</v>
      </c>
      <c r="D431">
        <v>308</v>
      </c>
      <c r="E431">
        <v>2022</v>
      </c>
      <c r="F431" t="s">
        <v>8657</v>
      </c>
      <c r="G431" t="s">
        <v>7703</v>
      </c>
      <c r="H431" t="s">
        <v>0</v>
      </c>
      <c r="I431" t="str">
        <f t="shared" si="33"/>
        <v>CCF</v>
      </c>
      <c r="J431" t="str">
        <f t="shared" si="34"/>
        <v>Impreso por imprenta o tiquetes</v>
      </c>
      <c r="K431" s="64" t="s">
        <v>8500</v>
      </c>
      <c r="L431" s="64" t="s">
        <v>7865</v>
      </c>
      <c r="M431">
        <v>133</v>
      </c>
      <c r="N431" t="s">
        <v>8668</v>
      </c>
      <c r="O431" t="str">
        <f t="shared" si="35"/>
        <v>05221806901010</v>
      </c>
      <c r="P431" t="s">
        <v>8669</v>
      </c>
      <c r="Q431">
        <v>0</v>
      </c>
      <c r="R431">
        <v>0</v>
      </c>
      <c r="S431">
        <v>0</v>
      </c>
      <c r="T431">
        <v>13.27</v>
      </c>
      <c r="U431">
        <v>0</v>
      </c>
      <c r="V431">
        <v>0</v>
      </c>
      <c r="W431">
        <v>0</v>
      </c>
      <c r="X431">
        <v>1.7251000000000001</v>
      </c>
      <c r="Y431">
        <v>14.995099999999999</v>
      </c>
      <c r="Z431" t="s">
        <v>7865</v>
      </c>
      <c r="AA431" s="111" t="s">
        <v>1</v>
      </c>
      <c r="AB431" t="s">
        <v>7865</v>
      </c>
      <c r="AC431">
        <v>0</v>
      </c>
    </row>
    <row r="432" spans="1:29" hidden="1" x14ac:dyDescent="0.25">
      <c r="A432" t="s">
        <v>8322</v>
      </c>
      <c r="B432" t="str">
        <f t="shared" si="36"/>
        <v>Septiembre</v>
      </c>
      <c r="C432">
        <f t="shared" si="32"/>
        <v>0</v>
      </c>
      <c r="D432">
        <v>307</v>
      </c>
      <c r="E432">
        <v>2022</v>
      </c>
      <c r="F432" t="s">
        <v>8635</v>
      </c>
      <c r="G432" t="s">
        <v>7703</v>
      </c>
      <c r="H432" t="s">
        <v>0</v>
      </c>
      <c r="I432" t="str">
        <f t="shared" si="33"/>
        <v>CCF</v>
      </c>
      <c r="J432" t="str">
        <f t="shared" si="34"/>
        <v>Impreso por imprenta o tiquetes</v>
      </c>
      <c r="K432" s="64" t="s">
        <v>8500</v>
      </c>
      <c r="L432" s="64" t="s">
        <v>7865</v>
      </c>
      <c r="M432">
        <v>50692</v>
      </c>
      <c r="N432" t="s">
        <v>1361</v>
      </c>
      <c r="O432" t="str">
        <f t="shared" si="35"/>
        <v>06141708071034</v>
      </c>
      <c r="P432" t="s">
        <v>1362</v>
      </c>
      <c r="Q432">
        <v>2.2599999999999998</v>
      </c>
      <c r="R432">
        <v>0</v>
      </c>
      <c r="S432">
        <v>0</v>
      </c>
      <c r="T432">
        <v>40.479999999999997</v>
      </c>
      <c r="U432">
        <v>0</v>
      </c>
      <c r="V432">
        <v>0</v>
      </c>
      <c r="W432">
        <v>0</v>
      </c>
      <c r="X432">
        <v>5.2623999999999995</v>
      </c>
      <c r="Y432">
        <v>48.002399999999994</v>
      </c>
      <c r="Z432" t="s">
        <v>7865</v>
      </c>
      <c r="AA432" s="111" t="s">
        <v>1</v>
      </c>
      <c r="AB432" t="s">
        <v>7865</v>
      </c>
      <c r="AC432">
        <v>0</v>
      </c>
    </row>
    <row r="433" spans="1:29" hidden="1" x14ac:dyDescent="0.25">
      <c r="A433" t="s">
        <v>8322</v>
      </c>
      <c r="B433" t="str">
        <f t="shared" si="36"/>
        <v>Septiembre</v>
      </c>
      <c r="C433">
        <f t="shared" si="32"/>
        <v>0</v>
      </c>
      <c r="D433">
        <v>306</v>
      </c>
      <c r="E433">
        <v>2022</v>
      </c>
      <c r="F433" t="s">
        <v>8635</v>
      </c>
      <c r="G433" t="s">
        <v>7703</v>
      </c>
      <c r="H433" t="s">
        <v>0</v>
      </c>
      <c r="I433" t="str">
        <f t="shared" si="33"/>
        <v>CCF</v>
      </c>
      <c r="J433" t="str">
        <f t="shared" si="34"/>
        <v>Impreso por imprenta o tiquetes</v>
      </c>
      <c r="K433" s="64" t="s">
        <v>8500</v>
      </c>
      <c r="L433" s="64" t="s">
        <v>7865</v>
      </c>
      <c r="M433">
        <v>14922</v>
      </c>
      <c r="N433" t="s">
        <v>1401</v>
      </c>
      <c r="O433" t="str">
        <f t="shared" si="35"/>
        <v>06140406191018</v>
      </c>
      <c r="P433" t="s">
        <v>1402</v>
      </c>
      <c r="Q433">
        <v>1.2</v>
      </c>
      <c r="R433">
        <v>0</v>
      </c>
      <c r="S433">
        <v>0</v>
      </c>
      <c r="T433">
        <v>20.92</v>
      </c>
      <c r="U433">
        <v>0</v>
      </c>
      <c r="V433">
        <v>0</v>
      </c>
      <c r="W433">
        <v>0</v>
      </c>
      <c r="X433">
        <v>2.7196000000000002</v>
      </c>
      <c r="Y433">
        <v>24.839600000000001</v>
      </c>
      <c r="Z433" t="s">
        <v>7865</v>
      </c>
      <c r="AA433" s="111" t="s">
        <v>1</v>
      </c>
      <c r="AB433" t="s">
        <v>7865</v>
      </c>
      <c r="AC433">
        <v>0</v>
      </c>
    </row>
    <row r="434" spans="1:29" hidden="1" x14ac:dyDescent="0.25">
      <c r="A434" t="s">
        <v>8322</v>
      </c>
      <c r="B434" t="str">
        <f t="shared" si="36"/>
        <v>Septiembre</v>
      </c>
      <c r="C434">
        <f t="shared" si="32"/>
        <v>0</v>
      </c>
      <c r="D434">
        <v>305</v>
      </c>
      <c r="E434">
        <v>2022</v>
      </c>
      <c r="F434" t="s">
        <v>8635</v>
      </c>
      <c r="G434" t="s">
        <v>7703</v>
      </c>
      <c r="H434" t="s">
        <v>0</v>
      </c>
      <c r="I434" t="str">
        <f t="shared" si="33"/>
        <v>CCF</v>
      </c>
      <c r="J434" t="str">
        <f t="shared" si="34"/>
        <v>Impreso por imprenta o tiquetes</v>
      </c>
      <c r="K434" s="64" t="s">
        <v>8500</v>
      </c>
      <c r="L434" s="64" t="s">
        <v>7865</v>
      </c>
      <c r="M434">
        <v>622534</v>
      </c>
      <c r="N434" t="s">
        <v>1322</v>
      </c>
      <c r="O434" t="str">
        <f t="shared" si="35"/>
        <v>14070503650018</v>
      </c>
      <c r="P434" t="s">
        <v>1323</v>
      </c>
      <c r="Q434">
        <v>1.9</v>
      </c>
      <c r="R434">
        <v>0</v>
      </c>
      <c r="S434">
        <v>0</v>
      </c>
      <c r="T434">
        <v>32.53</v>
      </c>
      <c r="U434">
        <v>0</v>
      </c>
      <c r="V434">
        <v>0</v>
      </c>
      <c r="W434">
        <v>0</v>
      </c>
      <c r="X434">
        <v>4.2289000000000003</v>
      </c>
      <c r="Y434">
        <v>38.658900000000003</v>
      </c>
      <c r="Z434" t="s">
        <v>7865</v>
      </c>
      <c r="AA434" s="111" t="s">
        <v>1</v>
      </c>
      <c r="AB434" t="s">
        <v>7865</v>
      </c>
      <c r="AC434">
        <v>0</v>
      </c>
    </row>
    <row r="435" spans="1:29" hidden="1" x14ac:dyDescent="0.25">
      <c r="A435" t="s">
        <v>8322</v>
      </c>
      <c r="B435" t="str">
        <f t="shared" si="36"/>
        <v>Septiembre</v>
      </c>
      <c r="C435">
        <f t="shared" si="32"/>
        <v>0</v>
      </c>
      <c r="D435">
        <v>304</v>
      </c>
      <c r="E435">
        <v>2022</v>
      </c>
      <c r="F435" t="s">
        <v>8636</v>
      </c>
      <c r="G435" t="s">
        <v>7703</v>
      </c>
      <c r="H435" t="s">
        <v>0</v>
      </c>
      <c r="I435" t="str">
        <f t="shared" si="33"/>
        <v>CCF</v>
      </c>
      <c r="J435" t="str">
        <f t="shared" si="34"/>
        <v>Impreso por imprenta o tiquetes</v>
      </c>
      <c r="K435" s="64" t="s">
        <v>8500</v>
      </c>
      <c r="L435" s="64" t="s">
        <v>7865</v>
      </c>
      <c r="M435">
        <v>904</v>
      </c>
      <c r="O435" t="str">
        <f t="shared" si="35"/>
        <v>053903338</v>
      </c>
      <c r="P435" t="s">
        <v>7886</v>
      </c>
      <c r="Q435">
        <v>0</v>
      </c>
      <c r="R435">
        <v>0</v>
      </c>
      <c r="S435">
        <v>0</v>
      </c>
      <c r="T435">
        <v>84.07</v>
      </c>
      <c r="U435">
        <v>0</v>
      </c>
      <c r="V435">
        <v>0</v>
      </c>
      <c r="W435">
        <v>0</v>
      </c>
      <c r="X435">
        <v>10.9291</v>
      </c>
      <c r="Y435">
        <v>94.999099999999999</v>
      </c>
      <c r="Z435" t="s">
        <v>8667</v>
      </c>
      <c r="AA435" s="111" t="s">
        <v>1</v>
      </c>
      <c r="AB435" t="s">
        <v>7865</v>
      </c>
      <c r="AC435">
        <v>0</v>
      </c>
    </row>
    <row r="436" spans="1:29" hidden="1" x14ac:dyDescent="0.25">
      <c r="A436" t="s">
        <v>8322</v>
      </c>
      <c r="B436" t="str">
        <f t="shared" si="36"/>
        <v>Septiembre</v>
      </c>
      <c r="C436">
        <f t="shared" si="32"/>
        <v>0</v>
      </c>
      <c r="D436">
        <v>303</v>
      </c>
      <c r="E436">
        <v>2022</v>
      </c>
      <c r="F436" t="s">
        <v>8636</v>
      </c>
      <c r="G436" t="s">
        <v>7703</v>
      </c>
      <c r="H436" t="s">
        <v>0</v>
      </c>
      <c r="I436" t="str">
        <f t="shared" si="33"/>
        <v>CCF</v>
      </c>
      <c r="J436" t="str">
        <f t="shared" si="34"/>
        <v>Impreso por imprenta o tiquetes</v>
      </c>
      <c r="K436" s="64" t="s">
        <v>8500</v>
      </c>
      <c r="L436" s="64" t="s">
        <v>7865</v>
      </c>
      <c r="M436">
        <v>213</v>
      </c>
      <c r="N436" t="s">
        <v>1487</v>
      </c>
      <c r="O436" t="str">
        <f t="shared" si="35"/>
        <v>06141611161047</v>
      </c>
      <c r="P436" t="s">
        <v>1488</v>
      </c>
      <c r="Q436">
        <v>0</v>
      </c>
      <c r="R436">
        <v>0</v>
      </c>
      <c r="S436">
        <v>0</v>
      </c>
      <c r="T436">
        <v>70.8</v>
      </c>
      <c r="U436">
        <v>0</v>
      </c>
      <c r="V436">
        <v>0</v>
      </c>
      <c r="W436">
        <v>0</v>
      </c>
      <c r="X436">
        <v>9.2040000000000006</v>
      </c>
      <c r="Y436">
        <v>80.003999999999991</v>
      </c>
      <c r="Z436" t="s">
        <v>7865</v>
      </c>
      <c r="AA436" s="111" t="s">
        <v>1</v>
      </c>
      <c r="AB436" t="s">
        <v>7865</v>
      </c>
      <c r="AC436">
        <v>0</v>
      </c>
    </row>
    <row r="437" spans="1:29" hidden="1" x14ac:dyDescent="0.25">
      <c r="A437" t="s">
        <v>8322</v>
      </c>
      <c r="B437" t="str">
        <f t="shared" si="36"/>
        <v>Septiembre</v>
      </c>
      <c r="C437">
        <f t="shared" si="32"/>
        <v>0</v>
      </c>
      <c r="D437">
        <v>302</v>
      </c>
      <c r="E437">
        <v>2022</v>
      </c>
      <c r="F437" t="s">
        <v>8636</v>
      </c>
      <c r="G437" t="s">
        <v>7703</v>
      </c>
      <c r="H437" t="s">
        <v>0</v>
      </c>
      <c r="I437" t="str">
        <f t="shared" si="33"/>
        <v>CCF</v>
      </c>
      <c r="J437" t="str">
        <f t="shared" si="34"/>
        <v>Impreso por imprenta o tiquetes</v>
      </c>
      <c r="K437" s="64" t="s">
        <v>8500</v>
      </c>
      <c r="L437" s="64" t="s">
        <v>7865</v>
      </c>
      <c r="M437">
        <v>271</v>
      </c>
      <c r="N437" t="s">
        <v>1515</v>
      </c>
      <c r="O437" t="str">
        <f t="shared" si="35"/>
        <v>11181602731029</v>
      </c>
      <c r="P437" t="s">
        <v>1516</v>
      </c>
      <c r="Q437">
        <v>0</v>
      </c>
      <c r="R437">
        <v>0</v>
      </c>
      <c r="S437">
        <v>0</v>
      </c>
      <c r="T437">
        <v>1570</v>
      </c>
      <c r="U437">
        <v>0</v>
      </c>
      <c r="V437">
        <v>0</v>
      </c>
      <c r="W437">
        <v>0</v>
      </c>
      <c r="X437">
        <v>204.1</v>
      </c>
      <c r="Y437">
        <v>1774.1</v>
      </c>
      <c r="Z437" t="s">
        <v>7865</v>
      </c>
      <c r="AA437" s="111" t="s">
        <v>1</v>
      </c>
      <c r="AB437" t="s">
        <v>7865</v>
      </c>
      <c r="AC437">
        <v>0</v>
      </c>
    </row>
    <row r="438" spans="1:29" hidden="1" x14ac:dyDescent="0.25">
      <c r="A438" t="s">
        <v>8322</v>
      </c>
      <c r="B438" t="str">
        <f t="shared" si="36"/>
        <v>Septiembre</v>
      </c>
      <c r="C438">
        <f t="shared" ref="C438:C490" si="37">IF(A438="ENERO",REPLACE(A438,2,4,"nero"),IF(A438="FEBRERO",REPLACE(A438,2,6,"ebrero"),IF(A438="MARZO",REPLACE(A438,2,4,"arzo"),IF(A438="ABRIL",REPLACE(A438,2,4,"bril"),IF(A438="MAYO",REPLACE(A438,2,3,"ayo"),IF(A438="JUNIO",REPLACE(A438,2,4,"unio"),0))))))</f>
        <v>0</v>
      </c>
      <c r="D438">
        <v>301</v>
      </c>
      <c r="E438">
        <v>2022</v>
      </c>
      <c r="F438" t="s">
        <v>8636</v>
      </c>
      <c r="G438" t="s">
        <v>7703</v>
      </c>
      <c r="H438" t="s">
        <v>0</v>
      </c>
      <c r="I438" t="str">
        <f t="shared" si="33"/>
        <v>CCF</v>
      </c>
      <c r="J438" t="str">
        <f t="shared" si="34"/>
        <v>Impreso por imprenta o tiquetes</v>
      </c>
      <c r="K438" s="64" t="s">
        <v>8500</v>
      </c>
      <c r="L438" s="64" t="s">
        <v>7865</v>
      </c>
      <c r="M438">
        <v>14627</v>
      </c>
      <c r="N438" t="s">
        <v>1401</v>
      </c>
      <c r="O438" t="str">
        <f t="shared" si="35"/>
        <v>06140406191018</v>
      </c>
      <c r="P438" t="s">
        <v>1402</v>
      </c>
      <c r="Q438">
        <v>1.93</v>
      </c>
      <c r="R438">
        <v>0</v>
      </c>
      <c r="S438">
        <v>0</v>
      </c>
      <c r="T438">
        <v>33.69</v>
      </c>
      <c r="U438">
        <v>0</v>
      </c>
      <c r="V438">
        <v>0</v>
      </c>
      <c r="W438">
        <v>0</v>
      </c>
      <c r="X438">
        <v>4.3796999999999997</v>
      </c>
      <c r="Y438">
        <v>39.999699999999997</v>
      </c>
      <c r="Z438" t="s">
        <v>7865</v>
      </c>
      <c r="AA438" s="111" t="s">
        <v>1</v>
      </c>
      <c r="AB438" t="s">
        <v>7865</v>
      </c>
      <c r="AC438">
        <v>0</v>
      </c>
    </row>
    <row r="439" spans="1:29" hidden="1" x14ac:dyDescent="0.25">
      <c r="A439" t="s">
        <v>8322</v>
      </c>
      <c r="B439" t="str">
        <f t="shared" si="36"/>
        <v>Septiembre</v>
      </c>
      <c r="C439">
        <f t="shared" si="37"/>
        <v>0</v>
      </c>
      <c r="D439">
        <v>300</v>
      </c>
      <c r="E439">
        <v>2022</v>
      </c>
      <c r="F439" t="s">
        <v>8636</v>
      </c>
      <c r="G439" t="s">
        <v>7703</v>
      </c>
      <c r="H439" t="s">
        <v>0</v>
      </c>
      <c r="I439" t="str">
        <f t="shared" si="33"/>
        <v>CCF</v>
      </c>
      <c r="J439" t="str">
        <f t="shared" si="34"/>
        <v>Impreso por imprenta o tiquetes</v>
      </c>
      <c r="K439" s="64" t="s">
        <v>8500</v>
      </c>
      <c r="L439" s="64" t="s">
        <v>7865</v>
      </c>
      <c r="M439">
        <v>1262</v>
      </c>
      <c r="N439" t="s">
        <v>1043</v>
      </c>
      <c r="O439" t="str">
        <f t="shared" si="35"/>
        <v>06142703981055</v>
      </c>
      <c r="P439" t="s">
        <v>1044</v>
      </c>
      <c r="Q439">
        <v>0</v>
      </c>
      <c r="R439">
        <v>0</v>
      </c>
      <c r="S439">
        <v>0</v>
      </c>
      <c r="T439">
        <v>5066.5</v>
      </c>
      <c r="U439">
        <v>0</v>
      </c>
      <c r="V439">
        <v>0</v>
      </c>
      <c r="W439">
        <v>0</v>
      </c>
      <c r="X439">
        <v>658.64499999999998</v>
      </c>
      <c r="Y439">
        <v>5725.1450000000004</v>
      </c>
      <c r="Z439" t="s">
        <v>7865</v>
      </c>
      <c r="AA439" s="111" t="s">
        <v>1</v>
      </c>
      <c r="AB439" t="s">
        <v>7865</v>
      </c>
      <c r="AC439">
        <v>0</v>
      </c>
    </row>
    <row r="440" spans="1:29" hidden="1" x14ac:dyDescent="0.25">
      <c r="A440" t="s">
        <v>8322</v>
      </c>
      <c r="B440" t="str">
        <f t="shared" si="36"/>
        <v>Septiembre</v>
      </c>
      <c r="C440">
        <f t="shared" si="37"/>
        <v>0</v>
      </c>
      <c r="D440">
        <v>299</v>
      </c>
      <c r="E440">
        <v>2022</v>
      </c>
      <c r="F440" t="s">
        <v>8636</v>
      </c>
      <c r="G440" t="s">
        <v>7703</v>
      </c>
      <c r="H440" t="s">
        <v>0</v>
      </c>
      <c r="I440" t="str">
        <f t="shared" si="33"/>
        <v>CCF</v>
      </c>
      <c r="J440" t="str">
        <f t="shared" si="34"/>
        <v>Impreso por imprenta o tiquetes</v>
      </c>
      <c r="K440" s="64" t="s">
        <v>8500</v>
      </c>
      <c r="L440" s="64" t="s">
        <v>7865</v>
      </c>
      <c r="M440">
        <v>1263</v>
      </c>
      <c r="N440" t="s">
        <v>1043</v>
      </c>
      <c r="O440" t="str">
        <f t="shared" si="35"/>
        <v>06142703981055</v>
      </c>
      <c r="P440" t="s">
        <v>1044</v>
      </c>
      <c r="Q440">
        <v>0</v>
      </c>
      <c r="R440">
        <v>0</v>
      </c>
      <c r="S440">
        <v>0</v>
      </c>
      <c r="T440">
        <v>9101.2000000000007</v>
      </c>
      <c r="U440">
        <v>0</v>
      </c>
      <c r="V440">
        <v>0</v>
      </c>
      <c r="W440">
        <v>0</v>
      </c>
      <c r="X440">
        <v>1183.1560000000002</v>
      </c>
      <c r="Y440">
        <v>10284.356000000002</v>
      </c>
      <c r="Z440" t="s">
        <v>7865</v>
      </c>
      <c r="AA440" s="111" t="s">
        <v>1</v>
      </c>
      <c r="AB440" t="s">
        <v>7865</v>
      </c>
      <c r="AC440">
        <v>0</v>
      </c>
    </row>
    <row r="441" spans="1:29" hidden="1" x14ac:dyDescent="0.25">
      <c r="A441" t="s">
        <v>8322</v>
      </c>
      <c r="B441" t="str">
        <f t="shared" si="36"/>
        <v>Septiembre</v>
      </c>
      <c r="C441">
        <f t="shared" si="37"/>
        <v>0</v>
      </c>
      <c r="D441">
        <v>298</v>
      </c>
      <c r="E441">
        <v>2022</v>
      </c>
      <c r="F441" t="s">
        <v>8636</v>
      </c>
      <c r="G441" t="s">
        <v>7703</v>
      </c>
      <c r="H441" t="s">
        <v>0</v>
      </c>
      <c r="I441" t="str">
        <f t="shared" si="33"/>
        <v>CCF</v>
      </c>
      <c r="J441" t="str">
        <f t="shared" si="34"/>
        <v>Impreso por imprenta o tiquetes</v>
      </c>
      <c r="K441" s="64" t="s">
        <v>8500</v>
      </c>
      <c r="L441" s="64" t="s">
        <v>7865</v>
      </c>
      <c r="M441">
        <v>873168</v>
      </c>
      <c r="N441" t="s">
        <v>39</v>
      </c>
      <c r="O441" t="str">
        <f t="shared" si="35"/>
        <v>06141909001034</v>
      </c>
      <c r="P441" t="s">
        <v>1417</v>
      </c>
      <c r="Q441">
        <v>2.16</v>
      </c>
      <c r="R441">
        <v>0</v>
      </c>
      <c r="S441">
        <v>0</v>
      </c>
      <c r="T441">
        <v>38.799999999999997</v>
      </c>
      <c r="U441">
        <v>0</v>
      </c>
      <c r="V441">
        <v>0</v>
      </c>
      <c r="W441">
        <v>0</v>
      </c>
      <c r="X441">
        <v>5.0439999999999996</v>
      </c>
      <c r="Y441">
        <v>46.003999999999991</v>
      </c>
      <c r="Z441" t="s">
        <v>7865</v>
      </c>
      <c r="AA441" s="111" t="s">
        <v>1</v>
      </c>
      <c r="AB441" t="s">
        <v>7865</v>
      </c>
      <c r="AC441">
        <v>0</v>
      </c>
    </row>
    <row r="442" spans="1:29" hidden="1" x14ac:dyDescent="0.25">
      <c r="A442" t="s">
        <v>8322</v>
      </c>
      <c r="B442" t="str">
        <f t="shared" si="36"/>
        <v>Septiembre</v>
      </c>
      <c r="C442">
        <f t="shared" si="37"/>
        <v>0</v>
      </c>
      <c r="D442">
        <v>297</v>
      </c>
      <c r="E442">
        <v>2022</v>
      </c>
      <c r="F442" t="s">
        <v>8637</v>
      </c>
      <c r="G442" t="s">
        <v>7703</v>
      </c>
      <c r="H442" t="s">
        <v>0</v>
      </c>
      <c r="I442" t="str">
        <f t="shared" si="33"/>
        <v>CCF</v>
      </c>
      <c r="J442" t="str">
        <f t="shared" si="34"/>
        <v>Impreso por imprenta o tiquetes</v>
      </c>
      <c r="K442" s="64" t="s">
        <v>8500</v>
      </c>
      <c r="L442" s="64" t="s">
        <v>7865</v>
      </c>
      <c r="M442">
        <v>43550</v>
      </c>
      <c r="N442" t="s">
        <v>1343</v>
      </c>
      <c r="O442" t="str">
        <f t="shared" si="35"/>
        <v>07151508430012</v>
      </c>
      <c r="P442" t="s">
        <v>1344</v>
      </c>
      <c r="Q442">
        <v>0.85</v>
      </c>
      <c r="R442">
        <v>0</v>
      </c>
      <c r="S442">
        <v>0</v>
      </c>
      <c r="T442">
        <v>15.18</v>
      </c>
      <c r="U442">
        <v>0</v>
      </c>
      <c r="V442">
        <v>0</v>
      </c>
      <c r="W442">
        <v>0</v>
      </c>
      <c r="X442">
        <v>1.9734</v>
      </c>
      <c r="Y442">
        <v>18.003400000000003</v>
      </c>
      <c r="Z442" t="s">
        <v>7865</v>
      </c>
      <c r="AA442" s="111" t="s">
        <v>1</v>
      </c>
      <c r="AB442" t="s">
        <v>7865</v>
      </c>
      <c r="AC442">
        <v>0</v>
      </c>
    </row>
    <row r="443" spans="1:29" hidden="1" x14ac:dyDescent="0.25">
      <c r="A443" t="s">
        <v>8322</v>
      </c>
      <c r="B443" t="str">
        <f t="shared" si="36"/>
        <v>Septiembre</v>
      </c>
      <c r="C443">
        <f t="shared" si="37"/>
        <v>0</v>
      </c>
      <c r="D443">
        <v>296</v>
      </c>
      <c r="E443">
        <v>2022</v>
      </c>
      <c r="F443" t="s">
        <v>8637</v>
      </c>
      <c r="G443" t="s">
        <v>7703</v>
      </c>
      <c r="H443" t="s">
        <v>0</v>
      </c>
      <c r="I443" t="str">
        <f t="shared" si="33"/>
        <v>CCF</v>
      </c>
      <c r="J443" t="str">
        <f t="shared" si="34"/>
        <v>Impreso por imprenta o tiquetes</v>
      </c>
      <c r="K443" s="64" t="s">
        <v>8500</v>
      </c>
      <c r="L443" s="64" t="s">
        <v>7865</v>
      </c>
      <c r="M443">
        <v>57778</v>
      </c>
      <c r="N443" t="s">
        <v>1373</v>
      </c>
      <c r="O443" t="str">
        <f t="shared" si="35"/>
        <v>06141403161033</v>
      </c>
      <c r="P443" t="s">
        <v>1374</v>
      </c>
      <c r="Q443">
        <v>1.93</v>
      </c>
      <c r="R443">
        <v>0</v>
      </c>
      <c r="S443">
        <v>0</v>
      </c>
      <c r="T443">
        <v>33.69</v>
      </c>
      <c r="U443">
        <v>0</v>
      </c>
      <c r="V443">
        <v>0</v>
      </c>
      <c r="W443">
        <v>0</v>
      </c>
      <c r="X443">
        <v>4.3796999999999997</v>
      </c>
      <c r="Y443">
        <v>39.999699999999997</v>
      </c>
      <c r="Z443" t="s">
        <v>7865</v>
      </c>
      <c r="AA443" s="111" t="s">
        <v>1</v>
      </c>
      <c r="AB443" t="s">
        <v>7865</v>
      </c>
      <c r="AC443">
        <v>0</v>
      </c>
    </row>
    <row r="444" spans="1:29" hidden="1" x14ac:dyDescent="0.25">
      <c r="A444" t="s">
        <v>8322</v>
      </c>
      <c r="B444" t="str">
        <f t="shared" si="36"/>
        <v>Septiembre</v>
      </c>
      <c r="C444">
        <f t="shared" si="37"/>
        <v>0</v>
      </c>
      <c r="D444">
        <v>295</v>
      </c>
      <c r="E444">
        <v>2022</v>
      </c>
      <c r="F444" t="s">
        <v>8570</v>
      </c>
      <c r="G444" t="s">
        <v>7703</v>
      </c>
      <c r="H444" t="s">
        <v>0</v>
      </c>
      <c r="I444" t="str">
        <f t="shared" si="33"/>
        <v>CCF</v>
      </c>
      <c r="J444" t="str">
        <f t="shared" si="34"/>
        <v>Impreso por imprenta o tiquetes</v>
      </c>
      <c r="K444" s="64" t="s">
        <v>8500</v>
      </c>
      <c r="L444" s="64" t="s">
        <v>7865</v>
      </c>
      <c r="M444">
        <v>18365</v>
      </c>
      <c r="N444" t="s">
        <v>1329</v>
      </c>
      <c r="O444" t="str">
        <f t="shared" si="35"/>
        <v>06142302931020</v>
      </c>
      <c r="P444" t="s">
        <v>1330</v>
      </c>
      <c r="Q444">
        <v>0</v>
      </c>
      <c r="R444">
        <v>0</v>
      </c>
      <c r="S444">
        <v>0</v>
      </c>
      <c r="T444">
        <v>2250.36</v>
      </c>
      <c r="U444">
        <v>0</v>
      </c>
      <c r="V444">
        <v>0</v>
      </c>
      <c r="W444">
        <v>0</v>
      </c>
      <c r="X444">
        <v>292.54680000000002</v>
      </c>
      <c r="Y444">
        <v>2542.9068000000002</v>
      </c>
      <c r="Z444" t="s">
        <v>7865</v>
      </c>
      <c r="AA444" s="111" t="s">
        <v>1</v>
      </c>
      <c r="AB444" t="s">
        <v>7865</v>
      </c>
      <c r="AC444">
        <v>0</v>
      </c>
    </row>
    <row r="445" spans="1:29" hidden="1" x14ac:dyDescent="0.25">
      <c r="A445" t="s">
        <v>8322</v>
      </c>
      <c r="B445" t="str">
        <f t="shared" si="36"/>
        <v>Septiembre</v>
      </c>
      <c r="C445">
        <f t="shared" si="37"/>
        <v>0</v>
      </c>
      <c r="D445">
        <v>294</v>
      </c>
      <c r="E445">
        <v>2022</v>
      </c>
      <c r="F445" t="s">
        <v>8570</v>
      </c>
      <c r="G445" t="s">
        <v>7703</v>
      </c>
      <c r="H445" t="s">
        <v>0</v>
      </c>
      <c r="I445" t="str">
        <f t="shared" si="33"/>
        <v>CCF</v>
      </c>
      <c r="J445" t="str">
        <f t="shared" si="34"/>
        <v>Impreso por imprenta o tiquetes</v>
      </c>
      <c r="K445" s="64" t="s">
        <v>8500</v>
      </c>
      <c r="L445" s="64" t="s">
        <v>7865</v>
      </c>
      <c r="M445">
        <v>20</v>
      </c>
      <c r="N445" t="s">
        <v>8116</v>
      </c>
      <c r="O445" t="str">
        <f t="shared" si="35"/>
        <v>05112011861033</v>
      </c>
      <c r="P445" t="s">
        <v>8117</v>
      </c>
      <c r="Q445">
        <v>0</v>
      </c>
      <c r="R445">
        <v>0</v>
      </c>
      <c r="S445">
        <v>0</v>
      </c>
      <c r="T445">
        <v>3609</v>
      </c>
      <c r="U445">
        <v>0</v>
      </c>
      <c r="V445">
        <v>0</v>
      </c>
      <c r="W445">
        <v>0</v>
      </c>
      <c r="X445">
        <v>469.17</v>
      </c>
      <c r="Y445">
        <v>4078.17</v>
      </c>
      <c r="Z445" t="s">
        <v>7865</v>
      </c>
      <c r="AA445" s="111" t="s">
        <v>1</v>
      </c>
      <c r="AB445" t="s">
        <v>7865</v>
      </c>
      <c r="AC445">
        <v>0</v>
      </c>
    </row>
    <row r="446" spans="1:29" hidden="1" x14ac:dyDescent="0.25">
      <c r="A446" t="s">
        <v>8322</v>
      </c>
      <c r="B446" t="str">
        <f t="shared" si="36"/>
        <v>Septiembre</v>
      </c>
      <c r="C446">
        <f t="shared" si="37"/>
        <v>0</v>
      </c>
      <c r="D446">
        <v>293</v>
      </c>
      <c r="E446">
        <v>2022</v>
      </c>
      <c r="F446" t="s">
        <v>8591</v>
      </c>
      <c r="G446" t="s">
        <v>7703</v>
      </c>
      <c r="H446" t="s">
        <v>0</v>
      </c>
      <c r="I446" t="str">
        <f t="shared" si="33"/>
        <v>CCF</v>
      </c>
      <c r="J446" t="str">
        <f t="shared" si="34"/>
        <v>Impreso por imprenta o tiquetes</v>
      </c>
      <c r="K446" s="64" t="s">
        <v>8500</v>
      </c>
      <c r="L446" s="64" t="s">
        <v>7865</v>
      </c>
      <c r="M446">
        <v>1196</v>
      </c>
      <c r="N446" t="s">
        <v>1043</v>
      </c>
      <c r="O446" t="str">
        <f t="shared" si="35"/>
        <v>06142703981055</v>
      </c>
      <c r="P446" t="s">
        <v>1044</v>
      </c>
      <c r="Q446">
        <v>0</v>
      </c>
      <c r="R446">
        <v>0</v>
      </c>
      <c r="S446">
        <v>0</v>
      </c>
      <c r="T446">
        <v>9728.4</v>
      </c>
      <c r="U446">
        <v>0</v>
      </c>
      <c r="V446">
        <v>0</v>
      </c>
      <c r="W446">
        <v>0</v>
      </c>
      <c r="X446">
        <v>1264.692</v>
      </c>
      <c r="Y446">
        <v>10993.092000000001</v>
      </c>
      <c r="Z446" t="s">
        <v>7865</v>
      </c>
      <c r="AA446" s="111" t="s">
        <v>1</v>
      </c>
      <c r="AB446" t="s">
        <v>7865</v>
      </c>
      <c r="AC446">
        <v>0</v>
      </c>
    </row>
    <row r="447" spans="1:29" hidden="1" x14ac:dyDescent="0.25">
      <c r="A447" t="s">
        <v>8322</v>
      </c>
      <c r="B447" t="str">
        <f t="shared" si="36"/>
        <v>Septiembre</v>
      </c>
      <c r="C447">
        <f t="shared" si="37"/>
        <v>0</v>
      </c>
      <c r="D447">
        <v>292</v>
      </c>
      <c r="E447">
        <v>2022</v>
      </c>
      <c r="F447" t="s">
        <v>8591</v>
      </c>
      <c r="G447" t="s">
        <v>7703</v>
      </c>
      <c r="H447" t="s">
        <v>0</v>
      </c>
      <c r="I447" t="str">
        <f t="shared" si="33"/>
        <v>CCF</v>
      </c>
      <c r="J447" t="str">
        <f t="shared" si="34"/>
        <v>Impreso por imprenta o tiquetes</v>
      </c>
      <c r="K447" s="64" t="s">
        <v>8500</v>
      </c>
      <c r="L447" s="64" t="s">
        <v>7865</v>
      </c>
      <c r="M447">
        <v>1195</v>
      </c>
      <c r="N447" t="s">
        <v>1043</v>
      </c>
      <c r="O447" t="str">
        <f t="shared" si="35"/>
        <v>06142703981055</v>
      </c>
      <c r="P447" t="s">
        <v>1044</v>
      </c>
      <c r="Q447">
        <v>0</v>
      </c>
      <c r="R447">
        <v>0</v>
      </c>
      <c r="S447">
        <v>0</v>
      </c>
      <c r="T447">
        <v>125888.4</v>
      </c>
      <c r="U447">
        <v>0</v>
      </c>
      <c r="V447">
        <v>0</v>
      </c>
      <c r="W447">
        <v>0</v>
      </c>
      <c r="X447">
        <v>16365.492</v>
      </c>
      <c r="Y447">
        <v>142253.89199999999</v>
      </c>
      <c r="Z447" t="s">
        <v>7865</v>
      </c>
      <c r="AA447" s="111" t="s">
        <v>1</v>
      </c>
      <c r="AB447" t="s">
        <v>7865</v>
      </c>
      <c r="AC447">
        <v>0</v>
      </c>
    </row>
    <row r="448" spans="1:29" hidden="1" x14ac:dyDescent="0.25">
      <c r="A448" t="s">
        <v>8322</v>
      </c>
      <c r="B448" t="str">
        <f t="shared" si="36"/>
        <v>Septiembre</v>
      </c>
      <c r="C448">
        <f t="shared" si="37"/>
        <v>0</v>
      </c>
      <c r="D448">
        <v>291</v>
      </c>
      <c r="E448">
        <v>2022</v>
      </c>
      <c r="F448" t="s">
        <v>8591</v>
      </c>
      <c r="G448" t="s">
        <v>7703</v>
      </c>
      <c r="H448" t="s">
        <v>0</v>
      </c>
      <c r="I448" t="str">
        <f t="shared" si="33"/>
        <v>CCF</v>
      </c>
      <c r="J448" t="str">
        <f t="shared" si="34"/>
        <v>Impreso por imprenta o tiquetes</v>
      </c>
      <c r="K448" s="64" t="s">
        <v>8500</v>
      </c>
      <c r="L448" s="64" t="s">
        <v>7865</v>
      </c>
      <c r="M448">
        <v>1175</v>
      </c>
      <c r="N448" t="s">
        <v>1043</v>
      </c>
      <c r="O448" t="str">
        <f t="shared" si="35"/>
        <v>06142703981055</v>
      </c>
      <c r="P448" t="s">
        <v>1044</v>
      </c>
      <c r="Q448">
        <v>0</v>
      </c>
      <c r="R448">
        <v>0</v>
      </c>
      <c r="S448">
        <v>0</v>
      </c>
      <c r="T448">
        <v>15690</v>
      </c>
      <c r="U448">
        <v>0</v>
      </c>
      <c r="V448">
        <v>0</v>
      </c>
      <c r="W448">
        <v>0</v>
      </c>
      <c r="X448">
        <v>2039.7</v>
      </c>
      <c r="Y448">
        <v>17729.7</v>
      </c>
      <c r="Z448" t="s">
        <v>7865</v>
      </c>
      <c r="AA448" s="111" t="s">
        <v>1</v>
      </c>
      <c r="AB448" t="s">
        <v>7865</v>
      </c>
      <c r="AC448">
        <v>0</v>
      </c>
    </row>
    <row r="449" spans="1:29" hidden="1" x14ac:dyDescent="0.25">
      <c r="A449" t="s">
        <v>8322</v>
      </c>
      <c r="B449" t="str">
        <f t="shared" si="36"/>
        <v>Septiembre</v>
      </c>
      <c r="C449">
        <f t="shared" si="37"/>
        <v>0</v>
      </c>
      <c r="D449">
        <v>290</v>
      </c>
      <c r="E449">
        <v>2022</v>
      </c>
      <c r="F449" t="s">
        <v>8582</v>
      </c>
      <c r="G449" t="s">
        <v>7703</v>
      </c>
      <c r="H449" t="s">
        <v>0</v>
      </c>
      <c r="I449" t="str">
        <f t="shared" si="33"/>
        <v>CCF</v>
      </c>
      <c r="J449" t="str">
        <f t="shared" si="34"/>
        <v>Impreso por imprenta o tiquetes</v>
      </c>
      <c r="K449" s="64" t="s">
        <v>8500</v>
      </c>
      <c r="L449" s="64" t="s">
        <v>7865</v>
      </c>
      <c r="M449">
        <v>1537</v>
      </c>
      <c r="N449" t="s">
        <v>131</v>
      </c>
      <c r="O449" t="str">
        <f t="shared" si="35"/>
        <v>06142601121035</v>
      </c>
      <c r="P449" t="s">
        <v>132</v>
      </c>
      <c r="Q449">
        <v>0</v>
      </c>
      <c r="R449">
        <v>0</v>
      </c>
      <c r="S449">
        <v>0</v>
      </c>
      <c r="T449">
        <v>288</v>
      </c>
      <c r="U449">
        <v>0</v>
      </c>
      <c r="V449">
        <v>0</v>
      </c>
      <c r="W449">
        <v>0</v>
      </c>
      <c r="X449">
        <v>37.44</v>
      </c>
      <c r="Y449">
        <v>325.44</v>
      </c>
      <c r="Z449" t="s">
        <v>7865</v>
      </c>
      <c r="AA449" s="111" t="s">
        <v>1</v>
      </c>
      <c r="AB449" t="s">
        <v>7865</v>
      </c>
      <c r="AC449">
        <v>0</v>
      </c>
    </row>
    <row r="450" spans="1:29" hidden="1" x14ac:dyDescent="0.25">
      <c r="A450" t="s">
        <v>8322</v>
      </c>
      <c r="B450" t="str">
        <f t="shared" si="36"/>
        <v>Septiembre</v>
      </c>
      <c r="C450">
        <f t="shared" si="37"/>
        <v>0</v>
      </c>
      <c r="D450">
        <v>289</v>
      </c>
      <c r="E450">
        <v>2022</v>
      </c>
      <c r="F450" t="s">
        <v>8518</v>
      </c>
      <c r="G450" t="s">
        <v>7703</v>
      </c>
      <c r="H450" t="s">
        <v>0</v>
      </c>
      <c r="I450" t="str">
        <f t="shared" si="33"/>
        <v>CCF</v>
      </c>
      <c r="J450" t="str">
        <f t="shared" si="34"/>
        <v>Impreso por imprenta o tiquetes</v>
      </c>
      <c r="K450" s="64" t="s">
        <v>8500</v>
      </c>
      <c r="L450" s="64" t="s">
        <v>7865</v>
      </c>
      <c r="M450">
        <v>1257</v>
      </c>
      <c r="N450" t="s">
        <v>131</v>
      </c>
      <c r="O450" t="str">
        <f t="shared" si="35"/>
        <v>06142601121035</v>
      </c>
      <c r="P450" t="s">
        <v>132</v>
      </c>
      <c r="Q450">
        <v>0</v>
      </c>
      <c r="R450">
        <v>0</v>
      </c>
      <c r="S450">
        <v>0</v>
      </c>
      <c r="T450">
        <v>2344.58</v>
      </c>
      <c r="U450">
        <v>0</v>
      </c>
      <c r="V450">
        <v>0</v>
      </c>
      <c r="W450">
        <v>0</v>
      </c>
      <c r="X450">
        <v>304.79540000000003</v>
      </c>
      <c r="Y450">
        <v>2649.3753999999999</v>
      </c>
      <c r="Z450" t="s">
        <v>7865</v>
      </c>
      <c r="AA450" s="111" t="s">
        <v>1</v>
      </c>
      <c r="AB450" t="s">
        <v>7865</v>
      </c>
      <c r="AC450">
        <v>0</v>
      </c>
    </row>
    <row r="451" spans="1:29" hidden="1" x14ac:dyDescent="0.25">
      <c r="A451" t="s">
        <v>8322</v>
      </c>
      <c r="B451" t="str">
        <f t="shared" si="36"/>
        <v>Septiembre</v>
      </c>
      <c r="C451">
        <f t="shared" si="37"/>
        <v>0</v>
      </c>
      <c r="D451">
        <v>288</v>
      </c>
      <c r="E451">
        <v>2022</v>
      </c>
      <c r="F451" t="s">
        <v>8570</v>
      </c>
      <c r="G451" t="s">
        <v>7703</v>
      </c>
      <c r="H451" t="s">
        <v>0</v>
      </c>
      <c r="I451" t="str">
        <f t="shared" ref="I451:I514" si="38">IF(H451="03","CCF",IF(H451="05","Nota de crédito",IF(H451="12","Factura",0)))</f>
        <v>CCF</v>
      </c>
      <c r="J451" t="str">
        <f t="shared" ref="J451:J514" si="39">IF(I451="CCF","Impreso por imprenta o tiquetes",IF(I451="Nota de crédito","Impreso por imprenta o tiquetes",IF(I451="Factura","Otros",0)))</f>
        <v>Impreso por imprenta o tiquetes</v>
      </c>
      <c r="K451" s="64" t="s">
        <v>8500</v>
      </c>
      <c r="L451" s="64" t="s">
        <v>7865</v>
      </c>
      <c r="M451">
        <v>1036</v>
      </c>
      <c r="N451" t="s">
        <v>1422</v>
      </c>
      <c r="O451" t="str">
        <f t="shared" ref="O451:O514" si="40">IF(N451="",Z451,N451)</f>
        <v>06141609031012</v>
      </c>
      <c r="P451" t="s">
        <v>1423</v>
      </c>
      <c r="Q451">
        <v>1.46</v>
      </c>
      <c r="R451">
        <v>0</v>
      </c>
      <c r="S451">
        <v>0</v>
      </c>
      <c r="T451">
        <v>25.26</v>
      </c>
      <c r="U451">
        <v>0</v>
      </c>
      <c r="V451">
        <v>0</v>
      </c>
      <c r="W451">
        <v>0</v>
      </c>
      <c r="X451">
        <v>3.2838000000000003</v>
      </c>
      <c r="Y451">
        <v>30.003800000000002</v>
      </c>
      <c r="Z451" t="s">
        <v>7865</v>
      </c>
      <c r="AA451" s="111" t="s">
        <v>1</v>
      </c>
      <c r="AB451" t="s">
        <v>7865</v>
      </c>
      <c r="AC451">
        <v>0</v>
      </c>
    </row>
    <row r="452" spans="1:29" hidden="1" x14ac:dyDescent="0.25">
      <c r="A452" t="s">
        <v>8322</v>
      </c>
      <c r="B452" t="str">
        <f t="shared" si="36"/>
        <v>Septiembre</v>
      </c>
      <c r="C452">
        <f t="shared" si="37"/>
        <v>0</v>
      </c>
      <c r="D452">
        <v>287</v>
      </c>
      <c r="E452">
        <v>2022</v>
      </c>
      <c r="F452" t="s">
        <v>8591</v>
      </c>
      <c r="G452" t="s">
        <v>7703</v>
      </c>
      <c r="H452" t="s">
        <v>0</v>
      </c>
      <c r="I452" t="str">
        <f t="shared" si="38"/>
        <v>CCF</v>
      </c>
      <c r="J452" t="str">
        <f t="shared" si="39"/>
        <v>Impreso por imprenta o tiquetes</v>
      </c>
      <c r="K452" s="64" t="s">
        <v>8500</v>
      </c>
      <c r="L452" s="64" t="s">
        <v>7865</v>
      </c>
      <c r="M452">
        <v>63</v>
      </c>
      <c r="N452" t="s">
        <v>1327</v>
      </c>
      <c r="O452" t="str">
        <f t="shared" si="40"/>
        <v>06141611841170</v>
      </c>
      <c r="P452" t="s">
        <v>1328</v>
      </c>
      <c r="Q452">
        <v>0</v>
      </c>
      <c r="R452">
        <v>0</v>
      </c>
      <c r="S452">
        <v>0</v>
      </c>
      <c r="T452">
        <v>18324.009999999998</v>
      </c>
      <c r="U452">
        <v>0</v>
      </c>
      <c r="V452">
        <v>0</v>
      </c>
      <c r="W452">
        <v>0</v>
      </c>
      <c r="X452">
        <v>2382.1212999999998</v>
      </c>
      <c r="Y452">
        <v>20706.131299999997</v>
      </c>
      <c r="Z452" t="s">
        <v>7865</v>
      </c>
      <c r="AA452" s="111" t="s">
        <v>1</v>
      </c>
      <c r="AB452" t="s">
        <v>8040</v>
      </c>
      <c r="AC452">
        <v>19</v>
      </c>
    </row>
    <row r="453" spans="1:29" hidden="1" x14ac:dyDescent="0.25">
      <c r="A453" t="s">
        <v>8322</v>
      </c>
      <c r="B453" t="str">
        <f t="shared" si="36"/>
        <v>Septiembre</v>
      </c>
      <c r="C453">
        <f t="shared" si="37"/>
        <v>0</v>
      </c>
      <c r="D453">
        <v>286</v>
      </c>
      <c r="E453">
        <v>2022</v>
      </c>
      <c r="F453" t="s">
        <v>8570</v>
      </c>
      <c r="G453" t="s">
        <v>7703</v>
      </c>
      <c r="H453" t="s">
        <v>0</v>
      </c>
      <c r="I453" t="str">
        <f t="shared" si="38"/>
        <v>CCF</v>
      </c>
      <c r="J453" t="str">
        <f t="shared" si="39"/>
        <v>Impreso por imprenta o tiquetes</v>
      </c>
      <c r="K453" s="64" t="s">
        <v>8500</v>
      </c>
      <c r="L453" s="64" t="s">
        <v>7865</v>
      </c>
      <c r="M453">
        <v>3875166</v>
      </c>
      <c r="N453" t="s">
        <v>1504</v>
      </c>
      <c r="O453" t="str">
        <f t="shared" si="40"/>
        <v>06142610981012</v>
      </c>
      <c r="P453" t="s">
        <v>1505</v>
      </c>
      <c r="Q453">
        <v>0</v>
      </c>
      <c r="R453">
        <v>0</v>
      </c>
      <c r="S453">
        <v>0</v>
      </c>
      <c r="T453">
        <v>289.95999999999998</v>
      </c>
      <c r="U453">
        <v>0</v>
      </c>
      <c r="V453">
        <v>0</v>
      </c>
      <c r="W453">
        <v>0</v>
      </c>
      <c r="X453">
        <v>37.694800000000001</v>
      </c>
      <c r="Y453">
        <v>327.65479999999997</v>
      </c>
      <c r="Z453" t="s">
        <v>7865</v>
      </c>
      <c r="AA453" s="111" t="s">
        <v>1</v>
      </c>
      <c r="AB453" t="s">
        <v>7865</v>
      </c>
      <c r="AC453">
        <v>0</v>
      </c>
    </row>
    <row r="454" spans="1:29" hidden="1" x14ac:dyDescent="0.25">
      <c r="A454" t="s">
        <v>8322</v>
      </c>
      <c r="B454" t="str">
        <f t="shared" si="36"/>
        <v>Septiembre</v>
      </c>
      <c r="C454">
        <f t="shared" si="37"/>
        <v>0</v>
      </c>
      <c r="D454">
        <v>285</v>
      </c>
      <c r="E454">
        <v>2022</v>
      </c>
      <c r="F454" t="s">
        <v>8582</v>
      </c>
      <c r="G454" t="s">
        <v>7703</v>
      </c>
      <c r="H454" t="s">
        <v>0</v>
      </c>
      <c r="I454" t="str">
        <f t="shared" si="38"/>
        <v>CCF</v>
      </c>
      <c r="J454" t="str">
        <f t="shared" si="39"/>
        <v>Impreso por imprenta o tiquetes</v>
      </c>
      <c r="K454" s="64" t="s">
        <v>8500</v>
      </c>
      <c r="L454" s="64" t="s">
        <v>7865</v>
      </c>
      <c r="M454">
        <v>16230</v>
      </c>
      <c r="N454" t="s">
        <v>1373</v>
      </c>
      <c r="O454" t="str">
        <f t="shared" si="40"/>
        <v>06141403161033</v>
      </c>
      <c r="P454" t="s">
        <v>1374</v>
      </c>
      <c r="Q454">
        <v>0.62</v>
      </c>
      <c r="R454">
        <v>0</v>
      </c>
      <c r="S454">
        <v>0</v>
      </c>
      <c r="T454">
        <v>10.96</v>
      </c>
      <c r="U454">
        <v>0</v>
      </c>
      <c r="V454">
        <v>0</v>
      </c>
      <c r="W454">
        <v>0</v>
      </c>
      <c r="X454">
        <v>1.4248000000000001</v>
      </c>
      <c r="Y454">
        <v>13.004799999999999</v>
      </c>
      <c r="Z454" t="s">
        <v>7865</v>
      </c>
      <c r="AA454" s="111" t="s">
        <v>1</v>
      </c>
      <c r="AB454" t="s">
        <v>7865</v>
      </c>
      <c r="AC454">
        <v>0</v>
      </c>
    </row>
    <row r="455" spans="1:29" hidden="1" x14ac:dyDescent="0.25">
      <c r="A455" t="s">
        <v>8322</v>
      </c>
      <c r="B455" t="str">
        <f t="shared" si="36"/>
        <v>Septiembre</v>
      </c>
      <c r="C455">
        <f t="shared" si="37"/>
        <v>0</v>
      </c>
      <c r="D455">
        <v>284</v>
      </c>
      <c r="E455">
        <v>2022</v>
      </c>
      <c r="F455" t="s">
        <v>8575</v>
      </c>
      <c r="G455" t="s">
        <v>7703</v>
      </c>
      <c r="H455" t="s">
        <v>0</v>
      </c>
      <c r="I455" t="str">
        <f t="shared" si="38"/>
        <v>CCF</v>
      </c>
      <c r="J455" t="str">
        <f t="shared" si="39"/>
        <v>Impreso por imprenta o tiquetes</v>
      </c>
      <c r="K455" s="64" t="s">
        <v>8500</v>
      </c>
      <c r="L455" s="64" t="s">
        <v>7865</v>
      </c>
      <c r="M455">
        <v>869899</v>
      </c>
      <c r="N455" t="s">
        <v>39</v>
      </c>
      <c r="O455" t="str">
        <f t="shared" si="40"/>
        <v>06141909001034</v>
      </c>
      <c r="P455" t="s">
        <v>1417</v>
      </c>
      <c r="Q455">
        <v>2.35</v>
      </c>
      <c r="R455">
        <v>0</v>
      </c>
      <c r="S455">
        <v>0</v>
      </c>
      <c r="T455">
        <v>42.17</v>
      </c>
      <c r="U455">
        <v>0</v>
      </c>
      <c r="V455">
        <v>0</v>
      </c>
      <c r="W455">
        <v>0</v>
      </c>
      <c r="X455">
        <v>5.4821</v>
      </c>
      <c r="Y455">
        <v>50.002100000000006</v>
      </c>
      <c r="Z455" t="s">
        <v>7865</v>
      </c>
      <c r="AA455" s="111" t="s">
        <v>1</v>
      </c>
      <c r="AB455" t="s">
        <v>8040</v>
      </c>
      <c r="AC455">
        <v>47.97</v>
      </c>
    </row>
    <row r="456" spans="1:29" hidden="1" x14ac:dyDescent="0.25">
      <c r="A456" t="s">
        <v>8322</v>
      </c>
      <c r="B456" t="str">
        <f t="shared" si="36"/>
        <v>Septiembre</v>
      </c>
      <c r="C456">
        <f t="shared" si="37"/>
        <v>0</v>
      </c>
      <c r="D456">
        <v>283</v>
      </c>
      <c r="E456">
        <v>2022</v>
      </c>
      <c r="F456" t="s">
        <v>8591</v>
      </c>
      <c r="G456" t="s">
        <v>7703</v>
      </c>
      <c r="H456" t="s">
        <v>0</v>
      </c>
      <c r="I456" t="str">
        <f t="shared" si="38"/>
        <v>CCF</v>
      </c>
      <c r="J456" t="str">
        <f t="shared" si="39"/>
        <v>Impreso por imprenta o tiquetes</v>
      </c>
      <c r="K456" s="64" t="s">
        <v>8500</v>
      </c>
      <c r="L456" s="64" t="s">
        <v>7865</v>
      </c>
      <c r="M456">
        <v>5</v>
      </c>
      <c r="N456" t="s">
        <v>7668</v>
      </c>
      <c r="O456" t="str">
        <f t="shared" si="40"/>
        <v>06142407131054</v>
      </c>
      <c r="P456" t="s">
        <v>7669</v>
      </c>
      <c r="Q456">
        <v>0</v>
      </c>
      <c r="R456">
        <v>0</v>
      </c>
      <c r="S456">
        <v>0</v>
      </c>
      <c r="T456">
        <v>84.07</v>
      </c>
      <c r="U456">
        <v>0</v>
      </c>
      <c r="V456">
        <v>0</v>
      </c>
      <c r="W456">
        <v>0</v>
      </c>
      <c r="X456">
        <v>10.9291</v>
      </c>
      <c r="Y456">
        <v>94.999099999999999</v>
      </c>
      <c r="Z456" t="s">
        <v>7865</v>
      </c>
      <c r="AA456" s="111" t="s">
        <v>1</v>
      </c>
      <c r="AB456" t="s">
        <v>8040</v>
      </c>
      <c r="AC456">
        <v>47.81</v>
      </c>
    </row>
    <row r="457" spans="1:29" hidden="1" x14ac:dyDescent="0.25">
      <c r="A457" t="s">
        <v>8322</v>
      </c>
      <c r="B457" t="str">
        <f t="shared" si="36"/>
        <v>Septiembre</v>
      </c>
      <c r="C457">
        <f t="shared" si="37"/>
        <v>0</v>
      </c>
      <c r="D457">
        <v>282</v>
      </c>
      <c r="E457">
        <v>2022</v>
      </c>
      <c r="F457" t="s">
        <v>8592</v>
      </c>
      <c r="G457" t="s">
        <v>7703</v>
      </c>
      <c r="H457" t="s">
        <v>0</v>
      </c>
      <c r="I457" t="str">
        <f t="shared" si="38"/>
        <v>CCF</v>
      </c>
      <c r="J457" t="str">
        <f t="shared" si="39"/>
        <v>Impreso por imprenta o tiquetes</v>
      </c>
      <c r="K457" s="64" t="s">
        <v>8500</v>
      </c>
      <c r="L457" s="64" t="s">
        <v>7865</v>
      </c>
      <c r="M457">
        <v>713</v>
      </c>
      <c r="N457" t="s">
        <v>8665</v>
      </c>
      <c r="O457" t="str">
        <f t="shared" si="40"/>
        <v>05012908111016</v>
      </c>
      <c r="P457" t="s">
        <v>8666</v>
      </c>
      <c r="Q457">
        <v>0</v>
      </c>
      <c r="R457">
        <v>0</v>
      </c>
      <c r="S457">
        <v>0</v>
      </c>
      <c r="T457">
        <v>167.26</v>
      </c>
      <c r="U457">
        <v>0</v>
      </c>
      <c r="V457">
        <v>0</v>
      </c>
      <c r="W457">
        <v>0</v>
      </c>
      <c r="X457">
        <v>21.7438</v>
      </c>
      <c r="Y457">
        <v>189.00379999999998</v>
      </c>
      <c r="Z457" t="s">
        <v>7865</v>
      </c>
      <c r="AA457" s="111" t="s">
        <v>1</v>
      </c>
      <c r="AB457" t="s">
        <v>7865</v>
      </c>
      <c r="AC457">
        <v>0</v>
      </c>
    </row>
    <row r="458" spans="1:29" hidden="1" x14ac:dyDescent="0.25">
      <c r="A458" t="s">
        <v>8322</v>
      </c>
      <c r="B458" t="str">
        <f t="shared" si="36"/>
        <v>Septiembre</v>
      </c>
      <c r="C458">
        <f t="shared" si="37"/>
        <v>0</v>
      </c>
      <c r="D458">
        <v>281</v>
      </c>
      <c r="E458">
        <v>2022</v>
      </c>
      <c r="F458" t="s">
        <v>8515</v>
      </c>
      <c r="G458" t="s">
        <v>7703</v>
      </c>
      <c r="H458" t="s">
        <v>0</v>
      </c>
      <c r="I458" t="str">
        <f t="shared" si="38"/>
        <v>CCF</v>
      </c>
      <c r="J458" t="str">
        <f t="shared" si="39"/>
        <v>Impreso por imprenta o tiquetes</v>
      </c>
      <c r="K458" s="64" t="s">
        <v>8500</v>
      </c>
      <c r="L458" s="64" t="s">
        <v>7865</v>
      </c>
      <c r="M458">
        <v>2975638</v>
      </c>
      <c r="N458" t="s">
        <v>1315</v>
      </c>
      <c r="O458" t="str">
        <f t="shared" si="40"/>
        <v>06140108580017</v>
      </c>
      <c r="P458" t="s">
        <v>1316</v>
      </c>
      <c r="Q458">
        <v>0</v>
      </c>
      <c r="R458">
        <v>0</v>
      </c>
      <c r="S458">
        <v>0</v>
      </c>
      <c r="T458">
        <v>70.5</v>
      </c>
      <c r="U458">
        <v>0</v>
      </c>
      <c r="V458">
        <v>0</v>
      </c>
      <c r="W458">
        <v>0</v>
      </c>
      <c r="X458">
        <v>9.1650000000000009</v>
      </c>
      <c r="Y458">
        <v>79.665000000000006</v>
      </c>
      <c r="Z458" t="s">
        <v>7865</v>
      </c>
      <c r="AA458" s="111" t="s">
        <v>1</v>
      </c>
      <c r="AB458" t="s">
        <v>7865</v>
      </c>
      <c r="AC458">
        <v>0</v>
      </c>
    </row>
    <row r="459" spans="1:29" hidden="1" x14ac:dyDescent="0.25">
      <c r="A459" t="s">
        <v>8322</v>
      </c>
      <c r="B459" t="str">
        <f t="shared" si="36"/>
        <v>Septiembre</v>
      </c>
      <c r="C459">
        <f t="shared" si="37"/>
        <v>0</v>
      </c>
      <c r="D459">
        <v>280</v>
      </c>
      <c r="E459">
        <v>2022</v>
      </c>
      <c r="F459" t="s">
        <v>8588</v>
      </c>
      <c r="G459" t="s">
        <v>7703</v>
      </c>
      <c r="H459" t="s">
        <v>0</v>
      </c>
      <c r="I459" t="str">
        <f t="shared" si="38"/>
        <v>CCF</v>
      </c>
      <c r="J459" t="str">
        <f t="shared" si="39"/>
        <v>Impreso por imprenta o tiquetes</v>
      </c>
      <c r="K459" s="64" t="s">
        <v>8500</v>
      </c>
      <c r="L459" s="64" t="s">
        <v>7865</v>
      </c>
      <c r="M459">
        <v>40634</v>
      </c>
      <c r="N459" t="s">
        <v>1343</v>
      </c>
      <c r="O459" t="str">
        <f t="shared" si="40"/>
        <v>07151508430012</v>
      </c>
      <c r="P459" t="s">
        <v>1344</v>
      </c>
      <c r="Q459">
        <v>2.59</v>
      </c>
      <c r="R459">
        <v>0</v>
      </c>
      <c r="S459">
        <v>0</v>
      </c>
      <c r="T459">
        <v>46.38</v>
      </c>
      <c r="U459">
        <v>0</v>
      </c>
      <c r="V459">
        <v>0</v>
      </c>
      <c r="W459">
        <v>0</v>
      </c>
      <c r="X459">
        <v>6.0294000000000008</v>
      </c>
      <c r="Y459">
        <v>54.999400000000001</v>
      </c>
      <c r="Z459" t="s">
        <v>7865</v>
      </c>
      <c r="AA459" s="111" t="s">
        <v>1</v>
      </c>
      <c r="AB459" t="s">
        <v>7865</v>
      </c>
      <c r="AC459">
        <v>0</v>
      </c>
    </row>
    <row r="460" spans="1:29" hidden="1" x14ac:dyDescent="0.25">
      <c r="A460" t="s">
        <v>8322</v>
      </c>
      <c r="B460" t="str">
        <f t="shared" si="36"/>
        <v>Septiembre</v>
      </c>
      <c r="C460">
        <f t="shared" si="37"/>
        <v>0</v>
      </c>
      <c r="D460">
        <v>279</v>
      </c>
      <c r="E460">
        <v>2022</v>
      </c>
      <c r="F460" t="s">
        <v>8590</v>
      </c>
      <c r="G460" t="s">
        <v>7703</v>
      </c>
      <c r="H460" t="s">
        <v>0</v>
      </c>
      <c r="I460" t="str">
        <f t="shared" si="38"/>
        <v>CCF</v>
      </c>
      <c r="J460" t="str">
        <f t="shared" si="39"/>
        <v>Impreso por imprenta o tiquetes</v>
      </c>
      <c r="K460" s="64" t="s">
        <v>8500</v>
      </c>
      <c r="L460" s="64" t="s">
        <v>7865</v>
      </c>
      <c r="M460">
        <v>43148</v>
      </c>
      <c r="N460" t="s">
        <v>1343</v>
      </c>
      <c r="O460" t="str">
        <f t="shared" si="40"/>
        <v>07151508430012</v>
      </c>
      <c r="P460" t="s">
        <v>1344</v>
      </c>
      <c r="Q460">
        <v>2.0699999999999998</v>
      </c>
      <c r="R460">
        <v>0</v>
      </c>
      <c r="S460">
        <v>0</v>
      </c>
      <c r="T460">
        <v>37.11</v>
      </c>
      <c r="U460">
        <v>0</v>
      </c>
      <c r="V460">
        <v>0</v>
      </c>
      <c r="W460">
        <v>0</v>
      </c>
      <c r="X460">
        <v>4.8243</v>
      </c>
      <c r="Y460">
        <v>44.004300000000001</v>
      </c>
      <c r="Z460" t="s">
        <v>7865</v>
      </c>
      <c r="AA460" s="111" t="s">
        <v>1</v>
      </c>
      <c r="AB460" t="s">
        <v>7865</v>
      </c>
      <c r="AC460">
        <v>0</v>
      </c>
    </row>
    <row r="461" spans="1:29" hidden="1" x14ac:dyDescent="0.25">
      <c r="A461" t="s">
        <v>8322</v>
      </c>
      <c r="B461" t="str">
        <f t="shared" si="36"/>
        <v>Septiembre</v>
      </c>
      <c r="C461">
        <f t="shared" si="37"/>
        <v>0</v>
      </c>
      <c r="D461">
        <v>278</v>
      </c>
      <c r="E461">
        <v>2022</v>
      </c>
      <c r="F461" t="s">
        <v>8664</v>
      </c>
      <c r="G461" t="s">
        <v>7703</v>
      </c>
      <c r="H461" t="s">
        <v>0</v>
      </c>
      <c r="I461" t="str">
        <f t="shared" si="38"/>
        <v>CCF</v>
      </c>
      <c r="J461" t="str">
        <f t="shared" si="39"/>
        <v>Impreso por imprenta o tiquetes</v>
      </c>
      <c r="K461" s="64" t="s">
        <v>8500</v>
      </c>
      <c r="L461" s="64" t="s">
        <v>7865</v>
      </c>
      <c r="M461">
        <v>39481</v>
      </c>
      <c r="N461" t="s">
        <v>1343</v>
      </c>
      <c r="O461" t="str">
        <f t="shared" si="40"/>
        <v>07151508430012</v>
      </c>
      <c r="P461" t="s">
        <v>1344</v>
      </c>
      <c r="Q461">
        <v>2.4500000000000002</v>
      </c>
      <c r="R461">
        <v>0</v>
      </c>
      <c r="S461">
        <v>0</v>
      </c>
      <c r="T461">
        <v>43.85</v>
      </c>
      <c r="U461">
        <v>0</v>
      </c>
      <c r="V461">
        <v>0</v>
      </c>
      <c r="W461">
        <v>0</v>
      </c>
      <c r="X461">
        <v>5.7005000000000008</v>
      </c>
      <c r="Y461">
        <v>52.000500000000002</v>
      </c>
      <c r="Z461" t="s">
        <v>7865</v>
      </c>
      <c r="AA461" s="111" t="s">
        <v>1</v>
      </c>
      <c r="AB461" t="s">
        <v>7865</v>
      </c>
      <c r="AC461">
        <v>0</v>
      </c>
    </row>
    <row r="462" spans="1:29" hidden="1" x14ac:dyDescent="0.25">
      <c r="A462" t="s">
        <v>8322</v>
      </c>
      <c r="B462" t="str">
        <f t="shared" si="36"/>
        <v>Septiembre</v>
      </c>
      <c r="C462">
        <f t="shared" si="37"/>
        <v>0</v>
      </c>
      <c r="D462">
        <v>277</v>
      </c>
      <c r="E462">
        <v>2022</v>
      </c>
      <c r="F462" t="s">
        <v>8574</v>
      </c>
      <c r="G462" t="s">
        <v>7703</v>
      </c>
      <c r="H462" t="s">
        <v>0</v>
      </c>
      <c r="I462" t="str">
        <f t="shared" si="38"/>
        <v>CCF</v>
      </c>
      <c r="J462" t="str">
        <f t="shared" si="39"/>
        <v>Impreso por imprenta o tiquetes</v>
      </c>
      <c r="K462" s="64" t="s">
        <v>8500</v>
      </c>
      <c r="L462" s="64" t="s">
        <v>7865</v>
      </c>
      <c r="M462">
        <v>492817</v>
      </c>
      <c r="N462" t="s">
        <v>1367</v>
      </c>
      <c r="O462" t="str">
        <f t="shared" si="40"/>
        <v>06142407500017</v>
      </c>
      <c r="P462" t="s">
        <v>1368</v>
      </c>
      <c r="Q462">
        <v>2.2999999999999998</v>
      </c>
      <c r="R462">
        <v>0</v>
      </c>
      <c r="S462">
        <v>0</v>
      </c>
      <c r="T462">
        <v>43.98</v>
      </c>
      <c r="U462">
        <v>0</v>
      </c>
      <c r="V462">
        <v>0</v>
      </c>
      <c r="W462">
        <v>0</v>
      </c>
      <c r="X462">
        <v>5.7173999999999996</v>
      </c>
      <c r="Y462">
        <v>51.997399999999992</v>
      </c>
      <c r="Z462" t="s">
        <v>7865</v>
      </c>
      <c r="AA462" s="111" t="s">
        <v>1</v>
      </c>
      <c r="AB462" t="s">
        <v>7865</v>
      </c>
      <c r="AC462">
        <v>0</v>
      </c>
    </row>
    <row r="463" spans="1:29" hidden="1" x14ac:dyDescent="0.25">
      <c r="A463" t="s">
        <v>8322</v>
      </c>
      <c r="B463" t="str">
        <f t="shared" si="36"/>
        <v>Septiembre</v>
      </c>
      <c r="C463">
        <f t="shared" si="37"/>
        <v>0</v>
      </c>
      <c r="D463">
        <v>276</v>
      </c>
      <c r="E463">
        <v>2022</v>
      </c>
      <c r="F463" t="s">
        <v>8436</v>
      </c>
      <c r="G463" t="s">
        <v>7703</v>
      </c>
      <c r="H463" t="s">
        <v>0</v>
      </c>
      <c r="I463" t="str">
        <f t="shared" si="38"/>
        <v>CCF</v>
      </c>
      <c r="J463" t="str">
        <f t="shared" si="39"/>
        <v>Impreso por imprenta o tiquetes</v>
      </c>
      <c r="K463" s="64" t="s">
        <v>8500</v>
      </c>
      <c r="L463" s="64" t="s">
        <v>7865</v>
      </c>
      <c r="M463">
        <v>119313</v>
      </c>
      <c r="N463" t="s">
        <v>1560</v>
      </c>
      <c r="O463" t="str">
        <f t="shared" si="40"/>
        <v>06141702660013</v>
      </c>
      <c r="P463" t="s">
        <v>1561</v>
      </c>
      <c r="Q463">
        <v>0</v>
      </c>
      <c r="R463">
        <v>0</v>
      </c>
      <c r="S463">
        <v>0</v>
      </c>
      <c r="T463">
        <v>653</v>
      </c>
      <c r="U463">
        <v>0</v>
      </c>
      <c r="V463">
        <v>0</v>
      </c>
      <c r="W463">
        <v>0</v>
      </c>
      <c r="X463">
        <v>84.89</v>
      </c>
      <c r="Y463">
        <v>737.89</v>
      </c>
      <c r="Z463" t="s">
        <v>7865</v>
      </c>
      <c r="AA463" s="111" t="s">
        <v>1</v>
      </c>
      <c r="AB463" t="s">
        <v>7865</v>
      </c>
      <c r="AC463">
        <v>0</v>
      </c>
    </row>
    <row r="464" spans="1:29" hidden="1" x14ac:dyDescent="0.25">
      <c r="A464" t="s">
        <v>8321</v>
      </c>
      <c r="B464" t="str">
        <f>SUBSTITUTE(A464,"GOSTO","gosto")</f>
        <v>Agosto</v>
      </c>
      <c r="C464">
        <f t="shared" si="37"/>
        <v>0</v>
      </c>
      <c r="D464">
        <v>275</v>
      </c>
      <c r="E464">
        <v>2022</v>
      </c>
      <c r="F464" t="s">
        <v>8570</v>
      </c>
      <c r="G464" t="s">
        <v>1</v>
      </c>
      <c r="H464" t="s">
        <v>0</v>
      </c>
      <c r="I464" t="str">
        <f t="shared" si="38"/>
        <v>CCF</v>
      </c>
      <c r="J464" t="str">
        <f t="shared" si="39"/>
        <v>Impreso por imprenta o tiquetes</v>
      </c>
      <c r="K464" s="64" t="s">
        <v>8500</v>
      </c>
      <c r="L464" s="64" t="s">
        <v>7865</v>
      </c>
      <c r="M464">
        <v>1238</v>
      </c>
      <c r="N464" t="s">
        <v>1043</v>
      </c>
      <c r="O464" t="str">
        <f t="shared" si="40"/>
        <v>06142703981055</v>
      </c>
      <c r="P464" t="s">
        <v>1044</v>
      </c>
      <c r="Q464">
        <v>0</v>
      </c>
      <c r="R464">
        <v>0</v>
      </c>
      <c r="S464">
        <v>0</v>
      </c>
      <c r="T464">
        <v>153549</v>
      </c>
      <c r="U464">
        <v>0</v>
      </c>
      <c r="V464">
        <v>0</v>
      </c>
      <c r="W464">
        <v>0</v>
      </c>
      <c r="X464">
        <v>19961.37</v>
      </c>
      <c r="Y464">
        <v>173510.37</v>
      </c>
      <c r="Z464" t="s">
        <v>7865</v>
      </c>
      <c r="AA464" s="111" t="s">
        <v>1</v>
      </c>
      <c r="AB464" t="s">
        <v>8040</v>
      </c>
      <c r="AC464">
        <v>48.5</v>
      </c>
    </row>
    <row r="465" spans="1:29" hidden="1" x14ac:dyDescent="0.25">
      <c r="A465" t="s">
        <v>8321</v>
      </c>
      <c r="B465" t="str">
        <f t="shared" ref="B465:B528" si="41">SUBSTITUTE(A465,"GOSTO","gosto")</f>
        <v>Agosto</v>
      </c>
      <c r="C465">
        <f t="shared" si="37"/>
        <v>0</v>
      </c>
      <c r="D465">
        <v>274</v>
      </c>
      <c r="E465">
        <v>2022</v>
      </c>
      <c r="F465" t="s">
        <v>8512</v>
      </c>
      <c r="G465" t="s">
        <v>1</v>
      </c>
      <c r="H465" t="s">
        <v>0</v>
      </c>
      <c r="I465" t="str">
        <f t="shared" si="38"/>
        <v>CCF</v>
      </c>
      <c r="J465" t="str">
        <f t="shared" si="39"/>
        <v>Impreso por imprenta o tiquetes</v>
      </c>
      <c r="K465" s="64" t="s">
        <v>8500</v>
      </c>
      <c r="L465" s="64" t="s">
        <v>7865</v>
      </c>
      <c r="M465">
        <v>564</v>
      </c>
      <c r="N465" t="s">
        <v>8327</v>
      </c>
      <c r="O465" t="str">
        <f t="shared" si="40"/>
        <v>06141609101037</v>
      </c>
      <c r="P465" t="s">
        <v>8328</v>
      </c>
      <c r="Q465">
        <v>0</v>
      </c>
      <c r="R465">
        <v>0</v>
      </c>
      <c r="S465">
        <v>0</v>
      </c>
      <c r="T465">
        <v>44.87</v>
      </c>
      <c r="U465">
        <v>0</v>
      </c>
      <c r="V465">
        <v>0</v>
      </c>
      <c r="W465">
        <v>0</v>
      </c>
      <c r="X465">
        <v>5.8331</v>
      </c>
      <c r="Y465">
        <v>50.703099999999999</v>
      </c>
      <c r="Z465" t="s">
        <v>7865</v>
      </c>
      <c r="AA465" s="111" t="s">
        <v>1</v>
      </c>
      <c r="AB465" t="s">
        <v>8040</v>
      </c>
      <c r="AC465">
        <v>26.4</v>
      </c>
    </row>
    <row r="466" spans="1:29" hidden="1" x14ac:dyDescent="0.25">
      <c r="A466" t="s">
        <v>8321</v>
      </c>
      <c r="B466" t="str">
        <f t="shared" si="41"/>
        <v>Agosto</v>
      </c>
      <c r="C466">
        <f t="shared" si="37"/>
        <v>0</v>
      </c>
      <c r="D466">
        <v>273</v>
      </c>
      <c r="E466">
        <v>2022</v>
      </c>
      <c r="F466" t="s">
        <v>8510</v>
      </c>
      <c r="G466" t="s">
        <v>1</v>
      </c>
      <c r="H466" t="s">
        <v>0</v>
      </c>
      <c r="I466" t="str">
        <f t="shared" si="38"/>
        <v>CCF</v>
      </c>
      <c r="J466" t="str">
        <f t="shared" si="39"/>
        <v>Impreso por imprenta o tiquetes</v>
      </c>
      <c r="K466" s="64" t="s">
        <v>8500</v>
      </c>
      <c r="L466" s="64" t="s">
        <v>7865</v>
      </c>
      <c r="M466">
        <v>104</v>
      </c>
      <c r="N466" t="s">
        <v>8251</v>
      </c>
      <c r="O466" t="str">
        <f t="shared" si="40"/>
        <v>06140709121055</v>
      </c>
      <c r="P466" t="s">
        <v>8252</v>
      </c>
      <c r="Q466">
        <v>0</v>
      </c>
      <c r="R466">
        <v>0</v>
      </c>
      <c r="S466">
        <v>0</v>
      </c>
      <c r="T466">
        <v>292.04000000000002</v>
      </c>
      <c r="U466">
        <v>0</v>
      </c>
      <c r="V466">
        <v>0</v>
      </c>
      <c r="W466">
        <v>0</v>
      </c>
      <c r="X466">
        <v>37.965200000000003</v>
      </c>
      <c r="Y466">
        <v>330.0052</v>
      </c>
      <c r="Z466" t="s">
        <v>7865</v>
      </c>
      <c r="AA466" s="111" t="s">
        <v>1</v>
      </c>
      <c r="AB466" t="s">
        <v>7865</v>
      </c>
      <c r="AC466">
        <v>0</v>
      </c>
    </row>
    <row r="467" spans="1:29" hidden="1" x14ac:dyDescent="0.25">
      <c r="A467" t="s">
        <v>8321</v>
      </c>
      <c r="B467" t="str">
        <f t="shared" si="41"/>
        <v>Agosto</v>
      </c>
      <c r="C467">
        <f t="shared" si="37"/>
        <v>0</v>
      </c>
      <c r="D467">
        <v>272</v>
      </c>
      <c r="E467">
        <v>2022</v>
      </c>
      <c r="F467" t="s">
        <v>8571</v>
      </c>
      <c r="G467" t="s">
        <v>1</v>
      </c>
      <c r="H467" t="s">
        <v>0</v>
      </c>
      <c r="I467" t="str">
        <f t="shared" si="38"/>
        <v>CCF</v>
      </c>
      <c r="J467" t="str">
        <f t="shared" si="39"/>
        <v>Impreso por imprenta o tiquetes</v>
      </c>
      <c r="K467" s="64" t="s">
        <v>8500</v>
      </c>
      <c r="L467" s="64" t="s">
        <v>7865</v>
      </c>
      <c r="M467">
        <v>940</v>
      </c>
      <c r="N467" t="s">
        <v>2088</v>
      </c>
      <c r="O467" t="str">
        <f t="shared" si="40"/>
        <v>06142012041013</v>
      </c>
      <c r="P467" t="s">
        <v>2089</v>
      </c>
      <c r="Q467">
        <v>0</v>
      </c>
      <c r="R467">
        <v>0</v>
      </c>
      <c r="S467">
        <v>0</v>
      </c>
      <c r="T467">
        <v>119.46</v>
      </c>
      <c r="U467">
        <v>0</v>
      </c>
      <c r="V467">
        <v>0</v>
      </c>
      <c r="W467">
        <v>0</v>
      </c>
      <c r="X467">
        <v>15.5298</v>
      </c>
      <c r="Y467">
        <v>134.9898</v>
      </c>
      <c r="Z467" t="s">
        <v>7865</v>
      </c>
      <c r="AA467" s="111" t="s">
        <v>1</v>
      </c>
      <c r="AB467" t="s">
        <v>8040</v>
      </c>
      <c r="AC467">
        <v>13.85</v>
      </c>
    </row>
    <row r="468" spans="1:29" hidden="1" x14ac:dyDescent="0.25">
      <c r="A468" t="s">
        <v>8321</v>
      </c>
      <c r="B468" t="str">
        <f t="shared" si="41"/>
        <v>Agosto</v>
      </c>
      <c r="C468">
        <f t="shared" si="37"/>
        <v>0</v>
      </c>
      <c r="D468">
        <v>271</v>
      </c>
      <c r="E468">
        <v>2022</v>
      </c>
      <c r="F468" t="s">
        <v>8572</v>
      </c>
      <c r="G468" t="s">
        <v>1</v>
      </c>
      <c r="H468" t="s">
        <v>0</v>
      </c>
      <c r="I468" t="str">
        <f t="shared" si="38"/>
        <v>CCF</v>
      </c>
      <c r="J468" t="str">
        <f t="shared" si="39"/>
        <v>Impreso por imprenta o tiquetes</v>
      </c>
      <c r="K468" s="64" t="s">
        <v>8500</v>
      </c>
      <c r="L468" s="64" t="s">
        <v>7865</v>
      </c>
      <c r="M468">
        <v>69</v>
      </c>
      <c r="N468" t="s">
        <v>1414</v>
      </c>
      <c r="O468" t="str">
        <f t="shared" si="40"/>
        <v>06142704801220</v>
      </c>
      <c r="P468" t="s">
        <v>1415</v>
      </c>
      <c r="Q468">
        <v>0</v>
      </c>
      <c r="R468">
        <v>0</v>
      </c>
      <c r="S468">
        <v>0</v>
      </c>
      <c r="T468">
        <v>160</v>
      </c>
      <c r="U468">
        <v>0</v>
      </c>
      <c r="V468">
        <v>0</v>
      </c>
      <c r="W468">
        <v>0</v>
      </c>
      <c r="X468">
        <v>20.8</v>
      </c>
      <c r="Y468">
        <v>180.8</v>
      </c>
      <c r="Z468" t="s">
        <v>7865</v>
      </c>
      <c r="AA468" s="111" t="s">
        <v>1</v>
      </c>
      <c r="AB468" t="s">
        <v>7865</v>
      </c>
      <c r="AC468">
        <v>0</v>
      </c>
    </row>
    <row r="469" spans="1:29" hidden="1" x14ac:dyDescent="0.25">
      <c r="A469" t="s">
        <v>8321</v>
      </c>
      <c r="B469" t="str">
        <f t="shared" si="41"/>
        <v>Agosto</v>
      </c>
      <c r="C469">
        <f t="shared" si="37"/>
        <v>0</v>
      </c>
      <c r="D469">
        <v>270</v>
      </c>
      <c r="E469">
        <v>2022</v>
      </c>
      <c r="F469" t="s">
        <v>8573</v>
      </c>
      <c r="G469" t="s">
        <v>1</v>
      </c>
      <c r="H469" t="s">
        <v>0</v>
      </c>
      <c r="I469" t="str">
        <f t="shared" si="38"/>
        <v>CCF</v>
      </c>
      <c r="J469" t="str">
        <f t="shared" si="39"/>
        <v>Impreso por imprenta o tiquetes</v>
      </c>
      <c r="K469" s="64" t="s">
        <v>8500</v>
      </c>
      <c r="L469" s="64" t="s">
        <v>7865</v>
      </c>
      <c r="M469">
        <v>282</v>
      </c>
      <c r="N469" t="s">
        <v>1548</v>
      </c>
      <c r="O469" t="str">
        <f t="shared" si="40"/>
        <v>06140709360024</v>
      </c>
      <c r="P469" t="s">
        <v>1549</v>
      </c>
      <c r="Q469">
        <v>0</v>
      </c>
      <c r="R469">
        <v>0</v>
      </c>
      <c r="S469">
        <v>0</v>
      </c>
      <c r="T469">
        <v>114</v>
      </c>
      <c r="U469">
        <v>0</v>
      </c>
      <c r="V469">
        <v>0</v>
      </c>
      <c r="W469">
        <v>0</v>
      </c>
      <c r="X469">
        <v>14.82</v>
      </c>
      <c r="Y469">
        <v>128.82</v>
      </c>
      <c r="Z469" t="s">
        <v>7865</v>
      </c>
      <c r="AA469" s="111" t="s">
        <v>1</v>
      </c>
      <c r="AB469" t="s">
        <v>7865</v>
      </c>
      <c r="AC469">
        <v>0</v>
      </c>
    </row>
    <row r="470" spans="1:29" hidden="1" x14ac:dyDescent="0.25">
      <c r="A470" t="s">
        <v>8321</v>
      </c>
      <c r="B470" t="str">
        <f t="shared" si="41"/>
        <v>Agosto</v>
      </c>
      <c r="C470">
        <f t="shared" si="37"/>
        <v>0</v>
      </c>
      <c r="D470">
        <v>269</v>
      </c>
      <c r="E470">
        <v>2022</v>
      </c>
      <c r="F470" t="s">
        <v>8574</v>
      </c>
      <c r="G470" t="s">
        <v>1</v>
      </c>
      <c r="H470" t="s">
        <v>0</v>
      </c>
      <c r="I470" t="str">
        <f t="shared" si="38"/>
        <v>CCF</v>
      </c>
      <c r="J470" t="str">
        <f t="shared" si="39"/>
        <v>Impreso por imprenta o tiquetes</v>
      </c>
      <c r="K470" s="64" t="s">
        <v>8500</v>
      </c>
      <c r="L470" s="64" t="s">
        <v>7865</v>
      </c>
      <c r="M470">
        <v>1310108</v>
      </c>
      <c r="N470" t="s">
        <v>1397</v>
      </c>
      <c r="O470" t="str">
        <f t="shared" si="40"/>
        <v>06140812610145</v>
      </c>
      <c r="P470" t="s">
        <v>1398</v>
      </c>
      <c r="Q470">
        <v>0</v>
      </c>
      <c r="R470">
        <v>0</v>
      </c>
      <c r="S470">
        <v>0</v>
      </c>
      <c r="T470">
        <v>2369.41</v>
      </c>
      <c r="U470">
        <v>0</v>
      </c>
      <c r="V470">
        <v>0</v>
      </c>
      <c r="W470">
        <v>0</v>
      </c>
      <c r="X470">
        <v>308.02330000000001</v>
      </c>
      <c r="Y470">
        <v>2677.4332999999997</v>
      </c>
      <c r="Z470" t="s">
        <v>7865</v>
      </c>
      <c r="AA470" s="111" t="s">
        <v>1</v>
      </c>
      <c r="AB470" t="s">
        <v>7865</v>
      </c>
      <c r="AC470">
        <v>0</v>
      </c>
    </row>
    <row r="471" spans="1:29" hidden="1" x14ac:dyDescent="0.25">
      <c r="A471" t="s">
        <v>8321</v>
      </c>
      <c r="B471" t="str">
        <f t="shared" si="41"/>
        <v>Agosto</v>
      </c>
      <c r="C471">
        <f t="shared" si="37"/>
        <v>0</v>
      </c>
      <c r="D471">
        <v>268</v>
      </c>
      <c r="E471">
        <v>2022</v>
      </c>
      <c r="F471" t="s">
        <v>8575</v>
      </c>
      <c r="G471" t="s">
        <v>1</v>
      </c>
      <c r="H471" t="s">
        <v>0</v>
      </c>
      <c r="I471" t="str">
        <f t="shared" si="38"/>
        <v>CCF</v>
      </c>
      <c r="J471" t="str">
        <f t="shared" si="39"/>
        <v>Impreso por imprenta o tiquetes</v>
      </c>
      <c r="K471" s="64" t="s">
        <v>8500</v>
      </c>
      <c r="L471" s="64" t="s">
        <v>7865</v>
      </c>
      <c r="M471">
        <v>115</v>
      </c>
      <c r="N471" t="s">
        <v>6146</v>
      </c>
      <c r="O471" t="str">
        <f t="shared" si="40"/>
        <v>06143105820014</v>
      </c>
      <c r="P471" t="s">
        <v>6147</v>
      </c>
      <c r="Q471">
        <v>0</v>
      </c>
      <c r="R471">
        <v>0</v>
      </c>
      <c r="S471">
        <v>0</v>
      </c>
      <c r="T471">
        <v>191.7</v>
      </c>
      <c r="U471">
        <v>0</v>
      </c>
      <c r="V471">
        <v>0</v>
      </c>
      <c r="W471">
        <v>0</v>
      </c>
      <c r="X471">
        <v>24.920999999999999</v>
      </c>
      <c r="Y471">
        <v>216.62099999999998</v>
      </c>
      <c r="Z471" t="s">
        <v>7865</v>
      </c>
      <c r="AA471" s="111" t="s">
        <v>1</v>
      </c>
      <c r="AB471" t="s">
        <v>7865</v>
      </c>
      <c r="AC471">
        <v>0</v>
      </c>
    </row>
    <row r="472" spans="1:29" hidden="1" x14ac:dyDescent="0.25">
      <c r="A472" t="s">
        <v>8321</v>
      </c>
      <c r="B472" t="str">
        <f t="shared" si="41"/>
        <v>Agosto</v>
      </c>
      <c r="C472">
        <f t="shared" si="37"/>
        <v>0</v>
      </c>
      <c r="D472">
        <v>267</v>
      </c>
      <c r="E472">
        <v>2022</v>
      </c>
      <c r="F472" t="s">
        <v>8573</v>
      </c>
      <c r="G472" t="s">
        <v>1</v>
      </c>
      <c r="H472" t="s">
        <v>0</v>
      </c>
      <c r="I472" t="str">
        <f t="shared" si="38"/>
        <v>CCF</v>
      </c>
      <c r="J472" t="str">
        <f t="shared" si="39"/>
        <v>Impreso por imprenta o tiquetes</v>
      </c>
      <c r="K472" s="64" t="s">
        <v>8500</v>
      </c>
      <c r="L472" s="64" t="s">
        <v>7865</v>
      </c>
      <c r="M472">
        <v>5672</v>
      </c>
      <c r="N472" t="s">
        <v>1386</v>
      </c>
      <c r="O472" t="str">
        <f t="shared" si="40"/>
        <v>06141909961054</v>
      </c>
      <c r="P472" t="s">
        <v>1387</v>
      </c>
      <c r="Q472">
        <v>0</v>
      </c>
      <c r="R472">
        <v>0</v>
      </c>
      <c r="S472">
        <v>0</v>
      </c>
      <c r="T472">
        <v>242.94</v>
      </c>
      <c r="U472">
        <v>0</v>
      </c>
      <c r="V472">
        <v>0</v>
      </c>
      <c r="W472">
        <v>0</v>
      </c>
      <c r="X472">
        <v>31.5822</v>
      </c>
      <c r="Y472">
        <v>274.5222</v>
      </c>
      <c r="Z472" t="s">
        <v>7865</v>
      </c>
      <c r="AA472" s="111" t="s">
        <v>1</v>
      </c>
      <c r="AB472" t="s">
        <v>8047</v>
      </c>
      <c r="AC472">
        <v>1.81</v>
      </c>
    </row>
    <row r="473" spans="1:29" hidden="1" x14ac:dyDescent="0.25">
      <c r="A473" t="s">
        <v>8321</v>
      </c>
      <c r="B473" t="str">
        <f t="shared" si="41"/>
        <v>Agosto</v>
      </c>
      <c r="C473">
        <f t="shared" si="37"/>
        <v>0</v>
      </c>
      <c r="D473">
        <v>266</v>
      </c>
      <c r="E473">
        <v>2022</v>
      </c>
      <c r="F473" t="s">
        <v>8576</v>
      </c>
      <c r="G473" t="s">
        <v>1</v>
      </c>
      <c r="H473" t="s">
        <v>0</v>
      </c>
      <c r="I473" t="str">
        <f t="shared" si="38"/>
        <v>CCF</v>
      </c>
      <c r="J473" t="str">
        <f t="shared" si="39"/>
        <v>Impreso por imprenta o tiquetes</v>
      </c>
      <c r="K473" s="64" t="s">
        <v>8500</v>
      </c>
      <c r="L473" s="64" t="s">
        <v>7865</v>
      </c>
      <c r="M473">
        <v>2066</v>
      </c>
      <c r="N473" t="s">
        <v>7543</v>
      </c>
      <c r="O473" t="str">
        <f t="shared" si="40"/>
        <v>06140404081061</v>
      </c>
      <c r="P473" t="s">
        <v>7544</v>
      </c>
      <c r="Q473">
        <v>0</v>
      </c>
      <c r="R473">
        <v>0</v>
      </c>
      <c r="S473">
        <v>0</v>
      </c>
      <c r="T473">
        <v>440</v>
      </c>
      <c r="U473">
        <v>0</v>
      </c>
      <c r="V473">
        <v>0</v>
      </c>
      <c r="W473">
        <v>0</v>
      </c>
      <c r="X473">
        <v>57.2</v>
      </c>
      <c r="Y473">
        <v>497.2</v>
      </c>
      <c r="Z473" t="s">
        <v>7865</v>
      </c>
      <c r="AA473" s="111" t="s">
        <v>1</v>
      </c>
      <c r="AB473" t="s">
        <v>7865</v>
      </c>
      <c r="AC473">
        <v>0</v>
      </c>
    </row>
    <row r="474" spans="1:29" hidden="1" x14ac:dyDescent="0.25">
      <c r="A474" t="s">
        <v>8321</v>
      </c>
      <c r="B474" t="str">
        <f t="shared" si="41"/>
        <v>Agosto</v>
      </c>
      <c r="C474">
        <f t="shared" si="37"/>
        <v>0</v>
      </c>
      <c r="D474">
        <v>265</v>
      </c>
      <c r="E474">
        <v>2022</v>
      </c>
      <c r="F474" t="s">
        <v>8577</v>
      </c>
      <c r="G474" t="s">
        <v>1</v>
      </c>
      <c r="H474" t="s">
        <v>0</v>
      </c>
      <c r="I474" t="str">
        <f t="shared" si="38"/>
        <v>CCF</v>
      </c>
      <c r="J474" t="str">
        <f t="shared" si="39"/>
        <v>Impreso por imprenta o tiquetes</v>
      </c>
      <c r="K474" s="64" t="s">
        <v>8500</v>
      </c>
      <c r="L474" s="64" t="s">
        <v>7865</v>
      </c>
      <c r="M474">
        <v>235</v>
      </c>
      <c r="N474" t="s">
        <v>2304</v>
      </c>
      <c r="O474" t="str">
        <f t="shared" si="40"/>
        <v>05112308101011</v>
      </c>
      <c r="P474" t="s">
        <v>2305</v>
      </c>
      <c r="Q474">
        <v>0</v>
      </c>
      <c r="R474">
        <v>0</v>
      </c>
      <c r="S474">
        <v>0</v>
      </c>
      <c r="T474">
        <v>3982.3</v>
      </c>
      <c r="U474">
        <v>0</v>
      </c>
      <c r="V474">
        <v>0</v>
      </c>
      <c r="W474">
        <v>0</v>
      </c>
      <c r="X474">
        <v>517.69900000000007</v>
      </c>
      <c r="Y474">
        <v>4499.9989999999998</v>
      </c>
      <c r="Z474" t="s">
        <v>7865</v>
      </c>
      <c r="AA474" s="111" t="s">
        <v>1</v>
      </c>
      <c r="AB474" t="s">
        <v>7865</v>
      </c>
      <c r="AC474">
        <v>0</v>
      </c>
    </row>
    <row r="475" spans="1:29" hidden="1" x14ac:dyDescent="0.25">
      <c r="A475" t="s">
        <v>8321</v>
      </c>
      <c r="B475" t="str">
        <f t="shared" si="41"/>
        <v>Agosto</v>
      </c>
      <c r="C475">
        <f t="shared" si="37"/>
        <v>0</v>
      </c>
      <c r="D475">
        <v>264</v>
      </c>
      <c r="E475">
        <v>2022</v>
      </c>
      <c r="F475" t="s">
        <v>8578</v>
      </c>
      <c r="G475" t="s">
        <v>1</v>
      </c>
      <c r="H475" t="s">
        <v>0</v>
      </c>
      <c r="I475" t="str">
        <f t="shared" si="38"/>
        <v>CCF</v>
      </c>
      <c r="J475" t="str">
        <f t="shared" si="39"/>
        <v>Impreso por imprenta o tiquetes</v>
      </c>
      <c r="K475" s="64" t="s">
        <v>8500</v>
      </c>
      <c r="L475" s="64" t="s">
        <v>7865</v>
      </c>
      <c r="M475">
        <v>84</v>
      </c>
      <c r="N475" t="s">
        <v>7787</v>
      </c>
      <c r="O475" t="str">
        <f t="shared" si="40"/>
        <v>11100209671014</v>
      </c>
      <c r="P475" t="s">
        <v>7788</v>
      </c>
      <c r="Q475">
        <v>0</v>
      </c>
      <c r="R475">
        <v>0</v>
      </c>
      <c r="S475">
        <v>0</v>
      </c>
      <c r="T475">
        <v>75.22</v>
      </c>
      <c r="U475">
        <v>0</v>
      </c>
      <c r="V475">
        <v>0</v>
      </c>
      <c r="W475">
        <v>0</v>
      </c>
      <c r="X475">
        <v>9.7786000000000008</v>
      </c>
      <c r="Y475">
        <v>84.998599999999996</v>
      </c>
      <c r="Z475" t="s">
        <v>7865</v>
      </c>
      <c r="AA475" s="111" t="s">
        <v>1</v>
      </c>
      <c r="AB475" t="s">
        <v>7865</v>
      </c>
      <c r="AC475">
        <v>0</v>
      </c>
    </row>
    <row r="476" spans="1:29" hidden="1" x14ac:dyDescent="0.25">
      <c r="A476" t="s">
        <v>8321</v>
      </c>
      <c r="B476" t="str">
        <f t="shared" si="41"/>
        <v>Agosto</v>
      </c>
      <c r="C476">
        <f t="shared" si="37"/>
        <v>0</v>
      </c>
      <c r="D476">
        <v>263</v>
      </c>
      <c r="E476">
        <v>2022</v>
      </c>
      <c r="F476" t="s">
        <v>8578</v>
      </c>
      <c r="G476" t="s">
        <v>1</v>
      </c>
      <c r="H476" t="s">
        <v>0</v>
      </c>
      <c r="I476" t="str">
        <f t="shared" si="38"/>
        <v>CCF</v>
      </c>
      <c r="J476" t="str">
        <f t="shared" si="39"/>
        <v>Impreso por imprenta o tiquetes</v>
      </c>
      <c r="K476" s="64" t="s">
        <v>8500</v>
      </c>
      <c r="L476" s="64" t="s">
        <v>7865</v>
      </c>
      <c r="M476">
        <v>1333</v>
      </c>
      <c r="N476" t="s">
        <v>131</v>
      </c>
      <c r="O476" t="str">
        <f t="shared" si="40"/>
        <v>06142601121035</v>
      </c>
      <c r="P476" t="s">
        <v>132</v>
      </c>
      <c r="Q476">
        <v>0</v>
      </c>
      <c r="R476">
        <v>0</v>
      </c>
      <c r="S476">
        <v>0</v>
      </c>
      <c r="T476">
        <v>597.35</v>
      </c>
      <c r="U476">
        <v>0</v>
      </c>
      <c r="V476">
        <v>0</v>
      </c>
      <c r="W476">
        <v>0</v>
      </c>
      <c r="X476">
        <v>77.655500000000004</v>
      </c>
      <c r="Y476">
        <v>675.00549999999998</v>
      </c>
      <c r="Z476" t="s">
        <v>7865</v>
      </c>
      <c r="AA476" s="111" t="s">
        <v>1</v>
      </c>
      <c r="AB476" t="s">
        <v>7865</v>
      </c>
      <c r="AC476">
        <v>0</v>
      </c>
    </row>
    <row r="477" spans="1:29" hidden="1" x14ac:dyDescent="0.25">
      <c r="A477" t="s">
        <v>8321</v>
      </c>
      <c r="B477" t="str">
        <f t="shared" si="41"/>
        <v>Agosto</v>
      </c>
      <c r="C477">
        <f t="shared" si="37"/>
        <v>0</v>
      </c>
      <c r="D477">
        <v>262</v>
      </c>
      <c r="E477">
        <v>2022</v>
      </c>
      <c r="F477" t="s">
        <v>8579</v>
      </c>
      <c r="G477" t="s">
        <v>1</v>
      </c>
      <c r="H477" t="s">
        <v>0</v>
      </c>
      <c r="I477" t="str">
        <f t="shared" si="38"/>
        <v>CCF</v>
      </c>
      <c r="J477" t="str">
        <f t="shared" si="39"/>
        <v>Impreso por imprenta o tiquetes</v>
      </c>
      <c r="K477" s="64" t="s">
        <v>8500</v>
      </c>
      <c r="L477" s="64" t="s">
        <v>7865</v>
      </c>
      <c r="M477">
        <v>4655</v>
      </c>
      <c r="N477" t="s">
        <v>1431</v>
      </c>
      <c r="O477" t="str">
        <f t="shared" si="40"/>
        <v>06141407941017</v>
      </c>
      <c r="P477" t="s">
        <v>1432</v>
      </c>
      <c r="Q477">
        <v>0</v>
      </c>
      <c r="R477">
        <v>0</v>
      </c>
      <c r="S477">
        <v>0</v>
      </c>
      <c r="T477">
        <v>39.25</v>
      </c>
      <c r="U477">
        <v>0</v>
      </c>
      <c r="V477">
        <v>0</v>
      </c>
      <c r="W477">
        <v>0</v>
      </c>
      <c r="X477">
        <v>5.1025</v>
      </c>
      <c r="Y477">
        <v>44.352499999999999</v>
      </c>
      <c r="Z477" t="s">
        <v>7865</v>
      </c>
      <c r="AA477" s="111" t="s">
        <v>1</v>
      </c>
      <c r="AB477" t="s">
        <v>7865</v>
      </c>
      <c r="AC477">
        <v>0</v>
      </c>
    </row>
    <row r="478" spans="1:29" hidden="1" x14ac:dyDescent="0.25">
      <c r="A478" t="s">
        <v>8321</v>
      </c>
      <c r="B478" t="str">
        <f t="shared" si="41"/>
        <v>Agosto</v>
      </c>
      <c r="C478">
        <f t="shared" si="37"/>
        <v>0</v>
      </c>
      <c r="D478">
        <v>261</v>
      </c>
      <c r="E478">
        <v>2022</v>
      </c>
      <c r="F478" t="s">
        <v>8573</v>
      </c>
      <c r="G478" t="s">
        <v>1</v>
      </c>
      <c r="H478" t="s">
        <v>0</v>
      </c>
      <c r="I478" t="str">
        <f t="shared" si="38"/>
        <v>CCF</v>
      </c>
      <c r="J478" t="str">
        <f t="shared" si="39"/>
        <v>Impreso por imprenta o tiquetes</v>
      </c>
      <c r="K478" s="64" t="s">
        <v>8500</v>
      </c>
      <c r="L478" s="64" t="s">
        <v>7865</v>
      </c>
      <c r="M478">
        <v>29995</v>
      </c>
      <c r="N478" t="s">
        <v>1492</v>
      </c>
      <c r="O478" t="str">
        <f t="shared" si="40"/>
        <v>06140307951051</v>
      </c>
      <c r="P478" t="s">
        <v>1493</v>
      </c>
      <c r="Q478">
        <v>1.93</v>
      </c>
      <c r="R478">
        <v>0</v>
      </c>
      <c r="S478">
        <v>0</v>
      </c>
      <c r="T478">
        <v>33.69</v>
      </c>
      <c r="U478">
        <v>0</v>
      </c>
      <c r="V478">
        <v>0</v>
      </c>
      <c r="W478">
        <v>0</v>
      </c>
      <c r="X478">
        <v>4.3796999999999997</v>
      </c>
      <c r="Y478">
        <v>39.999699999999997</v>
      </c>
      <c r="Z478" t="s">
        <v>7865</v>
      </c>
      <c r="AA478" s="111" t="s">
        <v>1</v>
      </c>
      <c r="AB478" t="s">
        <v>7865</v>
      </c>
      <c r="AC478">
        <v>0</v>
      </c>
    </row>
    <row r="479" spans="1:29" hidden="1" x14ac:dyDescent="0.25">
      <c r="A479" t="s">
        <v>8321</v>
      </c>
      <c r="B479" t="str">
        <f t="shared" si="41"/>
        <v>Agosto</v>
      </c>
      <c r="C479">
        <f t="shared" si="37"/>
        <v>0</v>
      </c>
      <c r="D479">
        <v>260</v>
      </c>
      <c r="E479">
        <v>2022</v>
      </c>
      <c r="F479" t="s">
        <v>8579</v>
      </c>
      <c r="G479" t="s">
        <v>1</v>
      </c>
      <c r="H479" t="s">
        <v>0</v>
      </c>
      <c r="I479" t="str">
        <f t="shared" si="38"/>
        <v>CCF</v>
      </c>
      <c r="J479" t="str">
        <f t="shared" si="39"/>
        <v>Impreso por imprenta o tiquetes</v>
      </c>
      <c r="K479" s="64" t="s">
        <v>8500</v>
      </c>
      <c r="L479" s="64" t="s">
        <v>7865</v>
      </c>
      <c r="M479">
        <v>234</v>
      </c>
      <c r="N479" t="s">
        <v>8580</v>
      </c>
      <c r="O479" t="str">
        <f t="shared" si="40"/>
        <v>05010801131011</v>
      </c>
      <c r="P479" t="s">
        <v>8581</v>
      </c>
      <c r="Q479">
        <v>0</v>
      </c>
      <c r="R479">
        <v>0</v>
      </c>
      <c r="S479">
        <v>0</v>
      </c>
      <c r="T479">
        <v>179.8</v>
      </c>
      <c r="U479">
        <v>0</v>
      </c>
      <c r="V479">
        <v>0</v>
      </c>
      <c r="W479">
        <v>0</v>
      </c>
      <c r="X479">
        <v>23.374000000000002</v>
      </c>
      <c r="Y479">
        <v>203.17400000000001</v>
      </c>
      <c r="Z479" t="s">
        <v>7865</v>
      </c>
      <c r="AA479" s="111" t="s">
        <v>1</v>
      </c>
      <c r="AB479" t="s">
        <v>7865</v>
      </c>
      <c r="AC479">
        <v>0</v>
      </c>
    </row>
    <row r="480" spans="1:29" hidden="1" x14ac:dyDescent="0.25">
      <c r="A480" t="s">
        <v>8321</v>
      </c>
      <c r="B480" t="str">
        <f t="shared" si="41"/>
        <v>Agosto</v>
      </c>
      <c r="C480">
        <f t="shared" si="37"/>
        <v>0</v>
      </c>
      <c r="D480">
        <v>259</v>
      </c>
      <c r="E480">
        <v>2022</v>
      </c>
      <c r="F480" t="s">
        <v>8572</v>
      </c>
      <c r="G480" t="s">
        <v>1</v>
      </c>
      <c r="H480" t="s">
        <v>0</v>
      </c>
      <c r="I480" t="str">
        <f t="shared" si="38"/>
        <v>CCF</v>
      </c>
      <c r="J480" t="str">
        <f t="shared" si="39"/>
        <v>Impreso por imprenta o tiquetes</v>
      </c>
      <c r="K480" s="64" t="s">
        <v>8500</v>
      </c>
      <c r="L480" s="64" t="s">
        <v>7865</v>
      </c>
      <c r="M480">
        <v>19</v>
      </c>
      <c r="N480" t="s">
        <v>8116</v>
      </c>
      <c r="O480" t="str">
        <f t="shared" si="40"/>
        <v>05112011861033</v>
      </c>
      <c r="P480" t="s">
        <v>8117</v>
      </c>
      <c r="Q480">
        <v>0</v>
      </c>
      <c r="R480">
        <v>0</v>
      </c>
      <c r="S480">
        <v>0</v>
      </c>
      <c r="T480">
        <v>395</v>
      </c>
      <c r="U480">
        <v>0</v>
      </c>
      <c r="V480">
        <v>0</v>
      </c>
      <c r="W480">
        <v>0</v>
      </c>
      <c r="X480">
        <v>51.35</v>
      </c>
      <c r="Y480">
        <v>446.35</v>
      </c>
      <c r="Z480" t="s">
        <v>7865</v>
      </c>
      <c r="AA480" s="111" t="s">
        <v>1</v>
      </c>
      <c r="AB480" t="s">
        <v>7865</v>
      </c>
      <c r="AC480">
        <v>0</v>
      </c>
    </row>
    <row r="481" spans="1:29" hidden="1" x14ac:dyDescent="0.25">
      <c r="A481" t="s">
        <v>8321</v>
      </c>
      <c r="B481" t="str">
        <f t="shared" si="41"/>
        <v>Agosto</v>
      </c>
      <c r="C481">
        <f t="shared" si="37"/>
        <v>0</v>
      </c>
      <c r="D481">
        <v>258</v>
      </c>
      <c r="E481">
        <v>2022</v>
      </c>
      <c r="F481" t="s">
        <v>8577</v>
      </c>
      <c r="G481" t="s">
        <v>1</v>
      </c>
      <c r="H481" t="s">
        <v>0</v>
      </c>
      <c r="I481" t="str">
        <f t="shared" si="38"/>
        <v>CCF</v>
      </c>
      <c r="J481" t="str">
        <f t="shared" si="39"/>
        <v>Impreso por imprenta o tiquetes</v>
      </c>
      <c r="K481" s="64" t="s">
        <v>8500</v>
      </c>
      <c r="L481" s="64" t="s">
        <v>7865</v>
      </c>
      <c r="M481">
        <v>18</v>
      </c>
      <c r="N481" t="s">
        <v>8116</v>
      </c>
      <c r="O481" t="str">
        <f t="shared" si="40"/>
        <v>05112011861033</v>
      </c>
      <c r="P481" t="s">
        <v>8117</v>
      </c>
      <c r="Q481">
        <v>0</v>
      </c>
      <c r="R481">
        <v>0</v>
      </c>
      <c r="S481">
        <v>0</v>
      </c>
      <c r="T481">
        <v>1790</v>
      </c>
      <c r="U481">
        <v>0</v>
      </c>
      <c r="V481">
        <v>0</v>
      </c>
      <c r="W481">
        <v>0</v>
      </c>
      <c r="X481">
        <v>232.70000000000002</v>
      </c>
      <c r="Y481">
        <v>2022.7</v>
      </c>
      <c r="Z481" t="s">
        <v>7865</v>
      </c>
      <c r="AA481" s="111" t="s">
        <v>1</v>
      </c>
      <c r="AB481" t="s">
        <v>7865</v>
      </c>
      <c r="AC481">
        <v>0</v>
      </c>
    </row>
    <row r="482" spans="1:29" hidden="1" x14ac:dyDescent="0.25">
      <c r="A482" t="s">
        <v>8321</v>
      </c>
      <c r="B482" t="str">
        <f t="shared" si="41"/>
        <v>Agosto</v>
      </c>
      <c r="C482">
        <f t="shared" si="37"/>
        <v>0</v>
      </c>
      <c r="D482">
        <v>257</v>
      </c>
      <c r="E482">
        <v>2022</v>
      </c>
      <c r="F482" t="s">
        <v>8564</v>
      </c>
      <c r="G482" t="s">
        <v>1</v>
      </c>
      <c r="H482" t="s">
        <v>0</v>
      </c>
      <c r="I482" t="str">
        <f t="shared" si="38"/>
        <v>CCF</v>
      </c>
      <c r="J482" t="str">
        <f t="shared" si="39"/>
        <v>Impreso por imprenta o tiquetes</v>
      </c>
      <c r="K482" s="64" t="s">
        <v>8500</v>
      </c>
      <c r="L482" s="64" t="s">
        <v>7865</v>
      </c>
      <c r="M482">
        <v>15287</v>
      </c>
      <c r="N482" t="s">
        <v>1329</v>
      </c>
      <c r="O482" t="str">
        <f t="shared" si="40"/>
        <v>06142302931020</v>
      </c>
      <c r="P482" t="s">
        <v>1330</v>
      </c>
      <c r="Q482">
        <v>0</v>
      </c>
      <c r="R482">
        <v>0</v>
      </c>
      <c r="S482">
        <v>0</v>
      </c>
      <c r="T482">
        <v>2256.21</v>
      </c>
      <c r="U482">
        <v>0</v>
      </c>
      <c r="V482">
        <v>0</v>
      </c>
      <c r="W482">
        <v>0</v>
      </c>
      <c r="X482">
        <v>293.3073</v>
      </c>
      <c r="Y482">
        <v>2549.5173</v>
      </c>
      <c r="Z482" t="s">
        <v>7865</v>
      </c>
      <c r="AA482" s="111" t="s">
        <v>1</v>
      </c>
      <c r="AB482" t="s">
        <v>7865</v>
      </c>
      <c r="AC482">
        <v>0</v>
      </c>
    </row>
    <row r="483" spans="1:29" hidden="1" x14ac:dyDescent="0.25">
      <c r="A483" t="s">
        <v>8321</v>
      </c>
      <c r="B483" t="str">
        <f t="shared" si="41"/>
        <v>Agosto</v>
      </c>
      <c r="C483">
        <f t="shared" si="37"/>
        <v>0</v>
      </c>
      <c r="D483">
        <v>256</v>
      </c>
      <c r="E483">
        <v>2022</v>
      </c>
      <c r="F483" t="s">
        <v>8571</v>
      </c>
      <c r="G483" t="s">
        <v>1</v>
      </c>
      <c r="H483" t="s">
        <v>0</v>
      </c>
      <c r="I483" t="str">
        <f t="shared" si="38"/>
        <v>CCF</v>
      </c>
      <c r="J483" t="str">
        <f t="shared" si="39"/>
        <v>Impreso por imprenta o tiquetes</v>
      </c>
      <c r="K483" s="64" t="s">
        <v>8500</v>
      </c>
      <c r="L483" s="64" t="s">
        <v>7865</v>
      </c>
      <c r="M483">
        <v>80617</v>
      </c>
      <c r="N483" t="s">
        <v>1373</v>
      </c>
      <c r="O483" t="str">
        <f t="shared" si="40"/>
        <v>06141403161033</v>
      </c>
      <c r="P483" t="s">
        <v>1374</v>
      </c>
      <c r="Q483">
        <v>1.96</v>
      </c>
      <c r="R483">
        <v>0</v>
      </c>
      <c r="S483">
        <v>0</v>
      </c>
      <c r="T483">
        <v>33.659999999999997</v>
      </c>
      <c r="U483">
        <v>0</v>
      </c>
      <c r="V483">
        <v>0</v>
      </c>
      <c r="W483">
        <v>0</v>
      </c>
      <c r="X483">
        <v>4.3757999999999999</v>
      </c>
      <c r="Y483">
        <v>39.995799999999996</v>
      </c>
      <c r="Z483" t="s">
        <v>7865</v>
      </c>
      <c r="AA483" s="111" t="s">
        <v>1</v>
      </c>
      <c r="AB483" t="s">
        <v>7865</v>
      </c>
      <c r="AC483">
        <v>0</v>
      </c>
    </row>
    <row r="484" spans="1:29" hidden="1" x14ac:dyDescent="0.25">
      <c r="A484" t="s">
        <v>8321</v>
      </c>
      <c r="B484" t="str">
        <f t="shared" si="41"/>
        <v>Agosto</v>
      </c>
      <c r="C484">
        <f t="shared" si="37"/>
        <v>0</v>
      </c>
      <c r="D484">
        <v>255</v>
      </c>
      <c r="E484">
        <v>2022</v>
      </c>
      <c r="F484" t="s">
        <v>8582</v>
      </c>
      <c r="G484" t="s">
        <v>1</v>
      </c>
      <c r="H484" t="s">
        <v>0</v>
      </c>
      <c r="I484" t="str">
        <f t="shared" si="38"/>
        <v>CCF</v>
      </c>
      <c r="J484" t="str">
        <f t="shared" si="39"/>
        <v>Impreso por imprenta o tiquetes</v>
      </c>
      <c r="K484" s="64" t="s">
        <v>8500</v>
      </c>
      <c r="L484" s="64" t="s">
        <v>7865</v>
      </c>
      <c r="M484">
        <v>1537</v>
      </c>
      <c r="N484" t="s">
        <v>131</v>
      </c>
      <c r="O484" t="str">
        <f t="shared" si="40"/>
        <v>06142601121035</v>
      </c>
      <c r="P484" t="s">
        <v>132</v>
      </c>
      <c r="Q484">
        <v>0</v>
      </c>
      <c r="R484">
        <v>0</v>
      </c>
      <c r="S484">
        <v>0</v>
      </c>
      <c r="T484">
        <v>288</v>
      </c>
      <c r="U484">
        <v>0</v>
      </c>
      <c r="V484">
        <v>0</v>
      </c>
      <c r="W484">
        <v>0</v>
      </c>
      <c r="X484">
        <v>37.44</v>
      </c>
      <c r="Y484">
        <v>325.44</v>
      </c>
      <c r="Z484" t="s">
        <v>7865</v>
      </c>
      <c r="AA484" s="111" t="s">
        <v>1</v>
      </c>
      <c r="AB484" t="s">
        <v>7865</v>
      </c>
      <c r="AC484">
        <v>0</v>
      </c>
    </row>
    <row r="485" spans="1:29" hidden="1" x14ac:dyDescent="0.25">
      <c r="A485" t="s">
        <v>8321</v>
      </c>
      <c r="B485" t="str">
        <f t="shared" si="41"/>
        <v>Agosto</v>
      </c>
      <c r="C485">
        <f t="shared" si="37"/>
        <v>0</v>
      </c>
      <c r="D485">
        <v>254</v>
      </c>
      <c r="E485">
        <v>2022</v>
      </c>
      <c r="F485" t="s">
        <v>8582</v>
      </c>
      <c r="G485" t="s">
        <v>1</v>
      </c>
      <c r="H485" t="s">
        <v>0</v>
      </c>
      <c r="I485" t="str">
        <f t="shared" si="38"/>
        <v>CCF</v>
      </c>
      <c r="J485" t="str">
        <f t="shared" si="39"/>
        <v>Impreso por imprenta o tiquetes</v>
      </c>
      <c r="K485" s="64" t="s">
        <v>8500</v>
      </c>
      <c r="L485" s="64" t="s">
        <v>7865</v>
      </c>
      <c r="M485">
        <v>2217</v>
      </c>
      <c r="N485" t="s">
        <v>880</v>
      </c>
      <c r="O485" t="str">
        <f t="shared" si="40"/>
        <v>06141605121041</v>
      </c>
      <c r="P485" t="s">
        <v>881</v>
      </c>
      <c r="Q485">
        <v>0</v>
      </c>
      <c r="R485">
        <v>0</v>
      </c>
      <c r="S485">
        <v>0</v>
      </c>
      <c r="T485">
        <v>55.31</v>
      </c>
      <c r="U485">
        <v>0</v>
      </c>
      <c r="V485">
        <v>0</v>
      </c>
      <c r="W485">
        <v>0</v>
      </c>
      <c r="X485">
        <v>7.1903000000000006</v>
      </c>
      <c r="Y485">
        <v>62.500300000000003</v>
      </c>
      <c r="Z485" t="s">
        <v>7865</v>
      </c>
      <c r="AA485" s="111" t="s">
        <v>1</v>
      </c>
      <c r="AB485" t="s">
        <v>7865</v>
      </c>
      <c r="AC485">
        <v>0</v>
      </c>
    </row>
    <row r="486" spans="1:29" hidden="1" x14ac:dyDescent="0.25">
      <c r="A486" t="s">
        <v>8321</v>
      </c>
      <c r="B486" t="str">
        <f t="shared" si="41"/>
        <v>Agosto</v>
      </c>
      <c r="C486">
        <f t="shared" si="37"/>
        <v>0</v>
      </c>
      <c r="D486">
        <v>253</v>
      </c>
      <c r="E486">
        <v>2022</v>
      </c>
      <c r="F486" t="s">
        <v>8583</v>
      </c>
      <c r="G486" t="s">
        <v>1</v>
      </c>
      <c r="H486" t="s">
        <v>0</v>
      </c>
      <c r="I486" t="str">
        <f t="shared" si="38"/>
        <v>CCF</v>
      </c>
      <c r="J486" t="str">
        <f t="shared" si="39"/>
        <v>Impreso por imprenta o tiquetes</v>
      </c>
      <c r="K486" s="64" t="s">
        <v>8500</v>
      </c>
      <c r="L486" s="64" t="s">
        <v>7865</v>
      </c>
      <c r="M486">
        <v>882</v>
      </c>
      <c r="N486" t="s">
        <v>1369</v>
      </c>
      <c r="O486" t="str">
        <f t="shared" si="40"/>
        <v>06143003710013</v>
      </c>
      <c r="P486" t="s">
        <v>1370</v>
      </c>
      <c r="Q486">
        <v>0</v>
      </c>
      <c r="R486">
        <v>0</v>
      </c>
      <c r="S486">
        <v>0</v>
      </c>
      <c r="T486">
        <v>205.5</v>
      </c>
      <c r="U486">
        <v>0</v>
      </c>
      <c r="V486">
        <v>0</v>
      </c>
      <c r="W486">
        <v>0</v>
      </c>
      <c r="X486">
        <v>26.715</v>
      </c>
      <c r="Y486">
        <v>232.215</v>
      </c>
      <c r="Z486" t="s">
        <v>7865</v>
      </c>
      <c r="AA486" s="111" t="s">
        <v>1</v>
      </c>
      <c r="AB486" t="s">
        <v>7865</v>
      </c>
      <c r="AC486">
        <v>0</v>
      </c>
    </row>
    <row r="487" spans="1:29" hidden="1" x14ac:dyDescent="0.25">
      <c r="A487" t="s">
        <v>8321</v>
      </c>
      <c r="B487" t="str">
        <f t="shared" si="41"/>
        <v>Agosto</v>
      </c>
      <c r="C487">
        <f t="shared" si="37"/>
        <v>0</v>
      </c>
      <c r="D487">
        <v>252</v>
      </c>
      <c r="E487">
        <v>2022</v>
      </c>
      <c r="F487" t="s">
        <v>8583</v>
      </c>
      <c r="G487" t="s">
        <v>1</v>
      </c>
      <c r="H487" t="s">
        <v>0</v>
      </c>
      <c r="I487" t="str">
        <f t="shared" si="38"/>
        <v>CCF</v>
      </c>
      <c r="J487" t="str">
        <f t="shared" si="39"/>
        <v>Impreso por imprenta o tiquetes</v>
      </c>
      <c r="K487" s="64" t="s">
        <v>8500</v>
      </c>
      <c r="L487" s="64" t="s">
        <v>7865</v>
      </c>
      <c r="M487">
        <v>56018</v>
      </c>
      <c r="N487" t="s">
        <v>1373</v>
      </c>
      <c r="O487" t="str">
        <f t="shared" si="40"/>
        <v>06141403161033</v>
      </c>
      <c r="P487" t="s">
        <v>1374</v>
      </c>
      <c r="Q487">
        <v>2</v>
      </c>
      <c r="R487">
        <v>0</v>
      </c>
      <c r="S487">
        <v>0</v>
      </c>
      <c r="T487">
        <v>33.630000000000003</v>
      </c>
      <c r="U487">
        <v>0</v>
      </c>
      <c r="V487">
        <v>0</v>
      </c>
      <c r="W487">
        <v>0</v>
      </c>
      <c r="X487">
        <v>4.3719000000000001</v>
      </c>
      <c r="Y487">
        <v>40.001900000000006</v>
      </c>
      <c r="Z487" t="s">
        <v>7865</v>
      </c>
      <c r="AA487" s="111" t="s">
        <v>1</v>
      </c>
      <c r="AB487" t="s">
        <v>7865</v>
      </c>
      <c r="AC487">
        <v>0</v>
      </c>
    </row>
    <row r="488" spans="1:29" hidden="1" x14ac:dyDescent="0.25">
      <c r="A488" t="s">
        <v>8321</v>
      </c>
      <c r="B488" t="str">
        <f t="shared" si="41"/>
        <v>Agosto</v>
      </c>
      <c r="C488">
        <f t="shared" si="37"/>
        <v>0</v>
      </c>
      <c r="D488">
        <v>251</v>
      </c>
      <c r="E488">
        <v>2022</v>
      </c>
      <c r="F488" t="s">
        <v>8584</v>
      </c>
      <c r="G488" t="s">
        <v>1</v>
      </c>
      <c r="H488" t="s">
        <v>0</v>
      </c>
      <c r="I488" t="str">
        <f t="shared" si="38"/>
        <v>CCF</v>
      </c>
      <c r="J488" t="str">
        <f t="shared" si="39"/>
        <v>Impreso por imprenta o tiquetes</v>
      </c>
      <c r="K488" s="64" t="s">
        <v>8500</v>
      </c>
      <c r="L488" s="64" t="s">
        <v>7865</v>
      </c>
      <c r="M488">
        <v>4830</v>
      </c>
      <c r="N488" t="s">
        <v>1431</v>
      </c>
      <c r="O488" t="str">
        <f t="shared" si="40"/>
        <v>06141407941017</v>
      </c>
      <c r="P488" t="s">
        <v>1432</v>
      </c>
      <c r="Q488">
        <v>0</v>
      </c>
      <c r="R488">
        <v>0</v>
      </c>
      <c r="S488">
        <v>0</v>
      </c>
      <c r="T488">
        <v>181.72</v>
      </c>
      <c r="U488">
        <v>0</v>
      </c>
      <c r="V488">
        <v>0</v>
      </c>
      <c r="W488">
        <v>0</v>
      </c>
      <c r="X488">
        <v>23.6236</v>
      </c>
      <c r="Y488">
        <v>205.34360000000001</v>
      </c>
      <c r="Z488" t="s">
        <v>7865</v>
      </c>
      <c r="AA488" s="111" t="s">
        <v>1</v>
      </c>
      <c r="AB488" t="s">
        <v>7865</v>
      </c>
      <c r="AC488">
        <v>0</v>
      </c>
    </row>
    <row r="489" spans="1:29" hidden="1" x14ac:dyDescent="0.25">
      <c r="A489" t="s">
        <v>8321</v>
      </c>
      <c r="B489" t="str">
        <f t="shared" si="41"/>
        <v>Agosto</v>
      </c>
      <c r="C489">
        <f t="shared" si="37"/>
        <v>0</v>
      </c>
      <c r="D489">
        <v>250</v>
      </c>
      <c r="E489">
        <v>2022</v>
      </c>
      <c r="F489" t="s">
        <v>8585</v>
      </c>
      <c r="G489" t="s">
        <v>1</v>
      </c>
      <c r="H489" t="s">
        <v>0</v>
      </c>
      <c r="I489" t="str">
        <f t="shared" si="38"/>
        <v>CCF</v>
      </c>
      <c r="J489" t="str">
        <f t="shared" si="39"/>
        <v>Impreso por imprenta o tiquetes</v>
      </c>
      <c r="K489" s="64" t="s">
        <v>8500</v>
      </c>
      <c r="L489" s="64" t="s">
        <v>7865</v>
      </c>
      <c r="M489">
        <v>248</v>
      </c>
      <c r="N489" t="s">
        <v>1515</v>
      </c>
      <c r="O489" t="str">
        <f t="shared" si="40"/>
        <v>11181602731029</v>
      </c>
      <c r="P489" t="s">
        <v>1516</v>
      </c>
      <c r="Q489">
        <v>0</v>
      </c>
      <c r="R489">
        <v>0</v>
      </c>
      <c r="S489">
        <v>0</v>
      </c>
      <c r="T489">
        <v>535</v>
      </c>
      <c r="U489">
        <v>0</v>
      </c>
      <c r="V489">
        <v>0</v>
      </c>
      <c r="W489">
        <v>0</v>
      </c>
      <c r="X489">
        <v>69.55</v>
      </c>
      <c r="Y489">
        <v>604.54999999999995</v>
      </c>
      <c r="Z489" t="s">
        <v>7865</v>
      </c>
      <c r="AA489" s="111" t="s">
        <v>1</v>
      </c>
      <c r="AB489" t="s">
        <v>7865</v>
      </c>
      <c r="AC489">
        <v>0</v>
      </c>
    </row>
    <row r="490" spans="1:29" hidden="1" x14ac:dyDescent="0.25">
      <c r="A490" t="s">
        <v>8321</v>
      </c>
      <c r="B490" t="str">
        <f t="shared" si="41"/>
        <v>Agosto</v>
      </c>
      <c r="C490">
        <f t="shared" si="37"/>
        <v>0</v>
      </c>
      <c r="D490">
        <v>249</v>
      </c>
      <c r="E490">
        <v>2022</v>
      </c>
      <c r="F490" t="s">
        <v>8574</v>
      </c>
      <c r="G490" t="s">
        <v>1</v>
      </c>
      <c r="H490" t="s">
        <v>0</v>
      </c>
      <c r="I490" t="str">
        <f t="shared" si="38"/>
        <v>CCF</v>
      </c>
      <c r="J490" t="str">
        <f t="shared" si="39"/>
        <v>Impreso por imprenta o tiquetes</v>
      </c>
      <c r="K490" s="64" t="s">
        <v>8500</v>
      </c>
      <c r="L490" s="64" t="s">
        <v>7865</v>
      </c>
      <c r="M490">
        <v>4785</v>
      </c>
      <c r="N490" t="s">
        <v>1431</v>
      </c>
      <c r="O490" t="str">
        <f t="shared" si="40"/>
        <v>06141407941017</v>
      </c>
      <c r="P490" t="s">
        <v>1432</v>
      </c>
      <c r="Q490">
        <v>0</v>
      </c>
      <c r="R490">
        <v>0</v>
      </c>
      <c r="S490">
        <v>0</v>
      </c>
      <c r="T490">
        <v>430</v>
      </c>
      <c r="U490">
        <v>0</v>
      </c>
      <c r="V490">
        <v>0</v>
      </c>
      <c r="W490">
        <v>0</v>
      </c>
      <c r="X490">
        <v>55.9</v>
      </c>
      <c r="Y490">
        <v>485.9</v>
      </c>
      <c r="Z490" t="s">
        <v>7865</v>
      </c>
      <c r="AA490" s="111" t="s">
        <v>1</v>
      </c>
      <c r="AB490" t="s">
        <v>7865</v>
      </c>
      <c r="AC490">
        <v>0</v>
      </c>
    </row>
    <row r="491" spans="1:29" hidden="1" x14ac:dyDescent="0.25">
      <c r="A491" t="s">
        <v>8321</v>
      </c>
      <c r="B491" t="str">
        <f t="shared" si="41"/>
        <v>Agosto</v>
      </c>
      <c r="C491">
        <f>IF(A491="ENERO",REPLACE(A491,2,4,"nero"),IF(A491="FEBRERO",REPLACE(A491,2,6,"ebrero"),IF(A491="MARZO",REPLACE(A491,2,4,"arzo"),IF(A491="ABRIL",REPLACE(A491,2,4,"bril"),IF(A491="MAYO",REPLACE(A491,2,3,"ayo"),IF(A491="JUNIO",REPLACE(A491,2,4,"unio"),0))))))</f>
        <v>0</v>
      </c>
      <c r="D491">
        <v>248</v>
      </c>
      <c r="E491">
        <v>2022</v>
      </c>
      <c r="F491" t="s">
        <v>8576</v>
      </c>
      <c r="G491" t="s">
        <v>1</v>
      </c>
      <c r="H491" t="s">
        <v>0</v>
      </c>
      <c r="I491" t="str">
        <f t="shared" si="38"/>
        <v>CCF</v>
      </c>
      <c r="J491" t="str">
        <f t="shared" si="39"/>
        <v>Impreso por imprenta o tiquetes</v>
      </c>
      <c r="K491" s="64" t="s">
        <v>8500</v>
      </c>
      <c r="L491" s="64" t="s">
        <v>7865</v>
      </c>
      <c r="M491">
        <v>4804</v>
      </c>
      <c r="N491" t="s">
        <v>1431</v>
      </c>
      <c r="O491" t="str">
        <f t="shared" si="40"/>
        <v>06141407941017</v>
      </c>
      <c r="P491" t="s">
        <v>1432</v>
      </c>
      <c r="Q491">
        <v>0</v>
      </c>
      <c r="R491">
        <v>0</v>
      </c>
      <c r="S491">
        <v>0</v>
      </c>
      <c r="T491">
        <v>153.24</v>
      </c>
      <c r="U491">
        <v>0</v>
      </c>
      <c r="V491">
        <v>0</v>
      </c>
      <c r="W491">
        <v>0</v>
      </c>
      <c r="X491">
        <v>19.921200000000002</v>
      </c>
      <c r="Y491">
        <v>173.16120000000001</v>
      </c>
      <c r="Z491" t="s">
        <v>7865</v>
      </c>
      <c r="AA491" s="111" t="s">
        <v>1</v>
      </c>
      <c r="AB491" t="s">
        <v>7865</v>
      </c>
      <c r="AC491">
        <v>0</v>
      </c>
    </row>
    <row r="492" spans="1:29" hidden="1" x14ac:dyDescent="0.25">
      <c r="A492" t="s">
        <v>8321</v>
      </c>
      <c r="B492" t="str">
        <f t="shared" si="41"/>
        <v>Agosto</v>
      </c>
      <c r="C492">
        <f t="shared" ref="C492:C555" si="42">IF(A492="ENERO",REPLACE(A492,2,4,"nero"),IF(A492="FEBRERO",REPLACE(A492,2,6,"ebrero"),IF(A492="MARZO",REPLACE(A492,2,4,"arzo"),IF(A492="ABRIL",REPLACE(A492,2,4,"bril"),IF(A492="MAYO",REPLACE(A492,2,3,"ayo"),IF(A492="JUNIO",REPLACE(A492,2,4,"unio"),0))))))</f>
        <v>0</v>
      </c>
      <c r="D492">
        <v>247</v>
      </c>
      <c r="E492">
        <v>2022</v>
      </c>
      <c r="F492" t="s">
        <v>8573</v>
      </c>
      <c r="G492" t="s">
        <v>1</v>
      </c>
      <c r="H492" t="s">
        <v>0</v>
      </c>
      <c r="I492" t="str">
        <f t="shared" si="38"/>
        <v>CCF</v>
      </c>
      <c r="J492" t="str">
        <f t="shared" si="39"/>
        <v>Impreso por imprenta o tiquetes</v>
      </c>
      <c r="K492" s="64" t="s">
        <v>8500</v>
      </c>
      <c r="L492" s="64" t="s">
        <v>7865</v>
      </c>
      <c r="M492">
        <v>861</v>
      </c>
      <c r="N492" t="s">
        <v>1043</v>
      </c>
      <c r="O492" t="str">
        <f t="shared" si="40"/>
        <v>06142703981055</v>
      </c>
      <c r="P492" t="s">
        <v>1044</v>
      </c>
      <c r="Q492">
        <v>0</v>
      </c>
      <c r="R492">
        <v>0</v>
      </c>
      <c r="S492">
        <v>0</v>
      </c>
      <c r="T492">
        <v>180</v>
      </c>
      <c r="U492">
        <v>0</v>
      </c>
      <c r="V492">
        <v>0</v>
      </c>
      <c r="W492">
        <v>0</v>
      </c>
      <c r="X492">
        <v>23.400000000000002</v>
      </c>
      <c r="Y492">
        <v>203.4</v>
      </c>
      <c r="Z492" t="s">
        <v>7865</v>
      </c>
      <c r="AA492" s="111" t="s">
        <v>1</v>
      </c>
      <c r="AB492" t="s">
        <v>7865</v>
      </c>
      <c r="AC492">
        <v>0</v>
      </c>
    </row>
    <row r="493" spans="1:29" hidden="1" x14ac:dyDescent="0.25">
      <c r="A493" t="s">
        <v>8321</v>
      </c>
      <c r="B493" t="str">
        <f t="shared" si="41"/>
        <v>Agosto</v>
      </c>
      <c r="C493">
        <f t="shared" si="42"/>
        <v>0</v>
      </c>
      <c r="D493">
        <v>246</v>
      </c>
      <c r="E493">
        <v>2022</v>
      </c>
      <c r="F493" t="s">
        <v>8578</v>
      </c>
      <c r="G493" t="s">
        <v>1</v>
      </c>
      <c r="H493" t="s">
        <v>0</v>
      </c>
      <c r="I493" t="str">
        <f t="shared" si="38"/>
        <v>CCF</v>
      </c>
      <c r="J493" t="str">
        <f t="shared" si="39"/>
        <v>Impreso por imprenta o tiquetes</v>
      </c>
      <c r="K493" s="64" t="s">
        <v>8500</v>
      </c>
      <c r="L493" s="64" t="s">
        <v>7865</v>
      </c>
      <c r="M493">
        <v>840</v>
      </c>
      <c r="N493" t="s">
        <v>1043</v>
      </c>
      <c r="O493" t="str">
        <f t="shared" si="40"/>
        <v>06142703981055</v>
      </c>
      <c r="P493" t="s">
        <v>1044</v>
      </c>
      <c r="Q493">
        <v>0</v>
      </c>
      <c r="R493">
        <v>0</v>
      </c>
      <c r="S493">
        <v>0</v>
      </c>
      <c r="T493">
        <v>10009</v>
      </c>
      <c r="U493">
        <v>0</v>
      </c>
      <c r="V493">
        <v>0</v>
      </c>
      <c r="W493">
        <v>0</v>
      </c>
      <c r="X493">
        <v>1301.17</v>
      </c>
      <c r="Y493">
        <v>11310.17</v>
      </c>
      <c r="Z493" t="s">
        <v>7865</v>
      </c>
      <c r="AA493" s="111" t="s">
        <v>1</v>
      </c>
      <c r="AB493" t="s">
        <v>7865</v>
      </c>
      <c r="AC493">
        <v>0</v>
      </c>
    </row>
    <row r="494" spans="1:29" hidden="1" x14ac:dyDescent="0.25">
      <c r="A494" t="s">
        <v>8321</v>
      </c>
      <c r="B494" t="str">
        <f t="shared" si="41"/>
        <v>Agosto</v>
      </c>
      <c r="C494">
        <f t="shared" si="42"/>
        <v>0</v>
      </c>
      <c r="D494">
        <v>245</v>
      </c>
      <c r="E494">
        <v>2022</v>
      </c>
      <c r="F494" t="s">
        <v>8579</v>
      </c>
      <c r="G494" t="s">
        <v>1</v>
      </c>
      <c r="H494" t="s">
        <v>0</v>
      </c>
      <c r="I494" t="str">
        <f t="shared" si="38"/>
        <v>CCF</v>
      </c>
      <c r="J494" t="str">
        <f t="shared" si="39"/>
        <v>Impreso por imprenta o tiquetes</v>
      </c>
      <c r="K494" s="64" t="s">
        <v>8500</v>
      </c>
      <c r="L494" s="64" t="s">
        <v>7865</v>
      </c>
      <c r="M494">
        <v>902</v>
      </c>
      <c r="N494" t="s">
        <v>1043</v>
      </c>
      <c r="O494" t="str">
        <f t="shared" si="40"/>
        <v>06142703981055</v>
      </c>
      <c r="P494" t="s">
        <v>1044</v>
      </c>
      <c r="Q494">
        <v>0</v>
      </c>
      <c r="R494">
        <v>0</v>
      </c>
      <c r="S494">
        <v>0</v>
      </c>
      <c r="T494">
        <v>5374.8</v>
      </c>
      <c r="U494">
        <v>0</v>
      </c>
      <c r="V494">
        <v>0</v>
      </c>
      <c r="W494">
        <v>0</v>
      </c>
      <c r="X494">
        <v>698.72400000000005</v>
      </c>
      <c r="Y494">
        <v>6073.5240000000003</v>
      </c>
      <c r="Z494" t="s">
        <v>7865</v>
      </c>
      <c r="AA494" s="111" t="s">
        <v>1</v>
      </c>
      <c r="AB494" t="s">
        <v>7865</v>
      </c>
      <c r="AC494">
        <v>0</v>
      </c>
    </row>
    <row r="495" spans="1:29" hidden="1" x14ac:dyDescent="0.25">
      <c r="A495" t="s">
        <v>8321</v>
      </c>
      <c r="B495" t="str">
        <f t="shared" si="41"/>
        <v>Agosto</v>
      </c>
      <c r="C495">
        <f t="shared" si="42"/>
        <v>0</v>
      </c>
      <c r="D495">
        <v>244</v>
      </c>
      <c r="E495">
        <v>2022</v>
      </c>
      <c r="F495" t="s">
        <v>8579</v>
      </c>
      <c r="G495" t="s">
        <v>1</v>
      </c>
      <c r="H495" t="s">
        <v>0</v>
      </c>
      <c r="I495" t="str">
        <f t="shared" si="38"/>
        <v>CCF</v>
      </c>
      <c r="J495" t="str">
        <f t="shared" si="39"/>
        <v>Impreso por imprenta o tiquetes</v>
      </c>
      <c r="K495" s="64" t="s">
        <v>8500</v>
      </c>
      <c r="L495" s="64" t="s">
        <v>7865</v>
      </c>
      <c r="M495">
        <v>903</v>
      </c>
      <c r="N495" t="s">
        <v>1043</v>
      </c>
      <c r="O495" t="str">
        <f t="shared" si="40"/>
        <v>06142703981055</v>
      </c>
      <c r="P495" t="s">
        <v>1044</v>
      </c>
      <c r="Q495">
        <v>0</v>
      </c>
      <c r="R495">
        <v>0</v>
      </c>
      <c r="S495">
        <v>0</v>
      </c>
      <c r="T495">
        <v>450</v>
      </c>
      <c r="U495">
        <v>0</v>
      </c>
      <c r="V495">
        <v>0</v>
      </c>
      <c r="W495">
        <v>0</v>
      </c>
      <c r="X495">
        <v>58.5</v>
      </c>
      <c r="Y495">
        <v>508.5</v>
      </c>
      <c r="Z495" t="s">
        <v>7865</v>
      </c>
      <c r="AA495" s="111" t="s">
        <v>1</v>
      </c>
      <c r="AB495" t="s">
        <v>7865</v>
      </c>
      <c r="AC495">
        <v>0</v>
      </c>
    </row>
    <row r="496" spans="1:29" hidden="1" x14ac:dyDescent="0.25">
      <c r="A496" t="s">
        <v>8321</v>
      </c>
      <c r="B496" t="str">
        <f t="shared" si="41"/>
        <v>Agosto</v>
      </c>
      <c r="C496">
        <f t="shared" si="42"/>
        <v>0</v>
      </c>
      <c r="D496">
        <v>243</v>
      </c>
      <c r="E496">
        <v>2022</v>
      </c>
      <c r="F496" t="s">
        <v>8571</v>
      </c>
      <c r="G496" t="s">
        <v>1</v>
      </c>
      <c r="H496" t="s">
        <v>0</v>
      </c>
      <c r="I496" t="str">
        <f t="shared" si="38"/>
        <v>CCF</v>
      </c>
      <c r="J496" t="str">
        <f t="shared" si="39"/>
        <v>Impreso por imprenta o tiquetes</v>
      </c>
      <c r="K496" s="64" t="s">
        <v>8500</v>
      </c>
      <c r="L496" s="64" t="s">
        <v>7865</v>
      </c>
      <c r="M496">
        <v>959</v>
      </c>
      <c r="N496" t="s">
        <v>1043</v>
      </c>
      <c r="O496" t="str">
        <f t="shared" si="40"/>
        <v>06142703981055</v>
      </c>
      <c r="P496" t="s">
        <v>1044</v>
      </c>
      <c r="Q496">
        <v>0</v>
      </c>
      <c r="R496">
        <v>0</v>
      </c>
      <c r="S496">
        <v>0</v>
      </c>
      <c r="T496">
        <v>4896</v>
      </c>
      <c r="U496">
        <v>0</v>
      </c>
      <c r="V496">
        <v>0</v>
      </c>
      <c r="W496">
        <v>0</v>
      </c>
      <c r="X496">
        <v>636.48</v>
      </c>
      <c r="Y496">
        <v>5532.48</v>
      </c>
      <c r="Z496" t="s">
        <v>7865</v>
      </c>
      <c r="AA496" s="111" t="s">
        <v>1</v>
      </c>
      <c r="AB496" t="s">
        <v>7865</v>
      </c>
      <c r="AC496">
        <v>0</v>
      </c>
    </row>
    <row r="497" spans="1:29" hidden="1" x14ac:dyDescent="0.25">
      <c r="A497" t="s">
        <v>8321</v>
      </c>
      <c r="B497" t="str">
        <f t="shared" si="41"/>
        <v>Agosto</v>
      </c>
      <c r="C497">
        <f t="shared" si="42"/>
        <v>0</v>
      </c>
      <c r="D497">
        <v>242</v>
      </c>
      <c r="E497">
        <v>2022</v>
      </c>
      <c r="F497" t="s">
        <v>8574</v>
      </c>
      <c r="G497" t="s">
        <v>1</v>
      </c>
      <c r="H497" t="s">
        <v>0</v>
      </c>
      <c r="I497" t="str">
        <f t="shared" si="38"/>
        <v>CCF</v>
      </c>
      <c r="J497" t="str">
        <f t="shared" si="39"/>
        <v>Impreso por imprenta o tiquetes</v>
      </c>
      <c r="K497" s="64" t="s">
        <v>8500</v>
      </c>
      <c r="L497" s="64" t="s">
        <v>7865</v>
      </c>
      <c r="M497">
        <v>969</v>
      </c>
      <c r="N497" t="s">
        <v>1043</v>
      </c>
      <c r="O497" t="str">
        <f t="shared" si="40"/>
        <v>06142703981055</v>
      </c>
      <c r="P497" t="s">
        <v>1044</v>
      </c>
      <c r="Q497">
        <v>0</v>
      </c>
      <c r="R497">
        <v>0</v>
      </c>
      <c r="S497">
        <v>0</v>
      </c>
      <c r="T497">
        <v>9500</v>
      </c>
      <c r="U497">
        <v>0</v>
      </c>
      <c r="V497">
        <v>0</v>
      </c>
      <c r="W497">
        <v>0</v>
      </c>
      <c r="X497">
        <v>1235</v>
      </c>
      <c r="Y497">
        <v>10735</v>
      </c>
      <c r="Z497" t="s">
        <v>7865</v>
      </c>
      <c r="AA497" s="111" t="s">
        <v>1</v>
      </c>
      <c r="AB497" t="s">
        <v>7865</v>
      </c>
      <c r="AC497">
        <v>0</v>
      </c>
    </row>
    <row r="498" spans="1:29" hidden="1" x14ac:dyDescent="0.25">
      <c r="A498" t="s">
        <v>8321</v>
      </c>
      <c r="B498" t="str">
        <f t="shared" si="41"/>
        <v>Agosto</v>
      </c>
      <c r="C498">
        <f t="shared" si="42"/>
        <v>0</v>
      </c>
      <c r="D498">
        <v>241</v>
      </c>
      <c r="E498">
        <v>2022</v>
      </c>
      <c r="F498" t="s">
        <v>8574</v>
      </c>
      <c r="G498" t="s">
        <v>1</v>
      </c>
      <c r="H498" t="s">
        <v>0</v>
      </c>
      <c r="I498" t="str">
        <f t="shared" si="38"/>
        <v>CCF</v>
      </c>
      <c r="J498" t="str">
        <f t="shared" si="39"/>
        <v>Impreso por imprenta o tiquetes</v>
      </c>
      <c r="K498" s="64" t="s">
        <v>8500</v>
      </c>
      <c r="L498" s="64" t="s">
        <v>7865</v>
      </c>
      <c r="M498">
        <v>976</v>
      </c>
      <c r="N498" t="s">
        <v>1043</v>
      </c>
      <c r="O498" t="str">
        <f t="shared" si="40"/>
        <v>06142703981055</v>
      </c>
      <c r="P498" t="s">
        <v>1044</v>
      </c>
      <c r="Q498">
        <v>0</v>
      </c>
      <c r="R498">
        <v>0</v>
      </c>
      <c r="S498">
        <v>0</v>
      </c>
      <c r="T498">
        <v>59241.599999999999</v>
      </c>
      <c r="U498">
        <v>0</v>
      </c>
      <c r="V498">
        <v>0</v>
      </c>
      <c r="W498">
        <v>0</v>
      </c>
      <c r="X498">
        <v>7701.4080000000004</v>
      </c>
      <c r="Y498">
        <v>66943.008000000002</v>
      </c>
      <c r="Z498" t="s">
        <v>7865</v>
      </c>
      <c r="AA498" s="111" t="s">
        <v>1</v>
      </c>
      <c r="AB498" t="s">
        <v>7865</v>
      </c>
      <c r="AC498">
        <v>0</v>
      </c>
    </row>
    <row r="499" spans="1:29" hidden="1" x14ac:dyDescent="0.25">
      <c r="A499" t="s">
        <v>8321</v>
      </c>
      <c r="B499" t="str">
        <f t="shared" si="41"/>
        <v>Agosto</v>
      </c>
      <c r="C499">
        <f t="shared" si="42"/>
        <v>0</v>
      </c>
      <c r="D499">
        <v>240</v>
      </c>
      <c r="E499">
        <v>2022</v>
      </c>
      <c r="F499" t="s">
        <v>8586</v>
      </c>
      <c r="G499" t="s">
        <v>1</v>
      </c>
      <c r="H499" t="s">
        <v>0</v>
      </c>
      <c r="I499" t="str">
        <f t="shared" si="38"/>
        <v>CCF</v>
      </c>
      <c r="J499" t="str">
        <f t="shared" si="39"/>
        <v>Impreso por imprenta o tiquetes</v>
      </c>
      <c r="K499" s="64" t="s">
        <v>8500</v>
      </c>
      <c r="L499" s="64" t="s">
        <v>7865</v>
      </c>
      <c r="M499">
        <v>1001</v>
      </c>
      <c r="N499" t="s">
        <v>1043</v>
      </c>
      <c r="O499" t="str">
        <f t="shared" si="40"/>
        <v>06142703981055</v>
      </c>
      <c r="P499" t="s">
        <v>1044</v>
      </c>
      <c r="Q499">
        <v>0</v>
      </c>
      <c r="R499">
        <v>0</v>
      </c>
      <c r="S499">
        <v>0</v>
      </c>
      <c r="T499">
        <v>11857.4</v>
      </c>
      <c r="U499">
        <v>0</v>
      </c>
      <c r="V499">
        <v>0</v>
      </c>
      <c r="W499">
        <v>0</v>
      </c>
      <c r="X499">
        <v>1541.462</v>
      </c>
      <c r="Y499">
        <v>13398.861999999999</v>
      </c>
      <c r="Z499" t="s">
        <v>7865</v>
      </c>
      <c r="AA499" s="111" t="s">
        <v>1</v>
      </c>
      <c r="AB499" t="s">
        <v>7865</v>
      </c>
      <c r="AC499">
        <v>0</v>
      </c>
    </row>
    <row r="500" spans="1:29" hidden="1" x14ac:dyDescent="0.25">
      <c r="A500" t="s">
        <v>8321</v>
      </c>
      <c r="B500" t="str">
        <f t="shared" si="41"/>
        <v>Agosto</v>
      </c>
      <c r="C500">
        <f t="shared" si="42"/>
        <v>0</v>
      </c>
      <c r="D500">
        <v>239</v>
      </c>
      <c r="E500">
        <v>2022</v>
      </c>
      <c r="F500" t="s">
        <v>8586</v>
      </c>
      <c r="G500" t="s">
        <v>1</v>
      </c>
      <c r="H500" t="s">
        <v>0</v>
      </c>
      <c r="I500" t="str">
        <f t="shared" si="38"/>
        <v>CCF</v>
      </c>
      <c r="J500" t="str">
        <f t="shared" si="39"/>
        <v>Impreso por imprenta o tiquetes</v>
      </c>
      <c r="K500" s="64" t="s">
        <v>8500</v>
      </c>
      <c r="L500" s="64" t="s">
        <v>7865</v>
      </c>
      <c r="M500">
        <v>996</v>
      </c>
      <c r="N500" t="s">
        <v>1043</v>
      </c>
      <c r="O500" t="str">
        <f t="shared" si="40"/>
        <v>06142703981055</v>
      </c>
      <c r="P500" t="s">
        <v>1044</v>
      </c>
      <c r="Q500">
        <v>0</v>
      </c>
      <c r="R500">
        <v>0</v>
      </c>
      <c r="S500">
        <v>0</v>
      </c>
      <c r="T500">
        <v>74705.399999999994</v>
      </c>
      <c r="U500">
        <v>0</v>
      </c>
      <c r="V500">
        <v>0</v>
      </c>
      <c r="W500">
        <v>0</v>
      </c>
      <c r="X500">
        <v>9711.7019999999993</v>
      </c>
      <c r="Y500">
        <v>84417.101999999999</v>
      </c>
      <c r="Z500" t="s">
        <v>7865</v>
      </c>
      <c r="AA500" s="111" t="s">
        <v>1</v>
      </c>
      <c r="AB500" t="s">
        <v>7865</v>
      </c>
      <c r="AC500">
        <v>0</v>
      </c>
    </row>
    <row r="501" spans="1:29" hidden="1" x14ac:dyDescent="0.25">
      <c r="A501" t="s">
        <v>8321</v>
      </c>
      <c r="B501" t="str">
        <f t="shared" si="41"/>
        <v>Agosto</v>
      </c>
      <c r="C501">
        <f t="shared" si="42"/>
        <v>0</v>
      </c>
      <c r="D501">
        <v>238</v>
      </c>
      <c r="E501">
        <v>2022</v>
      </c>
      <c r="F501" t="s">
        <v>8586</v>
      </c>
      <c r="G501" t="s">
        <v>1</v>
      </c>
      <c r="H501" t="s">
        <v>0</v>
      </c>
      <c r="I501" t="str">
        <f t="shared" si="38"/>
        <v>CCF</v>
      </c>
      <c r="J501" t="str">
        <f t="shared" si="39"/>
        <v>Impreso por imprenta o tiquetes</v>
      </c>
      <c r="K501" s="64" t="s">
        <v>8500</v>
      </c>
      <c r="L501" s="64" t="s">
        <v>7865</v>
      </c>
      <c r="M501">
        <v>1017</v>
      </c>
      <c r="N501" t="s">
        <v>1043</v>
      </c>
      <c r="O501" t="str">
        <f t="shared" si="40"/>
        <v>06142703981055</v>
      </c>
      <c r="P501" t="s">
        <v>1044</v>
      </c>
      <c r="Q501">
        <v>0</v>
      </c>
      <c r="R501">
        <v>0</v>
      </c>
      <c r="S501">
        <v>0</v>
      </c>
      <c r="T501">
        <v>2367.5</v>
      </c>
      <c r="U501">
        <v>0</v>
      </c>
      <c r="V501">
        <v>0</v>
      </c>
      <c r="W501">
        <v>0</v>
      </c>
      <c r="X501">
        <v>307.77500000000003</v>
      </c>
      <c r="Y501">
        <v>2675.2750000000001</v>
      </c>
      <c r="Z501" t="s">
        <v>7865</v>
      </c>
      <c r="AA501" s="111" t="s">
        <v>1</v>
      </c>
      <c r="AB501" t="s">
        <v>7865</v>
      </c>
      <c r="AC501">
        <v>0</v>
      </c>
    </row>
    <row r="502" spans="1:29" hidden="1" x14ac:dyDescent="0.25">
      <c r="A502" t="s">
        <v>8321</v>
      </c>
      <c r="B502" t="str">
        <f t="shared" si="41"/>
        <v>Agosto</v>
      </c>
      <c r="C502">
        <f t="shared" si="42"/>
        <v>0</v>
      </c>
      <c r="D502">
        <v>237</v>
      </c>
      <c r="E502">
        <v>2022</v>
      </c>
      <c r="F502" t="s">
        <v>8575</v>
      </c>
      <c r="G502" t="s">
        <v>1</v>
      </c>
      <c r="H502" t="s">
        <v>0</v>
      </c>
      <c r="I502" t="str">
        <f t="shared" si="38"/>
        <v>CCF</v>
      </c>
      <c r="J502" t="str">
        <f t="shared" si="39"/>
        <v>Impreso por imprenta o tiquetes</v>
      </c>
      <c r="K502" s="64" t="s">
        <v>8500</v>
      </c>
      <c r="L502" s="64" t="s">
        <v>7865</v>
      </c>
      <c r="M502">
        <v>1091</v>
      </c>
      <c r="N502" t="s">
        <v>1043</v>
      </c>
      <c r="O502" t="str">
        <f t="shared" si="40"/>
        <v>06142703981055</v>
      </c>
      <c r="P502" t="s">
        <v>1044</v>
      </c>
      <c r="Q502">
        <v>0</v>
      </c>
      <c r="R502">
        <v>0</v>
      </c>
      <c r="S502">
        <v>0</v>
      </c>
      <c r="T502">
        <v>21200</v>
      </c>
      <c r="U502">
        <v>0</v>
      </c>
      <c r="V502">
        <v>0</v>
      </c>
      <c r="W502">
        <v>0</v>
      </c>
      <c r="X502">
        <v>2756</v>
      </c>
      <c r="Y502">
        <v>23956</v>
      </c>
      <c r="Z502" t="s">
        <v>7865</v>
      </c>
      <c r="AA502" s="111" t="s">
        <v>1</v>
      </c>
      <c r="AB502" t="s">
        <v>8040</v>
      </c>
      <c r="AC502">
        <v>913.3</v>
      </c>
    </row>
    <row r="503" spans="1:29" hidden="1" x14ac:dyDescent="0.25">
      <c r="A503" t="s">
        <v>8321</v>
      </c>
      <c r="B503" t="str">
        <f t="shared" si="41"/>
        <v>Agosto</v>
      </c>
      <c r="C503">
        <f t="shared" si="42"/>
        <v>0</v>
      </c>
      <c r="D503">
        <v>236</v>
      </c>
      <c r="E503">
        <v>2022</v>
      </c>
      <c r="F503" t="s">
        <v>8575</v>
      </c>
      <c r="G503" t="s">
        <v>1</v>
      </c>
      <c r="H503" t="s">
        <v>0</v>
      </c>
      <c r="I503" t="str">
        <f t="shared" si="38"/>
        <v>CCF</v>
      </c>
      <c r="J503" t="str">
        <f t="shared" si="39"/>
        <v>Impreso por imprenta o tiquetes</v>
      </c>
      <c r="K503" s="64" t="s">
        <v>8500</v>
      </c>
      <c r="L503" s="64" t="s">
        <v>7865</v>
      </c>
      <c r="M503">
        <v>1081</v>
      </c>
      <c r="N503" t="s">
        <v>1043</v>
      </c>
      <c r="O503" t="str">
        <f t="shared" si="40"/>
        <v>06142703981055</v>
      </c>
      <c r="P503" t="s">
        <v>1044</v>
      </c>
      <c r="Q503">
        <v>0</v>
      </c>
      <c r="R503">
        <v>0</v>
      </c>
      <c r="S503">
        <v>0</v>
      </c>
      <c r="T503">
        <v>2400</v>
      </c>
      <c r="U503">
        <v>0</v>
      </c>
      <c r="V503">
        <v>0</v>
      </c>
      <c r="W503">
        <v>0</v>
      </c>
      <c r="X503">
        <v>312</v>
      </c>
      <c r="Y503">
        <v>2712</v>
      </c>
      <c r="Z503" t="s">
        <v>7865</v>
      </c>
      <c r="AA503" s="111" t="s">
        <v>1</v>
      </c>
      <c r="AB503" t="s">
        <v>8040</v>
      </c>
      <c r="AC503">
        <v>381.86</v>
      </c>
    </row>
    <row r="504" spans="1:29" hidden="1" x14ac:dyDescent="0.25">
      <c r="A504" t="s">
        <v>8321</v>
      </c>
      <c r="B504" t="str">
        <f t="shared" si="41"/>
        <v>Agosto</v>
      </c>
      <c r="C504">
        <f t="shared" si="42"/>
        <v>0</v>
      </c>
      <c r="D504">
        <v>235</v>
      </c>
      <c r="E504">
        <v>2022</v>
      </c>
      <c r="F504" t="s">
        <v>8582</v>
      </c>
      <c r="G504" t="s">
        <v>1</v>
      </c>
      <c r="H504" t="s">
        <v>0</v>
      </c>
      <c r="I504" t="str">
        <f t="shared" si="38"/>
        <v>CCF</v>
      </c>
      <c r="J504" t="str">
        <f t="shared" si="39"/>
        <v>Impreso por imprenta o tiquetes</v>
      </c>
      <c r="K504" s="64" t="s">
        <v>8500</v>
      </c>
      <c r="L504" s="64" t="s">
        <v>7865</v>
      </c>
      <c r="M504">
        <v>1106</v>
      </c>
      <c r="N504" t="s">
        <v>1043</v>
      </c>
      <c r="O504" t="str">
        <f t="shared" si="40"/>
        <v>06142703981055</v>
      </c>
      <c r="P504" t="s">
        <v>1044</v>
      </c>
      <c r="Q504">
        <v>0</v>
      </c>
      <c r="R504">
        <v>0</v>
      </c>
      <c r="S504">
        <v>0</v>
      </c>
      <c r="T504">
        <v>8275.25</v>
      </c>
      <c r="U504">
        <v>0</v>
      </c>
      <c r="V504">
        <v>0</v>
      </c>
      <c r="W504">
        <v>0</v>
      </c>
      <c r="X504">
        <v>1075.7825</v>
      </c>
      <c r="Y504">
        <v>9351.0324999999993</v>
      </c>
      <c r="Z504" t="s">
        <v>7865</v>
      </c>
      <c r="AA504" s="111" t="s">
        <v>1</v>
      </c>
      <c r="AB504" t="s">
        <v>8040</v>
      </c>
      <c r="AC504">
        <v>390.15</v>
      </c>
    </row>
    <row r="505" spans="1:29" hidden="1" x14ac:dyDescent="0.25">
      <c r="A505" t="s">
        <v>8321</v>
      </c>
      <c r="B505" t="str">
        <f t="shared" si="41"/>
        <v>Agosto</v>
      </c>
      <c r="C505">
        <f t="shared" si="42"/>
        <v>0</v>
      </c>
      <c r="D505">
        <v>234</v>
      </c>
      <c r="E505">
        <v>2022</v>
      </c>
      <c r="F505" t="s">
        <v>8582</v>
      </c>
      <c r="G505" t="s">
        <v>1</v>
      </c>
      <c r="H505" t="s">
        <v>0</v>
      </c>
      <c r="I505" t="str">
        <f t="shared" si="38"/>
        <v>CCF</v>
      </c>
      <c r="J505" t="str">
        <f t="shared" si="39"/>
        <v>Impreso por imprenta o tiquetes</v>
      </c>
      <c r="K505" s="64" t="s">
        <v>8500</v>
      </c>
      <c r="L505" s="64" t="s">
        <v>7865</v>
      </c>
      <c r="M505">
        <v>1102</v>
      </c>
      <c r="N505" t="s">
        <v>1043</v>
      </c>
      <c r="O505" t="str">
        <f t="shared" si="40"/>
        <v>06142703981055</v>
      </c>
      <c r="P505" t="s">
        <v>1044</v>
      </c>
      <c r="Q505">
        <v>0</v>
      </c>
      <c r="R505">
        <v>0</v>
      </c>
      <c r="S505">
        <v>0</v>
      </c>
      <c r="T505">
        <v>68316.600000000006</v>
      </c>
      <c r="U505">
        <v>0</v>
      </c>
      <c r="V505">
        <v>0</v>
      </c>
      <c r="W505">
        <v>0</v>
      </c>
      <c r="X505">
        <v>8881.1580000000013</v>
      </c>
      <c r="Y505">
        <v>77197.758000000002</v>
      </c>
      <c r="Z505" t="s">
        <v>7865</v>
      </c>
      <c r="AA505" s="111" t="s">
        <v>1</v>
      </c>
      <c r="AB505" t="s">
        <v>8402</v>
      </c>
      <c r="AC505">
        <v>1369.97</v>
      </c>
    </row>
    <row r="506" spans="1:29" hidden="1" x14ac:dyDescent="0.25">
      <c r="A506" t="s">
        <v>8321</v>
      </c>
      <c r="B506" t="str">
        <f t="shared" si="41"/>
        <v>Agosto</v>
      </c>
      <c r="C506">
        <f t="shared" si="42"/>
        <v>0</v>
      </c>
      <c r="D506">
        <v>233</v>
      </c>
      <c r="E506">
        <v>2022</v>
      </c>
      <c r="F506" t="s">
        <v>8575</v>
      </c>
      <c r="G506" t="s">
        <v>1</v>
      </c>
      <c r="H506" t="s">
        <v>0</v>
      </c>
      <c r="I506" t="str">
        <f t="shared" si="38"/>
        <v>CCF</v>
      </c>
      <c r="J506" t="str">
        <f t="shared" si="39"/>
        <v>Impreso por imprenta o tiquetes</v>
      </c>
      <c r="K506" s="64" t="s">
        <v>8500</v>
      </c>
      <c r="L506" s="64" t="s">
        <v>7865</v>
      </c>
      <c r="M506">
        <v>1079</v>
      </c>
      <c r="N506" t="s">
        <v>1043</v>
      </c>
      <c r="O506" t="str">
        <f t="shared" si="40"/>
        <v>06142703981055</v>
      </c>
      <c r="P506" t="s">
        <v>1044</v>
      </c>
      <c r="Q506">
        <v>0</v>
      </c>
      <c r="R506">
        <v>0</v>
      </c>
      <c r="S506">
        <v>0</v>
      </c>
      <c r="T506">
        <v>91984.2</v>
      </c>
      <c r="U506">
        <v>0</v>
      </c>
      <c r="V506">
        <v>0</v>
      </c>
      <c r="W506">
        <v>0</v>
      </c>
      <c r="X506">
        <v>11957.946</v>
      </c>
      <c r="Y506">
        <v>103942.14599999999</v>
      </c>
      <c r="Z506" t="s">
        <v>7865</v>
      </c>
      <c r="AA506" s="111" t="s">
        <v>1</v>
      </c>
      <c r="AB506" t="s">
        <v>7865</v>
      </c>
      <c r="AC506">
        <v>0</v>
      </c>
    </row>
    <row r="507" spans="1:29" hidden="1" x14ac:dyDescent="0.25">
      <c r="A507" t="s">
        <v>8321</v>
      </c>
      <c r="B507" t="str">
        <f t="shared" si="41"/>
        <v>Agosto</v>
      </c>
      <c r="C507">
        <f t="shared" si="42"/>
        <v>0</v>
      </c>
      <c r="D507">
        <v>232</v>
      </c>
      <c r="E507">
        <v>2022</v>
      </c>
      <c r="F507" t="s">
        <v>8466</v>
      </c>
      <c r="G507" t="s">
        <v>1</v>
      </c>
      <c r="H507" t="s">
        <v>0</v>
      </c>
      <c r="I507" t="str">
        <f t="shared" si="38"/>
        <v>CCF</v>
      </c>
      <c r="J507" t="str">
        <f t="shared" si="39"/>
        <v>Impreso por imprenta o tiquetes</v>
      </c>
      <c r="K507" s="64" t="s">
        <v>8500</v>
      </c>
      <c r="L507" s="64" t="s">
        <v>7865</v>
      </c>
      <c r="M507">
        <v>19</v>
      </c>
      <c r="N507" t="s">
        <v>1345</v>
      </c>
      <c r="O507" t="str">
        <f t="shared" si="40"/>
        <v>05030410891020</v>
      </c>
      <c r="P507" t="s">
        <v>7804</v>
      </c>
      <c r="Q507">
        <v>0</v>
      </c>
      <c r="R507">
        <v>0</v>
      </c>
      <c r="S507">
        <v>0</v>
      </c>
      <c r="T507">
        <v>1799</v>
      </c>
      <c r="U507">
        <v>0</v>
      </c>
      <c r="V507">
        <v>0</v>
      </c>
      <c r="W507">
        <v>0</v>
      </c>
      <c r="X507">
        <v>233.87</v>
      </c>
      <c r="Y507">
        <v>2032.87</v>
      </c>
      <c r="Z507" t="s">
        <v>7865</v>
      </c>
      <c r="AA507" s="111" t="s">
        <v>1</v>
      </c>
      <c r="AB507" t="s">
        <v>7865</v>
      </c>
      <c r="AC507">
        <v>0</v>
      </c>
    </row>
    <row r="508" spans="1:29" hidden="1" x14ac:dyDescent="0.25">
      <c r="A508" t="s">
        <v>8321</v>
      </c>
      <c r="B508" t="str">
        <f t="shared" si="41"/>
        <v>Agosto</v>
      </c>
      <c r="C508">
        <f t="shared" si="42"/>
        <v>0</v>
      </c>
      <c r="D508">
        <v>231</v>
      </c>
      <c r="E508">
        <v>2022</v>
      </c>
      <c r="F508" t="s">
        <v>8452</v>
      </c>
      <c r="G508" t="s">
        <v>1</v>
      </c>
      <c r="H508" t="s">
        <v>0</v>
      </c>
      <c r="I508" t="str">
        <f t="shared" si="38"/>
        <v>CCF</v>
      </c>
      <c r="J508" t="str">
        <f t="shared" si="39"/>
        <v>Impreso por imprenta o tiquetes</v>
      </c>
      <c r="K508" s="64" t="s">
        <v>8500</v>
      </c>
      <c r="L508" s="64" t="s">
        <v>7865</v>
      </c>
      <c r="M508">
        <v>9</v>
      </c>
      <c r="N508" t="s">
        <v>1345</v>
      </c>
      <c r="O508" t="str">
        <f t="shared" si="40"/>
        <v>05030410891020</v>
      </c>
      <c r="P508" t="s">
        <v>7804</v>
      </c>
      <c r="Q508">
        <v>0</v>
      </c>
      <c r="R508">
        <v>0</v>
      </c>
      <c r="S508">
        <v>0</v>
      </c>
      <c r="T508">
        <v>1535</v>
      </c>
      <c r="U508">
        <v>0</v>
      </c>
      <c r="V508">
        <v>0</v>
      </c>
      <c r="W508">
        <v>0</v>
      </c>
      <c r="X508">
        <v>199.55</v>
      </c>
      <c r="Y508">
        <v>1734.55</v>
      </c>
      <c r="Z508" t="s">
        <v>7865</v>
      </c>
      <c r="AA508" s="111" t="s">
        <v>1</v>
      </c>
      <c r="AB508" t="s">
        <v>8045</v>
      </c>
      <c r="AC508">
        <v>7.9</v>
      </c>
    </row>
    <row r="509" spans="1:29" hidden="1" x14ac:dyDescent="0.25">
      <c r="A509" t="s">
        <v>8321</v>
      </c>
      <c r="B509" t="str">
        <f t="shared" si="41"/>
        <v>Agosto</v>
      </c>
      <c r="C509">
        <f t="shared" si="42"/>
        <v>0</v>
      </c>
      <c r="D509">
        <v>230</v>
      </c>
      <c r="E509">
        <v>2022</v>
      </c>
      <c r="F509" t="s">
        <v>8519</v>
      </c>
      <c r="G509" t="s">
        <v>1</v>
      </c>
      <c r="H509" t="s">
        <v>0</v>
      </c>
      <c r="I509" t="str">
        <f t="shared" si="38"/>
        <v>CCF</v>
      </c>
      <c r="J509" t="str">
        <f t="shared" si="39"/>
        <v>Impreso por imprenta o tiquetes</v>
      </c>
      <c r="K509" s="64" t="s">
        <v>8500</v>
      </c>
      <c r="L509" s="64" t="s">
        <v>7865</v>
      </c>
      <c r="M509">
        <v>35</v>
      </c>
      <c r="N509" t="s">
        <v>1345</v>
      </c>
      <c r="O509" t="str">
        <f t="shared" si="40"/>
        <v>05030410891020</v>
      </c>
      <c r="P509" t="s">
        <v>7804</v>
      </c>
      <c r="Q509">
        <v>0</v>
      </c>
      <c r="R509">
        <v>0</v>
      </c>
      <c r="S509">
        <v>0</v>
      </c>
      <c r="T509">
        <v>1351</v>
      </c>
      <c r="U509">
        <v>0</v>
      </c>
      <c r="V509">
        <v>0</v>
      </c>
      <c r="W509">
        <v>0</v>
      </c>
      <c r="X509">
        <v>175.63</v>
      </c>
      <c r="Y509">
        <v>1526.63</v>
      </c>
      <c r="Z509" t="s">
        <v>7865</v>
      </c>
      <c r="AA509" s="111" t="s">
        <v>1</v>
      </c>
      <c r="AB509" t="s">
        <v>7865</v>
      </c>
      <c r="AC509">
        <v>0</v>
      </c>
    </row>
    <row r="510" spans="1:29" hidden="1" x14ac:dyDescent="0.25">
      <c r="A510" t="s">
        <v>8321</v>
      </c>
      <c r="B510" t="str">
        <f t="shared" si="41"/>
        <v>Agosto</v>
      </c>
      <c r="C510">
        <f t="shared" si="42"/>
        <v>0</v>
      </c>
      <c r="D510">
        <v>229</v>
      </c>
      <c r="E510">
        <v>2022</v>
      </c>
      <c r="F510" t="s">
        <v>8519</v>
      </c>
      <c r="G510" t="s">
        <v>1</v>
      </c>
      <c r="H510" t="s">
        <v>0</v>
      </c>
      <c r="I510" t="str">
        <f t="shared" si="38"/>
        <v>CCF</v>
      </c>
      <c r="J510" t="str">
        <f t="shared" si="39"/>
        <v>Impreso por imprenta o tiquetes</v>
      </c>
      <c r="K510" s="64" t="s">
        <v>8500</v>
      </c>
      <c r="L510" s="64" t="s">
        <v>7865</v>
      </c>
      <c r="M510">
        <v>36</v>
      </c>
      <c r="N510" t="s">
        <v>1345</v>
      </c>
      <c r="O510" t="str">
        <f t="shared" si="40"/>
        <v>05030410891020</v>
      </c>
      <c r="P510" t="s">
        <v>7804</v>
      </c>
      <c r="Q510">
        <v>0</v>
      </c>
      <c r="R510">
        <v>0</v>
      </c>
      <c r="S510">
        <v>0</v>
      </c>
      <c r="T510">
        <v>1153</v>
      </c>
      <c r="U510">
        <v>0</v>
      </c>
      <c r="V510">
        <v>0</v>
      </c>
      <c r="W510">
        <v>0</v>
      </c>
      <c r="X510">
        <v>149.89000000000001</v>
      </c>
      <c r="Y510">
        <v>1302.8900000000001</v>
      </c>
      <c r="Z510" t="s">
        <v>7865</v>
      </c>
      <c r="AA510" s="111" t="s">
        <v>1</v>
      </c>
      <c r="AB510" t="s">
        <v>7865</v>
      </c>
      <c r="AC510">
        <v>0</v>
      </c>
    </row>
    <row r="511" spans="1:29" hidden="1" x14ac:dyDescent="0.25">
      <c r="A511" t="s">
        <v>8321</v>
      </c>
      <c r="B511" t="str">
        <f t="shared" si="41"/>
        <v>Agosto</v>
      </c>
      <c r="C511">
        <f t="shared" si="42"/>
        <v>0</v>
      </c>
      <c r="D511">
        <v>228</v>
      </c>
      <c r="E511">
        <v>2022</v>
      </c>
      <c r="F511" t="s">
        <v>8511</v>
      </c>
      <c r="G511" t="s">
        <v>1</v>
      </c>
      <c r="H511" t="s">
        <v>0</v>
      </c>
      <c r="I511" t="str">
        <f t="shared" si="38"/>
        <v>CCF</v>
      </c>
      <c r="J511" t="str">
        <f t="shared" si="39"/>
        <v>Impreso por imprenta o tiquetes</v>
      </c>
      <c r="K511" s="64" t="s">
        <v>8500</v>
      </c>
      <c r="L511" s="64" t="s">
        <v>7865</v>
      </c>
      <c r="M511">
        <v>32</v>
      </c>
      <c r="N511" t="s">
        <v>1345</v>
      </c>
      <c r="O511" t="str">
        <f t="shared" si="40"/>
        <v>05030410891020</v>
      </c>
      <c r="P511" t="s">
        <v>7804</v>
      </c>
      <c r="Q511">
        <v>0</v>
      </c>
      <c r="R511">
        <v>0</v>
      </c>
      <c r="S511">
        <v>0</v>
      </c>
      <c r="T511">
        <v>1668</v>
      </c>
      <c r="U511">
        <v>0</v>
      </c>
      <c r="V511">
        <v>0</v>
      </c>
      <c r="W511">
        <v>0</v>
      </c>
      <c r="X511">
        <v>216.84</v>
      </c>
      <c r="Y511">
        <v>1884.84</v>
      </c>
      <c r="Z511" t="s">
        <v>7865</v>
      </c>
      <c r="AA511" s="111" t="s">
        <v>1</v>
      </c>
      <c r="AB511" t="s">
        <v>7865</v>
      </c>
      <c r="AC511">
        <v>0</v>
      </c>
    </row>
    <row r="512" spans="1:29" hidden="1" x14ac:dyDescent="0.25">
      <c r="A512" t="s">
        <v>8321</v>
      </c>
      <c r="B512" t="str">
        <f t="shared" si="41"/>
        <v>Agosto</v>
      </c>
      <c r="C512">
        <f t="shared" si="42"/>
        <v>0</v>
      </c>
      <c r="D512">
        <v>227</v>
      </c>
      <c r="E512">
        <v>2022</v>
      </c>
      <c r="F512" t="s">
        <v>8502</v>
      </c>
      <c r="G512" t="s">
        <v>1</v>
      </c>
      <c r="H512" t="s">
        <v>0</v>
      </c>
      <c r="I512" t="str">
        <f t="shared" si="38"/>
        <v>CCF</v>
      </c>
      <c r="J512" t="str">
        <f t="shared" si="39"/>
        <v>Impreso por imprenta o tiquetes</v>
      </c>
      <c r="K512" s="64" t="s">
        <v>8500</v>
      </c>
      <c r="L512" s="64" t="s">
        <v>7865</v>
      </c>
      <c r="M512">
        <v>28</v>
      </c>
      <c r="N512" t="s">
        <v>1345</v>
      </c>
      <c r="O512" t="str">
        <f t="shared" si="40"/>
        <v>05030410891020</v>
      </c>
      <c r="P512" t="s">
        <v>7804</v>
      </c>
      <c r="Q512">
        <v>0</v>
      </c>
      <c r="R512">
        <v>0</v>
      </c>
      <c r="S512">
        <v>0</v>
      </c>
      <c r="T512">
        <v>2003</v>
      </c>
      <c r="U512">
        <v>0</v>
      </c>
      <c r="V512">
        <v>0</v>
      </c>
      <c r="W512">
        <v>0</v>
      </c>
      <c r="X512">
        <v>260.39</v>
      </c>
      <c r="Y512">
        <v>2263.39</v>
      </c>
      <c r="Z512" t="s">
        <v>7865</v>
      </c>
      <c r="AA512" s="111" t="s">
        <v>1</v>
      </c>
      <c r="AB512" t="s">
        <v>7865</v>
      </c>
      <c r="AC512">
        <v>0</v>
      </c>
    </row>
    <row r="513" spans="1:29" hidden="1" x14ac:dyDescent="0.25">
      <c r="A513" t="s">
        <v>8321</v>
      </c>
      <c r="B513" t="str">
        <f t="shared" si="41"/>
        <v>Agosto</v>
      </c>
      <c r="C513">
        <f t="shared" si="42"/>
        <v>0</v>
      </c>
      <c r="D513">
        <v>226</v>
      </c>
      <c r="E513">
        <v>2022</v>
      </c>
      <c r="F513" t="s">
        <v>8587</v>
      </c>
      <c r="G513" t="s">
        <v>1</v>
      </c>
      <c r="H513" t="s">
        <v>0</v>
      </c>
      <c r="I513" t="str">
        <f t="shared" si="38"/>
        <v>CCF</v>
      </c>
      <c r="J513" t="str">
        <f t="shared" si="39"/>
        <v>Impreso por imprenta o tiquetes</v>
      </c>
      <c r="K513" s="64" t="s">
        <v>8500</v>
      </c>
      <c r="L513" s="64" t="s">
        <v>7865</v>
      </c>
      <c r="M513">
        <v>253</v>
      </c>
      <c r="N513" t="s">
        <v>8580</v>
      </c>
      <c r="O513" t="str">
        <f t="shared" si="40"/>
        <v>05010801131011</v>
      </c>
      <c r="P513" t="s">
        <v>8581</v>
      </c>
      <c r="Q513">
        <v>0</v>
      </c>
      <c r="R513">
        <v>0</v>
      </c>
      <c r="S513">
        <v>0</v>
      </c>
      <c r="T513">
        <v>132.74</v>
      </c>
      <c r="U513">
        <v>0</v>
      </c>
      <c r="V513">
        <v>0</v>
      </c>
      <c r="W513">
        <v>0</v>
      </c>
      <c r="X513">
        <v>17.256200000000003</v>
      </c>
      <c r="Y513">
        <v>149.99620000000002</v>
      </c>
      <c r="Z513" t="s">
        <v>7865</v>
      </c>
      <c r="AA513" s="111" t="s">
        <v>1</v>
      </c>
      <c r="AB513" t="s">
        <v>8040</v>
      </c>
      <c r="AC513">
        <v>13.68</v>
      </c>
    </row>
    <row r="514" spans="1:29" hidden="1" x14ac:dyDescent="0.25">
      <c r="A514" t="s">
        <v>8321</v>
      </c>
      <c r="B514" t="str">
        <f t="shared" si="41"/>
        <v>Agosto</v>
      </c>
      <c r="C514">
        <f t="shared" si="42"/>
        <v>0</v>
      </c>
      <c r="D514">
        <v>225</v>
      </c>
      <c r="E514">
        <v>2022</v>
      </c>
      <c r="F514" t="s">
        <v>8519</v>
      </c>
      <c r="G514" t="s">
        <v>1</v>
      </c>
      <c r="H514" t="s">
        <v>0</v>
      </c>
      <c r="I514" t="str">
        <f t="shared" si="38"/>
        <v>CCF</v>
      </c>
      <c r="J514" t="str">
        <f t="shared" si="39"/>
        <v>Impreso por imprenta o tiquetes</v>
      </c>
      <c r="K514" s="64" t="s">
        <v>8500</v>
      </c>
      <c r="L514" s="64" t="s">
        <v>7865</v>
      </c>
      <c r="M514">
        <v>62</v>
      </c>
      <c r="N514" t="s">
        <v>1327</v>
      </c>
      <c r="O514" t="str">
        <f t="shared" si="40"/>
        <v>06141611841170</v>
      </c>
      <c r="P514" t="s">
        <v>1328</v>
      </c>
      <c r="Q514">
        <v>0</v>
      </c>
      <c r="R514">
        <v>0</v>
      </c>
      <c r="S514">
        <v>0</v>
      </c>
      <c r="T514">
        <v>18647.919999999998</v>
      </c>
      <c r="U514">
        <v>0</v>
      </c>
      <c r="V514">
        <v>0</v>
      </c>
      <c r="W514">
        <v>0</v>
      </c>
      <c r="X514">
        <v>2424.2295999999997</v>
      </c>
      <c r="Y514">
        <v>21072.149599999997</v>
      </c>
      <c r="Z514" t="s">
        <v>7865</v>
      </c>
      <c r="AA514" s="111" t="s">
        <v>1</v>
      </c>
      <c r="AB514" t="s">
        <v>8040</v>
      </c>
      <c r="AC514">
        <v>113.52</v>
      </c>
    </row>
    <row r="515" spans="1:29" hidden="1" x14ac:dyDescent="0.25">
      <c r="A515" t="s">
        <v>8321</v>
      </c>
      <c r="B515" t="str">
        <f t="shared" si="41"/>
        <v>Agosto</v>
      </c>
      <c r="C515">
        <f t="shared" si="42"/>
        <v>0</v>
      </c>
      <c r="D515">
        <v>224</v>
      </c>
      <c r="E515">
        <v>2022</v>
      </c>
      <c r="F515" t="s">
        <v>8588</v>
      </c>
      <c r="G515" t="s">
        <v>1</v>
      </c>
      <c r="H515" t="s">
        <v>0</v>
      </c>
      <c r="I515" t="str">
        <f t="shared" ref="I515:I578" si="43">IF(H515="03","CCF",IF(H515="05","Nota de crédito",IF(H515="12","Factura",0)))</f>
        <v>CCF</v>
      </c>
      <c r="J515" t="str">
        <f t="shared" ref="J515:J578" si="44">IF(I515="CCF","Impreso por imprenta o tiquetes",IF(I515="Nota de crédito","Impreso por imprenta o tiquetes",IF(I515="Factura","Otros",0)))</f>
        <v>Impreso por imprenta o tiquetes</v>
      </c>
      <c r="K515" s="64" t="s">
        <v>8500</v>
      </c>
      <c r="L515" s="64" t="s">
        <v>7865</v>
      </c>
      <c r="M515">
        <v>456081</v>
      </c>
      <c r="N515" t="s">
        <v>1410</v>
      </c>
      <c r="O515" t="str">
        <f t="shared" ref="O515:O578" si="45">IF(N515="",Z515,N515)</f>
        <v>06142008011037</v>
      </c>
      <c r="P515" t="s">
        <v>1411</v>
      </c>
      <c r="Q515">
        <v>0</v>
      </c>
      <c r="R515">
        <v>0</v>
      </c>
      <c r="S515">
        <v>0</v>
      </c>
      <c r="T515">
        <v>219.91</v>
      </c>
      <c r="U515">
        <v>0</v>
      </c>
      <c r="V515">
        <v>0</v>
      </c>
      <c r="W515">
        <v>0</v>
      </c>
      <c r="X515">
        <v>28.5883</v>
      </c>
      <c r="Y515">
        <v>248.4983</v>
      </c>
      <c r="Z515" t="s">
        <v>7865</v>
      </c>
      <c r="AA515" s="111" t="s">
        <v>1</v>
      </c>
      <c r="AB515" t="s">
        <v>7865</v>
      </c>
      <c r="AC515">
        <v>0</v>
      </c>
    </row>
    <row r="516" spans="1:29" hidden="1" x14ac:dyDescent="0.25">
      <c r="A516" t="s">
        <v>8321</v>
      </c>
      <c r="B516" t="str">
        <f t="shared" si="41"/>
        <v>Agosto</v>
      </c>
      <c r="C516">
        <f t="shared" si="42"/>
        <v>0</v>
      </c>
      <c r="D516">
        <v>223</v>
      </c>
      <c r="E516">
        <v>2022</v>
      </c>
      <c r="F516" t="s">
        <v>8576</v>
      </c>
      <c r="G516" t="s">
        <v>1</v>
      </c>
      <c r="H516" t="s">
        <v>0</v>
      </c>
      <c r="I516" t="str">
        <f t="shared" si="43"/>
        <v>CCF</v>
      </c>
      <c r="J516" t="str">
        <f t="shared" si="44"/>
        <v>Impreso por imprenta o tiquetes</v>
      </c>
      <c r="K516" s="64" t="s">
        <v>8500</v>
      </c>
      <c r="L516" s="64" t="s">
        <v>7865</v>
      </c>
      <c r="M516">
        <v>5951</v>
      </c>
      <c r="N516" t="s">
        <v>253</v>
      </c>
      <c r="O516" t="str">
        <f t="shared" si="45"/>
        <v>06141504911068</v>
      </c>
      <c r="P516" t="s">
        <v>254</v>
      </c>
      <c r="Q516">
        <v>0</v>
      </c>
      <c r="R516">
        <v>0</v>
      </c>
      <c r="S516">
        <v>0</v>
      </c>
      <c r="T516">
        <v>1715.4</v>
      </c>
      <c r="U516">
        <v>0</v>
      </c>
      <c r="V516">
        <v>0</v>
      </c>
      <c r="W516">
        <v>0</v>
      </c>
      <c r="X516">
        <v>223.00200000000001</v>
      </c>
      <c r="Y516">
        <v>1938.402</v>
      </c>
      <c r="Z516" t="s">
        <v>7865</v>
      </c>
      <c r="AA516" s="111" t="s">
        <v>1</v>
      </c>
      <c r="AB516" t="s">
        <v>7865</v>
      </c>
      <c r="AC516">
        <v>0</v>
      </c>
    </row>
    <row r="517" spans="1:29" hidden="1" x14ac:dyDescent="0.25">
      <c r="A517" t="s">
        <v>8321</v>
      </c>
      <c r="B517" t="str">
        <f t="shared" si="41"/>
        <v>Agosto</v>
      </c>
      <c r="C517">
        <f t="shared" si="42"/>
        <v>0</v>
      </c>
      <c r="D517">
        <v>222</v>
      </c>
      <c r="E517">
        <v>2022</v>
      </c>
      <c r="F517" t="s">
        <v>8583</v>
      </c>
      <c r="G517" t="s">
        <v>1</v>
      </c>
      <c r="H517" t="s">
        <v>0</v>
      </c>
      <c r="I517" t="str">
        <f t="shared" si="43"/>
        <v>CCF</v>
      </c>
      <c r="J517" t="str">
        <f t="shared" si="44"/>
        <v>Impreso por imprenta o tiquetes</v>
      </c>
      <c r="K517" s="64" t="s">
        <v>8500</v>
      </c>
      <c r="L517" s="64" t="s">
        <v>7865</v>
      </c>
      <c r="M517">
        <v>9298</v>
      </c>
      <c r="N517" t="s">
        <v>6921</v>
      </c>
      <c r="O517" t="str">
        <f t="shared" si="45"/>
        <v>06142406031056</v>
      </c>
      <c r="P517" t="s">
        <v>6922</v>
      </c>
      <c r="Q517">
        <v>0</v>
      </c>
      <c r="R517">
        <v>0</v>
      </c>
      <c r="S517">
        <v>0</v>
      </c>
      <c r="T517">
        <v>60</v>
      </c>
      <c r="U517">
        <v>0</v>
      </c>
      <c r="V517">
        <v>0</v>
      </c>
      <c r="W517">
        <v>0</v>
      </c>
      <c r="X517">
        <v>7.8000000000000007</v>
      </c>
      <c r="Y517">
        <v>67.8</v>
      </c>
      <c r="Z517" t="s">
        <v>7865</v>
      </c>
      <c r="AA517" s="111" t="s">
        <v>1</v>
      </c>
      <c r="AB517" t="s">
        <v>7865</v>
      </c>
      <c r="AC517">
        <v>0</v>
      </c>
    </row>
    <row r="518" spans="1:29" hidden="1" x14ac:dyDescent="0.25">
      <c r="A518" t="s">
        <v>8321</v>
      </c>
      <c r="B518" t="str">
        <f t="shared" si="41"/>
        <v>Agosto</v>
      </c>
      <c r="C518">
        <f t="shared" si="42"/>
        <v>0</v>
      </c>
      <c r="D518">
        <v>221</v>
      </c>
      <c r="E518">
        <v>2022</v>
      </c>
      <c r="F518" t="s">
        <v>8450</v>
      </c>
      <c r="G518" t="s">
        <v>1</v>
      </c>
      <c r="H518" t="s">
        <v>0</v>
      </c>
      <c r="I518" t="str">
        <f t="shared" si="43"/>
        <v>CCF</v>
      </c>
      <c r="J518" t="str">
        <f t="shared" si="44"/>
        <v>Impreso por imprenta o tiquetes</v>
      </c>
      <c r="K518" s="64" t="s">
        <v>8500</v>
      </c>
      <c r="L518" s="64" t="s">
        <v>7865</v>
      </c>
      <c r="M518">
        <v>100</v>
      </c>
      <c r="N518" t="s">
        <v>1537</v>
      </c>
      <c r="O518" t="str">
        <f t="shared" si="45"/>
        <v>12170701191011</v>
      </c>
      <c r="P518" t="s">
        <v>1538</v>
      </c>
      <c r="Q518">
        <v>0</v>
      </c>
      <c r="R518">
        <v>0</v>
      </c>
      <c r="S518">
        <v>0</v>
      </c>
      <c r="T518">
        <v>5275.35</v>
      </c>
      <c r="U518">
        <v>0</v>
      </c>
      <c r="V518">
        <v>0</v>
      </c>
      <c r="W518">
        <v>0</v>
      </c>
      <c r="X518">
        <v>685.79550000000006</v>
      </c>
      <c r="Y518">
        <v>5961.1455000000005</v>
      </c>
      <c r="Z518" t="s">
        <v>7865</v>
      </c>
      <c r="AA518" s="111" t="s">
        <v>1</v>
      </c>
      <c r="AB518" t="s">
        <v>7865</v>
      </c>
      <c r="AC518">
        <v>0</v>
      </c>
    </row>
    <row r="519" spans="1:29" hidden="1" x14ac:dyDescent="0.25">
      <c r="A519" t="s">
        <v>8321</v>
      </c>
      <c r="B519" t="str">
        <f t="shared" si="41"/>
        <v>Agosto</v>
      </c>
      <c r="C519">
        <f t="shared" si="42"/>
        <v>0</v>
      </c>
      <c r="D519">
        <v>220</v>
      </c>
      <c r="E519">
        <v>2022</v>
      </c>
      <c r="F519" t="s">
        <v>8589</v>
      </c>
      <c r="G519" t="s">
        <v>1</v>
      </c>
      <c r="H519" t="s">
        <v>0</v>
      </c>
      <c r="I519" t="str">
        <f t="shared" si="43"/>
        <v>CCF</v>
      </c>
      <c r="J519" t="str">
        <f t="shared" si="44"/>
        <v>Impreso por imprenta o tiquetes</v>
      </c>
      <c r="K519" s="64" t="s">
        <v>8500</v>
      </c>
      <c r="L519" s="64" t="s">
        <v>7865</v>
      </c>
      <c r="M519">
        <v>121</v>
      </c>
      <c r="N519" t="s">
        <v>1537</v>
      </c>
      <c r="O519" t="str">
        <f t="shared" si="45"/>
        <v>12170701191011</v>
      </c>
      <c r="P519" t="s">
        <v>1538</v>
      </c>
      <c r="Q519">
        <v>0</v>
      </c>
      <c r="R519">
        <v>0</v>
      </c>
      <c r="S519">
        <v>0</v>
      </c>
      <c r="T519">
        <v>6471.6</v>
      </c>
      <c r="U519">
        <v>0</v>
      </c>
      <c r="V519">
        <v>0</v>
      </c>
      <c r="W519">
        <v>0</v>
      </c>
      <c r="X519">
        <v>841.30800000000011</v>
      </c>
      <c r="Y519">
        <v>7312.9080000000004</v>
      </c>
      <c r="Z519" t="s">
        <v>7865</v>
      </c>
      <c r="AA519" s="111" t="s">
        <v>1</v>
      </c>
      <c r="AB519" t="s">
        <v>7865</v>
      </c>
      <c r="AC519">
        <v>0</v>
      </c>
    </row>
    <row r="520" spans="1:29" hidden="1" x14ac:dyDescent="0.25">
      <c r="A520" t="s">
        <v>8321</v>
      </c>
      <c r="B520" t="str">
        <f t="shared" si="41"/>
        <v>Agosto</v>
      </c>
      <c r="C520">
        <f t="shared" si="42"/>
        <v>0</v>
      </c>
      <c r="D520">
        <v>219</v>
      </c>
      <c r="E520">
        <v>2022</v>
      </c>
      <c r="F520" t="s">
        <v>8563</v>
      </c>
      <c r="G520" t="s">
        <v>1</v>
      </c>
      <c r="H520" t="s">
        <v>0</v>
      </c>
      <c r="I520" t="str">
        <f t="shared" si="43"/>
        <v>CCF</v>
      </c>
      <c r="J520" t="str">
        <f t="shared" si="44"/>
        <v>Impreso por imprenta o tiquetes</v>
      </c>
      <c r="K520" s="64" t="s">
        <v>8500</v>
      </c>
      <c r="L520" s="64" t="s">
        <v>7865</v>
      </c>
      <c r="M520">
        <v>899</v>
      </c>
      <c r="N520" t="s">
        <v>456</v>
      </c>
      <c r="O520" t="str">
        <f t="shared" si="45"/>
        <v>06141211870020</v>
      </c>
      <c r="P520" t="s">
        <v>457</v>
      </c>
      <c r="Q520">
        <v>0</v>
      </c>
      <c r="R520">
        <v>0</v>
      </c>
      <c r="S520">
        <v>0</v>
      </c>
      <c r="T520">
        <v>589.02</v>
      </c>
      <c r="U520">
        <v>0</v>
      </c>
      <c r="V520">
        <v>0</v>
      </c>
      <c r="W520">
        <v>0</v>
      </c>
      <c r="X520">
        <v>76.572599999999994</v>
      </c>
      <c r="Y520">
        <v>665.59259999999995</v>
      </c>
      <c r="Z520" t="s">
        <v>7865</v>
      </c>
      <c r="AA520" s="111" t="s">
        <v>1</v>
      </c>
      <c r="AB520" t="s">
        <v>7865</v>
      </c>
      <c r="AC520">
        <v>0</v>
      </c>
    </row>
    <row r="521" spans="1:29" hidden="1" x14ac:dyDescent="0.25">
      <c r="A521" t="s">
        <v>8321</v>
      </c>
      <c r="B521" t="str">
        <f t="shared" si="41"/>
        <v>Agosto</v>
      </c>
      <c r="C521">
        <f t="shared" si="42"/>
        <v>0</v>
      </c>
      <c r="D521">
        <v>218</v>
      </c>
      <c r="E521">
        <v>2022</v>
      </c>
      <c r="F521" t="s">
        <v>8563</v>
      </c>
      <c r="G521" t="s">
        <v>1</v>
      </c>
      <c r="H521" t="s">
        <v>0</v>
      </c>
      <c r="I521" t="str">
        <f t="shared" si="43"/>
        <v>CCF</v>
      </c>
      <c r="J521" t="str">
        <f t="shared" si="44"/>
        <v>Impreso por imprenta o tiquetes</v>
      </c>
      <c r="K521" s="64" t="s">
        <v>8500</v>
      </c>
      <c r="L521" s="64" t="s">
        <v>7865</v>
      </c>
      <c r="M521">
        <v>1078</v>
      </c>
      <c r="N521" t="s">
        <v>456</v>
      </c>
      <c r="O521" t="str">
        <f t="shared" si="45"/>
        <v>06141211870020</v>
      </c>
      <c r="P521" t="s">
        <v>457</v>
      </c>
      <c r="Q521">
        <v>0</v>
      </c>
      <c r="R521">
        <v>0</v>
      </c>
      <c r="S521">
        <v>0</v>
      </c>
      <c r="T521">
        <v>561.48</v>
      </c>
      <c r="U521">
        <v>0</v>
      </c>
      <c r="V521">
        <v>0</v>
      </c>
      <c r="W521">
        <v>0</v>
      </c>
      <c r="X521">
        <v>72.992400000000004</v>
      </c>
      <c r="Y521">
        <v>634.47239999999999</v>
      </c>
      <c r="Z521" t="s">
        <v>7865</v>
      </c>
      <c r="AA521" s="111" t="s">
        <v>1</v>
      </c>
      <c r="AB521" t="s">
        <v>7865</v>
      </c>
      <c r="AC521">
        <v>0</v>
      </c>
    </row>
    <row r="522" spans="1:29" hidden="1" x14ac:dyDescent="0.25">
      <c r="A522" t="s">
        <v>8321</v>
      </c>
      <c r="B522" t="str">
        <f t="shared" si="41"/>
        <v>Agosto</v>
      </c>
      <c r="C522">
        <f t="shared" si="42"/>
        <v>0</v>
      </c>
      <c r="D522">
        <v>217</v>
      </c>
      <c r="E522">
        <v>2022</v>
      </c>
      <c r="F522" t="s">
        <v>8589</v>
      </c>
      <c r="G522" t="s">
        <v>1</v>
      </c>
      <c r="H522" t="s">
        <v>0</v>
      </c>
      <c r="I522" t="str">
        <f t="shared" si="43"/>
        <v>CCF</v>
      </c>
      <c r="J522" t="str">
        <f t="shared" si="44"/>
        <v>Impreso por imprenta o tiquetes</v>
      </c>
      <c r="K522" s="64" t="s">
        <v>8500</v>
      </c>
      <c r="L522" s="64" t="s">
        <v>7865</v>
      </c>
      <c r="M522">
        <v>18047</v>
      </c>
      <c r="N522" t="s">
        <v>127</v>
      </c>
      <c r="O522" t="str">
        <f t="shared" si="45"/>
        <v>12172508931019</v>
      </c>
      <c r="P522" t="s">
        <v>128</v>
      </c>
      <c r="Q522">
        <v>0</v>
      </c>
      <c r="R522">
        <v>0</v>
      </c>
      <c r="S522">
        <v>0</v>
      </c>
      <c r="T522">
        <v>1665.6</v>
      </c>
      <c r="U522">
        <v>0</v>
      </c>
      <c r="V522">
        <v>0</v>
      </c>
      <c r="W522">
        <v>0</v>
      </c>
      <c r="X522">
        <v>216.52799999999999</v>
      </c>
      <c r="Y522">
        <v>1882.1279999999999</v>
      </c>
      <c r="Z522" t="s">
        <v>7865</v>
      </c>
      <c r="AA522" s="111" t="s">
        <v>1</v>
      </c>
      <c r="AB522" t="s">
        <v>7865</v>
      </c>
      <c r="AC522">
        <v>0</v>
      </c>
    </row>
    <row r="523" spans="1:29" hidden="1" x14ac:dyDescent="0.25">
      <c r="A523" t="s">
        <v>8321</v>
      </c>
      <c r="B523" t="str">
        <f t="shared" si="41"/>
        <v>Agosto</v>
      </c>
      <c r="C523">
        <f t="shared" si="42"/>
        <v>0</v>
      </c>
      <c r="D523">
        <v>216</v>
      </c>
      <c r="E523">
        <v>2022</v>
      </c>
      <c r="F523" t="s">
        <v>8564</v>
      </c>
      <c r="G523" t="s">
        <v>1</v>
      </c>
      <c r="H523" t="s">
        <v>0</v>
      </c>
      <c r="I523" t="str">
        <f t="shared" si="43"/>
        <v>CCF</v>
      </c>
      <c r="J523" t="str">
        <f t="shared" si="44"/>
        <v>Impreso por imprenta o tiquetes</v>
      </c>
      <c r="K523" s="64" t="s">
        <v>8500</v>
      </c>
      <c r="L523" s="64" t="s">
        <v>7865</v>
      </c>
      <c r="M523">
        <v>3856016</v>
      </c>
      <c r="N523" t="s">
        <v>1504</v>
      </c>
      <c r="O523" t="str">
        <f t="shared" si="45"/>
        <v>06142610981012</v>
      </c>
      <c r="P523" t="s">
        <v>1505</v>
      </c>
      <c r="Q523">
        <v>0</v>
      </c>
      <c r="R523">
        <v>0</v>
      </c>
      <c r="S523">
        <v>0</v>
      </c>
      <c r="T523">
        <v>290.17</v>
      </c>
      <c r="U523">
        <v>0</v>
      </c>
      <c r="V523">
        <v>0</v>
      </c>
      <c r="W523">
        <v>0</v>
      </c>
      <c r="X523">
        <v>37.722100000000005</v>
      </c>
      <c r="Y523">
        <v>327.89210000000003</v>
      </c>
      <c r="Z523" t="s">
        <v>7865</v>
      </c>
      <c r="AA523" s="111" t="s">
        <v>1</v>
      </c>
      <c r="AB523" t="s">
        <v>7865</v>
      </c>
      <c r="AC523">
        <v>0</v>
      </c>
    </row>
    <row r="524" spans="1:29" hidden="1" x14ac:dyDescent="0.25">
      <c r="A524" t="s">
        <v>8321</v>
      </c>
      <c r="B524" t="str">
        <f t="shared" si="41"/>
        <v>Agosto</v>
      </c>
      <c r="C524">
        <f t="shared" si="42"/>
        <v>0</v>
      </c>
      <c r="D524">
        <v>215</v>
      </c>
      <c r="E524">
        <v>2022</v>
      </c>
      <c r="F524" t="s">
        <v>8573</v>
      </c>
      <c r="G524" t="s">
        <v>1</v>
      </c>
      <c r="H524" t="s">
        <v>0</v>
      </c>
      <c r="I524" t="str">
        <f t="shared" si="43"/>
        <v>CCF</v>
      </c>
      <c r="J524" t="str">
        <f t="shared" si="44"/>
        <v>Impreso por imprenta o tiquetes</v>
      </c>
      <c r="K524" s="64" t="s">
        <v>8500</v>
      </c>
      <c r="L524" s="64" t="s">
        <v>7865</v>
      </c>
      <c r="M524">
        <v>18663</v>
      </c>
      <c r="N524" t="s">
        <v>1340</v>
      </c>
      <c r="O524" t="str">
        <f t="shared" si="45"/>
        <v>06142407750010</v>
      </c>
      <c r="P524" t="s">
        <v>1341</v>
      </c>
      <c r="Q524">
        <v>0</v>
      </c>
      <c r="R524">
        <v>0</v>
      </c>
      <c r="S524">
        <v>0</v>
      </c>
      <c r="T524">
        <v>682.5</v>
      </c>
      <c r="U524">
        <v>0</v>
      </c>
      <c r="V524">
        <v>0</v>
      </c>
      <c r="W524">
        <v>0</v>
      </c>
      <c r="X524">
        <v>88.725000000000009</v>
      </c>
      <c r="Y524">
        <v>771.22500000000002</v>
      </c>
      <c r="Z524" t="s">
        <v>7865</v>
      </c>
      <c r="AA524" s="111" t="s">
        <v>1</v>
      </c>
      <c r="AB524" t="s">
        <v>7865</v>
      </c>
      <c r="AC524">
        <v>0</v>
      </c>
    </row>
    <row r="525" spans="1:29" hidden="1" x14ac:dyDescent="0.25">
      <c r="A525" t="s">
        <v>8321</v>
      </c>
      <c r="B525" t="str">
        <f t="shared" si="41"/>
        <v>Agosto</v>
      </c>
      <c r="C525">
        <f t="shared" si="42"/>
        <v>0</v>
      </c>
      <c r="D525">
        <v>214</v>
      </c>
      <c r="E525">
        <v>2022</v>
      </c>
      <c r="F525" t="s">
        <v>8518</v>
      </c>
      <c r="G525" t="s">
        <v>1</v>
      </c>
      <c r="H525" t="s">
        <v>0</v>
      </c>
      <c r="I525" t="str">
        <f t="shared" si="43"/>
        <v>CCF</v>
      </c>
      <c r="J525" t="str">
        <f t="shared" si="44"/>
        <v>Impreso por imprenta o tiquetes</v>
      </c>
      <c r="K525" s="64" t="s">
        <v>8500</v>
      </c>
      <c r="L525" s="64" t="s">
        <v>7865</v>
      </c>
      <c r="M525">
        <v>23601</v>
      </c>
      <c r="N525" t="s">
        <v>572</v>
      </c>
      <c r="O525" t="str">
        <f t="shared" si="45"/>
        <v>02102402171027</v>
      </c>
      <c r="P525" t="s">
        <v>573</v>
      </c>
      <c r="Q525">
        <v>0</v>
      </c>
      <c r="R525">
        <v>0</v>
      </c>
      <c r="S525">
        <v>0</v>
      </c>
      <c r="T525">
        <v>1154.6400000000001</v>
      </c>
      <c r="U525">
        <v>0</v>
      </c>
      <c r="V525">
        <v>0</v>
      </c>
      <c r="W525">
        <v>0</v>
      </c>
      <c r="X525">
        <v>150.10320000000002</v>
      </c>
      <c r="Y525">
        <v>1304.7432000000001</v>
      </c>
      <c r="Z525" t="s">
        <v>7865</v>
      </c>
      <c r="AA525" s="111" t="s">
        <v>1</v>
      </c>
      <c r="AB525" t="s">
        <v>8046</v>
      </c>
      <c r="AC525">
        <v>5.26</v>
      </c>
    </row>
    <row r="526" spans="1:29" hidden="1" x14ac:dyDescent="0.25">
      <c r="A526" t="s">
        <v>8321</v>
      </c>
      <c r="B526" t="str">
        <f t="shared" si="41"/>
        <v>Agosto</v>
      </c>
      <c r="C526">
        <f t="shared" si="42"/>
        <v>0</v>
      </c>
      <c r="D526">
        <v>213</v>
      </c>
      <c r="E526">
        <v>2022</v>
      </c>
      <c r="F526" t="s">
        <v>8576</v>
      </c>
      <c r="G526" t="s">
        <v>1</v>
      </c>
      <c r="H526" t="s">
        <v>0</v>
      </c>
      <c r="I526" t="str">
        <f t="shared" si="43"/>
        <v>CCF</v>
      </c>
      <c r="J526" t="str">
        <f t="shared" si="44"/>
        <v>Impreso por imprenta o tiquetes</v>
      </c>
      <c r="K526" s="64" t="s">
        <v>8500</v>
      </c>
      <c r="L526" s="64" t="s">
        <v>7865</v>
      </c>
      <c r="M526">
        <v>11231</v>
      </c>
      <c r="N526" t="s">
        <v>1348</v>
      </c>
      <c r="O526" t="str">
        <f t="shared" si="45"/>
        <v>06142406870019</v>
      </c>
      <c r="P526" t="s">
        <v>1349</v>
      </c>
      <c r="Q526">
        <v>0</v>
      </c>
      <c r="R526">
        <v>0</v>
      </c>
      <c r="S526">
        <v>0</v>
      </c>
      <c r="T526">
        <v>199.25</v>
      </c>
      <c r="U526">
        <v>0</v>
      </c>
      <c r="V526">
        <v>0</v>
      </c>
      <c r="W526">
        <v>0</v>
      </c>
      <c r="X526">
        <v>25.9025</v>
      </c>
      <c r="Y526">
        <v>225.1525</v>
      </c>
      <c r="Z526" t="s">
        <v>7865</v>
      </c>
      <c r="AA526" s="111" t="s">
        <v>1</v>
      </c>
      <c r="AB526" t="s">
        <v>7865</v>
      </c>
      <c r="AC526">
        <v>0</v>
      </c>
    </row>
    <row r="527" spans="1:29" hidden="1" x14ac:dyDescent="0.25">
      <c r="A527" t="s">
        <v>8321</v>
      </c>
      <c r="B527" t="str">
        <f t="shared" si="41"/>
        <v>Agosto</v>
      </c>
      <c r="C527">
        <f t="shared" si="42"/>
        <v>0</v>
      </c>
      <c r="D527">
        <v>212</v>
      </c>
      <c r="E527">
        <v>2022</v>
      </c>
      <c r="F527" t="s">
        <v>8586</v>
      </c>
      <c r="G527" t="s">
        <v>1</v>
      </c>
      <c r="H527" t="s">
        <v>0</v>
      </c>
      <c r="I527" t="str">
        <f t="shared" si="43"/>
        <v>CCF</v>
      </c>
      <c r="J527" t="str">
        <f t="shared" si="44"/>
        <v>Impreso por imprenta o tiquetes</v>
      </c>
      <c r="K527" s="64" t="s">
        <v>8500</v>
      </c>
      <c r="L527" s="64" t="s">
        <v>7865</v>
      </c>
      <c r="M527">
        <v>19069</v>
      </c>
      <c r="N527" t="s">
        <v>1340</v>
      </c>
      <c r="O527" t="str">
        <f t="shared" si="45"/>
        <v>06142407750010</v>
      </c>
      <c r="P527" t="s">
        <v>1341</v>
      </c>
      <c r="Q527">
        <v>0</v>
      </c>
      <c r="R527">
        <v>0</v>
      </c>
      <c r="S527">
        <v>0</v>
      </c>
      <c r="T527">
        <v>366</v>
      </c>
      <c r="U527">
        <v>0</v>
      </c>
      <c r="V527">
        <v>0</v>
      </c>
      <c r="W527">
        <v>0</v>
      </c>
      <c r="X527">
        <v>47.58</v>
      </c>
      <c r="Y527">
        <v>413.58</v>
      </c>
      <c r="Z527" t="s">
        <v>7865</v>
      </c>
      <c r="AA527" s="111" t="s">
        <v>1</v>
      </c>
      <c r="AB527" t="s">
        <v>7865</v>
      </c>
      <c r="AC527">
        <v>0</v>
      </c>
    </row>
    <row r="528" spans="1:29" hidden="1" x14ac:dyDescent="0.25">
      <c r="A528" t="s">
        <v>8321</v>
      </c>
      <c r="B528" t="str">
        <f t="shared" si="41"/>
        <v>Agosto</v>
      </c>
      <c r="C528">
        <f t="shared" si="42"/>
        <v>0</v>
      </c>
      <c r="D528">
        <v>211</v>
      </c>
      <c r="E528">
        <v>2022</v>
      </c>
      <c r="F528" t="s">
        <v>8519</v>
      </c>
      <c r="G528" t="s">
        <v>1</v>
      </c>
      <c r="H528" t="s">
        <v>0</v>
      </c>
      <c r="I528" t="str">
        <f t="shared" si="43"/>
        <v>CCF</v>
      </c>
      <c r="J528" t="str">
        <f t="shared" si="44"/>
        <v>Impreso por imprenta o tiquetes</v>
      </c>
      <c r="K528" s="64" t="s">
        <v>8500</v>
      </c>
      <c r="L528" s="64" t="s">
        <v>7865</v>
      </c>
      <c r="M528">
        <v>2815</v>
      </c>
      <c r="N528" t="s">
        <v>610</v>
      </c>
      <c r="O528" t="str">
        <f t="shared" si="45"/>
        <v>06140312700042</v>
      </c>
      <c r="P528" t="s">
        <v>611</v>
      </c>
      <c r="Q528">
        <v>0</v>
      </c>
      <c r="R528">
        <v>0</v>
      </c>
      <c r="S528">
        <v>0</v>
      </c>
      <c r="T528">
        <v>1216.2</v>
      </c>
      <c r="U528">
        <v>0</v>
      </c>
      <c r="V528">
        <v>0</v>
      </c>
      <c r="W528">
        <v>0</v>
      </c>
      <c r="X528">
        <v>158.10600000000002</v>
      </c>
      <c r="Y528">
        <v>1374.306</v>
      </c>
      <c r="Z528" t="s">
        <v>7865</v>
      </c>
      <c r="AA528" s="111" t="s">
        <v>1</v>
      </c>
      <c r="AB528" t="s">
        <v>7865</v>
      </c>
      <c r="AC528">
        <v>0</v>
      </c>
    </row>
    <row r="529" spans="1:29" hidden="1" x14ac:dyDescent="0.25">
      <c r="A529" t="s">
        <v>8321</v>
      </c>
      <c r="B529" t="str">
        <f t="shared" ref="B529:B540" si="46">SUBSTITUTE(A529,"GOSTO","gosto")</f>
        <v>Agosto</v>
      </c>
      <c r="C529">
        <f t="shared" si="42"/>
        <v>0</v>
      </c>
      <c r="D529">
        <v>210</v>
      </c>
      <c r="E529">
        <v>2022</v>
      </c>
      <c r="F529" t="s">
        <v>8582</v>
      </c>
      <c r="G529" t="s">
        <v>1</v>
      </c>
      <c r="H529" t="s">
        <v>0</v>
      </c>
      <c r="I529" t="str">
        <f t="shared" si="43"/>
        <v>CCF</v>
      </c>
      <c r="J529" t="str">
        <f t="shared" si="44"/>
        <v>Impreso por imprenta o tiquetes</v>
      </c>
      <c r="K529" s="64" t="s">
        <v>8500</v>
      </c>
      <c r="L529" s="64" t="s">
        <v>7865</v>
      </c>
      <c r="M529">
        <v>1100</v>
      </c>
      <c r="N529" t="s">
        <v>1043</v>
      </c>
      <c r="O529" t="str">
        <f t="shared" si="45"/>
        <v>06142703981055</v>
      </c>
      <c r="P529" t="s">
        <v>1044</v>
      </c>
      <c r="Q529">
        <v>0</v>
      </c>
      <c r="R529">
        <v>0</v>
      </c>
      <c r="S529">
        <v>0</v>
      </c>
      <c r="T529">
        <v>3200</v>
      </c>
      <c r="U529">
        <v>0</v>
      </c>
      <c r="V529">
        <v>0</v>
      </c>
      <c r="W529">
        <v>0</v>
      </c>
      <c r="X529">
        <v>416</v>
      </c>
      <c r="Y529">
        <v>3616</v>
      </c>
      <c r="Z529" t="s">
        <v>7865</v>
      </c>
      <c r="AA529" s="111" t="s">
        <v>1</v>
      </c>
      <c r="AB529" t="s">
        <v>8040</v>
      </c>
      <c r="AC529">
        <v>16.64</v>
      </c>
    </row>
    <row r="530" spans="1:29" hidden="1" x14ac:dyDescent="0.25">
      <c r="A530" t="s">
        <v>8321</v>
      </c>
      <c r="B530" t="str">
        <f t="shared" si="46"/>
        <v>Agosto</v>
      </c>
      <c r="C530">
        <f t="shared" si="42"/>
        <v>0</v>
      </c>
      <c r="D530">
        <v>209</v>
      </c>
      <c r="E530">
        <v>2022</v>
      </c>
      <c r="F530" t="s">
        <v>8436</v>
      </c>
      <c r="G530" t="s">
        <v>1</v>
      </c>
      <c r="H530" t="s">
        <v>0</v>
      </c>
      <c r="I530" t="str">
        <f t="shared" si="43"/>
        <v>CCF</v>
      </c>
      <c r="J530" t="str">
        <f t="shared" si="44"/>
        <v>Impreso por imprenta o tiquetes</v>
      </c>
      <c r="K530" s="64" t="s">
        <v>8500</v>
      </c>
      <c r="L530" s="64" t="s">
        <v>7865</v>
      </c>
      <c r="M530">
        <v>106</v>
      </c>
      <c r="N530" t="s">
        <v>1537</v>
      </c>
      <c r="O530" t="str">
        <f t="shared" si="45"/>
        <v>12170701191011</v>
      </c>
      <c r="P530" t="s">
        <v>1538</v>
      </c>
      <c r="Q530">
        <v>0</v>
      </c>
      <c r="R530">
        <v>0</v>
      </c>
      <c r="S530">
        <v>0</v>
      </c>
      <c r="T530">
        <v>7335.9</v>
      </c>
      <c r="U530">
        <v>0</v>
      </c>
      <c r="V530">
        <v>0</v>
      </c>
      <c r="W530">
        <v>0</v>
      </c>
      <c r="X530">
        <v>953.66700000000003</v>
      </c>
      <c r="Y530">
        <v>8289.5669999999991</v>
      </c>
      <c r="Z530" t="s">
        <v>7865</v>
      </c>
      <c r="AA530" s="111" t="s">
        <v>1</v>
      </c>
      <c r="AB530" t="s">
        <v>8040</v>
      </c>
      <c r="AC530">
        <v>73.23</v>
      </c>
    </row>
    <row r="531" spans="1:29" hidden="1" x14ac:dyDescent="0.25">
      <c r="A531" t="s">
        <v>8321</v>
      </c>
      <c r="B531" t="str">
        <f t="shared" si="46"/>
        <v>Agosto</v>
      </c>
      <c r="C531">
        <f t="shared" si="42"/>
        <v>0</v>
      </c>
      <c r="D531">
        <v>208</v>
      </c>
      <c r="E531">
        <v>2022</v>
      </c>
      <c r="F531" t="s">
        <v>8570</v>
      </c>
      <c r="G531" t="s">
        <v>1</v>
      </c>
      <c r="H531" t="s">
        <v>0</v>
      </c>
      <c r="I531" t="str">
        <f t="shared" si="43"/>
        <v>CCF</v>
      </c>
      <c r="J531" t="str">
        <f t="shared" si="44"/>
        <v>Impreso por imprenta o tiquetes</v>
      </c>
      <c r="K531" s="64" t="s">
        <v>8500</v>
      </c>
      <c r="L531" s="64" t="s">
        <v>7865</v>
      </c>
      <c r="M531">
        <v>607</v>
      </c>
      <c r="N531" t="s">
        <v>1412</v>
      </c>
      <c r="O531" t="str">
        <f t="shared" si="45"/>
        <v>06140602161046</v>
      </c>
      <c r="P531" t="s">
        <v>1413</v>
      </c>
      <c r="Q531">
        <v>0</v>
      </c>
      <c r="R531">
        <v>0</v>
      </c>
      <c r="S531">
        <v>0</v>
      </c>
      <c r="T531">
        <v>1238.94</v>
      </c>
      <c r="U531">
        <v>0</v>
      </c>
      <c r="V531">
        <v>0</v>
      </c>
      <c r="W531">
        <v>0</v>
      </c>
      <c r="X531">
        <v>161.06220000000002</v>
      </c>
      <c r="Y531">
        <v>1400.0022000000001</v>
      </c>
      <c r="Z531" t="s">
        <v>7865</v>
      </c>
      <c r="AA531" s="111" t="s">
        <v>1</v>
      </c>
      <c r="AB531" t="s">
        <v>7865</v>
      </c>
      <c r="AC531">
        <v>0</v>
      </c>
    </row>
    <row r="532" spans="1:29" hidden="1" x14ac:dyDescent="0.25">
      <c r="A532" t="s">
        <v>8321</v>
      </c>
      <c r="B532" t="str">
        <f t="shared" si="46"/>
        <v>Agosto</v>
      </c>
      <c r="C532">
        <f t="shared" si="42"/>
        <v>0</v>
      </c>
      <c r="D532">
        <v>207</v>
      </c>
      <c r="E532">
        <v>2022</v>
      </c>
      <c r="F532" t="s">
        <v>8589</v>
      </c>
      <c r="G532" t="s">
        <v>1</v>
      </c>
      <c r="H532" t="s">
        <v>0</v>
      </c>
      <c r="I532" t="str">
        <f t="shared" si="43"/>
        <v>CCF</v>
      </c>
      <c r="J532" t="str">
        <f t="shared" si="44"/>
        <v>Impreso por imprenta o tiquetes</v>
      </c>
      <c r="K532" s="64" t="s">
        <v>8500</v>
      </c>
      <c r="L532" s="64" t="s">
        <v>7865</v>
      </c>
      <c r="M532">
        <v>19251</v>
      </c>
      <c r="N532" t="s">
        <v>1340</v>
      </c>
      <c r="O532" t="str">
        <f t="shared" si="45"/>
        <v>06142407750010</v>
      </c>
      <c r="P532" t="s">
        <v>1341</v>
      </c>
      <c r="Q532">
        <v>0</v>
      </c>
      <c r="R532">
        <v>0</v>
      </c>
      <c r="S532">
        <v>0</v>
      </c>
      <c r="T532">
        <v>848</v>
      </c>
      <c r="U532">
        <v>0</v>
      </c>
      <c r="V532">
        <v>0</v>
      </c>
      <c r="W532">
        <v>0</v>
      </c>
      <c r="X532">
        <v>110.24000000000001</v>
      </c>
      <c r="Y532">
        <v>958.24</v>
      </c>
      <c r="Z532" t="s">
        <v>7865</v>
      </c>
      <c r="AA532" s="111" t="s">
        <v>1</v>
      </c>
      <c r="AB532" t="s">
        <v>7865</v>
      </c>
      <c r="AC532">
        <v>0</v>
      </c>
    </row>
    <row r="533" spans="1:29" hidden="1" x14ac:dyDescent="0.25">
      <c r="A533" t="s">
        <v>8321</v>
      </c>
      <c r="B533" t="str">
        <f t="shared" si="46"/>
        <v>Agosto</v>
      </c>
      <c r="C533">
        <f t="shared" si="42"/>
        <v>0</v>
      </c>
      <c r="D533">
        <v>206</v>
      </c>
      <c r="E533">
        <v>2022</v>
      </c>
      <c r="F533" t="s">
        <v>8513</v>
      </c>
      <c r="G533" t="s">
        <v>1</v>
      </c>
      <c r="H533" t="s">
        <v>0</v>
      </c>
      <c r="I533" t="str">
        <f t="shared" si="43"/>
        <v>CCF</v>
      </c>
      <c r="J533" t="str">
        <f t="shared" si="44"/>
        <v>Impreso por imprenta o tiquetes</v>
      </c>
      <c r="K533" s="64" t="s">
        <v>8500</v>
      </c>
      <c r="L533" s="64" t="s">
        <v>7865</v>
      </c>
      <c r="M533">
        <v>22239</v>
      </c>
      <c r="N533" t="s">
        <v>1320</v>
      </c>
      <c r="O533" t="str">
        <f t="shared" si="45"/>
        <v>06140711071030</v>
      </c>
      <c r="P533" t="s">
        <v>1321</v>
      </c>
      <c r="Q533">
        <v>0</v>
      </c>
      <c r="R533">
        <v>0</v>
      </c>
      <c r="S533">
        <v>0</v>
      </c>
      <c r="T533">
        <v>59.47</v>
      </c>
      <c r="U533">
        <v>0</v>
      </c>
      <c r="V533">
        <v>0</v>
      </c>
      <c r="W533">
        <v>0</v>
      </c>
      <c r="X533">
        <v>7.7311000000000005</v>
      </c>
      <c r="Y533">
        <v>67.201099999999997</v>
      </c>
      <c r="Z533" t="s">
        <v>7865</v>
      </c>
      <c r="AA533" s="111" t="s">
        <v>1</v>
      </c>
      <c r="AB533" t="s">
        <v>7865</v>
      </c>
      <c r="AC533">
        <v>0</v>
      </c>
    </row>
    <row r="534" spans="1:29" hidden="1" x14ac:dyDescent="0.25">
      <c r="A534" t="s">
        <v>8321</v>
      </c>
      <c r="B534" t="str">
        <f t="shared" si="46"/>
        <v>Agosto</v>
      </c>
      <c r="C534">
        <f t="shared" si="42"/>
        <v>0</v>
      </c>
      <c r="D534">
        <v>205</v>
      </c>
      <c r="E534">
        <v>2022</v>
      </c>
      <c r="F534" t="s">
        <v>8570</v>
      </c>
      <c r="G534" t="s">
        <v>1</v>
      </c>
      <c r="H534" t="s">
        <v>0</v>
      </c>
      <c r="I534" t="str">
        <f t="shared" si="43"/>
        <v>CCF</v>
      </c>
      <c r="J534" t="str">
        <f t="shared" si="44"/>
        <v>Impreso por imprenta o tiquetes</v>
      </c>
      <c r="K534" s="64" t="s">
        <v>8500</v>
      </c>
      <c r="L534" s="64" t="s">
        <v>7865</v>
      </c>
      <c r="M534">
        <v>5456</v>
      </c>
      <c r="N534" t="s">
        <v>1392</v>
      </c>
      <c r="O534" t="str">
        <f t="shared" si="45"/>
        <v>06140210081052</v>
      </c>
      <c r="P534" t="s">
        <v>1393</v>
      </c>
      <c r="Q534">
        <v>0</v>
      </c>
      <c r="R534">
        <v>0</v>
      </c>
      <c r="S534">
        <v>0</v>
      </c>
      <c r="T534">
        <v>58.71</v>
      </c>
      <c r="U534">
        <v>0</v>
      </c>
      <c r="V534">
        <v>0</v>
      </c>
      <c r="W534">
        <v>0</v>
      </c>
      <c r="X534">
        <v>7.6323000000000008</v>
      </c>
      <c r="Y534">
        <v>66.342299999999994</v>
      </c>
      <c r="Z534" t="s">
        <v>7865</v>
      </c>
      <c r="AA534" s="111" t="s">
        <v>1</v>
      </c>
      <c r="AB534" t="s">
        <v>7865</v>
      </c>
      <c r="AC534">
        <v>0</v>
      </c>
    </row>
    <row r="535" spans="1:29" hidden="1" x14ac:dyDescent="0.25">
      <c r="A535" t="s">
        <v>8321</v>
      </c>
      <c r="B535" t="str">
        <f t="shared" si="46"/>
        <v>Agosto</v>
      </c>
      <c r="C535">
        <f t="shared" si="42"/>
        <v>0</v>
      </c>
      <c r="D535">
        <v>204</v>
      </c>
      <c r="E535">
        <v>2022</v>
      </c>
      <c r="F535" t="s">
        <v>8590</v>
      </c>
      <c r="G535" t="s">
        <v>1</v>
      </c>
      <c r="H535" t="s">
        <v>0</v>
      </c>
      <c r="I535" t="str">
        <f t="shared" si="43"/>
        <v>CCF</v>
      </c>
      <c r="J535" t="str">
        <f t="shared" si="44"/>
        <v>Impreso por imprenta o tiquetes</v>
      </c>
      <c r="K535" s="64" t="s">
        <v>8500</v>
      </c>
      <c r="L535" s="64" t="s">
        <v>7865</v>
      </c>
      <c r="M535">
        <v>57324</v>
      </c>
      <c r="N535" t="s">
        <v>1373</v>
      </c>
      <c r="O535" t="str">
        <f t="shared" si="45"/>
        <v>06141403161033</v>
      </c>
      <c r="P535" t="s">
        <v>1374</v>
      </c>
      <c r="Q535">
        <v>2</v>
      </c>
      <c r="R535">
        <v>0</v>
      </c>
      <c r="S535">
        <v>0</v>
      </c>
      <c r="T535">
        <v>33.630000000000003</v>
      </c>
      <c r="U535">
        <v>0</v>
      </c>
      <c r="V535">
        <v>0</v>
      </c>
      <c r="W535">
        <v>0</v>
      </c>
      <c r="X535">
        <v>4.3719000000000001</v>
      </c>
      <c r="Y535">
        <v>40.001900000000006</v>
      </c>
      <c r="Z535" t="s">
        <v>7865</v>
      </c>
      <c r="AA535" s="111" t="s">
        <v>1</v>
      </c>
      <c r="AB535" t="s">
        <v>7865</v>
      </c>
      <c r="AC535">
        <v>0</v>
      </c>
    </row>
    <row r="536" spans="1:29" hidden="1" x14ac:dyDescent="0.25">
      <c r="A536" t="s">
        <v>8321</v>
      </c>
      <c r="B536" t="str">
        <f t="shared" si="46"/>
        <v>Agosto</v>
      </c>
      <c r="C536">
        <f t="shared" si="42"/>
        <v>0</v>
      </c>
      <c r="D536">
        <v>203</v>
      </c>
      <c r="E536">
        <v>2022</v>
      </c>
      <c r="F536" t="s">
        <v>8587</v>
      </c>
      <c r="G536" t="s">
        <v>1</v>
      </c>
      <c r="H536" t="s">
        <v>0</v>
      </c>
      <c r="I536" t="str">
        <f t="shared" si="43"/>
        <v>CCF</v>
      </c>
      <c r="J536" t="str">
        <f t="shared" si="44"/>
        <v>Impreso por imprenta o tiquetes</v>
      </c>
      <c r="K536" s="64" t="s">
        <v>8500</v>
      </c>
      <c r="L536" s="64" t="s">
        <v>7865</v>
      </c>
      <c r="M536">
        <v>2479</v>
      </c>
      <c r="N536" t="s">
        <v>7543</v>
      </c>
      <c r="O536" t="str">
        <f t="shared" si="45"/>
        <v>06140404081061</v>
      </c>
      <c r="P536" t="s">
        <v>7544</v>
      </c>
      <c r="Q536">
        <v>0</v>
      </c>
      <c r="R536">
        <v>0</v>
      </c>
      <c r="S536">
        <v>0</v>
      </c>
      <c r="T536">
        <v>440</v>
      </c>
      <c r="U536">
        <v>0</v>
      </c>
      <c r="V536">
        <v>0</v>
      </c>
      <c r="W536">
        <v>0</v>
      </c>
      <c r="X536">
        <v>57.2</v>
      </c>
      <c r="Y536">
        <v>497.2</v>
      </c>
      <c r="Z536" t="s">
        <v>7865</v>
      </c>
      <c r="AA536" s="111" t="s">
        <v>1</v>
      </c>
      <c r="AB536" t="s">
        <v>7865</v>
      </c>
      <c r="AC536">
        <v>0</v>
      </c>
    </row>
    <row r="537" spans="1:29" hidden="1" x14ac:dyDescent="0.25">
      <c r="A537" t="s">
        <v>8321</v>
      </c>
      <c r="B537" t="str">
        <f t="shared" si="46"/>
        <v>Agosto</v>
      </c>
      <c r="C537">
        <f t="shared" si="42"/>
        <v>0</v>
      </c>
      <c r="D537">
        <v>202</v>
      </c>
      <c r="E537">
        <v>2022</v>
      </c>
      <c r="F537" t="s">
        <v>8590</v>
      </c>
      <c r="G537" t="s">
        <v>1</v>
      </c>
      <c r="H537" t="s">
        <v>0</v>
      </c>
      <c r="I537" t="str">
        <f t="shared" si="43"/>
        <v>CCF</v>
      </c>
      <c r="J537" t="str">
        <f t="shared" si="44"/>
        <v>Impreso por imprenta o tiquetes</v>
      </c>
      <c r="K537" s="64" t="s">
        <v>8500</v>
      </c>
      <c r="L537" s="64" t="s">
        <v>7865</v>
      </c>
      <c r="M537">
        <v>433271</v>
      </c>
      <c r="N537" t="s">
        <v>1324</v>
      </c>
      <c r="O537" t="str">
        <f t="shared" si="45"/>
        <v>06141101690011</v>
      </c>
      <c r="P537" t="s">
        <v>1325</v>
      </c>
      <c r="Q537">
        <v>0</v>
      </c>
      <c r="R537">
        <v>0</v>
      </c>
      <c r="S537">
        <v>0</v>
      </c>
      <c r="T537">
        <v>87.17</v>
      </c>
      <c r="U537">
        <v>0</v>
      </c>
      <c r="V537">
        <v>0</v>
      </c>
      <c r="W537">
        <v>0</v>
      </c>
      <c r="X537">
        <v>11.332100000000001</v>
      </c>
      <c r="Y537">
        <v>98.502099999999999</v>
      </c>
      <c r="Z537" t="s">
        <v>7865</v>
      </c>
      <c r="AA537" s="111" t="s">
        <v>1</v>
      </c>
      <c r="AB537" t="s">
        <v>8040</v>
      </c>
      <c r="AC537">
        <v>29.49</v>
      </c>
    </row>
    <row r="538" spans="1:29" hidden="1" x14ac:dyDescent="0.25">
      <c r="A538" t="s">
        <v>8321</v>
      </c>
      <c r="B538" t="str">
        <f t="shared" si="46"/>
        <v>Agosto</v>
      </c>
      <c r="C538">
        <f t="shared" si="42"/>
        <v>0</v>
      </c>
      <c r="D538">
        <v>201</v>
      </c>
      <c r="E538">
        <v>2022</v>
      </c>
      <c r="F538" t="s">
        <v>8579</v>
      </c>
      <c r="G538" t="s">
        <v>1</v>
      </c>
      <c r="H538" t="s">
        <v>0</v>
      </c>
      <c r="I538" t="str">
        <f t="shared" si="43"/>
        <v>CCF</v>
      </c>
      <c r="J538" t="str">
        <f t="shared" si="44"/>
        <v>Impreso por imprenta o tiquetes</v>
      </c>
      <c r="K538" s="64" t="s">
        <v>8500</v>
      </c>
      <c r="L538" s="64" t="s">
        <v>7865</v>
      </c>
      <c r="M538">
        <v>1766</v>
      </c>
      <c r="N538" t="s">
        <v>1550</v>
      </c>
      <c r="O538" t="str">
        <f t="shared" si="45"/>
        <v>13071610671016</v>
      </c>
      <c r="P538" t="s">
        <v>1551</v>
      </c>
      <c r="Q538">
        <v>0</v>
      </c>
      <c r="R538">
        <v>0</v>
      </c>
      <c r="S538">
        <v>0</v>
      </c>
      <c r="T538">
        <v>11.06</v>
      </c>
      <c r="U538">
        <v>0</v>
      </c>
      <c r="V538">
        <v>0</v>
      </c>
      <c r="W538">
        <v>0</v>
      </c>
      <c r="X538">
        <v>1.4378000000000002</v>
      </c>
      <c r="Y538">
        <v>12.497800000000002</v>
      </c>
      <c r="Z538" t="s">
        <v>7865</v>
      </c>
      <c r="AA538" s="111" t="s">
        <v>1</v>
      </c>
      <c r="AB538" t="s">
        <v>7865</v>
      </c>
      <c r="AC538">
        <v>0</v>
      </c>
    </row>
    <row r="539" spans="1:29" hidden="1" x14ac:dyDescent="0.25">
      <c r="A539" t="s">
        <v>8321</v>
      </c>
      <c r="B539" t="str">
        <f t="shared" si="46"/>
        <v>Agosto</v>
      </c>
      <c r="C539">
        <f t="shared" si="42"/>
        <v>0</v>
      </c>
      <c r="D539">
        <v>200</v>
      </c>
      <c r="E539">
        <v>2022</v>
      </c>
      <c r="F539" t="s">
        <v>8571</v>
      </c>
      <c r="G539" t="s">
        <v>1</v>
      </c>
      <c r="H539" t="s">
        <v>0</v>
      </c>
      <c r="I539" t="str">
        <f t="shared" si="43"/>
        <v>CCF</v>
      </c>
      <c r="J539" t="str">
        <f t="shared" si="44"/>
        <v>Impreso por imprenta o tiquetes</v>
      </c>
      <c r="K539" s="64" t="s">
        <v>8500</v>
      </c>
      <c r="L539" s="64" t="s">
        <v>7865</v>
      </c>
      <c r="M539">
        <v>77116</v>
      </c>
      <c r="N539" t="s">
        <v>1307</v>
      </c>
      <c r="O539" t="str">
        <f t="shared" si="45"/>
        <v>94832404991012</v>
      </c>
      <c r="P539" t="s">
        <v>1308</v>
      </c>
      <c r="Q539">
        <v>0</v>
      </c>
      <c r="R539">
        <v>0</v>
      </c>
      <c r="S539">
        <v>0</v>
      </c>
      <c r="T539">
        <v>48.58</v>
      </c>
      <c r="U539">
        <v>0</v>
      </c>
      <c r="V539">
        <v>0</v>
      </c>
      <c r="W539">
        <v>0</v>
      </c>
      <c r="X539">
        <v>6.3154000000000003</v>
      </c>
      <c r="Y539">
        <v>54.895399999999995</v>
      </c>
      <c r="Z539" t="s">
        <v>7865</v>
      </c>
      <c r="AA539" s="111" t="s">
        <v>1</v>
      </c>
      <c r="AB539" t="s">
        <v>7865</v>
      </c>
      <c r="AC539">
        <v>0</v>
      </c>
    </row>
    <row r="540" spans="1:29" hidden="1" x14ac:dyDescent="0.25">
      <c r="A540" t="s">
        <v>8321</v>
      </c>
      <c r="B540" t="str">
        <f t="shared" si="46"/>
        <v>Agosto</v>
      </c>
      <c r="C540">
        <f t="shared" si="42"/>
        <v>0</v>
      </c>
      <c r="D540">
        <v>199</v>
      </c>
      <c r="E540">
        <v>2022</v>
      </c>
      <c r="F540" t="s">
        <v>8578</v>
      </c>
      <c r="G540" t="s">
        <v>1</v>
      </c>
      <c r="H540" t="s">
        <v>0</v>
      </c>
      <c r="I540" t="str">
        <f t="shared" si="43"/>
        <v>CCF</v>
      </c>
      <c r="J540" t="str">
        <f t="shared" si="44"/>
        <v>Impreso por imprenta o tiquetes</v>
      </c>
      <c r="K540" s="64" t="s">
        <v>8500</v>
      </c>
      <c r="L540" s="64" t="s">
        <v>7865</v>
      </c>
      <c r="M540">
        <v>89836</v>
      </c>
      <c r="N540" t="s">
        <v>1307</v>
      </c>
      <c r="O540" t="str">
        <f t="shared" si="45"/>
        <v>94832404991012</v>
      </c>
      <c r="P540" t="s">
        <v>1308</v>
      </c>
      <c r="Q540">
        <v>0</v>
      </c>
      <c r="R540">
        <v>0</v>
      </c>
      <c r="S540">
        <v>0</v>
      </c>
      <c r="T540">
        <v>60.43</v>
      </c>
      <c r="U540">
        <v>0</v>
      </c>
      <c r="V540">
        <v>0</v>
      </c>
      <c r="W540">
        <v>0</v>
      </c>
      <c r="X540">
        <v>7.8559000000000001</v>
      </c>
      <c r="Y540">
        <v>68.285899999999998</v>
      </c>
      <c r="Z540" t="s">
        <v>7865</v>
      </c>
      <c r="AA540" s="111" t="s">
        <v>1</v>
      </c>
      <c r="AB540" t="s">
        <v>7865</v>
      </c>
      <c r="AC540">
        <v>0</v>
      </c>
    </row>
    <row r="541" spans="1:29" hidden="1" x14ac:dyDescent="0.25">
      <c r="A541" t="s">
        <v>8320</v>
      </c>
      <c r="B541" t="str">
        <f>SUBSTITUTE(A541,"ULIO","ulio")</f>
        <v>Julio</v>
      </c>
      <c r="C541">
        <f t="shared" si="42"/>
        <v>0</v>
      </c>
      <c r="D541">
        <v>198</v>
      </c>
      <c r="E541">
        <v>2022</v>
      </c>
      <c r="F541" t="s">
        <v>8503</v>
      </c>
      <c r="G541" t="s">
        <v>7703</v>
      </c>
      <c r="H541" t="s">
        <v>0</v>
      </c>
      <c r="I541" t="str">
        <f t="shared" si="43"/>
        <v>CCF</v>
      </c>
      <c r="J541" t="str">
        <f t="shared" si="44"/>
        <v>Impreso por imprenta o tiquetes</v>
      </c>
      <c r="K541" s="64" t="s">
        <v>8500</v>
      </c>
      <c r="L541" s="64" t="s">
        <v>7865</v>
      </c>
      <c r="M541">
        <v>179</v>
      </c>
      <c r="N541" t="s">
        <v>1043</v>
      </c>
      <c r="O541" t="str">
        <f t="shared" si="45"/>
        <v>06142703981055</v>
      </c>
      <c r="P541" t="s">
        <v>1044</v>
      </c>
      <c r="Q541">
        <v>0</v>
      </c>
      <c r="R541">
        <v>0</v>
      </c>
      <c r="S541">
        <v>0</v>
      </c>
      <c r="T541">
        <v>107593.2</v>
      </c>
      <c r="U541">
        <v>0</v>
      </c>
      <c r="V541">
        <v>0</v>
      </c>
      <c r="W541">
        <v>0</v>
      </c>
      <c r="X541">
        <v>13987.116</v>
      </c>
      <c r="Y541">
        <v>121580.31599999999</v>
      </c>
      <c r="Z541" t="s">
        <v>7865</v>
      </c>
      <c r="AA541" s="111" t="s">
        <v>1</v>
      </c>
      <c r="AB541" t="s">
        <v>7865</v>
      </c>
      <c r="AC541">
        <v>0</v>
      </c>
    </row>
    <row r="542" spans="1:29" hidden="1" x14ac:dyDescent="0.25">
      <c r="A542" t="s">
        <v>8320</v>
      </c>
      <c r="B542" t="str">
        <f t="shared" ref="B542:B605" si="47">SUBSTITUTE(A542,"ULIO","ulio")</f>
        <v>Julio</v>
      </c>
      <c r="C542">
        <f t="shared" si="42"/>
        <v>0</v>
      </c>
      <c r="D542">
        <v>197</v>
      </c>
      <c r="E542">
        <v>2022</v>
      </c>
      <c r="F542" t="s">
        <v>8452</v>
      </c>
      <c r="G542" t="s">
        <v>7703</v>
      </c>
      <c r="H542" t="s">
        <v>0</v>
      </c>
      <c r="I542" t="str">
        <f t="shared" si="43"/>
        <v>CCF</v>
      </c>
      <c r="J542" t="str">
        <f t="shared" si="44"/>
        <v>Impreso por imprenta o tiquetes</v>
      </c>
      <c r="K542" s="64" t="s">
        <v>8500</v>
      </c>
      <c r="L542" s="64" t="s">
        <v>7865</v>
      </c>
      <c r="M542">
        <v>255</v>
      </c>
      <c r="N542" t="s">
        <v>1332</v>
      </c>
      <c r="O542" t="str">
        <f t="shared" si="45"/>
        <v>05043110741013</v>
      </c>
      <c r="P542" t="s">
        <v>1333</v>
      </c>
      <c r="Q542">
        <v>0</v>
      </c>
      <c r="R542">
        <v>0</v>
      </c>
      <c r="S542">
        <v>0</v>
      </c>
      <c r="T542">
        <v>2670</v>
      </c>
      <c r="U542">
        <v>0</v>
      </c>
      <c r="V542">
        <v>0</v>
      </c>
      <c r="W542">
        <v>0</v>
      </c>
      <c r="X542">
        <v>347.1</v>
      </c>
      <c r="Y542">
        <v>3017.1</v>
      </c>
      <c r="Z542" t="s">
        <v>7865</v>
      </c>
      <c r="AA542" s="111" t="s">
        <v>1</v>
      </c>
      <c r="AB542" t="s">
        <v>8040</v>
      </c>
      <c r="AC542">
        <v>125.24</v>
      </c>
    </row>
    <row r="543" spans="1:29" hidden="1" x14ac:dyDescent="0.25">
      <c r="A543" t="s">
        <v>8320</v>
      </c>
      <c r="B543" t="str">
        <f t="shared" si="47"/>
        <v>Julio</v>
      </c>
      <c r="C543">
        <f t="shared" si="42"/>
        <v>0</v>
      </c>
      <c r="D543">
        <v>196</v>
      </c>
      <c r="E543">
        <v>2022</v>
      </c>
      <c r="F543" t="s">
        <v>8263</v>
      </c>
      <c r="G543" t="s">
        <v>7703</v>
      </c>
      <c r="H543" t="s">
        <v>0</v>
      </c>
      <c r="I543" t="str">
        <f t="shared" si="43"/>
        <v>CCF</v>
      </c>
      <c r="J543" t="str">
        <f t="shared" si="44"/>
        <v>Impreso por imprenta o tiquetes</v>
      </c>
      <c r="K543" s="64" t="s">
        <v>8500</v>
      </c>
      <c r="L543" s="64" t="s">
        <v>7865</v>
      </c>
      <c r="M543">
        <v>34</v>
      </c>
      <c r="N543" t="s">
        <v>771</v>
      </c>
      <c r="O543" t="str">
        <f t="shared" si="45"/>
        <v>08021212871024</v>
      </c>
      <c r="P543" t="s">
        <v>772</v>
      </c>
      <c r="Q543">
        <v>0</v>
      </c>
      <c r="R543">
        <v>0</v>
      </c>
      <c r="S543">
        <v>0</v>
      </c>
      <c r="T543">
        <v>1620</v>
      </c>
      <c r="U543">
        <v>0</v>
      </c>
      <c r="V543">
        <v>0</v>
      </c>
      <c r="W543">
        <v>0</v>
      </c>
      <c r="X543">
        <v>210.6</v>
      </c>
      <c r="Y543">
        <v>1830.6</v>
      </c>
      <c r="Z543" t="s">
        <v>7865</v>
      </c>
      <c r="AA543" s="111" t="s">
        <v>1</v>
      </c>
      <c r="AB543" t="s">
        <v>7865</v>
      </c>
      <c r="AC543">
        <v>0</v>
      </c>
    </row>
    <row r="544" spans="1:29" hidden="1" x14ac:dyDescent="0.25">
      <c r="A544" t="s">
        <v>8320</v>
      </c>
      <c r="B544" t="str">
        <f t="shared" si="47"/>
        <v>Julio</v>
      </c>
      <c r="C544">
        <f t="shared" si="42"/>
        <v>0</v>
      </c>
      <c r="D544">
        <v>195</v>
      </c>
      <c r="E544">
        <v>2022</v>
      </c>
      <c r="F544" t="s">
        <v>8517</v>
      </c>
      <c r="G544" t="s">
        <v>7703</v>
      </c>
      <c r="H544" t="s">
        <v>0</v>
      </c>
      <c r="I544" t="str">
        <f t="shared" si="43"/>
        <v>CCF</v>
      </c>
      <c r="J544" t="str">
        <f t="shared" si="44"/>
        <v>Impreso por imprenta o tiquetes</v>
      </c>
      <c r="K544" s="64" t="s">
        <v>8500</v>
      </c>
      <c r="L544" s="64" t="s">
        <v>7865</v>
      </c>
      <c r="M544">
        <v>543</v>
      </c>
      <c r="N544" t="s">
        <v>7668</v>
      </c>
      <c r="O544" t="str">
        <f t="shared" si="45"/>
        <v>06142407131054</v>
      </c>
      <c r="P544" t="s">
        <v>7669</v>
      </c>
      <c r="Q544">
        <v>0</v>
      </c>
      <c r="R544">
        <v>0</v>
      </c>
      <c r="S544">
        <v>0</v>
      </c>
      <c r="T544">
        <v>61.95</v>
      </c>
      <c r="U544">
        <v>0</v>
      </c>
      <c r="V544">
        <v>0</v>
      </c>
      <c r="W544">
        <v>0</v>
      </c>
      <c r="X544">
        <v>8.0535000000000014</v>
      </c>
      <c r="Y544">
        <v>70.003500000000003</v>
      </c>
      <c r="Z544" t="s">
        <v>7865</v>
      </c>
      <c r="AA544" s="111" t="s">
        <v>1</v>
      </c>
      <c r="AB544" t="s">
        <v>7865</v>
      </c>
      <c r="AC544">
        <v>0</v>
      </c>
    </row>
    <row r="545" spans="1:29" hidden="1" x14ac:dyDescent="0.25">
      <c r="A545" t="s">
        <v>8320</v>
      </c>
      <c r="B545" t="str">
        <f t="shared" si="47"/>
        <v>Julio</v>
      </c>
      <c r="C545">
        <f t="shared" si="42"/>
        <v>0</v>
      </c>
      <c r="D545">
        <v>194</v>
      </c>
      <c r="E545">
        <v>2022</v>
      </c>
      <c r="F545" t="s">
        <v>8518</v>
      </c>
      <c r="G545" t="s">
        <v>7703</v>
      </c>
      <c r="H545" t="s">
        <v>0</v>
      </c>
      <c r="I545" t="str">
        <f t="shared" si="43"/>
        <v>CCF</v>
      </c>
      <c r="J545" t="str">
        <f t="shared" si="44"/>
        <v>Impreso por imprenta o tiquetes</v>
      </c>
      <c r="K545" s="64" t="s">
        <v>8500</v>
      </c>
      <c r="L545" s="64" t="s">
        <v>7865</v>
      </c>
      <c r="M545">
        <v>78</v>
      </c>
      <c r="N545" t="s">
        <v>6146</v>
      </c>
      <c r="O545" t="str">
        <f t="shared" si="45"/>
        <v>06143105820014</v>
      </c>
      <c r="P545" t="s">
        <v>6147</v>
      </c>
      <c r="Q545">
        <v>0</v>
      </c>
      <c r="R545">
        <v>0</v>
      </c>
      <c r="S545">
        <v>0</v>
      </c>
      <c r="T545">
        <v>287</v>
      </c>
      <c r="U545">
        <v>0</v>
      </c>
      <c r="V545">
        <v>0</v>
      </c>
      <c r="W545">
        <v>0</v>
      </c>
      <c r="X545">
        <v>37.31</v>
      </c>
      <c r="Y545">
        <v>324.31</v>
      </c>
      <c r="Z545" t="s">
        <v>7865</v>
      </c>
      <c r="AA545" s="111" t="s">
        <v>1</v>
      </c>
      <c r="AB545" t="s">
        <v>7865</v>
      </c>
      <c r="AC545">
        <v>0</v>
      </c>
    </row>
    <row r="546" spans="1:29" hidden="1" x14ac:dyDescent="0.25">
      <c r="A546" t="s">
        <v>8320</v>
      </c>
      <c r="B546" t="str">
        <f t="shared" si="47"/>
        <v>Julio</v>
      </c>
      <c r="C546">
        <f t="shared" si="42"/>
        <v>0</v>
      </c>
      <c r="D546">
        <v>193</v>
      </c>
      <c r="E546">
        <v>2022</v>
      </c>
      <c r="F546" t="s">
        <v>8516</v>
      </c>
      <c r="G546" t="s">
        <v>7703</v>
      </c>
      <c r="H546" t="s">
        <v>0</v>
      </c>
      <c r="I546" t="str">
        <f t="shared" si="43"/>
        <v>CCF</v>
      </c>
      <c r="J546" t="str">
        <f t="shared" si="44"/>
        <v>Impreso por imprenta o tiquetes</v>
      </c>
      <c r="K546" s="64" t="s">
        <v>8500</v>
      </c>
      <c r="L546" s="64" t="s">
        <v>7865</v>
      </c>
      <c r="M546">
        <v>70</v>
      </c>
      <c r="N546" t="s">
        <v>6146</v>
      </c>
      <c r="O546" t="str">
        <f t="shared" si="45"/>
        <v>06143105820014</v>
      </c>
      <c r="P546" t="s">
        <v>6147</v>
      </c>
      <c r="Q546">
        <v>0</v>
      </c>
      <c r="R546">
        <v>0</v>
      </c>
      <c r="S546">
        <v>0</v>
      </c>
      <c r="T546">
        <v>52</v>
      </c>
      <c r="U546">
        <v>0</v>
      </c>
      <c r="V546">
        <v>0</v>
      </c>
      <c r="W546">
        <v>0</v>
      </c>
      <c r="X546">
        <v>6.76</v>
      </c>
      <c r="Y546">
        <v>58.76</v>
      </c>
      <c r="Z546" t="s">
        <v>7865</v>
      </c>
      <c r="AA546" s="111" t="s">
        <v>1</v>
      </c>
      <c r="AB546" t="s">
        <v>7865</v>
      </c>
      <c r="AC546">
        <v>0</v>
      </c>
    </row>
    <row r="547" spans="1:29" hidden="1" x14ac:dyDescent="0.25">
      <c r="A547" t="s">
        <v>8320</v>
      </c>
      <c r="B547" t="str">
        <f t="shared" si="47"/>
        <v>Julio</v>
      </c>
      <c r="C547">
        <f t="shared" si="42"/>
        <v>0</v>
      </c>
      <c r="D547">
        <v>192</v>
      </c>
      <c r="E547">
        <v>2022</v>
      </c>
      <c r="F547" t="s">
        <v>8518</v>
      </c>
      <c r="G547" t="s">
        <v>7703</v>
      </c>
      <c r="H547" t="s">
        <v>0</v>
      </c>
      <c r="I547" t="str">
        <f t="shared" si="43"/>
        <v>CCF</v>
      </c>
      <c r="J547" t="str">
        <f t="shared" si="44"/>
        <v>Impreso por imprenta o tiquetes</v>
      </c>
      <c r="K547" s="64" t="s">
        <v>8500</v>
      </c>
      <c r="L547" s="64" t="s">
        <v>7865</v>
      </c>
      <c r="M547">
        <v>56</v>
      </c>
      <c r="N547" t="s">
        <v>6146</v>
      </c>
      <c r="O547" t="str">
        <f t="shared" si="45"/>
        <v>06143105820014</v>
      </c>
      <c r="P547" t="s">
        <v>6147</v>
      </c>
      <c r="Q547">
        <v>0</v>
      </c>
      <c r="R547">
        <v>0</v>
      </c>
      <c r="S547">
        <v>0</v>
      </c>
      <c r="T547">
        <v>591.98</v>
      </c>
      <c r="U547">
        <v>0</v>
      </c>
      <c r="V547">
        <v>0</v>
      </c>
      <c r="W547">
        <v>0</v>
      </c>
      <c r="X547">
        <v>76.957400000000007</v>
      </c>
      <c r="Y547">
        <v>668.93740000000003</v>
      </c>
      <c r="Z547" t="s">
        <v>7865</v>
      </c>
      <c r="AA547" s="111" t="s">
        <v>1</v>
      </c>
      <c r="AB547" t="s">
        <v>7865</v>
      </c>
      <c r="AC547">
        <v>0</v>
      </c>
    </row>
    <row r="548" spans="1:29" hidden="1" x14ac:dyDescent="0.25">
      <c r="A548" t="s">
        <v>8320</v>
      </c>
      <c r="B548" t="str">
        <f t="shared" si="47"/>
        <v>Julio</v>
      </c>
      <c r="C548">
        <f t="shared" si="42"/>
        <v>0</v>
      </c>
      <c r="D548">
        <v>191</v>
      </c>
      <c r="E548">
        <v>2022</v>
      </c>
      <c r="F548" t="s">
        <v>8518</v>
      </c>
      <c r="G548" t="s">
        <v>7703</v>
      </c>
      <c r="H548" t="s">
        <v>0</v>
      </c>
      <c r="I548" t="str">
        <f t="shared" si="43"/>
        <v>CCF</v>
      </c>
      <c r="J548" t="str">
        <f t="shared" si="44"/>
        <v>Impreso por imprenta o tiquetes</v>
      </c>
      <c r="K548" s="64" t="s">
        <v>8500</v>
      </c>
      <c r="L548" s="64" t="s">
        <v>7865</v>
      </c>
      <c r="M548">
        <v>4159</v>
      </c>
      <c r="N548" t="s">
        <v>1378</v>
      </c>
      <c r="O548" t="str">
        <f t="shared" si="45"/>
        <v>12171109131010</v>
      </c>
      <c r="P548" t="s">
        <v>1379</v>
      </c>
      <c r="Q548">
        <v>0</v>
      </c>
      <c r="R548">
        <v>0</v>
      </c>
      <c r="S548">
        <v>0</v>
      </c>
      <c r="T548">
        <v>300</v>
      </c>
      <c r="U548">
        <v>0</v>
      </c>
      <c r="V548">
        <v>0</v>
      </c>
      <c r="W548">
        <v>0</v>
      </c>
      <c r="X548">
        <v>39</v>
      </c>
      <c r="Y548">
        <v>339</v>
      </c>
      <c r="Z548" t="s">
        <v>7865</v>
      </c>
      <c r="AA548" s="111" t="s">
        <v>1</v>
      </c>
      <c r="AB548" t="s">
        <v>7865</v>
      </c>
      <c r="AC548">
        <v>0</v>
      </c>
    </row>
    <row r="549" spans="1:29" hidden="1" x14ac:dyDescent="0.25">
      <c r="A549" t="s">
        <v>8320</v>
      </c>
      <c r="B549" t="str">
        <f t="shared" si="47"/>
        <v>Julio</v>
      </c>
      <c r="C549">
        <f t="shared" si="42"/>
        <v>0</v>
      </c>
      <c r="D549">
        <v>190</v>
      </c>
      <c r="E549">
        <v>2022</v>
      </c>
      <c r="F549" t="s">
        <v>8516</v>
      </c>
      <c r="G549" t="s">
        <v>7703</v>
      </c>
      <c r="H549" t="s">
        <v>0</v>
      </c>
      <c r="I549" t="str">
        <f t="shared" si="43"/>
        <v>CCF</v>
      </c>
      <c r="J549" t="str">
        <f t="shared" si="44"/>
        <v>Impreso por imprenta o tiquetes</v>
      </c>
      <c r="K549" s="64" t="s">
        <v>8500</v>
      </c>
      <c r="L549" s="64" t="s">
        <v>7865</v>
      </c>
      <c r="M549">
        <v>925697</v>
      </c>
      <c r="N549" t="s">
        <v>1367</v>
      </c>
      <c r="O549" t="str">
        <f t="shared" si="45"/>
        <v>06142407500017</v>
      </c>
      <c r="P549" t="s">
        <v>1368</v>
      </c>
      <c r="Q549">
        <v>2.2999999999999998</v>
      </c>
      <c r="R549">
        <v>0</v>
      </c>
      <c r="S549">
        <v>0</v>
      </c>
      <c r="T549">
        <v>43.98</v>
      </c>
      <c r="U549">
        <v>0</v>
      </c>
      <c r="V549">
        <v>0</v>
      </c>
      <c r="W549">
        <v>0</v>
      </c>
      <c r="X549">
        <v>5.7173999999999996</v>
      </c>
      <c r="Y549">
        <v>51.997399999999992</v>
      </c>
      <c r="Z549" t="s">
        <v>7865</v>
      </c>
      <c r="AA549" s="111" t="s">
        <v>1</v>
      </c>
      <c r="AB549" t="s">
        <v>7865</v>
      </c>
      <c r="AC549">
        <v>0</v>
      </c>
    </row>
    <row r="550" spans="1:29" hidden="1" x14ac:dyDescent="0.25">
      <c r="A550" t="s">
        <v>8320</v>
      </c>
      <c r="B550" t="str">
        <f t="shared" si="47"/>
        <v>Julio</v>
      </c>
      <c r="C550">
        <f t="shared" si="42"/>
        <v>0</v>
      </c>
      <c r="D550">
        <v>189</v>
      </c>
      <c r="E550">
        <v>2022</v>
      </c>
      <c r="F550" t="s">
        <v>8511</v>
      </c>
      <c r="G550" t="s">
        <v>7703</v>
      </c>
      <c r="H550" t="s">
        <v>0</v>
      </c>
      <c r="I550" t="str">
        <f t="shared" si="43"/>
        <v>CCF</v>
      </c>
      <c r="J550" t="str">
        <f t="shared" si="44"/>
        <v>Impreso por imprenta o tiquetes</v>
      </c>
      <c r="K550" s="64" t="s">
        <v>8500</v>
      </c>
      <c r="L550" s="64" t="s">
        <v>7865</v>
      </c>
      <c r="M550">
        <v>2572282</v>
      </c>
      <c r="N550" t="s">
        <v>39</v>
      </c>
      <c r="O550" t="str">
        <f t="shared" si="45"/>
        <v>06141909001034</v>
      </c>
      <c r="P550" t="s">
        <v>1417</v>
      </c>
      <c r="Q550">
        <v>2.35</v>
      </c>
      <c r="R550">
        <v>0</v>
      </c>
      <c r="S550">
        <v>0</v>
      </c>
      <c r="T550">
        <v>42.17</v>
      </c>
      <c r="U550">
        <v>0</v>
      </c>
      <c r="V550">
        <v>0</v>
      </c>
      <c r="W550">
        <v>0</v>
      </c>
      <c r="X550">
        <v>5.4821</v>
      </c>
      <c r="Y550">
        <v>50.002100000000006</v>
      </c>
      <c r="Z550" t="s">
        <v>7865</v>
      </c>
      <c r="AA550" s="111" t="s">
        <v>1</v>
      </c>
      <c r="AB550" t="s">
        <v>8040</v>
      </c>
      <c r="AC550">
        <v>592.41</v>
      </c>
    </row>
    <row r="551" spans="1:29" hidden="1" x14ac:dyDescent="0.25">
      <c r="A551" t="s">
        <v>8320</v>
      </c>
      <c r="B551" t="str">
        <f t="shared" si="47"/>
        <v>Julio</v>
      </c>
      <c r="C551">
        <f t="shared" si="42"/>
        <v>0</v>
      </c>
      <c r="D551">
        <v>188</v>
      </c>
      <c r="E551">
        <v>2022</v>
      </c>
      <c r="F551" t="s">
        <v>8475</v>
      </c>
      <c r="G551" t="s">
        <v>7703</v>
      </c>
      <c r="H551" t="s">
        <v>0</v>
      </c>
      <c r="I551" t="str">
        <f t="shared" si="43"/>
        <v>CCF</v>
      </c>
      <c r="J551" t="str">
        <f t="shared" si="44"/>
        <v>Impreso por imprenta o tiquetes</v>
      </c>
      <c r="K551" s="64" t="s">
        <v>8500</v>
      </c>
      <c r="L551" s="64" t="s">
        <v>7865</v>
      </c>
      <c r="M551">
        <v>586</v>
      </c>
      <c r="N551" t="s">
        <v>1309</v>
      </c>
      <c r="O551" t="str">
        <f t="shared" si="45"/>
        <v>04070802600010</v>
      </c>
      <c r="P551" t="s">
        <v>1310</v>
      </c>
      <c r="Q551">
        <v>2.41</v>
      </c>
      <c r="R551">
        <v>0</v>
      </c>
      <c r="S551">
        <v>0</v>
      </c>
      <c r="T551">
        <v>42.12</v>
      </c>
      <c r="U551">
        <v>0</v>
      </c>
      <c r="V551">
        <v>0</v>
      </c>
      <c r="W551">
        <v>0</v>
      </c>
      <c r="X551">
        <v>5.4756</v>
      </c>
      <c r="Y551">
        <v>50.005600000000001</v>
      </c>
      <c r="Z551" t="s">
        <v>7865</v>
      </c>
      <c r="AA551" s="111" t="s">
        <v>1</v>
      </c>
      <c r="AB551" t="s">
        <v>8040</v>
      </c>
      <c r="AC551">
        <v>698.41</v>
      </c>
    </row>
    <row r="552" spans="1:29" hidden="1" x14ac:dyDescent="0.25">
      <c r="A552" t="s">
        <v>8320</v>
      </c>
      <c r="B552" t="str">
        <f t="shared" si="47"/>
        <v>Julio</v>
      </c>
      <c r="C552">
        <f t="shared" si="42"/>
        <v>0</v>
      </c>
      <c r="D552">
        <v>187</v>
      </c>
      <c r="E552">
        <v>2022</v>
      </c>
      <c r="F552" t="s">
        <v>8520</v>
      </c>
      <c r="G552" t="s">
        <v>7703</v>
      </c>
      <c r="H552" t="s">
        <v>0</v>
      </c>
      <c r="I552" t="str">
        <f t="shared" si="43"/>
        <v>CCF</v>
      </c>
      <c r="J552" t="str">
        <f t="shared" si="44"/>
        <v>Impreso por imprenta o tiquetes</v>
      </c>
      <c r="K552" s="64" t="s">
        <v>8500</v>
      </c>
      <c r="L552" s="64" t="s">
        <v>7865</v>
      </c>
      <c r="M552">
        <v>27545</v>
      </c>
      <c r="N552" t="s">
        <v>1361</v>
      </c>
      <c r="O552" t="str">
        <f t="shared" si="45"/>
        <v>06141708071034</v>
      </c>
      <c r="P552" t="s">
        <v>1362</v>
      </c>
      <c r="Q552">
        <v>2.4500000000000002</v>
      </c>
      <c r="R552">
        <v>0</v>
      </c>
      <c r="S552">
        <v>0</v>
      </c>
      <c r="T552">
        <v>43.85</v>
      </c>
      <c r="U552">
        <v>0</v>
      </c>
      <c r="V552">
        <v>0</v>
      </c>
      <c r="W552">
        <v>0</v>
      </c>
      <c r="X552">
        <v>5.7005000000000008</v>
      </c>
      <c r="Y552">
        <v>52.000500000000002</v>
      </c>
      <c r="Z552" t="s">
        <v>7865</v>
      </c>
      <c r="AA552" s="111" t="s">
        <v>1</v>
      </c>
      <c r="AB552" t="s">
        <v>7865</v>
      </c>
      <c r="AC552">
        <v>0</v>
      </c>
    </row>
    <row r="553" spans="1:29" hidden="1" x14ac:dyDescent="0.25">
      <c r="A553" t="s">
        <v>8320</v>
      </c>
      <c r="B553" t="str">
        <f t="shared" si="47"/>
        <v>Julio</v>
      </c>
      <c r="C553">
        <f t="shared" si="42"/>
        <v>0</v>
      </c>
      <c r="D553">
        <v>186</v>
      </c>
      <c r="E553">
        <v>2022</v>
      </c>
      <c r="F553" t="s">
        <v>8505</v>
      </c>
      <c r="G553" t="s">
        <v>7703</v>
      </c>
      <c r="H553" t="s">
        <v>0</v>
      </c>
      <c r="I553" t="str">
        <f t="shared" si="43"/>
        <v>CCF</v>
      </c>
      <c r="J553" t="str">
        <f t="shared" si="44"/>
        <v>Impreso por imprenta o tiquetes</v>
      </c>
      <c r="K553" s="64" t="s">
        <v>8500</v>
      </c>
      <c r="L553" s="64" t="s">
        <v>7865</v>
      </c>
      <c r="M553">
        <v>34900</v>
      </c>
      <c r="N553" t="s">
        <v>1343</v>
      </c>
      <c r="O553" t="str">
        <f t="shared" si="45"/>
        <v>07151508430012</v>
      </c>
      <c r="P553" t="s">
        <v>1344</v>
      </c>
      <c r="Q553">
        <v>1.98</v>
      </c>
      <c r="R553">
        <v>0</v>
      </c>
      <c r="S553">
        <v>0</v>
      </c>
      <c r="T553">
        <v>35.42</v>
      </c>
      <c r="U553">
        <v>0</v>
      </c>
      <c r="V553">
        <v>0</v>
      </c>
      <c r="W553">
        <v>0</v>
      </c>
      <c r="X553">
        <v>4.6046000000000005</v>
      </c>
      <c r="Y553">
        <v>42.004599999999996</v>
      </c>
      <c r="Z553" t="s">
        <v>7865</v>
      </c>
      <c r="AA553" s="111" t="s">
        <v>1</v>
      </c>
      <c r="AB553" t="s">
        <v>7865</v>
      </c>
      <c r="AC553">
        <v>0</v>
      </c>
    </row>
    <row r="554" spans="1:29" hidden="1" x14ac:dyDescent="0.25">
      <c r="A554" t="s">
        <v>8320</v>
      </c>
      <c r="B554" t="str">
        <f t="shared" si="47"/>
        <v>Julio</v>
      </c>
      <c r="C554">
        <f t="shared" si="42"/>
        <v>0</v>
      </c>
      <c r="D554">
        <v>185</v>
      </c>
      <c r="E554">
        <v>2022</v>
      </c>
      <c r="F554" t="s">
        <v>8565</v>
      </c>
      <c r="G554" t="s">
        <v>7703</v>
      </c>
      <c r="H554" t="s">
        <v>0</v>
      </c>
      <c r="I554" t="str">
        <f t="shared" si="43"/>
        <v>CCF</v>
      </c>
      <c r="J554" t="str">
        <f t="shared" si="44"/>
        <v>Impreso por imprenta o tiquetes</v>
      </c>
      <c r="K554" s="64" t="s">
        <v>8500</v>
      </c>
      <c r="L554" s="64" t="s">
        <v>7865</v>
      </c>
      <c r="M554">
        <v>32185</v>
      </c>
      <c r="N554" t="s">
        <v>1343</v>
      </c>
      <c r="O554" t="str">
        <f t="shared" si="45"/>
        <v>07151508430012</v>
      </c>
      <c r="P554" t="s">
        <v>1344</v>
      </c>
      <c r="Q554">
        <v>1.93</v>
      </c>
      <c r="R554">
        <v>0</v>
      </c>
      <c r="S554">
        <v>0</v>
      </c>
      <c r="T554">
        <v>34.58</v>
      </c>
      <c r="U554">
        <v>0</v>
      </c>
      <c r="V554">
        <v>0</v>
      </c>
      <c r="W554">
        <v>0</v>
      </c>
      <c r="X554">
        <v>4.4954000000000001</v>
      </c>
      <c r="Y554">
        <v>41.005399999999995</v>
      </c>
      <c r="Z554" t="s">
        <v>7865</v>
      </c>
      <c r="AA554" s="111" t="s">
        <v>1</v>
      </c>
      <c r="AB554" t="s">
        <v>8047</v>
      </c>
      <c r="AC554">
        <v>5.96</v>
      </c>
    </row>
    <row r="555" spans="1:29" hidden="1" x14ac:dyDescent="0.25">
      <c r="A555" t="s">
        <v>8320</v>
      </c>
      <c r="B555" t="str">
        <f t="shared" si="47"/>
        <v>Julio</v>
      </c>
      <c r="C555">
        <f t="shared" si="42"/>
        <v>0</v>
      </c>
      <c r="D555">
        <v>184</v>
      </c>
      <c r="E555">
        <v>2022</v>
      </c>
      <c r="F555" t="s">
        <v>8436</v>
      </c>
      <c r="G555" t="s">
        <v>7703</v>
      </c>
      <c r="H555" t="s">
        <v>0</v>
      </c>
      <c r="I555" t="str">
        <f t="shared" si="43"/>
        <v>CCF</v>
      </c>
      <c r="J555" t="str">
        <f t="shared" si="44"/>
        <v>Impreso por imprenta o tiquetes</v>
      </c>
      <c r="K555" s="64" t="s">
        <v>8500</v>
      </c>
      <c r="L555" s="64" t="s">
        <v>7865</v>
      </c>
      <c r="M555">
        <v>533588</v>
      </c>
      <c r="N555" t="s">
        <v>1367</v>
      </c>
      <c r="O555" t="str">
        <f t="shared" si="45"/>
        <v>06142407500017</v>
      </c>
      <c r="P555" t="s">
        <v>1368</v>
      </c>
      <c r="Q555">
        <v>1.87</v>
      </c>
      <c r="R555">
        <v>0</v>
      </c>
      <c r="S555">
        <v>0</v>
      </c>
      <c r="T555">
        <v>35.520000000000003</v>
      </c>
      <c r="U555">
        <v>0</v>
      </c>
      <c r="V555">
        <v>0</v>
      </c>
      <c r="W555">
        <v>0</v>
      </c>
      <c r="X555">
        <v>4.6176000000000004</v>
      </c>
      <c r="Y555">
        <v>42.007600000000004</v>
      </c>
      <c r="Z555" t="s">
        <v>7865</v>
      </c>
      <c r="AA555" s="111" t="s">
        <v>1</v>
      </c>
      <c r="AB555" t="s">
        <v>7865</v>
      </c>
      <c r="AC555">
        <v>0</v>
      </c>
    </row>
    <row r="556" spans="1:29" hidden="1" x14ac:dyDescent="0.25">
      <c r="A556" t="s">
        <v>8320</v>
      </c>
      <c r="B556" t="str">
        <f t="shared" si="47"/>
        <v>Julio</v>
      </c>
      <c r="C556">
        <f t="shared" ref="C556:C619" si="48">IF(A556="ENERO",REPLACE(A556,2,4,"nero"),IF(A556="FEBRERO",REPLACE(A556,2,6,"ebrero"),IF(A556="MARZO",REPLACE(A556,2,4,"arzo"),IF(A556="ABRIL",REPLACE(A556,2,4,"bril"),IF(A556="MAYO",REPLACE(A556,2,3,"ayo"),IF(A556="JUNIO",REPLACE(A556,2,4,"unio"),0))))))</f>
        <v>0</v>
      </c>
      <c r="D556">
        <v>183</v>
      </c>
      <c r="E556">
        <v>2022</v>
      </c>
      <c r="F556" t="s">
        <v>8468</v>
      </c>
      <c r="G556" t="s">
        <v>7703</v>
      </c>
      <c r="H556" t="s">
        <v>0</v>
      </c>
      <c r="I556" t="str">
        <f t="shared" si="43"/>
        <v>CCF</v>
      </c>
      <c r="J556" t="str">
        <f t="shared" si="44"/>
        <v>Impreso por imprenta o tiquetes</v>
      </c>
      <c r="K556" s="64" t="s">
        <v>8500</v>
      </c>
      <c r="L556" s="64" t="s">
        <v>7865</v>
      </c>
      <c r="M556">
        <v>78421</v>
      </c>
      <c r="N556" t="s">
        <v>2250</v>
      </c>
      <c r="O556" t="str">
        <f t="shared" si="45"/>
        <v>06143101630050</v>
      </c>
      <c r="P556" t="s">
        <v>2251</v>
      </c>
      <c r="Q556">
        <v>2.4500000000000002</v>
      </c>
      <c r="R556">
        <v>0</v>
      </c>
      <c r="S556">
        <v>0</v>
      </c>
      <c r="T556">
        <v>46.5</v>
      </c>
      <c r="U556">
        <v>0</v>
      </c>
      <c r="V556">
        <v>0</v>
      </c>
      <c r="W556">
        <v>0</v>
      </c>
      <c r="X556">
        <v>6.0449999999999999</v>
      </c>
      <c r="Y556">
        <v>54.995000000000005</v>
      </c>
      <c r="Z556" t="s">
        <v>7865</v>
      </c>
      <c r="AA556" s="111" t="s">
        <v>1</v>
      </c>
      <c r="AB556" t="s">
        <v>7865</v>
      </c>
      <c r="AC556">
        <v>0</v>
      </c>
    </row>
    <row r="557" spans="1:29" hidden="1" x14ac:dyDescent="0.25">
      <c r="A557" t="s">
        <v>8320</v>
      </c>
      <c r="B557" t="str">
        <f t="shared" si="47"/>
        <v>Julio</v>
      </c>
      <c r="C557">
        <f t="shared" si="48"/>
        <v>0</v>
      </c>
      <c r="D557">
        <v>182</v>
      </c>
      <c r="E557">
        <v>2022</v>
      </c>
      <c r="F557" t="s">
        <v>8564</v>
      </c>
      <c r="G557" t="s">
        <v>7703</v>
      </c>
      <c r="H557" t="s">
        <v>0</v>
      </c>
      <c r="I557" t="str">
        <f t="shared" si="43"/>
        <v>CCF</v>
      </c>
      <c r="J557" t="str">
        <f t="shared" si="44"/>
        <v>Impreso por imprenta o tiquetes</v>
      </c>
      <c r="K557" s="64" t="s">
        <v>8500</v>
      </c>
      <c r="L557" s="64" t="s">
        <v>7865</v>
      </c>
      <c r="M557">
        <v>490778</v>
      </c>
      <c r="N557" t="s">
        <v>1367</v>
      </c>
      <c r="O557" t="str">
        <f t="shared" si="45"/>
        <v>06142407500017</v>
      </c>
      <c r="P557" t="s">
        <v>1368</v>
      </c>
      <c r="Q557">
        <v>1.7</v>
      </c>
      <c r="R557">
        <v>0</v>
      </c>
      <c r="S557">
        <v>0</v>
      </c>
      <c r="T557">
        <v>32.520000000000003</v>
      </c>
      <c r="U557">
        <v>0</v>
      </c>
      <c r="V557">
        <v>0</v>
      </c>
      <c r="W557">
        <v>0</v>
      </c>
      <c r="X557">
        <v>4.2276000000000007</v>
      </c>
      <c r="Y557">
        <v>38.447600000000008</v>
      </c>
      <c r="Z557" t="s">
        <v>7865</v>
      </c>
      <c r="AA557" s="111" t="s">
        <v>1</v>
      </c>
      <c r="AB557" t="s">
        <v>7865</v>
      </c>
      <c r="AC557">
        <v>0</v>
      </c>
    </row>
    <row r="558" spans="1:29" hidden="1" x14ac:dyDescent="0.25">
      <c r="A558" t="s">
        <v>8320</v>
      </c>
      <c r="B558" t="str">
        <f t="shared" si="47"/>
        <v>Julio</v>
      </c>
      <c r="C558">
        <f t="shared" si="48"/>
        <v>0</v>
      </c>
      <c r="D558">
        <v>181</v>
      </c>
      <c r="E558">
        <v>2022</v>
      </c>
      <c r="F558" t="s">
        <v>8519</v>
      </c>
      <c r="G558" t="s">
        <v>7703</v>
      </c>
      <c r="H558" t="s">
        <v>0</v>
      </c>
      <c r="I558" t="str">
        <f t="shared" si="43"/>
        <v>CCF</v>
      </c>
      <c r="J558" t="str">
        <f t="shared" si="44"/>
        <v>Impreso por imprenta o tiquetes</v>
      </c>
      <c r="K558" s="64" t="s">
        <v>8500</v>
      </c>
      <c r="L558" s="64" t="s">
        <v>7865</v>
      </c>
      <c r="M558">
        <v>781</v>
      </c>
      <c r="N558" t="s">
        <v>1043</v>
      </c>
      <c r="O558" t="str">
        <f t="shared" si="45"/>
        <v>06142703981055</v>
      </c>
      <c r="P558" t="s">
        <v>1044</v>
      </c>
      <c r="Q558">
        <v>0</v>
      </c>
      <c r="R558">
        <v>0</v>
      </c>
      <c r="S558">
        <v>0</v>
      </c>
      <c r="T558">
        <v>450</v>
      </c>
      <c r="U558">
        <v>0</v>
      </c>
      <c r="V558">
        <v>0</v>
      </c>
      <c r="W558">
        <v>0</v>
      </c>
      <c r="X558">
        <v>58.5</v>
      </c>
      <c r="Y558">
        <v>508.5</v>
      </c>
      <c r="Z558" t="s">
        <v>7865</v>
      </c>
      <c r="AA558" s="111" t="s">
        <v>1</v>
      </c>
      <c r="AB558" t="s">
        <v>7865</v>
      </c>
      <c r="AC558">
        <v>0</v>
      </c>
    </row>
    <row r="559" spans="1:29" hidden="1" x14ac:dyDescent="0.25">
      <c r="A559" t="s">
        <v>8320</v>
      </c>
      <c r="B559" t="str">
        <f t="shared" si="47"/>
        <v>Julio</v>
      </c>
      <c r="C559">
        <f t="shared" si="48"/>
        <v>0</v>
      </c>
      <c r="D559">
        <v>180</v>
      </c>
      <c r="E559">
        <v>2022</v>
      </c>
      <c r="F559" t="s">
        <v>8563</v>
      </c>
      <c r="G559" t="s">
        <v>7703</v>
      </c>
      <c r="H559" t="s">
        <v>0</v>
      </c>
      <c r="I559" t="str">
        <f t="shared" si="43"/>
        <v>CCF</v>
      </c>
      <c r="J559" t="str">
        <f t="shared" si="44"/>
        <v>Impreso por imprenta o tiquetes</v>
      </c>
      <c r="K559" s="64" t="s">
        <v>8500</v>
      </c>
      <c r="L559" s="64" t="s">
        <v>7865</v>
      </c>
      <c r="M559">
        <v>13737</v>
      </c>
      <c r="N559" t="s">
        <v>8461</v>
      </c>
      <c r="O559" t="str">
        <f t="shared" si="45"/>
        <v>95012110211015</v>
      </c>
      <c r="P559" t="s">
        <v>8462</v>
      </c>
      <c r="Q559">
        <v>0</v>
      </c>
      <c r="R559">
        <v>0</v>
      </c>
      <c r="S559">
        <v>0</v>
      </c>
      <c r="T559">
        <v>80.959999999999994</v>
      </c>
      <c r="U559">
        <v>0</v>
      </c>
      <c r="V559">
        <v>0</v>
      </c>
      <c r="W559">
        <v>0</v>
      </c>
      <c r="X559">
        <v>10.524799999999999</v>
      </c>
      <c r="Y559">
        <v>91.484799999999993</v>
      </c>
      <c r="Z559" t="s">
        <v>7865</v>
      </c>
      <c r="AA559" s="111" t="s">
        <v>1</v>
      </c>
      <c r="AB559" t="s">
        <v>7865</v>
      </c>
      <c r="AC559">
        <v>0</v>
      </c>
    </row>
    <row r="560" spans="1:29" hidden="1" x14ac:dyDescent="0.25">
      <c r="A560" t="s">
        <v>8320</v>
      </c>
      <c r="B560" t="str">
        <f t="shared" si="47"/>
        <v>Julio</v>
      </c>
      <c r="C560">
        <f t="shared" si="48"/>
        <v>0</v>
      </c>
      <c r="D560">
        <v>179</v>
      </c>
      <c r="E560">
        <v>2022</v>
      </c>
      <c r="F560" t="s">
        <v>8563</v>
      </c>
      <c r="G560" t="s">
        <v>7703</v>
      </c>
      <c r="H560" t="s">
        <v>0</v>
      </c>
      <c r="I560" t="str">
        <f t="shared" si="43"/>
        <v>CCF</v>
      </c>
      <c r="J560" t="str">
        <f t="shared" si="44"/>
        <v>Impreso por imprenta o tiquetes</v>
      </c>
      <c r="K560" s="64" t="s">
        <v>8500</v>
      </c>
      <c r="L560" s="64" t="s">
        <v>7865</v>
      </c>
      <c r="M560">
        <v>5062</v>
      </c>
      <c r="N560" t="s">
        <v>1525</v>
      </c>
      <c r="O560" t="str">
        <f t="shared" si="45"/>
        <v>06140706911055</v>
      </c>
      <c r="P560" t="s">
        <v>1526</v>
      </c>
      <c r="Q560">
        <v>0</v>
      </c>
      <c r="R560">
        <v>0</v>
      </c>
      <c r="S560">
        <v>0</v>
      </c>
      <c r="T560">
        <v>117.7</v>
      </c>
      <c r="U560">
        <v>0</v>
      </c>
      <c r="V560">
        <v>0</v>
      </c>
      <c r="W560">
        <v>0</v>
      </c>
      <c r="X560">
        <v>15.301</v>
      </c>
      <c r="Y560">
        <v>133.001</v>
      </c>
      <c r="Z560" t="s">
        <v>7865</v>
      </c>
      <c r="AA560" s="111" t="s">
        <v>1</v>
      </c>
      <c r="AB560" t="s">
        <v>7865</v>
      </c>
      <c r="AC560">
        <v>0</v>
      </c>
    </row>
    <row r="561" spans="1:29" hidden="1" x14ac:dyDescent="0.25">
      <c r="A561" t="s">
        <v>8320</v>
      </c>
      <c r="B561" t="str">
        <f t="shared" si="47"/>
        <v>Julio</v>
      </c>
      <c r="C561">
        <f t="shared" si="48"/>
        <v>0</v>
      </c>
      <c r="D561">
        <v>178</v>
      </c>
      <c r="E561">
        <v>2022</v>
      </c>
      <c r="F561" t="s">
        <v>8563</v>
      </c>
      <c r="G561" t="s">
        <v>7703</v>
      </c>
      <c r="H561" t="s">
        <v>0</v>
      </c>
      <c r="I561" t="str">
        <f t="shared" si="43"/>
        <v>CCF</v>
      </c>
      <c r="J561" t="str">
        <f t="shared" si="44"/>
        <v>Impreso por imprenta o tiquetes</v>
      </c>
      <c r="K561" s="64" t="s">
        <v>8500</v>
      </c>
      <c r="L561" s="64" t="s">
        <v>7865</v>
      </c>
      <c r="M561">
        <v>3378914</v>
      </c>
      <c r="N561" t="s">
        <v>1315</v>
      </c>
      <c r="O561" t="str">
        <f t="shared" si="45"/>
        <v>06140108580017</v>
      </c>
      <c r="P561" t="s">
        <v>1316</v>
      </c>
      <c r="Q561">
        <v>0</v>
      </c>
      <c r="R561">
        <v>0</v>
      </c>
      <c r="S561">
        <v>0</v>
      </c>
      <c r="T561">
        <v>23.09</v>
      </c>
      <c r="U561">
        <v>0</v>
      </c>
      <c r="V561">
        <v>0</v>
      </c>
      <c r="W561">
        <v>0</v>
      </c>
      <c r="X561">
        <v>3.0017</v>
      </c>
      <c r="Y561">
        <v>26.091699999999999</v>
      </c>
      <c r="Z561" t="s">
        <v>7865</v>
      </c>
      <c r="AA561" s="111" t="s">
        <v>1</v>
      </c>
      <c r="AB561" t="s">
        <v>7865</v>
      </c>
      <c r="AC561">
        <v>0</v>
      </c>
    </row>
    <row r="562" spans="1:29" hidden="1" x14ac:dyDescent="0.25">
      <c r="A562" t="s">
        <v>8320</v>
      </c>
      <c r="B562" t="str">
        <f t="shared" si="47"/>
        <v>Julio</v>
      </c>
      <c r="C562">
        <f t="shared" si="48"/>
        <v>0</v>
      </c>
      <c r="D562">
        <v>177</v>
      </c>
      <c r="E562">
        <v>2022</v>
      </c>
      <c r="F562" t="s">
        <v>8563</v>
      </c>
      <c r="G562" t="s">
        <v>7703</v>
      </c>
      <c r="H562" t="s">
        <v>0</v>
      </c>
      <c r="I562" t="str">
        <f t="shared" si="43"/>
        <v>CCF</v>
      </c>
      <c r="J562" t="str">
        <f t="shared" si="44"/>
        <v>Impreso por imprenta o tiquetes</v>
      </c>
      <c r="K562" s="64" t="s">
        <v>8500</v>
      </c>
      <c r="L562" s="64" t="s">
        <v>7865</v>
      </c>
      <c r="M562">
        <v>184607</v>
      </c>
      <c r="N562" t="s">
        <v>1405</v>
      </c>
      <c r="O562" t="str">
        <f t="shared" si="45"/>
        <v>06141007840010</v>
      </c>
      <c r="P562" t="s">
        <v>1406</v>
      </c>
      <c r="Q562">
        <v>0</v>
      </c>
      <c r="R562">
        <v>0</v>
      </c>
      <c r="S562">
        <v>0</v>
      </c>
      <c r="T562">
        <v>526</v>
      </c>
      <c r="U562">
        <v>0</v>
      </c>
      <c r="V562">
        <v>0</v>
      </c>
      <c r="W562">
        <v>0</v>
      </c>
      <c r="X562">
        <v>68.38</v>
      </c>
      <c r="Y562">
        <v>594.38</v>
      </c>
      <c r="Z562" t="s">
        <v>7865</v>
      </c>
      <c r="AA562" s="111" t="s">
        <v>1</v>
      </c>
      <c r="AB562" t="s">
        <v>7865</v>
      </c>
      <c r="AC562">
        <v>0</v>
      </c>
    </row>
    <row r="563" spans="1:29" hidden="1" x14ac:dyDescent="0.25">
      <c r="A563" t="s">
        <v>8320</v>
      </c>
      <c r="B563" t="str">
        <f t="shared" si="47"/>
        <v>Julio</v>
      </c>
      <c r="C563">
        <f t="shared" si="48"/>
        <v>0</v>
      </c>
      <c r="D563">
        <v>176</v>
      </c>
      <c r="E563">
        <v>2022</v>
      </c>
      <c r="F563" t="s">
        <v>8563</v>
      </c>
      <c r="G563" t="s">
        <v>7703</v>
      </c>
      <c r="H563" t="s">
        <v>0</v>
      </c>
      <c r="I563" t="str">
        <f t="shared" si="43"/>
        <v>CCF</v>
      </c>
      <c r="J563" t="str">
        <f t="shared" si="44"/>
        <v>Impreso por imprenta o tiquetes</v>
      </c>
      <c r="K563" s="64" t="s">
        <v>8500</v>
      </c>
      <c r="L563" s="64" t="s">
        <v>7865</v>
      </c>
      <c r="M563">
        <v>1964</v>
      </c>
      <c r="N563" t="s">
        <v>1479</v>
      </c>
      <c r="O563" t="str">
        <f t="shared" si="45"/>
        <v>06140404530104</v>
      </c>
      <c r="P563" t="s">
        <v>1480</v>
      </c>
      <c r="Q563">
        <v>0</v>
      </c>
      <c r="R563">
        <v>0</v>
      </c>
      <c r="S563">
        <v>0</v>
      </c>
      <c r="T563">
        <v>13.36</v>
      </c>
      <c r="U563">
        <v>0</v>
      </c>
      <c r="V563">
        <v>0</v>
      </c>
      <c r="W563">
        <v>0</v>
      </c>
      <c r="X563">
        <v>1.7367999999999999</v>
      </c>
      <c r="Y563">
        <v>15.0968</v>
      </c>
      <c r="Z563" t="s">
        <v>7865</v>
      </c>
      <c r="AA563" s="111" t="s">
        <v>1</v>
      </c>
      <c r="AB563" t="s">
        <v>8040</v>
      </c>
      <c r="AC563">
        <v>112.83</v>
      </c>
    </row>
    <row r="564" spans="1:29" hidden="1" x14ac:dyDescent="0.25">
      <c r="A564" t="s">
        <v>8320</v>
      </c>
      <c r="B564" t="str">
        <f t="shared" si="47"/>
        <v>Julio</v>
      </c>
      <c r="C564">
        <f t="shared" si="48"/>
        <v>0</v>
      </c>
      <c r="D564">
        <v>175</v>
      </c>
      <c r="E564">
        <v>2022</v>
      </c>
      <c r="F564" t="s">
        <v>8518</v>
      </c>
      <c r="G564" t="s">
        <v>7703</v>
      </c>
      <c r="H564" t="s">
        <v>0</v>
      </c>
      <c r="I564" t="str">
        <f t="shared" si="43"/>
        <v>CCF</v>
      </c>
      <c r="J564" t="str">
        <f t="shared" si="44"/>
        <v>Impreso por imprenta o tiquetes</v>
      </c>
      <c r="K564" s="64" t="s">
        <v>8500</v>
      </c>
      <c r="L564" s="64" t="s">
        <v>7865</v>
      </c>
      <c r="M564">
        <v>12877</v>
      </c>
      <c r="N564" t="s">
        <v>3407</v>
      </c>
      <c r="O564" t="str">
        <f t="shared" si="45"/>
        <v>06142911390029</v>
      </c>
      <c r="P564" t="s">
        <v>3408</v>
      </c>
      <c r="Q564">
        <v>0</v>
      </c>
      <c r="R564">
        <v>0</v>
      </c>
      <c r="S564">
        <v>0</v>
      </c>
      <c r="T564">
        <v>20</v>
      </c>
      <c r="U564">
        <v>0</v>
      </c>
      <c r="V564">
        <v>0</v>
      </c>
      <c r="W564">
        <v>0</v>
      </c>
      <c r="X564">
        <v>2.6</v>
      </c>
      <c r="Y564">
        <v>22.6</v>
      </c>
      <c r="Z564" t="s">
        <v>7865</v>
      </c>
      <c r="AA564" s="111" t="s">
        <v>1</v>
      </c>
      <c r="AB564" t="s">
        <v>7865</v>
      </c>
      <c r="AC564">
        <v>0</v>
      </c>
    </row>
    <row r="565" spans="1:29" hidden="1" x14ac:dyDescent="0.25">
      <c r="A565" t="s">
        <v>8320</v>
      </c>
      <c r="B565" t="str">
        <f t="shared" si="47"/>
        <v>Julio</v>
      </c>
      <c r="C565">
        <f t="shared" si="48"/>
        <v>0</v>
      </c>
      <c r="D565">
        <v>174</v>
      </c>
      <c r="E565">
        <v>2022</v>
      </c>
      <c r="F565" t="s">
        <v>8518</v>
      </c>
      <c r="G565" t="s">
        <v>7703</v>
      </c>
      <c r="H565" t="s">
        <v>0</v>
      </c>
      <c r="I565" t="str">
        <f t="shared" si="43"/>
        <v>CCF</v>
      </c>
      <c r="J565" t="str">
        <f t="shared" si="44"/>
        <v>Impreso por imprenta o tiquetes</v>
      </c>
      <c r="K565" s="64" t="s">
        <v>8500</v>
      </c>
      <c r="L565" s="64" t="s">
        <v>7865</v>
      </c>
      <c r="M565">
        <v>140505</v>
      </c>
      <c r="N565" t="s">
        <v>1322</v>
      </c>
      <c r="O565" t="str">
        <f t="shared" si="45"/>
        <v>14070503650018</v>
      </c>
      <c r="P565" t="s">
        <v>1323</v>
      </c>
      <c r="Q565">
        <v>0.99</v>
      </c>
      <c r="R565">
        <v>0</v>
      </c>
      <c r="S565">
        <v>0</v>
      </c>
      <c r="T565">
        <v>16.82</v>
      </c>
      <c r="U565">
        <v>0</v>
      </c>
      <c r="V565">
        <v>0</v>
      </c>
      <c r="W565">
        <v>0</v>
      </c>
      <c r="X565">
        <v>2.1866000000000003</v>
      </c>
      <c r="Y565">
        <v>19.996600000000001</v>
      </c>
      <c r="Z565" t="s">
        <v>7865</v>
      </c>
      <c r="AA565" s="111" t="s">
        <v>1</v>
      </c>
      <c r="AB565" t="s">
        <v>8040</v>
      </c>
      <c r="AC565">
        <v>33.380000000000003</v>
      </c>
    </row>
    <row r="566" spans="1:29" hidden="1" x14ac:dyDescent="0.25">
      <c r="A566" t="s">
        <v>8320</v>
      </c>
      <c r="B566" t="str">
        <f t="shared" si="47"/>
        <v>Julio</v>
      </c>
      <c r="C566">
        <f t="shared" si="48"/>
        <v>0</v>
      </c>
      <c r="D566">
        <v>173</v>
      </c>
      <c r="E566">
        <v>2022</v>
      </c>
      <c r="F566" t="s">
        <v>8518</v>
      </c>
      <c r="G566" t="s">
        <v>7703</v>
      </c>
      <c r="H566" t="s">
        <v>0</v>
      </c>
      <c r="I566" t="str">
        <f t="shared" si="43"/>
        <v>CCF</v>
      </c>
      <c r="J566" t="str">
        <f t="shared" si="44"/>
        <v>Impreso por imprenta o tiquetes</v>
      </c>
      <c r="K566" s="64" t="s">
        <v>8500</v>
      </c>
      <c r="L566" s="64" t="s">
        <v>7865</v>
      </c>
      <c r="M566">
        <v>34945</v>
      </c>
      <c r="N566" t="s">
        <v>1361</v>
      </c>
      <c r="O566" t="str">
        <f t="shared" si="45"/>
        <v>06141708071034</v>
      </c>
      <c r="P566" t="s">
        <v>1362</v>
      </c>
      <c r="Q566">
        <v>1.95</v>
      </c>
      <c r="R566">
        <v>0</v>
      </c>
      <c r="S566">
        <v>0</v>
      </c>
      <c r="T566">
        <v>33.67</v>
      </c>
      <c r="U566">
        <v>0</v>
      </c>
      <c r="V566">
        <v>0</v>
      </c>
      <c r="W566">
        <v>0</v>
      </c>
      <c r="X566">
        <v>4.3771000000000004</v>
      </c>
      <c r="Y566">
        <v>39.997100000000003</v>
      </c>
      <c r="Z566" t="s">
        <v>7865</v>
      </c>
      <c r="AA566" s="111" t="s">
        <v>1</v>
      </c>
      <c r="AB566" t="s">
        <v>7865</v>
      </c>
      <c r="AC566">
        <v>0</v>
      </c>
    </row>
    <row r="567" spans="1:29" hidden="1" x14ac:dyDescent="0.25">
      <c r="A567" t="s">
        <v>8320</v>
      </c>
      <c r="B567" t="str">
        <f t="shared" si="47"/>
        <v>Julio</v>
      </c>
      <c r="C567">
        <f t="shared" si="48"/>
        <v>0</v>
      </c>
      <c r="D567">
        <v>172</v>
      </c>
      <c r="E567">
        <v>2022</v>
      </c>
      <c r="F567" t="s">
        <v>8518</v>
      </c>
      <c r="G567" t="s">
        <v>7703</v>
      </c>
      <c r="H567" t="s">
        <v>0</v>
      </c>
      <c r="I567" t="str">
        <f t="shared" si="43"/>
        <v>CCF</v>
      </c>
      <c r="J567" t="str">
        <f t="shared" si="44"/>
        <v>Impreso por imprenta o tiquetes</v>
      </c>
      <c r="K567" s="64" t="s">
        <v>8500</v>
      </c>
      <c r="L567" s="64" t="s">
        <v>7865</v>
      </c>
      <c r="M567">
        <v>735</v>
      </c>
      <c r="N567" t="s">
        <v>1043</v>
      </c>
      <c r="O567" t="str">
        <f t="shared" si="45"/>
        <v>06142703981055</v>
      </c>
      <c r="P567" t="s">
        <v>1044</v>
      </c>
      <c r="Q567">
        <v>0</v>
      </c>
      <c r="R567">
        <v>0</v>
      </c>
      <c r="S567">
        <v>0</v>
      </c>
      <c r="T567">
        <v>61201.8</v>
      </c>
      <c r="U567">
        <v>0</v>
      </c>
      <c r="V567">
        <v>0</v>
      </c>
      <c r="W567">
        <v>0</v>
      </c>
      <c r="X567">
        <v>7956.2340000000004</v>
      </c>
      <c r="Y567">
        <v>69158.034</v>
      </c>
      <c r="Z567" t="s">
        <v>7865</v>
      </c>
      <c r="AA567" s="111" t="s">
        <v>1</v>
      </c>
      <c r="AB567" t="s">
        <v>7865</v>
      </c>
      <c r="AC567">
        <v>0</v>
      </c>
    </row>
    <row r="568" spans="1:29" hidden="1" x14ac:dyDescent="0.25">
      <c r="A568" t="s">
        <v>8320</v>
      </c>
      <c r="B568" t="str">
        <f t="shared" si="47"/>
        <v>Julio</v>
      </c>
      <c r="C568">
        <f t="shared" si="48"/>
        <v>0</v>
      </c>
      <c r="D568">
        <v>171</v>
      </c>
      <c r="E568">
        <v>2022</v>
      </c>
      <c r="F568" t="s">
        <v>8518</v>
      </c>
      <c r="G568" t="s">
        <v>7703</v>
      </c>
      <c r="H568" t="s">
        <v>0</v>
      </c>
      <c r="I568" t="str">
        <f t="shared" si="43"/>
        <v>CCF</v>
      </c>
      <c r="J568" t="str">
        <f t="shared" si="44"/>
        <v>Impreso por imprenta o tiquetes</v>
      </c>
      <c r="K568" s="64" t="s">
        <v>8500</v>
      </c>
      <c r="L568" s="64" t="s">
        <v>7865</v>
      </c>
      <c r="M568">
        <v>734</v>
      </c>
      <c r="N568" t="s">
        <v>1043</v>
      </c>
      <c r="O568" t="str">
        <f t="shared" si="45"/>
        <v>06142703981055</v>
      </c>
      <c r="P568" t="s">
        <v>1044</v>
      </c>
      <c r="Q568">
        <v>0</v>
      </c>
      <c r="R568">
        <v>0</v>
      </c>
      <c r="S568">
        <v>0</v>
      </c>
      <c r="T568">
        <v>90096.6</v>
      </c>
      <c r="U568">
        <v>0</v>
      </c>
      <c r="V568">
        <v>0</v>
      </c>
      <c r="W568">
        <v>0</v>
      </c>
      <c r="X568">
        <v>11712.558000000001</v>
      </c>
      <c r="Y568">
        <v>101809.15800000001</v>
      </c>
      <c r="Z568" t="s">
        <v>7865</v>
      </c>
      <c r="AA568" s="111" t="s">
        <v>1</v>
      </c>
      <c r="AB568" t="s">
        <v>7865</v>
      </c>
      <c r="AC568">
        <v>0</v>
      </c>
    </row>
    <row r="569" spans="1:29" hidden="1" x14ac:dyDescent="0.25">
      <c r="A569" t="s">
        <v>8320</v>
      </c>
      <c r="B569" t="str">
        <f t="shared" si="47"/>
        <v>Julio</v>
      </c>
      <c r="C569">
        <f t="shared" si="48"/>
        <v>0</v>
      </c>
      <c r="D569">
        <v>170</v>
      </c>
      <c r="E569">
        <v>2022</v>
      </c>
      <c r="F569" t="s">
        <v>8515</v>
      </c>
      <c r="G569" t="s">
        <v>7703</v>
      </c>
      <c r="H569" t="s">
        <v>0</v>
      </c>
      <c r="I569" t="str">
        <f t="shared" si="43"/>
        <v>CCF</v>
      </c>
      <c r="J569" t="str">
        <f t="shared" si="44"/>
        <v>Impreso por imprenta o tiquetes</v>
      </c>
      <c r="K569" s="64" t="s">
        <v>8500</v>
      </c>
      <c r="L569" s="64" t="s">
        <v>7865</v>
      </c>
      <c r="M569">
        <v>9678</v>
      </c>
      <c r="N569" t="s">
        <v>1320</v>
      </c>
      <c r="O569" t="str">
        <f t="shared" si="45"/>
        <v>06140711071030</v>
      </c>
      <c r="P569" t="s">
        <v>1321</v>
      </c>
      <c r="Q569">
        <v>0</v>
      </c>
      <c r="R569">
        <v>0</v>
      </c>
      <c r="S569">
        <v>0</v>
      </c>
      <c r="T569">
        <v>53.81</v>
      </c>
      <c r="U569">
        <v>0</v>
      </c>
      <c r="V569">
        <v>0</v>
      </c>
      <c r="W569">
        <v>0</v>
      </c>
      <c r="X569">
        <v>6.9953000000000003</v>
      </c>
      <c r="Y569">
        <v>60.805300000000003</v>
      </c>
      <c r="Z569" t="s">
        <v>7865</v>
      </c>
      <c r="AA569" s="111" t="s">
        <v>1</v>
      </c>
      <c r="AB569" t="s">
        <v>7865</v>
      </c>
      <c r="AC569">
        <v>0</v>
      </c>
    </row>
    <row r="570" spans="1:29" hidden="1" x14ac:dyDescent="0.25">
      <c r="A570" t="s">
        <v>8320</v>
      </c>
      <c r="B570" t="str">
        <f t="shared" si="47"/>
        <v>Julio</v>
      </c>
      <c r="C570">
        <f t="shared" si="48"/>
        <v>0</v>
      </c>
      <c r="D570">
        <v>169</v>
      </c>
      <c r="E570">
        <v>2022</v>
      </c>
      <c r="F570" t="s">
        <v>8515</v>
      </c>
      <c r="G570" t="s">
        <v>7703</v>
      </c>
      <c r="H570" t="s">
        <v>0</v>
      </c>
      <c r="I570" t="str">
        <f t="shared" si="43"/>
        <v>CCF</v>
      </c>
      <c r="J570" t="str">
        <f t="shared" si="44"/>
        <v>Impreso por imprenta o tiquetes</v>
      </c>
      <c r="K570" s="64" t="s">
        <v>8500</v>
      </c>
      <c r="L570" s="64" t="s">
        <v>7865</v>
      </c>
      <c r="M570">
        <v>652</v>
      </c>
      <c r="N570" t="s">
        <v>1043</v>
      </c>
      <c r="O570" t="str">
        <f t="shared" si="45"/>
        <v>06142703981055</v>
      </c>
      <c r="P570" t="s">
        <v>1044</v>
      </c>
      <c r="Q570">
        <v>0</v>
      </c>
      <c r="R570">
        <v>0</v>
      </c>
      <c r="S570">
        <v>0</v>
      </c>
      <c r="T570">
        <v>5926.4</v>
      </c>
      <c r="U570">
        <v>0</v>
      </c>
      <c r="V570">
        <v>0</v>
      </c>
      <c r="W570">
        <v>0</v>
      </c>
      <c r="X570">
        <v>770.43200000000002</v>
      </c>
      <c r="Y570">
        <v>6696.8319999999994</v>
      </c>
      <c r="Z570" t="s">
        <v>7865</v>
      </c>
      <c r="AA570" s="111" t="s">
        <v>1</v>
      </c>
      <c r="AB570" t="s">
        <v>7865</v>
      </c>
      <c r="AC570">
        <v>0</v>
      </c>
    </row>
    <row r="571" spans="1:29" hidden="1" x14ac:dyDescent="0.25">
      <c r="A571" t="s">
        <v>8320</v>
      </c>
      <c r="B571" t="str">
        <f t="shared" si="47"/>
        <v>Julio</v>
      </c>
      <c r="C571">
        <f t="shared" si="48"/>
        <v>0</v>
      </c>
      <c r="D571">
        <v>168</v>
      </c>
      <c r="E571">
        <v>2022</v>
      </c>
      <c r="F571" t="s">
        <v>8517</v>
      </c>
      <c r="G571" t="s">
        <v>7703</v>
      </c>
      <c r="H571" t="s">
        <v>0</v>
      </c>
      <c r="I571" t="str">
        <f t="shared" si="43"/>
        <v>CCF</v>
      </c>
      <c r="J571" t="str">
        <f t="shared" si="44"/>
        <v>Impreso por imprenta o tiquetes</v>
      </c>
      <c r="K571" s="64" t="s">
        <v>8500</v>
      </c>
      <c r="L571" s="64" t="s">
        <v>7865</v>
      </c>
      <c r="M571">
        <v>926409</v>
      </c>
      <c r="N571" t="s">
        <v>1367</v>
      </c>
      <c r="O571" t="str">
        <f t="shared" si="45"/>
        <v>06142407500017</v>
      </c>
      <c r="P571" t="s">
        <v>1368</v>
      </c>
      <c r="Q571">
        <v>3.1</v>
      </c>
      <c r="R571">
        <v>0</v>
      </c>
      <c r="S571">
        <v>0</v>
      </c>
      <c r="T571">
        <v>59.26</v>
      </c>
      <c r="U571">
        <v>0</v>
      </c>
      <c r="V571">
        <v>0</v>
      </c>
      <c r="W571">
        <v>0</v>
      </c>
      <c r="X571">
        <v>7.7038000000000002</v>
      </c>
      <c r="Y571">
        <v>70.063800000000001</v>
      </c>
      <c r="Z571" t="s">
        <v>7865</v>
      </c>
      <c r="AA571" s="111" t="s">
        <v>1</v>
      </c>
      <c r="AB571" t="s">
        <v>7865</v>
      </c>
      <c r="AC571">
        <v>0</v>
      </c>
    </row>
    <row r="572" spans="1:29" hidden="1" x14ac:dyDescent="0.25">
      <c r="A572" t="s">
        <v>8320</v>
      </c>
      <c r="B572" t="str">
        <f t="shared" si="47"/>
        <v>Julio</v>
      </c>
      <c r="C572">
        <f t="shared" si="48"/>
        <v>0</v>
      </c>
      <c r="D572">
        <v>167</v>
      </c>
      <c r="E572">
        <v>2022</v>
      </c>
      <c r="F572" t="s">
        <v>8517</v>
      </c>
      <c r="G572" t="s">
        <v>7703</v>
      </c>
      <c r="H572" t="s">
        <v>0</v>
      </c>
      <c r="I572" t="str">
        <f t="shared" si="43"/>
        <v>CCF</v>
      </c>
      <c r="J572" t="str">
        <f t="shared" si="44"/>
        <v>Impreso por imprenta o tiquetes</v>
      </c>
      <c r="K572" s="64" t="s">
        <v>8500</v>
      </c>
      <c r="L572" s="64" t="s">
        <v>7865</v>
      </c>
      <c r="M572">
        <v>933</v>
      </c>
      <c r="N572" t="s">
        <v>8561</v>
      </c>
      <c r="O572" t="str">
        <f t="shared" si="45"/>
        <v>06142509201057</v>
      </c>
      <c r="P572" t="s">
        <v>8562</v>
      </c>
      <c r="Q572">
        <v>0</v>
      </c>
      <c r="R572">
        <v>0</v>
      </c>
      <c r="S572">
        <v>0</v>
      </c>
      <c r="T572">
        <v>234</v>
      </c>
      <c r="U572">
        <v>0</v>
      </c>
      <c r="V572">
        <v>0</v>
      </c>
      <c r="W572">
        <v>0</v>
      </c>
      <c r="X572">
        <v>30.42</v>
      </c>
      <c r="Y572">
        <v>264.42</v>
      </c>
      <c r="Z572" t="s">
        <v>7865</v>
      </c>
      <c r="AA572" s="111" t="s">
        <v>1</v>
      </c>
      <c r="AB572" t="s">
        <v>7865</v>
      </c>
      <c r="AC572">
        <v>0</v>
      </c>
    </row>
    <row r="573" spans="1:29" hidden="1" x14ac:dyDescent="0.25">
      <c r="A573" t="s">
        <v>8320</v>
      </c>
      <c r="B573" t="str">
        <f t="shared" si="47"/>
        <v>Julio</v>
      </c>
      <c r="C573">
        <f t="shared" si="48"/>
        <v>0</v>
      </c>
      <c r="D573">
        <v>166</v>
      </c>
      <c r="E573">
        <v>2022</v>
      </c>
      <c r="F573" t="s">
        <v>8517</v>
      </c>
      <c r="G573" t="s">
        <v>7703</v>
      </c>
      <c r="H573" t="s">
        <v>0</v>
      </c>
      <c r="I573" t="str">
        <f t="shared" si="43"/>
        <v>CCF</v>
      </c>
      <c r="J573" t="str">
        <f t="shared" si="44"/>
        <v>Impreso por imprenta o tiquetes</v>
      </c>
      <c r="K573" s="64" t="s">
        <v>8500</v>
      </c>
      <c r="L573" s="64" t="s">
        <v>7865</v>
      </c>
      <c r="M573">
        <v>11760</v>
      </c>
      <c r="N573" t="s">
        <v>1320</v>
      </c>
      <c r="O573" t="str">
        <f t="shared" si="45"/>
        <v>06140711071030</v>
      </c>
      <c r="P573" t="s">
        <v>1321</v>
      </c>
      <c r="Q573">
        <v>0</v>
      </c>
      <c r="R573">
        <v>0</v>
      </c>
      <c r="S573">
        <v>0</v>
      </c>
      <c r="T573">
        <v>127.15</v>
      </c>
      <c r="U573">
        <v>0</v>
      </c>
      <c r="V573">
        <v>0</v>
      </c>
      <c r="W573">
        <v>0</v>
      </c>
      <c r="X573">
        <v>16.529500000000002</v>
      </c>
      <c r="Y573">
        <v>143.67950000000002</v>
      </c>
      <c r="Z573" t="s">
        <v>7865</v>
      </c>
      <c r="AA573" s="111" t="s">
        <v>1</v>
      </c>
      <c r="AB573" t="s">
        <v>7865</v>
      </c>
      <c r="AC573">
        <v>0</v>
      </c>
    </row>
    <row r="574" spans="1:29" hidden="1" x14ac:dyDescent="0.25">
      <c r="A574" t="s">
        <v>8320</v>
      </c>
      <c r="B574" t="str">
        <f t="shared" si="47"/>
        <v>Julio</v>
      </c>
      <c r="C574">
        <f t="shared" si="48"/>
        <v>0</v>
      </c>
      <c r="D574">
        <v>165</v>
      </c>
      <c r="E574">
        <v>2022</v>
      </c>
      <c r="F574" t="s">
        <v>8517</v>
      </c>
      <c r="G574" t="s">
        <v>7703</v>
      </c>
      <c r="H574" t="s">
        <v>0</v>
      </c>
      <c r="I574" t="str">
        <f t="shared" si="43"/>
        <v>CCF</v>
      </c>
      <c r="J574" t="str">
        <f t="shared" si="44"/>
        <v>Impreso por imprenta o tiquetes</v>
      </c>
      <c r="K574" s="64" t="s">
        <v>8500</v>
      </c>
      <c r="L574" s="64" t="s">
        <v>7865</v>
      </c>
      <c r="M574">
        <v>1465</v>
      </c>
      <c r="N574" t="s">
        <v>1550</v>
      </c>
      <c r="O574" t="str">
        <f t="shared" si="45"/>
        <v>13071610671016</v>
      </c>
      <c r="P574" t="s">
        <v>1551</v>
      </c>
      <c r="Q574">
        <v>0</v>
      </c>
      <c r="R574">
        <v>0</v>
      </c>
      <c r="S574">
        <v>0</v>
      </c>
      <c r="T574">
        <v>37.520000000000003</v>
      </c>
      <c r="U574">
        <v>0</v>
      </c>
      <c r="V574">
        <v>0</v>
      </c>
      <c r="W574">
        <v>0</v>
      </c>
      <c r="X574">
        <v>4.8776000000000002</v>
      </c>
      <c r="Y574">
        <v>42.397600000000004</v>
      </c>
      <c r="Z574" t="s">
        <v>7865</v>
      </c>
      <c r="AA574" s="111" t="s">
        <v>1</v>
      </c>
      <c r="AB574" t="s">
        <v>8040</v>
      </c>
      <c r="AC574">
        <v>530.71</v>
      </c>
    </row>
    <row r="575" spans="1:29" hidden="1" x14ac:dyDescent="0.25">
      <c r="A575" t="s">
        <v>8320</v>
      </c>
      <c r="B575" t="str">
        <f t="shared" si="47"/>
        <v>Julio</v>
      </c>
      <c r="C575">
        <f t="shared" si="48"/>
        <v>0</v>
      </c>
      <c r="D575">
        <v>164</v>
      </c>
      <c r="E575">
        <v>2022</v>
      </c>
      <c r="F575" t="s">
        <v>8560</v>
      </c>
      <c r="G575" t="s">
        <v>7703</v>
      </c>
      <c r="H575" t="s">
        <v>0</v>
      </c>
      <c r="I575" t="str">
        <f t="shared" si="43"/>
        <v>CCF</v>
      </c>
      <c r="J575" t="str">
        <f t="shared" si="44"/>
        <v>Impreso por imprenta o tiquetes</v>
      </c>
      <c r="K575" s="64" t="s">
        <v>8500</v>
      </c>
      <c r="L575" s="64" t="s">
        <v>7865</v>
      </c>
      <c r="M575">
        <v>3682</v>
      </c>
      <c r="N575" t="s">
        <v>1492</v>
      </c>
      <c r="O575" t="str">
        <f t="shared" si="45"/>
        <v>06140307951051</v>
      </c>
      <c r="P575" t="s">
        <v>1493</v>
      </c>
      <c r="Q575">
        <v>1.93</v>
      </c>
      <c r="R575">
        <v>0</v>
      </c>
      <c r="S575">
        <v>0</v>
      </c>
      <c r="T575">
        <v>33.69</v>
      </c>
      <c r="U575">
        <v>0</v>
      </c>
      <c r="V575">
        <v>0</v>
      </c>
      <c r="W575">
        <v>0</v>
      </c>
      <c r="X575">
        <v>4.3796999999999997</v>
      </c>
      <c r="Y575">
        <v>39.999699999999997</v>
      </c>
      <c r="Z575" t="s">
        <v>7865</v>
      </c>
      <c r="AA575" s="111" t="s">
        <v>1</v>
      </c>
      <c r="AB575" t="s">
        <v>8040</v>
      </c>
      <c r="AC575">
        <v>863.94</v>
      </c>
    </row>
    <row r="576" spans="1:29" hidden="1" x14ac:dyDescent="0.25">
      <c r="A576" t="s">
        <v>8320</v>
      </c>
      <c r="B576" t="str">
        <f t="shared" si="47"/>
        <v>Julio</v>
      </c>
      <c r="C576">
        <f t="shared" si="48"/>
        <v>0</v>
      </c>
      <c r="D576">
        <v>163</v>
      </c>
      <c r="E576">
        <v>2022</v>
      </c>
      <c r="F576" t="s">
        <v>8514</v>
      </c>
      <c r="G576" t="s">
        <v>7703</v>
      </c>
      <c r="H576" t="s">
        <v>0</v>
      </c>
      <c r="I576" t="str">
        <f t="shared" si="43"/>
        <v>CCF</v>
      </c>
      <c r="J576" t="str">
        <f t="shared" si="44"/>
        <v>Impreso por imprenta o tiquetes</v>
      </c>
      <c r="K576" s="64" t="s">
        <v>8500</v>
      </c>
      <c r="L576" s="64" t="s">
        <v>7865</v>
      </c>
      <c r="M576">
        <v>403660</v>
      </c>
      <c r="N576" t="s">
        <v>2610</v>
      </c>
      <c r="O576" t="str">
        <f t="shared" si="45"/>
        <v>06141312850038</v>
      </c>
      <c r="P576" t="s">
        <v>2611</v>
      </c>
      <c r="Q576">
        <v>0</v>
      </c>
      <c r="R576">
        <v>0</v>
      </c>
      <c r="S576">
        <v>0</v>
      </c>
      <c r="T576">
        <v>56.16</v>
      </c>
      <c r="U576">
        <v>0</v>
      </c>
      <c r="V576">
        <v>0</v>
      </c>
      <c r="W576">
        <v>0</v>
      </c>
      <c r="X576">
        <v>7.3007999999999997</v>
      </c>
      <c r="Y576">
        <v>63.460799999999999</v>
      </c>
      <c r="Z576" t="s">
        <v>7865</v>
      </c>
      <c r="AA576" s="111" t="s">
        <v>1</v>
      </c>
      <c r="AB576" t="s">
        <v>8040</v>
      </c>
      <c r="AC576">
        <v>12.56</v>
      </c>
    </row>
    <row r="577" spans="1:29" hidden="1" x14ac:dyDescent="0.25">
      <c r="A577" t="s">
        <v>8320</v>
      </c>
      <c r="B577" t="str">
        <f t="shared" si="47"/>
        <v>Julio</v>
      </c>
      <c r="C577">
        <f t="shared" si="48"/>
        <v>0</v>
      </c>
      <c r="D577">
        <v>162</v>
      </c>
      <c r="E577">
        <v>2022</v>
      </c>
      <c r="F577" t="s">
        <v>8514</v>
      </c>
      <c r="G577" t="s">
        <v>7703</v>
      </c>
      <c r="H577" t="s">
        <v>0</v>
      </c>
      <c r="I577" t="str">
        <f t="shared" si="43"/>
        <v>CCF</v>
      </c>
      <c r="J577" t="str">
        <f t="shared" si="44"/>
        <v>Impreso por imprenta o tiquetes</v>
      </c>
      <c r="K577" s="64" t="s">
        <v>8500</v>
      </c>
      <c r="L577" s="64" t="s">
        <v>7865</v>
      </c>
      <c r="M577">
        <v>18914</v>
      </c>
      <c r="N577" t="s">
        <v>1453</v>
      </c>
      <c r="O577" t="str">
        <f t="shared" si="45"/>
        <v>05111703630014</v>
      </c>
      <c r="P577" t="s">
        <v>1454</v>
      </c>
      <c r="Q577">
        <v>1.9</v>
      </c>
      <c r="R577">
        <v>0</v>
      </c>
      <c r="S577">
        <v>0</v>
      </c>
      <c r="T577">
        <v>33.72</v>
      </c>
      <c r="U577">
        <v>0</v>
      </c>
      <c r="V577">
        <v>0</v>
      </c>
      <c r="W577">
        <v>0</v>
      </c>
      <c r="X577">
        <v>4.3836000000000004</v>
      </c>
      <c r="Y577">
        <v>40.003599999999999</v>
      </c>
      <c r="Z577" t="s">
        <v>7865</v>
      </c>
      <c r="AA577" s="111" t="s">
        <v>1</v>
      </c>
      <c r="AB577" t="s">
        <v>7865</v>
      </c>
      <c r="AC577">
        <v>0</v>
      </c>
    </row>
    <row r="578" spans="1:29" hidden="1" x14ac:dyDescent="0.25">
      <c r="A578" t="s">
        <v>8320</v>
      </c>
      <c r="B578" t="str">
        <f t="shared" si="47"/>
        <v>Julio</v>
      </c>
      <c r="C578">
        <f t="shared" si="48"/>
        <v>0</v>
      </c>
      <c r="D578">
        <v>161</v>
      </c>
      <c r="E578">
        <v>2022</v>
      </c>
      <c r="F578" t="s">
        <v>8513</v>
      </c>
      <c r="G578" t="s">
        <v>7703</v>
      </c>
      <c r="H578" t="s">
        <v>0</v>
      </c>
      <c r="I578" t="str">
        <f t="shared" si="43"/>
        <v>CCF</v>
      </c>
      <c r="J578" t="str">
        <f t="shared" si="44"/>
        <v>Impreso por imprenta o tiquetes</v>
      </c>
      <c r="K578" s="64" t="s">
        <v>8500</v>
      </c>
      <c r="L578" s="64" t="s">
        <v>7865</v>
      </c>
      <c r="M578">
        <v>15010</v>
      </c>
      <c r="N578" t="s">
        <v>8457</v>
      </c>
      <c r="O578" t="str">
        <f t="shared" si="45"/>
        <v>08110405590010</v>
      </c>
      <c r="P578" t="s">
        <v>8458</v>
      </c>
      <c r="Q578">
        <v>0.98</v>
      </c>
      <c r="R578">
        <v>0</v>
      </c>
      <c r="S578">
        <v>0</v>
      </c>
      <c r="T578">
        <v>16.829999999999998</v>
      </c>
      <c r="U578">
        <v>0</v>
      </c>
      <c r="V578">
        <v>0</v>
      </c>
      <c r="W578">
        <v>0</v>
      </c>
      <c r="X578">
        <v>2.1879</v>
      </c>
      <c r="Y578">
        <v>19.997899999999998</v>
      </c>
      <c r="Z578" t="s">
        <v>7865</v>
      </c>
      <c r="AA578" s="111" t="s">
        <v>1</v>
      </c>
      <c r="AB578" t="s">
        <v>7865</v>
      </c>
      <c r="AC578">
        <v>0</v>
      </c>
    </row>
    <row r="579" spans="1:29" hidden="1" x14ac:dyDescent="0.25">
      <c r="A579" t="s">
        <v>8320</v>
      </c>
      <c r="B579" t="str">
        <f t="shared" si="47"/>
        <v>Julio</v>
      </c>
      <c r="C579">
        <f t="shared" si="48"/>
        <v>0</v>
      </c>
      <c r="D579">
        <v>160</v>
      </c>
      <c r="E579">
        <v>2022</v>
      </c>
      <c r="F579" t="s">
        <v>8516</v>
      </c>
      <c r="G579" t="s">
        <v>7703</v>
      </c>
      <c r="H579" t="s">
        <v>0</v>
      </c>
      <c r="I579" t="str">
        <f t="shared" ref="I579:I642" si="49">IF(H579="03","CCF",IF(H579="05","Nota de crédito",IF(H579="12","Factura",0)))</f>
        <v>CCF</v>
      </c>
      <c r="J579" t="str">
        <f t="shared" ref="J579:J642" si="50">IF(I579="CCF","Impreso por imprenta o tiquetes",IF(I579="Nota de crédito","Impreso por imprenta o tiquetes",IF(I579="Factura","Otros",0)))</f>
        <v>Impreso por imprenta o tiquetes</v>
      </c>
      <c r="K579" s="64" t="s">
        <v>8500</v>
      </c>
      <c r="L579" s="64" t="s">
        <v>7865</v>
      </c>
      <c r="M579">
        <v>9289</v>
      </c>
      <c r="N579" t="s">
        <v>1401</v>
      </c>
      <c r="O579" t="str">
        <f t="shared" ref="O579:O642" si="51">IF(N579="",Z579,N579)</f>
        <v>06140406191018</v>
      </c>
      <c r="P579" t="s">
        <v>1402</v>
      </c>
      <c r="Q579">
        <v>1.93</v>
      </c>
      <c r="R579">
        <v>0</v>
      </c>
      <c r="S579">
        <v>0</v>
      </c>
      <c r="T579">
        <v>33.69</v>
      </c>
      <c r="U579">
        <v>0</v>
      </c>
      <c r="V579">
        <v>0</v>
      </c>
      <c r="W579">
        <v>0</v>
      </c>
      <c r="X579">
        <v>4.3796999999999997</v>
      </c>
      <c r="Y579">
        <v>39.999699999999997</v>
      </c>
      <c r="Z579" t="s">
        <v>7865</v>
      </c>
      <c r="AA579" s="111" t="s">
        <v>1</v>
      </c>
      <c r="AB579" t="s">
        <v>7865</v>
      </c>
      <c r="AC579">
        <v>0</v>
      </c>
    </row>
    <row r="580" spans="1:29" hidden="1" x14ac:dyDescent="0.25">
      <c r="A580" t="s">
        <v>8320</v>
      </c>
      <c r="B580" t="str">
        <f t="shared" si="47"/>
        <v>Julio</v>
      </c>
      <c r="C580">
        <f t="shared" si="48"/>
        <v>0</v>
      </c>
      <c r="D580">
        <v>159</v>
      </c>
      <c r="E580">
        <v>2022</v>
      </c>
      <c r="F580" t="s">
        <v>8516</v>
      </c>
      <c r="G580" t="s">
        <v>7703</v>
      </c>
      <c r="H580" t="s">
        <v>0</v>
      </c>
      <c r="I580" t="str">
        <f t="shared" si="49"/>
        <v>CCF</v>
      </c>
      <c r="J580" t="str">
        <f t="shared" si="50"/>
        <v>Impreso por imprenta o tiquetes</v>
      </c>
      <c r="K580" s="64" t="s">
        <v>8500</v>
      </c>
      <c r="L580" s="64" t="s">
        <v>7865</v>
      </c>
      <c r="M580">
        <v>1051389</v>
      </c>
      <c r="N580" t="s">
        <v>1441</v>
      </c>
      <c r="O580" t="str">
        <f t="shared" si="51"/>
        <v>06142604071063</v>
      </c>
      <c r="P580" t="s">
        <v>1442</v>
      </c>
      <c r="Q580">
        <v>1.9</v>
      </c>
      <c r="R580">
        <v>0</v>
      </c>
      <c r="S580">
        <v>0</v>
      </c>
      <c r="T580">
        <v>33.72</v>
      </c>
      <c r="U580">
        <v>0</v>
      </c>
      <c r="V580">
        <v>0</v>
      </c>
      <c r="W580">
        <v>0</v>
      </c>
      <c r="X580">
        <v>4.3836000000000004</v>
      </c>
      <c r="Y580">
        <v>40.003599999999999</v>
      </c>
      <c r="Z580" t="s">
        <v>7865</v>
      </c>
      <c r="AA580" s="111" t="s">
        <v>1</v>
      </c>
      <c r="AB580" t="s">
        <v>7865</v>
      </c>
      <c r="AC580">
        <v>0</v>
      </c>
    </row>
    <row r="581" spans="1:29" hidden="1" x14ac:dyDescent="0.25">
      <c r="A581" t="s">
        <v>8320</v>
      </c>
      <c r="B581" t="str">
        <f t="shared" si="47"/>
        <v>Julio</v>
      </c>
      <c r="C581">
        <f t="shared" si="48"/>
        <v>0</v>
      </c>
      <c r="D581">
        <v>158</v>
      </c>
      <c r="E581">
        <v>2022</v>
      </c>
      <c r="F581" t="s">
        <v>8516</v>
      </c>
      <c r="G581" t="s">
        <v>7703</v>
      </c>
      <c r="H581" t="s">
        <v>0</v>
      </c>
      <c r="I581" t="str">
        <f t="shared" si="49"/>
        <v>CCF</v>
      </c>
      <c r="J581" t="str">
        <f t="shared" si="50"/>
        <v>Impreso por imprenta o tiquetes</v>
      </c>
      <c r="K581" s="64" t="s">
        <v>8500</v>
      </c>
      <c r="L581" s="64" t="s">
        <v>7865</v>
      </c>
      <c r="M581">
        <v>4306</v>
      </c>
      <c r="N581" t="s">
        <v>1431</v>
      </c>
      <c r="O581" t="str">
        <f t="shared" si="51"/>
        <v>06141407941017</v>
      </c>
      <c r="P581" t="s">
        <v>1432</v>
      </c>
      <c r="Q581">
        <v>0</v>
      </c>
      <c r="R581">
        <v>0</v>
      </c>
      <c r="S581">
        <v>0</v>
      </c>
      <c r="T581">
        <v>72.48</v>
      </c>
      <c r="U581">
        <v>0</v>
      </c>
      <c r="V581">
        <v>0</v>
      </c>
      <c r="W581">
        <v>0</v>
      </c>
      <c r="X581">
        <v>9.4224000000000014</v>
      </c>
      <c r="Y581">
        <v>81.9024</v>
      </c>
      <c r="Z581" t="s">
        <v>7865</v>
      </c>
      <c r="AA581" s="111" t="s">
        <v>1</v>
      </c>
      <c r="AB581" t="s">
        <v>8047</v>
      </c>
      <c r="AC581">
        <v>13.16</v>
      </c>
    </row>
    <row r="582" spans="1:29" hidden="1" x14ac:dyDescent="0.25">
      <c r="A582" t="s">
        <v>8320</v>
      </c>
      <c r="B582" t="str">
        <f t="shared" si="47"/>
        <v>Julio</v>
      </c>
      <c r="C582">
        <f t="shared" si="48"/>
        <v>0</v>
      </c>
      <c r="D582">
        <v>157</v>
      </c>
      <c r="E582">
        <v>2022</v>
      </c>
      <c r="F582" t="s">
        <v>8516</v>
      </c>
      <c r="G582" t="s">
        <v>7703</v>
      </c>
      <c r="H582" t="s">
        <v>0</v>
      </c>
      <c r="I582" t="str">
        <f t="shared" si="49"/>
        <v>CCF</v>
      </c>
      <c r="J582" t="str">
        <f t="shared" si="50"/>
        <v>Impreso por imprenta o tiquetes</v>
      </c>
      <c r="K582" s="64" t="s">
        <v>8500</v>
      </c>
      <c r="L582" s="64" t="s">
        <v>7865</v>
      </c>
      <c r="M582">
        <v>332332</v>
      </c>
      <c r="N582" t="s">
        <v>1324</v>
      </c>
      <c r="O582" t="str">
        <f t="shared" si="51"/>
        <v>06141101690011</v>
      </c>
      <c r="P582" t="s">
        <v>1325</v>
      </c>
      <c r="Q582">
        <v>0</v>
      </c>
      <c r="R582">
        <v>0</v>
      </c>
      <c r="S582">
        <v>0</v>
      </c>
      <c r="T582">
        <v>48.58</v>
      </c>
      <c r="U582">
        <v>0</v>
      </c>
      <c r="V582">
        <v>0</v>
      </c>
      <c r="W582">
        <v>0</v>
      </c>
      <c r="X582">
        <v>6.3154000000000003</v>
      </c>
      <c r="Y582">
        <v>54.895399999999995</v>
      </c>
      <c r="Z582" t="s">
        <v>7865</v>
      </c>
      <c r="AA582" s="111" t="s">
        <v>1</v>
      </c>
      <c r="AB582" t="s">
        <v>7865</v>
      </c>
      <c r="AC582">
        <v>0</v>
      </c>
    </row>
    <row r="583" spans="1:29" hidden="1" x14ac:dyDescent="0.25">
      <c r="A583" t="s">
        <v>8320</v>
      </c>
      <c r="B583" t="str">
        <f t="shared" si="47"/>
        <v>Julio</v>
      </c>
      <c r="C583">
        <f t="shared" si="48"/>
        <v>0</v>
      </c>
      <c r="D583">
        <v>156</v>
      </c>
      <c r="E583">
        <v>2022</v>
      </c>
      <c r="F583" t="s">
        <v>8516</v>
      </c>
      <c r="G583" t="s">
        <v>7703</v>
      </c>
      <c r="H583" t="s">
        <v>0</v>
      </c>
      <c r="I583" t="str">
        <f t="shared" si="49"/>
        <v>CCF</v>
      </c>
      <c r="J583" t="str">
        <f t="shared" si="50"/>
        <v>Impreso por imprenta o tiquetes</v>
      </c>
      <c r="K583" s="64" t="s">
        <v>8500</v>
      </c>
      <c r="L583" s="64" t="s">
        <v>7865</v>
      </c>
      <c r="M583">
        <v>503</v>
      </c>
      <c r="N583" t="s">
        <v>1043</v>
      </c>
      <c r="O583" t="str">
        <f t="shared" si="51"/>
        <v>06142703981055</v>
      </c>
      <c r="P583" t="s">
        <v>1044</v>
      </c>
      <c r="Q583">
        <v>0</v>
      </c>
      <c r="R583">
        <v>0</v>
      </c>
      <c r="S583">
        <v>0</v>
      </c>
      <c r="T583">
        <v>14536.8</v>
      </c>
      <c r="U583">
        <v>0</v>
      </c>
      <c r="V583">
        <v>0</v>
      </c>
      <c r="W583">
        <v>0</v>
      </c>
      <c r="X583">
        <v>1889.7839999999999</v>
      </c>
      <c r="Y583">
        <v>16426.583999999999</v>
      </c>
      <c r="Z583" t="s">
        <v>7865</v>
      </c>
      <c r="AA583" s="111" t="s">
        <v>1</v>
      </c>
      <c r="AB583" t="s">
        <v>7865</v>
      </c>
      <c r="AC583">
        <v>0</v>
      </c>
    </row>
    <row r="584" spans="1:29" hidden="1" x14ac:dyDescent="0.25">
      <c r="A584" t="s">
        <v>8320</v>
      </c>
      <c r="B584" t="str">
        <f t="shared" si="47"/>
        <v>Julio</v>
      </c>
      <c r="C584">
        <f t="shared" si="48"/>
        <v>0</v>
      </c>
      <c r="D584">
        <v>155</v>
      </c>
      <c r="E584">
        <v>2022</v>
      </c>
      <c r="F584" t="s">
        <v>8512</v>
      </c>
      <c r="G584" t="s">
        <v>7703</v>
      </c>
      <c r="H584" t="s">
        <v>0</v>
      </c>
      <c r="I584" t="str">
        <f t="shared" si="49"/>
        <v>CCF</v>
      </c>
      <c r="J584" t="str">
        <f t="shared" si="50"/>
        <v>Impreso por imprenta o tiquetes</v>
      </c>
      <c r="K584" s="64" t="s">
        <v>8500</v>
      </c>
      <c r="L584" s="64" t="s">
        <v>7865</v>
      </c>
      <c r="M584">
        <v>2973762</v>
      </c>
      <c r="N584" t="s">
        <v>1315</v>
      </c>
      <c r="O584" t="str">
        <f t="shared" si="51"/>
        <v>06140108580017</v>
      </c>
      <c r="P584" t="s">
        <v>1316</v>
      </c>
      <c r="Q584">
        <v>0</v>
      </c>
      <c r="R584">
        <v>0</v>
      </c>
      <c r="S584">
        <v>0</v>
      </c>
      <c r="T584">
        <v>48.98</v>
      </c>
      <c r="U584">
        <v>0</v>
      </c>
      <c r="V584">
        <v>0</v>
      </c>
      <c r="W584">
        <v>0</v>
      </c>
      <c r="X584">
        <v>6.3673999999999999</v>
      </c>
      <c r="Y584">
        <v>55.347399999999993</v>
      </c>
      <c r="Z584" t="s">
        <v>7865</v>
      </c>
      <c r="AA584" s="111" t="s">
        <v>1</v>
      </c>
      <c r="AB584" t="s">
        <v>7865</v>
      </c>
      <c r="AC584">
        <v>0</v>
      </c>
    </row>
    <row r="585" spans="1:29" hidden="1" x14ac:dyDescent="0.25">
      <c r="A585" t="s">
        <v>8320</v>
      </c>
      <c r="B585" t="str">
        <f t="shared" si="47"/>
        <v>Julio</v>
      </c>
      <c r="C585">
        <f t="shared" si="48"/>
        <v>0</v>
      </c>
      <c r="D585">
        <v>154</v>
      </c>
      <c r="E585">
        <v>2022</v>
      </c>
      <c r="F585" t="s">
        <v>8512</v>
      </c>
      <c r="G585" t="s">
        <v>7703</v>
      </c>
      <c r="H585" t="s">
        <v>0</v>
      </c>
      <c r="I585" t="str">
        <f t="shared" si="49"/>
        <v>CCF</v>
      </c>
      <c r="J585" t="str">
        <f t="shared" si="50"/>
        <v>Impreso por imprenta o tiquetes</v>
      </c>
      <c r="K585" s="64" t="s">
        <v>8500</v>
      </c>
      <c r="L585" s="64" t="s">
        <v>7865</v>
      </c>
      <c r="M585">
        <v>31044148</v>
      </c>
      <c r="N585" t="s">
        <v>1315</v>
      </c>
      <c r="O585" t="str">
        <f t="shared" si="51"/>
        <v>06140108580017</v>
      </c>
      <c r="P585" t="s">
        <v>1316</v>
      </c>
      <c r="Q585">
        <v>0</v>
      </c>
      <c r="R585">
        <v>0</v>
      </c>
      <c r="S585">
        <v>0</v>
      </c>
      <c r="T585">
        <v>116.78</v>
      </c>
      <c r="U585">
        <v>0</v>
      </c>
      <c r="V585">
        <v>0</v>
      </c>
      <c r="W585">
        <v>0</v>
      </c>
      <c r="X585">
        <v>15.1814</v>
      </c>
      <c r="Y585">
        <v>131.9614</v>
      </c>
      <c r="Z585" t="s">
        <v>7865</v>
      </c>
      <c r="AA585" s="111" t="s">
        <v>1</v>
      </c>
      <c r="AB585" t="s">
        <v>7865</v>
      </c>
      <c r="AC585">
        <v>0</v>
      </c>
    </row>
    <row r="586" spans="1:29" hidden="1" x14ac:dyDescent="0.25">
      <c r="A586" t="s">
        <v>8320</v>
      </c>
      <c r="B586" t="str">
        <f t="shared" si="47"/>
        <v>Julio</v>
      </c>
      <c r="C586">
        <f t="shared" si="48"/>
        <v>0</v>
      </c>
      <c r="D586">
        <v>153</v>
      </c>
      <c r="E586">
        <v>2022</v>
      </c>
      <c r="F586" t="s">
        <v>8512</v>
      </c>
      <c r="G586" t="s">
        <v>7703</v>
      </c>
      <c r="H586" t="s">
        <v>0</v>
      </c>
      <c r="I586" t="str">
        <f t="shared" si="49"/>
        <v>CCF</v>
      </c>
      <c r="J586" t="str">
        <f t="shared" si="50"/>
        <v>Impreso por imprenta o tiquetes</v>
      </c>
      <c r="K586" s="64" t="s">
        <v>8500</v>
      </c>
      <c r="L586" s="64" t="s">
        <v>7865</v>
      </c>
      <c r="M586">
        <v>2973458</v>
      </c>
      <c r="N586" t="s">
        <v>1315</v>
      </c>
      <c r="O586" t="str">
        <f t="shared" si="51"/>
        <v>06140108580017</v>
      </c>
      <c r="P586" t="s">
        <v>1316</v>
      </c>
      <c r="Q586">
        <v>0</v>
      </c>
      <c r="R586">
        <v>0</v>
      </c>
      <c r="S586">
        <v>0</v>
      </c>
      <c r="T586">
        <v>63.19</v>
      </c>
      <c r="U586">
        <v>0</v>
      </c>
      <c r="V586">
        <v>0</v>
      </c>
      <c r="W586">
        <v>0</v>
      </c>
      <c r="X586">
        <v>8.2147000000000006</v>
      </c>
      <c r="Y586">
        <v>71.404699999999991</v>
      </c>
      <c r="Z586" t="s">
        <v>7865</v>
      </c>
      <c r="AA586" s="111" t="s">
        <v>1</v>
      </c>
      <c r="AB586" t="s">
        <v>7865</v>
      </c>
      <c r="AC586">
        <v>0</v>
      </c>
    </row>
    <row r="587" spans="1:29" hidden="1" x14ac:dyDescent="0.25">
      <c r="A587" t="s">
        <v>8320</v>
      </c>
      <c r="B587" t="str">
        <f t="shared" si="47"/>
        <v>Julio</v>
      </c>
      <c r="C587">
        <f t="shared" si="48"/>
        <v>0</v>
      </c>
      <c r="D587">
        <v>152</v>
      </c>
      <c r="E587">
        <v>2022</v>
      </c>
      <c r="F587" t="s">
        <v>8512</v>
      </c>
      <c r="G587" t="s">
        <v>7703</v>
      </c>
      <c r="H587" t="s">
        <v>0</v>
      </c>
      <c r="I587" t="str">
        <f t="shared" si="49"/>
        <v>CCF</v>
      </c>
      <c r="J587" t="str">
        <f t="shared" si="50"/>
        <v>Impreso por imprenta o tiquetes</v>
      </c>
      <c r="K587" s="64" t="s">
        <v>8500</v>
      </c>
      <c r="L587" s="64" t="s">
        <v>7865</v>
      </c>
      <c r="M587">
        <v>17529</v>
      </c>
      <c r="N587" t="s">
        <v>1340</v>
      </c>
      <c r="O587" t="str">
        <f t="shared" si="51"/>
        <v>06142407750010</v>
      </c>
      <c r="P587" t="s">
        <v>1341</v>
      </c>
      <c r="Q587">
        <v>0</v>
      </c>
      <c r="R587">
        <v>0</v>
      </c>
      <c r="S587">
        <v>0</v>
      </c>
      <c r="T587">
        <v>230</v>
      </c>
      <c r="U587">
        <v>0</v>
      </c>
      <c r="V587">
        <v>0</v>
      </c>
      <c r="W587">
        <v>0</v>
      </c>
      <c r="X587">
        <v>29.900000000000002</v>
      </c>
      <c r="Y587">
        <v>259.89999999999998</v>
      </c>
      <c r="Z587" t="s">
        <v>7865</v>
      </c>
      <c r="AA587" s="111" t="s">
        <v>1</v>
      </c>
      <c r="AB587" t="s">
        <v>7865</v>
      </c>
      <c r="AC587">
        <v>0</v>
      </c>
    </row>
    <row r="588" spans="1:29" hidden="1" x14ac:dyDescent="0.25">
      <c r="A588" t="s">
        <v>8320</v>
      </c>
      <c r="B588" t="str">
        <f t="shared" si="47"/>
        <v>Julio</v>
      </c>
      <c r="C588">
        <f t="shared" si="48"/>
        <v>0</v>
      </c>
      <c r="D588">
        <v>151</v>
      </c>
      <c r="E588">
        <v>2022</v>
      </c>
      <c r="F588" t="s">
        <v>8512</v>
      </c>
      <c r="G588" t="s">
        <v>7703</v>
      </c>
      <c r="H588" t="s">
        <v>0</v>
      </c>
      <c r="I588" t="str">
        <f t="shared" si="49"/>
        <v>CCF</v>
      </c>
      <c r="J588" t="str">
        <f t="shared" si="50"/>
        <v>Impreso por imprenta o tiquetes</v>
      </c>
      <c r="K588" s="64" t="s">
        <v>8500</v>
      </c>
      <c r="L588" s="64" t="s">
        <v>7865</v>
      </c>
      <c r="M588">
        <v>480</v>
      </c>
      <c r="N588" t="s">
        <v>1043</v>
      </c>
      <c r="O588" t="str">
        <f t="shared" si="51"/>
        <v>06142703981055</v>
      </c>
      <c r="P588" t="s">
        <v>1044</v>
      </c>
      <c r="Q588">
        <v>0</v>
      </c>
      <c r="R588">
        <v>0</v>
      </c>
      <c r="S588">
        <v>0</v>
      </c>
      <c r="T588">
        <v>8634.1</v>
      </c>
      <c r="U588">
        <v>0</v>
      </c>
      <c r="V588">
        <v>0</v>
      </c>
      <c r="W588">
        <v>0</v>
      </c>
      <c r="X588">
        <v>1122.433</v>
      </c>
      <c r="Y588">
        <v>9756.5329999999994</v>
      </c>
      <c r="Z588" t="s">
        <v>7865</v>
      </c>
      <c r="AA588" s="111" t="s">
        <v>1</v>
      </c>
      <c r="AB588" t="s">
        <v>7865</v>
      </c>
      <c r="AC588">
        <v>0</v>
      </c>
    </row>
    <row r="589" spans="1:29" hidden="1" x14ac:dyDescent="0.25">
      <c r="A589" t="s">
        <v>8320</v>
      </c>
      <c r="B589" t="str">
        <f t="shared" si="47"/>
        <v>Julio</v>
      </c>
      <c r="C589">
        <f t="shared" si="48"/>
        <v>0</v>
      </c>
      <c r="D589">
        <v>150</v>
      </c>
      <c r="E589">
        <v>2022</v>
      </c>
      <c r="F589" t="s">
        <v>8512</v>
      </c>
      <c r="G589" t="s">
        <v>7703</v>
      </c>
      <c r="H589" t="s">
        <v>0</v>
      </c>
      <c r="I589" t="str">
        <f t="shared" si="49"/>
        <v>CCF</v>
      </c>
      <c r="J589" t="str">
        <f t="shared" si="50"/>
        <v>Impreso por imprenta o tiquetes</v>
      </c>
      <c r="K589" s="64" t="s">
        <v>8500</v>
      </c>
      <c r="L589" s="64" t="s">
        <v>7865</v>
      </c>
      <c r="M589">
        <v>82</v>
      </c>
      <c r="N589" t="s">
        <v>7787</v>
      </c>
      <c r="O589" t="str">
        <f t="shared" si="51"/>
        <v>11100209671014</v>
      </c>
      <c r="P589" t="s">
        <v>7788</v>
      </c>
      <c r="Q589">
        <v>0</v>
      </c>
      <c r="R589">
        <v>0</v>
      </c>
      <c r="S589">
        <v>0</v>
      </c>
      <c r="T589">
        <v>115.04</v>
      </c>
      <c r="U589">
        <v>0</v>
      </c>
      <c r="V589">
        <v>0</v>
      </c>
      <c r="W589">
        <v>0</v>
      </c>
      <c r="X589">
        <v>14.955200000000001</v>
      </c>
      <c r="Y589">
        <v>129.99520000000001</v>
      </c>
      <c r="Z589" t="s">
        <v>7865</v>
      </c>
      <c r="AA589" s="111" t="s">
        <v>1</v>
      </c>
      <c r="AB589" t="s">
        <v>7865</v>
      </c>
      <c r="AC589">
        <v>0</v>
      </c>
    </row>
    <row r="590" spans="1:29" hidden="1" x14ac:dyDescent="0.25">
      <c r="A590" t="s">
        <v>8320</v>
      </c>
      <c r="B590" t="str">
        <f t="shared" si="47"/>
        <v>Julio</v>
      </c>
      <c r="C590">
        <f t="shared" si="48"/>
        <v>0</v>
      </c>
      <c r="D590">
        <v>149</v>
      </c>
      <c r="E590">
        <v>2022</v>
      </c>
      <c r="F590" t="s">
        <v>8512</v>
      </c>
      <c r="G590" t="s">
        <v>7703</v>
      </c>
      <c r="H590" t="s">
        <v>0</v>
      </c>
      <c r="I590" t="str">
        <f t="shared" si="49"/>
        <v>CCF</v>
      </c>
      <c r="J590" t="str">
        <f t="shared" si="50"/>
        <v>Impreso por imprenta o tiquetes</v>
      </c>
      <c r="K590" s="64" t="s">
        <v>8500</v>
      </c>
      <c r="L590" s="64" t="s">
        <v>7865</v>
      </c>
      <c r="M590">
        <v>477</v>
      </c>
      <c r="N590" t="s">
        <v>1043</v>
      </c>
      <c r="O590" t="str">
        <f t="shared" si="51"/>
        <v>06142703981055</v>
      </c>
      <c r="P590" t="s">
        <v>1044</v>
      </c>
      <c r="Q590">
        <v>0</v>
      </c>
      <c r="R590">
        <v>0</v>
      </c>
      <c r="S590">
        <v>0</v>
      </c>
      <c r="T590">
        <v>116014.8</v>
      </c>
      <c r="U590">
        <v>0</v>
      </c>
      <c r="V590">
        <v>0</v>
      </c>
      <c r="W590">
        <v>0</v>
      </c>
      <c r="X590">
        <v>15081.924000000001</v>
      </c>
      <c r="Y590">
        <v>132256.87</v>
      </c>
      <c r="Z590" t="s">
        <v>7865</v>
      </c>
      <c r="AA590" s="111" t="s">
        <v>1</v>
      </c>
      <c r="AB590" t="s">
        <v>7865</v>
      </c>
      <c r="AC590">
        <v>0</v>
      </c>
    </row>
    <row r="591" spans="1:29" hidden="1" x14ac:dyDescent="0.25">
      <c r="A591" t="s">
        <v>8320</v>
      </c>
      <c r="B591" t="str">
        <f t="shared" si="47"/>
        <v>Julio</v>
      </c>
      <c r="C591">
        <f t="shared" si="48"/>
        <v>0</v>
      </c>
      <c r="D591">
        <v>148</v>
      </c>
      <c r="E591">
        <v>2022</v>
      </c>
      <c r="F591" t="s">
        <v>8512</v>
      </c>
      <c r="G591" t="s">
        <v>7703</v>
      </c>
      <c r="H591" t="s">
        <v>0</v>
      </c>
      <c r="I591" t="str">
        <f t="shared" si="49"/>
        <v>CCF</v>
      </c>
      <c r="J591" t="str">
        <f t="shared" si="50"/>
        <v>Impreso por imprenta o tiquetes</v>
      </c>
      <c r="K591" s="64" t="s">
        <v>8500</v>
      </c>
      <c r="L591" s="64" t="s">
        <v>7865</v>
      </c>
      <c r="M591">
        <v>497</v>
      </c>
      <c r="N591" t="s">
        <v>1043</v>
      </c>
      <c r="O591" t="str">
        <f t="shared" si="51"/>
        <v>06142703981055</v>
      </c>
      <c r="P591" t="s">
        <v>1044</v>
      </c>
      <c r="Q591">
        <v>0</v>
      </c>
      <c r="R591">
        <v>0</v>
      </c>
      <c r="S591">
        <v>0</v>
      </c>
      <c r="T591">
        <v>86176.2</v>
      </c>
      <c r="U591">
        <v>0</v>
      </c>
      <c r="V591">
        <v>0</v>
      </c>
      <c r="W591">
        <v>0</v>
      </c>
      <c r="X591">
        <v>11202.906000000001</v>
      </c>
      <c r="Y591">
        <v>97379.106</v>
      </c>
      <c r="Z591" t="s">
        <v>7865</v>
      </c>
      <c r="AA591" s="111" t="s">
        <v>1</v>
      </c>
      <c r="AB591" t="s">
        <v>7865</v>
      </c>
      <c r="AC591">
        <v>0</v>
      </c>
    </row>
    <row r="592" spans="1:29" hidden="1" x14ac:dyDescent="0.25">
      <c r="A592" t="s">
        <v>8320</v>
      </c>
      <c r="B592" t="str">
        <f t="shared" si="47"/>
        <v>Julio</v>
      </c>
      <c r="C592">
        <f t="shared" si="48"/>
        <v>0</v>
      </c>
      <c r="D592">
        <v>147</v>
      </c>
      <c r="E592">
        <v>2022</v>
      </c>
      <c r="F592" t="s">
        <v>8557</v>
      </c>
      <c r="G592" t="s">
        <v>7703</v>
      </c>
      <c r="H592" t="s">
        <v>0</v>
      </c>
      <c r="I592" t="str">
        <f t="shared" si="49"/>
        <v>CCF</v>
      </c>
      <c r="J592" t="str">
        <f t="shared" si="50"/>
        <v>Impreso por imprenta o tiquetes</v>
      </c>
      <c r="K592" s="64" t="s">
        <v>8500</v>
      </c>
      <c r="L592" s="64" t="s">
        <v>7865</v>
      </c>
      <c r="M592">
        <v>426530</v>
      </c>
      <c r="N592" t="s">
        <v>1410</v>
      </c>
      <c r="O592" t="str">
        <f t="shared" si="51"/>
        <v>06142008011037</v>
      </c>
      <c r="P592" t="s">
        <v>1411</v>
      </c>
      <c r="Q592">
        <v>0</v>
      </c>
      <c r="R592">
        <v>0</v>
      </c>
      <c r="S592">
        <v>0</v>
      </c>
      <c r="T592">
        <v>224.78</v>
      </c>
      <c r="U592">
        <v>0</v>
      </c>
      <c r="V592">
        <v>0</v>
      </c>
      <c r="W592">
        <v>0</v>
      </c>
      <c r="X592">
        <v>29.221400000000003</v>
      </c>
      <c r="Y592">
        <v>254.00139999999999</v>
      </c>
      <c r="Z592" t="s">
        <v>7865</v>
      </c>
      <c r="AA592" s="111" t="s">
        <v>1</v>
      </c>
      <c r="AB592" t="s">
        <v>7865</v>
      </c>
      <c r="AC592">
        <v>0</v>
      </c>
    </row>
    <row r="593" spans="1:29" hidden="1" x14ac:dyDescent="0.25">
      <c r="A593" t="s">
        <v>8320</v>
      </c>
      <c r="B593" t="str">
        <f t="shared" si="47"/>
        <v>Julio</v>
      </c>
      <c r="C593">
        <f t="shared" si="48"/>
        <v>0</v>
      </c>
      <c r="D593">
        <v>146</v>
      </c>
      <c r="E593">
        <v>2022</v>
      </c>
      <c r="F593" t="s">
        <v>8557</v>
      </c>
      <c r="G593" t="s">
        <v>7703</v>
      </c>
      <c r="H593" t="s">
        <v>0</v>
      </c>
      <c r="I593" t="str">
        <f t="shared" si="49"/>
        <v>CCF</v>
      </c>
      <c r="J593" t="str">
        <f t="shared" si="50"/>
        <v>Impreso por imprenta o tiquetes</v>
      </c>
      <c r="K593" s="64" t="s">
        <v>8500</v>
      </c>
      <c r="L593" s="64" t="s">
        <v>7865</v>
      </c>
      <c r="M593">
        <v>175</v>
      </c>
      <c r="N593" t="s">
        <v>8558</v>
      </c>
      <c r="O593" t="str">
        <f t="shared" si="51"/>
        <v>06142002931037</v>
      </c>
      <c r="P593" t="s">
        <v>8559</v>
      </c>
      <c r="Q593">
        <v>0</v>
      </c>
      <c r="R593">
        <v>0</v>
      </c>
      <c r="S593">
        <v>0</v>
      </c>
      <c r="T593">
        <v>796.46</v>
      </c>
      <c r="U593">
        <v>0</v>
      </c>
      <c r="V593">
        <v>0</v>
      </c>
      <c r="W593">
        <v>0</v>
      </c>
      <c r="X593">
        <v>103.53980000000001</v>
      </c>
      <c r="Y593">
        <v>899.99980000000005</v>
      </c>
      <c r="Z593" t="s">
        <v>7865</v>
      </c>
      <c r="AA593" s="111" t="s">
        <v>1</v>
      </c>
      <c r="AB593" t="s">
        <v>7865</v>
      </c>
      <c r="AC593">
        <v>0</v>
      </c>
    </row>
    <row r="594" spans="1:29" hidden="1" x14ac:dyDescent="0.25">
      <c r="A594" t="s">
        <v>8320</v>
      </c>
      <c r="B594" t="str">
        <f t="shared" si="47"/>
        <v>Julio</v>
      </c>
      <c r="C594">
        <f t="shared" si="48"/>
        <v>0</v>
      </c>
      <c r="D594">
        <v>145</v>
      </c>
      <c r="E594">
        <v>2022</v>
      </c>
      <c r="F594" t="s">
        <v>8557</v>
      </c>
      <c r="G594" t="s">
        <v>7703</v>
      </c>
      <c r="H594" t="s">
        <v>0</v>
      </c>
      <c r="I594" t="str">
        <f t="shared" si="49"/>
        <v>CCF</v>
      </c>
      <c r="J594" t="str">
        <f t="shared" si="50"/>
        <v>Impreso por imprenta o tiquetes</v>
      </c>
      <c r="K594" s="64" t="s">
        <v>8500</v>
      </c>
      <c r="L594" s="64" t="s">
        <v>7865</v>
      </c>
      <c r="M594">
        <v>2241089</v>
      </c>
      <c r="N594" t="s">
        <v>1315</v>
      </c>
      <c r="O594" t="str">
        <f t="shared" si="51"/>
        <v>06140108580017</v>
      </c>
      <c r="P594" t="s">
        <v>1316</v>
      </c>
      <c r="Q594">
        <v>0</v>
      </c>
      <c r="R594">
        <v>0</v>
      </c>
      <c r="S594">
        <v>0</v>
      </c>
      <c r="T594">
        <v>8.27</v>
      </c>
      <c r="U594">
        <v>0</v>
      </c>
      <c r="V594">
        <v>0</v>
      </c>
      <c r="W594">
        <v>0</v>
      </c>
      <c r="X594">
        <v>1.0750999999999999</v>
      </c>
      <c r="Y594">
        <v>9.3450999999999986</v>
      </c>
      <c r="Z594" t="s">
        <v>7865</v>
      </c>
      <c r="AA594" s="111" t="s">
        <v>1</v>
      </c>
      <c r="AB594" t="s">
        <v>8040</v>
      </c>
      <c r="AC594">
        <v>111.22</v>
      </c>
    </row>
    <row r="595" spans="1:29" hidden="1" x14ac:dyDescent="0.25">
      <c r="A595" t="s">
        <v>8320</v>
      </c>
      <c r="B595" t="str">
        <f t="shared" si="47"/>
        <v>Julio</v>
      </c>
      <c r="C595">
        <f t="shared" si="48"/>
        <v>0</v>
      </c>
      <c r="D595">
        <v>144</v>
      </c>
      <c r="E595">
        <v>2022</v>
      </c>
      <c r="F595" t="s">
        <v>8511</v>
      </c>
      <c r="G595" t="s">
        <v>7703</v>
      </c>
      <c r="H595" t="s">
        <v>0</v>
      </c>
      <c r="I595" t="str">
        <f t="shared" si="49"/>
        <v>CCF</v>
      </c>
      <c r="J595" t="str">
        <f t="shared" si="50"/>
        <v>Impreso por imprenta o tiquetes</v>
      </c>
      <c r="K595" s="64" t="s">
        <v>8500</v>
      </c>
      <c r="L595" s="64" t="s">
        <v>7865</v>
      </c>
      <c r="M595">
        <v>1729</v>
      </c>
      <c r="N595" t="s">
        <v>7543</v>
      </c>
      <c r="O595" t="str">
        <f t="shared" si="51"/>
        <v>06140404081061</v>
      </c>
      <c r="P595" t="s">
        <v>7544</v>
      </c>
      <c r="Q595">
        <v>0</v>
      </c>
      <c r="R595">
        <v>0</v>
      </c>
      <c r="S595">
        <v>0</v>
      </c>
      <c r="T595">
        <v>440</v>
      </c>
      <c r="U595">
        <v>0</v>
      </c>
      <c r="V595">
        <v>0</v>
      </c>
      <c r="W595">
        <v>0</v>
      </c>
      <c r="X595">
        <v>57.2</v>
      </c>
      <c r="Y595">
        <v>497.2</v>
      </c>
      <c r="Z595" t="s">
        <v>7865</v>
      </c>
      <c r="AA595" s="111" t="s">
        <v>1</v>
      </c>
      <c r="AB595" t="s">
        <v>7865</v>
      </c>
      <c r="AC595">
        <v>0</v>
      </c>
    </row>
    <row r="596" spans="1:29" hidden="1" x14ac:dyDescent="0.25">
      <c r="A596" t="s">
        <v>8320</v>
      </c>
      <c r="B596" t="str">
        <f t="shared" si="47"/>
        <v>Julio</v>
      </c>
      <c r="C596">
        <f t="shared" si="48"/>
        <v>0</v>
      </c>
      <c r="D596">
        <v>143</v>
      </c>
      <c r="E596">
        <v>2022</v>
      </c>
      <c r="F596" t="s">
        <v>8511</v>
      </c>
      <c r="G596" t="s">
        <v>7703</v>
      </c>
      <c r="H596" t="s">
        <v>0</v>
      </c>
      <c r="I596" t="str">
        <f t="shared" si="49"/>
        <v>CCF</v>
      </c>
      <c r="J596" t="str">
        <f t="shared" si="50"/>
        <v>Impreso por imprenta o tiquetes</v>
      </c>
      <c r="K596" s="64" t="s">
        <v>8500</v>
      </c>
      <c r="L596" s="64" t="s">
        <v>7865</v>
      </c>
      <c r="M596">
        <v>3791</v>
      </c>
      <c r="N596" t="s">
        <v>8333</v>
      </c>
      <c r="O596" t="str">
        <f t="shared" si="51"/>
        <v>06143012981020</v>
      </c>
      <c r="P596" t="s">
        <v>8334</v>
      </c>
      <c r="Q596">
        <v>0</v>
      </c>
      <c r="R596">
        <v>0</v>
      </c>
      <c r="S596">
        <v>0</v>
      </c>
      <c r="T596">
        <v>218.77</v>
      </c>
      <c r="U596">
        <v>0</v>
      </c>
      <c r="V596">
        <v>0</v>
      </c>
      <c r="W596">
        <v>0</v>
      </c>
      <c r="X596">
        <v>28.440100000000001</v>
      </c>
      <c r="Y596">
        <v>247.21010000000001</v>
      </c>
      <c r="Z596" t="s">
        <v>7865</v>
      </c>
      <c r="AA596" s="111" t="s">
        <v>1</v>
      </c>
      <c r="AB596" t="s">
        <v>8040</v>
      </c>
      <c r="AC596">
        <v>1051.24</v>
      </c>
    </row>
    <row r="597" spans="1:29" hidden="1" x14ac:dyDescent="0.25">
      <c r="A597" t="s">
        <v>8320</v>
      </c>
      <c r="B597" t="str">
        <f t="shared" si="47"/>
        <v>Julio</v>
      </c>
      <c r="C597">
        <f t="shared" si="48"/>
        <v>0</v>
      </c>
      <c r="D597">
        <v>142</v>
      </c>
      <c r="E597">
        <v>2022</v>
      </c>
      <c r="F597" t="s">
        <v>8511</v>
      </c>
      <c r="G597" t="s">
        <v>7703</v>
      </c>
      <c r="H597" t="s">
        <v>0</v>
      </c>
      <c r="I597" t="str">
        <f t="shared" si="49"/>
        <v>CCF</v>
      </c>
      <c r="J597" t="str">
        <f t="shared" si="50"/>
        <v>Impreso por imprenta o tiquetes</v>
      </c>
      <c r="K597" s="64" t="s">
        <v>8500</v>
      </c>
      <c r="L597" s="64" t="s">
        <v>7865</v>
      </c>
      <c r="M597">
        <v>507996</v>
      </c>
      <c r="N597" t="s">
        <v>1322</v>
      </c>
      <c r="O597" t="str">
        <f t="shared" si="51"/>
        <v>14070503650018</v>
      </c>
      <c r="P597" t="s">
        <v>1323</v>
      </c>
      <c r="Q597">
        <v>1.97</v>
      </c>
      <c r="R597">
        <v>0</v>
      </c>
      <c r="S597">
        <v>0</v>
      </c>
      <c r="T597">
        <v>33.659999999999997</v>
      </c>
      <c r="U597">
        <v>0</v>
      </c>
      <c r="V597">
        <v>0</v>
      </c>
      <c r="W597">
        <v>0</v>
      </c>
      <c r="X597">
        <v>4.3757999999999999</v>
      </c>
      <c r="Y597">
        <v>40.005799999999994</v>
      </c>
      <c r="Z597" t="s">
        <v>7865</v>
      </c>
      <c r="AA597" s="111" t="s">
        <v>1</v>
      </c>
      <c r="AB597" t="s">
        <v>7865</v>
      </c>
      <c r="AC597">
        <v>0</v>
      </c>
    </row>
    <row r="598" spans="1:29" hidden="1" x14ac:dyDescent="0.25">
      <c r="A598" t="s">
        <v>8320</v>
      </c>
      <c r="B598" t="str">
        <f t="shared" si="47"/>
        <v>Julio</v>
      </c>
      <c r="C598">
        <f t="shared" si="48"/>
        <v>0</v>
      </c>
      <c r="D598">
        <v>141</v>
      </c>
      <c r="E598">
        <v>2022</v>
      </c>
      <c r="F598" t="s">
        <v>8511</v>
      </c>
      <c r="G598" t="s">
        <v>7703</v>
      </c>
      <c r="H598" t="s">
        <v>0</v>
      </c>
      <c r="I598" t="str">
        <f t="shared" si="49"/>
        <v>CCF</v>
      </c>
      <c r="J598" t="str">
        <f t="shared" si="50"/>
        <v>Impreso por imprenta o tiquetes</v>
      </c>
      <c r="K598" s="64" t="s">
        <v>8500</v>
      </c>
      <c r="L598" s="64" t="s">
        <v>7865</v>
      </c>
      <c r="M598">
        <v>17484</v>
      </c>
      <c r="N598" t="s">
        <v>1340</v>
      </c>
      <c r="O598" t="str">
        <f t="shared" si="51"/>
        <v>06142407750010</v>
      </c>
      <c r="P598" t="s">
        <v>1341</v>
      </c>
      <c r="Q598">
        <v>0</v>
      </c>
      <c r="R598">
        <v>0</v>
      </c>
      <c r="S598">
        <v>0</v>
      </c>
      <c r="T598">
        <v>1073</v>
      </c>
      <c r="U598">
        <v>0</v>
      </c>
      <c r="V598">
        <v>0</v>
      </c>
      <c r="W598">
        <v>0</v>
      </c>
      <c r="X598">
        <v>139.49</v>
      </c>
      <c r="Y598">
        <v>1212.49</v>
      </c>
      <c r="Z598" t="s">
        <v>7865</v>
      </c>
      <c r="AA598" s="111" t="s">
        <v>1</v>
      </c>
      <c r="AB598" t="s">
        <v>7865</v>
      </c>
      <c r="AC598">
        <v>0</v>
      </c>
    </row>
    <row r="599" spans="1:29" hidden="1" x14ac:dyDescent="0.25">
      <c r="A599" t="s">
        <v>8320</v>
      </c>
      <c r="B599" t="str">
        <f t="shared" si="47"/>
        <v>Julio</v>
      </c>
      <c r="C599">
        <f t="shared" si="48"/>
        <v>0</v>
      </c>
      <c r="D599">
        <v>140</v>
      </c>
      <c r="E599">
        <v>2022</v>
      </c>
      <c r="F599" t="s">
        <v>8511</v>
      </c>
      <c r="G599" t="s">
        <v>7703</v>
      </c>
      <c r="H599" t="s">
        <v>0</v>
      </c>
      <c r="I599" t="str">
        <f t="shared" si="49"/>
        <v>CCF</v>
      </c>
      <c r="J599" t="str">
        <f t="shared" si="50"/>
        <v>Impreso por imprenta o tiquetes</v>
      </c>
      <c r="K599" s="64" t="s">
        <v>8500</v>
      </c>
      <c r="L599" s="64" t="s">
        <v>7865</v>
      </c>
      <c r="M599">
        <v>476</v>
      </c>
      <c r="N599" t="s">
        <v>1043</v>
      </c>
      <c r="O599" t="str">
        <f t="shared" si="51"/>
        <v>06142703981055</v>
      </c>
      <c r="P599" t="s">
        <v>1044</v>
      </c>
      <c r="Q599">
        <v>0</v>
      </c>
      <c r="R599">
        <v>0</v>
      </c>
      <c r="S599">
        <v>0</v>
      </c>
      <c r="T599">
        <v>11188.4</v>
      </c>
      <c r="U599">
        <v>0</v>
      </c>
      <c r="V599">
        <v>0</v>
      </c>
      <c r="W599">
        <v>0</v>
      </c>
      <c r="X599">
        <v>1454.492</v>
      </c>
      <c r="Y599">
        <v>12642.892</v>
      </c>
      <c r="Z599" t="s">
        <v>7865</v>
      </c>
      <c r="AA599" s="111" t="s">
        <v>1</v>
      </c>
      <c r="AB599" t="s">
        <v>7865</v>
      </c>
      <c r="AC599">
        <v>0</v>
      </c>
    </row>
    <row r="600" spans="1:29" hidden="1" x14ac:dyDescent="0.25">
      <c r="A600" t="s">
        <v>8320</v>
      </c>
      <c r="B600" t="str">
        <f t="shared" si="47"/>
        <v>Julio</v>
      </c>
      <c r="C600">
        <f t="shared" si="48"/>
        <v>0</v>
      </c>
      <c r="D600">
        <v>139</v>
      </c>
      <c r="E600">
        <v>2022</v>
      </c>
      <c r="F600" t="s">
        <v>8510</v>
      </c>
      <c r="G600" t="s">
        <v>7703</v>
      </c>
      <c r="H600" t="s">
        <v>0</v>
      </c>
      <c r="I600" t="str">
        <f t="shared" si="49"/>
        <v>CCF</v>
      </c>
      <c r="J600" t="str">
        <f t="shared" si="50"/>
        <v>Impreso por imprenta o tiquetes</v>
      </c>
      <c r="K600" s="64" t="s">
        <v>8500</v>
      </c>
      <c r="L600" s="64" t="s">
        <v>7865</v>
      </c>
      <c r="M600">
        <v>15</v>
      </c>
      <c r="N600" t="s">
        <v>8116</v>
      </c>
      <c r="O600" t="str">
        <f t="shared" si="51"/>
        <v>05112011861033</v>
      </c>
      <c r="P600" t="s">
        <v>8117</v>
      </c>
      <c r="Q600">
        <v>0</v>
      </c>
      <c r="R600">
        <v>0</v>
      </c>
      <c r="S600">
        <v>0</v>
      </c>
      <c r="T600">
        <v>1085</v>
      </c>
      <c r="U600">
        <v>0</v>
      </c>
      <c r="V600">
        <v>0</v>
      </c>
      <c r="W600">
        <v>0</v>
      </c>
      <c r="X600">
        <v>141.05000000000001</v>
      </c>
      <c r="Y600">
        <v>1226.05</v>
      </c>
      <c r="Z600" t="s">
        <v>7865</v>
      </c>
      <c r="AA600" s="111" t="s">
        <v>1</v>
      </c>
      <c r="AB600" t="s">
        <v>7865</v>
      </c>
      <c r="AC600">
        <v>0</v>
      </c>
    </row>
    <row r="601" spans="1:29" hidden="1" x14ac:dyDescent="0.25">
      <c r="A601" t="s">
        <v>8320</v>
      </c>
      <c r="B601" t="str">
        <f t="shared" si="47"/>
        <v>Julio</v>
      </c>
      <c r="C601">
        <f t="shared" si="48"/>
        <v>0</v>
      </c>
      <c r="D601">
        <v>138</v>
      </c>
      <c r="E601">
        <v>2022</v>
      </c>
      <c r="F601" t="s">
        <v>8510</v>
      </c>
      <c r="G601" t="s">
        <v>7703</v>
      </c>
      <c r="H601" t="s">
        <v>0</v>
      </c>
      <c r="I601" t="str">
        <f t="shared" si="49"/>
        <v>CCF</v>
      </c>
      <c r="J601" t="str">
        <f t="shared" si="50"/>
        <v>Impreso por imprenta o tiquetes</v>
      </c>
      <c r="K601" s="64" t="s">
        <v>8500</v>
      </c>
      <c r="L601" s="64" t="s">
        <v>7865</v>
      </c>
      <c r="M601">
        <v>451</v>
      </c>
      <c r="N601" t="s">
        <v>1043</v>
      </c>
      <c r="O601" t="str">
        <f t="shared" si="51"/>
        <v>06142703981055</v>
      </c>
      <c r="P601" t="s">
        <v>1044</v>
      </c>
      <c r="Q601">
        <v>0</v>
      </c>
      <c r="R601">
        <v>0</v>
      </c>
      <c r="S601">
        <v>0</v>
      </c>
      <c r="T601">
        <v>34557.599999999999</v>
      </c>
      <c r="U601">
        <v>0</v>
      </c>
      <c r="V601">
        <v>0</v>
      </c>
      <c r="W601">
        <v>0</v>
      </c>
      <c r="X601">
        <v>4492.4880000000003</v>
      </c>
      <c r="Y601">
        <v>39050.087999999996</v>
      </c>
      <c r="Z601" t="s">
        <v>7865</v>
      </c>
      <c r="AA601" s="111" t="s">
        <v>1</v>
      </c>
      <c r="AB601" t="s">
        <v>7865</v>
      </c>
      <c r="AC601">
        <v>0</v>
      </c>
    </row>
    <row r="602" spans="1:29" hidden="1" x14ac:dyDescent="0.25">
      <c r="A602" t="s">
        <v>8320</v>
      </c>
      <c r="B602" t="str">
        <f t="shared" si="47"/>
        <v>Julio</v>
      </c>
      <c r="C602">
        <f t="shared" si="48"/>
        <v>0</v>
      </c>
      <c r="D602">
        <v>137</v>
      </c>
      <c r="E602">
        <v>2022</v>
      </c>
      <c r="F602" t="s">
        <v>8510</v>
      </c>
      <c r="G602" t="s">
        <v>7703</v>
      </c>
      <c r="H602" t="s">
        <v>0</v>
      </c>
      <c r="I602" t="str">
        <f t="shared" si="49"/>
        <v>CCF</v>
      </c>
      <c r="J602" t="str">
        <f t="shared" si="50"/>
        <v>Impreso por imprenta o tiquetes</v>
      </c>
      <c r="K602" s="64" t="s">
        <v>8500</v>
      </c>
      <c r="L602" s="64" t="s">
        <v>7865</v>
      </c>
      <c r="M602">
        <v>452</v>
      </c>
      <c r="N602" t="s">
        <v>1043</v>
      </c>
      <c r="O602" t="str">
        <f t="shared" si="51"/>
        <v>06142703981055</v>
      </c>
      <c r="P602" t="s">
        <v>1044</v>
      </c>
      <c r="Q602">
        <v>0</v>
      </c>
      <c r="R602">
        <v>0</v>
      </c>
      <c r="S602">
        <v>0</v>
      </c>
      <c r="T602">
        <v>26353.8</v>
      </c>
      <c r="U602">
        <v>0</v>
      </c>
      <c r="V602">
        <v>0</v>
      </c>
      <c r="W602">
        <v>0</v>
      </c>
      <c r="X602">
        <v>3425.9940000000001</v>
      </c>
      <c r="Y602">
        <v>29779.793999999998</v>
      </c>
      <c r="Z602" t="s">
        <v>7865</v>
      </c>
      <c r="AA602" s="111" t="s">
        <v>1</v>
      </c>
      <c r="AB602" t="s">
        <v>7865</v>
      </c>
      <c r="AC602">
        <v>0</v>
      </c>
    </row>
    <row r="603" spans="1:29" hidden="1" x14ac:dyDescent="0.25">
      <c r="A603" t="s">
        <v>8320</v>
      </c>
      <c r="B603" t="str">
        <f t="shared" si="47"/>
        <v>Julio</v>
      </c>
      <c r="C603">
        <f t="shared" si="48"/>
        <v>0</v>
      </c>
      <c r="D603">
        <v>136</v>
      </c>
      <c r="E603">
        <v>2022</v>
      </c>
      <c r="F603" t="s">
        <v>8510</v>
      </c>
      <c r="G603" t="s">
        <v>7703</v>
      </c>
      <c r="H603" t="s">
        <v>0</v>
      </c>
      <c r="I603" t="str">
        <f t="shared" si="49"/>
        <v>CCF</v>
      </c>
      <c r="J603" t="str">
        <f t="shared" si="50"/>
        <v>Impreso por imprenta o tiquetes</v>
      </c>
      <c r="K603" s="64" t="s">
        <v>8500</v>
      </c>
      <c r="L603" s="64" t="s">
        <v>7865</v>
      </c>
      <c r="M603">
        <v>433</v>
      </c>
      <c r="N603" t="s">
        <v>1043</v>
      </c>
      <c r="O603" t="str">
        <f t="shared" si="51"/>
        <v>06142703981055</v>
      </c>
      <c r="P603" t="s">
        <v>1044</v>
      </c>
      <c r="Q603">
        <v>0</v>
      </c>
      <c r="R603">
        <v>0</v>
      </c>
      <c r="S603">
        <v>0</v>
      </c>
      <c r="T603">
        <v>58007.4</v>
      </c>
      <c r="U603">
        <v>0</v>
      </c>
      <c r="V603">
        <v>0</v>
      </c>
      <c r="W603">
        <v>0</v>
      </c>
      <c r="X603">
        <v>7540.9620000000004</v>
      </c>
      <c r="Y603">
        <v>65548.362000000008</v>
      </c>
      <c r="Z603" t="s">
        <v>7865</v>
      </c>
      <c r="AA603" s="111" t="s">
        <v>1</v>
      </c>
      <c r="AB603" t="s">
        <v>7865</v>
      </c>
      <c r="AC603">
        <v>0</v>
      </c>
    </row>
    <row r="604" spans="1:29" hidden="1" x14ac:dyDescent="0.25">
      <c r="A604" t="s">
        <v>8320</v>
      </c>
      <c r="B604" t="str">
        <f t="shared" si="47"/>
        <v>Julio</v>
      </c>
      <c r="C604">
        <f t="shared" si="48"/>
        <v>0</v>
      </c>
      <c r="D604">
        <v>135</v>
      </c>
      <c r="E604">
        <v>2022</v>
      </c>
      <c r="F604" t="s">
        <v>8510</v>
      </c>
      <c r="G604" t="s">
        <v>7703</v>
      </c>
      <c r="H604" t="s">
        <v>0</v>
      </c>
      <c r="I604" t="str">
        <f t="shared" si="49"/>
        <v>CCF</v>
      </c>
      <c r="J604" t="str">
        <f t="shared" si="50"/>
        <v>Impreso por imprenta o tiquetes</v>
      </c>
      <c r="K604" s="64" t="s">
        <v>8500</v>
      </c>
      <c r="L604" s="64" t="s">
        <v>7865</v>
      </c>
      <c r="M604">
        <v>137357</v>
      </c>
      <c r="N604" t="s">
        <v>1322</v>
      </c>
      <c r="O604" t="str">
        <f t="shared" si="51"/>
        <v>14070503650018</v>
      </c>
      <c r="P604" t="s">
        <v>1323</v>
      </c>
      <c r="Q604">
        <v>0.99</v>
      </c>
      <c r="R604">
        <v>0</v>
      </c>
      <c r="S604">
        <v>0</v>
      </c>
      <c r="T604">
        <v>16.82</v>
      </c>
      <c r="U604">
        <v>0</v>
      </c>
      <c r="V604">
        <v>0</v>
      </c>
      <c r="W604">
        <v>0</v>
      </c>
      <c r="X604">
        <v>2.1866000000000003</v>
      </c>
      <c r="Y604">
        <v>19.996600000000001</v>
      </c>
      <c r="Z604" t="s">
        <v>7865</v>
      </c>
      <c r="AA604" s="111" t="s">
        <v>1</v>
      </c>
      <c r="AB604" t="s">
        <v>7865</v>
      </c>
      <c r="AC604">
        <v>0</v>
      </c>
    </row>
    <row r="605" spans="1:29" hidden="1" x14ac:dyDescent="0.25">
      <c r="A605" t="s">
        <v>8320</v>
      </c>
      <c r="B605" t="str">
        <f t="shared" si="47"/>
        <v>Julio</v>
      </c>
      <c r="C605">
        <f t="shared" si="48"/>
        <v>0</v>
      </c>
      <c r="D605">
        <v>134</v>
      </c>
      <c r="E605">
        <v>2022</v>
      </c>
      <c r="F605" t="s">
        <v>8510</v>
      </c>
      <c r="G605" t="s">
        <v>7703</v>
      </c>
      <c r="H605" t="s">
        <v>0</v>
      </c>
      <c r="I605" t="str">
        <f t="shared" si="49"/>
        <v>CCF</v>
      </c>
      <c r="J605" t="str">
        <f t="shared" si="50"/>
        <v>Impreso por imprenta o tiquetes</v>
      </c>
      <c r="K605" s="64" t="s">
        <v>8500</v>
      </c>
      <c r="L605" s="64" t="s">
        <v>7865</v>
      </c>
      <c r="M605">
        <v>1862</v>
      </c>
      <c r="N605" t="s">
        <v>1479</v>
      </c>
      <c r="O605" t="str">
        <f t="shared" si="51"/>
        <v>06140404530104</v>
      </c>
      <c r="P605" t="s">
        <v>1480</v>
      </c>
      <c r="Q605">
        <v>0</v>
      </c>
      <c r="R605">
        <v>0</v>
      </c>
      <c r="S605">
        <v>0</v>
      </c>
      <c r="T605">
        <v>8.49</v>
      </c>
      <c r="U605">
        <v>0</v>
      </c>
      <c r="V605">
        <v>0</v>
      </c>
      <c r="W605">
        <v>0</v>
      </c>
      <c r="X605">
        <v>1.1037000000000001</v>
      </c>
      <c r="Y605">
        <v>9.5937000000000001</v>
      </c>
      <c r="Z605" t="s">
        <v>7865</v>
      </c>
      <c r="AA605" s="111" t="s">
        <v>1</v>
      </c>
      <c r="AB605" t="s">
        <v>7865</v>
      </c>
      <c r="AC605">
        <v>0</v>
      </c>
    </row>
    <row r="606" spans="1:29" hidden="1" x14ac:dyDescent="0.25">
      <c r="A606" t="s">
        <v>8320</v>
      </c>
      <c r="B606" t="str">
        <f t="shared" ref="B606:B669" si="52">SUBSTITUTE(A606,"ULIO","ulio")</f>
        <v>Julio</v>
      </c>
      <c r="C606">
        <f t="shared" si="48"/>
        <v>0</v>
      </c>
      <c r="D606">
        <v>133</v>
      </c>
      <c r="E606">
        <v>2022</v>
      </c>
      <c r="F606" t="s">
        <v>8510</v>
      </c>
      <c r="G606" t="s">
        <v>7703</v>
      </c>
      <c r="H606" t="s">
        <v>0</v>
      </c>
      <c r="I606" t="str">
        <f t="shared" si="49"/>
        <v>CCF</v>
      </c>
      <c r="J606" t="str">
        <f t="shared" si="50"/>
        <v>Impreso por imprenta o tiquetes</v>
      </c>
      <c r="K606" s="64" t="s">
        <v>8500</v>
      </c>
      <c r="L606" s="64" t="s">
        <v>7865</v>
      </c>
      <c r="M606">
        <v>156</v>
      </c>
      <c r="N606" t="s">
        <v>8555</v>
      </c>
      <c r="O606" t="str">
        <f t="shared" si="51"/>
        <v>06040103841015</v>
      </c>
      <c r="P606" t="s">
        <v>8556</v>
      </c>
      <c r="Q606">
        <v>0</v>
      </c>
      <c r="R606">
        <v>0</v>
      </c>
      <c r="S606">
        <v>0</v>
      </c>
      <c r="T606">
        <v>2940</v>
      </c>
      <c r="U606">
        <v>0</v>
      </c>
      <c r="V606">
        <v>0</v>
      </c>
      <c r="W606">
        <v>0</v>
      </c>
      <c r="X606">
        <v>382.2</v>
      </c>
      <c r="Y606">
        <v>3322.2</v>
      </c>
      <c r="Z606" t="s">
        <v>7865</v>
      </c>
      <c r="AA606" s="111" t="s">
        <v>1</v>
      </c>
      <c r="AB606" t="s">
        <v>7865</v>
      </c>
      <c r="AC606">
        <v>0</v>
      </c>
    </row>
    <row r="607" spans="1:29" hidden="1" x14ac:dyDescent="0.25">
      <c r="A607" t="s">
        <v>8320</v>
      </c>
      <c r="B607" t="str">
        <f t="shared" si="52"/>
        <v>Julio</v>
      </c>
      <c r="C607">
        <f t="shared" si="48"/>
        <v>0</v>
      </c>
      <c r="D607">
        <v>132</v>
      </c>
      <c r="E607">
        <v>2022</v>
      </c>
      <c r="F607" t="s">
        <v>8510</v>
      </c>
      <c r="G607" t="s">
        <v>7703</v>
      </c>
      <c r="H607" t="s">
        <v>0</v>
      </c>
      <c r="I607" t="str">
        <f t="shared" si="49"/>
        <v>CCF</v>
      </c>
      <c r="J607" t="str">
        <f t="shared" si="50"/>
        <v>Impreso por imprenta o tiquetes</v>
      </c>
      <c r="K607" s="64" t="s">
        <v>8500</v>
      </c>
      <c r="L607" s="64" t="s">
        <v>7865</v>
      </c>
      <c r="M607">
        <v>3975</v>
      </c>
      <c r="N607" t="s">
        <v>8566</v>
      </c>
      <c r="O607" t="str">
        <f t="shared" si="51"/>
        <v>02072404811019</v>
      </c>
      <c r="P607" t="s">
        <v>8554</v>
      </c>
      <c r="Q607">
        <v>1.48</v>
      </c>
      <c r="R607">
        <v>0</v>
      </c>
      <c r="S607">
        <v>0</v>
      </c>
      <c r="T607">
        <v>27</v>
      </c>
      <c r="U607">
        <v>0</v>
      </c>
      <c r="V607">
        <v>0</v>
      </c>
      <c r="W607">
        <v>0</v>
      </c>
      <c r="X607">
        <v>3.5100000000000002</v>
      </c>
      <c r="Y607">
        <v>31.990000000000002</v>
      </c>
      <c r="Z607" t="s">
        <v>7865</v>
      </c>
      <c r="AA607" s="111" t="s">
        <v>1</v>
      </c>
      <c r="AB607" t="s">
        <v>7865</v>
      </c>
      <c r="AC607">
        <v>0</v>
      </c>
    </row>
    <row r="608" spans="1:29" hidden="1" x14ac:dyDescent="0.25">
      <c r="A608" t="s">
        <v>8320</v>
      </c>
      <c r="B608" t="str">
        <f t="shared" si="52"/>
        <v>Julio</v>
      </c>
      <c r="C608">
        <f t="shared" si="48"/>
        <v>0</v>
      </c>
      <c r="D608">
        <v>131</v>
      </c>
      <c r="E608">
        <v>2022</v>
      </c>
      <c r="F608" t="s">
        <v>8509</v>
      </c>
      <c r="G608" t="s">
        <v>7703</v>
      </c>
      <c r="H608" t="s">
        <v>0</v>
      </c>
      <c r="I608" t="str">
        <f t="shared" si="49"/>
        <v>CCF</v>
      </c>
      <c r="J608" t="str">
        <f t="shared" si="50"/>
        <v>Impreso por imprenta o tiquetes</v>
      </c>
      <c r="K608" s="64" t="s">
        <v>8500</v>
      </c>
      <c r="L608" s="64" t="s">
        <v>7865</v>
      </c>
      <c r="M608">
        <v>3104687</v>
      </c>
      <c r="N608" t="s">
        <v>1315</v>
      </c>
      <c r="O608" t="str">
        <f t="shared" si="51"/>
        <v>06140108580017</v>
      </c>
      <c r="P608" t="s">
        <v>1316</v>
      </c>
      <c r="Q608">
        <v>0</v>
      </c>
      <c r="R608">
        <v>0</v>
      </c>
      <c r="S608">
        <v>0</v>
      </c>
      <c r="T608">
        <v>24.62</v>
      </c>
      <c r="U608">
        <v>0</v>
      </c>
      <c r="V608">
        <v>0</v>
      </c>
      <c r="W608">
        <v>0</v>
      </c>
      <c r="X608">
        <v>3.2006000000000001</v>
      </c>
      <c r="Y608">
        <v>27.820600000000002</v>
      </c>
      <c r="Z608" t="s">
        <v>7865</v>
      </c>
      <c r="AA608" s="111" t="s">
        <v>1</v>
      </c>
      <c r="AB608" t="s">
        <v>7865</v>
      </c>
      <c r="AC608">
        <v>0</v>
      </c>
    </row>
    <row r="609" spans="1:29" hidden="1" x14ac:dyDescent="0.25">
      <c r="A609" t="s">
        <v>8320</v>
      </c>
      <c r="B609" t="str">
        <f t="shared" si="52"/>
        <v>Julio</v>
      </c>
      <c r="C609">
        <f t="shared" si="48"/>
        <v>0</v>
      </c>
      <c r="D609">
        <v>130</v>
      </c>
      <c r="E609">
        <v>2022</v>
      </c>
      <c r="F609" t="s">
        <v>8509</v>
      </c>
      <c r="G609" t="s">
        <v>7703</v>
      </c>
      <c r="H609" t="s">
        <v>0</v>
      </c>
      <c r="I609" t="str">
        <f t="shared" si="49"/>
        <v>CCF</v>
      </c>
      <c r="J609" t="str">
        <f t="shared" si="50"/>
        <v>Impreso por imprenta o tiquetes</v>
      </c>
      <c r="K609" s="64" t="s">
        <v>8500</v>
      </c>
      <c r="L609" s="64" t="s">
        <v>7865</v>
      </c>
      <c r="M609">
        <v>1304</v>
      </c>
      <c r="N609" t="s">
        <v>880</v>
      </c>
      <c r="O609" t="str">
        <f t="shared" si="51"/>
        <v>06141605121041</v>
      </c>
      <c r="P609" t="s">
        <v>881</v>
      </c>
      <c r="Q609">
        <v>0</v>
      </c>
      <c r="R609">
        <v>0</v>
      </c>
      <c r="S609">
        <v>0</v>
      </c>
      <c r="T609">
        <v>27.66</v>
      </c>
      <c r="U609">
        <v>0</v>
      </c>
      <c r="V609">
        <v>0</v>
      </c>
      <c r="W609">
        <v>0</v>
      </c>
      <c r="X609">
        <v>3.5958000000000001</v>
      </c>
      <c r="Y609">
        <v>31.255800000000001</v>
      </c>
      <c r="Z609" t="s">
        <v>7865</v>
      </c>
      <c r="AA609" s="111" t="s">
        <v>1</v>
      </c>
      <c r="AB609" t="s">
        <v>7865</v>
      </c>
      <c r="AC609">
        <v>0</v>
      </c>
    </row>
    <row r="610" spans="1:29" hidden="1" x14ac:dyDescent="0.25">
      <c r="A610" t="s">
        <v>8320</v>
      </c>
      <c r="B610" t="str">
        <f t="shared" si="52"/>
        <v>Julio</v>
      </c>
      <c r="C610">
        <f t="shared" si="48"/>
        <v>0</v>
      </c>
      <c r="D610">
        <v>129</v>
      </c>
      <c r="E610">
        <v>2022</v>
      </c>
      <c r="F610" t="s">
        <v>8509</v>
      </c>
      <c r="G610" t="s">
        <v>7703</v>
      </c>
      <c r="H610" t="s">
        <v>0</v>
      </c>
      <c r="I610" t="str">
        <f t="shared" si="49"/>
        <v>CCF</v>
      </c>
      <c r="J610" t="str">
        <f t="shared" si="50"/>
        <v>Impreso por imprenta o tiquetes</v>
      </c>
      <c r="K610" s="64" t="s">
        <v>8500</v>
      </c>
      <c r="L610" s="64" t="s">
        <v>7865</v>
      </c>
      <c r="M610">
        <v>845936</v>
      </c>
      <c r="N610" t="s">
        <v>39</v>
      </c>
      <c r="O610" t="str">
        <f t="shared" si="51"/>
        <v>06141909001034</v>
      </c>
      <c r="P610" t="s">
        <v>1417</v>
      </c>
      <c r="Q610">
        <v>2.21</v>
      </c>
      <c r="R610">
        <v>0</v>
      </c>
      <c r="S610">
        <v>0</v>
      </c>
      <c r="T610">
        <v>37.869999999999997</v>
      </c>
      <c r="U610">
        <v>0</v>
      </c>
      <c r="V610">
        <v>0</v>
      </c>
      <c r="W610">
        <v>0</v>
      </c>
      <c r="X610">
        <v>4.9230999999999998</v>
      </c>
      <c r="Y610">
        <v>45.003099999999996</v>
      </c>
      <c r="Z610" t="s">
        <v>7865</v>
      </c>
      <c r="AA610" s="111" t="s">
        <v>1</v>
      </c>
      <c r="AB610" t="s">
        <v>7865</v>
      </c>
      <c r="AC610">
        <v>0</v>
      </c>
    </row>
    <row r="611" spans="1:29" hidden="1" x14ac:dyDescent="0.25">
      <c r="A611" t="s">
        <v>8320</v>
      </c>
      <c r="B611" t="str">
        <f t="shared" si="52"/>
        <v>Julio</v>
      </c>
      <c r="C611">
        <f t="shared" si="48"/>
        <v>0</v>
      </c>
      <c r="D611">
        <v>128</v>
      </c>
      <c r="E611">
        <v>2022</v>
      </c>
      <c r="F611" t="s">
        <v>8509</v>
      </c>
      <c r="G611" t="s">
        <v>7703</v>
      </c>
      <c r="H611" t="s">
        <v>0</v>
      </c>
      <c r="I611" t="str">
        <f t="shared" si="49"/>
        <v>CCF</v>
      </c>
      <c r="J611" t="str">
        <f t="shared" si="50"/>
        <v>Impreso por imprenta o tiquetes</v>
      </c>
      <c r="K611" s="64" t="s">
        <v>8500</v>
      </c>
      <c r="L611" s="64" t="s">
        <v>7865</v>
      </c>
      <c r="M611">
        <v>414</v>
      </c>
      <c r="N611" t="s">
        <v>1043</v>
      </c>
      <c r="O611" t="str">
        <f t="shared" si="51"/>
        <v>06142703981055</v>
      </c>
      <c r="P611" t="s">
        <v>1044</v>
      </c>
      <c r="Q611">
        <v>0</v>
      </c>
      <c r="R611">
        <v>0</v>
      </c>
      <c r="S611">
        <v>0</v>
      </c>
      <c r="T611">
        <v>7708</v>
      </c>
      <c r="U611">
        <v>0</v>
      </c>
      <c r="V611">
        <v>0</v>
      </c>
      <c r="W611">
        <v>0</v>
      </c>
      <c r="X611">
        <v>1002.0400000000001</v>
      </c>
      <c r="Y611">
        <v>8710.0400000000009</v>
      </c>
      <c r="Z611" t="s">
        <v>7865</v>
      </c>
      <c r="AA611" s="111" t="s">
        <v>1</v>
      </c>
      <c r="AB611" t="s">
        <v>7865</v>
      </c>
      <c r="AC611">
        <v>0</v>
      </c>
    </row>
    <row r="612" spans="1:29" hidden="1" x14ac:dyDescent="0.25">
      <c r="A612" t="s">
        <v>8320</v>
      </c>
      <c r="B612" t="str">
        <f t="shared" si="52"/>
        <v>Julio</v>
      </c>
      <c r="C612">
        <f t="shared" si="48"/>
        <v>0</v>
      </c>
      <c r="D612">
        <v>127</v>
      </c>
      <c r="E612">
        <v>2022</v>
      </c>
      <c r="F612" t="s">
        <v>8509</v>
      </c>
      <c r="G612" t="s">
        <v>7703</v>
      </c>
      <c r="H612" t="s">
        <v>0</v>
      </c>
      <c r="I612" t="str">
        <f t="shared" si="49"/>
        <v>CCF</v>
      </c>
      <c r="J612" t="str">
        <f t="shared" si="50"/>
        <v>Impreso por imprenta o tiquetes</v>
      </c>
      <c r="K612" s="64" t="s">
        <v>8500</v>
      </c>
      <c r="L612" s="64" t="s">
        <v>7865</v>
      </c>
      <c r="M612">
        <v>1073024</v>
      </c>
      <c r="N612" t="s">
        <v>1352</v>
      </c>
      <c r="O612" t="str">
        <f t="shared" si="51"/>
        <v>06142708101053</v>
      </c>
      <c r="P612" t="s">
        <v>1353</v>
      </c>
      <c r="Q612">
        <v>1.67</v>
      </c>
      <c r="R612">
        <v>0</v>
      </c>
      <c r="S612">
        <v>0</v>
      </c>
      <c r="T612">
        <v>30.38</v>
      </c>
      <c r="U612">
        <v>0</v>
      </c>
      <c r="V612">
        <v>0</v>
      </c>
      <c r="W612">
        <v>0</v>
      </c>
      <c r="X612">
        <v>3.9493999999999998</v>
      </c>
      <c r="Y612">
        <v>35.999399999999994</v>
      </c>
      <c r="Z612" t="s">
        <v>7865</v>
      </c>
      <c r="AA612" s="111" t="s">
        <v>1</v>
      </c>
      <c r="AB612" t="s">
        <v>7865</v>
      </c>
      <c r="AC612">
        <v>0</v>
      </c>
    </row>
    <row r="613" spans="1:29" hidden="1" x14ac:dyDescent="0.25">
      <c r="A613" t="s">
        <v>8320</v>
      </c>
      <c r="B613" t="str">
        <f t="shared" si="52"/>
        <v>Julio</v>
      </c>
      <c r="C613">
        <f t="shared" si="48"/>
        <v>0</v>
      </c>
      <c r="D613">
        <v>126</v>
      </c>
      <c r="E613">
        <v>2022</v>
      </c>
      <c r="F613" t="s">
        <v>8509</v>
      </c>
      <c r="G613" t="s">
        <v>7703</v>
      </c>
      <c r="H613" t="s">
        <v>0</v>
      </c>
      <c r="I613" t="str">
        <f t="shared" si="49"/>
        <v>CCF</v>
      </c>
      <c r="J613" t="str">
        <f t="shared" si="50"/>
        <v>Impreso por imprenta o tiquetes</v>
      </c>
      <c r="K613" s="64" t="s">
        <v>8500</v>
      </c>
      <c r="L613" s="64" t="s">
        <v>7865</v>
      </c>
      <c r="M613">
        <v>55508</v>
      </c>
      <c r="N613" t="s">
        <v>1544</v>
      </c>
      <c r="O613" t="str">
        <f t="shared" si="51"/>
        <v>12173101051010</v>
      </c>
      <c r="P613" t="s">
        <v>1545</v>
      </c>
      <c r="Q613">
        <v>3.41</v>
      </c>
      <c r="R613">
        <v>0</v>
      </c>
      <c r="S613">
        <v>0</v>
      </c>
      <c r="T613">
        <v>58.92</v>
      </c>
      <c r="U613">
        <v>0</v>
      </c>
      <c r="V613">
        <v>0</v>
      </c>
      <c r="W613">
        <v>0</v>
      </c>
      <c r="X613">
        <v>7.6596000000000002</v>
      </c>
      <c r="Y613">
        <v>69.989599999999996</v>
      </c>
      <c r="Z613" t="s">
        <v>7865</v>
      </c>
      <c r="AA613" s="111" t="s">
        <v>1</v>
      </c>
      <c r="AB613" t="s">
        <v>7865</v>
      </c>
      <c r="AC613">
        <v>0</v>
      </c>
    </row>
    <row r="614" spans="1:29" hidden="1" x14ac:dyDescent="0.25">
      <c r="A614" t="s">
        <v>8320</v>
      </c>
      <c r="B614" t="str">
        <f t="shared" si="52"/>
        <v>Julio</v>
      </c>
      <c r="C614">
        <f t="shared" si="48"/>
        <v>0</v>
      </c>
      <c r="D614">
        <v>125</v>
      </c>
      <c r="E614">
        <v>2022</v>
      </c>
      <c r="F614" t="s">
        <v>8509</v>
      </c>
      <c r="G614" t="s">
        <v>7703</v>
      </c>
      <c r="H614" t="s">
        <v>0</v>
      </c>
      <c r="I614" t="str">
        <f t="shared" si="49"/>
        <v>CCF</v>
      </c>
      <c r="J614" t="str">
        <f t="shared" si="50"/>
        <v>Impreso por imprenta o tiquetes</v>
      </c>
      <c r="K614" s="64" t="s">
        <v>8500</v>
      </c>
      <c r="L614" s="64" t="s">
        <v>7865</v>
      </c>
      <c r="M614">
        <v>58</v>
      </c>
      <c r="N614" t="s">
        <v>7721</v>
      </c>
      <c r="O614" t="str">
        <f t="shared" si="51"/>
        <v>02101107171019</v>
      </c>
      <c r="P614" t="s">
        <v>7722</v>
      </c>
      <c r="Q614">
        <v>0</v>
      </c>
      <c r="R614">
        <v>0</v>
      </c>
      <c r="S614">
        <v>0</v>
      </c>
      <c r="T614">
        <v>197</v>
      </c>
      <c r="U614">
        <v>0</v>
      </c>
      <c r="V614">
        <v>0</v>
      </c>
      <c r="W614">
        <v>0</v>
      </c>
      <c r="X614">
        <v>25.61</v>
      </c>
      <c r="Y614">
        <v>222.61</v>
      </c>
      <c r="Z614" t="s">
        <v>7865</v>
      </c>
      <c r="AA614" s="111" t="s">
        <v>1</v>
      </c>
      <c r="AB614" t="s">
        <v>7865</v>
      </c>
      <c r="AC614">
        <v>0</v>
      </c>
    </row>
    <row r="615" spans="1:29" hidden="1" x14ac:dyDescent="0.25">
      <c r="A615" t="s">
        <v>8320</v>
      </c>
      <c r="B615" t="str">
        <f t="shared" si="52"/>
        <v>Julio</v>
      </c>
      <c r="C615">
        <f t="shared" si="48"/>
        <v>0</v>
      </c>
      <c r="D615">
        <v>124</v>
      </c>
      <c r="E615">
        <v>2022</v>
      </c>
      <c r="F615" t="s">
        <v>8509</v>
      </c>
      <c r="G615" t="s">
        <v>7703</v>
      </c>
      <c r="H615" t="s">
        <v>0</v>
      </c>
      <c r="I615" t="str">
        <f t="shared" si="49"/>
        <v>CCF</v>
      </c>
      <c r="J615" t="str">
        <f t="shared" si="50"/>
        <v>Impreso por imprenta o tiquetes</v>
      </c>
      <c r="K615" s="64" t="s">
        <v>8500</v>
      </c>
      <c r="L615" s="64" t="s">
        <v>7865</v>
      </c>
      <c r="M615">
        <v>43</v>
      </c>
      <c r="N615" t="s">
        <v>7522</v>
      </c>
      <c r="O615" t="str">
        <f t="shared" si="51"/>
        <v>12170509850014</v>
      </c>
      <c r="P615" t="s">
        <v>7523</v>
      </c>
      <c r="Q615">
        <v>0</v>
      </c>
      <c r="R615">
        <v>0</v>
      </c>
      <c r="S615">
        <v>0</v>
      </c>
      <c r="T615">
        <v>52</v>
      </c>
      <c r="U615">
        <v>0</v>
      </c>
      <c r="V615">
        <v>0</v>
      </c>
      <c r="W615">
        <v>0</v>
      </c>
      <c r="X615">
        <v>6.76</v>
      </c>
      <c r="Y615">
        <v>58.76</v>
      </c>
      <c r="Z615" t="s">
        <v>7865</v>
      </c>
      <c r="AA615" s="111" t="s">
        <v>1</v>
      </c>
      <c r="AB615" t="s">
        <v>7865</v>
      </c>
      <c r="AC615">
        <v>0</v>
      </c>
    </row>
    <row r="616" spans="1:29" hidden="1" x14ac:dyDescent="0.25">
      <c r="A616" t="s">
        <v>8320</v>
      </c>
      <c r="B616" t="str">
        <f t="shared" si="52"/>
        <v>Julio</v>
      </c>
      <c r="C616">
        <f t="shared" si="48"/>
        <v>0</v>
      </c>
      <c r="D616">
        <v>123</v>
      </c>
      <c r="E616">
        <v>2022</v>
      </c>
      <c r="F616" t="s">
        <v>8508</v>
      </c>
      <c r="G616" t="s">
        <v>7703</v>
      </c>
      <c r="H616" t="s">
        <v>0</v>
      </c>
      <c r="I616" t="str">
        <f t="shared" si="49"/>
        <v>CCF</v>
      </c>
      <c r="J616" t="str">
        <f t="shared" si="50"/>
        <v>Impreso por imprenta o tiquetes</v>
      </c>
      <c r="K616" s="64" t="s">
        <v>8500</v>
      </c>
      <c r="L616" s="64" t="s">
        <v>7865</v>
      </c>
      <c r="M616">
        <v>2972898</v>
      </c>
      <c r="N616" t="s">
        <v>1315</v>
      </c>
      <c r="O616" t="str">
        <f t="shared" si="51"/>
        <v>06140108580017</v>
      </c>
      <c r="P616" t="s">
        <v>1316</v>
      </c>
      <c r="Q616">
        <v>0</v>
      </c>
      <c r="R616">
        <v>0</v>
      </c>
      <c r="S616">
        <v>0</v>
      </c>
      <c r="T616">
        <v>224.35</v>
      </c>
      <c r="U616">
        <v>0</v>
      </c>
      <c r="V616">
        <v>0</v>
      </c>
      <c r="W616">
        <v>0</v>
      </c>
      <c r="X616">
        <v>29.165500000000002</v>
      </c>
      <c r="Y616">
        <v>253.5155</v>
      </c>
      <c r="Z616" t="s">
        <v>7865</v>
      </c>
      <c r="AA616" s="111" t="s">
        <v>1</v>
      </c>
      <c r="AB616" t="s">
        <v>7865</v>
      </c>
      <c r="AC616">
        <v>0</v>
      </c>
    </row>
    <row r="617" spans="1:29" hidden="1" x14ac:dyDescent="0.25">
      <c r="A617" t="s">
        <v>8320</v>
      </c>
      <c r="B617" t="str">
        <f t="shared" si="52"/>
        <v>Julio</v>
      </c>
      <c r="C617">
        <f t="shared" si="48"/>
        <v>0</v>
      </c>
      <c r="D617">
        <v>122</v>
      </c>
      <c r="E617">
        <v>2022</v>
      </c>
      <c r="F617" t="s">
        <v>8520</v>
      </c>
      <c r="G617" t="s">
        <v>7703</v>
      </c>
      <c r="H617" t="s">
        <v>0</v>
      </c>
      <c r="I617" t="str">
        <f t="shared" si="49"/>
        <v>CCF</v>
      </c>
      <c r="J617" t="str">
        <f t="shared" si="50"/>
        <v>Impreso por imprenta o tiquetes</v>
      </c>
      <c r="K617" s="64" t="s">
        <v>8500</v>
      </c>
      <c r="L617" s="64" t="s">
        <v>7865</v>
      </c>
      <c r="M617">
        <v>55821</v>
      </c>
      <c r="N617" t="s">
        <v>253</v>
      </c>
      <c r="O617" t="str">
        <f t="shared" si="51"/>
        <v>06141504911068</v>
      </c>
      <c r="P617" t="s">
        <v>254</v>
      </c>
      <c r="Q617">
        <v>0</v>
      </c>
      <c r="R617">
        <v>0</v>
      </c>
      <c r="S617">
        <v>0</v>
      </c>
      <c r="T617">
        <v>2091</v>
      </c>
      <c r="U617">
        <v>0</v>
      </c>
      <c r="V617">
        <v>0</v>
      </c>
      <c r="W617">
        <v>0</v>
      </c>
      <c r="X617">
        <v>271.83</v>
      </c>
      <c r="Y617">
        <v>2362.83</v>
      </c>
      <c r="Z617" t="s">
        <v>7865</v>
      </c>
      <c r="AA617" s="111" t="s">
        <v>1</v>
      </c>
      <c r="AB617" t="s">
        <v>7865</v>
      </c>
      <c r="AC617">
        <v>0</v>
      </c>
    </row>
    <row r="618" spans="1:29" hidden="1" x14ac:dyDescent="0.25">
      <c r="A618" t="s">
        <v>8320</v>
      </c>
      <c r="B618" t="str">
        <f t="shared" si="52"/>
        <v>Julio</v>
      </c>
      <c r="C618">
        <f t="shared" si="48"/>
        <v>0</v>
      </c>
      <c r="D618">
        <v>121</v>
      </c>
      <c r="E618">
        <v>2022</v>
      </c>
      <c r="F618" t="s">
        <v>8520</v>
      </c>
      <c r="G618" t="s">
        <v>7703</v>
      </c>
      <c r="H618" t="s">
        <v>0</v>
      </c>
      <c r="I618" t="str">
        <f t="shared" si="49"/>
        <v>CCF</v>
      </c>
      <c r="J618" t="str">
        <f t="shared" si="50"/>
        <v>Impreso por imprenta o tiquetes</v>
      </c>
      <c r="K618" s="64" t="s">
        <v>8500</v>
      </c>
      <c r="L618" s="64" t="s">
        <v>7865</v>
      </c>
      <c r="M618">
        <v>36</v>
      </c>
      <c r="N618" t="s">
        <v>1564</v>
      </c>
      <c r="O618" t="str">
        <f t="shared" si="51"/>
        <v>06142806901106</v>
      </c>
      <c r="P618" t="s">
        <v>1565</v>
      </c>
      <c r="Q618">
        <v>0</v>
      </c>
      <c r="R618">
        <v>0</v>
      </c>
      <c r="S618">
        <v>0</v>
      </c>
      <c r="T618">
        <v>24</v>
      </c>
      <c r="U618">
        <v>0</v>
      </c>
      <c r="V618">
        <v>0</v>
      </c>
      <c r="W618">
        <v>0</v>
      </c>
      <c r="X618">
        <v>3.12</v>
      </c>
      <c r="Y618">
        <v>27.12</v>
      </c>
      <c r="Z618" t="s">
        <v>7865</v>
      </c>
      <c r="AA618" s="111" t="s">
        <v>1</v>
      </c>
      <c r="AB618" t="s">
        <v>7865</v>
      </c>
      <c r="AC618">
        <v>0</v>
      </c>
    </row>
    <row r="619" spans="1:29" hidden="1" x14ac:dyDescent="0.25">
      <c r="A619" t="s">
        <v>8320</v>
      </c>
      <c r="B619" t="str">
        <f t="shared" si="52"/>
        <v>Julio</v>
      </c>
      <c r="C619">
        <f t="shared" si="48"/>
        <v>0</v>
      </c>
      <c r="D619">
        <v>120</v>
      </c>
      <c r="E619">
        <v>2022</v>
      </c>
      <c r="F619" t="s">
        <v>8520</v>
      </c>
      <c r="G619" t="s">
        <v>7703</v>
      </c>
      <c r="H619" t="s">
        <v>0</v>
      </c>
      <c r="I619" t="str">
        <f t="shared" si="49"/>
        <v>CCF</v>
      </c>
      <c r="J619" t="str">
        <f t="shared" si="50"/>
        <v>Impreso por imprenta o tiquetes</v>
      </c>
      <c r="K619" s="64" t="s">
        <v>8500</v>
      </c>
      <c r="L619" s="64" t="s">
        <v>7865</v>
      </c>
      <c r="M619">
        <v>2967074</v>
      </c>
      <c r="N619" t="s">
        <v>1315</v>
      </c>
      <c r="O619" t="str">
        <f t="shared" si="51"/>
        <v>06140108580017</v>
      </c>
      <c r="P619" t="s">
        <v>1316</v>
      </c>
      <c r="Q619">
        <v>0</v>
      </c>
      <c r="R619">
        <v>0</v>
      </c>
      <c r="S619">
        <v>0</v>
      </c>
      <c r="T619">
        <v>217.7</v>
      </c>
      <c r="U619">
        <v>0</v>
      </c>
      <c r="V619">
        <v>0</v>
      </c>
      <c r="W619">
        <v>0</v>
      </c>
      <c r="X619">
        <v>28.300999999999998</v>
      </c>
      <c r="Y619">
        <v>246.00099999999998</v>
      </c>
      <c r="Z619" t="s">
        <v>7865</v>
      </c>
      <c r="AA619" s="111" t="s">
        <v>1</v>
      </c>
      <c r="AB619" t="s">
        <v>7865</v>
      </c>
      <c r="AC619">
        <v>0</v>
      </c>
    </row>
    <row r="620" spans="1:29" hidden="1" x14ac:dyDescent="0.25">
      <c r="A620" t="s">
        <v>8320</v>
      </c>
      <c r="B620" t="str">
        <f t="shared" si="52"/>
        <v>Julio</v>
      </c>
      <c r="C620">
        <f t="shared" ref="C620:C651" si="53">IF(A620="ENERO",REPLACE(A620,2,4,"nero"),IF(A620="FEBRERO",REPLACE(A620,2,6,"ebrero"),IF(A620="MARZO",REPLACE(A620,2,4,"arzo"),IF(A620="ABRIL",REPLACE(A620,2,4,"bril"),IF(A620="MAYO",REPLACE(A620,2,3,"ayo"),IF(A620="JUNIO",REPLACE(A620,2,4,"unio"),0))))))</f>
        <v>0</v>
      </c>
      <c r="D620">
        <v>119</v>
      </c>
      <c r="E620">
        <v>2022</v>
      </c>
      <c r="F620" t="s">
        <v>8520</v>
      </c>
      <c r="G620" t="s">
        <v>7703</v>
      </c>
      <c r="H620" t="s">
        <v>0</v>
      </c>
      <c r="I620" t="str">
        <f t="shared" si="49"/>
        <v>CCF</v>
      </c>
      <c r="J620" t="str">
        <f t="shared" si="50"/>
        <v>Impreso por imprenta o tiquetes</v>
      </c>
      <c r="K620" s="64" t="s">
        <v>8500</v>
      </c>
      <c r="L620" s="64" t="s">
        <v>7865</v>
      </c>
      <c r="M620">
        <v>814</v>
      </c>
      <c r="N620" t="s">
        <v>7706</v>
      </c>
      <c r="O620" t="str">
        <f t="shared" si="51"/>
        <v>12170505681051</v>
      </c>
      <c r="P620" t="s">
        <v>7707</v>
      </c>
      <c r="Q620">
        <v>0</v>
      </c>
      <c r="R620">
        <v>0</v>
      </c>
      <c r="S620">
        <v>0</v>
      </c>
      <c r="T620">
        <v>1743.36</v>
      </c>
      <c r="U620">
        <v>0</v>
      </c>
      <c r="V620">
        <v>0</v>
      </c>
      <c r="W620">
        <v>0</v>
      </c>
      <c r="X620">
        <v>226.63679999999999</v>
      </c>
      <c r="Y620">
        <v>1969.9967999999999</v>
      </c>
      <c r="Z620" t="s">
        <v>7865</v>
      </c>
      <c r="AA620" s="111" t="s">
        <v>1</v>
      </c>
      <c r="AB620" t="s">
        <v>7865</v>
      </c>
      <c r="AC620">
        <v>0</v>
      </c>
    </row>
    <row r="621" spans="1:29" hidden="1" x14ac:dyDescent="0.25">
      <c r="A621" t="s">
        <v>8320</v>
      </c>
      <c r="B621" t="str">
        <f t="shared" si="52"/>
        <v>Julio</v>
      </c>
      <c r="C621">
        <f t="shared" si="53"/>
        <v>0</v>
      </c>
      <c r="D621">
        <v>118</v>
      </c>
      <c r="E621">
        <v>2022</v>
      </c>
      <c r="F621" t="s">
        <v>8520</v>
      </c>
      <c r="G621" t="s">
        <v>7703</v>
      </c>
      <c r="H621" t="s">
        <v>0</v>
      </c>
      <c r="I621" t="str">
        <f t="shared" si="49"/>
        <v>CCF</v>
      </c>
      <c r="J621" t="str">
        <f t="shared" si="50"/>
        <v>Impreso por imprenta o tiquetes</v>
      </c>
      <c r="K621" s="64" t="s">
        <v>8500</v>
      </c>
      <c r="L621" s="64" t="s">
        <v>7865</v>
      </c>
      <c r="M621">
        <v>142866</v>
      </c>
      <c r="N621" t="s">
        <v>1352</v>
      </c>
      <c r="O621" t="str">
        <f t="shared" si="51"/>
        <v>06142708101053</v>
      </c>
      <c r="P621" t="s">
        <v>1353</v>
      </c>
      <c r="Q621">
        <v>1.94</v>
      </c>
      <c r="R621">
        <v>0</v>
      </c>
      <c r="S621">
        <v>0</v>
      </c>
      <c r="T621">
        <v>33.68</v>
      </c>
      <c r="U621">
        <v>0</v>
      </c>
      <c r="V621">
        <v>0</v>
      </c>
      <c r="W621">
        <v>0</v>
      </c>
      <c r="X621">
        <v>4.3784000000000001</v>
      </c>
      <c r="Y621">
        <v>39.998399999999997</v>
      </c>
      <c r="Z621" t="s">
        <v>7865</v>
      </c>
      <c r="AA621" s="111" t="s">
        <v>1</v>
      </c>
      <c r="AB621" t="s">
        <v>7865</v>
      </c>
      <c r="AC621">
        <v>0</v>
      </c>
    </row>
    <row r="622" spans="1:29" hidden="1" x14ac:dyDescent="0.25">
      <c r="A622" t="s">
        <v>8320</v>
      </c>
      <c r="B622" t="str">
        <f t="shared" si="52"/>
        <v>Julio</v>
      </c>
      <c r="C622">
        <f t="shared" si="53"/>
        <v>0</v>
      </c>
      <c r="D622">
        <v>117</v>
      </c>
      <c r="E622">
        <v>2022</v>
      </c>
      <c r="F622" t="s">
        <v>8520</v>
      </c>
      <c r="G622" t="s">
        <v>7703</v>
      </c>
      <c r="H622" t="s">
        <v>0</v>
      </c>
      <c r="I622" t="str">
        <f t="shared" si="49"/>
        <v>CCF</v>
      </c>
      <c r="J622" t="str">
        <f t="shared" si="50"/>
        <v>Impreso por imprenta o tiquetes</v>
      </c>
      <c r="K622" s="64" t="s">
        <v>8500</v>
      </c>
      <c r="L622" s="64" t="s">
        <v>7865</v>
      </c>
      <c r="M622">
        <v>355</v>
      </c>
      <c r="N622" t="s">
        <v>1043</v>
      </c>
      <c r="O622" t="str">
        <f t="shared" si="51"/>
        <v>06142703981055</v>
      </c>
      <c r="P622" t="s">
        <v>1044</v>
      </c>
      <c r="Q622">
        <v>0</v>
      </c>
      <c r="R622">
        <v>0</v>
      </c>
      <c r="S622">
        <v>0</v>
      </c>
      <c r="T622">
        <v>17424</v>
      </c>
      <c r="U622">
        <v>0</v>
      </c>
      <c r="V622">
        <v>0</v>
      </c>
      <c r="W622">
        <v>0</v>
      </c>
      <c r="X622">
        <v>2265.12</v>
      </c>
      <c r="Y622">
        <v>19689.12</v>
      </c>
      <c r="Z622" t="s">
        <v>7865</v>
      </c>
      <c r="AA622" s="111" t="s">
        <v>1</v>
      </c>
      <c r="AB622" t="s">
        <v>7865</v>
      </c>
      <c r="AC622">
        <v>0</v>
      </c>
    </row>
    <row r="623" spans="1:29" hidden="1" x14ac:dyDescent="0.25">
      <c r="A623" t="s">
        <v>8320</v>
      </c>
      <c r="B623" t="str">
        <f t="shared" si="52"/>
        <v>Julio</v>
      </c>
      <c r="C623">
        <f t="shared" si="53"/>
        <v>0</v>
      </c>
      <c r="D623">
        <v>116</v>
      </c>
      <c r="E623">
        <v>2022</v>
      </c>
      <c r="F623" t="s">
        <v>8553</v>
      </c>
      <c r="G623" t="s">
        <v>7703</v>
      </c>
      <c r="H623" t="s">
        <v>0</v>
      </c>
      <c r="I623" t="str">
        <f t="shared" si="49"/>
        <v>CCF</v>
      </c>
      <c r="J623" t="str">
        <f t="shared" si="50"/>
        <v>Impreso por imprenta o tiquetes</v>
      </c>
      <c r="K623" s="64" t="s">
        <v>8500</v>
      </c>
      <c r="L623" s="64" t="s">
        <v>7865</v>
      </c>
      <c r="M623">
        <v>1350431</v>
      </c>
      <c r="N623" t="s">
        <v>1352</v>
      </c>
      <c r="O623" t="str">
        <f t="shared" si="51"/>
        <v>06142708101053</v>
      </c>
      <c r="P623" t="s">
        <v>1353</v>
      </c>
      <c r="Q623">
        <v>0.7</v>
      </c>
      <c r="R623">
        <v>0</v>
      </c>
      <c r="S623">
        <v>0</v>
      </c>
      <c r="T623">
        <v>12.66</v>
      </c>
      <c r="U623">
        <v>0</v>
      </c>
      <c r="V623">
        <v>0</v>
      </c>
      <c r="W623">
        <v>0</v>
      </c>
      <c r="X623">
        <v>1.6458000000000002</v>
      </c>
      <c r="Y623">
        <v>15.005799999999999</v>
      </c>
      <c r="Z623" t="s">
        <v>7865</v>
      </c>
      <c r="AA623" s="111" t="s">
        <v>1</v>
      </c>
      <c r="AB623" t="s">
        <v>8047</v>
      </c>
      <c r="AC623">
        <v>1.1200000000000001</v>
      </c>
    </row>
    <row r="624" spans="1:29" hidden="1" x14ac:dyDescent="0.25">
      <c r="A624" t="s">
        <v>8320</v>
      </c>
      <c r="B624" t="str">
        <f t="shared" si="52"/>
        <v>Julio</v>
      </c>
      <c r="C624">
        <f t="shared" si="53"/>
        <v>0</v>
      </c>
      <c r="D624">
        <v>115</v>
      </c>
      <c r="E624">
        <v>2022</v>
      </c>
      <c r="F624" t="s">
        <v>8553</v>
      </c>
      <c r="G624" t="s">
        <v>7703</v>
      </c>
      <c r="H624" t="s">
        <v>0</v>
      </c>
      <c r="I624" t="str">
        <f t="shared" si="49"/>
        <v>CCF</v>
      </c>
      <c r="J624" t="str">
        <f t="shared" si="50"/>
        <v>Impreso por imprenta o tiquetes</v>
      </c>
      <c r="K624" s="64" t="s">
        <v>8500</v>
      </c>
      <c r="L624" s="64" t="s">
        <v>7865</v>
      </c>
      <c r="M624">
        <v>1303</v>
      </c>
      <c r="N624" t="s">
        <v>1550</v>
      </c>
      <c r="O624" t="str">
        <f t="shared" si="51"/>
        <v>13071610671016</v>
      </c>
      <c r="P624" t="s">
        <v>1551</v>
      </c>
      <c r="Q624">
        <v>0</v>
      </c>
      <c r="R624">
        <v>0</v>
      </c>
      <c r="S624">
        <v>0</v>
      </c>
      <c r="T624">
        <v>42.42</v>
      </c>
      <c r="U624">
        <v>0</v>
      </c>
      <c r="V624">
        <v>0</v>
      </c>
      <c r="W624">
        <v>0</v>
      </c>
      <c r="X624">
        <v>5.5146000000000006</v>
      </c>
      <c r="Y624">
        <v>47.934600000000003</v>
      </c>
      <c r="Z624" t="s">
        <v>7865</v>
      </c>
      <c r="AA624" s="111" t="s">
        <v>1</v>
      </c>
      <c r="AB624" t="s">
        <v>7865</v>
      </c>
      <c r="AC624">
        <v>0</v>
      </c>
    </row>
    <row r="625" spans="1:29" hidden="1" x14ac:dyDescent="0.25">
      <c r="A625" t="s">
        <v>8320</v>
      </c>
      <c r="B625" t="str">
        <f t="shared" si="52"/>
        <v>Julio</v>
      </c>
      <c r="C625">
        <f t="shared" si="53"/>
        <v>0</v>
      </c>
      <c r="D625">
        <v>114</v>
      </c>
      <c r="E625">
        <v>2022</v>
      </c>
      <c r="F625" t="s">
        <v>8507</v>
      </c>
      <c r="G625" t="s">
        <v>7703</v>
      </c>
      <c r="H625" t="s">
        <v>0</v>
      </c>
      <c r="I625" t="str">
        <f t="shared" si="49"/>
        <v>CCF</v>
      </c>
      <c r="J625" t="str">
        <f t="shared" si="50"/>
        <v>Impreso por imprenta o tiquetes</v>
      </c>
      <c r="K625" s="64" t="s">
        <v>8500</v>
      </c>
      <c r="L625" s="64" t="s">
        <v>7865</v>
      </c>
      <c r="M625">
        <v>980</v>
      </c>
      <c r="N625" t="s">
        <v>1355</v>
      </c>
      <c r="O625" t="str">
        <f t="shared" si="51"/>
        <v>06141607031015</v>
      </c>
      <c r="P625" t="s">
        <v>1356</v>
      </c>
      <c r="Q625">
        <v>0</v>
      </c>
      <c r="R625">
        <v>0</v>
      </c>
      <c r="S625">
        <v>0</v>
      </c>
      <c r="T625">
        <v>45</v>
      </c>
      <c r="U625">
        <v>0</v>
      </c>
      <c r="V625">
        <v>0</v>
      </c>
      <c r="W625">
        <v>0</v>
      </c>
      <c r="X625">
        <v>5.8500000000000005</v>
      </c>
      <c r="Y625">
        <v>50.85</v>
      </c>
      <c r="Z625" t="s">
        <v>7865</v>
      </c>
      <c r="AA625" s="111" t="s">
        <v>1</v>
      </c>
      <c r="AB625" t="s">
        <v>7865</v>
      </c>
      <c r="AC625">
        <v>0</v>
      </c>
    </row>
    <row r="626" spans="1:29" hidden="1" x14ac:dyDescent="0.25">
      <c r="A626" t="s">
        <v>8320</v>
      </c>
      <c r="B626" t="str">
        <f t="shared" si="52"/>
        <v>Julio</v>
      </c>
      <c r="C626">
        <f t="shared" si="53"/>
        <v>0</v>
      </c>
      <c r="D626">
        <v>113</v>
      </c>
      <c r="E626">
        <v>2022</v>
      </c>
      <c r="F626" t="s">
        <v>8507</v>
      </c>
      <c r="G626" t="s">
        <v>7703</v>
      </c>
      <c r="H626" t="s">
        <v>0</v>
      </c>
      <c r="I626" t="str">
        <f t="shared" si="49"/>
        <v>CCF</v>
      </c>
      <c r="J626" t="str">
        <f t="shared" si="50"/>
        <v>Impreso por imprenta o tiquetes</v>
      </c>
      <c r="K626" s="64" t="s">
        <v>8500</v>
      </c>
      <c r="L626" s="64" t="s">
        <v>7865</v>
      </c>
      <c r="M626">
        <v>292807</v>
      </c>
      <c r="N626" t="s">
        <v>2794</v>
      </c>
      <c r="O626" t="str">
        <f t="shared" si="51"/>
        <v>06143001780012</v>
      </c>
      <c r="P626" t="s">
        <v>2795</v>
      </c>
      <c r="Q626">
        <v>0</v>
      </c>
      <c r="R626">
        <v>0</v>
      </c>
      <c r="S626">
        <v>0</v>
      </c>
      <c r="T626">
        <v>38.880000000000003</v>
      </c>
      <c r="U626">
        <v>0</v>
      </c>
      <c r="V626">
        <v>0</v>
      </c>
      <c r="W626">
        <v>0</v>
      </c>
      <c r="X626">
        <v>5.0544000000000002</v>
      </c>
      <c r="Y626">
        <v>43.934400000000004</v>
      </c>
      <c r="Z626" t="s">
        <v>7865</v>
      </c>
      <c r="AA626" s="111" t="s">
        <v>1</v>
      </c>
      <c r="AB626" t="s">
        <v>7865</v>
      </c>
      <c r="AC626">
        <v>0</v>
      </c>
    </row>
    <row r="627" spans="1:29" hidden="1" x14ac:dyDescent="0.25">
      <c r="A627" t="s">
        <v>8320</v>
      </c>
      <c r="B627" t="str">
        <f t="shared" si="52"/>
        <v>Julio</v>
      </c>
      <c r="C627">
        <f t="shared" si="53"/>
        <v>0</v>
      </c>
      <c r="D627">
        <v>112</v>
      </c>
      <c r="E627">
        <v>2022</v>
      </c>
      <c r="F627" t="s">
        <v>8507</v>
      </c>
      <c r="G627" t="s">
        <v>7703</v>
      </c>
      <c r="H627" t="s">
        <v>0</v>
      </c>
      <c r="I627" t="str">
        <f t="shared" si="49"/>
        <v>CCF</v>
      </c>
      <c r="J627" t="str">
        <f t="shared" si="50"/>
        <v>Impreso por imprenta o tiquetes</v>
      </c>
      <c r="K627" s="64" t="s">
        <v>8500</v>
      </c>
      <c r="L627" s="64" t="s">
        <v>7865</v>
      </c>
      <c r="M627">
        <v>5401</v>
      </c>
      <c r="O627" t="str">
        <f t="shared" si="51"/>
        <v>007339078</v>
      </c>
      <c r="P627" t="s">
        <v>8552</v>
      </c>
      <c r="Q627">
        <v>1.1599999999999999</v>
      </c>
      <c r="R627">
        <v>0</v>
      </c>
      <c r="S627">
        <v>0</v>
      </c>
      <c r="T627">
        <v>21.1</v>
      </c>
      <c r="U627">
        <v>0</v>
      </c>
      <c r="V627">
        <v>0</v>
      </c>
      <c r="W627">
        <v>0</v>
      </c>
      <c r="X627">
        <v>2.7430000000000003</v>
      </c>
      <c r="Y627">
        <v>25.003</v>
      </c>
      <c r="Z627" t="s">
        <v>8551</v>
      </c>
      <c r="AA627" s="111" t="s">
        <v>1</v>
      </c>
      <c r="AB627" t="s">
        <v>7865</v>
      </c>
      <c r="AC627">
        <v>0</v>
      </c>
    </row>
    <row r="628" spans="1:29" hidden="1" x14ac:dyDescent="0.25">
      <c r="A628" t="s">
        <v>8320</v>
      </c>
      <c r="B628" t="str">
        <f t="shared" si="52"/>
        <v>Julio</v>
      </c>
      <c r="C628">
        <f t="shared" si="53"/>
        <v>0</v>
      </c>
      <c r="D628">
        <v>111</v>
      </c>
      <c r="E628">
        <v>2022</v>
      </c>
      <c r="F628" t="s">
        <v>8506</v>
      </c>
      <c r="G628" t="s">
        <v>7703</v>
      </c>
      <c r="H628" t="s">
        <v>0</v>
      </c>
      <c r="I628" t="str">
        <f t="shared" si="49"/>
        <v>CCF</v>
      </c>
      <c r="J628" t="str">
        <f t="shared" si="50"/>
        <v>Impreso por imprenta o tiquetes</v>
      </c>
      <c r="K628" s="64" t="s">
        <v>8500</v>
      </c>
      <c r="L628" s="64" t="s">
        <v>7865</v>
      </c>
      <c r="M628">
        <v>288</v>
      </c>
      <c r="N628" t="s">
        <v>7662</v>
      </c>
      <c r="O628" t="str">
        <f t="shared" si="51"/>
        <v>06143007891048</v>
      </c>
      <c r="P628" t="s">
        <v>7676</v>
      </c>
      <c r="Q628">
        <v>0</v>
      </c>
      <c r="R628">
        <v>0</v>
      </c>
      <c r="S628">
        <v>0</v>
      </c>
      <c r="T628">
        <v>149</v>
      </c>
      <c r="U628">
        <v>0</v>
      </c>
      <c r="V628">
        <v>0</v>
      </c>
      <c r="W628">
        <v>0</v>
      </c>
      <c r="X628">
        <v>19.37</v>
      </c>
      <c r="Y628">
        <v>168.37</v>
      </c>
      <c r="Z628" t="s">
        <v>7865</v>
      </c>
      <c r="AA628" s="111" t="s">
        <v>1</v>
      </c>
      <c r="AB628" t="s">
        <v>7865</v>
      </c>
      <c r="AC628">
        <v>0</v>
      </c>
    </row>
    <row r="629" spans="1:29" hidden="1" x14ac:dyDescent="0.25">
      <c r="A629" t="s">
        <v>8320</v>
      </c>
      <c r="B629" t="str">
        <f t="shared" si="52"/>
        <v>Julio</v>
      </c>
      <c r="C629">
        <f t="shared" si="53"/>
        <v>0</v>
      </c>
      <c r="D629">
        <v>110</v>
      </c>
      <c r="E629">
        <v>2022</v>
      </c>
      <c r="F629" t="s">
        <v>8506</v>
      </c>
      <c r="G629" t="s">
        <v>7703</v>
      </c>
      <c r="H629" t="s">
        <v>0</v>
      </c>
      <c r="I629" t="str">
        <f t="shared" si="49"/>
        <v>CCF</v>
      </c>
      <c r="J629" t="str">
        <f t="shared" si="50"/>
        <v>Impreso por imprenta o tiquetes</v>
      </c>
      <c r="K629" s="64" t="s">
        <v>8500</v>
      </c>
      <c r="L629" s="64" t="s">
        <v>7865</v>
      </c>
      <c r="M629">
        <v>502643</v>
      </c>
      <c r="N629" t="s">
        <v>1352</v>
      </c>
      <c r="O629" t="str">
        <f t="shared" si="51"/>
        <v>06142708101053</v>
      </c>
      <c r="P629" t="s">
        <v>1353</v>
      </c>
      <c r="Q629">
        <v>1.93</v>
      </c>
      <c r="R629">
        <v>0</v>
      </c>
      <c r="S629">
        <v>0</v>
      </c>
      <c r="T629">
        <v>33.69</v>
      </c>
      <c r="U629">
        <v>0</v>
      </c>
      <c r="V629">
        <v>0</v>
      </c>
      <c r="W629">
        <v>0</v>
      </c>
      <c r="X629">
        <v>4.3796999999999997</v>
      </c>
      <c r="Y629">
        <v>39.999699999999997</v>
      </c>
      <c r="Z629" t="s">
        <v>7865</v>
      </c>
      <c r="AA629" s="111" t="s">
        <v>1</v>
      </c>
      <c r="AB629" t="s">
        <v>7865</v>
      </c>
      <c r="AC629">
        <v>0</v>
      </c>
    </row>
    <row r="630" spans="1:29" hidden="1" x14ac:dyDescent="0.25">
      <c r="A630" t="s">
        <v>8320</v>
      </c>
      <c r="B630" t="str">
        <f t="shared" si="52"/>
        <v>Julio</v>
      </c>
      <c r="C630">
        <f t="shared" si="53"/>
        <v>0</v>
      </c>
      <c r="D630">
        <v>109</v>
      </c>
      <c r="E630">
        <v>2022</v>
      </c>
      <c r="F630" t="s">
        <v>8506</v>
      </c>
      <c r="G630" t="s">
        <v>7703</v>
      </c>
      <c r="H630" t="s">
        <v>0</v>
      </c>
      <c r="I630" t="str">
        <f t="shared" si="49"/>
        <v>CCF</v>
      </c>
      <c r="J630" t="str">
        <f t="shared" si="50"/>
        <v>Impreso por imprenta o tiquetes</v>
      </c>
      <c r="K630" s="64" t="s">
        <v>8500</v>
      </c>
      <c r="L630" s="64" t="s">
        <v>7865</v>
      </c>
      <c r="M630">
        <v>15372</v>
      </c>
      <c r="N630" t="s">
        <v>1453</v>
      </c>
      <c r="O630" t="str">
        <f t="shared" si="51"/>
        <v>05111703630014</v>
      </c>
      <c r="P630" t="s">
        <v>1454</v>
      </c>
      <c r="Q630">
        <v>2.14</v>
      </c>
      <c r="R630">
        <v>0</v>
      </c>
      <c r="S630">
        <v>0</v>
      </c>
      <c r="T630">
        <v>37.93</v>
      </c>
      <c r="U630">
        <v>0</v>
      </c>
      <c r="V630">
        <v>0</v>
      </c>
      <c r="W630">
        <v>0</v>
      </c>
      <c r="X630">
        <v>4.9309000000000003</v>
      </c>
      <c r="Y630">
        <v>45.000900000000001</v>
      </c>
      <c r="Z630" t="s">
        <v>7865</v>
      </c>
      <c r="AA630" s="111" t="s">
        <v>1</v>
      </c>
      <c r="AB630" t="s">
        <v>7865</v>
      </c>
      <c r="AC630">
        <v>0</v>
      </c>
    </row>
    <row r="631" spans="1:29" hidden="1" x14ac:dyDescent="0.25">
      <c r="A631" t="s">
        <v>8320</v>
      </c>
      <c r="B631" t="str">
        <f t="shared" si="52"/>
        <v>Julio</v>
      </c>
      <c r="C631">
        <f t="shared" si="53"/>
        <v>0</v>
      </c>
      <c r="D631">
        <v>108</v>
      </c>
      <c r="E631">
        <v>2022</v>
      </c>
      <c r="F631" t="s">
        <v>8505</v>
      </c>
      <c r="G631" t="s">
        <v>7703</v>
      </c>
      <c r="H631" t="s">
        <v>0</v>
      </c>
      <c r="I631" t="str">
        <f t="shared" si="49"/>
        <v>CCF</v>
      </c>
      <c r="J631" t="str">
        <f t="shared" si="50"/>
        <v>Impreso por imprenta o tiquetes</v>
      </c>
      <c r="K631" s="64" t="s">
        <v>8500</v>
      </c>
      <c r="L631" s="64" t="s">
        <v>7865</v>
      </c>
      <c r="M631">
        <v>757</v>
      </c>
      <c r="N631" t="s">
        <v>1369</v>
      </c>
      <c r="O631" t="str">
        <f t="shared" si="51"/>
        <v>06143003710013</v>
      </c>
      <c r="P631" t="s">
        <v>1370</v>
      </c>
      <c r="Q631">
        <v>0</v>
      </c>
      <c r="R631">
        <v>0</v>
      </c>
      <c r="S631">
        <v>0</v>
      </c>
      <c r="T631">
        <v>388.2</v>
      </c>
      <c r="U631">
        <v>0</v>
      </c>
      <c r="V631">
        <v>0</v>
      </c>
      <c r="W631">
        <v>0</v>
      </c>
      <c r="X631">
        <v>50.466000000000001</v>
      </c>
      <c r="Y631">
        <v>438.666</v>
      </c>
      <c r="Z631" t="s">
        <v>7865</v>
      </c>
      <c r="AA631" s="111" t="s">
        <v>1</v>
      </c>
      <c r="AB631" t="s">
        <v>7865</v>
      </c>
      <c r="AC631">
        <v>0</v>
      </c>
    </row>
    <row r="632" spans="1:29" hidden="1" x14ac:dyDescent="0.25">
      <c r="A632" t="s">
        <v>8320</v>
      </c>
      <c r="B632" t="str">
        <f t="shared" si="52"/>
        <v>Julio</v>
      </c>
      <c r="C632">
        <f t="shared" si="53"/>
        <v>0</v>
      </c>
      <c r="D632">
        <v>107</v>
      </c>
      <c r="E632">
        <v>2022</v>
      </c>
      <c r="F632" t="s">
        <v>8505</v>
      </c>
      <c r="G632" t="s">
        <v>7703</v>
      </c>
      <c r="H632" t="s">
        <v>0</v>
      </c>
      <c r="I632" t="str">
        <f t="shared" si="49"/>
        <v>CCF</v>
      </c>
      <c r="J632" t="str">
        <f t="shared" si="50"/>
        <v>Impreso por imprenta o tiquetes</v>
      </c>
      <c r="K632" s="64" t="s">
        <v>8500</v>
      </c>
      <c r="L632" s="64" t="s">
        <v>7865</v>
      </c>
      <c r="M632">
        <v>240</v>
      </c>
      <c r="N632" t="s">
        <v>1043</v>
      </c>
      <c r="O632" t="str">
        <f t="shared" si="51"/>
        <v>06142703981055</v>
      </c>
      <c r="P632" t="s">
        <v>1044</v>
      </c>
      <c r="Q632">
        <v>0</v>
      </c>
      <c r="R632">
        <v>0</v>
      </c>
      <c r="S632">
        <v>0</v>
      </c>
      <c r="T632">
        <v>294</v>
      </c>
      <c r="U632">
        <v>0</v>
      </c>
      <c r="V632">
        <v>0</v>
      </c>
      <c r="W632">
        <v>0</v>
      </c>
      <c r="X632">
        <v>38.22</v>
      </c>
      <c r="Y632">
        <v>332.22</v>
      </c>
      <c r="Z632" t="s">
        <v>7865</v>
      </c>
      <c r="AA632" s="111" t="s">
        <v>1</v>
      </c>
      <c r="AB632" t="s">
        <v>7865</v>
      </c>
      <c r="AC632">
        <v>0</v>
      </c>
    </row>
    <row r="633" spans="1:29" hidden="1" x14ac:dyDescent="0.25">
      <c r="A633" t="s">
        <v>8320</v>
      </c>
      <c r="B633" t="str">
        <f t="shared" si="52"/>
        <v>Julio</v>
      </c>
      <c r="C633">
        <f t="shared" si="53"/>
        <v>0</v>
      </c>
      <c r="D633">
        <v>106</v>
      </c>
      <c r="E633">
        <v>2022</v>
      </c>
      <c r="F633" t="s">
        <v>8505</v>
      </c>
      <c r="G633" t="s">
        <v>7703</v>
      </c>
      <c r="H633" t="s">
        <v>0</v>
      </c>
      <c r="I633" t="str">
        <f t="shared" si="49"/>
        <v>CCF</v>
      </c>
      <c r="J633" t="str">
        <f t="shared" si="50"/>
        <v>Impreso por imprenta o tiquetes</v>
      </c>
      <c r="K633" s="64" t="s">
        <v>8500</v>
      </c>
      <c r="L633" s="64" t="s">
        <v>7865</v>
      </c>
      <c r="M633">
        <v>7557</v>
      </c>
      <c r="N633" t="s">
        <v>1401</v>
      </c>
      <c r="O633" t="str">
        <f t="shared" si="51"/>
        <v>06140406191018</v>
      </c>
      <c r="P633" t="s">
        <v>1402</v>
      </c>
      <c r="Q633">
        <v>1.93</v>
      </c>
      <c r="R633">
        <v>0</v>
      </c>
      <c r="S633">
        <v>0</v>
      </c>
      <c r="T633">
        <v>33.69</v>
      </c>
      <c r="U633">
        <v>0</v>
      </c>
      <c r="V633">
        <v>0</v>
      </c>
      <c r="W633">
        <v>0</v>
      </c>
      <c r="X633">
        <v>4.3796999999999997</v>
      </c>
      <c r="Y633">
        <v>39.999699999999997</v>
      </c>
      <c r="Z633" t="s">
        <v>7865</v>
      </c>
      <c r="AA633" s="111" t="s">
        <v>1</v>
      </c>
      <c r="AB633" t="s">
        <v>7865</v>
      </c>
      <c r="AC633">
        <v>0</v>
      </c>
    </row>
    <row r="634" spans="1:29" hidden="1" x14ac:dyDescent="0.25">
      <c r="A634" t="s">
        <v>8320</v>
      </c>
      <c r="B634" t="str">
        <f t="shared" si="52"/>
        <v>Julio</v>
      </c>
      <c r="C634">
        <f t="shared" si="53"/>
        <v>0</v>
      </c>
      <c r="D634">
        <v>105</v>
      </c>
      <c r="E634">
        <v>2022</v>
      </c>
      <c r="F634" t="s">
        <v>8505</v>
      </c>
      <c r="G634" t="s">
        <v>7703</v>
      </c>
      <c r="H634" t="s">
        <v>0</v>
      </c>
      <c r="I634" t="str">
        <f t="shared" si="49"/>
        <v>CCF</v>
      </c>
      <c r="J634" t="str">
        <f t="shared" si="50"/>
        <v>Impreso por imprenta o tiquetes</v>
      </c>
      <c r="K634" s="64" t="s">
        <v>8500</v>
      </c>
      <c r="L634" s="64" t="s">
        <v>7865</v>
      </c>
      <c r="M634">
        <v>796</v>
      </c>
      <c r="N634" t="s">
        <v>7706</v>
      </c>
      <c r="O634" t="str">
        <f t="shared" si="51"/>
        <v>12170505681051</v>
      </c>
      <c r="P634" t="s">
        <v>7707</v>
      </c>
      <c r="Q634">
        <v>0</v>
      </c>
      <c r="R634">
        <v>0</v>
      </c>
      <c r="S634">
        <v>0</v>
      </c>
      <c r="T634">
        <v>247.79</v>
      </c>
      <c r="U634">
        <v>0</v>
      </c>
      <c r="V634">
        <v>0</v>
      </c>
      <c r="W634">
        <v>0</v>
      </c>
      <c r="X634">
        <v>32.212699999999998</v>
      </c>
      <c r="Y634">
        <v>280.0027</v>
      </c>
      <c r="Z634" t="s">
        <v>7865</v>
      </c>
      <c r="AA634" s="111" t="s">
        <v>1</v>
      </c>
      <c r="AB634" t="s">
        <v>7865</v>
      </c>
      <c r="AC634">
        <v>0</v>
      </c>
    </row>
    <row r="635" spans="1:29" hidden="1" x14ac:dyDescent="0.25">
      <c r="A635" t="s">
        <v>8320</v>
      </c>
      <c r="B635" t="str">
        <f t="shared" si="52"/>
        <v>Julio</v>
      </c>
      <c r="C635">
        <f t="shared" si="53"/>
        <v>0</v>
      </c>
      <c r="D635">
        <v>104</v>
      </c>
      <c r="E635">
        <v>2022</v>
      </c>
      <c r="F635" t="s">
        <v>8505</v>
      </c>
      <c r="G635" t="s">
        <v>7703</v>
      </c>
      <c r="H635" t="s">
        <v>0</v>
      </c>
      <c r="I635" t="str">
        <f t="shared" si="49"/>
        <v>CCF</v>
      </c>
      <c r="J635" t="str">
        <f t="shared" si="50"/>
        <v>Impreso por imprenta o tiquetes</v>
      </c>
      <c r="K635" s="64" t="s">
        <v>8500</v>
      </c>
      <c r="L635" s="64" t="s">
        <v>7865</v>
      </c>
      <c r="M635">
        <v>9401</v>
      </c>
      <c r="N635" t="s">
        <v>1348</v>
      </c>
      <c r="O635" t="str">
        <f t="shared" si="51"/>
        <v>06142406870019</v>
      </c>
      <c r="P635" t="s">
        <v>1349</v>
      </c>
      <c r="Q635">
        <v>0</v>
      </c>
      <c r="R635">
        <v>0</v>
      </c>
      <c r="S635">
        <v>0</v>
      </c>
      <c r="T635">
        <v>199.25</v>
      </c>
      <c r="U635">
        <v>0</v>
      </c>
      <c r="V635">
        <v>0</v>
      </c>
      <c r="W635">
        <v>0</v>
      </c>
      <c r="X635">
        <v>25.9025</v>
      </c>
      <c r="Y635">
        <v>225.1525</v>
      </c>
      <c r="Z635" t="s">
        <v>7865</v>
      </c>
      <c r="AA635" s="111" t="s">
        <v>1</v>
      </c>
      <c r="AB635" t="s">
        <v>7865</v>
      </c>
      <c r="AC635">
        <v>0</v>
      </c>
    </row>
    <row r="636" spans="1:29" hidden="1" x14ac:dyDescent="0.25">
      <c r="A636" t="s">
        <v>8320</v>
      </c>
      <c r="B636" t="str">
        <f t="shared" si="52"/>
        <v>Julio</v>
      </c>
      <c r="C636">
        <f t="shared" si="53"/>
        <v>0</v>
      </c>
      <c r="D636">
        <v>103</v>
      </c>
      <c r="E636">
        <v>2022</v>
      </c>
      <c r="F636" t="s">
        <v>8505</v>
      </c>
      <c r="G636" t="s">
        <v>7703</v>
      </c>
      <c r="H636" t="s">
        <v>0</v>
      </c>
      <c r="I636" t="str">
        <f t="shared" si="49"/>
        <v>CCF</v>
      </c>
      <c r="J636" t="str">
        <f t="shared" si="50"/>
        <v>Impreso por imprenta o tiquetes</v>
      </c>
      <c r="K636" s="64" t="s">
        <v>8500</v>
      </c>
      <c r="L636" s="64" t="s">
        <v>7865</v>
      </c>
      <c r="M636">
        <v>15821</v>
      </c>
      <c r="N636" t="s">
        <v>127</v>
      </c>
      <c r="O636" t="str">
        <f t="shared" si="51"/>
        <v>12172508931019</v>
      </c>
      <c r="P636" t="s">
        <v>128</v>
      </c>
      <c r="Q636">
        <v>0</v>
      </c>
      <c r="R636">
        <v>0</v>
      </c>
      <c r="S636">
        <v>0</v>
      </c>
      <c r="T636">
        <v>1955.2</v>
      </c>
      <c r="U636">
        <v>0</v>
      </c>
      <c r="V636">
        <v>0</v>
      </c>
      <c r="W636">
        <v>0</v>
      </c>
      <c r="X636">
        <v>254.17600000000002</v>
      </c>
      <c r="Y636">
        <v>2209.3760000000002</v>
      </c>
      <c r="Z636" t="s">
        <v>7865</v>
      </c>
      <c r="AA636" s="111" t="s">
        <v>1</v>
      </c>
      <c r="AB636" t="s">
        <v>7865</v>
      </c>
      <c r="AC636">
        <v>0</v>
      </c>
    </row>
    <row r="637" spans="1:29" hidden="1" x14ac:dyDescent="0.25">
      <c r="A637" t="s">
        <v>8320</v>
      </c>
      <c r="B637" t="str">
        <f t="shared" si="52"/>
        <v>Julio</v>
      </c>
      <c r="C637">
        <f t="shared" si="53"/>
        <v>0</v>
      </c>
      <c r="D637">
        <v>102</v>
      </c>
      <c r="E637">
        <v>2022</v>
      </c>
      <c r="F637" t="s">
        <v>8505</v>
      </c>
      <c r="G637" t="s">
        <v>7703</v>
      </c>
      <c r="H637" t="s">
        <v>0</v>
      </c>
      <c r="I637" t="str">
        <f t="shared" si="49"/>
        <v>CCF</v>
      </c>
      <c r="J637" t="str">
        <f t="shared" si="50"/>
        <v>Impreso por imprenta o tiquetes</v>
      </c>
      <c r="K637" s="64" t="s">
        <v>8500</v>
      </c>
      <c r="L637" s="64" t="s">
        <v>7865</v>
      </c>
      <c r="M637">
        <v>71</v>
      </c>
      <c r="N637" t="s">
        <v>7935</v>
      </c>
      <c r="O637" t="str">
        <f t="shared" si="51"/>
        <v>06141012141020</v>
      </c>
      <c r="P637" t="s">
        <v>7936</v>
      </c>
      <c r="Q637">
        <v>0</v>
      </c>
      <c r="R637">
        <v>0</v>
      </c>
      <c r="S637">
        <v>0</v>
      </c>
      <c r="T637">
        <v>26.55</v>
      </c>
      <c r="U637">
        <v>0</v>
      </c>
      <c r="V637">
        <v>0</v>
      </c>
      <c r="W637">
        <v>0</v>
      </c>
      <c r="X637">
        <v>3.4515000000000002</v>
      </c>
      <c r="Y637">
        <v>30.0015</v>
      </c>
      <c r="Z637" t="s">
        <v>7865</v>
      </c>
      <c r="AA637" s="111" t="s">
        <v>1</v>
      </c>
      <c r="AB637" t="s">
        <v>7865</v>
      </c>
      <c r="AC637">
        <v>0</v>
      </c>
    </row>
    <row r="638" spans="1:29" hidden="1" x14ac:dyDescent="0.25">
      <c r="A638" t="s">
        <v>8320</v>
      </c>
      <c r="B638" t="str">
        <f t="shared" si="52"/>
        <v>Julio</v>
      </c>
      <c r="C638">
        <f t="shared" si="53"/>
        <v>0</v>
      </c>
      <c r="D638">
        <v>101</v>
      </c>
      <c r="E638">
        <v>2022</v>
      </c>
      <c r="F638" t="s">
        <v>8504</v>
      </c>
      <c r="G638" t="s">
        <v>7703</v>
      </c>
      <c r="H638" t="s">
        <v>0</v>
      </c>
      <c r="I638" t="str">
        <f t="shared" si="49"/>
        <v>CCF</v>
      </c>
      <c r="J638" t="str">
        <f t="shared" si="50"/>
        <v>Impreso por imprenta o tiquetes</v>
      </c>
      <c r="K638" s="64" t="s">
        <v>8500</v>
      </c>
      <c r="L638" s="64" t="s">
        <v>7865</v>
      </c>
      <c r="M638">
        <v>296621</v>
      </c>
      <c r="N638" t="s">
        <v>1324</v>
      </c>
      <c r="O638" t="str">
        <f t="shared" si="51"/>
        <v>06141101690011</v>
      </c>
      <c r="P638" t="s">
        <v>1325</v>
      </c>
      <c r="Q638">
        <v>0</v>
      </c>
      <c r="R638">
        <v>0</v>
      </c>
      <c r="S638">
        <v>0</v>
      </c>
      <c r="T638">
        <v>35.520000000000003</v>
      </c>
      <c r="U638">
        <v>0</v>
      </c>
      <c r="V638">
        <v>0</v>
      </c>
      <c r="W638">
        <v>0</v>
      </c>
      <c r="X638">
        <v>4.6176000000000004</v>
      </c>
      <c r="Y638">
        <v>40.137600000000006</v>
      </c>
      <c r="Z638" t="s">
        <v>7865</v>
      </c>
      <c r="AA638" s="111" t="s">
        <v>1</v>
      </c>
      <c r="AB638" t="s">
        <v>7865</v>
      </c>
      <c r="AC638">
        <v>0</v>
      </c>
    </row>
    <row r="639" spans="1:29" hidden="1" x14ac:dyDescent="0.25">
      <c r="A639" t="s">
        <v>8320</v>
      </c>
      <c r="B639" t="str">
        <f t="shared" si="52"/>
        <v>Julio</v>
      </c>
      <c r="C639">
        <f t="shared" si="53"/>
        <v>0</v>
      </c>
      <c r="D639">
        <v>100</v>
      </c>
      <c r="E639">
        <v>2022</v>
      </c>
      <c r="F639" t="s">
        <v>8504</v>
      </c>
      <c r="G639" t="s">
        <v>7703</v>
      </c>
      <c r="H639" t="s">
        <v>0</v>
      </c>
      <c r="I639" t="str">
        <f t="shared" si="49"/>
        <v>CCF</v>
      </c>
      <c r="J639" t="str">
        <f t="shared" si="50"/>
        <v>Impreso por imprenta o tiquetes</v>
      </c>
      <c r="K639" s="64" t="s">
        <v>8500</v>
      </c>
      <c r="L639" s="64" t="s">
        <v>7865</v>
      </c>
      <c r="M639">
        <v>4381</v>
      </c>
      <c r="N639" t="s">
        <v>1525</v>
      </c>
      <c r="O639" t="str">
        <f t="shared" si="51"/>
        <v>06140706911055</v>
      </c>
      <c r="P639" t="s">
        <v>1526</v>
      </c>
      <c r="Q639">
        <v>0</v>
      </c>
      <c r="R639">
        <v>0</v>
      </c>
      <c r="S639">
        <v>0</v>
      </c>
      <c r="T639">
        <v>162.47999999999999</v>
      </c>
      <c r="U639">
        <v>0</v>
      </c>
      <c r="V639">
        <v>0</v>
      </c>
      <c r="W639">
        <v>0</v>
      </c>
      <c r="X639">
        <v>21.122399999999999</v>
      </c>
      <c r="Y639">
        <v>183.60239999999999</v>
      </c>
      <c r="Z639" t="s">
        <v>7865</v>
      </c>
      <c r="AA639" s="111" t="s">
        <v>1</v>
      </c>
      <c r="AB639" t="s">
        <v>7865</v>
      </c>
      <c r="AC639">
        <v>0</v>
      </c>
    </row>
    <row r="640" spans="1:29" hidden="1" x14ac:dyDescent="0.25">
      <c r="A640" t="s">
        <v>8320</v>
      </c>
      <c r="B640" t="str">
        <f t="shared" si="52"/>
        <v>Julio</v>
      </c>
      <c r="C640">
        <f t="shared" si="53"/>
        <v>0</v>
      </c>
      <c r="D640">
        <v>99</v>
      </c>
      <c r="E640">
        <v>2022</v>
      </c>
      <c r="F640" t="s">
        <v>8504</v>
      </c>
      <c r="G640" t="s">
        <v>7703</v>
      </c>
      <c r="H640" t="s">
        <v>0</v>
      </c>
      <c r="I640" t="str">
        <f t="shared" si="49"/>
        <v>CCF</v>
      </c>
      <c r="J640" t="str">
        <f t="shared" si="50"/>
        <v>Impreso por imprenta o tiquetes</v>
      </c>
      <c r="K640" s="64" t="s">
        <v>8500</v>
      </c>
      <c r="L640" s="64" t="s">
        <v>7865</v>
      </c>
      <c r="M640">
        <v>362646</v>
      </c>
      <c r="N640" t="s">
        <v>2272</v>
      </c>
      <c r="O640" t="str">
        <f t="shared" si="51"/>
        <v>06142305771172</v>
      </c>
      <c r="P640" t="s">
        <v>2273</v>
      </c>
      <c r="Q640">
        <v>1.9</v>
      </c>
      <c r="R640">
        <v>0</v>
      </c>
      <c r="S640">
        <v>0</v>
      </c>
      <c r="T640">
        <v>33.72</v>
      </c>
      <c r="U640">
        <v>0</v>
      </c>
      <c r="V640">
        <v>0</v>
      </c>
      <c r="W640">
        <v>0</v>
      </c>
      <c r="X640">
        <v>4.3836000000000004</v>
      </c>
      <c r="Y640">
        <v>40.003599999999999</v>
      </c>
      <c r="Z640" t="s">
        <v>7865</v>
      </c>
      <c r="AA640" s="111" t="s">
        <v>1</v>
      </c>
      <c r="AB640" t="s">
        <v>7865</v>
      </c>
      <c r="AC640">
        <v>0</v>
      </c>
    </row>
    <row r="641" spans="1:29" hidden="1" x14ac:dyDescent="0.25">
      <c r="A641" t="s">
        <v>8320</v>
      </c>
      <c r="B641" t="str">
        <f t="shared" si="52"/>
        <v>Julio</v>
      </c>
      <c r="C641">
        <f t="shared" si="53"/>
        <v>0</v>
      </c>
      <c r="D641">
        <v>98</v>
      </c>
      <c r="E641">
        <v>2022</v>
      </c>
      <c r="F641" t="s">
        <v>8504</v>
      </c>
      <c r="G641" t="s">
        <v>7703</v>
      </c>
      <c r="H641" t="s">
        <v>0</v>
      </c>
      <c r="I641" t="str">
        <f t="shared" si="49"/>
        <v>CCF</v>
      </c>
      <c r="J641" t="str">
        <f t="shared" si="50"/>
        <v>Impreso por imprenta o tiquetes</v>
      </c>
      <c r="K641" s="64" t="s">
        <v>8500</v>
      </c>
      <c r="L641" s="64" t="s">
        <v>7865</v>
      </c>
      <c r="M641">
        <v>2415663</v>
      </c>
      <c r="N641" t="s">
        <v>1315</v>
      </c>
      <c r="O641" t="str">
        <f t="shared" si="51"/>
        <v>06140108580017</v>
      </c>
      <c r="P641" t="s">
        <v>1316</v>
      </c>
      <c r="Q641">
        <v>0</v>
      </c>
      <c r="R641">
        <v>0</v>
      </c>
      <c r="S641">
        <v>0</v>
      </c>
      <c r="T641">
        <v>18.14</v>
      </c>
      <c r="U641">
        <v>0</v>
      </c>
      <c r="V641">
        <v>0</v>
      </c>
      <c r="W641">
        <v>0</v>
      </c>
      <c r="X641">
        <v>2.3582000000000001</v>
      </c>
      <c r="Y641">
        <v>20.498200000000001</v>
      </c>
      <c r="Z641" t="s">
        <v>7865</v>
      </c>
      <c r="AA641" s="111" t="s">
        <v>1</v>
      </c>
      <c r="AB641" t="s">
        <v>7865</v>
      </c>
      <c r="AC641">
        <v>0</v>
      </c>
    </row>
    <row r="642" spans="1:29" hidden="1" x14ac:dyDescent="0.25">
      <c r="A642" t="s">
        <v>8320</v>
      </c>
      <c r="B642" t="str">
        <f t="shared" si="52"/>
        <v>Julio</v>
      </c>
      <c r="C642">
        <f t="shared" si="53"/>
        <v>0</v>
      </c>
      <c r="D642">
        <v>97</v>
      </c>
      <c r="E642">
        <v>2022</v>
      </c>
      <c r="F642" t="s">
        <v>8504</v>
      </c>
      <c r="G642" t="s">
        <v>7703</v>
      </c>
      <c r="H642" t="s">
        <v>0</v>
      </c>
      <c r="I642" t="str">
        <f t="shared" si="49"/>
        <v>CCF</v>
      </c>
      <c r="J642" t="str">
        <f t="shared" si="50"/>
        <v>Impreso por imprenta o tiquetes</v>
      </c>
      <c r="K642" s="64" t="s">
        <v>8500</v>
      </c>
      <c r="L642" s="64" t="s">
        <v>7865</v>
      </c>
      <c r="M642">
        <v>948</v>
      </c>
      <c r="N642" t="s">
        <v>1355</v>
      </c>
      <c r="O642" t="str">
        <f t="shared" si="51"/>
        <v>06141607031015</v>
      </c>
      <c r="P642" t="s">
        <v>1356</v>
      </c>
      <c r="Q642">
        <v>0</v>
      </c>
      <c r="R642">
        <v>0</v>
      </c>
      <c r="S642">
        <v>0</v>
      </c>
      <c r="T642">
        <v>100</v>
      </c>
      <c r="U642">
        <v>0</v>
      </c>
      <c r="V642">
        <v>0</v>
      </c>
      <c r="W642">
        <v>0</v>
      </c>
      <c r="X642">
        <v>13</v>
      </c>
      <c r="Y642">
        <v>113</v>
      </c>
      <c r="Z642" t="s">
        <v>7865</v>
      </c>
      <c r="AA642" s="111" t="s">
        <v>1</v>
      </c>
      <c r="AB642" t="s">
        <v>8040</v>
      </c>
      <c r="AC642">
        <v>60.67</v>
      </c>
    </row>
    <row r="643" spans="1:29" hidden="1" x14ac:dyDescent="0.25">
      <c r="A643" t="s">
        <v>8320</v>
      </c>
      <c r="B643" t="str">
        <f t="shared" si="52"/>
        <v>Julio</v>
      </c>
      <c r="C643">
        <f t="shared" si="53"/>
        <v>0</v>
      </c>
      <c r="D643">
        <v>96</v>
      </c>
      <c r="E643">
        <v>2022</v>
      </c>
      <c r="F643" t="s">
        <v>8504</v>
      </c>
      <c r="G643" t="s">
        <v>7703</v>
      </c>
      <c r="H643" t="s">
        <v>0</v>
      </c>
      <c r="I643" t="str">
        <f t="shared" ref="I643:I669" si="54">IF(H643="03","CCF",IF(H643="05","Nota de crédito",IF(H643="12","Factura",0)))</f>
        <v>CCF</v>
      </c>
      <c r="J643" t="str">
        <f t="shared" ref="J643:J669" si="55">IF(I643="CCF","Impreso por imprenta o tiquetes",IF(I643="Nota de crédito","Impreso por imprenta o tiquetes",IF(I643="Factura","Otros",0)))</f>
        <v>Impreso por imprenta o tiquetes</v>
      </c>
      <c r="K643" s="64" t="s">
        <v>8500</v>
      </c>
      <c r="L643" s="64" t="s">
        <v>7865</v>
      </c>
      <c r="M643">
        <v>73831</v>
      </c>
      <c r="N643" t="s">
        <v>1307</v>
      </c>
      <c r="O643" t="str">
        <f t="shared" ref="O643:O669" si="56">IF(N643="",Z643,N643)</f>
        <v>94832404991012</v>
      </c>
      <c r="P643" t="s">
        <v>1308</v>
      </c>
      <c r="Q643">
        <v>0</v>
      </c>
      <c r="R643">
        <v>0</v>
      </c>
      <c r="S643">
        <v>0</v>
      </c>
      <c r="T643">
        <v>79.55</v>
      </c>
      <c r="U643">
        <v>0</v>
      </c>
      <c r="V643">
        <v>0</v>
      </c>
      <c r="W643">
        <v>0</v>
      </c>
      <c r="X643">
        <v>10.3415</v>
      </c>
      <c r="Y643">
        <v>89.891499999999994</v>
      </c>
      <c r="Z643" t="s">
        <v>7865</v>
      </c>
      <c r="AA643" s="111" t="s">
        <v>1</v>
      </c>
      <c r="AB643" t="s">
        <v>7865</v>
      </c>
      <c r="AC643">
        <v>0</v>
      </c>
    </row>
    <row r="644" spans="1:29" hidden="1" x14ac:dyDescent="0.25">
      <c r="A644" t="s">
        <v>8320</v>
      </c>
      <c r="B644" t="str">
        <f t="shared" si="52"/>
        <v>Julio</v>
      </c>
      <c r="C644">
        <f t="shared" si="53"/>
        <v>0</v>
      </c>
      <c r="D644">
        <v>95</v>
      </c>
      <c r="E644">
        <v>2022</v>
      </c>
      <c r="F644" t="s">
        <v>8504</v>
      </c>
      <c r="G644" t="s">
        <v>7703</v>
      </c>
      <c r="H644" t="s">
        <v>0</v>
      </c>
      <c r="I644" t="str">
        <f t="shared" si="54"/>
        <v>CCF</v>
      </c>
      <c r="J644" t="str">
        <f t="shared" si="55"/>
        <v>Impreso por imprenta o tiquetes</v>
      </c>
      <c r="K644" s="64" t="s">
        <v>8500</v>
      </c>
      <c r="L644" s="64" t="s">
        <v>7865</v>
      </c>
      <c r="M644">
        <v>60040</v>
      </c>
      <c r="N644" t="s">
        <v>1554</v>
      </c>
      <c r="O644" t="str">
        <f t="shared" si="56"/>
        <v>06142312610117</v>
      </c>
      <c r="P644" t="s">
        <v>1555</v>
      </c>
      <c r="Q644">
        <v>0.99</v>
      </c>
      <c r="R644">
        <v>0</v>
      </c>
      <c r="S644">
        <v>0</v>
      </c>
      <c r="T644">
        <v>16.82</v>
      </c>
      <c r="U644">
        <v>0</v>
      </c>
      <c r="V644">
        <v>0</v>
      </c>
      <c r="W644">
        <v>0</v>
      </c>
      <c r="X644">
        <v>2.1866000000000003</v>
      </c>
      <c r="Y644">
        <v>19.996600000000001</v>
      </c>
      <c r="Z644" t="s">
        <v>7865</v>
      </c>
      <c r="AA644" s="111" t="s">
        <v>1</v>
      </c>
      <c r="AB644" t="s">
        <v>7865</v>
      </c>
      <c r="AC644">
        <v>0</v>
      </c>
    </row>
    <row r="645" spans="1:29" hidden="1" x14ac:dyDescent="0.25">
      <c r="A645" t="s">
        <v>8320</v>
      </c>
      <c r="B645" t="str">
        <f t="shared" si="52"/>
        <v>Julio</v>
      </c>
      <c r="C645">
        <f t="shared" si="53"/>
        <v>0</v>
      </c>
      <c r="D645">
        <v>94</v>
      </c>
      <c r="E645">
        <v>2022</v>
      </c>
      <c r="F645" t="s">
        <v>8504</v>
      </c>
      <c r="G645" t="s">
        <v>7703</v>
      </c>
      <c r="H645" t="s">
        <v>0</v>
      </c>
      <c r="I645" t="str">
        <f t="shared" si="54"/>
        <v>CCF</v>
      </c>
      <c r="J645" t="str">
        <f t="shared" si="55"/>
        <v>Impreso por imprenta o tiquetes</v>
      </c>
      <c r="K645" s="64" t="s">
        <v>8500</v>
      </c>
      <c r="L645" s="64" t="s">
        <v>7865</v>
      </c>
      <c r="M645">
        <v>487343</v>
      </c>
      <c r="N645" t="s">
        <v>1367</v>
      </c>
      <c r="O645" t="str">
        <f t="shared" si="56"/>
        <v>06142407500017</v>
      </c>
      <c r="P645" t="s">
        <v>1368</v>
      </c>
      <c r="Q645">
        <v>2.4</v>
      </c>
      <c r="R645">
        <v>0</v>
      </c>
      <c r="S645">
        <v>0</v>
      </c>
      <c r="T645">
        <v>45.88</v>
      </c>
      <c r="U645">
        <v>0</v>
      </c>
      <c r="V645">
        <v>0</v>
      </c>
      <c r="W645">
        <v>0</v>
      </c>
      <c r="X645">
        <v>5.9644000000000004</v>
      </c>
      <c r="Y645">
        <v>54.244399999999999</v>
      </c>
      <c r="Z645" t="s">
        <v>7865</v>
      </c>
      <c r="AA645" s="111" t="s">
        <v>1</v>
      </c>
      <c r="AB645" t="s">
        <v>8040</v>
      </c>
      <c r="AC645">
        <v>15.5</v>
      </c>
    </row>
    <row r="646" spans="1:29" hidden="1" x14ac:dyDescent="0.25">
      <c r="A646" t="s">
        <v>8320</v>
      </c>
      <c r="B646" t="str">
        <f t="shared" si="52"/>
        <v>Julio</v>
      </c>
      <c r="C646">
        <f t="shared" si="53"/>
        <v>0</v>
      </c>
      <c r="D646">
        <v>93</v>
      </c>
      <c r="E646">
        <v>2022</v>
      </c>
      <c r="F646" t="s">
        <v>8504</v>
      </c>
      <c r="G646" t="s">
        <v>7703</v>
      </c>
      <c r="H646" t="s">
        <v>0</v>
      </c>
      <c r="I646" t="str">
        <f t="shared" si="54"/>
        <v>CCF</v>
      </c>
      <c r="J646" t="str">
        <f t="shared" si="55"/>
        <v>Impreso por imprenta o tiquetes</v>
      </c>
      <c r="K646" s="64" t="s">
        <v>8500</v>
      </c>
      <c r="L646" s="64" t="s">
        <v>7865</v>
      </c>
      <c r="M646">
        <v>2746768</v>
      </c>
      <c r="N646" t="s">
        <v>1315</v>
      </c>
      <c r="O646" t="str">
        <f t="shared" si="56"/>
        <v>06140108580017</v>
      </c>
      <c r="P646" t="s">
        <v>1316</v>
      </c>
      <c r="Q646">
        <v>0</v>
      </c>
      <c r="R646">
        <v>0</v>
      </c>
      <c r="S646">
        <v>0</v>
      </c>
      <c r="T646">
        <v>40.53</v>
      </c>
      <c r="U646">
        <v>0</v>
      </c>
      <c r="V646">
        <v>0</v>
      </c>
      <c r="W646">
        <v>0</v>
      </c>
      <c r="X646">
        <v>5.2689000000000004</v>
      </c>
      <c r="Y646">
        <v>45.798900000000003</v>
      </c>
      <c r="Z646" t="s">
        <v>7865</v>
      </c>
      <c r="AA646" s="111" t="s">
        <v>1</v>
      </c>
      <c r="AB646" t="s">
        <v>8040</v>
      </c>
      <c r="AC646">
        <v>14.4</v>
      </c>
    </row>
    <row r="647" spans="1:29" hidden="1" x14ac:dyDescent="0.25">
      <c r="A647" t="s">
        <v>8320</v>
      </c>
      <c r="B647" t="str">
        <f t="shared" si="52"/>
        <v>Julio</v>
      </c>
      <c r="C647">
        <f t="shared" si="53"/>
        <v>0</v>
      </c>
      <c r="D647">
        <v>92</v>
      </c>
      <c r="E647">
        <v>2022</v>
      </c>
      <c r="F647" t="s">
        <v>8503</v>
      </c>
      <c r="G647" t="s">
        <v>7703</v>
      </c>
      <c r="H647" t="s">
        <v>0</v>
      </c>
      <c r="I647" t="str">
        <f t="shared" si="54"/>
        <v>CCF</v>
      </c>
      <c r="J647" t="str">
        <f t="shared" si="55"/>
        <v>Impreso por imprenta o tiquetes</v>
      </c>
      <c r="K647" s="64" t="s">
        <v>8500</v>
      </c>
      <c r="L647" s="64" t="s">
        <v>7865</v>
      </c>
      <c r="M647">
        <v>19643</v>
      </c>
      <c r="N647" t="s">
        <v>1392</v>
      </c>
      <c r="O647" t="str">
        <f t="shared" si="56"/>
        <v>06140210081052</v>
      </c>
      <c r="P647" t="s">
        <v>1393</v>
      </c>
      <c r="Q647">
        <v>0</v>
      </c>
      <c r="R647">
        <v>0</v>
      </c>
      <c r="S647">
        <v>0</v>
      </c>
      <c r="T647">
        <v>176.11</v>
      </c>
      <c r="U647">
        <v>0</v>
      </c>
      <c r="V647">
        <v>0</v>
      </c>
      <c r="W647">
        <v>0</v>
      </c>
      <c r="X647">
        <v>22.894300000000001</v>
      </c>
      <c r="Y647">
        <v>199.0043</v>
      </c>
      <c r="Z647" t="s">
        <v>7865</v>
      </c>
      <c r="AA647" s="111" t="s">
        <v>1</v>
      </c>
      <c r="AB647" t="s">
        <v>8040</v>
      </c>
      <c r="AC647">
        <v>15.96</v>
      </c>
    </row>
    <row r="648" spans="1:29" hidden="1" x14ac:dyDescent="0.25">
      <c r="A648" t="s">
        <v>8320</v>
      </c>
      <c r="B648" t="str">
        <f t="shared" si="52"/>
        <v>Julio</v>
      </c>
      <c r="C648">
        <f t="shared" si="53"/>
        <v>0</v>
      </c>
      <c r="D648">
        <v>91</v>
      </c>
      <c r="E648">
        <v>2022</v>
      </c>
      <c r="F648" t="s">
        <v>8503</v>
      </c>
      <c r="G648" t="s">
        <v>7703</v>
      </c>
      <c r="H648" t="s">
        <v>0</v>
      </c>
      <c r="I648" t="str">
        <f t="shared" si="54"/>
        <v>CCF</v>
      </c>
      <c r="J648" t="str">
        <f t="shared" si="55"/>
        <v>Impreso por imprenta o tiquetes</v>
      </c>
      <c r="K648" s="64" t="s">
        <v>8500</v>
      </c>
      <c r="L648" s="64" t="s">
        <v>7865</v>
      </c>
      <c r="M648">
        <v>19649</v>
      </c>
      <c r="N648" t="s">
        <v>1392</v>
      </c>
      <c r="O648" t="str">
        <f t="shared" si="56"/>
        <v>06140210081052</v>
      </c>
      <c r="P648" t="s">
        <v>1393</v>
      </c>
      <c r="Q648">
        <v>0</v>
      </c>
      <c r="R648">
        <v>0</v>
      </c>
      <c r="S648">
        <v>0</v>
      </c>
      <c r="T648">
        <v>4.42</v>
      </c>
      <c r="U648">
        <v>0</v>
      </c>
      <c r="V648">
        <v>0</v>
      </c>
      <c r="W648">
        <v>0</v>
      </c>
      <c r="X648">
        <v>0.5746</v>
      </c>
      <c r="Y648">
        <v>4.9946000000000002</v>
      </c>
      <c r="Z648" t="s">
        <v>7865</v>
      </c>
      <c r="AA648" s="111" t="s">
        <v>1</v>
      </c>
      <c r="AB648" t="s">
        <v>7865</v>
      </c>
      <c r="AC648">
        <v>0</v>
      </c>
    </row>
    <row r="649" spans="1:29" hidden="1" x14ac:dyDescent="0.25">
      <c r="A649" t="s">
        <v>8320</v>
      </c>
      <c r="B649" t="str">
        <f t="shared" si="52"/>
        <v>Julio</v>
      </c>
      <c r="C649">
        <f t="shared" si="53"/>
        <v>0</v>
      </c>
      <c r="D649">
        <v>90</v>
      </c>
      <c r="E649">
        <v>2022</v>
      </c>
      <c r="F649" t="s">
        <v>8503</v>
      </c>
      <c r="G649" t="s">
        <v>7703</v>
      </c>
      <c r="H649" t="s">
        <v>0</v>
      </c>
      <c r="I649" t="str">
        <f t="shared" si="54"/>
        <v>CCF</v>
      </c>
      <c r="J649" t="str">
        <f t="shared" si="55"/>
        <v>Impreso por imprenta o tiquetes</v>
      </c>
      <c r="K649" s="64" t="s">
        <v>8500</v>
      </c>
      <c r="L649" s="64" t="s">
        <v>7865</v>
      </c>
      <c r="M649">
        <v>2746711</v>
      </c>
      <c r="N649" t="s">
        <v>1315</v>
      </c>
      <c r="O649" t="str">
        <f t="shared" si="56"/>
        <v>06140108580017</v>
      </c>
      <c r="P649" t="s">
        <v>1316</v>
      </c>
      <c r="Q649">
        <v>0</v>
      </c>
      <c r="R649">
        <v>0</v>
      </c>
      <c r="S649">
        <v>0</v>
      </c>
      <c r="T649">
        <v>112.27</v>
      </c>
      <c r="U649">
        <v>0</v>
      </c>
      <c r="V649">
        <v>0</v>
      </c>
      <c r="W649">
        <v>0</v>
      </c>
      <c r="X649">
        <v>14.5951</v>
      </c>
      <c r="Y649">
        <v>126.8651</v>
      </c>
      <c r="Z649" t="s">
        <v>7865</v>
      </c>
      <c r="AA649" s="111" t="s">
        <v>1</v>
      </c>
      <c r="AB649" t="s">
        <v>7865</v>
      </c>
      <c r="AC649">
        <v>0</v>
      </c>
    </row>
    <row r="650" spans="1:29" hidden="1" x14ac:dyDescent="0.25">
      <c r="A650" t="s">
        <v>8320</v>
      </c>
      <c r="B650" t="str">
        <f t="shared" si="52"/>
        <v>Julio</v>
      </c>
      <c r="C650">
        <f t="shared" si="53"/>
        <v>0</v>
      </c>
      <c r="D650">
        <v>89</v>
      </c>
      <c r="E650">
        <v>2022</v>
      </c>
      <c r="F650" t="s">
        <v>8550</v>
      </c>
      <c r="G650" t="s">
        <v>7703</v>
      </c>
      <c r="H650" t="s">
        <v>0</v>
      </c>
      <c r="I650" t="str">
        <f t="shared" si="54"/>
        <v>CCF</v>
      </c>
      <c r="J650" t="str">
        <f t="shared" si="55"/>
        <v>Impreso por imprenta o tiquetes</v>
      </c>
      <c r="K650" s="64" t="s">
        <v>8500</v>
      </c>
      <c r="L650" s="64" t="s">
        <v>7865</v>
      </c>
      <c r="M650">
        <v>487068</v>
      </c>
      <c r="N650" t="s">
        <v>1367</v>
      </c>
      <c r="O650" t="str">
        <f t="shared" si="56"/>
        <v>06142407500017</v>
      </c>
      <c r="P650" t="s">
        <v>1368</v>
      </c>
      <c r="Q650">
        <v>0.87</v>
      </c>
      <c r="R650">
        <v>0</v>
      </c>
      <c r="S650">
        <v>0</v>
      </c>
      <c r="T650">
        <v>16.7</v>
      </c>
      <c r="U650">
        <v>0</v>
      </c>
      <c r="V650">
        <v>0</v>
      </c>
      <c r="W650">
        <v>0</v>
      </c>
      <c r="X650">
        <v>2.1709999999999998</v>
      </c>
      <c r="Y650">
        <v>19.741</v>
      </c>
      <c r="Z650" t="s">
        <v>7865</v>
      </c>
      <c r="AA650" s="111" t="s">
        <v>1</v>
      </c>
      <c r="AB650" t="s">
        <v>7865</v>
      </c>
      <c r="AC650">
        <v>0</v>
      </c>
    </row>
    <row r="651" spans="1:29" hidden="1" x14ac:dyDescent="0.25">
      <c r="A651" t="s">
        <v>8320</v>
      </c>
      <c r="B651" t="str">
        <f t="shared" si="52"/>
        <v>Julio</v>
      </c>
      <c r="C651">
        <f t="shared" si="53"/>
        <v>0</v>
      </c>
      <c r="D651">
        <v>88</v>
      </c>
      <c r="E651">
        <v>2022</v>
      </c>
      <c r="F651" t="s">
        <v>8502</v>
      </c>
      <c r="G651" t="s">
        <v>7703</v>
      </c>
      <c r="H651" t="s">
        <v>0</v>
      </c>
      <c r="I651" t="str">
        <f t="shared" si="54"/>
        <v>CCF</v>
      </c>
      <c r="J651" t="str">
        <f t="shared" si="55"/>
        <v>Impreso por imprenta o tiquetes</v>
      </c>
      <c r="K651" s="64" t="s">
        <v>8500</v>
      </c>
      <c r="L651" s="64" t="s">
        <v>7865</v>
      </c>
      <c r="M651">
        <v>14</v>
      </c>
      <c r="N651" t="s">
        <v>8116</v>
      </c>
      <c r="O651" t="str">
        <f t="shared" si="56"/>
        <v>05112011861033</v>
      </c>
      <c r="P651" t="s">
        <v>8117</v>
      </c>
      <c r="Q651">
        <v>0</v>
      </c>
      <c r="R651">
        <v>0</v>
      </c>
      <c r="S651">
        <v>0</v>
      </c>
      <c r="T651">
        <v>840</v>
      </c>
      <c r="U651">
        <v>0</v>
      </c>
      <c r="V651">
        <v>0</v>
      </c>
      <c r="W651">
        <v>0</v>
      </c>
      <c r="X651">
        <v>109.2</v>
      </c>
      <c r="Y651">
        <v>949.2</v>
      </c>
      <c r="Z651" t="s">
        <v>7865</v>
      </c>
      <c r="AA651" s="111" t="s">
        <v>1</v>
      </c>
      <c r="AB651" t="s">
        <v>7865</v>
      </c>
      <c r="AC651">
        <v>0</v>
      </c>
    </row>
    <row r="652" spans="1:29" hidden="1" x14ac:dyDescent="0.25">
      <c r="A652" t="s">
        <v>8320</v>
      </c>
      <c r="B652" t="str">
        <f t="shared" si="52"/>
        <v>Julio</v>
      </c>
      <c r="C652">
        <f t="shared" ref="C652:C669" si="57">IF(A652="ENERO",REPLACE(A652,2,4,"nero"),IF(A652="FEBRERO",REPLACE(A652,2,6,"ebrero"),IF(A652="MARZO",REPLACE(A652,2,4,"arzo"),IF(A652="ABRIL",REPLACE(A652,2,4,"bril"),IF(A652="MAYO",REPLACE(A652,2,3,"ayo"),IF(A652="JUNIO",REPLACE(A652,2,4,"unio"),0))))))</f>
        <v>0</v>
      </c>
      <c r="D652">
        <v>87</v>
      </c>
      <c r="E652">
        <v>2022</v>
      </c>
      <c r="F652" t="s">
        <v>8502</v>
      </c>
      <c r="G652" t="s">
        <v>7703</v>
      </c>
      <c r="H652" t="s">
        <v>0</v>
      </c>
      <c r="I652" t="str">
        <f t="shared" si="54"/>
        <v>CCF</v>
      </c>
      <c r="J652" t="str">
        <f t="shared" si="55"/>
        <v>Impreso por imprenta o tiquetes</v>
      </c>
      <c r="K652" s="64" t="s">
        <v>8500</v>
      </c>
      <c r="L652" s="64" t="s">
        <v>7865</v>
      </c>
      <c r="M652">
        <v>6973</v>
      </c>
      <c r="N652" t="s">
        <v>1401</v>
      </c>
      <c r="O652" t="str">
        <f t="shared" si="56"/>
        <v>06140406191018</v>
      </c>
      <c r="P652" t="s">
        <v>1402</v>
      </c>
      <c r="Q652">
        <v>1.93</v>
      </c>
      <c r="R652">
        <v>0</v>
      </c>
      <c r="S652">
        <v>0</v>
      </c>
      <c r="T652">
        <v>33.69</v>
      </c>
      <c r="U652">
        <v>0</v>
      </c>
      <c r="V652">
        <v>0</v>
      </c>
      <c r="W652">
        <v>0</v>
      </c>
      <c r="X652">
        <v>4.3796999999999997</v>
      </c>
      <c r="Y652">
        <v>39.999699999999997</v>
      </c>
      <c r="Z652" t="s">
        <v>7865</v>
      </c>
      <c r="AA652" s="111" t="s">
        <v>1</v>
      </c>
      <c r="AB652" t="s">
        <v>7865</v>
      </c>
      <c r="AC652">
        <v>0</v>
      </c>
    </row>
    <row r="653" spans="1:29" hidden="1" x14ac:dyDescent="0.25">
      <c r="A653" t="s">
        <v>8320</v>
      </c>
      <c r="B653" t="str">
        <f t="shared" si="52"/>
        <v>Julio</v>
      </c>
      <c r="C653">
        <f t="shared" si="57"/>
        <v>0</v>
      </c>
      <c r="D653">
        <v>86</v>
      </c>
      <c r="E653">
        <v>2022</v>
      </c>
      <c r="F653" t="s">
        <v>8502</v>
      </c>
      <c r="G653" t="s">
        <v>7703</v>
      </c>
      <c r="H653" t="s">
        <v>0</v>
      </c>
      <c r="I653" t="str">
        <f t="shared" si="54"/>
        <v>CCF</v>
      </c>
      <c r="J653" t="str">
        <f t="shared" si="55"/>
        <v>Impreso por imprenta o tiquetes</v>
      </c>
      <c r="K653" s="64" t="s">
        <v>8500</v>
      </c>
      <c r="L653" s="64" t="s">
        <v>7865</v>
      </c>
      <c r="M653">
        <v>2756101</v>
      </c>
      <c r="N653" t="s">
        <v>1315</v>
      </c>
      <c r="O653" t="str">
        <f t="shared" si="56"/>
        <v>06140108580017</v>
      </c>
      <c r="P653" t="s">
        <v>1316</v>
      </c>
      <c r="Q653">
        <v>0</v>
      </c>
      <c r="R653">
        <v>0</v>
      </c>
      <c r="S653">
        <v>0</v>
      </c>
      <c r="T653">
        <v>153.1</v>
      </c>
      <c r="U653">
        <v>0</v>
      </c>
      <c r="V653">
        <v>0</v>
      </c>
      <c r="W653">
        <v>0</v>
      </c>
      <c r="X653">
        <v>19.902999999999999</v>
      </c>
      <c r="Y653">
        <v>173.00299999999999</v>
      </c>
      <c r="Z653" t="s">
        <v>7865</v>
      </c>
      <c r="AA653" s="111" t="s">
        <v>1</v>
      </c>
      <c r="AB653" t="s">
        <v>7865</v>
      </c>
      <c r="AC653">
        <v>0</v>
      </c>
    </row>
    <row r="654" spans="1:29" hidden="1" x14ac:dyDescent="0.25">
      <c r="A654" t="s">
        <v>8320</v>
      </c>
      <c r="B654" t="str">
        <f t="shared" si="52"/>
        <v>Julio</v>
      </c>
      <c r="C654">
        <f t="shared" si="57"/>
        <v>0</v>
      </c>
      <c r="D654">
        <v>85</v>
      </c>
      <c r="E654">
        <v>2022</v>
      </c>
      <c r="F654" t="s">
        <v>8502</v>
      </c>
      <c r="G654" t="s">
        <v>7703</v>
      </c>
      <c r="H654" t="s">
        <v>0</v>
      </c>
      <c r="I654" t="str">
        <f t="shared" si="54"/>
        <v>CCF</v>
      </c>
      <c r="J654" t="str">
        <f t="shared" si="55"/>
        <v>Impreso por imprenta o tiquetes</v>
      </c>
      <c r="K654" s="64" t="s">
        <v>8500</v>
      </c>
      <c r="L654" s="64" t="s">
        <v>7865</v>
      </c>
      <c r="M654">
        <v>2967342</v>
      </c>
      <c r="N654" t="s">
        <v>1315</v>
      </c>
      <c r="O654" t="str">
        <f t="shared" si="56"/>
        <v>06140108580017</v>
      </c>
      <c r="P654" t="s">
        <v>1316</v>
      </c>
      <c r="Q654">
        <v>0</v>
      </c>
      <c r="R654">
        <v>0</v>
      </c>
      <c r="S654">
        <v>0</v>
      </c>
      <c r="T654">
        <v>37.04</v>
      </c>
      <c r="U654">
        <v>0</v>
      </c>
      <c r="V654">
        <v>0</v>
      </c>
      <c r="W654">
        <v>0</v>
      </c>
      <c r="X654">
        <v>4.8151999999999999</v>
      </c>
      <c r="Y654">
        <v>41.855199999999996</v>
      </c>
      <c r="Z654" t="s">
        <v>7865</v>
      </c>
      <c r="AA654" s="111" t="s">
        <v>1</v>
      </c>
      <c r="AB654" t="s">
        <v>7865</v>
      </c>
      <c r="AC654">
        <v>0</v>
      </c>
    </row>
    <row r="655" spans="1:29" hidden="1" x14ac:dyDescent="0.25">
      <c r="A655" t="s">
        <v>8320</v>
      </c>
      <c r="B655" t="str">
        <f t="shared" si="52"/>
        <v>Julio</v>
      </c>
      <c r="C655">
        <f t="shared" si="57"/>
        <v>0</v>
      </c>
      <c r="D655">
        <v>84</v>
      </c>
      <c r="E655">
        <v>2022</v>
      </c>
      <c r="F655" t="s">
        <v>8502</v>
      </c>
      <c r="G655" t="s">
        <v>7703</v>
      </c>
      <c r="H655" t="s">
        <v>0</v>
      </c>
      <c r="I655" t="str">
        <f t="shared" si="54"/>
        <v>CCF</v>
      </c>
      <c r="J655" t="str">
        <f t="shared" si="55"/>
        <v>Impreso por imprenta o tiquetes</v>
      </c>
      <c r="K655" s="64" t="s">
        <v>8500</v>
      </c>
      <c r="L655" s="64" t="s">
        <v>7865</v>
      </c>
      <c r="M655">
        <v>84</v>
      </c>
      <c r="N655" t="s">
        <v>2304</v>
      </c>
      <c r="O655" t="str">
        <f t="shared" si="56"/>
        <v>05112308101011</v>
      </c>
      <c r="P655" t="s">
        <v>2305</v>
      </c>
      <c r="Q655">
        <v>0</v>
      </c>
      <c r="R655">
        <v>0</v>
      </c>
      <c r="S655">
        <v>0</v>
      </c>
      <c r="T655">
        <v>3982.3</v>
      </c>
      <c r="U655">
        <v>0</v>
      </c>
      <c r="V655">
        <v>0</v>
      </c>
      <c r="W655">
        <v>0</v>
      </c>
      <c r="X655">
        <v>517.69900000000007</v>
      </c>
      <c r="Y655">
        <v>4499.9989999999998</v>
      </c>
      <c r="Z655" t="s">
        <v>7865</v>
      </c>
      <c r="AA655" s="111" t="s">
        <v>1</v>
      </c>
      <c r="AB655" t="s">
        <v>8040</v>
      </c>
      <c r="AC655">
        <v>1406.99</v>
      </c>
    </row>
    <row r="656" spans="1:29" hidden="1" x14ac:dyDescent="0.25">
      <c r="A656" t="s">
        <v>8320</v>
      </c>
      <c r="B656" t="str">
        <f t="shared" si="52"/>
        <v>Julio</v>
      </c>
      <c r="C656">
        <f t="shared" si="57"/>
        <v>0</v>
      </c>
      <c r="D656">
        <v>83</v>
      </c>
      <c r="E656">
        <v>2022</v>
      </c>
      <c r="F656" t="s">
        <v>8436</v>
      </c>
      <c r="G656" t="s">
        <v>7703</v>
      </c>
      <c r="H656" t="s">
        <v>0</v>
      </c>
      <c r="I656" t="str">
        <f t="shared" si="54"/>
        <v>CCF</v>
      </c>
      <c r="J656" t="str">
        <f t="shared" si="55"/>
        <v>Impreso por imprenta o tiquetes</v>
      </c>
      <c r="K656" s="64" t="s">
        <v>8500</v>
      </c>
      <c r="L656" s="64" t="s">
        <v>7865</v>
      </c>
      <c r="M656">
        <v>3836939</v>
      </c>
      <c r="N656" t="s">
        <v>1504</v>
      </c>
      <c r="O656" t="str">
        <f t="shared" si="56"/>
        <v>06142610981012</v>
      </c>
      <c r="P656" t="s">
        <v>1505</v>
      </c>
      <c r="Q656">
        <v>0</v>
      </c>
      <c r="R656">
        <v>0</v>
      </c>
      <c r="S656">
        <v>0</v>
      </c>
      <c r="T656">
        <v>264.31</v>
      </c>
      <c r="U656">
        <v>0</v>
      </c>
      <c r="V656">
        <v>0</v>
      </c>
      <c r="W656">
        <v>0</v>
      </c>
      <c r="X656">
        <v>34.360300000000002</v>
      </c>
      <c r="Y656">
        <v>298.6703</v>
      </c>
      <c r="Z656" t="s">
        <v>7865</v>
      </c>
      <c r="AA656" s="111" t="s">
        <v>1</v>
      </c>
      <c r="AB656" t="s">
        <v>7865</v>
      </c>
      <c r="AC656">
        <v>0</v>
      </c>
    </row>
    <row r="657" spans="1:29" hidden="1" x14ac:dyDescent="0.25">
      <c r="A657" t="s">
        <v>8320</v>
      </c>
      <c r="B657" t="str">
        <f t="shared" si="52"/>
        <v>Julio</v>
      </c>
      <c r="C657">
        <f t="shared" si="57"/>
        <v>0</v>
      </c>
      <c r="D657">
        <v>82</v>
      </c>
      <c r="E657">
        <v>2022</v>
      </c>
      <c r="F657" t="s">
        <v>8436</v>
      </c>
      <c r="G657" t="s">
        <v>7703</v>
      </c>
      <c r="H657" t="s">
        <v>0</v>
      </c>
      <c r="I657" t="str">
        <f t="shared" si="54"/>
        <v>CCF</v>
      </c>
      <c r="J657" t="str">
        <f t="shared" si="55"/>
        <v>Impreso por imprenta o tiquetes</v>
      </c>
      <c r="K657" s="64" t="s">
        <v>8500</v>
      </c>
      <c r="L657" s="64" t="s">
        <v>7865</v>
      </c>
      <c r="M657">
        <v>22297</v>
      </c>
      <c r="N657" t="s">
        <v>572</v>
      </c>
      <c r="O657" t="str">
        <f t="shared" si="56"/>
        <v>02102402171027</v>
      </c>
      <c r="P657" t="s">
        <v>573</v>
      </c>
      <c r="Q657">
        <v>0</v>
      </c>
      <c r="R657">
        <v>0</v>
      </c>
      <c r="S657">
        <v>0</v>
      </c>
      <c r="T657">
        <v>2004.06</v>
      </c>
      <c r="U657">
        <v>0</v>
      </c>
      <c r="V657">
        <v>0</v>
      </c>
      <c r="W657">
        <v>0</v>
      </c>
      <c r="X657">
        <v>260.52780000000001</v>
      </c>
      <c r="Y657">
        <v>2264.5877999999998</v>
      </c>
      <c r="Z657" t="s">
        <v>7865</v>
      </c>
      <c r="AA657" s="111" t="s">
        <v>1</v>
      </c>
      <c r="AB657" t="s">
        <v>7865</v>
      </c>
      <c r="AC657">
        <v>0</v>
      </c>
    </row>
    <row r="658" spans="1:29" hidden="1" x14ac:dyDescent="0.25">
      <c r="A658" t="s">
        <v>8320</v>
      </c>
      <c r="B658" t="str">
        <f t="shared" si="52"/>
        <v>Julio</v>
      </c>
      <c r="C658">
        <f t="shared" si="57"/>
        <v>0</v>
      </c>
      <c r="D658">
        <v>81</v>
      </c>
      <c r="E658">
        <v>2022</v>
      </c>
      <c r="F658" t="s">
        <v>8436</v>
      </c>
      <c r="G658" t="s">
        <v>7703</v>
      </c>
      <c r="H658" t="s">
        <v>0</v>
      </c>
      <c r="I658" t="str">
        <f t="shared" si="54"/>
        <v>CCF</v>
      </c>
      <c r="J658" t="str">
        <f t="shared" si="55"/>
        <v>Impreso por imprenta o tiquetes</v>
      </c>
      <c r="K658" s="64" t="s">
        <v>8500</v>
      </c>
      <c r="L658" s="64" t="s">
        <v>7865</v>
      </c>
      <c r="M658">
        <v>5207</v>
      </c>
      <c r="N658" t="s">
        <v>239</v>
      </c>
      <c r="O658" t="str">
        <f t="shared" si="56"/>
        <v>12171207011015</v>
      </c>
      <c r="P658" t="s">
        <v>240</v>
      </c>
      <c r="Q658">
        <v>0</v>
      </c>
      <c r="R658">
        <v>0</v>
      </c>
      <c r="S658">
        <v>0</v>
      </c>
      <c r="T658">
        <v>1225.74</v>
      </c>
      <c r="U658">
        <v>0</v>
      </c>
      <c r="V658">
        <v>0</v>
      </c>
      <c r="W658">
        <v>0</v>
      </c>
      <c r="X658">
        <v>159.34620000000001</v>
      </c>
      <c r="Y658">
        <v>1385.0862</v>
      </c>
      <c r="Z658" t="s">
        <v>7865</v>
      </c>
      <c r="AA658" s="111" t="s">
        <v>1</v>
      </c>
      <c r="AB658" t="s">
        <v>7865</v>
      </c>
      <c r="AC658">
        <v>0</v>
      </c>
    </row>
    <row r="659" spans="1:29" hidden="1" x14ac:dyDescent="0.25">
      <c r="A659" t="s">
        <v>8320</v>
      </c>
      <c r="B659" t="str">
        <f t="shared" si="52"/>
        <v>Julio</v>
      </c>
      <c r="C659">
        <f t="shared" si="57"/>
        <v>0</v>
      </c>
      <c r="D659">
        <v>80</v>
      </c>
      <c r="E659">
        <v>2022</v>
      </c>
      <c r="F659" t="s">
        <v>8436</v>
      </c>
      <c r="G659" t="s">
        <v>7703</v>
      </c>
      <c r="H659" t="s">
        <v>0</v>
      </c>
      <c r="I659" t="str">
        <f t="shared" si="54"/>
        <v>CCF</v>
      </c>
      <c r="J659" t="str">
        <f t="shared" si="55"/>
        <v>Impreso por imprenta o tiquetes</v>
      </c>
      <c r="K659" s="64" t="s">
        <v>8500</v>
      </c>
      <c r="L659" s="64" t="s">
        <v>7865</v>
      </c>
      <c r="M659">
        <v>13821</v>
      </c>
      <c r="N659" t="s">
        <v>8549</v>
      </c>
      <c r="O659" t="str">
        <f t="shared" si="56"/>
        <v>061423029*31020</v>
      </c>
      <c r="P659" t="s">
        <v>1330</v>
      </c>
      <c r="Q659">
        <v>0</v>
      </c>
      <c r="R659">
        <v>0</v>
      </c>
      <c r="S659">
        <v>0</v>
      </c>
      <c r="T659">
        <v>2098.83</v>
      </c>
      <c r="U659">
        <v>0</v>
      </c>
      <c r="V659">
        <v>0</v>
      </c>
      <c r="W659">
        <v>0</v>
      </c>
      <c r="X659">
        <v>272.84789999999998</v>
      </c>
      <c r="Y659">
        <v>2371.6778999999997</v>
      </c>
      <c r="Z659" t="s">
        <v>7865</v>
      </c>
      <c r="AA659" s="111" t="s">
        <v>1</v>
      </c>
      <c r="AB659" t="s">
        <v>7865</v>
      </c>
      <c r="AC659">
        <v>0</v>
      </c>
    </row>
    <row r="660" spans="1:29" hidden="1" x14ac:dyDescent="0.25">
      <c r="A660" t="s">
        <v>8320</v>
      </c>
      <c r="B660" t="str">
        <f t="shared" si="52"/>
        <v>Julio</v>
      </c>
      <c r="C660">
        <f t="shared" si="57"/>
        <v>0</v>
      </c>
      <c r="D660">
        <v>79</v>
      </c>
      <c r="E660">
        <v>2022</v>
      </c>
      <c r="F660" t="s">
        <v>8548</v>
      </c>
      <c r="G660" t="s">
        <v>7703</v>
      </c>
      <c r="H660" t="s">
        <v>0</v>
      </c>
      <c r="I660" t="str">
        <f t="shared" si="54"/>
        <v>CCF</v>
      </c>
      <c r="J660" t="str">
        <f t="shared" si="55"/>
        <v>Impreso por imprenta o tiquetes</v>
      </c>
      <c r="K660" s="64" t="s">
        <v>8500</v>
      </c>
      <c r="L660" s="64" t="s">
        <v>7865</v>
      </c>
      <c r="M660">
        <v>20661</v>
      </c>
      <c r="N660" t="s">
        <v>572</v>
      </c>
      <c r="O660" t="str">
        <f t="shared" si="56"/>
        <v>02102402171027</v>
      </c>
      <c r="P660" t="s">
        <v>573</v>
      </c>
      <c r="Q660">
        <v>0</v>
      </c>
      <c r="R660">
        <v>0</v>
      </c>
      <c r="S660">
        <v>0</v>
      </c>
      <c r="T660">
        <v>977.1</v>
      </c>
      <c r="U660">
        <v>0</v>
      </c>
      <c r="V660">
        <v>0</v>
      </c>
      <c r="W660">
        <v>0</v>
      </c>
      <c r="X660">
        <v>127.02300000000001</v>
      </c>
      <c r="Y660">
        <v>1104.123</v>
      </c>
      <c r="Z660" t="s">
        <v>7865</v>
      </c>
      <c r="AA660" s="111" t="s">
        <v>1</v>
      </c>
      <c r="AB660" t="s">
        <v>7865</v>
      </c>
      <c r="AC660">
        <v>0</v>
      </c>
    </row>
    <row r="661" spans="1:29" hidden="1" x14ac:dyDescent="0.25">
      <c r="A661" t="s">
        <v>8320</v>
      </c>
      <c r="B661" t="str">
        <f t="shared" si="52"/>
        <v>Julio</v>
      </c>
      <c r="C661">
        <f t="shared" si="57"/>
        <v>0</v>
      </c>
      <c r="D661">
        <v>78</v>
      </c>
      <c r="E661">
        <v>2022</v>
      </c>
      <c r="F661" t="s">
        <v>8548</v>
      </c>
      <c r="G661" t="s">
        <v>7703</v>
      </c>
      <c r="H661" t="s">
        <v>0</v>
      </c>
      <c r="I661" t="str">
        <f t="shared" si="54"/>
        <v>CCF</v>
      </c>
      <c r="J661" t="str">
        <f t="shared" si="55"/>
        <v>Impreso por imprenta o tiquetes</v>
      </c>
      <c r="K661" s="64" t="s">
        <v>8500</v>
      </c>
      <c r="L661" s="64" t="s">
        <v>7865</v>
      </c>
      <c r="M661">
        <v>61</v>
      </c>
      <c r="N661" t="s">
        <v>1327</v>
      </c>
      <c r="O661" t="str">
        <f t="shared" si="56"/>
        <v>06141611841170</v>
      </c>
      <c r="P661" t="s">
        <v>1328</v>
      </c>
      <c r="Q661">
        <v>0</v>
      </c>
      <c r="R661">
        <v>0</v>
      </c>
      <c r="S661">
        <v>0</v>
      </c>
      <c r="T661">
        <v>20542.95</v>
      </c>
      <c r="U661">
        <v>0</v>
      </c>
      <c r="V661">
        <v>0</v>
      </c>
      <c r="W661">
        <v>0</v>
      </c>
      <c r="X661">
        <v>2670.5835000000002</v>
      </c>
      <c r="Y661">
        <v>23213.533500000001</v>
      </c>
      <c r="Z661" t="s">
        <v>7865</v>
      </c>
      <c r="AA661" s="111" t="s">
        <v>1</v>
      </c>
      <c r="AB661" t="s">
        <v>7865</v>
      </c>
      <c r="AC661">
        <v>0</v>
      </c>
    </row>
    <row r="662" spans="1:29" hidden="1" x14ac:dyDescent="0.25">
      <c r="A662" t="s">
        <v>8320</v>
      </c>
      <c r="B662" t="str">
        <f t="shared" si="52"/>
        <v>Julio</v>
      </c>
      <c r="C662">
        <f t="shared" si="57"/>
        <v>0</v>
      </c>
      <c r="D662">
        <v>77</v>
      </c>
      <c r="E662">
        <v>2022</v>
      </c>
      <c r="F662" t="s">
        <v>8438</v>
      </c>
      <c r="G662" t="s">
        <v>7703</v>
      </c>
      <c r="H662" t="s">
        <v>0</v>
      </c>
      <c r="I662" t="str">
        <f t="shared" si="54"/>
        <v>CCF</v>
      </c>
      <c r="J662" t="str">
        <f t="shared" si="55"/>
        <v>Impreso por imprenta o tiquetes</v>
      </c>
      <c r="K662" s="64" t="s">
        <v>8500</v>
      </c>
      <c r="L662" s="64" t="s">
        <v>7865</v>
      </c>
      <c r="M662">
        <v>15715</v>
      </c>
      <c r="N662" t="s">
        <v>1382</v>
      </c>
      <c r="O662" t="str">
        <f t="shared" si="56"/>
        <v>06142501101070</v>
      </c>
      <c r="P662" t="s">
        <v>1383</v>
      </c>
      <c r="Q662">
        <v>0.96</v>
      </c>
      <c r="R662">
        <v>0</v>
      </c>
      <c r="S662">
        <v>0</v>
      </c>
      <c r="T662">
        <v>16.850000000000001</v>
      </c>
      <c r="U662">
        <v>0</v>
      </c>
      <c r="V662">
        <v>0</v>
      </c>
      <c r="W662">
        <v>0</v>
      </c>
      <c r="X662">
        <v>2.1905000000000001</v>
      </c>
      <c r="Y662">
        <v>20.000500000000002</v>
      </c>
      <c r="Z662" t="s">
        <v>7865</v>
      </c>
      <c r="AA662" s="111" t="s">
        <v>1</v>
      </c>
      <c r="AB662" t="s">
        <v>7865</v>
      </c>
      <c r="AC662">
        <v>0</v>
      </c>
    </row>
    <row r="663" spans="1:29" hidden="1" x14ac:dyDescent="0.25">
      <c r="A663" t="s">
        <v>8320</v>
      </c>
      <c r="B663" t="str">
        <f t="shared" si="52"/>
        <v>Julio</v>
      </c>
      <c r="C663">
        <f t="shared" si="57"/>
        <v>0</v>
      </c>
      <c r="D663">
        <v>76</v>
      </c>
      <c r="E663">
        <v>2022</v>
      </c>
      <c r="F663" t="s">
        <v>8438</v>
      </c>
      <c r="G663" t="s">
        <v>7703</v>
      </c>
      <c r="H663" t="s">
        <v>0</v>
      </c>
      <c r="I663" t="str">
        <f t="shared" si="54"/>
        <v>CCF</v>
      </c>
      <c r="J663" t="str">
        <f t="shared" si="55"/>
        <v>Impreso por imprenta o tiquetes</v>
      </c>
      <c r="K663" s="64" t="s">
        <v>8500</v>
      </c>
      <c r="L663" s="64" t="s">
        <v>7865</v>
      </c>
      <c r="M663">
        <v>183718</v>
      </c>
      <c r="N663" t="s">
        <v>1405</v>
      </c>
      <c r="O663" t="str">
        <f t="shared" si="56"/>
        <v>06141007840010</v>
      </c>
      <c r="P663" t="s">
        <v>1406</v>
      </c>
      <c r="Q663">
        <v>0</v>
      </c>
      <c r="R663">
        <v>0</v>
      </c>
      <c r="S663">
        <v>0</v>
      </c>
      <c r="T663">
        <v>526</v>
      </c>
      <c r="U663">
        <v>0</v>
      </c>
      <c r="V663">
        <v>0</v>
      </c>
      <c r="W663">
        <v>0</v>
      </c>
      <c r="X663">
        <v>68.38</v>
      </c>
      <c r="Y663">
        <v>594.38</v>
      </c>
      <c r="Z663" t="s">
        <v>7865</v>
      </c>
      <c r="AA663" s="111" t="s">
        <v>1</v>
      </c>
      <c r="AB663" t="s">
        <v>7865</v>
      </c>
      <c r="AC663">
        <v>0</v>
      </c>
    </row>
    <row r="664" spans="1:29" hidden="1" x14ac:dyDescent="0.25">
      <c r="A664" t="s">
        <v>8320</v>
      </c>
      <c r="B664" t="str">
        <f t="shared" si="52"/>
        <v>Julio</v>
      </c>
      <c r="C664">
        <f t="shared" si="57"/>
        <v>0</v>
      </c>
      <c r="D664">
        <v>75</v>
      </c>
      <c r="E664">
        <v>2022</v>
      </c>
      <c r="F664" t="s">
        <v>8452</v>
      </c>
      <c r="G664" t="s">
        <v>7703</v>
      </c>
      <c r="H664" t="s">
        <v>0</v>
      </c>
      <c r="I664" t="str">
        <f t="shared" si="54"/>
        <v>CCF</v>
      </c>
      <c r="J664" t="str">
        <f t="shared" si="55"/>
        <v>Impreso por imprenta o tiquetes</v>
      </c>
      <c r="K664" s="64" t="s">
        <v>8500</v>
      </c>
      <c r="L664" s="64" t="s">
        <v>7865</v>
      </c>
      <c r="M664">
        <v>2788</v>
      </c>
      <c r="N664" t="s">
        <v>239</v>
      </c>
      <c r="O664" t="str">
        <f t="shared" si="56"/>
        <v>12171207011015</v>
      </c>
      <c r="P664" t="s">
        <v>240</v>
      </c>
      <c r="Q664">
        <v>0</v>
      </c>
      <c r="R664">
        <v>0</v>
      </c>
      <c r="S664">
        <v>0</v>
      </c>
      <c r="T664">
        <v>1283.76</v>
      </c>
      <c r="U664">
        <v>0</v>
      </c>
      <c r="V664">
        <v>0</v>
      </c>
      <c r="W664">
        <v>0</v>
      </c>
      <c r="X664">
        <v>166.8888</v>
      </c>
      <c r="Y664">
        <v>1450.6487999999999</v>
      </c>
      <c r="Z664" t="s">
        <v>7865</v>
      </c>
      <c r="AA664" s="111" t="s">
        <v>1</v>
      </c>
      <c r="AB664" t="s">
        <v>7865</v>
      </c>
      <c r="AC664">
        <v>0</v>
      </c>
    </row>
    <row r="665" spans="1:29" hidden="1" x14ac:dyDescent="0.25">
      <c r="A665" t="s">
        <v>8320</v>
      </c>
      <c r="B665" t="str">
        <f t="shared" si="52"/>
        <v>Julio</v>
      </c>
      <c r="C665">
        <f t="shared" si="57"/>
        <v>0</v>
      </c>
      <c r="D665">
        <v>74</v>
      </c>
      <c r="E665">
        <v>2022</v>
      </c>
      <c r="F665" t="s">
        <v>8452</v>
      </c>
      <c r="G665" t="s">
        <v>7703</v>
      </c>
      <c r="H665" t="s">
        <v>0</v>
      </c>
      <c r="I665" t="str">
        <f t="shared" si="54"/>
        <v>CCF</v>
      </c>
      <c r="J665" t="str">
        <f t="shared" si="55"/>
        <v>Impreso por imprenta o tiquetes</v>
      </c>
      <c r="K665" s="64" t="s">
        <v>8500</v>
      </c>
      <c r="L665" s="64" t="s">
        <v>7865</v>
      </c>
      <c r="M665">
        <v>2789</v>
      </c>
      <c r="N665" t="s">
        <v>239</v>
      </c>
      <c r="O665" t="str">
        <f t="shared" si="56"/>
        <v>12171207011015</v>
      </c>
      <c r="P665" t="s">
        <v>240</v>
      </c>
      <c r="Q665">
        <v>0</v>
      </c>
      <c r="R665">
        <v>0</v>
      </c>
      <c r="S665">
        <v>0</v>
      </c>
      <c r="T665">
        <v>674.03</v>
      </c>
      <c r="U665">
        <v>0</v>
      </c>
      <c r="V665">
        <v>0</v>
      </c>
      <c r="W665">
        <v>0</v>
      </c>
      <c r="X665">
        <v>87.623900000000006</v>
      </c>
      <c r="Y665">
        <v>761.65390000000002</v>
      </c>
      <c r="Z665" t="s">
        <v>7865</v>
      </c>
      <c r="AA665" s="111" t="s">
        <v>1</v>
      </c>
      <c r="AB665" t="s">
        <v>7865</v>
      </c>
      <c r="AC665">
        <v>0</v>
      </c>
    </row>
    <row r="666" spans="1:29" hidden="1" x14ac:dyDescent="0.25">
      <c r="A666" t="s">
        <v>8320</v>
      </c>
      <c r="B666" t="str">
        <f t="shared" si="52"/>
        <v>Julio</v>
      </c>
      <c r="C666">
        <f t="shared" si="57"/>
        <v>0</v>
      </c>
      <c r="D666">
        <v>73</v>
      </c>
      <c r="E666">
        <v>2022</v>
      </c>
      <c r="F666" t="s">
        <v>8452</v>
      </c>
      <c r="G666" t="s">
        <v>7703</v>
      </c>
      <c r="H666" t="s">
        <v>0</v>
      </c>
      <c r="I666" t="str">
        <f t="shared" si="54"/>
        <v>CCF</v>
      </c>
      <c r="J666" t="str">
        <f t="shared" si="55"/>
        <v>Impreso por imprenta o tiquetes</v>
      </c>
      <c r="K666" s="64" t="s">
        <v>8500</v>
      </c>
      <c r="L666" s="64" t="s">
        <v>7865</v>
      </c>
      <c r="M666">
        <v>2787</v>
      </c>
      <c r="N666" t="s">
        <v>239</v>
      </c>
      <c r="O666" t="str">
        <f t="shared" si="56"/>
        <v>12171207011015</v>
      </c>
      <c r="P666" t="s">
        <v>240</v>
      </c>
      <c r="Q666">
        <v>0</v>
      </c>
      <c r="R666">
        <v>0</v>
      </c>
      <c r="S666">
        <v>0</v>
      </c>
      <c r="T666">
        <v>1492.44</v>
      </c>
      <c r="U666">
        <v>0</v>
      </c>
      <c r="V666">
        <v>0</v>
      </c>
      <c r="W666">
        <v>0</v>
      </c>
      <c r="X666">
        <v>194.0172</v>
      </c>
      <c r="Y666">
        <v>1686.4572000000001</v>
      </c>
      <c r="Z666" t="s">
        <v>7865</v>
      </c>
      <c r="AA666" s="111" t="s">
        <v>1</v>
      </c>
      <c r="AB666" t="s">
        <v>8040</v>
      </c>
      <c r="AC666">
        <v>302.2</v>
      </c>
    </row>
    <row r="667" spans="1:29" hidden="1" x14ac:dyDescent="0.25">
      <c r="A667" t="s">
        <v>8320</v>
      </c>
      <c r="B667" t="str">
        <f t="shared" si="52"/>
        <v>Julio</v>
      </c>
      <c r="C667">
        <f t="shared" si="57"/>
        <v>0</v>
      </c>
      <c r="D667">
        <v>72</v>
      </c>
      <c r="E667">
        <v>2022</v>
      </c>
      <c r="F667" t="s">
        <v>8267</v>
      </c>
      <c r="G667" t="s">
        <v>7703</v>
      </c>
      <c r="H667" t="s">
        <v>0</v>
      </c>
      <c r="I667" t="str">
        <f t="shared" si="54"/>
        <v>CCF</v>
      </c>
      <c r="J667" t="str">
        <f t="shared" si="55"/>
        <v>Impreso por imprenta o tiquetes</v>
      </c>
      <c r="K667" s="64" t="s">
        <v>8500</v>
      </c>
      <c r="L667" s="64" t="s">
        <v>7865</v>
      </c>
      <c r="M667">
        <v>308</v>
      </c>
      <c r="N667" t="s">
        <v>8243</v>
      </c>
      <c r="O667" t="str">
        <f t="shared" si="56"/>
        <v>11020404600018</v>
      </c>
      <c r="P667" t="s">
        <v>8244</v>
      </c>
      <c r="Q667">
        <v>0</v>
      </c>
      <c r="R667">
        <v>0</v>
      </c>
      <c r="S667">
        <v>0</v>
      </c>
      <c r="T667">
        <v>160</v>
      </c>
      <c r="U667">
        <v>0</v>
      </c>
      <c r="V667">
        <v>0</v>
      </c>
      <c r="W667">
        <v>0</v>
      </c>
      <c r="X667">
        <v>20.8</v>
      </c>
      <c r="Y667">
        <v>180.8</v>
      </c>
      <c r="Z667" t="s">
        <v>7865</v>
      </c>
      <c r="AA667" s="111" t="s">
        <v>1</v>
      </c>
      <c r="AB667" t="s">
        <v>8047</v>
      </c>
      <c r="AC667">
        <v>5.42</v>
      </c>
    </row>
    <row r="668" spans="1:29" hidden="1" x14ac:dyDescent="0.25">
      <c r="A668" t="s">
        <v>8320</v>
      </c>
      <c r="B668" t="str">
        <f t="shared" si="52"/>
        <v>Julio</v>
      </c>
      <c r="C668">
        <f t="shared" si="57"/>
        <v>0</v>
      </c>
      <c r="D668">
        <v>71</v>
      </c>
      <c r="E668">
        <v>2022</v>
      </c>
      <c r="F668" t="s">
        <v>8268</v>
      </c>
      <c r="G668" t="s">
        <v>7703</v>
      </c>
      <c r="H668" t="s">
        <v>0</v>
      </c>
      <c r="I668" t="str">
        <f t="shared" si="54"/>
        <v>CCF</v>
      </c>
      <c r="J668" t="str">
        <f t="shared" si="55"/>
        <v>Impreso por imprenta o tiquetes</v>
      </c>
      <c r="K668" s="64" t="s">
        <v>8500</v>
      </c>
      <c r="L668" s="64" t="s">
        <v>7865</v>
      </c>
      <c r="M668">
        <v>41788</v>
      </c>
      <c r="N668" t="s">
        <v>1357</v>
      </c>
      <c r="O668" t="str">
        <f t="shared" si="56"/>
        <v>06141402370078</v>
      </c>
      <c r="P668" t="s">
        <v>1358</v>
      </c>
      <c r="Q668">
        <v>0</v>
      </c>
      <c r="R668">
        <v>0</v>
      </c>
      <c r="S668">
        <v>0</v>
      </c>
      <c r="T668">
        <v>5.92</v>
      </c>
      <c r="U668">
        <v>0</v>
      </c>
      <c r="V668">
        <v>0</v>
      </c>
      <c r="W668">
        <v>0</v>
      </c>
      <c r="X668">
        <v>0.76960000000000006</v>
      </c>
      <c r="Y668">
        <v>6.6896000000000004</v>
      </c>
      <c r="Z668" t="s">
        <v>7865</v>
      </c>
      <c r="AA668" s="111" t="s">
        <v>1</v>
      </c>
      <c r="AB668" t="s">
        <v>7865</v>
      </c>
      <c r="AC668">
        <v>0</v>
      </c>
    </row>
    <row r="669" spans="1:29" hidden="1" x14ac:dyDescent="0.25">
      <c r="A669" t="s">
        <v>8320</v>
      </c>
      <c r="B669" t="str">
        <f t="shared" si="52"/>
        <v>Julio</v>
      </c>
      <c r="C669">
        <f t="shared" si="57"/>
        <v>0</v>
      </c>
      <c r="D669">
        <v>70</v>
      </c>
      <c r="E669">
        <v>2022</v>
      </c>
      <c r="F669" t="s">
        <v>8269</v>
      </c>
      <c r="G669" t="s">
        <v>7703</v>
      </c>
      <c r="H669" t="s">
        <v>0</v>
      </c>
      <c r="I669" t="str">
        <f t="shared" si="54"/>
        <v>CCF</v>
      </c>
      <c r="J669" t="str">
        <f t="shared" si="55"/>
        <v>Impreso por imprenta o tiquetes</v>
      </c>
      <c r="K669" s="64" t="s">
        <v>8500</v>
      </c>
      <c r="L669" s="64" t="s">
        <v>7865</v>
      </c>
      <c r="M669">
        <v>7540</v>
      </c>
      <c r="N669" t="s">
        <v>2031</v>
      </c>
      <c r="O669" t="str">
        <f t="shared" si="56"/>
        <v>06140106710049</v>
      </c>
      <c r="P669" t="s">
        <v>2032</v>
      </c>
      <c r="Q669">
        <v>0</v>
      </c>
      <c r="R669">
        <v>0</v>
      </c>
      <c r="S669">
        <v>0</v>
      </c>
      <c r="T669">
        <v>20</v>
      </c>
      <c r="U669">
        <v>0</v>
      </c>
      <c r="V669">
        <v>0</v>
      </c>
      <c r="W669">
        <v>0</v>
      </c>
      <c r="X669">
        <v>2.6</v>
      </c>
      <c r="Y669">
        <v>22.6</v>
      </c>
      <c r="Z669" t="s">
        <v>7865</v>
      </c>
      <c r="AA669" s="111" t="s">
        <v>1</v>
      </c>
      <c r="AB669" t="s">
        <v>7865</v>
      </c>
      <c r="AC669">
        <v>0</v>
      </c>
    </row>
  </sheetData>
  <autoFilter ref="A1:AC669" xr:uid="{00000000-0009-0000-0000-000001000000}">
    <filterColumn colId="8">
      <filters>
        <filter val="Factura"/>
      </filters>
    </filterColumn>
    <sortState xmlns:xlrd2="http://schemas.microsoft.com/office/spreadsheetml/2017/richdata2" ref="A2:AC669">
      <sortCondition descending="1" ref="D1:D669"/>
    </sortState>
  </autoFilter>
  <conditionalFormatting sqref="M1">
    <cfRule type="duplicateValues" dxfId="149" priority="1"/>
    <cfRule type="duplicateValues" dxfId="148" priority="2"/>
  </conditionalFormatting>
  <dataValidations count="2">
    <dataValidation allowBlank="1" showInputMessage="1" showErrorMessage="1" errorTitle="Error" error="Debe elegir uno de los siguientes datos:_x000a_1. Declaración de Mercancía_x000a_2. Formulario Aduanero_x000a_3. FYDUCA_x000a_4. Otro" sqref="L2:L669" xr:uid="{00000000-0002-0000-0100-000000000000}"/>
    <dataValidation type="list" operator="equal" allowBlank="1" showInputMessage="1" showErrorMessage="1" sqref="AA2:AA669" xr:uid="{00000000-0002-0000-0100-000001000000}">
      <formula1>"1"</formula1>
    </dataValidation>
  </dataValidations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200-000000000000}">
  <sheetPr codeName="Hoja2">
    <tabColor theme="5"/>
    <pageSetUpPr fitToPage="1"/>
  </sheetPr>
  <dimension ref="A1:U1435"/>
  <sheetViews>
    <sheetView tabSelected="1" topLeftCell="A31" zoomScaleNormal="100" workbookViewId="0">
      <selection activeCell="G46" sqref="G46"/>
    </sheetView>
  </sheetViews>
  <sheetFormatPr baseColWidth="10" defaultColWidth="11.42578125" defaultRowHeight="15" x14ac:dyDescent="0.25"/>
  <cols>
    <col min="3" max="3" width="15.42578125" customWidth="1"/>
    <col min="4" max="4" width="14.28515625" customWidth="1"/>
    <col min="5" max="5" width="37.140625" bestFit="1" customWidth="1"/>
    <col min="6" max="6" width="14.7109375" customWidth="1"/>
    <col min="7" max="7" width="29.7109375" customWidth="1"/>
    <col min="8" max="8" width="13.140625" style="2" customWidth="1"/>
    <col min="9" max="9" width="12.5703125" style="2" customWidth="1"/>
    <col min="10" max="10" width="13.42578125" style="2" bestFit="1" customWidth="1"/>
    <col min="11" max="11" width="14.28515625" style="2" customWidth="1"/>
    <col min="12" max="12" width="15.140625" style="2" customWidth="1"/>
    <col min="13" max="13" width="15.85546875" style="2" customWidth="1"/>
    <col min="14" max="14" width="14.140625" style="2" customWidth="1"/>
    <col min="15" max="15" width="12.85546875" style="2" customWidth="1"/>
    <col min="16" max="17" width="14.140625" style="2" customWidth="1"/>
    <col min="18" max="18" width="11.42578125" customWidth="1"/>
  </cols>
  <sheetData>
    <row r="1" spans="1:21" x14ac:dyDescent="0.25">
      <c r="C1" s="112"/>
      <c r="D1" s="112"/>
    </row>
    <row r="2" spans="1:21" x14ac:dyDescent="0.25">
      <c r="A2" t="s">
        <v>17</v>
      </c>
      <c r="B2" t="s">
        <v>2</v>
      </c>
      <c r="C2" t="s">
        <v>3</v>
      </c>
      <c r="D2" t="s">
        <v>4</v>
      </c>
      <c r="E2" t="s">
        <v>5</v>
      </c>
      <c r="F2" t="s">
        <v>6</v>
      </c>
      <c r="G2" t="s">
        <v>70</v>
      </c>
      <c r="H2" s="2" t="s">
        <v>7</v>
      </c>
      <c r="I2" s="2" t="s">
        <v>8</v>
      </c>
      <c r="J2" s="2" t="s">
        <v>9</v>
      </c>
      <c r="K2" s="2" t="s">
        <v>10</v>
      </c>
      <c r="L2" s="2" t="s">
        <v>11</v>
      </c>
      <c r="M2" s="2" t="s">
        <v>13</v>
      </c>
      <c r="N2" s="2" t="s">
        <v>12</v>
      </c>
      <c r="O2" s="2" t="s">
        <v>14</v>
      </c>
      <c r="P2" s="2" t="s">
        <v>15</v>
      </c>
      <c r="Q2" s="2" t="s">
        <v>7940</v>
      </c>
      <c r="R2" t="s">
        <v>16</v>
      </c>
      <c r="S2" t="s">
        <v>9678</v>
      </c>
      <c r="T2" t="s">
        <v>9679</v>
      </c>
    </row>
    <row r="3" spans="1:21" x14ac:dyDescent="0.25">
      <c r="A3" t="s">
        <v>8485</v>
      </c>
      <c r="B3" t="s">
        <v>9775</v>
      </c>
      <c r="C3" t="s">
        <v>7703</v>
      </c>
      <c r="D3" t="s">
        <v>0</v>
      </c>
      <c r="E3">
        <v>7675</v>
      </c>
      <c r="F3" t="s">
        <v>6831</v>
      </c>
      <c r="G3" t="s">
        <v>6832</v>
      </c>
      <c r="H3" s="2">
        <v>0</v>
      </c>
      <c r="I3" s="2">
        <v>0</v>
      </c>
      <c r="J3" s="2">
        <v>0</v>
      </c>
      <c r="K3" s="15">
        <v>1401.75</v>
      </c>
      <c r="L3" s="2">
        <v>0</v>
      </c>
      <c r="M3" s="2">
        <v>0</v>
      </c>
      <c r="N3" s="2">
        <v>0</v>
      </c>
      <c r="O3" s="2">
        <v>182.22749999999999</v>
      </c>
      <c r="P3" s="2">
        <v>1583.9775</v>
      </c>
      <c r="Q3"/>
      <c r="R3" t="s">
        <v>8041</v>
      </c>
      <c r="S3" s="2">
        <v>0</v>
      </c>
      <c r="T3" s="2">
        <v>0</v>
      </c>
      <c r="U3" s="2"/>
    </row>
    <row r="4" spans="1:21" x14ac:dyDescent="0.25">
      <c r="A4" t="s">
        <v>8485</v>
      </c>
      <c r="B4" t="s">
        <v>9790</v>
      </c>
      <c r="C4" t="s">
        <v>7703</v>
      </c>
      <c r="D4" t="s">
        <v>0</v>
      </c>
      <c r="E4">
        <v>1106</v>
      </c>
      <c r="F4" t="s">
        <v>9559</v>
      </c>
      <c r="G4" t="s">
        <v>9844</v>
      </c>
      <c r="H4" s="2">
        <v>0</v>
      </c>
      <c r="I4" s="2">
        <v>0</v>
      </c>
      <c r="J4" s="2">
        <v>0</v>
      </c>
      <c r="K4" s="15">
        <v>744.6</v>
      </c>
      <c r="L4" s="2">
        <v>0</v>
      </c>
      <c r="M4" s="2">
        <v>0</v>
      </c>
      <c r="N4" s="2">
        <v>0</v>
      </c>
      <c r="O4" s="2">
        <v>96.798000000000002</v>
      </c>
      <c r="P4" s="2">
        <v>841.39800000000002</v>
      </c>
      <c r="Q4"/>
      <c r="R4" t="s">
        <v>8041</v>
      </c>
      <c r="S4" s="2">
        <v>0</v>
      </c>
      <c r="T4" s="2">
        <v>0</v>
      </c>
      <c r="U4" s="2"/>
    </row>
    <row r="5" spans="1:21" x14ac:dyDescent="0.25">
      <c r="A5" t="s">
        <v>8485</v>
      </c>
      <c r="B5" t="s">
        <v>9798</v>
      </c>
      <c r="C5" s="21" t="s">
        <v>9617</v>
      </c>
      <c r="D5" t="s">
        <v>0</v>
      </c>
      <c r="E5" t="s">
        <v>9825</v>
      </c>
      <c r="F5" t="s">
        <v>1950</v>
      </c>
      <c r="G5" s="41" t="s">
        <v>1951</v>
      </c>
      <c r="H5" s="2">
        <v>0</v>
      </c>
      <c r="I5" s="2">
        <v>0</v>
      </c>
      <c r="J5" s="2">
        <v>0</v>
      </c>
      <c r="K5" s="15">
        <v>4034.1</v>
      </c>
      <c r="L5" s="2">
        <v>0</v>
      </c>
      <c r="M5" s="2">
        <v>0</v>
      </c>
      <c r="N5" s="2">
        <v>0</v>
      </c>
      <c r="O5" s="2">
        <v>524.43299999999999</v>
      </c>
      <c r="P5" s="2">
        <v>4558.5329999999994</v>
      </c>
      <c r="Q5"/>
      <c r="R5" t="s">
        <v>8041</v>
      </c>
      <c r="S5" s="2">
        <v>0</v>
      </c>
      <c r="T5" s="2">
        <v>0</v>
      </c>
      <c r="U5" s="2"/>
    </row>
    <row r="6" spans="1:21" x14ac:dyDescent="0.25">
      <c r="A6" t="s">
        <v>8485</v>
      </c>
      <c r="B6" t="s">
        <v>9798</v>
      </c>
      <c r="C6" s="21" t="s">
        <v>9617</v>
      </c>
      <c r="D6" t="s">
        <v>0</v>
      </c>
      <c r="E6" t="s">
        <v>9823</v>
      </c>
      <c r="F6" t="s">
        <v>1950</v>
      </c>
      <c r="G6" s="41" t="s">
        <v>1951</v>
      </c>
      <c r="H6" s="2">
        <v>0</v>
      </c>
      <c r="I6" s="2">
        <v>0</v>
      </c>
      <c r="J6" s="2">
        <v>0</v>
      </c>
      <c r="K6" s="15">
        <v>4034.1</v>
      </c>
      <c r="L6" s="2">
        <v>0</v>
      </c>
      <c r="M6" s="2">
        <v>0</v>
      </c>
      <c r="N6" s="2">
        <v>0</v>
      </c>
      <c r="O6" s="2">
        <v>524.43299999999999</v>
      </c>
      <c r="P6" s="2">
        <v>4558.5329999999994</v>
      </c>
      <c r="Q6"/>
      <c r="R6" t="s">
        <v>8041</v>
      </c>
      <c r="S6" s="2">
        <v>0</v>
      </c>
      <c r="T6" s="2">
        <v>0</v>
      </c>
      <c r="U6" s="2"/>
    </row>
    <row r="7" spans="1:21" x14ac:dyDescent="0.25">
      <c r="A7" t="s">
        <v>8485</v>
      </c>
      <c r="B7" t="s">
        <v>9798</v>
      </c>
      <c r="C7" s="21" t="s">
        <v>9617</v>
      </c>
      <c r="D7" t="s">
        <v>0</v>
      </c>
      <c r="E7" t="s">
        <v>9822</v>
      </c>
      <c r="F7" t="s">
        <v>1950</v>
      </c>
      <c r="G7" s="41" t="s">
        <v>1951</v>
      </c>
      <c r="H7" s="2">
        <v>0</v>
      </c>
      <c r="I7" s="2">
        <v>0</v>
      </c>
      <c r="J7" s="2">
        <v>0</v>
      </c>
      <c r="K7" s="15">
        <v>2034</v>
      </c>
      <c r="L7" s="2">
        <v>0</v>
      </c>
      <c r="M7" s="2">
        <v>0</v>
      </c>
      <c r="N7" s="2">
        <v>0</v>
      </c>
      <c r="O7" s="2">
        <v>264.42</v>
      </c>
      <c r="P7" s="2">
        <v>2298.42</v>
      </c>
      <c r="Q7"/>
      <c r="R7" t="s">
        <v>8041</v>
      </c>
      <c r="S7" s="2">
        <v>0</v>
      </c>
      <c r="T7" s="2">
        <v>0</v>
      </c>
      <c r="U7" s="2"/>
    </row>
    <row r="8" spans="1:21" x14ac:dyDescent="0.25">
      <c r="A8" t="s">
        <v>8485</v>
      </c>
      <c r="B8" t="s">
        <v>9798</v>
      </c>
      <c r="C8" s="21" t="s">
        <v>9617</v>
      </c>
      <c r="D8" t="s">
        <v>0</v>
      </c>
      <c r="E8" t="s">
        <v>9821</v>
      </c>
      <c r="F8" t="s">
        <v>1950</v>
      </c>
      <c r="G8" s="41" t="s">
        <v>1951</v>
      </c>
      <c r="H8" s="2">
        <v>0</v>
      </c>
      <c r="I8" s="2">
        <v>0</v>
      </c>
      <c r="J8" s="2">
        <v>0</v>
      </c>
      <c r="K8" s="15">
        <v>4034.1</v>
      </c>
      <c r="L8" s="2">
        <v>0</v>
      </c>
      <c r="M8" s="2">
        <v>0</v>
      </c>
      <c r="N8" s="2">
        <v>0</v>
      </c>
      <c r="O8" s="2">
        <v>524.43299999999999</v>
      </c>
      <c r="P8" s="2">
        <v>4558.5329999999994</v>
      </c>
      <c r="Q8"/>
      <c r="R8" t="s">
        <v>8041</v>
      </c>
      <c r="S8" s="2">
        <v>0</v>
      </c>
      <c r="T8" s="2">
        <v>0</v>
      </c>
      <c r="U8" s="2"/>
    </row>
    <row r="9" spans="1:21" x14ac:dyDescent="0.25">
      <c r="A9" t="s">
        <v>8485</v>
      </c>
      <c r="B9" t="s">
        <v>9798</v>
      </c>
      <c r="C9" s="21" t="s">
        <v>9617</v>
      </c>
      <c r="D9" t="s">
        <v>0</v>
      </c>
      <c r="E9" t="s">
        <v>9820</v>
      </c>
      <c r="F9" t="s">
        <v>1950</v>
      </c>
      <c r="G9" s="41" t="s">
        <v>1951</v>
      </c>
      <c r="H9" s="2">
        <v>0</v>
      </c>
      <c r="I9" s="2">
        <v>0</v>
      </c>
      <c r="J9" s="2">
        <v>0</v>
      </c>
      <c r="K9" s="15">
        <v>327.97</v>
      </c>
      <c r="L9" s="2">
        <v>0</v>
      </c>
      <c r="M9" s="2">
        <v>0</v>
      </c>
      <c r="N9" s="2">
        <v>0</v>
      </c>
      <c r="O9" s="2">
        <v>42.636100000000006</v>
      </c>
      <c r="P9" s="2">
        <v>370.60610000000003</v>
      </c>
      <c r="Q9"/>
      <c r="R9" t="s">
        <v>8041</v>
      </c>
      <c r="S9" s="2">
        <v>0</v>
      </c>
      <c r="T9" s="2">
        <v>0</v>
      </c>
      <c r="U9" s="2"/>
    </row>
    <row r="10" spans="1:21" x14ac:dyDescent="0.25">
      <c r="A10" t="s">
        <v>8485</v>
      </c>
      <c r="B10" t="s">
        <v>9798</v>
      </c>
      <c r="C10" t="s">
        <v>7703</v>
      </c>
      <c r="D10" t="s">
        <v>0</v>
      </c>
      <c r="E10">
        <v>93</v>
      </c>
      <c r="F10" t="s">
        <v>9556</v>
      </c>
      <c r="G10" t="s">
        <v>9584</v>
      </c>
      <c r="H10" s="2">
        <v>0</v>
      </c>
      <c r="I10" s="2">
        <v>0</v>
      </c>
      <c r="J10" s="2">
        <v>0</v>
      </c>
      <c r="K10" s="15">
        <v>2038.94</v>
      </c>
      <c r="L10" s="2">
        <v>0</v>
      </c>
      <c r="M10" s="2">
        <v>0</v>
      </c>
      <c r="N10" s="2">
        <v>0</v>
      </c>
      <c r="O10" s="2">
        <v>265.06220000000002</v>
      </c>
      <c r="P10" s="2">
        <v>2304.0021999999999</v>
      </c>
      <c r="Q10"/>
      <c r="R10" t="s">
        <v>8041</v>
      </c>
      <c r="S10" s="2">
        <v>0</v>
      </c>
      <c r="T10" s="2">
        <v>0</v>
      </c>
      <c r="U10" s="2"/>
    </row>
    <row r="11" spans="1:21" x14ac:dyDescent="0.25">
      <c r="A11" t="s">
        <v>8485</v>
      </c>
      <c r="B11" t="s">
        <v>9798</v>
      </c>
      <c r="C11" t="s">
        <v>7703</v>
      </c>
      <c r="D11" t="s">
        <v>0</v>
      </c>
      <c r="E11">
        <v>19</v>
      </c>
      <c r="F11" t="s">
        <v>9582</v>
      </c>
      <c r="G11" t="s">
        <v>9583</v>
      </c>
      <c r="H11" s="2">
        <v>0</v>
      </c>
      <c r="I11" s="2">
        <v>0</v>
      </c>
      <c r="J11" s="2">
        <v>0</v>
      </c>
      <c r="K11" s="15">
        <v>897.35</v>
      </c>
      <c r="L11" s="2">
        <v>0</v>
      </c>
      <c r="M11" s="2">
        <v>0</v>
      </c>
      <c r="N11" s="2">
        <v>0</v>
      </c>
      <c r="O11" s="2">
        <v>116.6555</v>
      </c>
      <c r="P11" s="2">
        <v>1014.0055</v>
      </c>
      <c r="Q11"/>
      <c r="R11" t="s">
        <v>8041</v>
      </c>
      <c r="S11" s="2">
        <v>0</v>
      </c>
      <c r="T11" s="2">
        <v>0</v>
      </c>
      <c r="U11" s="2"/>
    </row>
    <row r="12" spans="1:21" x14ac:dyDescent="0.25">
      <c r="A12" t="s">
        <v>8485</v>
      </c>
      <c r="B12" t="s">
        <v>9798</v>
      </c>
      <c r="C12" t="s">
        <v>7703</v>
      </c>
      <c r="D12" t="s">
        <v>0</v>
      </c>
      <c r="E12">
        <v>31857</v>
      </c>
      <c r="F12" t="s">
        <v>6963</v>
      </c>
      <c r="G12" t="s">
        <v>6964</v>
      </c>
      <c r="H12" s="2">
        <v>0</v>
      </c>
      <c r="I12" s="2">
        <v>0</v>
      </c>
      <c r="J12" s="2">
        <v>0</v>
      </c>
      <c r="K12" s="15">
        <v>12.39</v>
      </c>
      <c r="L12" s="2">
        <v>0</v>
      </c>
      <c r="M12" s="2">
        <v>0</v>
      </c>
      <c r="N12" s="2">
        <v>0</v>
      </c>
      <c r="O12" s="2">
        <v>1.6107</v>
      </c>
      <c r="P12" s="2">
        <v>14.0007</v>
      </c>
      <c r="Q12"/>
      <c r="R12" t="s">
        <v>8041</v>
      </c>
      <c r="S12" s="2">
        <v>0</v>
      </c>
      <c r="T12" s="2">
        <v>0</v>
      </c>
      <c r="U12" s="2"/>
    </row>
    <row r="13" spans="1:21" x14ac:dyDescent="0.25">
      <c r="A13" t="s">
        <v>8485</v>
      </c>
      <c r="B13" t="s">
        <v>9797</v>
      </c>
      <c r="C13" t="s">
        <v>7703</v>
      </c>
      <c r="D13" t="s">
        <v>0</v>
      </c>
      <c r="E13">
        <v>125</v>
      </c>
      <c r="F13" t="s">
        <v>9552</v>
      </c>
      <c r="G13" t="s">
        <v>9553</v>
      </c>
      <c r="H13" s="2">
        <v>0</v>
      </c>
      <c r="I13" s="2">
        <v>0</v>
      </c>
      <c r="J13" s="2">
        <v>0</v>
      </c>
      <c r="K13" s="15">
        <v>8155.75</v>
      </c>
      <c r="L13" s="2">
        <v>0</v>
      </c>
      <c r="M13" s="2">
        <v>0</v>
      </c>
      <c r="N13" s="2">
        <v>0</v>
      </c>
      <c r="O13" s="2">
        <v>1060.2474999999999</v>
      </c>
      <c r="P13" s="2">
        <v>9215.9974999999995</v>
      </c>
      <c r="Q13"/>
      <c r="R13" t="s">
        <v>8041</v>
      </c>
      <c r="S13" s="2">
        <v>0</v>
      </c>
      <c r="T13" s="2">
        <v>0</v>
      </c>
      <c r="U13" s="2"/>
    </row>
    <row r="14" spans="1:21" x14ac:dyDescent="0.25">
      <c r="A14" t="s">
        <v>8485</v>
      </c>
      <c r="B14" t="s">
        <v>9796</v>
      </c>
      <c r="C14" t="s">
        <v>7703</v>
      </c>
      <c r="D14" t="s">
        <v>0</v>
      </c>
      <c r="E14">
        <v>20458</v>
      </c>
      <c r="F14" t="s">
        <v>7308</v>
      </c>
      <c r="G14" t="s">
        <v>7309</v>
      </c>
      <c r="H14" s="2">
        <v>0</v>
      </c>
      <c r="I14" s="2">
        <v>0</v>
      </c>
      <c r="J14" s="2">
        <v>0</v>
      </c>
      <c r="K14" s="15">
        <v>59.79</v>
      </c>
      <c r="L14" s="2">
        <v>0</v>
      </c>
      <c r="M14" s="2">
        <v>0</v>
      </c>
      <c r="N14" s="2">
        <v>0</v>
      </c>
      <c r="O14" s="2">
        <v>7.7727000000000004</v>
      </c>
      <c r="P14" s="2">
        <v>67.562700000000007</v>
      </c>
      <c r="Q14"/>
      <c r="R14" t="s">
        <v>8041</v>
      </c>
      <c r="S14" s="2">
        <v>0</v>
      </c>
      <c r="T14" s="2">
        <v>0</v>
      </c>
      <c r="U14" s="2"/>
    </row>
    <row r="15" spans="1:21" x14ac:dyDescent="0.25">
      <c r="A15" t="s">
        <v>8485</v>
      </c>
      <c r="B15" t="s">
        <v>9803</v>
      </c>
      <c r="C15" t="s">
        <v>7703</v>
      </c>
      <c r="D15" t="s">
        <v>0</v>
      </c>
      <c r="E15">
        <v>14</v>
      </c>
      <c r="F15" t="s">
        <v>9550</v>
      </c>
      <c r="G15" t="s">
        <v>9551</v>
      </c>
      <c r="H15" s="2">
        <v>0</v>
      </c>
      <c r="I15" s="2">
        <v>0</v>
      </c>
      <c r="J15" s="2">
        <v>0</v>
      </c>
      <c r="K15" s="15">
        <v>1079.6500000000001</v>
      </c>
      <c r="L15" s="2">
        <v>0</v>
      </c>
      <c r="M15" s="2">
        <v>0</v>
      </c>
      <c r="N15" s="2">
        <v>0</v>
      </c>
      <c r="O15" s="2">
        <v>140.35450000000003</v>
      </c>
      <c r="P15" s="2">
        <v>1220.0045</v>
      </c>
      <c r="Q15"/>
      <c r="R15" t="s">
        <v>8041</v>
      </c>
      <c r="S15" s="2">
        <v>0</v>
      </c>
      <c r="T15" s="2">
        <v>0</v>
      </c>
      <c r="U15" s="2"/>
    </row>
    <row r="16" spans="1:21" x14ac:dyDescent="0.25">
      <c r="A16" t="s">
        <v>8485</v>
      </c>
      <c r="B16" t="s">
        <v>9795</v>
      </c>
      <c r="C16" s="21" t="s">
        <v>9617</v>
      </c>
      <c r="D16" t="s">
        <v>0</v>
      </c>
      <c r="E16" t="s">
        <v>9837</v>
      </c>
      <c r="F16" t="s">
        <v>2402</v>
      </c>
      <c r="G16" t="s">
        <v>2403</v>
      </c>
      <c r="H16" s="2">
        <v>0</v>
      </c>
      <c r="I16" s="2">
        <v>0</v>
      </c>
      <c r="J16" s="2">
        <v>0</v>
      </c>
      <c r="K16" s="15">
        <v>54</v>
      </c>
      <c r="L16" s="2">
        <v>0</v>
      </c>
      <c r="M16" s="2">
        <v>0</v>
      </c>
      <c r="N16" s="2">
        <v>0</v>
      </c>
      <c r="O16" s="2">
        <v>7.0200000000000005</v>
      </c>
      <c r="P16" s="2">
        <v>61.02</v>
      </c>
      <c r="Q16"/>
      <c r="R16" t="s">
        <v>8041</v>
      </c>
      <c r="S16" s="2">
        <v>0</v>
      </c>
      <c r="T16" s="2">
        <v>0</v>
      </c>
      <c r="U16" s="2"/>
    </row>
    <row r="17" spans="1:21" x14ac:dyDescent="0.25">
      <c r="A17" t="s">
        <v>8485</v>
      </c>
      <c r="B17" t="s">
        <v>9794</v>
      </c>
      <c r="C17" t="s">
        <v>7703</v>
      </c>
      <c r="D17" t="s">
        <v>0</v>
      </c>
      <c r="E17">
        <v>31767</v>
      </c>
      <c r="F17" t="s">
        <v>6963</v>
      </c>
      <c r="G17" t="s">
        <v>6964</v>
      </c>
      <c r="H17" s="2">
        <v>0</v>
      </c>
      <c r="I17" s="2">
        <v>0</v>
      </c>
      <c r="J17" s="2">
        <v>0</v>
      </c>
      <c r="K17" s="15">
        <v>224.11</v>
      </c>
      <c r="L17" s="2">
        <v>0</v>
      </c>
      <c r="M17" s="2">
        <v>0</v>
      </c>
      <c r="N17" s="2">
        <v>0</v>
      </c>
      <c r="O17" s="2">
        <v>29.134300000000003</v>
      </c>
      <c r="P17" s="2">
        <v>253.24430000000001</v>
      </c>
      <c r="Q17"/>
      <c r="R17" t="s">
        <v>8041</v>
      </c>
      <c r="S17" s="2">
        <v>0</v>
      </c>
      <c r="T17" s="2">
        <v>0</v>
      </c>
      <c r="U17" s="2"/>
    </row>
    <row r="18" spans="1:21" x14ac:dyDescent="0.25">
      <c r="A18" t="s">
        <v>8485</v>
      </c>
      <c r="B18" s="21" t="s">
        <v>9794</v>
      </c>
      <c r="C18" s="21" t="s">
        <v>9617</v>
      </c>
      <c r="D18" t="s">
        <v>0</v>
      </c>
      <c r="E18" t="s">
        <v>9815</v>
      </c>
      <c r="F18" t="s">
        <v>2402</v>
      </c>
      <c r="G18" t="s">
        <v>2403</v>
      </c>
      <c r="H18" s="2">
        <v>0</v>
      </c>
      <c r="I18" s="2">
        <v>0</v>
      </c>
      <c r="J18" s="2">
        <v>0</v>
      </c>
      <c r="K18" s="15">
        <v>1</v>
      </c>
      <c r="L18" s="2">
        <v>0</v>
      </c>
      <c r="M18" s="2">
        <v>0</v>
      </c>
      <c r="N18" s="2">
        <v>0</v>
      </c>
      <c r="O18" s="2">
        <v>0.13</v>
      </c>
      <c r="P18" s="2">
        <v>1.1299999999999999</v>
      </c>
      <c r="Q18"/>
      <c r="R18" t="s">
        <v>8041</v>
      </c>
      <c r="S18" s="2">
        <v>0</v>
      </c>
      <c r="T18" s="2">
        <v>0</v>
      </c>
      <c r="U18" s="2"/>
    </row>
    <row r="19" spans="1:21" x14ac:dyDescent="0.25">
      <c r="A19" t="s">
        <v>8485</v>
      </c>
      <c r="B19" t="s">
        <v>9793</v>
      </c>
      <c r="C19" t="s">
        <v>7703</v>
      </c>
      <c r="D19" t="s">
        <v>0</v>
      </c>
      <c r="E19">
        <v>31758</v>
      </c>
      <c r="F19" t="s">
        <v>6963</v>
      </c>
      <c r="G19" t="s">
        <v>6964</v>
      </c>
      <c r="H19" s="2">
        <v>0</v>
      </c>
      <c r="I19" s="2">
        <v>0</v>
      </c>
      <c r="J19" s="2">
        <v>0</v>
      </c>
      <c r="K19" s="15">
        <v>126.72</v>
      </c>
      <c r="L19" s="2">
        <v>0</v>
      </c>
      <c r="M19" s="2">
        <v>0</v>
      </c>
      <c r="N19" s="2">
        <v>0</v>
      </c>
      <c r="O19" s="2">
        <v>16.473600000000001</v>
      </c>
      <c r="P19" s="2">
        <v>143.1936</v>
      </c>
      <c r="Q19"/>
      <c r="R19" t="s">
        <v>8041</v>
      </c>
      <c r="S19" s="2">
        <v>0</v>
      </c>
      <c r="T19" s="2">
        <v>0</v>
      </c>
      <c r="U19" s="2"/>
    </row>
    <row r="20" spans="1:21" x14ac:dyDescent="0.25">
      <c r="A20" t="s">
        <v>8485</v>
      </c>
      <c r="B20" s="21" t="s">
        <v>9793</v>
      </c>
      <c r="C20" s="21" t="s">
        <v>9617</v>
      </c>
      <c r="D20" t="s">
        <v>0</v>
      </c>
      <c r="E20" t="s">
        <v>9812</v>
      </c>
      <c r="F20" t="s">
        <v>2039</v>
      </c>
      <c r="G20" t="s">
        <v>2040</v>
      </c>
      <c r="H20" s="2">
        <v>0</v>
      </c>
      <c r="I20" s="2">
        <v>0</v>
      </c>
      <c r="J20" s="2">
        <v>0</v>
      </c>
      <c r="K20" s="15">
        <v>100</v>
      </c>
      <c r="L20" s="2">
        <v>0</v>
      </c>
      <c r="M20" s="2">
        <v>0</v>
      </c>
      <c r="N20" s="2">
        <v>0</v>
      </c>
      <c r="O20" s="2">
        <v>13</v>
      </c>
      <c r="P20" s="2">
        <v>113</v>
      </c>
      <c r="Q20"/>
      <c r="R20" t="s">
        <v>8041</v>
      </c>
      <c r="S20" s="2">
        <v>0</v>
      </c>
      <c r="T20" s="2">
        <v>0</v>
      </c>
      <c r="U20" s="2"/>
    </row>
    <row r="21" spans="1:21" x14ac:dyDescent="0.25">
      <c r="A21" t="s">
        <v>8485</v>
      </c>
      <c r="B21" t="s">
        <v>9792</v>
      </c>
      <c r="C21" t="s">
        <v>7703</v>
      </c>
      <c r="D21" t="s">
        <v>0</v>
      </c>
      <c r="E21">
        <v>293</v>
      </c>
      <c r="F21" t="s">
        <v>9548</v>
      </c>
      <c r="G21" t="s">
        <v>9580</v>
      </c>
      <c r="H21" s="2">
        <v>0</v>
      </c>
      <c r="I21" s="2">
        <v>0</v>
      </c>
      <c r="J21" s="2">
        <v>0</v>
      </c>
      <c r="K21" s="15">
        <v>150</v>
      </c>
      <c r="L21" s="2">
        <v>0</v>
      </c>
      <c r="M21" s="2">
        <v>0</v>
      </c>
      <c r="N21" s="2">
        <v>0</v>
      </c>
      <c r="O21" s="2">
        <v>19.5</v>
      </c>
      <c r="P21" s="2">
        <v>169.5</v>
      </c>
      <c r="Q21"/>
      <c r="R21" t="s">
        <v>8041</v>
      </c>
      <c r="S21" s="2">
        <v>0</v>
      </c>
      <c r="T21" s="2">
        <v>0</v>
      </c>
      <c r="U21" s="2"/>
    </row>
    <row r="22" spans="1:21" x14ac:dyDescent="0.25">
      <c r="A22" t="s">
        <v>8485</v>
      </c>
      <c r="B22" t="s">
        <v>9791</v>
      </c>
      <c r="C22" s="21" t="s">
        <v>9617</v>
      </c>
      <c r="D22" t="s">
        <v>0</v>
      </c>
      <c r="E22" t="s">
        <v>9839</v>
      </c>
      <c r="F22" t="s">
        <v>1338</v>
      </c>
      <c r="G22" t="s">
        <v>1339</v>
      </c>
      <c r="H22" s="2">
        <v>0</v>
      </c>
      <c r="I22" s="2">
        <v>0</v>
      </c>
      <c r="J22" s="2">
        <v>0</v>
      </c>
      <c r="K22" s="15">
        <v>89.73</v>
      </c>
      <c r="L22" s="2">
        <v>0</v>
      </c>
      <c r="M22" s="2">
        <v>0</v>
      </c>
      <c r="N22" s="2">
        <v>0</v>
      </c>
      <c r="O22" s="2">
        <v>11.664900000000001</v>
      </c>
      <c r="P22" s="2">
        <v>101.39490000000001</v>
      </c>
      <c r="Q22"/>
      <c r="R22" t="s">
        <v>8041</v>
      </c>
      <c r="S22" s="2">
        <v>0</v>
      </c>
      <c r="T22" s="2">
        <v>0</v>
      </c>
      <c r="U22" s="2"/>
    </row>
    <row r="23" spans="1:21" x14ac:dyDescent="0.25">
      <c r="A23" t="s">
        <v>8485</v>
      </c>
      <c r="B23" t="s">
        <v>9791</v>
      </c>
      <c r="C23" s="21" t="s">
        <v>9617</v>
      </c>
      <c r="D23" t="s">
        <v>0</v>
      </c>
      <c r="E23" t="s">
        <v>9826</v>
      </c>
      <c r="F23" t="s">
        <v>1950</v>
      </c>
      <c r="G23" s="41" t="s">
        <v>1951</v>
      </c>
      <c r="H23" s="2">
        <v>0</v>
      </c>
      <c r="I23" s="2">
        <v>0</v>
      </c>
      <c r="J23" s="2">
        <v>0</v>
      </c>
      <c r="K23" s="15">
        <v>4034.1</v>
      </c>
      <c r="L23" s="2">
        <v>0</v>
      </c>
      <c r="M23" s="2">
        <v>0</v>
      </c>
      <c r="N23" s="2">
        <v>0</v>
      </c>
      <c r="O23" s="2">
        <v>524.43299999999999</v>
      </c>
      <c r="P23" s="2">
        <v>4558.5329999999994</v>
      </c>
      <c r="Q23"/>
      <c r="R23" t="s">
        <v>8041</v>
      </c>
      <c r="S23" s="2">
        <v>0</v>
      </c>
      <c r="T23" s="2">
        <v>0</v>
      </c>
      <c r="U23" s="2"/>
    </row>
    <row r="24" spans="1:21" x14ac:dyDescent="0.25">
      <c r="A24" t="s">
        <v>8485</v>
      </c>
      <c r="B24" t="s">
        <v>9791</v>
      </c>
      <c r="C24" t="s">
        <v>7703</v>
      </c>
      <c r="D24" t="s">
        <v>0</v>
      </c>
      <c r="E24">
        <v>31</v>
      </c>
      <c r="G24" t="s">
        <v>9802</v>
      </c>
      <c r="H24" s="2">
        <v>0</v>
      </c>
      <c r="I24" s="2">
        <v>0</v>
      </c>
      <c r="J24" s="2">
        <v>0</v>
      </c>
      <c r="K24" s="15">
        <v>480</v>
      </c>
      <c r="L24" s="2">
        <v>0</v>
      </c>
      <c r="M24" s="2">
        <v>0</v>
      </c>
      <c r="N24" s="2">
        <v>0</v>
      </c>
      <c r="O24" s="2">
        <v>62.400000000000006</v>
      </c>
      <c r="P24" s="2">
        <v>542.4</v>
      </c>
      <c r="Q24" t="s">
        <v>9801</v>
      </c>
      <c r="R24" t="s">
        <v>8041</v>
      </c>
      <c r="S24" s="2">
        <v>0</v>
      </c>
      <c r="T24" s="2">
        <v>0</v>
      </c>
      <c r="U24" s="2"/>
    </row>
    <row r="25" spans="1:21" x14ac:dyDescent="0.25">
      <c r="A25" t="s">
        <v>8485</v>
      </c>
      <c r="B25" s="21" t="s">
        <v>9791</v>
      </c>
      <c r="C25" s="21" t="s">
        <v>9617</v>
      </c>
      <c r="D25" t="s">
        <v>0</v>
      </c>
      <c r="E25" t="s">
        <v>9814</v>
      </c>
      <c r="F25" t="s">
        <v>636</v>
      </c>
      <c r="G25" t="s">
        <v>2655</v>
      </c>
      <c r="H25" s="2">
        <v>0</v>
      </c>
      <c r="I25" s="2">
        <v>0</v>
      </c>
      <c r="J25" s="2">
        <v>0</v>
      </c>
      <c r="K25" s="15">
        <v>196.99</v>
      </c>
      <c r="L25" s="2">
        <v>0</v>
      </c>
      <c r="M25" s="2">
        <v>0</v>
      </c>
      <c r="N25" s="2">
        <v>0</v>
      </c>
      <c r="O25" s="2">
        <v>25.608700000000002</v>
      </c>
      <c r="P25" s="2">
        <v>222.59870000000001</v>
      </c>
      <c r="Q25"/>
      <c r="R25" t="s">
        <v>8041</v>
      </c>
      <c r="S25" s="2">
        <v>0</v>
      </c>
      <c r="T25" s="2">
        <v>0</v>
      </c>
      <c r="U25" s="2"/>
    </row>
    <row r="26" spans="1:21" x14ac:dyDescent="0.25">
      <c r="A26" t="s">
        <v>8485</v>
      </c>
      <c r="B26" s="121" t="s">
        <v>9788</v>
      </c>
      <c r="C26" t="s">
        <v>7703</v>
      </c>
      <c r="D26" t="s">
        <v>0</v>
      </c>
      <c r="E26">
        <v>20105</v>
      </c>
      <c r="F26" t="s">
        <v>7308</v>
      </c>
      <c r="G26" t="s">
        <v>7309</v>
      </c>
      <c r="H26" s="2">
        <v>0</v>
      </c>
      <c r="I26" s="2">
        <v>0</v>
      </c>
      <c r="J26" s="2">
        <v>0</v>
      </c>
      <c r="K26" s="15">
        <v>642.15</v>
      </c>
      <c r="L26" s="2">
        <v>0</v>
      </c>
      <c r="M26" s="2">
        <v>0</v>
      </c>
      <c r="N26" s="2">
        <v>0</v>
      </c>
      <c r="O26" s="2">
        <v>83.479500000000002</v>
      </c>
      <c r="P26" s="2">
        <v>725.62950000000001</v>
      </c>
      <c r="Q26"/>
      <c r="R26" t="s">
        <v>8041</v>
      </c>
      <c r="S26" s="2">
        <v>0</v>
      </c>
      <c r="T26" s="2">
        <v>0</v>
      </c>
      <c r="U26" s="2"/>
    </row>
    <row r="27" spans="1:21" x14ac:dyDescent="0.25">
      <c r="A27" t="s">
        <v>8485</v>
      </c>
      <c r="B27" s="121" t="s">
        <v>9788</v>
      </c>
      <c r="C27" t="s">
        <v>7703</v>
      </c>
      <c r="D27" t="s">
        <v>0</v>
      </c>
      <c r="E27">
        <v>7423</v>
      </c>
      <c r="F27" t="s">
        <v>6831</v>
      </c>
      <c r="G27" t="s">
        <v>6832</v>
      </c>
      <c r="H27" s="2">
        <v>0</v>
      </c>
      <c r="I27" s="2">
        <v>0</v>
      </c>
      <c r="J27" s="2">
        <v>0</v>
      </c>
      <c r="K27" s="15">
        <v>1573</v>
      </c>
      <c r="L27" s="2">
        <v>0</v>
      </c>
      <c r="M27" s="2">
        <v>0</v>
      </c>
      <c r="N27" s="2">
        <v>0</v>
      </c>
      <c r="O27" s="2">
        <v>204.49</v>
      </c>
      <c r="P27" s="2">
        <v>1777.49</v>
      </c>
      <c r="Q27"/>
      <c r="R27" t="s">
        <v>8041</v>
      </c>
      <c r="S27" s="2">
        <v>0</v>
      </c>
      <c r="T27" s="2">
        <v>0</v>
      </c>
      <c r="U27" s="2"/>
    </row>
    <row r="28" spans="1:21" x14ac:dyDescent="0.25">
      <c r="A28" t="s">
        <v>8485</v>
      </c>
      <c r="B28" t="s">
        <v>9787</v>
      </c>
      <c r="C28" s="21" t="s">
        <v>9617</v>
      </c>
      <c r="D28" t="s">
        <v>0</v>
      </c>
      <c r="E28" t="s">
        <v>9816</v>
      </c>
      <c r="F28" t="s">
        <v>2512</v>
      </c>
      <c r="G28" t="s">
        <v>2513</v>
      </c>
      <c r="H28" s="2">
        <v>0</v>
      </c>
      <c r="I28" s="2">
        <v>0</v>
      </c>
      <c r="J28" s="2">
        <v>0</v>
      </c>
      <c r="K28" s="15">
        <v>302.08</v>
      </c>
      <c r="L28" s="2">
        <v>0</v>
      </c>
      <c r="M28" s="2">
        <v>0</v>
      </c>
      <c r="N28" s="2">
        <v>0</v>
      </c>
      <c r="O28" s="2">
        <v>39.270400000000002</v>
      </c>
      <c r="P28" s="2">
        <v>341.35039999999998</v>
      </c>
      <c r="Q28"/>
      <c r="R28" t="s">
        <v>8041</v>
      </c>
      <c r="S28" s="2">
        <v>0</v>
      </c>
      <c r="T28" s="2">
        <v>0</v>
      </c>
      <c r="U28" s="2"/>
    </row>
    <row r="29" spans="1:21" x14ac:dyDescent="0.25">
      <c r="A29" t="s">
        <v>8485</v>
      </c>
      <c r="B29" t="s">
        <v>9787</v>
      </c>
      <c r="C29" t="s">
        <v>7703</v>
      </c>
      <c r="D29" t="s">
        <v>0</v>
      </c>
      <c r="E29">
        <v>745</v>
      </c>
      <c r="F29" t="s">
        <v>9549</v>
      </c>
      <c r="G29" t="s">
        <v>9581</v>
      </c>
      <c r="H29" s="2">
        <v>0</v>
      </c>
      <c r="I29" s="2">
        <v>0</v>
      </c>
      <c r="J29" s="2">
        <v>0</v>
      </c>
      <c r="K29" s="15">
        <v>265.5</v>
      </c>
      <c r="L29" s="2">
        <v>0</v>
      </c>
      <c r="M29" s="2">
        <v>0</v>
      </c>
      <c r="N29" s="2">
        <v>0</v>
      </c>
      <c r="O29" s="2">
        <v>34.515000000000001</v>
      </c>
      <c r="P29" s="2">
        <v>300.01499999999999</v>
      </c>
      <c r="Q29"/>
      <c r="R29" t="s">
        <v>8041</v>
      </c>
      <c r="S29" s="2">
        <v>0</v>
      </c>
      <c r="T29" s="2">
        <v>0</v>
      </c>
      <c r="U29" s="2"/>
    </row>
    <row r="30" spans="1:21" x14ac:dyDescent="0.25">
      <c r="A30" t="s">
        <v>8485</v>
      </c>
      <c r="B30" t="s">
        <v>9786</v>
      </c>
      <c r="C30" s="21" t="s">
        <v>9617</v>
      </c>
      <c r="D30" t="s">
        <v>0</v>
      </c>
      <c r="E30" t="s">
        <v>9827</v>
      </c>
      <c r="F30" t="s">
        <v>1950</v>
      </c>
      <c r="G30" s="41" t="s">
        <v>1951</v>
      </c>
      <c r="H30" s="2">
        <v>0</v>
      </c>
      <c r="I30" s="2">
        <v>0</v>
      </c>
      <c r="J30" s="2">
        <v>0</v>
      </c>
      <c r="K30" s="15">
        <v>4034.1</v>
      </c>
      <c r="L30" s="2">
        <v>0</v>
      </c>
      <c r="M30" s="2">
        <v>0</v>
      </c>
      <c r="N30" s="2">
        <v>0</v>
      </c>
      <c r="O30" s="2">
        <v>524.43299999999999</v>
      </c>
      <c r="P30" s="2">
        <v>4558.5329999999994</v>
      </c>
      <c r="Q30"/>
      <c r="R30" t="s">
        <v>8041</v>
      </c>
      <c r="S30" s="2">
        <v>0</v>
      </c>
      <c r="T30" s="2">
        <v>0</v>
      </c>
      <c r="U30" s="2"/>
    </row>
    <row r="31" spans="1:21" x14ac:dyDescent="0.25">
      <c r="A31" t="s">
        <v>8485</v>
      </c>
      <c r="B31" s="21" t="s">
        <v>9852</v>
      </c>
      <c r="C31" s="21" t="s">
        <v>9617</v>
      </c>
      <c r="D31" t="s">
        <v>0</v>
      </c>
      <c r="E31" t="s">
        <v>9806</v>
      </c>
      <c r="F31" t="s">
        <v>1814</v>
      </c>
      <c r="G31" t="s">
        <v>1815</v>
      </c>
      <c r="H31" s="2">
        <v>358.32</v>
      </c>
      <c r="I31" s="2">
        <v>0</v>
      </c>
      <c r="J31" s="2">
        <v>0</v>
      </c>
      <c r="K31" s="15">
        <v>68.03</v>
      </c>
      <c r="L31" s="2">
        <v>0</v>
      </c>
      <c r="M31" s="2">
        <v>0</v>
      </c>
      <c r="N31" s="2">
        <v>0</v>
      </c>
      <c r="O31" s="2">
        <v>8.8438999999999997</v>
      </c>
      <c r="P31" s="2">
        <v>435.19390000000004</v>
      </c>
      <c r="Q31"/>
      <c r="R31" t="s">
        <v>8041</v>
      </c>
      <c r="S31" s="2">
        <v>0</v>
      </c>
      <c r="T31" s="2">
        <v>0</v>
      </c>
      <c r="U31" s="2"/>
    </row>
    <row r="32" spans="1:21" x14ac:dyDescent="0.25">
      <c r="A32" t="s">
        <v>8485</v>
      </c>
      <c r="B32" t="s">
        <v>9784</v>
      </c>
      <c r="C32" s="21" t="s">
        <v>9617</v>
      </c>
      <c r="D32" t="s">
        <v>0</v>
      </c>
      <c r="E32" t="s">
        <v>9841</v>
      </c>
      <c r="F32" t="s">
        <v>2402</v>
      </c>
      <c r="G32" t="s">
        <v>2403</v>
      </c>
      <c r="H32" s="2">
        <v>0</v>
      </c>
      <c r="I32" s="2">
        <v>0</v>
      </c>
      <c r="J32" s="2">
        <v>0</v>
      </c>
      <c r="K32" s="15">
        <v>67.150000000000006</v>
      </c>
      <c r="L32" s="2">
        <v>0</v>
      </c>
      <c r="M32" s="2">
        <v>0</v>
      </c>
      <c r="N32" s="2">
        <v>0</v>
      </c>
      <c r="O32" s="2">
        <v>8.7295000000000016</v>
      </c>
      <c r="P32" s="2">
        <v>75.879500000000007</v>
      </c>
      <c r="Q32"/>
      <c r="R32" t="s">
        <v>8041</v>
      </c>
      <c r="S32" s="2">
        <v>0</v>
      </c>
      <c r="T32" s="2">
        <v>0</v>
      </c>
      <c r="U32" s="2"/>
    </row>
    <row r="33" spans="1:21" x14ac:dyDescent="0.25">
      <c r="A33" t="s">
        <v>8485</v>
      </c>
      <c r="B33" t="s">
        <v>9784</v>
      </c>
      <c r="C33" s="21" t="s">
        <v>9617</v>
      </c>
      <c r="D33" t="s">
        <v>0</v>
      </c>
      <c r="E33" t="s">
        <v>9840</v>
      </c>
      <c r="F33" t="s">
        <v>1814</v>
      </c>
      <c r="G33" t="s">
        <v>1815</v>
      </c>
      <c r="H33" s="2">
        <v>363.56</v>
      </c>
      <c r="I33" s="2">
        <v>0</v>
      </c>
      <c r="J33" s="2">
        <v>0</v>
      </c>
      <c r="K33" s="15">
        <v>68.03</v>
      </c>
      <c r="L33" s="2">
        <v>0</v>
      </c>
      <c r="M33" s="2">
        <v>0</v>
      </c>
      <c r="N33" s="2">
        <v>0</v>
      </c>
      <c r="O33" s="2">
        <v>8.8438999999999997</v>
      </c>
      <c r="P33" s="2">
        <v>440.43390000000005</v>
      </c>
      <c r="Q33"/>
      <c r="R33" t="s">
        <v>8041</v>
      </c>
      <c r="S33" s="2">
        <v>0</v>
      </c>
      <c r="T33" s="2">
        <v>0</v>
      </c>
      <c r="U33" s="2"/>
    </row>
    <row r="34" spans="1:21" x14ac:dyDescent="0.25">
      <c r="A34" t="s">
        <v>8485</v>
      </c>
      <c r="B34" t="s">
        <v>9784</v>
      </c>
      <c r="C34" s="21" t="s">
        <v>9617</v>
      </c>
      <c r="D34" t="s">
        <v>0</v>
      </c>
      <c r="E34" t="s">
        <v>9828</v>
      </c>
      <c r="F34" t="s">
        <v>1950</v>
      </c>
      <c r="G34" s="41" t="s">
        <v>1951</v>
      </c>
      <c r="H34" s="2">
        <v>0</v>
      </c>
      <c r="I34" s="2">
        <v>0</v>
      </c>
      <c r="J34" s="2">
        <v>0</v>
      </c>
      <c r="K34" s="15">
        <v>4034.1</v>
      </c>
      <c r="L34" s="2">
        <v>0</v>
      </c>
      <c r="M34" s="2">
        <v>0</v>
      </c>
      <c r="N34" s="2">
        <v>0</v>
      </c>
      <c r="O34" s="2">
        <v>524.43299999999999</v>
      </c>
      <c r="P34" s="2">
        <v>4558.5329999999994</v>
      </c>
      <c r="Q34"/>
      <c r="R34" t="s">
        <v>8041</v>
      </c>
      <c r="S34" s="2">
        <v>0</v>
      </c>
      <c r="T34" s="2">
        <v>0</v>
      </c>
      <c r="U34" s="2"/>
    </row>
    <row r="35" spans="1:21" x14ac:dyDescent="0.25">
      <c r="A35" t="s">
        <v>8485</v>
      </c>
      <c r="B35" t="s">
        <v>9783</v>
      </c>
      <c r="C35" s="21" t="s">
        <v>9617</v>
      </c>
      <c r="D35" t="s">
        <v>0</v>
      </c>
      <c r="E35" t="s">
        <v>9836</v>
      </c>
      <c r="F35" t="s">
        <v>2402</v>
      </c>
      <c r="G35" t="s">
        <v>2403</v>
      </c>
      <c r="H35" s="2">
        <v>0</v>
      </c>
      <c r="I35" s="2">
        <v>0</v>
      </c>
      <c r="J35" s="2">
        <v>0</v>
      </c>
      <c r="K35" s="15">
        <v>12.03</v>
      </c>
      <c r="L35" s="2">
        <v>0</v>
      </c>
      <c r="M35" s="2">
        <v>0</v>
      </c>
      <c r="N35" s="2">
        <v>0</v>
      </c>
      <c r="O35" s="2">
        <v>1.5639000000000001</v>
      </c>
      <c r="P35" s="2">
        <v>13.5939</v>
      </c>
      <c r="Q35"/>
      <c r="R35" t="s">
        <v>8041</v>
      </c>
      <c r="S35" s="2">
        <v>0</v>
      </c>
      <c r="T35" s="2">
        <v>0</v>
      </c>
      <c r="U35" s="2"/>
    </row>
    <row r="36" spans="1:21" x14ac:dyDescent="0.25">
      <c r="A36" t="s">
        <v>8485</v>
      </c>
      <c r="B36" t="s">
        <v>9783</v>
      </c>
      <c r="C36" s="21" t="s">
        <v>9617</v>
      </c>
      <c r="D36" t="s">
        <v>0</v>
      </c>
      <c r="E36" t="s">
        <v>9835</v>
      </c>
      <c r="F36" t="s">
        <v>1338</v>
      </c>
      <c r="G36" t="s">
        <v>1339</v>
      </c>
      <c r="H36" s="2">
        <v>0</v>
      </c>
      <c r="I36" s="2">
        <v>0</v>
      </c>
      <c r="J36" s="2">
        <v>0</v>
      </c>
      <c r="K36" s="15">
        <v>61.26</v>
      </c>
      <c r="L36" s="2">
        <v>0</v>
      </c>
      <c r="M36" s="2">
        <v>0</v>
      </c>
      <c r="N36" s="2">
        <v>0</v>
      </c>
      <c r="O36" s="2">
        <v>7.9638</v>
      </c>
      <c r="P36" s="2">
        <v>69.223799999999997</v>
      </c>
      <c r="Q36"/>
      <c r="R36" t="s">
        <v>8041</v>
      </c>
      <c r="S36" s="2">
        <v>0</v>
      </c>
      <c r="T36" s="2">
        <v>0</v>
      </c>
      <c r="U36" s="2"/>
    </row>
    <row r="37" spans="1:21" x14ac:dyDescent="0.25">
      <c r="A37" t="s">
        <v>8485</v>
      </c>
      <c r="B37" t="s">
        <v>9783</v>
      </c>
      <c r="C37" s="21" t="s">
        <v>9617</v>
      </c>
      <c r="D37" t="s">
        <v>0</v>
      </c>
      <c r="E37" t="s">
        <v>9829</v>
      </c>
      <c r="F37" t="s">
        <v>1950</v>
      </c>
      <c r="G37" s="41" t="s">
        <v>1951</v>
      </c>
      <c r="H37" s="2">
        <v>0</v>
      </c>
      <c r="I37" s="2">
        <v>0</v>
      </c>
      <c r="J37" s="2">
        <v>0</v>
      </c>
      <c r="K37" s="15">
        <v>4034.1</v>
      </c>
      <c r="L37" s="2">
        <v>0</v>
      </c>
      <c r="M37" s="2">
        <v>0</v>
      </c>
      <c r="N37" s="2">
        <v>0</v>
      </c>
      <c r="O37" s="2">
        <v>524.43299999999999</v>
      </c>
      <c r="P37" s="2">
        <v>4558.5329999999994</v>
      </c>
      <c r="Q37"/>
      <c r="R37" t="s">
        <v>8041</v>
      </c>
      <c r="S37" s="2">
        <v>0</v>
      </c>
      <c r="T37" s="2">
        <v>0</v>
      </c>
      <c r="U37" s="2"/>
    </row>
    <row r="38" spans="1:21" x14ac:dyDescent="0.25">
      <c r="A38" t="s">
        <v>8485</v>
      </c>
      <c r="B38" t="s">
        <v>9782</v>
      </c>
      <c r="C38" s="21" t="s">
        <v>9617</v>
      </c>
      <c r="D38" t="s">
        <v>0</v>
      </c>
      <c r="E38" t="s">
        <v>9819</v>
      </c>
      <c r="F38" t="s">
        <v>1338</v>
      </c>
      <c r="G38" t="s">
        <v>1339</v>
      </c>
      <c r="H38" s="2">
        <v>0</v>
      </c>
      <c r="I38" s="2">
        <v>0</v>
      </c>
      <c r="J38" s="2">
        <v>0</v>
      </c>
      <c r="K38" s="15">
        <v>113.32</v>
      </c>
      <c r="L38" s="2">
        <v>0</v>
      </c>
      <c r="M38" s="2">
        <v>0</v>
      </c>
      <c r="N38" s="2">
        <v>0</v>
      </c>
      <c r="O38" s="2">
        <v>14.7316</v>
      </c>
      <c r="P38" s="2">
        <v>128.05160000000001</v>
      </c>
      <c r="Q38"/>
      <c r="R38" t="s">
        <v>8041</v>
      </c>
      <c r="S38" s="2">
        <v>0</v>
      </c>
      <c r="T38" s="2">
        <v>0</v>
      </c>
      <c r="U38" s="2"/>
    </row>
    <row r="39" spans="1:21" x14ac:dyDescent="0.25">
      <c r="A39" t="s">
        <v>8485</v>
      </c>
      <c r="B39" t="s">
        <v>9782</v>
      </c>
      <c r="C39" s="21" t="s">
        <v>9617</v>
      </c>
      <c r="D39" t="s">
        <v>0</v>
      </c>
      <c r="E39" t="s">
        <v>9813</v>
      </c>
      <c r="F39" t="s">
        <v>2402</v>
      </c>
      <c r="G39" t="s">
        <v>2403</v>
      </c>
      <c r="H39" s="2">
        <v>0</v>
      </c>
      <c r="I39" s="2">
        <v>0</v>
      </c>
      <c r="J39" s="2">
        <v>0</v>
      </c>
      <c r="K39" s="15">
        <v>65</v>
      </c>
      <c r="L39" s="2">
        <v>0</v>
      </c>
      <c r="M39" s="2">
        <v>0</v>
      </c>
      <c r="N39" s="2">
        <v>0</v>
      </c>
      <c r="O39" s="2">
        <v>8.4500000000000011</v>
      </c>
      <c r="P39" s="2">
        <v>73.45</v>
      </c>
      <c r="Q39"/>
      <c r="R39" t="s">
        <v>8041</v>
      </c>
      <c r="S39" s="2">
        <v>0</v>
      </c>
      <c r="T39" s="2">
        <v>0</v>
      </c>
      <c r="U39" s="2"/>
    </row>
    <row r="40" spans="1:21" x14ac:dyDescent="0.25">
      <c r="A40" t="s">
        <v>8485</v>
      </c>
      <c r="B40" t="s">
        <v>9780</v>
      </c>
      <c r="C40" s="21" t="s">
        <v>9617</v>
      </c>
      <c r="D40" t="s">
        <v>0</v>
      </c>
      <c r="E40" t="s">
        <v>9830</v>
      </c>
      <c r="F40" t="s">
        <v>1950</v>
      </c>
      <c r="G40" s="41" t="s">
        <v>1951</v>
      </c>
      <c r="H40" s="2">
        <v>0</v>
      </c>
      <c r="I40" s="2">
        <v>0</v>
      </c>
      <c r="J40" s="2">
        <v>0</v>
      </c>
      <c r="K40" s="15">
        <v>4034.1</v>
      </c>
      <c r="L40" s="2">
        <v>0</v>
      </c>
      <c r="M40" s="2">
        <v>0</v>
      </c>
      <c r="N40" s="2">
        <v>0</v>
      </c>
      <c r="O40" s="2">
        <v>524.43299999999999</v>
      </c>
      <c r="P40" s="2">
        <v>4558.5329999999994</v>
      </c>
      <c r="Q40"/>
      <c r="R40" t="s">
        <v>8041</v>
      </c>
      <c r="S40" s="2">
        <v>0</v>
      </c>
      <c r="T40" s="2">
        <v>0</v>
      </c>
      <c r="U40" s="2"/>
    </row>
    <row r="41" spans="1:21" x14ac:dyDescent="0.25">
      <c r="A41" t="s">
        <v>8485</v>
      </c>
      <c r="B41" t="s">
        <v>9780</v>
      </c>
      <c r="C41" s="21" t="s">
        <v>9617</v>
      </c>
      <c r="D41" t="s">
        <v>0</v>
      </c>
      <c r="E41" t="s">
        <v>9800</v>
      </c>
      <c r="F41" t="s">
        <v>2039</v>
      </c>
      <c r="G41" t="s">
        <v>2040</v>
      </c>
      <c r="H41" s="2">
        <v>0</v>
      </c>
      <c r="I41" s="2">
        <v>0</v>
      </c>
      <c r="J41" s="2">
        <v>0</v>
      </c>
      <c r="K41" s="15">
        <v>100</v>
      </c>
      <c r="L41" s="2">
        <v>0</v>
      </c>
      <c r="M41" s="2">
        <v>0</v>
      </c>
      <c r="N41" s="2">
        <v>0</v>
      </c>
      <c r="O41" s="2">
        <v>13</v>
      </c>
      <c r="P41" s="2">
        <v>113</v>
      </c>
      <c r="Q41"/>
      <c r="R41" t="s">
        <v>8041</v>
      </c>
      <c r="S41" s="2">
        <v>0</v>
      </c>
      <c r="T41" s="2">
        <v>0</v>
      </c>
      <c r="U41" s="2"/>
    </row>
    <row r="42" spans="1:21" x14ac:dyDescent="0.25">
      <c r="A42" t="s">
        <v>8485</v>
      </c>
      <c r="B42" s="21" t="s">
        <v>9779</v>
      </c>
      <c r="C42" s="21" t="s">
        <v>9617</v>
      </c>
      <c r="D42" t="s">
        <v>0</v>
      </c>
      <c r="E42" t="s">
        <v>9811</v>
      </c>
      <c r="F42" t="s">
        <v>1338</v>
      </c>
      <c r="G42" t="s">
        <v>1339</v>
      </c>
      <c r="H42" s="2">
        <v>0</v>
      </c>
      <c r="I42" s="2">
        <v>0</v>
      </c>
      <c r="J42" s="2">
        <v>0</v>
      </c>
      <c r="K42" s="15">
        <v>60.93</v>
      </c>
      <c r="L42" s="2">
        <v>0</v>
      </c>
      <c r="M42" s="2">
        <v>0</v>
      </c>
      <c r="N42" s="2">
        <v>0</v>
      </c>
      <c r="O42" s="2">
        <v>7.9209000000000005</v>
      </c>
      <c r="P42" s="2">
        <v>68.850899999999996</v>
      </c>
      <c r="Q42"/>
      <c r="R42" t="s">
        <v>8041</v>
      </c>
      <c r="S42" s="2">
        <v>0</v>
      </c>
      <c r="T42" s="2">
        <v>0</v>
      </c>
      <c r="U42" s="2"/>
    </row>
    <row r="43" spans="1:21" x14ac:dyDescent="0.25">
      <c r="A43" t="s">
        <v>8485</v>
      </c>
      <c r="B43" t="s">
        <v>9778</v>
      </c>
      <c r="C43" s="21" t="s">
        <v>9617</v>
      </c>
      <c r="D43" t="s">
        <v>0</v>
      </c>
      <c r="E43" t="s">
        <v>9832</v>
      </c>
      <c r="F43" t="s">
        <v>1950</v>
      </c>
      <c r="G43" s="41" t="s">
        <v>1951</v>
      </c>
      <c r="H43" s="2">
        <v>0</v>
      </c>
      <c r="I43" s="2">
        <v>0</v>
      </c>
      <c r="J43" s="2">
        <v>0</v>
      </c>
      <c r="K43" s="15">
        <v>4034.1</v>
      </c>
      <c r="L43" s="2">
        <v>0</v>
      </c>
      <c r="M43" s="2">
        <v>0</v>
      </c>
      <c r="N43" s="2">
        <v>0</v>
      </c>
      <c r="O43" s="2">
        <v>524.43299999999999</v>
      </c>
      <c r="P43" s="2">
        <v>4558.5329999999994</v>
      </c>
      <c r="Q43"/>
      <c r="R43" t="s">
        <v>8041</v>
      </c>
      <c r="S43" s="2">
        <v>0</v>
      </c>
      <c r="T43" s="2">
        <v>0</v>
      </c>
      <c r="U43" s="2"/>
    </row>
    <row r="44" spans="1:21" x14ac:dyDescent="0.25">
      <c r="A44" t="s">
        <v>8485</v>
      </c>
      <c r="B44" t="s">
        <v>9778</v>
      </c>
      <c r="C44" s="21" t="s">
        <v>9617</v>
      </c>
      <c r="D44" t="s">
        <v>0</v>
      </c>
      <c r="E44" t="s">
        <v>9831</v>
      </c>
      <c r="F44" t="s">
        <v>1950</v>
      </c>
      <c r="G44" s="41" t="s">
        <v>1951</v>
      </c>
      <c r="H44" s="2">
        <v>0</v>
      </c>
      <c r="I44" s="2">
        <v>0</v>
      </c>
      <c r="J44" s="2">
        <v>0</v>
      </c>
      <c r="K44" s="15">
        <v>4034.1</v>
      </c>
      <c r="L44" s="2">
        <v>0</v>
      </c>
      <c r="M44" s="2">
        <v>0</v>
      </c>
      <c r="N44" s="2">
        <v>0</v>
      </c>
      <c r="O44" s="2">
        <v>524.43299999999999</v>
      </c>
      <c r="P44" s="2">
        <v>4558.5329999999994</v>
      </c>
      <c r="Q44"/>
      <c r="R44" t="s">
        <v>8041</v>
      </c>
      <c r="S44" s="2">
        <v>0</v>
      </c>
      <c r="T44" s="2">
        <v>0</v>
      </c>
      <c r="U44" s="2"/>
    </row>
    <row r="45" spans="1:21" x14ac:dyDescent="0.25">
      <c r="A45" t="s">
        <v>8485</v>
      </c>
      <c r="B45" t="s">
        <v>9777</v>
      </c>
      <c r="C45" t="s">
        <v>7703</v>
      </c>
      <c r="D45" t="s">
        <v>0</v>
      </c>
      <c r="E45">
        <v>31221</v>
      </c>
      <c r="F45" t="s">
        <v>6963</v>
      </c>
      <c r="G45" t="s">
        <v>6964</v>
      </c>
      <c r="H45" s="2">
        <v>0</v>
      </c>
      <c r="I45" s="2">
        <v>0</v>
      </c>
      <c r="J45" s="2">
        <v>0</v>
      </c>
      <c r="K45" s="15">
        <v>273.54000000000002</v>
      </c>
      <c r="L45" s="2">
        <v>0</v>
      </c>
      <c r="M45" s="2">
        <v>0</v>
      </c>
      <c r="N45" s="2">
        <v>0</v>
      </c>
      <c r="O45" s="2">
        <v>35.560200000000002</v>
      </c>
      <c r="P45" s="2">
        <v>309.10020000000003</v>
      </c>
      <c r="Q45"/>
      <c r="R45" t="s">
        <v>8041</v>
      </c>
      <c r="S45" s="2">
        <v>0</v>
      </c>
      <c r="T45" s="2">
        <v>0</v>
      </c>
      <c r="U45" s="2"/>
    </row>
    <row r="46" spans="1:21" x14ac:dyDescent="0.25">
      <c r="A46" t="s">
        <v>8485</v>
      </c>
      <c r="B46" t="s">
        <v>9776</v>
      </c>
      <c r="C46" s="21" t="s">
        <v>9617</v>
      </c>
      <c r="D46" t="s">
        <v>0</v>
      </c>
      <c r="E46" t="s">
        <v>9799</v>
      </c>
      <c r="F46" t="s">
        <v>636</v>
      </c>
      <c r="G46" t="s">
        <v>2655</v>
      </c>
      <c r="H46" s="2">
        <v>0</v>
      </c>
      <c r="I46" s="2">
        <v>0</v>
      </c>
      <c r="J46" s="2">
        <v>0</v>
      </c>
      <c r="K46" s="15">
        <v>11.65</v>
      </c>
      <c r="L46" s="2">
        <v>0</v>
      </c>
      <c r="M46" s="2">
        <v>0</v>
      </c>
      <c r="N46" s="2">
        <v>0</v>
      </c>
      <c r="O46" s="2">
        <v>1.5145000000000002</v>
      </c>
      <c r="P46" s="2">
        <v>13.1645</v>
      </c>
      <c r="Q46"/>
      <c r="R46" t="s">
        <v>8041</v>
      </c>
      <c r="S46" s="2">
        <v>0</v>
      </c>
      <c r="T46" s="2">
        <v>0</v>
      </c>
      <c r="U46" s="2"/>
    </row>
    <row r="47" spans="1:21" x14ac:dyDescent="0.25">
      <c r="A47" t="s">
        <v>8485</v>
      </c>
      <c r="B47" t="s">
        <v>9776</v>
      </c>
      <c r="C47" t="s">
        <v>7703</v>
      </c>
      <c r="D47" t="s">
        <v>0</v>
      </c>
      <c r="E47">
        <v>740</v>
      </c>
      <c r="F47" t="s">
        <v>9549</v>
      </c>
      <c r="G47" t="s">
        <v>9581</v>
      </c>
      <c r="H47" s="2">
        <v>0</v>
      </c>
      <c r="I47" s="2">
        <v>0</v>
      </c>
      <c r="J47" s="2">
        <v>0</v>
      </c>
      <c r="K47" s="15">
        <v>531</v>
      </c>
      <c r="L47" s="2">
        <v>0</v>
      </c>
      <c r="M47" s="2">
        <v>0</v>
      </c>
      <c r="N47" s="2">
        <v>0</v>
      </c>
      <c r="O47" s="2">
        <v>69.03</v>
      </c>
      <c r="P47" s="2">
        <v>600.03</v>
      </c>
      <c r="Q47"/>
      <c r="R47" t="s">
        <v>8041</v>
      </c>
      <c r="S47" s="2">
        <v>0</v>
      </c>
      <c r="T47" s="2">
        <v>0</v>
      </c>
      <c r="U47" s="2"/>
    </row>
    <row r="48" spans="1:21" x14ac:dyDescent="0.25">
      <c r="A48" t="s">
        <v>8485</v>
      </c>
      <c r="B48" t="s">
        <v>9775</v>
      </c>
      <c r="C48" s="21" t="s">
        <v>9617</v>
      </c>
      <c r="D48" t="s">
        <v>0</v>
      </c>
      <c r="E48" t="s">
        <v>9842</v>
      </c>
      <c r="F48" t="s">
        <v>1814</v>
      </c>
      <c r="G48" t="s">
        <v>1815</v>
      </c>
      <c r="H48" s="2">
        <v>1223.43</v>
      </c>
      <c r="I48" s="2">
        <v>0</v>
      </c>
      <c r="J48" s="2">
        <v>0</v>
      </c>
      <c r="K48" s="15">
        <v>80.760000000000005</v>
      </c>
      <c r="L48" s="2">
        <v>0</v>
      </c>
      <c r="M48" s="2">
        <v>0</v>
      </c>
      <c r="N48" s="2">
        <v>0</v>
      </c>
      <c r="O48" s="2">
        <v>10.498800000000001</v>
      </c>
      <c r="P48" s="2">
        <v>1314.6888000000001</v>
      </c>
      <c r="Q48"/>
      <c r="R48" t="s">
        <v>8041</v>
      </c>
      <c r="S48" s="2">
        <v>0</v>
      </c>
      <c r="T48" s="2">
        <v>0</v>
      </c>
      <c r="U48" s="2"/>
    </row>
    <row r="49" spans="1:21" x14ac:dyDescent="0.25">
      <c r="A49" t="s">
        <v>8485</v>
      </c>
      <c r="B49" t="s">
        <v>9775</v>
      </c>
      <c r="C49" s="21" t="s">
        <v>9617</v>
      </c>
      <c r="D49" t="s">
        <v>0</v>
      </c>
      <c r="E49" t="s">
        <v>9834</v>
      </c>
      <c r="F49" t="s">
        <v>1338</v>
      </c>
      <c r="G49" t="s">
        <v>1339</v>
      </c>
      <c r="H49" s="2">
        <v>0</v>
      </c>
      <c r="I49" s="2">
        <v>0</v>
      </c>
      <c r="J49" s="2">
        <v>0</v>
      </c>
      <c r="K49" s="15">
        <v>41.54</v>
      </c>
      <c r="L49" s="2">
        <v>0</v>
      </c>
      <c r="M49" s="2">
        <v>0</v>
      </c>
      <c r="N49" s="2">
        <v>0</v>
      </c>
      <c r="O49" s="2">
        <v>5.4001999999999999</v>
      </c>
      <c r="P49" s="2">
        <v>46.940199999999997</v>
      </c>
      <c r="Q49"/>
      <c r="R49" t="s">
        <v>8041</v>
      </c>
      <c r="S49" s="2">
        <v>0</v>
      </c>
      <c r="T49" s="2">
        <v>0</v>
      </c>
      <c r="U49" s="2"/>
    </row>
    <row r="50" spans="1:21" x14ac:dyDescent="0.25">
      <c r="A50" t="s">
        <v>8485</v>
      </c>
      <c r="B50" t="s">
        <v>9775</v>
      </c>
      <c r="C50" s="21" t="s">
        <v>9617</v>
      </c>
      <c r="D50" t="s">
        <v>0</v>
      </c>
      <c r="E50" t="s">
        <v>9833</v>
      </c>
      <c r="F50" t="s">
        <v>1950</v>
      </c>
      <c r="G50" s="41" t="s">
        <v>1951</v>
      </c>
      <c r="H50" s="2">
        <v>0</v>
      </c>
      <c r="I50" s="2">
        <v>0</v>
      </c>
      <c r="J50" s="2">
        <v>0</v>
      </c>
      <c r="K50" s="15">
        <v>4034.1</v>
      </c>
      <c r="L50" s="2">
        <v>0</v>
      </c>
      <c r="M50" s="2">
        <v>0</v>
      </c>
      <c r="N50" s="2">
        <v>0</v>
      </c>
      <c r="O50" s="2">
        <v>524.43299999999999</v>
      </c>
      <c r="P50" s="2">
        <v>4558.5329999999994</v>
      </c>
      <c r="Q50"/>
      <c r="R50" t="s">
        <v>8041</v>
      </c>
      <c r="S50" s="2">
        <v>0</v>
      </c>
      <c r="T50" s="2">
        <v>0</v>
      </c>
      <c r="U50" s="2"/>
    </row>
    <row r="51" spans="1:21" x14ac:dyDescent="0.25">
      <c r="A51" t="s">
        <v>8485</v>
      </c>
      <c r="B51" t="s">
        <v>9775</v>
      </c>
      <c r="C51" s="21" t="s">
        <v>9617</v>
      </c>
      <c r="D51" t="s">
        <v>0</v>
      </c>
      <c r="E51" t="s">
        <v>9818</v>
      </c>
      <c r="F51" t="s">
        <v>1315</v>
      </c>
      <c r="G51" t="s">
        <v>1316</v>
      </c>
      <c r="H51" s="2">
        <v>0</v>
      </c>
      <c r="I51" s="2">
        <v>0</v>
      </c>
      <c r="J51" s="2">
        <v>0</v>
      </c>
      <c r="K51" s="15">
        <v>228.98</v>
      </c>
      <c r="L51" s="2">
        <v>0</v>
      </c>
      <c r="M51" s="2">
        <v>0</v>
      </c>
      <c r="N51" s="2">
        <v>0</v>
      </c>
      <c r="O51" s="2">
        <v>29.767399999999999</v>
      </c>
      <c r="P51" s="2">
        <v>258.74739999999997</v>
      </c>
      <c r="Q51"/>
      <c r="R51" t="s">
        <v>8041</v>
      </c>
      <c r="S51" s="2">
        <v>0</v>
      </c>
      <c r="T51" s="2">
        <v>0</v>
      </c>
      <c r="U51" s="2"/>
    </row>
    <row r="52" spans="1:21" x14ac:dyDescent="0.25">
      <c r="A52" t="s">
        <v>8485</v>
      </c>
      <c r="B52" t="s">
        <v>9775</v>
      </c>
      <c r="C52" s="21" t="s">
        <v>9617</v>
      </c>
      <c r="D52" t="s">
        <v>0</v>
      </c>
      <c r="E52" t="s">
        <v>9817</v>
      </c>
      <c r="F52" t="s">
        <v>1814</v>
      </c>
      <c r="G52" t="s">
        <v>1815</v>
      </c>
      <c r="H52" s="2">
        <v>1223.43</v>
      </c>
      <c r="I52" s="2">
        <v>0</v>
      </c>
      <c r="J52" s="2">
        <v>0</v>
      </c>
      <c r="K52" s="15">
        <v>80.760000000000005</v>
      </c>
      <c r="L52" s="2">
        <v>0</v>
      </c>
      <c r="M52" s="2">
        <v>0</v>
      </c>
      <c r="N52" s="2">
        <v>0</v>
      </c>
      <c r="O52" s="2">
        <v>10.498800000000001</v>
      </c>
      <c r="P52" s="2">
        <v>1314.6888000000001</v>
      </c>
      <c r="Q52"/>
      <c r="R52" t="s">
        <v>8041</v>
      </c>
      <c r="S52" s="2">
        <v>0</v>
      </c>
      <c r="T52" s="2">
        <v>0</v>
      </c>
      <c r="U52" s="2"/>
    </row>
    <row r="53" spans="1:21" x14ac:dyDescent="0.25">
      <c r="A53" t="s">
        <v>8485</v>
      </c>
      <c r="B53" s="21" t="s">
        <v>9775</v>
      </c>
      <c r="C53" s="21" t="s">
        <v>9617</v>
      </c>
      <c r="D53" t="s">
        <v>0</v>
      </c>
      <c r="E53" t="s">
        <v>9805</v>
      </c>
      <c r="F53" t="s">
        <v>2515</v>
      </c>
      <c r="G53" t="s">
        <v>2516</v>
      </c>
      <c r="H53" s="2">
        <v>0</v>
      </c>
      <c r="I53" s="2">
        <v>0</v>
      </c>
      <c r="J53" s="2">
        <v>0</v>
      </c>
      <c r="K53" s="15">
        <v>164.6</v>
      </c>
      <c r="L53" s="2">
        <v>0</v>
      </c>
      <c r="M53" s="2">
        <v>0</v>
      </c>
      <c r="N53" s="2">
        <v>0</v>
      </c>
      <c r="O53" s="2">
        <v>21.398</v>
      </c>
      <c r="P53" s="2">
        <v>185.99799999999999</v>
      </c>
      <c r="Q53"/>
      <c r="R53" t="s">
        <v>8041</v>
      </c>
      <c r="S53" s="2">
        <v>0</v>
      </c>
      <c r="T53" s="2">
        <v>0</v>
      </c>
      <c r="U53" s="2"/>
    </row>
    <row r="54" spans="1:21" x14ac:dyDescent="0.25">
      <c r="A54" t="s">
        <v>8485</v>
      </c>
      <c r="B54" t="s">
        <v>9773</v>
      </c>
      <c r="C54" t="s">
        <v>7703</v>
      </c>
      <c r="D54" t="s">
        <v>0</v>
      </c>
      <c r="E54">
        <v>9375</v>
      </c>
      <c r="F54" t="s">
        <v>2616</v>
      </c>
      <c r="G54" t="s">
        <v>2617</v>
      </c>
      <c r="H54" s="2">
        <v>0</v>
      </c>
      <c r="I54" s="2">
        <v>0</v>
      </c>
      <c r="J54" s="2">
        <v>0</v>
      </c>
      <c r="K54" s="15">
        <v>2033.36</v>
      </c>
      <c r="L54" s="2">
        <v>0</v>
      </c>
      <c r="M54" s="2">
        <v>0</v>
      </c>
      <c r="N54" s="2">
        <v>0</v>
      </c>
      <c r="O54" s="2">
        <v>264.33679999999998</v>
      </c>
      <c r="P54" s="2">
        <v>2297.6967999999997</v>
      </c>
      <c r="Q54"/>
      <c r="R54" t="s">
        <v>8041</v>
      </c>
      <c r="S54" s="2">
        <v>0</v>
      </c>
      <c r="T54" s="2">
        <v>0</v>
      </c>
      <c r="U54" s="2"/>
    </row>
    <row r="55" spans="1:21" x14ac:dyDescent="0.25">
      <c r="A55" t="s">
        <v>8485</v>
      </c>
      <c r="B55" t="s">
        <v>9774</v>
      </c>
      <c r="C55" s="21" t="s">
        <v>9617</v>
      </c>
      <c r="D55" t="s">
        <v>0</v>
      </c>
      <c r="E55" t="s">
        <v>9838</v>
      </c>
      <c r="F55" t="s">
        <v>2122</v>
      </c>
      <c r="G55" t="s">
        <v>2123</v>
      </c>
      <c r="H55" s="2">
        <v>366.43</v>
      </c>
      <c r="I55" s="2">
        <v>0</v>
      </c>
      <c r="J55" s="2">
        <v>0</v>
      </c>
      <c r="K55" s="15">
        <v>242.1</v>
      </c>
      <c r="L55" s="2">
        <v>0</v>
      </c>
      <c r="M55" s="2">
        <v>0</v>
      </c>
      <c r="N55" s="2">
        <v>0</v>
      </c>
      <c r="O55" s="2">
        <v>31.472999999999999</v>
      </c>
      <c r="P55" s="2">
        <v>640.00299999999993</v>
      </c>
      <c r="Q55"/>
      <c r="R55" t="s">
        <v>8041</v>
      </c>
      <c r="S55" s="2">
        <v>0</v>
      </c>
      <c r="T55" s="2">
        <v>0</v>
      </c>
      <c r="U55" s="2"/>
    </row>
    <row r="56" spans="1:21" ht="15.75" thickBot="1" x14ac:dyDescent="0.3">
      <c r="A56" t="s">
        <v>8485</v>
      </c>
      <c r="B56" s="121" t="s">
        <v>9797</v>
      </c>
      <c r="C56" t="s">
        <v>7703</v>
      </c>
      <c r="D56" t="s">
        <v>0</v>
      </c>
      <c r="E56">
        <v>44</v>
      </c>
      <c r="F56" t="s">
        <v>9554</v>
      </c>
      <c r="G56" t="s">
        <v>9555</v>
      </c>
      <c r="H56" s="2">
        <v>0</v>
      </c>
      <c r="I56" s="2">
        <v>0</v>
      </c>
      <c r="J56" s="2">
        <v>0</v>
      </c>
      <c r="K56" s="15">
        <v>2991.15</v>
      </c>
      <c r="L56" s="2">
        <v>0</v>
      </c>
      <c r="M56" s="2">
        <v>0</v>
      </c>
      <c r="N56" s="2">
        <v>0</v>
      </c>
      <c r="O56" s="2">
        <v>388.84950000000003</v>
      </c>
      <c r="P56" s="2">
        <v>3379.9994999999999</v>
      </c>
      <c r="Q56"/>
      <c r="R56" t="s">
        <v>8041</v>
      </c>
      <c r="S56" s="2">
        <v>0</v>
      </c>
      <c r="T56" s="2">
        <v>0</v>
      </c>
      <c r="U56" s="2"/>
    </row>
    <row r="57" spans="1:21" hidden="1" x14ac:dyDescent="0.25">
      <c r="S57" s="127"/>
      <c r="T57" s="127"/>
      <c r="U57" s="2"/>
    </row>
    <row r="58" spans="1:21" ht="15.75" hidden="1" thickBot="1" x14ac:dyDescent="0.3">
      <c r="S58" s="127"/>
      <c r="T58" s="127"/>
      <c r="U58" s="2"/>
    </row>
    <row r="59" spans="1:21" ht="15.75" thickBot="1" x14ac:dyDescent="0.3">
      <c r="A59" s="155" t="s">
        <v>71</v>
      </c>
      <c r="B59" s="156"/>
      <c r="C59" s="156"/>
      <c r="D59" s="156"/>
      <c r="E59" s="156"/>
      <c r="F59" s="156"/>
      <c r="G59" s="157"/>
      <c r="H59" s="3">
        <f>+SUBTOTAL(9,Tabla1[C. EXENTAS])</f>
        <v>3535.1699999999996</v>
      </c>
      <c r="I59" s="3">
        <f>+SUBTOTAL(9,Tabla1[I. EXENTAS])</f>
        <v>0</v>
      </c>
      <c r="J59" s="3">
        <f>+SUBTOTAL(9,Tabla1[IMPOR EX])</f>
        <v>0</v>
      </c>
      <c r="K59" s="3">
        <f>+SUBTOTAL(9,Tabla1[C. GRAVADA])</f>
        <v>72627.759999999995</v>
      </c>
      <c r="L59" s="3">
        <f>+SUBTOTAL(9,Tabla1[INTER GRAVA])</f>
        <v>0</v>
      </c>
      <c r="M59" s="3">
        <f>+SUBTOTAL(9,Tabla1[IMPOR BIENES])</f>
        <v>0</v>
      </c>
      <c r="N59" s="3">
        <f>+SUBTOTAL(9,Tabla1[IMPOR SERV])</f>
        <v>0</v>
      </c>
      <c r="O59" s="3">
        <f>+SUBTOTAL(9,Tabla1[IVA])</f>
        <v>9441.6088</v>
      </c>
      <c r="P59" s="3">
        <f>+SUBTOTAL(9,Tabla1[TOTAL C.])</f>
        <v>85604.538799999995</v>
      </c>
      <c r="Q59" s="3"/>
      <c r="R59" s="3">
        <f>+SUBTOTAL(9,Tabla1[ANEXO 3])</f>
        <v>0</v>
      </c>
      <c r="S59" s="2"/>
      <c r="U59" s="2"/>
    </row>
    <row r="60" spans="1:21" x14ac:dyDescent="0.25">
      <c r="S60" s="2"/>
      <c r="U60" s="2"/>
    </row>
    <row r="61" spans="1:21" x14ac:dyDescent="0.25">
      <c r="S61" s="2"/>
      <c r="U61" s="2"/>
    </row>
    <row r="62" spans="1:21" x14ac:dyDescent="0.25">
      <c r="S62" s="2"/>
      <c r="U62" s="2"/>
    </row>
    <row r="63" spans="1:21" x14ac:dyDescent="0.25">
      <c r="S63" s="2"/>
      <c r="U63" s="2"/>
    </row>
    <row r="64" spans="1:21" x14ac:dyDescent="0.25">
      <c r="S64" s="2"/>
      <c r="U64" s="2"/>
    </row>
    <row r="65" spans="19:21" x14ac:dyDescent="0.25">
      <c r="S65" s="2"/>
      <c r="U65" s="2"/>
    </row>
    <row r="66" spans="19:21" x14ac:dyDescent="0.25">
      <c r="S66" s="2"/>
      <c r="U66" s="2"/>
    </row>
    <row r="67" spans="19:21" x14ac:dyDescent="0.25">
      <c r="S67" s="2"/>
      <c r="U67" s="2"/>
    </row>
    <row r="68" spans="19:21" x14ac:dyDescent="0.25">
      <c r="S68" s="2"/>
      <c r="U68" s="2"/>
    </row>
    <row r="69" spans="19:21" x14ac:dyDescent="0.25">
      <c r="S69" s="2"/>
      <c r="U69" s="2"/>
    </row>
    <row r="70" spans="19:21" x14ac:dyDescent="0.25">
      <c r="S70" s="2"/>
      <c r="U70" s="2"/>
    </row>
    <row r="71" spans="19:21" x14ac:dyDescent="0.25">
      <c r="S71" s="2"/>
      <c r="U71" s="2"/>
    </row>
    <row r="72" spans="19:21" x14ac:dyDescent="0.25">
      <c r="S72" s="2"/>
      <c r="U72" s="2"/>
    </row>
    <row r="73" spans="19:21" x14ac:dyDescent="0.25">
      <c r="S73" s="2"/>
      <c r="U73" s="2"/>
    </row>
    <row r="74" spans="19:21" x14ac:dyDescent="0.25">
      <c r="S74" s="2"/>
      <c r="U74" s="2"/>
    </row>
    <row r="75" spans="19:21" x14ac:dyDescent="0.25">
      <c r="S75" s="2"/>
      <c r="U75" s="2"/>
    </row>
    <row r="76" spans="19:21" x14ac:dyDescent="0.25">
      <c r="S76" s="2"/>
      <c r="U76" s="2"/>
    </row>
    <row r="77" spans="19:21" x14ac:dyDescent="0.25">
      <c r="S77" s="2"/>
      <c r="U77" s="2"/>
    </row>
    <row r="78" spans="19:21" x14ac:dyDescent="0.25">
      <c r="S78" s="2"/>
      <c r="U78" s="2"/>
    </row>
    <row r="79" spans="19:21" x14ac:dyDescent="0.25">
      <c r="S79" s="2"/>
      <c r="U79" s="2"/>
    </row>
    <row r="80" spans="19:21" x14ac:dyDescent="0.25">
      <c r="S80" s="2"/>
      <c r="U80" s="2"/>
    </row>
    <row r="81" spans="19:21" x14ac:dyDescent="0.25">
      <c r="S81" s="2"/>
      <c r="U81" s="2"/>
    </row>
    <row r="82" spans="19:21" x14ac:dyDescent="0.25">
      <c r="S82" s="2"/>
      <c r="U82" s="2"/>
    </row>
    <row r="83" spans="19:21" x14ac:dyDescent="0.25">
      <c r="S83" s="2"/>
      <c r="U83" s="2"/>
    </row>
    <row r="84" spans="19:21" x14ac:dyDescent="0.25">
      <c r="S84" s="2"/>
      <c r="U84" s="2"/>
    </row>
    <row r="85" spans="19:21" x14ac:dyDescent="0.25">
      <c r="S85" s="2"/>
      <c r="U85" s="2"/>
    </row>
    <row r="86" spans="19:21" x14ac:dyDescent="0.25">
      <c r="S86" s="2"/>
      <c r="U86" s="2"/>
    </row>
    <row r="87" spans="19:21" x14ac:dyDescent="0.25">
      <c r="S87" s="2"/>
      <c r="U87" s="2"/>
    </row>
    <row r="88" spans="19:21" x14ac:dyDescent="0.25">
      <c r="S88" s="2"/>
      <c r="U88" s="2"/>
    </row>
    <row r="89" spans="19:21" x14ac:dyDescent="0.25">
      <c r="S89" s="2"/>
      <c r="U89" s="2"/>
    </row>
    <row r="90" spans="19:21" x14ac:dyDescent="0.25">
      <c r="S90" s="2"/>
      <c r="U90" s="2"/>
    </row>
    <row r="91" spans="19:21" x14ac:dyDescent="0.25">
      <c r="S91" s="2"/>
      <c r="U91" s="2"/>
    </row>
    <row r="92" spans="19:21" x14ac:dyDescent="0.25">
      <c r="S92" s="2"/>
      <c r="U92" s="2"/>
    </row>
    <row r="93" spans="19:21" x14ac:dyDescent="0.25">
      <c r="S93" s="2"/>
      <c r="U93" s="2"/>
    </row>
    <row r="94" spans="19:21" x14ac:dyDescent="0.25">
      <c r="S94" s="2"/>
      <c r="U94" s="2"/>
    </row>
    <row r="95" spans="19:21" x14ac:dyDescent="0.25">
      <c r="S95" s="2"/>
      <c r="U95" s="2"/>
    </row>
    <row r="96" spans="19:21" x14ac:dyDescent="0.25">
      <c r="S96" s="2"/>
      <c r="U96" s="2"/>
    </row>
    <row r="97" spans="19:21" x14ac:dyDescent="0.25">
      <c r="S97" s="2"/>
      <c r="U97" s="2"/>
    </row>
    <row r="98" spans="19:21" x14ac:dyDescent="0.25">
      <c r="S98" s="2"/>
      <c r="U98" s="2"/>
    </row>
    <row r="99" spans="19:21" x14ac:dyDescent="0.25">
      <c r="S99" s="2"/>
      <c r="U99" s="2"/>
    </row>
    <row r="100" spans="19:21" x14ac:dyDescent="0.25">
      <c r="S100" s="2"/>
    </row>
    <row r="101" spans="19:21" x14ac:dyDescent="0.25">
      <c r="S101" s="2"/>
    </row>
    <row r="102" spans="19:21" x14ac:dyDescent="0.25">
      <c r="S102" s="2"/>
    </row>
    <row r="103" spans="19:21" x14ac:dyDescent="0.25">
      <c r="S103" s="2"/>
    </row>
    <row r="104" spans="19:21" x14ac:dyDescent="0.25">
      <c r="S104" s="2"/>
    </row>
    <row r="105" spans="19:21" x14ac:dyDescent="0.25">
      <c r="S105" s="2"/>
    </row>
    <row r="106" spans="19:21" x14ac:dyDescent="0.25">
      <c r="S106" s="2"/>
    </row>
    <row r="107" spans="19:21" x14ac:dyDescent="0.25">
      <c r="S107" s="2"/>
    </row>
    <row r="108" spans="19:21" x14ac:dyDescent="0.25">
      <c r="S108" s="2"/>
    </row>
    <row r="109" spans="19:21" x14ac:dyDescent="0.25">
      <c r="S109" s="2"/>
    </row>
    <row r="110" spans="19:21" x14ac:dyDescent="0.25">
      <c r="S110" s="2"/>
    </row>
    <row r="111" spans="19:21" x14ac:dyDescent="0.25">
      <c r="S111" s="2"/>
    </row>
    <row r="112" spans="19:21" x14ac:dyDescent="0.25">
      <c r="S112" s="2"/>
    </row>
    <row r="113" spans="19:19" x14ac:dyDescent="0.25">
      <c r="S113" s="2"/>
    </row>
    <row r="114" spans="19:19" x14ac:dyDescent="0.25">
      <c r="S114" s="2"/>
    </row>
    <row r="115" spans="19:19" x14ac:dyDescent="0.25">
      <c r="S115" s="2"/>
    </row>
    <row r="116" spans="19:19" x14ac:dyDescent="0.25">
      <c r="S116" s="2"/>
    </row>
    <row r="117" spans="19:19" x14ac:dyDescent="0.25">
      <c r="S117" s="2"/>
    </row>
    <row r="118" spans="19:19" x14ac:dyDescent="0.25">
      <c r="S118" s="2"/>
    </row>
    <row r="119" spans="19:19" x14ac:dyDescent="0.25">
      <c r="S119" s="2"/>
    </row>
    <row r="120" spans="19:19" x14ac:dyDescent="0.25">
      <c r="S120" s="2"/>
    </row>
    <row r="121" spans="19:19" x14ac:dyDescent="0.25">
      <c r="S121" s="2"/>
    </row>
    <row r="122" spans="19:19" x14ac:dyDescent="0.25">
      <c r="S122" s="2"/>
    </row>
    <row r="123" spans="19:19" x14ac:dyDescent="0.25">
      <c r="S123" s="2"/>
    </row>
    <row r="124" spans="19:19" x14ac:dyDescent="0.25">
      <c r="S124" s="2"/>
    </row>
    <row r="125" spans="19:19" x14ac:dyDescent="0.25">
      <c r="S125" s="2"/>
    </row>
    <row r="126" spans="19:19" x14ac:dyDescent="0.25">
      <c r="S126" s="2"/>
    </row>
    <row r="127" spans="19:19" x14ac:dyDescent="0.25">
      <c r="S127" s="2"/>
    </row>
    <row r="128" spans="19:19" x14ac:dyDescent="0.25">
      <c r="S128" s="2"/>
    </row>
    <row r="129" spans="19:19" x14ac:dyDescent="0.25">
      <c r="S129" s="2"/>
    </row>
    <row r="130" spans="19:19" x14ac:dyDescent="0.25">
      <c r="S130" s="2"/>
    </row>
    <row r="131" spans="19:19" x14ac:dyDescent="0.25">
      <c r="S131" s="2"/>
    </row>
    <row r="132" spans="19:19" x14ac:dyDescent="0.25">
      <c r="S132" s="2"/>
    </row>
    <row r="133" spans="19:19" x14ac:dyDescent="0.25">
      <c r="S133" s="2"/>
    </row>
    <row r="134" spans="19:19" x14ac:dyDescent="0.25">
      <c r="S134" s="2"/>
    </row>
    <row r="135" spans="19:19" x14ac:dyDescent="0.25">
      <c r="S135" s="2"/>
    </row>
    <row r="136" spans="19:19" x14ac:dyDescent="0.25">
      <c r="S136" s="2"/>
    </row>
    <row r="137" spans="19:19" x14ac:dyDescent="0.25">
      <c r="S137" s="2"/>
    </row>
    <row r="138" spans="19:19" x14ac:dyDescent="0.25">
      <c r="S138" s="2"/>
    </row>
    <row r="139" spans="19:19" x14ac:dyDescent="0.25">
      <c r="S139" s="2"/>
    </row>
    <row r="140" spans="19:19" x14ac:dyDescent="0.25">
      <c r="S140" s="2"/>
    </row>
    <row r="141" spans="19:19" x14ac:dyDescent="0.25">
      <c r="S141" s="2"/>
    </row>
    <row r="142" spans="19:19" x14ac:dyDescent="0.25">
      <c r="S142" s="2"/>
    </row>
    <row r="143" spans="19:19" x14ac:dyDescent="0.25">
      <c r="S143" s="2"/>
    </row>
    <row r="144" spans="19:19" x14ac:dyDescent="0.25">
      <c r="S144" s="2"/>
    </row>
    <row r="145" spans="19:19" x14ac:dyDescent="0.25">
      <c r="S145" s="2"/>
    </row>
    <row r="146" spans="19:19" x14ac:dyDescent="0.25">
      <c r="S146" s="2"/>
    </row>
    <row r="147" spans="19:19" x14ac:dyDescent="0.25">
      <c r="S147" s="2"/>
    </row>
    <row r="148" spans="19:19" x14ac:dyDescent="0.25">
      <c r="S148" s="2"/>
    </row>
    <row r="149" spans="19:19" x14ac:dyDescent="0.25">
      <c r="S149" s="2"/>
    </row>
    <row r="150" spans="19:19" x14ac:dyDescent="0.25">
      <c r="S150" s="2"/>
    </row>
    <row r="151" spans="19:19" x14ac:dyDescent="0.25">
      <c r="S151" s="2"/>
    </row>
    <row r="152" spans="19:19" x14ac:dyDescent="0.25">
      <c r="S152" s="2"/>
    </row>
    <row r="153" spans="19:19" x14ac:dyDescent="0.25">
      <c r="S153" s="2"/>
    </row>
    <row r="154" spans="19:19" x14ac:dyDescent="0.25">
      <c r="S154" s="2"/>
    </row>
    <row r="155" spans="19:19" x14ac:dyDescent="0.25">
      <c r="S155" s="2"/>
    </row>
    <row r="156" spans="19:19" x14ac:dyDescent="0.25">
      <c r="S156" s="2"/>
    </row>
    <row r="157" spans="19:19" x14ac:dyDescent="0.25">
      <c r="S157" s="2"/>
    </row>
    <row r="158" spans="19:19" x14ac:dyDescent="0.25">
      <c r="S158" s="2"/>
    </row>
    <row r="159" spans="19:19" x14ac:dyDescent="0.25">
      <c r="S159" s="2"/>
    </row>
    <row r="160" spans="19:19" x14ac:dyDescent="0.25">
      <c r="S160" s="2"/>
    </row>
    <row r="161" spans="19:19" x14ac:dyDescent="0.25">
      <c r="S161" s="2"/>
    </row>
    <row r="162" spans="19:19" x14ac:dyDescent="0.25">
      <c r="S162" s="2"/>
    </row>
    <row r="163" spans="19:19" x14ac:dyDescent="0.25">
      <c r="S163" s="2"/>
    </row>
    <row r="164" spans="19:19" x14ac:dyDescent="0.25">
      <c r="S164" s="2"/>
    </row>
    <row r="165" spans="19:19" x14ac:dyDescent="0.25">
      <c r="S165" s="2"/>
    </row>
    <row r="166" spans="19:19" x14ac:dyDescent="0.25">
      <c r="S166" s="2"/>
    </row>
    <row r="167" spans="19:19" x14ac:dyDescent="0.25">
      <c r="S167" s="2"/>
    </row>
    <row r="168" spans="19:19" x14ac:dyDescent="0.25">
      <c r="S168" s="2"/>
    </row>
    <row r="169" spans="19:19" x14ac:dyDescent="0.25">
      <c r="S169" s="2"/>
    </row>
    <row r="170" spans="19:19" x14ac:dyDescent="0.25">
      <c r="S170" s="2"/>
    </row>
    <row r="171" spans="19:19" x14ac:dyDescent="0.25">
      <c r="S171" s="2"/>
    </row>
    <row r="172" spans="19:19" x14ac:dyDescent="0.25">
      <c r="S172" s="2"/>
    </row>
    <row r="173" spans="19:19" x14ac:dyDescent="0.25">
      <c r="S173" s="2"/>
    </row>
    <row r="174" spans="19:19" x14ac:dyDescent="0.25">
      <c r="S174" s="2"/>
    </row>
    <row r="175" spans="19:19" x14ac:dyDescent="0.25">
      <c r="S175" s="2"/>
    </row>
    <row r="176" spans="19:19" x14ac:dyDescent="0.25">
      <c r="S176" s="2"/>
    </row>
    <row r="177" spans="19:19" x14ac:dyDescent="0.25">
      <c r="S177" s="2"/>
    </row>
    <row r="178" spans="19:19" x14ac:dyDescent="0.25">
      <c r="S178" s="2"/>
    </row>
    <row r="179" spans="19:19" x14ac:dyDescent="0.25">
      <c r="S179" s="2"/>
    </row>
    <row r="180" spans="19:19" x14ac:dyDescent="0.25">
      <c r="S180" s="2"/>
    </row>
    <row r="181" spans="19:19" x14ac:dyDescent="0.25">
      <c r="S181" s="2"/>
    </row>
    <row r="182" spans="19:19" x14ac:dyDescent="0.25">
      <c r="S182" s="2"/>
    </row>
    <row r="183" spans="19:19" x14ac:dyDescent="0.25">
      <c r="S183" s="2"/>
    </row>
    <row r="184" spans="19:19" x14ac:dyDescent="0.25">
      <c r="S184" s="2"/>
    </row>
    <row r="185" spans="19:19" x14ac:dyDescent="0.25">
      <c r="S185" s="2"/>
    </row>
    <row r="186" spans="19:19" x14ac:dyDescent="0.25">
      <c r="S186" s="2"/>
    </row>
    <row r="187" spans="19:19" x14ac:dyDescent="0.25">
      <c r="S187" s="2"/>
    </row>
    <row r="188" spans="19:19" x14ac:dyDescent="0.25">
      <c r="S188" s="2"/>
    </row>
    <row r="189" spans="19:19" x14ac:dyDescent="0.25">
      <c r="S189" s="2"/>
    </row>
    <row r="190" spans="19:19" x14ac:dyDescent="0.25">
      <c r="S190" s="2"/>
    </row>
    <row r="191" spans="19:19" x14ac:dyDescent="0.25">
      <c r="S191" s="2"/>
    </row>
    <row r="192" spans="19:19" x14ac:dyDescent="0.25">
      <c r="S192" s="2"/>
    </row>
    <row r="193" spans="19:19" x14ac:dyDescent="0.25">
      <c r="S193" s="2"/>
    </row>
    <row r="194" spans="19:19" x14ac:dyDescent="0.25">
      <c r="S194" s="2"/>
    </row>
    <row r="195" spans="19:19" x14ac:dyDescent="0.25">
      <c r="S195" s="2"/>
    </row>
    <row r="196" spans="19:19" x14ac:dyDescent="0.25">
      <c r="S196" s="2"/>
    </row>
    <row r="197" spans="19:19" x14ac:dyDescent="0.25">
      <c r="S197" s="2"/>
    </row>
    <row r="198" spans="19:19" x14ac:dyDescent="0.25">
      <c r="S198" s="2"/>
    </row>
    <row r="199" spans="19:19" x14ac:dyDescent="0.25">
      <c r="S199" s="2"/>
    </row>
    <row r="200" spans="19:19" x14ac:dyDescent="0.25">
      <c r="S200" s="2"/>
    </row>
    <row r="201" spans="19:19" x14ac:dyDescent="0.25">
      <c r="S201" s="2"/>
    </row>
    <row r="202" spans="19:19" x14ac:dyDescent="0.25">
      <c r="S202" s="2"/>
    </row>
    <row r="203" spans="19:19" x14ac:dyDescent="0.25">
      <c r="S203" s="2"/>
    </row>
    <row r="204" spans="19:19" x14ac:dyDescent="0.25">
      <c r="S204" s="2"/>
    </row>
    <row r="205" spans="19:19" x14ac:dyDescent="0.25">
      <c r="S205" s="2"/>
    </row>
    <row r="206" spans="19:19" x14ac:dyDescent="0.25">
      <c r="S206" s="2"/>
    </row>
    <row r="207" spans="19:19" x14ac:dyDescent="0.25">
      <c r="S207" s="2"/>
    </row>
    <row r="208" spans="19:19" x14ac:dyDescent="0.25">
      <c r="S208" s="2"/>
    </row>
    <row r="209" spans="19:19" x14ac:dyDescent="0.25">
      <c r="S209" s="2"/>
    </row>
    <row r="210" spans="19:19" x14ac:dyDescent="0.25">
      <c r="S210" s="2"/>
    </row>
    <row r="211" spans="19:19" x14ac:dyDescent="0.25">
      <c r="S211" s="2"/>
    </row>
    <row r="212" spans="19:19" x14ac:dyDescent="0.25">
      <c r="S212" s="2"/>
    </row>
    <row r="213" spans="19:19" x14ac:dyDescent="0.25">
      <c r="S213" s="2"/>
    </row>
    <row r="214" spans="19:19" x14ac:dyDescent="0.25">
      <c r="S214" s="2"/>
    </row>
    <row r="215" spans="19:19" x14ac:dyDescent="0.25">
      <c r="S215" s="2"/>
    </row>
    <row r="216" spans="19:19" x14ac:dyDescent="0.25">
      <c r="S216" s="2"/>
    </row>
    <row r="217" spans="19:19" x14ac:dyDescent="0.25">
      <c r="S217" s="2"/>
    </row>
    <row r="218" spans="19:19" x14ac:dyDescent="0.25">
      <c r="S218" s="2"/>
    </row>
    <row r="219" spans="19:19" x14ac:dyDescent="0.25">
      <c r="S219" s="2"/>
    </row>
    <row r="220" spans="19:19" x14ac:dyDescent="0.25">
      <c r="S220" s="2"/>
    </row>
    <row r="221" spans="19:19" x14ac:dyDescent="0.25">
      <c r="S221" s="2"/>
    </row>
    <row r="222" spans="19:19" x14ac:dyDescent="0.25">
      <c r="S222" s="2"/>
    </row>
    <row r="223" spans="19:19" x14ac:dyDescent="0.25">
      <c r="S223" s="2"/>
    </row>
    <row r="224" spans="19:19" x14ac:dyDescent="0.25">
      <c r="S224" s="2"/>
    </row>
    <row r="225" spans="19:19" x14ac:dyDescent="0.25">
      <c r="S225" s="2"/>
    </row>
    <row r="226" spans="19:19" x14ac:dyDescent="0.25">
      <c r="S226" s="2"/>
    </row>
    <row r="227" spans="19:19" x14ac:dyDescent="0.25">
      <c r="S227" s="2"/>
    </row>
    <row r="228" spans="19:19" x14ac:dyDescent="0.25">
      <c r="S228" s="2"/>
    </row>
    <row r="229" spans="19:19" x14ac:dyDescent="0.25">
      <c r="S229" s="2"/>
    </row>
    <row r="230" spans="19:19" x14ac:dyDescent="0.25">
      <c r="S230" s="2"/>
    </row>
    <row r="231" spans="19:19" x14ac:dyDescent="0.25">
      <c r="S231" s="2"/>
    </row>
    <row r="232" spans="19:19" x14ac:dyDescent="0.25">
      <c r="S232" s="2"/>
    </row>
    <row r="233" spans="19:19" x14ac:dyDescent="0.25">
      <c r="S233" s="2"/>
    </row>
    <row r="234" spans="19:19" x14ac:dyDescent="0.25">
      <c r="S234" s="2"/>
    </row>
    <row r="235" spans="19:19" x14ac:dyDescent="0.25">
      <c r="S235" s="2"/>
    </row>
    <row r="236" spans="19:19" x14ac:dyDescent="0.25">
      <c r="S236" s="2"/>
    </row>
    <row r="237" spans="19:19" x14ac:dyDescent="0.25">
      <c r="S237" s="2"/>
    </row>
    <row r="238" spans="19:19" x14ac:dyDescent="0.25">
      <c r="S238" s="2"/>
    </row>
    <row r="239" spans="19:19" x14ac:dyDescent="0.25">
      <c r="S239" s="2"/>
    </row>
    <row r="240" spans="19:19" x14ac:dyDescent="0.25">
      <c r="S240" s="2"/>
    </row>
    <row r="241" spans="19:19" x14ac:dyDescent="0.25">
      <c r="S241" s="2"/>
    </row>
    <row r="242" spans="19:19" x14ac:dyDescent="0.25">
      <c r="S242" s="2"/>
    </row>
    <row r="243" spans="19:19" x14ac:dyDescent="0.25">
      <c r="S243" s="2"/>
    </row>
    <row r="244" spans="19:19" x14ac:dyDescent="0.25">
      <c r="S244" s="2"/>
    </row>
    <row r="245" spans="19:19" x14ac:dyDescent="0.25">
      <c r="S245" s="2"/>
    </row>
    <row r="246" spans="19:19" x14ac:dyDescent="0.25">
      <c r="S246" s="2"/>
    </row>
    <row r="247" spans="19:19" x14ac:dyDescent="0.25">
      <c r="S247" s="2"/>
    </row>
    <row r="248" spans="19:19" x14ac:dyDescent="0.25">
      <c r="S248" s="2"/>
    </row>
    <row r="249" spans="19:19" x14ac:dyDescent="0.25">
      <c r="S249" s="2"/>
    </row>
    <row r="250" spans="19:19" x14ac:dyDescent="0.25">
      <c r="S250" s="2"/>
    </row>
    <row r="251" spans="19:19" x14ac:dyDescent="0.25">
      <c r="S251" s="2"/>
    </row>
    <row r="252" spans="19:19" x14ac:dyDescent="0.25">
      <c r="S252" s="2"/>
    </row>
    <row r="253" spans="19:19" x14ac:dyDescent="0.25">
      <c r="S253" s="2"/>
    </row>
    <row r="254" spans="19:19" x14ac:dyDescent="0.25">
      <c r="S254" s="2"/>
    </row>
    <row r="255" spans="19:19" x14ac:dyDescent="0.25">
      <c r="S255" s="2"/>
    </row>
    <row r="256" spans="19:19" x14ac:dyDescent="0.25">
      <c r="S256" s="2"/>
    </row>
    <row r="257" spans="19:19" x14ac:dyDescent="0.25">
      <c r="S257" s="2"/>
    </row>
    <row r="258" spans="19:19" x14ac:dyDescent="0.25">
      <c r="S258" s="2"/>
    </row>
    <row r="259" spans="19:19" x14ac:dyDescent="0.25">
      <c r="S259" s="2"/>
    </row>
    <row r="260" spans="19:19" x14ac:dyDescent="0.25">
      <c r="S260" s="2"/>
    </row>
    <row r="261" spans="19:19" x14ac:dyDescent="0.25">
      <c r="S261" s="2"/>
    </row>
    <row r="262" spans="19:19" x14ac:dyDescent="0.25">
      <c r="S262" s="2"/>
    </row>
    <row r="263" spans="19:19" x14ac:dyDescent="0.25">
      <c r="S263" s="2"/>
    </row>
    <row r="264" spans="19:19" x14ac:dyDescent="0.25">
      <c r="S264" s="2"/>
    </row>
    <row r="265" spans="19:19" x14ac:dyDescent="0.25">
      <c r="S265" s="2"/>
    </row>
    <row r="266" spans="19:19" x14ac:dyDescent="0.25">
      <c r="S266" s="2"/>
    </row>
    <row r="267" spans="19:19" x14ac:dyDescent="0.25">
      <c r="S267" s="2"/>
    </row>
    <row r="268" spans="19:19" x14ac:dyDescent="0.25">
      <c r="S268" s="2"/>
    </row>
    <row r="269" spans="19:19" x14ac:dyDescent="0.25">
      <c r="S269" s="2"/>
    </row>
    <row r="270" spans="19:19" x14ac:dyDescent="0.25">
      <c r="S270" s="2"/>
    </row>
    <row r="271" spans="19:19" x14ac:dyDescent="0.25">
      <c r="S271" s="2"/>
    </row>
    <row r="272" spans="19:19" x14ac:dyDescent="0.25">
      <c r="S272" s="2"/>
    </row>
    <row r="273" spans="19:19" x14ac:dyDescent="0.25">
      <c r="S273" s="2"/>
    </row>
    <row r="274" spans="19:19" x14ac:dyDescent="0.25">
      <c r="S274" s="2"/>
    </row>
    <row r="275" spans="19:19" x14ac:dyDescent="0.25">
      <c r="S275" s="2"/>
    </row>
    <row r="276" spans="19:19" x14ac:dyDescent="0.25">
      <c r="S276" s="2"/>
    </row>
    <row r="277" spans="19:19" x14ac:dyDescent="0.25">
      <c r="S277" s="2"/>
    </row>
    <row r="278" spans="19:19" x14ac:dyDescent="0.25">
      <c r="S278" s="2"/>
    </row>
    <row r="279" spans="19:19" x14ac:dyDescent="0.25">
      <c r="S279" s="2"/>
    </row>
    <row r="280" spans="19:19" x14ac:dyDescent="0.25">
      <c r="S280" s="2"/>
    </row>
    <row r="281" spans="19:19" x14ac:dyDescent="0.25">
      <c r="S281" s="2"/>
    </row>
    <row r="282" spans="19:19" x14ac:dyDescent="0.25">
      <c r="S282" s="2"/>
    </row>
    <row r="283" spans="19:19" x14ac:dyDescent="0.25">
      <c r="S283" s="2"/>
    </row>
    <row r="284" spans="19:19" x14ac:dyDescent="0.25">
      <c r="S284" s="2"/>
    </row>
    <row r="285" spans="19:19" x14ac:dyDescent="0.25">
      <c r="S285" s="2"/>
    </row>
    <row r="286" spans="19:19" x14ac:dyDescent="0.25">
      <c r="S286" s="2"/>
    </row>
    <row r="287" spans="19:19" x14ac:dyDescent="0.25">
      <c r="S287" s="2"/>
    </row>
    <row r="288" spans="19:19" x14ac:dyDescent="0.25">
      <c r="S288" s="2"/>
    </row>
    <row r="289" spans="19:19" x14ac:dyDescent="0.25">
      <c r="S289" s="2"/>
    </row>
    <row r="290" spans="19:19" x14ac:dyDescent="0.25">
      <c r="S290" s="2"/>
    </row>
    <row r="291" spans="19:19" x14ac:dyDescent="0.25">
      <c r="S291" s="2"/>
    </row>
    <row r="292" spans="19:19" x14ac:dyDescent="0.25">
      <c r="S292" s="2"/>
    </row>
    <row r="293" spans="19:19" x14ac:dyDescent="0.25">
      <c r="S293" s="2"/>
    </row>
    <row r="294" spans="19:19" x14ac:dyDescent="0.25">
      <c r="S294" s="2"/>
    </row>
    <row r="295" spans="19:19" x14ac:dyDescent="0.25">
      <c r="S295" s="2"/>
    </row>
    <row r="296" spans="19:19" x14ac:dyDescent="0.25">
      <c r="S296" s="2"/>
    </row>
    <row r="297" spans="19:19" x14ac:dyDescent="0.25">
      <c r="S297" s="2"/>
    </row>
    <row r="298" spans="19:19" x14ac:dyDescent="0.25">
      <c r="S298" s="2"/>
    </row>
    <row r="299" spans="19:19" x14ac:dyDescent="0.25">
      <c r="S299" s="2"/>
    </row>
    <row r="300" spans="19:19" x14ac:dyDescent="0.25">
      <c r="S300" s="2"/>
    </row>
    <row r="301" spans="19:19" x14ac:dyDescent="0.25">
      <c r="S301" s="2"/>
    </row>
    <row r="302" spans="19:19" x14ac:dyDescent="0.25">
      <c r="S302" s="2"/>
    </row>
    <row r="303" spans="19:19" x14ac:dyDescent="0.25">
      <c r="S303" s="2"/>
    </row>
    <row r="304" spans="19:19" x14ac:dyDescent="0.25">
      <c r="S304" s="2"/>
    </row>
    <row r="305" spans="19:19" x14ac:dyDescent="0.25">
      <c r="S305" s="2"/>
    </row>
    <row r="306" spans="19:19" x14ac:dyDescent="0.25">
      <c r="S306" s="2"/>
    </row>
    <row r="307" spans="19:19" x14ac:dyDescent="0.25">
      <c r="S307" s="2"/>
    </row>
    <row r="308" spans="19:19" x14ac:dyDescent="0.25">
      <c r="S308" s="2"/>
    </row>
    <row r="309" spans="19:19" x14ac:dyDescent="0.25">
      <c r="S309" s="2"/>
    </row>
    <row r="310" spans="19:19" x14ac:dyDescent="0.25">
      <c r="S310" s="2"/>
    </row>
    <row r="311" spans="19:19" x14ac:dyDescent="0.25">
      <c r="S311" s="2"/>
    </row>
    <row r="312" spans="19:19" x14ac:dyDescent="0.25">
      <c r="S312" s="2"/>
    </row>
    <row r="313" spans="19:19" x14ac:dyDescent="0.25">
      <c r="S313" s="2"/>
    </row>
    <row r="314" spans="19:19" x14ac:dyDescent="0.25">
      <c r="S314" s="2"/>
    </row>
    <row r="315" spans="19:19" x14ac:dyDescent="0.25">
      <c r="S315" s="2"/>
    </row>
    <row r="316" spans="19:19" x14ac:dyDescent="0.25">
      <c r="S316" s="2"/>
    </row>
    <row r="317" spans="19:19" x14ac:dyDescent="0.25">
      <c r="S317" s="2"/>
    </row>
    <row r="318" spans="19:19" x14ac:dyDescent="0.25">
      <c r="S318" s="2"/>
    </row>
    <row r="319" spans="19:19" x14ac:dyDescent="0.25">
      <c r="S319" s="2"/>
    </row>
    <row r="320" spans="19:19" x14ac:dyDescent="0.25">
      <c r="S320" s="2"/>
    </row>
    <row r="321" spans="19:19" x14ac:dyDescent="0.25">
      <c r="S321" s="2"/>
    </row>
    <row r="322" spans="19:19" x14ac:dyDescent="0.25">
      <c r="S322" s="2"/>
    </row>
    <row r="323" spans="19:19" x14ac:dyDescent="0.25">
      <c r="S323" s="2"/>
    </row>
    <row r="324" spans="19:19" x14ac:dyDescent="0.25">
      <c r="S324" s="2"/>
    </row>
    <row r="402" spans="19:19" x14ac:dyDescent="0.25">
      <c r="S402" s="2"/>
    </row>
    <row r="403" spans="19:19" x14ac:dyDescent="0.25">
      <c r="S403" s="2"/>
    </row>
    <row r="404" spans="19:19" x14ac:dyDescent="0.25">
      <c r="S404" s="2"/>
    </row>
    <row r="405" spans="19:19" x14ac:dyDescent="0.25">
      <c r="S405" s="2"/>
    </row>
    <row r="406" spans="19:19" x14ac:dyDescent="0.25">
      <c r="S406" s="2"/>
    </row>
    <row r="407" spans="19:19" x14ac:dyDescent="0.25">
      <c r="S407" s="2"/>
    </row>
    <row r="408" spans="19:19" x14ac:dyDescent="0.25">
      <c r="S408" s="2"/>
    </row>
    <row r="409" spans="19:19" x14ac:dyDescent="0.25">
      <c r="S409" s="2"/>
    </row>
    <row r="410" spans="19:19" x14ac:dyDescent="0.25">
      <c r="S410" s="2"/>
    </row>
    <row r="411" spans="19:19" x14ac:dyDescent="0.25">
      <c r="S411" s="2"/>
    </row>
    <row r="412" spans="19:19" x14ac:dyDescent="0.25">
      <c r="S412" s="2"/>
    </row>
    <row r="413" spans="19:19" x14ac:dyDescent="0.25">
      <c r="S413" s="2"/>
    </row>
    <row r="414" spans="19:19" x14ac:dyDescent="0.25">
      <c r="S414" s="2"/>
    </row>
    <row r="415" spans="19:19" x14ac:dyDescent="0.25">
      <c r="S415" s="2"/>
    </row>
    <row r="416" spans="19:19" x14ac:dyDescent="0.25">
      <c r="S416" s="2"/>
    </row>
    <row r="417" spans="19:19" x14ac:dyDescent="0.25">
      <c r="S417" s="2"/>
    </row>
    <row r="418" spans="19:19" x14ac:dyDescent="0.25">
      <c r="S418" s="2"/>
    </row>
    <row r="419" spans="19:19" x14ac:dyDescent="0.25">
      <c r="S419" s="2"/>
    </row>
    <row r="420" spans="19:19" x14ac:dyDescent="0.25">
      <c r="S420" s="2"/>
    </row>
    <row r="421" spans="19:19" x14ac:dyDescent="0.25">
      <c r="S421" s="2"/>
    </row>
    <row r="422" spans="19:19" x14ac:dyDescent="0.25">
      <c r="S422" s="2"/>
    </row>
    <row r="423" spans="19:19" x14ac:dyDescent="0.25">
      <c r="S423" s="2"/>
    </row>
    <row r="424" spans="19:19" x14ac:dyDescent="0.25">
      <c r="S424" s="2"/>
    </row>
    <row r="425" spans="19:19" x14ac:dyDescent="0.25">
      <c r="S425" s="2"/>
    </row>
    <row r="426" spans="19:19" x14ac:dyDescent="0.25">
      <c r="S426" s="2"/>
    </row>
    <row r="427" spans="19:19" x14ac:dyDescent="0.25">
      <c r="S427" s="2"/>
    </row>
    <row r="428" spans="19:19" x14ac:dyDescent="0.25">
      <c r="S428" s="2"/>
    </row>
    <row r="429" spans="19:19" x14ac:dyDescent="0.25">
      <c r="S429" s="2"/>
    </row>
    <row r="430" spans="19:19" x14ac:dyDescent="0.25">
      <c r="S430" s="2"/>
    </row>
    <row r="431" spans="19:19" x14ac:dyDescent="0.25">
      <c r="S431" s="2"/>
    </row>
    <row r="432" spans="19:19" x14ac:dyDescent="0.25">
      <c r="S432" s="2"/>
    </row>
    <row r="433" spans="19:19" x14ac:dyDescent="0.25">
      <c r="S433" s="2"/>
    </row>
    <row r="434" spans="19:19" x14ac:dyDescent="0.25">
      <c r="S434" s="2"/>
    </row>
    <row r="435" spans="19:19" x14ac:dyDescent="0.25">
      <c r="S435" s="2"/>
    </row>
    <row r="436" spans="19:19" x14ac:dyDescent="0.25">
      <c r="S436" s="2"/>
    </row>
    <row r="437" spans="19:19" x14ac:dyDescent="0.25">
      <c r="S437" s="2"/>
    </row>
    <row r="438" spans="19:19" x14ac:dyDescent="0.25">
      <c r="S438" s="2"/>
    </row>
    <row r="439" spans="19:19" x14ac:dyDescent="0.25">
      <c r="S439" s="2"/>
    </row>
    <row r="440" spans="19:19" x14ac:dyDescent="0.25">
      <c r="S440" s="2"/>
    </row>
    <row r="441" spans="19:19" x14ac:dyDescent="0.25">
      <c r="S441" s="2"/>
    </row>
    <row r="442" spans="19:19" x14ac:dyDescent="0.25">
      <c r="S442" s="2"/>
    </row>
    <row r="443" spans="19:19" x14ac:dyDescent="0.25">
      <c r="S443" s="2"/>
    </row>
    <row r="444" spans="19:19" x14ac:dyDescent="0.25">
      <c r="S444" s="2"/>
    </row>
    <row r="445" spans="19:19" x14ac:dyDescent="0.25">
      <c r="S445" s="2"/>
    </row>
    <row r="446" spans="19:19" x14ac:dyDescent="0.25">
      <c r="S446" s="2"/>
    </row>
    <row r="447" spans="19:19" x14ac:dyDescent="0.25">
      <c r="S447" s="2"/>
    </row>
    <row r="448" spans="19:19" x14ac:dyDescent="0.25">
      <c r="S448" s="2"/>
    </row>
    <row r="449" spans="19:19" x14ac:dyDescent="0.25">
      <c r="S449" s="2"/>
    </row>
    <row r="450" spans="19:19" x14ac:dyDescent="0.25">
      <c r="S450" s="2"/>
    </row>
    <row r="451" spans="19:19" x14ac:dyDescent="0.25">
      <c r="S451" s="2"/>
    </row>
    <row r="452" spans="19:19" x14ac:dyDescent="0.25">
      <c r="S452" s="2"/>
    </row>
    <row r="453" spans="19:19" x14ac:dyDescent="0.25">
      <c r="S453" s="2"/>
    </row>
    <row r="454" spans="19:19" x14ac:dyDescent="0.25">
      <c r="S454" s="2"/>
    </row>
    <row r="455" spans="19:19" x14ac:dyDescent="0.25">
      <c r="S455" s="2"/>
    </row>
    <row r="456" spans="19:19" x14ac:dyDescent="0.25">
      <c r="S456" s="2"/>
    </row>
    <row r="457" spans="19:19" x14ac:dyDescent="0.25">
      <c r="S457" s="2"/>
    </row>
    <row r="458" spans="19:19" x14ac:dyDescent="0.25">
      <c r="S458" s="2"/>
    </row>
    <row r="459" spans="19:19" x14ac:dyDescent="0.25">
      <c r="S459" s="2"/>
    </row>
    <row r="460" spans="19:19" x14ac:dyDescent="0.25">
      <c r="S460" s="2"/>
    </row>
    <row r="461" spans="19:19" x14ac:dyDescent="0.25">
      <c r="S461" s="2"/>
    </row>
    <row r="462" spans="19:19" x14ac:dyDescent="0.25">
      <c r="S462" s="2"/>
    </row>
    <row r="463" spans="19:19" x14ac:dyDescent="0.25">
      <c r="S463" s="2"/>
    </row>
    <row r="464" spans="19:19" x14ac:dyDescent="0.25">
      <c r="S464" s="2"/>
    </row>
    <row r="465" spans="19:19" x14ac:dyDescent="0.25">
      <c r="S465" s="2"/>
    </row>
    <row r="466" spans="19:19" x14ac:dyDescent="0.25">
      <c r="S466" s="2"/>
    </row>
    <row r="467" spans="19:19" x14ac:dyDescent="0.25">
      <c r="S467" s="2"/>
    </row>
    <row r="468" spans="19:19" x14ac:dyDescent="0.25">
      <c r="S468" s="2"/>
    </row>
    <row r="469" spans="19:19" x14ac:dyDescent="0.25">
      <c r="S469" s="2"/>
    </row>
    <row r="470" spans="19:19" x14ac:dyDescent="0.25">
      <c r="S470" s="2"/>
    </row>
    <row r="471" spans="19:19" x14ac:dyDescent="0.25">
      <c r="S471" s="2"/>
    </row>
    <row r="472" spans="19:19" x14ac:dyDescent="0.25">
      <c r="S472" s="2"/>
    </row>
    <row r="473" spans="19:19" x14ac:dyDescent="0.25">
      <c r="S473" s="2"/>
    </row>
    <row r="474" spans="19:19" x14ac:dyDescent="0.25">
      <c r="S474" s="2"/>
    </row>
    <row r="475" spans="19:19" x14ac:dyDescent="0.25">
      <c r="S475" s="2"/>
    </row>
    <row r="476" spans="19:19" x14ac:dyDescent="0.25">
      <c r="S476" s="2"/>
    </row>
    <row r="477" spans="19:19" x14ac:dyDescent="0.25">
      <c r="S477" s="2"/>
    </row>
    <row r="478" spans="19:19" x14ac:dyDescent="0.25">
      <c r="S478" s="2"/>
    </row>
    <row r="479" spans="19:19" x14ac:dyDescent="0.25">
      <c r="S479" s="2"/>
    </row>
    <row r="480" spans="19:19" x14ac:dyDescent="0.25">
      <c r="S480" s="2"/>
    </row>
    <row r="481" spans="19:19" x14ac:dyDescent="0.25">
      <c r="S481" s="2"/>
    </row>
    <row r="482" spans="19:19" x14ac:dyDescent="0.25">
      <c r="S482" s="2"/>
    </row>
    <row r="483" spans="19:19" x14ac:dyDescent="0.25">
      <c r="S483" s="2"/>
    </row>
    <row r="484" spans="19:19" x14ac:dyDescent="0.25">
      <c r="S484" s="2"/>
    </row>
    <row r="485" spans="19:19" x14ac:dyDescent="0.25">
      <c r="S485" s="2"/>
    </row>
    <row r="486" spans="19:19" x14ac:dyDescent="0.25">
      <c r="S486" s="2"/>
    </row>
    <row r="487" spans="19:19" x14ac:dyDescent="0.25">
      <c r="S487" s="2"/>
    </row>
    <row r="488" spans="19:19" x14ac:dyDescent="0.25">
      <c r="S488" s="2"/>
    </row>
    <row r="489" spans="19:19" x14ac:dyDescent="0.25">
      <c r="S489" s="2"/>
    </row>
    <row r="490" spans="19:19" x14ac:dyDescent="0.25">
      <c r="S490" s="2"/>
    </row>
    <row r="491" spans="19:19" x14ac:dyDescent="0.25">
      <c r="S491" s="2"/>
    </row>
    <row r="492" spans="19:19" x14ac:dyDescent="0.25">
      <c r="S492" s="2"/>
    </row>
    <row r="493" spans="19:19" x14ac:dyDescent="0.25">
      <c r="S493" s="2"/>
    </row>
    <row r="494" spans="19:19" x14ac:dyDescent="0.25">
      <c r="S494" s="2"/>
    </row>
    <row r="495" spans="19:19" x14ac:dyDescent="0.25">
      <c r="S495" s="2"/>
    </row>
    <row r="496" spans="19:19" x14ac:dyDescent="0.25">
      <c r="S496" s="2"/>
    </row>
    <row r="497" spans="19:19" x14ac:dyDescent="0.25">
      <c r="S497" s="2"/>
    </row>
    <row r="498" spans="19:19" x14ac:dyDescent="0.25">
      <c r="S498" s="2"/>
    </row>
    <row r="499" spans="19:19" x14ac:dyDescent="0.25">
      <c r="S499" s="2"/>
    </row>
    <row r="500" spans="19:19" x14ac:dyDescent="0.25">
      <c r="S500" s="2"/>
    </row>
    <row r="501" spans="19:19" x14ac:dyDescent="0.25">
      <c r="S501" s="2"/>
    </row>
    <row r="502" spans="19:19" x14ac:dyDescent="0.25">
      <c r="S502" s="2"/>
    </row>
    <row r="503" spans="19:19" x14ac:dyDescent="0.25">
      <c r="S503" s="2"/>
    </row>
    <row r="504" spans="19:19" x14ac:dyDescent="0.25">
      <c r="S504" s="2"/>
    </row>
    <row r="505" spans="19:19" x14ac:dyDescent="0.25">
      <c r="S505" s="2"/>
    </row>
    <row r="506" spans="19:19" x14ac:dyDescent="0.25">
      <c r="S506" s="2"/>
    </row>
    <row r="872" spans="19:20" x14ac:dyDescent="0.25">
      <c r="S872" s="41"/>
      <c r="T872" s="41"/>
    </row>
    <row r="1435" spans="1:20" s="41" customFormat="1" x14ac:dyDescent="0.25">
      <c r="A1435"/>
      <c r="B1435"/>
      <c r="C1435"/>
      <c r="D1435"/>
      <c r="E1435"/>
      <c r="F1435"/>
      <c r="G1435"/>
      <c r="H1435" s="2"/>
      <c r="I1435" s="2"/>
      <c r="J1435" s="2"/>
      <c r="K1435" s="2"/>
      <c r="L1435" s="2"/>
      <c r="M1435" s="2"/>
      <c r="N1435" s="2"/>
      <c r="O1435" s="2"/>
      <c r="P1435" s="2"/>
      <c r="Q1435" s="2"/>
      <c r="R1435"/>
      <c r="S1435"/>
      <c r="T1435"/>
    </row>
  </sheetData>
  <dataConsolidate/>
  <mergeCells count="1">
    <mergeCell ref="A59:G59"/>
  </mergeCells>
  <phoneticPr fontId="8" type="noConversion"/>
  <conditionalFormatting sqref="E59:E1048576 E1:E56">
    <cfRule type="duplicateValues" dxfId="147" priority="29"/>
    <cfRule type="duplicateValues" dxfId="146" priority="30"/>
  </conditionalFormatting>
  <conditionalFormatting sqref="E3:E58">
    <cfRule type="duplicateValues" dxfId="145" priority="3082"/>
    <cfRule type="duplicateValues" dxfId="144" priority="3083"/>
  </conditionalFormatting>
  <pageMargins left="0.70866141732283472" right="0.70866141732283472" top="0.74803149606299213" bottom="0.74803149606299213" header="0.31496062992125984" footer="0.31496062992125984"/>
  <pageSetup scale="41" orientation="landscape" horizontalDpi="4294967294" verticalDpi="0" r:id="rId1"/>
  <tableParts count="1">
    <tablePart r:id="rId2"/>
  </tableParts>
</worksheet>
</file>

<file path=xl/worksheets/sheet4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300-000000000000}">
  <sheetPr codeName="Hoja7">
    <tabColor theme="9" tint="-0.499984740745262"/>
  </sheetPr>
  <dimension ref="A1:XFD22"/>
  <sheetViews>
    <sheetView showGridLines="0" zoomScale="115" zoomScaleNormal="115" zoomScaleSheetLayoutView="100" workbookViewId="0">
      <selection activeCell="D8" sqref="D8"/>
    </sheetView>
  </sheetViews>
  <sheetFormatPr baseColWidth="10" defaultColWidth="11.42578125" defaultRowHeight="15" x14ac:dyDescent="0.25"/>
  <cols>
    <col min="2" max="2" width="15.140625" customWidth="1"/>
    <col min="3" max="3" width="3.85546875" customWidth="1"/>
    <col min="4" max="4" width="25.85546875" customWidth="1"/>
    <col min="5" max="5" width="7.85546875" customWidth="1"/>
    <col min="6" max="6" width="15.85546875" customWidth="1"/>
    <col min="7" max="7" width="21.28515625" customWidth="1"/>
    <col min="8" max="8" width="13.140625" bestFit="1" customWidth="1"/>
    <col min="9" max="9" width="7.5703125" customWidth="1"/>
    <col min="10" max="11" width="11.42578125" hidden="1" customWidth="1"/>
  </cols>
  <sheetData>
    <row r="1" spans="1:9 16384:16384" ht="90" customHeight="1" thickBot="1" x14ac:dyDescent="0.3">
      <c r="A1">
        <v>0</v>
      </c>
    </row>
    <row r="2" spans="1:9 16384:16384" x14ac:dyDescent="0.25">
      <c r="B2" s="23" t="s">
        <v>17</v>
      </c>
      <c r="D2" s="40" t="s">
        <v>8485</v>
      </c>
      <c r="F2" s="2"/>
      <c r="XFD2" t="s">
        <v>8485</v>
      </c>
    </row>
    <row r="3" spans="1:9 16384:16384" x14ac:dyDescent="0.25">
      <c r="B3" s="23" t="s">
        <v>2</v>
      </c>
      <c r="D3" s="46">
        <v>45322</v>
      </c>
      <c r="F3" s="123"/>
      <c r="XFD3" t="s">
        <v>8480</v>
      </c>
    </row>
    <row r="4" spans="1:9 16384:16384" x14ac:dyDescent="0.25">
      <c r="B4" s="23" t="s">
        <v>3</v>
      </c>
      <c r="D4" s="70" t="s">
        <v>1</v>
      </c>
      <c r="F4" s="2"/>
      <c r="XFD4" t="s">
        <v>8481</v>
      </c>
    </row>
    <row r="5" spans="1:9 16384:16384" x14ac:dyDescent="0.25">
      <c r="B5" s="23" t="s">
        <v>4</v>
      </c>
      <c r="D5" s="70" t="s">
        <v>0</v>
      </c>
      <c r="F5" s="2"/>
      <c r="XFD5" t="s">
        <v>8482</v>
      </c>
    </row>
    <row r="6" spans="1:9 16384:16384" x14ac:dyDescent="0.25">
      <c r="B6" s="24" t="s">
        <v>28</v>
      </c>
      <c r="D6" s="71" t="s">
        <v>9614</v>
      </c>
      <c r="F6" s="2"/>
      <c r="XFD6" t="s">
        <v>8484</v>
      </c>
    </row>
    <row r="7" spans="1:9 16384:16384" x14ac:dyDescent="0.25">
      <c r="B7" s="23" t="s">
        <v>27</v>
      </c>
      <c r="D7" s="71" t="s">
        <v>9615</v>
      </c>
      <c r="F7" s="2"/>
      <c r="XFD7" t="s">
        <v>8483</v>
      </c>
    </row>
    <row r="8" spans="1:9 16384:16384" ht="16.5" customHeight="1" x14ac:dyDescent="0.25">
      <c r="B8" s="23" t="s">
        <v>26</v>
      </c>
      <c r="D8" s="104"/>
      <c r="F8" s="33"/>
      <c r="XFD8" t="s">
        <v>9006</v>
      </c>
    </row>
    <row r="9" spans="1:9 16384:16384" ht="16.5" hidden="1" customHeight="1" x14ac:dyDescent="0.25">
      <c r="B9" s="23" t="s">
        <v>25</v>
      </c>
      <c r="D9" s="37">
        <f>+D8</f>
        <v>0</v>
      </c>
      <c r="F9" s="38"/>
      <c r="XFD9" t="s">
        <v>9007</v>
      </c>
    </row>
    <row r="10" spans="1:9 16384:16384" ht="16.5" customHeight="1" x14ac:dyDescent="0.25">
      <c r="B10" s="23" t="s">
        <v>24</v>
      </c>
      <c r="D10" s="130"/>
      <c r="F10" s="39"/>
      <c r="XFD10" t="s">
        <v>9008</v>
      </c>
    </row>
    <row r="11" spans="1:9 16384:16384" ht="16.5" customHeight="1" x14ac:dyDescent="0.25">
      <c r="B11" s="24" t="s">
        <v>72</v>
      </c>
      <c r="D11" s="100">
        <f>IFERROR(IF(D10&lt;&gt;"",VLOOKUP(D10,Tabla4[#All],2,0),IF(D19&lt;&gt;0,VLOOKUP(D19,Tabla4[#All],2,0),0)),"")</f>
        <v>0</v>
      </c>
      <c r="F11" s="32"/>
      <c r="H11" s="1"/>
      <c r="I11" s="1"/>
      <c r="XFD11" t="s">
        <v>9009</v>
      </c>
    </row>
    <row r="12" spans="1:9 16384:16384" ht="16.5" hidden="1" customHeight="1" x14ac:dyDescent="0.25">
      <c r="B12" s="24" t="s">
        <v>74</v>
      </c>
      <c r="D12" s="9">
        <v>0</v>
      </c>
      <c r="F12" s="2"/>
      <c r="XFD12" t="s">
        <v>9010</v>
      </c>
    </row>
    <row r="13" spans="1:9 16384:16384" ht="12" hidden="1" customHeight="1" x14ac:dyDescent="0.25">
      <c r="B13" s="24" t="s">
        <v>73</v>
      </c>
      <c r="D13" s="5">
        <v>0</v>
      </c>
      <c r="F13" s="2"/>
      <c r="XFD13" t="s">
        <v>9011</v>
      </c>
    </row>
    <row r="14" spans="1:9 16384:16384" x14ac:dyDescent="0.25">
      <c r="B14" s="23" t="s">
        <v>23</v>
      </c>
      <c r="D14" s="108">
        <v>0</v>
      </c>
      <c r="F14" s="32"/>
    </row>
    <row r="15" spans="1:9 16384:16384" x14ac:dyDescent="0.25">
      <c r="B15" s="23" t="s">
        <v>22</v>
      </c>
      <c r="D15" s="109">
        <f>D14*0.13</f>
        <v>0</v>
      </c>
      <c r="F15" s="2"/>
    </row>
    <row r="16" spans="1:9 16384:16384" x14ac:dyDescent="0.25">
      <c r="B16" s="23" t="s">
        <v>21</v>
      </c>
      <c r="D16" s="68">
        <v>0</v>
      </c>
      <c r="F16" s="2"/>
    </row>
    <row r="17" spans="2:8" x14ac:dyDescent="0.25">
      <c r="B17" s="23" t="s">
        <v>20</v>
      </c>
      <c r="D17" s="68">
        <v>0</v>
      </c>
      <c r="F17" s="2"/>
    </row>
    <row r="18" spans="2:8" ht="15" customHeight="1" x14ac:dyDescent="0.25">
      <c r="B18" s="23" t="s">
        <v>75</v>
      </c>
      <c r="D18" s="68">
        <f>+(D12+D13+D14+D15+D16+D17)</f>
        <v>0</v>
      </c>
      <c r="F18" s="32"/>
    </row>
    <row r="19" spans="2:8" x14ac:dyDescent="0.25">
      <c r="B19" s="23" t="s">
        <v>7940</v>
      </c>
      <c r="D19" s="131"/>
      <c r="F19" s="2"/>
    </row>
    <row r="20" spans="2:8" ht="15.75" thickBot="1" x14ac:dyDescent="0.3">
      <c r="B20" s="23" t="s">
        <v>18</v>
      </c>
      <c r="D20" s="69" t="s">
        <v>1</v>
      </c>
      <c r="F20" s="2"/>
      <c r="G20" s="1"/>
      <c r="H20" s="1"/>
    </row>
    <row r="21" spans="2:8" x14ac:dyDescent="0.25">
      <c r="F21" s="1"/>
      <c r="G21" s="1"/>
      <c r="H21" s="1"/>
    </row>
    <row r="22" spans="2:8" x14ac:dyDescent="0.25">
      <c r="F22" s="1"/>
      <c r="G22" s="1"/>
      <c r="H22" s="1"/>
    </row>
  </sheetData>
  <phoneticPr fontId="8" type="noConversion"/>
  <dataValidations count="3">
    <dataValidation type="decimal" allowBlank="1" showInputMessage="1" showErrorMessage="1" errorTitle="Error de ingreso" error="Los datos ingresados no son validos solo se aceptan numeros" sqref="D9" xr:uid="{00000000-0002-0000-0300-000000000000}">
      <formula1>0</formula1>
      <formula2>10000000</formula2>
    </dataValidation>
    <dataValidation type="decimal" errorStyle="warning" allowBlank="1" showInputMessage="1" showErrorMessage="1" errorTitle="Solo puede introducir numeros" sqref="D14:D15" xr:uid="{00000000-0002-0000-0300-000001000000}">
      <formula1>1</formula1>
      <formula2>1000000</formula2>
    </dataValidation>
    <dataValidation type="list" allowBlank="1" showInputMessage="1" showErrorMessage="1" sqref="D2" xr:uid="{00000000-0002-0000-0300-000002000000}">
      <formula1>$XFD$2:$XFD$15</formula1>
    </dataValidation>
  </dataValidations>
  <pageMargins left="0.7" right="0.7" top="0.75" bottom="0.75" header="0.3" footer="0.3"/>
  <pageSetup orientation="landscape" horizontalDpi="4294967294" r:id="rId1"/>
  <drawing r:id="rId2"/>
  <legacyDrawing r:id="rId3"/>
  <picture r:id="rId4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400-000000000000}">
  <sheetPr codeName="Hoja8">
    <tabColor theme="5" tint="-0.249977111117893"/>
  </sheetPr>
  <dimension ref="A2:S9750"/>
  <sheetViews>
    <sheetView topLeftCell="A131" zoomScale="85" zoomScaleNormal="85" workbookViewId="0">
      <selection activeCell="Q3" sqref="Q3:Q176"/>
    </sheetView>
  </sheetViews>
  <sheetFormatPr baseColWidth="10" defaultColWidth="11.42578125" defaultRowHeight="15" x14ac:dyDescent="0.25"/>
  <cols>
    <col min="1" max="1" width="13.7109375" customWidth="1"/>
    <col min="2" max="2" width="11.42578125" style="13"/>
    <col min="3" max="3" width="15.42578125" customWidth="1"/>
    <col min="4" max="4" width="14.28515625" customWidth="1"/>
    <col min="5" max="5" width="22.5703125" customWidth="1"/>
    <col min="8" max="8" width="11.5703125" customWidth="1"/>
    <col min="9" max="9" width="16.28515625" style="1" customWidth="1"/>
    <col min="10" max="10" width="33.42578125" customWidth="1"/>
    <col min="11" max="11" width="16.42578125" style="2" customWidth="1"/>
    <col min="12" max="12" width="19.28515625" style="2" customWidth="1"/>
    <col min="13" max="13" width="14.42578125" style="2" customWidth="1"/>
    <col min="14" max="14" width="12.85546875" style="2" customWidth="1"/>
    <col min="15" max="15" width="12.42578125" style="2" customWidth="1"/>
    <col min="16" max="16" width="14.42578125" style="2" customWidth="1"/>
    <col min="17" max="18" width="15.140625" style="2" customWidth="1"/>
  </cols>
  <sheetData>
    <row r="2" spans="1:19" x14ac:dyDescent="0.25">
      <c r="A2" t="s">
        <v>17</v>
      </c>
      <c r="B2" s="13" t="s">
        <v>2</v>
      </c>
      <c r="C2" t="s">
        <v>3</v>
      </c>
      <c r="D2" t="s">
        <v>4</v>
      </c>
      <c r="E2" t="s">
        <v>28</v>
      </c>
      <c r="F2" t="s">
        <v>27</v>
      </c>
      <c r="G2" t="s">
        <v>26</v>
      </c>
      <c r="H2" t="s">
        <v>25</v>
      </c>
      <c r="I2" s="1" t="s">
        <v>24</v>
      </c>
      <c r="J2" t="s">
        <v>72</v>
      </c>
      <c r="K2" s="2" t="s">
        <v>74</v>
      </c>
      <c r="L2" s="2" t="s">
        <v>73</v>
      </c>
      <c r="M2" s="2" t="s">
        <v>23</v>
      </c>
      <c r="N2" s="2" t="s">
        <v>22</v>
      </c>
      <c r="O2" s="2" t="s">
        <v>21</v>
      </c>
      <c r="P2" s="2" t="s">
        <v>20</v>
      </c>
      <c r="Q2" s="2" t="s">
        <v>75</v>
      </c>
      <c r="R2" s="2" t="s">
        <v>7940</v>
      </c>
      <c r="S2" t="s">
        <v>18</v>
      </c>
    </row>
    <row r="3" spans="1:19" x14ac:dyDescent="0.25">
      <c r="A3" s="2" t="s">
        <v>8485</v>
      </c>
      <c r="B3" s="123">
        <v>45322</v>
      </c>
      <c r="C3" s="2" t="s">
        <v>1</v>
      </c>
      <c r="D3" s="2" t="s">
        <v>0</v>
      </c>
      <c r="E3" s="2" t="s">
        <v>9614</v>
      </c>
      <c r="F3" s="2" t="s">
        <v>9615</v>
      </c>
      <c r="G3" s="33">
        <v>942</v>
      </c>
      <c r="H3" s="38">
        <v>942</v>
      </c>
      <c r="I3" s="39"/>
      <c r="J3" s="32" t="s">
        <v>9459</v>
      </c>
      <c r="K3" s="2">
        <v>0</v>
      </c>
      <c r="L3" s="2">
        <v>0</v>
      </c>
      <c r="M3" s="32">
        <v>16.809999999999999</v>
      </c>
      <c r="N3" s="2">
        <v>2.1852999999999998</v>
      </c>
      <c r="O3" s="2">
        <v>0</v>
      </c>
      <c r="P3" s="2">
        <v>0</v>
      </c>
      <c r="Q3" s="149">
        <v>18.9953</v>
      </c>
      <c r="R3" s="2" t="s">
        <v>9458</v>
      </c>
      <c r="S3" s="2" t="s">
        <v>1</v>
      </c>
    </row>
    <row r="4" spans="1:19" x14ac:dyDescent="0.25">
      <c r="A4" s="2" t="s">
        <v>8485</v>
      </c>
      <c r="B4" s="123">
        <v>45322</v>
      </c>
      <c r="C4" s="2" t="s">
        <v>1</v>
      </c>
      <c r="D4" s="2" t="s">
        <v>0</v>
      </c>
      <c r="E4" s="2" t="s">
        <v>9614</v>
      </c>
      <c r="F4" s="2" t="s">
        <v>9615</v>
      </c>
      <c r="G4" s="33">
        <v>941</v>
      </c>
      <c r="H4" s="38">
        <v>941</v>
      </c>
      <c r="I4" s="39"/>
      <c r="J4" s="32" t="s">
        <v>9343</v>
      </c>
      <c r="K4" s="2">
        <v>0</v>
      </c>
      <c r="L4" s="2">
        <v>0</v>
      </c>
      <c r="M4" s="32">
        <v>419.25</v>
      </c>
      <c r="N4" s="2">
        <v>54.502500000000005</v>
      </c>
      <c r="O4" s="2">
        <v>0</v>
      </c>
      <c r="P4" s="2">
        <v>0</v>
      </c>
      <c r="Q4" s="149">
        <v>473.7525</v>
      </c>
      <c r="R4" s="2" t="s">
        <v>9342</v>
      </c>
      <c r="S4" s="2" t="s">
        <v>1</v>
      </c>
    </row>
    <row r="5" spans="1:19" x14ac:dyDescent="0.25">
      <c r="A5" s="2" t="s">
        <v>8485</v>
      </c>
      <c r="B5" s="123">
        <v>45322</v>
      </c>
      <c r="C5" s="2" t="s">
        <v>1</v>
      </c>
      <c r="D5" s="2" t="s">
        <v>0</v>
      </c>
      <c r="E5" s="2" t="s">
        <v>9614</v>
      </c>
      <c r="F5" s="2" t="s">
        <v>9615</v>
      </c>
      <c r="G5" s="33">
        <v>940</v>
      </c>
      <c r="H5" s="38">
        <v>940</v>
      </c>
      <c r="I5" s="39"/>
      <c r="J5" s="32" t="s">
        <v>9081</v>
      </c>
      <c r="K5" s="2">
        <v>0</v>
      </c>
      <c r="L5" s="2">
        <v>0</v>
      </c>
      <c r="M5" s="32">
        <v>405.31</v>
      </c>
      <c r="N5" s="2">
        <v>52.690300000000001</v>
      </c>
      <c r="O5" s="2">
        <v>0</v>
      </c>
      <c r="P5" s="2">
        <v>0</v>
      </c>
      <c r="Q5" s="149">
        <v>458.00029999999998</v>
      </c>
      <c r="R5" s="2" t="s">
        <v>9080</v>
      </c>
      <c r="S5" s="2" t="s">
        <v>1</v>
      </c>
    </row>
    <row r="6" spans="1:19" x14ac:dyDescent="0.25">
      <c r="A6" s="2" t="s">
        <v>8485</v>
      </c>
      <c r="B6" s="123">
        <v>45322</v>
      </c>
      <c r="C6" s="2" t="s">
        <v>1</v>
      </c>
      <c r="D6" s="2" t="s">
        <v>0</v>
      </c>
      <c r="E6" s="2" t="s">
        <v>9614</v>
      </c>
      <c r="F6" s="2" t="s">
        <v>9615</v>
      </c>
      <c r="G6" s="33">
        <v>939</v>
      </c>
      <c r="H6" s="38">
        <v>939</v>
      </c>
      <c r="I6" s="39"/>
      <c r="J6" s="32" t="s">
        <v>9421</v>
      </c>
      <c r="K6" s="2">
        <v>0</v>
      </c>
      <c r="L6" s="2">
        <v>0</v>
      </c>
      <c r="M6" s="32">
        <v>63.27</v>
      </c>
      <c r="N6" s="2">
        <v>8.2251000000000012</v>
      </c>
      <c r="O6" s="2">
        <v>0</v>
      </c>
      <c r="P6" s="2">
        <v>0</v>
      </c>
      <c r="Q6" s="149">
        <v>71.495100000000008</v>
      </c>
      <c r="R6" s="2" t="s">
        <v>9420</v>
      </c>
      <c r="S6" s="2" t="s">
        <v>1</v>
      </c>
    </row>
    <row r="7" spans="1:19" x14ac:dyDescent="0.25">
      <c r="A7" s="2" t="s">
        <v>8485</v>
      </c>
      <c r="B7" s="123">
        <v>45322</v>
      </c>
      <c r="C7" s="2" t="s">
        <v>1</v>
      </c>
      <c r="D7" s="2" t="s">
        <v>0</v>
      </c>
      <c r="E7" s="2" t="s">
        <v>9614</v>
      </c>
      <c r="F7" s="2" t="s">
        <v>9615</v>
      </c>
      <c r="G7" s="33">
        <v>938</v>
      </c>
      <c r="H7" s="38">
        <v>938</v>
      </c>
      <c r="I7" s="39"/>
      <c r="J7" s="32" t="s">
        <v>9173</v>
      </c>
      <c r="K7" s="2">
        <v>0</v>
      </c>
      <c r="L7" s="2">
        <v>0</v>
      </c>
      <c r="M7" s="32">
        <v>98.5</v>
      </c>
      <c r="N7" s="2">
        <v>12.805</v>
      </c>
      <c r="O7" s="2">
        <v>0</v>
      </c>
      <c r="P7" s="2">
        <v>0</v>
      </c>
      <c r="Q7" s="149">
        <v>111.30500000000001</v>
      </c>
      <c r="R7" s="2" t="s">
        <v>9172</v>
      </c>
      <c r="S7" s="2" t="s">
        <v>1</v>
      </c>
    </row>
    <row r="8" spans="1:19" x14ac:dyDescent="0.25">
      <c r="A8" s="2" t="s">
        <v>8485</v>
      </c>
      <c r="B8" s="123">
        <v>45321</v>
      </c>
      <c r="C8" s="2" t="s">
        <v>1</v>
      </c>
      <c r="D8" s="2" t="s">
        <v>0</v>
      </c>
      <c r="E8" s="2" t="s">
        <v>9614</v>
      </c>
      <c r="F8" s="2" t="s">
        <v>9615</v>
      </c>
      <c r="G8" s="33">
        <v>937</v>
      </c>
      <c r="H8" s="38">
        <v>937</v>
      </c>
      <c r="I8" s="39"/>
      <c r="J8" s="32" t="s">
        <v>9459</v>
      </c>
      <c r="K8" s="2">
        <v>0</v>
      </c>
      <c r="L8" s="2">
        <v>0</v>
      </c>
      <c r="M8" s="32">
        <v>162.83000000000001</v>
      </c>
      <c r="N8" s="2">
        <v>21.167900000000003</v>
      </c>
      <c r="O8" s="2">
        <v>0</v>
      </c>
      <c r="P8" s="2">
        <v>0</v>
      </c>
      <c r="Q8" s="149">
        <v>183.99790000000002</v>
      </c>
      <c r="R8" s="2" t="s">
        <v>9458</v>
      </c>
      <c r="S8" s="2" t="s">
        <v>1</v>
      </c>
    </row>
    <row r="9" spans="1:19" x14ac:dyDescent="0.25">
      <c r="A9" s="2" t="s">
        <v>8485</v>
      </c>
      <c r="B9" s="123">
        <v>45321</v>
      </c>
      <c r="C9" s="2" t="s">
        <v>1</v>
      </c>
      <c r="D9" s="2" t="s">
        <v>0</v>
      </c>
      <c r="E9" s="2" t="s">
        <v>9614</v>
      </c>
      <c r="F9" s="2" t="s">
        <v>9615</v>
      </c>
      <c r="G9" s="33">
        <v>936</v>
      </c>
      <c r="H9" s="38">
        <v>936</v>
      </c>
      <c r="I9" s="39"/>
      <c r="J9" s="32" t="s">
        <v>9483</v>
      </c>
      <c r="K9" s="2">
        <v>0</v>
      </c>
      <c r="L9" s="2">
        <v>0</v>
      </c>
      <c r="M9" s="32">
        <v>442.75</v>
      </c>
      <c r="N9" s="2">
        <v>57.557500000000005</v>
      </c>
      <c r="O9" s="2">
        <v>0</v>
      </c>
      <c r="P9" s="2">
        <v>0</v>
      </c>
      <c r="Q9" s="149">
        <v>500.3075</v>
      </c>
      <c r="R9" s="2" t="s">
        <v>9482</v>
      </c>
      <c r="S9" s="2" t="s">
        <v>1</v>
      </c>
    </row>
    <row r="10" spans="1:19" x14ac:dyDescent="0.25">
      <c r="A10" s="2" t="s">
        <v>8485</v>
      </c>
      <c r="B10" s="123">
        <v>45321</v>
      </c>
      <c r="C10" s="2" t="s">
        <v>1</v>
      </c>
      <c r="D10" s="2" t="s">
        <v>0</v>
      </c>
      <c r="E10" s="2" t="s">
        <v>9614</v>
      </c>
      <c r="F10" s="2" t="s">
        <v>9615</v>
      </c>
      <c r="G10" s="33">
        <v>935</v>
      </c>
      <c r="H10" s="38">
        <v>935</v>
      </c>
      <c r="I10" s="39" t="s">
        <v>9412</v>
      </c>
      <c r="J10" s="32" t="s">
        <v>9413</v>
      </c>
      <c r="K10" s="2">
        <v>0</v>
      </c>
      <c r="L10" s="2">
        <v>0</v>
      </c>
      <c r="M10" s="32">
        <v>535.4</v>
      </c>
      <c r="N10" s="2">
        <v>69.602000000000004</v>
      </c>
      <c r="O10" s="2">
        <v>0</v>
      </c>
      <c r="P10" s="2">
        <v>0</v>
      </c>
      <c r="Q10" s="149">
        <v>605.00199999999995</v>
      </c>
      <c r="S10" s="2" t="s">
        <v>1</v>
      </c>
    </row>
    <row r="11" spans="1:19" x14ac:dyDescent="0.25">
      <c r="A11" s="2" t="s">
        <v>8485</v>
      </c>
      <c r="B11" s="123">
        <v>45321</v>
      </c>
      <c r="C11" s="2" t="s">
        <v>1</v>
      </c>
      <c r="D11" s="2" t="s">
        <v>0</v>
      </c>
      <c r="E11" s="2" t="s">
        <v>9614</v>
      </c>
      <c r="F11" s="2" t="s">
        <v>9615</v>
      </c>
      <c r="G11" s="33">
        <v>934</v>
      </c>
      <c r="H11" s="38">
        <v>934</v>
      </c>
      <c r="I11" s="39"/>
      <c r="J11" s="32" t="s">
        <v>9483</v>
      </c>
      <c r="K11" s="2">
        <v>0</v>
      </c>
      <c r="L11" s="2">
        <v>0</v>
      </c>
      <c r="M11" s="32">
        <v>451.78</v>
      </c>
      <c r="N11" s="2">
        <v>58.731400000000001</v>
      </c>
      <c r="O11" s="2">
        <v>0</v>
      </c>
      <c r="P11" s="2">
        <v>0</v>
      </c>
      <c r="Q11" s="149">
        <v>510.51139999999998</v>
      </c>
      <c r="R11" s="2" t="s">
        <v>9482</v>
      </c>
      <c r="S11" s="2" t="s">
        <v>1</v>
      </c>
    </row>
    <row r="12" spans="1:19" x14ac:dyDescent="0.25">
      <c r="A12" s="2" t="s">
        <v>8485</v>
      </c>
      <c r="B12" s="123">
        <v>45321</v>
      </c>
      <c r="C12" s="2" t="s">
        <v>1</v>
      </c>
      <c r="D12" s="2" t="s">
        <v>0</v>
      </c>
      <c r="E12" s="2" t="s">
        <v>9614</v>
      </c>
      <c r="F12" s="2" t="s">
        <v>9615</v>
      </c>
      <c r="G12" s="33">
        <v>933</v>
      </c>
      <c r="H12" s="38">
        <v>933</v>
      </c>
      <c r="I12" s="39"/>
      <c r="J12" s="32" t="s">
        <v>9043</v>
      </c>
      <c r="K12" s="2">
        <v>0</v>
      </c>
      <c r="L12" s="2">
        <v>0</v>
      </c>
      <c r="M12" s="32">
        <v>292.20999999999998</v>
      </c>
      <c r="N12" s="2">
        <v>37.987299999999998</v>
      </c>
      <c r="O12" s="2">
        <v>0</v>
      </c>
      <c r="P12" s="2">
        <v>0</v>
      </c>
      <c r="Q12" s="149">
        <v>330.19729999999998</v>
      </c>
      <c r="R12" s="2" t="s">
        <v>9042</v>
      </c>
      <c r="S12" s="2" t="s">
        <v>1</v>
      </c>
    </row>
    <row r="13" spans="1:19" x14ac:dyDescent="0.25">
      <c r="A13" s="2" t="s">
        <v>8485</v>
      </c>
      <c r="B13" s="123">
        <v>45321</v>
      </c>
      <c r="C13" s="2" t="s">
        <v>1</v>
      </c>
      <c r="D13" s="2" t="s">
        <v>0</v>
      </c>
      <c r="E13" s="2" t="s">
        <v>9614</v>
      </c>
      <c r="F13" s="2" t="s">
        <v>9615</v>
      </c>
      <c r="G13" s="33">
        <v>932</v>
      </c>
      <c r="H13" s="38">
        <v>932</v>
      </c>
      <c r="I13" s="39"/>
      <c r="J13" s="32" t="s">
        <v>9243</v>
      </c>
      <c r="K13" s="2">
        <v>0</v>
      </c>
      <c r="L13" s="2">
        <v>0</v>
      </c>
      <c r="M13" s="32">
        <v>152.21</v>
      </c>
      <c r="N13" s="2">
        <v>19.787300000000002</v>
      </c>
      <c r="O13" s="2">
        <v>0</v>
      </c>
      <c r="P13" s="2">
        <v>0</v>
      </c>
      <c r="Q13" s="149">
        <v>171.9973</v>
      </c>
      <c r="R13" s="2" t="s">
        <v>9242</v>
      </c>
      <c r="S13" s="2" t="s">
        <v>1</v>
      </c>
    </row>
    <row r="14" spans="1:19" x14ac:dyDescent="0.25">
      <c r="A14" s="2" t="s">
        <v>8485</v>
      </c>
      <c r="B14" s="123">
        <v>45321</v>
      </c>
      <c r="C14" s="2" t="s">
        <v>1</v>
      </c>
      <c r="D14" s="2" t="s">
        <v>0</v>
      </c>
      <c r="E14" s="2" t="s">
        <v>9614</v>
      </c>
      <c r="F14" s="2" t="s">
        <v>9615</v>
      </c>
      <c r="G14" s="33">
        <v>931</v>
      </c>
      <c r="H14" s="38">
        <v>931</v>
      </c>
      <c r="I14" s="39"/>
      <c r="J14" s="32" t="s">
        <v>9061</v>
      </c>
      <c r="K14" s="2">
        <v>0</v>
      </c>
      <c r="L14" s="2">
        <v>0</v>
      </c>
      <c r="M14" s="32">
        <v>469.9</v>
      </c>
      <c r="N14" s="2">
        <v>61.086999999999996</v>
      </c>
      <c r="O14" s="2">
        <v>0</v>
      </c>
      <c r="P14" s="2">
        <v>0</v>
      </c>
      <c r="Q14" s="149">
        <v>530.98699999999997</v>
      </c>
      <c r="R14" s="2" t="s">
        <v>9060</v>
      </c>
      <c r="S14" s="2" t="s">
        <v>1</v>
      </c>
    </row>
    <row r="15" spans="1:19" x14ac:dyDescent="0.25">
      <c r="A15" s="2" t="s">
        <v>8485</v>
      </c>
      <c r="B15" s="123">
        <v>45321</v>
      </c>
      <c r="C15" s="2" t="s">
        <v>1</v>
      </c>
      <c r="D15" s="2" t="s">
        <v>0</v>
      </c>
      <c r="E15" s="2" t="s">
        <v>9614</v>
      </c>
      <c r="F15" s="2" t="s">
        <v>9615</v>
      </c>
      <c r="G15" s="33">
        <v>930</v>
      </c>
      <c r="H15" s="38">
        <v>930</v>
      </c>
      <c r="I15" s="39"/>
      <c r="J15" s="32" t="s">
        <v>9277</v>
      </c>
      <c r="K15" s="2">
        <v>0</v>
      </c>
      <c r="L15" s="2">
        <v>0</v>
      </c>
      <c r="M15" s="32">
        <v>19.91</v>
      </c>
      <c r="N15" s="2">
        <v>2.5883000000000003</v>
      </c>
      <c r="O15" s="2">
        <v>0</v>
      </c>
      <c r="P15" s="2">
        <v>0</v>
      </c>
      <c r="Q15" s="149">
        <v>22.4983</v>
      </c>
      <c r="R15" s="2" t="s">
        <v>9276</v>
      </c>
      <c r="S15" s="2" t="s">
        <v>1</v>
      </c>
    </row>
    <row r="16" spans="1:19" x14ac:dyDescent="0.25">
      <c r="A16" s="2" t="s">
        <v>8485</v>
      </c>
      <c r="B16" s="123">
        <v>45321</v>
      </c>
      <c r="C16" s="2" t="s">
        <v>1</v>
      </c>
      <c r="D16" s="2" t="s">
        <v>0</v>
      </c>
      <c r="E16" s="2" t="s">
        <v>9614</v>
      </c>
      <c r="F16" s="2" t="s">
        <v>9615</v>
      </c>
      <c r="G16" s="33">
        <v>929</v>
      </c>
      <c r="H16" s="38">
        <v>929</v>
      </c>
      <c r="I16" s="39"/>
      <c r="J16" s="32" t="s">
        <v>9243</v>
      </c>
      <c r="K16" s="2">
        <v>0</v>
      </c>
      <c r="L16" s="2">
        <v>0</v>
      </c>
      <c r="M16" s="32">
        <v>228.98</v>
      </c>
      <c r="N16" s="2">
        <v>29.767399999999999</v>
      </c>
      <c r="O16" s="2">
        <v>0</v>
      </c>
      <c r="P16" s="2">
        <v>0</v>
      </c>
      <c r="Q16" s="149">
        <v>258.74739999999997</v>
      </c>
      <c r="R16" s="2" t="s">
        <v>9242</v>
      </c>
      <c r="S16" s="2" t="s">
        <v>1</v>
      </c>
    </row>
    <row r="17" spans="1:19" x14ac:dyDescent="0.25">
      <c r="A17" s="2" t="s">
        <v>8485</v>
      </c>
      <c r="B17" s="123">
        <v>45321</v>
      </c>
      <c r="C17" s="2" t="s">
        <v>1</v>
      </c>
      <c r="D17" s="2" t="s">
        <v>0</v>
      </c>
      <c r="E17" s="2" t="s">
        <v>9614</v>
      </c>
      <c r="F17" s="2" t="s">
        <v>9615</v>
      </c>
      <c r="G17" s="33">
        <v>928</v>
      </c>
      <c r="H17" s="38">
        <v>928</v>
      </c>
      <c r="I17" s="39"/>
      <c r="J17" s="32" t="s">
        <v>9421</v>
      </c>
      <c r="K17" s="2">
        <v>0</v>
      </c>
      <c r="L17" s="2">
        <v>0</v>
      </c>
      <c r="M17" s="32">
        <v>51.59</v>
      </c>
      <c r="N17" s="2">
        <v>6.7067000000000005</v>
      </c>
      <c r="O17" s="2">
        <v>0</v>
      </c>
      <c r="P17" s="2">
        <v>0</v>
      </c>
      <c r="Q17" s="149">
        <v>58.296700000000001</v>
      </c>
      <c r="R17" s="2" t="s">
        <v>9420</v>
      </c>
      <c r="S17" s="2" t="s">
        <v>1</v>
      </c>
    </row>
    <row r="18" spans="1:19" x14ac:dyDescent="0.25">
      <c r="A18" s="2" t="s">
        <v>8485</v>
      </c>
      <c r="B18" s="123">
        <v>45321</v>
      </c>
      <c r="C18" s="2" t="s">
        <v>1</v>
      </c>
      <c r="D18" s="2" t="s">
        <v>0</v>
      </c>
      <c r="E18" s="2" t="s">
        <v>9614</v>
      </c>
      <c r="F18" s="2" t="s">
        <v>9615</v>
      </c>
      <c r="G18" s="33">
        <v>927</v>
      </c>
      <c r="H18" s="38">
        <v>927</v>
      </c>
      <c r="I18" s="39" t="s">
        <v>9659</v>
      </c>
      <c r="J18" s="32" t="s">
        <v>9660</v>
      </c>
      <c r="K18" s="2">
        <v>0</v>
      </c>
      <c r="L18" s="2">
        <v>0</v>
      </c>
      <c r="M18" s="32">
        <v>141.59</v>
      </c>
      <c r="N18" s="2">
        <v>18.406700000000001</v>
      </c>
      <c r="O18" s="2">
        <v>0</v>
      </c>
      <c r="P18" s="2">
        <v>0</v>
      </c>
      <c r="Q18" s="149">
        <v>159.9967</v>
      </c>
      <c r="S18" s="2" t="s">
        <v>1</v>
      </c>
    </row>
    <row r="19" spans="1:19" x14ac:dyDescent="0.25">
      <c r="A19" s="2" t="s">
        <v>8485</v>
      </c>
      <c r="B19" s="123">
        <v>45321</v>
      </c>
      <c r="C19" s="2" t="s">
        <v>1</v>
      </c>
      <c r="D19" s="2" t="s">
        <v>0</v>
      </c>
      <c r="E19" s="2" t="s">
        <v>9614</v>
      </c>
      <c r="F19" s="2" t="s">
        <v>9615</v>
      </c>
      <c r="G19" s="33">
        <v>926</v>
      </c>
      <c r="H19" s="33">
        <v>926</v>
      </c>
      <c r="I19" s="39" t="s">
        <v>9771</v>
      </c>
      <c r="J19" s="32" t="s">
        <v>9772</v>
      </c>
      <c r="K19" s="2">
        <v>0</v>
      </c>
      <c r="L19" s="2">
        <v>0</v>
      </c>
      <c r="M19" s="32">
        <v>53.7</v>
      </c>
      <c r="N19" s="2">
        <v>6.9810000000000008</v>
      </c>
      <c r="O19" s="2">
        <v>0</v>
      </c>
      <c r="P19" s="2">
        <v>0</v>
      </c>
      <c r="Q19" s="149">
        <v>60.681000000000004</v>
      </c>
      <c r="S19" s="2" t="s">
        <v>1</v>
      </c>
    </row>
    <row r="20" spans="1:19" x14ac:dyDescent="0.25">
      <c r="A20" s="2" t="s">
        <v>8485</v>
      </c>
      <c r="B20" s="123">
        <v>45320</v>
      </c>
      <c r="C20" s="2" t="s">
        <v>1</v>
      </c>
      <c r="D20" s="2" t="s">
        <v>0</v>
      </c>
      <c r="E20" s="2" t="s">
        <v>9614</v>
      </c>
      <c r="F20" s="2" t="s">
        <v>9615</v>
      </c>
      <c r="G20" s="33">
        <v>925</v>
      </c>
      <c r="H20" s="38">
        <v>925</v>
      </c>
      <c r="I20" s="39"/>
      <c r="J20" s="32" t="s">
        <v>9341</v>
      </c>
      <c r="K20" s="2">
        <v>0</v>
      </c>
      <c r="L20" s="2">
        <v>0</v>
      </c>
      <c r="M20" s="32">
        <v>398.23</v>
      </c>
      <c r="N20" s="2">
        <v>51.769900000000007</v>
      </c>
      <c r="O20" s="2">
        <v>0</v>
      </c>
      <c r="P20" s="2">
        <v>0</v>
      </c>
      <c r="Q20" s="149">
        <v>449.99990000000003</v>
      </c>
      <c r="R20" s="2" t="s">
        <v>9340</v>
      </c>
      <c r="S20" s="2" t="s">
        <v>1</v>
      </c>
    </row>
    <row r="21" spans="1:19" x14ac:dyDescent="0.25">
      <c r="A21" s="2" t="s">
        <v>8485</v>
      </c>
      <c r="B21" s="123">
        <v>45320</v>
      </c>
      <c r="C21" s="2" t="s">
        <v>1</v>
      </c>
      <c r="D21" s="2" t="s">
        <v>0</v>
      </c>
      <c r="E21" s="2" t="s">
        <v>9614</v>
      </c>
      <c r="F21" s="2" t="s">
        <v>9615</v>
      </c>
      <c r="G21" s="33">
        <v>924</v>
      </c>
      <c r="H21" s="38">
        <v>924</v>
      </c>
      <c r="I21" s="39"/>
      <c r="J21" s="32" t="s">
        <v>9041</v>
      </c>
      <c r="K21" s="2">
        <v>0</v>
      </c>
      <c r="L21" s="2">
        <v>0</v>
      </c>
      <c r="M21" s="32">
        <v>41.59</v>
      </c>
      <c r="N21" s="2">
        <v>5.4067000000000007</v>
      </c>
      <c r="O21" s="2">
        <v>0</v>
      </c>
      <c r="P21" s="2">
        <v>0</v>
      </c>
      <c r="Q21" s="149">
        <v>46.996700000000004</v>
      </c>
      <c r="R21" s="2" t="s">
        <v>9040</v>
      </c>
      <c r="S21" s="2" t="s">
        <v>1</v>
      </c>
    </row>
    <row r="22" spans="1:19" x14ac:dyDescent="0.25">
      <c r="A22" s="2" t="s">
        <v>8485</v>
      </c>
      <c r="B22" s="123">
        <v>45320</v>
      </c>
      <c r="C22" s="2" t="s">
        <v>1</v>
      </c>
      <c r="D22" s="2" t="s">
        <v>0</v>
      </c>
      <c r="E22" s="2" t="s">
        <v>9614</v>
      </c>
      <c r="F22" s="2" t="s">
        <v>9615</v>
      </c>
      <c r="G22" s="33">
        <v>923</v>
      </c>
      <c r="H22" s="38">
        <v>923</v>
      </c>
      <c r="I22" s="39"/>
      <c r="J22" s="32" t="s">
        <v>9081</v>
      </c>
      <c r="K22" s="2">
        <v>0</v>
      </c>
      <c r="L22" s="2">
        <v>0</v>
      </c>
      <c r="M22" s="32">
        <v>356.42</v>
      </c>
      <c r="N22" s="2">
        <v>46.334600000000002</v>
      </c>
      <c r="O22" s="2">
        <v>0</v>
      </c>
      <c r="P22" s="2">
        <v>0</v>
      </c>
      <c r="Q22" s="149">
        <v>402.75460000000004</v>
      </c>
      <c r="R22" s="2" t="s">
        <v>9080</v>
      </c>
      <c r="S22" s="2" t="s">
        <v>1</v>
      </c>
    </row>
    <row r="23" spans="1:19" x14ac:dyDescent="0.25">
      <c r="A23" s="2" t="s">
        <v>8485</v>
      </c>
      <c r="B23" s="123">
        <v>45320</v>
      </c>
      <c r="C23" s="2" t="s">
        <v>1</v>
      </c>
      <c r="D23" s="2" t="s">
        <v>0</v>
      </c>
      <c r="E23" s="2" t="s">
        <v>9614</v>
      </c>
      <c r="F23" s="2" t="s">
        <v>9615</v>
      </c>
      <c r="G23" s="33">
        <v>922</v>
      </c>
      <c r="H23" s="38">
        <v>922</v>
      </c>
      <c r="I23" s="39"/>
      <c r="J23" s="32" t="s">
        <v>9535</v>
      </c>
      <c r="K23" s="2">
        <v>0</v>
      </c>
      <c r="L23" s="2">
        <v>0</v>
      </c>
      <c r="M23" s="32">
        <v>409.07</v>
      </c>
      <c r="N23" s="2">
        <v>53.179099999999998</v>
      </c>
      <c r="O23" s="2">
        <v>0</v>
      </c>
      <c r="P23" s="2">
        <v>0</v>
      </c>
      <c r="Q23" s="149">
        <v>462.2491</v>
      </c>
      <c r="R23" s="2" t="s">
        <v>9534</v>
      </c>
      <c r="S23" s="2" t="s">
        <v>1</v>
      </c>
    </row>
    <row r="24" spans="1:19" x14ac:dyDescent="0.25">
      <c r="A24" s="2" t="s">
        <v>8485</v>
      </c>
      <c r="B24" s="123">
        <v>45320</v>
      </c>
      <c r="C24" s="2" t="s">
        <v>1</v>
      </c>
      <c r="D24" s="2" t="s">
        <v>0</v>
      </c>
      <c r="E24" s="2" t="s">
        <v>9614</v>
      </c>
      <c r="F24" s="2" t="s">
        <v>9615</v>
      </c>
      <c r="G24" s="33">
        <v>921</v>
      </c>
      <c r="H24" s="38">
        <v>921</v>
      </c>
      <c r="I24" s="39"/>
      <c r="J24" s="32" t="s">
        <v>9570</v>
      </c>
      <c r="K24" s="2">
        <v>0</v>
      </c>
      <c r="L24" s="2">
        <v>0</v>
      </c>
      <c r="M24" s="32">
        <v>28.89</v>
      </c>
      <c r="N24" s="2">
        <v>3.7557</v>
      </c>
      <c r="O24" s="2">
        <v>0</v>
      </c>
      <c r="P24" s="2">
        <v>0</v>
      </c>
      <c r="Q24" s="149">
        <v>32.645699999999998</v>
      </c>
      <c r="R24" s="2" t="s">
        <v>9569</v>
      </c>
      <c r="S24" s="2" t="s">
        <v>1</v>
      </c>
    </row>
    <row r="25" spans="1:19" x14ac:dyDescent="0.25">
      <c r="A25" s="2" t="s">
        <v>8485</v>
      </c>
      <c r="B25" s="123">
        <v>45320</v>
      </c>
      <c r="C25" s="2" t="s">
        <v>1</v>
      </c>
      <c r="D25" s="2" t="s">
        <v>0</v>
      </c>
      <c r="E25" s="2" t="s">
        <v>9614</v>
      </c>
      <c r="F25" s="2" t="s">
        <v>9615</v>
      </c>
      <c r="G25" s="33">
        <v>920</v>
      </c>
      <c r="H25" s="38">
        <v>920</v>
      </c>
      <c r="I25" s="39"/>
      <c r="J25" s="32" t="s">
        <v>9764</v>
      </c>
      <c r="K25" s="2">
        <v>0</v>
      </c>
      <c r="L25" s="2">
        <v>0</v>
      </c>
      <c r="M25" s="32">
        <v>395.09</v>
      </c>
      <c r="N25" s="2">
        <v>51.361699999999999</v>
      </c>
      <c r="O25" s="2">
        <v>0</v>
      </c>
      <c r="P25" s="2">
        <v>0</v>
      </c>
      <c r="Q25" s="149">
        <v>446.45169999999996</v>
      </c>
      <c r="R25" s="2" t="s">
        <v>9763</v>
      </c>
      <c r="S25" s="2" t="s">
        <v>1</v>
      </c>
    </row>
    <row r="26" spans="1:19" x14ac:dyDescent="0.25">
      <c r="A26" s="2" t="s">
        <v>8485</v>
      </c>
      <c r="B26" s="123">
        <v>45320</v>
      </c>
      <c r="C26" s="2" t="s">
        <v>1</v>
      </c>
      <c r="D26" s="2" t="s">
        <v>0</v>
      </c>
      <c r="E26" s="2" t="s">
        <v>9614</v>
      </c>
      <c r="F26" s="2" t="s">
        <v>9615</v>
      </c>
      <c r="G26" s="33">
        <v>919</v>
      </c>
      <c r="H26" s="38">
        <v>919</v>
      </c>
      <c r="I26" s="39"/>
      <c r="J26" s="32" t="s">
        <v>9173</v>
      </c>
      <c r="K26" s="2">
        <v>0</v>
      </c>
      <c r="L26" s="2">
        <v>0</v>
      </c>
      <c r="M26" s="32">
        <v>106.02</v>
      </c>
      <c r="N26" s="2">
        <v>13.7826</v>
      </c>
      <c r="O26" s="2">
        <v>0</v>
      </c>
      <c r="P26" s="2">
        <v>0</v>
      </c>
      <c r="Q26" s="149">
        <v>119.8026</v>
      </c>
      <c r="R26" s="2" t="s">
        <v>9172</v>
      </c>
      <c r="S26" s="2" t="s">
        <v>1</v>
      </c>
    </row>
    <row r="27" spans="1:19" x14ac:dyDescent="0.25">
      <c r="A27" s="2" t="s">
        <v>8485</v>
      </c>
      <c r="B27" s="123">
        <v>45320</v>
      </c>
      <c r="C27" s="2" t="s">
        <v>1</v>
      </c>
      <c r="D27" s="2" t="s">
        <v>0</v>
      </c>
      <c r="E27" s="2" t="s">
        <v>9614</v>
      </c>
      <c r="F27" s="2" t="s">
        <v>9615</v>
      </c>
      <c r="G27" s="33">
        <v>918</v>
      </c>
      <c r="H27" s="38">
        <v>918</v>
      </c>
      <c r="I27" s="39" t="s">
        <v>9659</v>
      </c>
      <c r="J27" s="32" t="s">
        <v>9660</v>
      </c>
      <c r="K27" s="2">
        <v>0</v>
      </c>
      <c r="L27" s="2">
        <v>0</v>
      </c>
      <c r="M27" s="32">
        <v>120.36</v>
      </c>
      <c r="N27" s="2">
        <v>15.646800000000001</v>
      </c>
      <c r="O27" s="2">
        <v>0</v>
      </c>
      <c r="P27" s="2">
        <v>0</v>
      </c>
      <c r="Q27" s="149">
        <v>136.0068</v>
      </c>
      <c r="S27" s="2" t="s">
        <v>1</v>
      </c>
    </row>
    <row r="28" spans="1:19" x14ac:dyDescent="0.25">
      <c r="A28" s="2" t="s">
        <v>8485</v>
      </c>
      <c r="B28" s="123">
        <v>45320</v>
      </c>
      <c r="C28" s="2" t="s">
        <v>1</v>
      </c>
      <c r="D28" s="2" t="s">
        <v>0</v>
      </c>
      <c r="E28" s="2" t="s">
        <v>9614</v>
      </c>
      <c r="F28" s="2" t="s">
        <v>9615</v>
      </c>
      <c r="G28" s="33">
        <v>917</v>
      </c>
      <c r="H28" s="38">
        <v>917</v>
      </c>
      <c r="I28" s="39"/>
      <c r="J28" s="32" t="s">
        <v>9381</v>
      </c>
      <c r="K28" s="2">
        <v>0</v>
      </c>
      <c r="L28" s="2">
        <v>0</v>
      </c>
      <c r="M28" s="32">
        <v>364.6</v>
      </c>
      <c r="N28" s="2">
        <v>47.398000000000003</v>
      </c>
      <c r="O28" s="2">
        <v>0</v>
      </c>
      <c r="P28" s="2">
        <v>0</v>
      </c>
      <c r="Q28" s="149">
        <v>411.99800000000005</v>
      </c>
      <c r="R28" s="2" t="s">
        <v>9380</v>
      </c>
      <c r="S28" s="2" t="s">
        <v>1</v>
      </c>
    </row>
    <row r="29" spans="1:19" x14ac:dyDescent="0.25">
      <c r="A29" s="2" t="s">
        <v>8485</v>
      </c>
      <c r="B29" s="123">
        <v>45318</v>
      </c>
      <c r="C29" s="2" t="s">
        <v>1</v>
      </c>
      <c r="D29" s="2" t="s">
        <v>0</v>
      </c>
      <c r="E29" s="2" t="s">
        <v>9614</v>
      </c>
      <c r="F29" s="2" t="s">
        <v>9615</v>
      </c>
      <c r="G29" s="33">
        <v>916</v>
      </c>
      <c r="H29" s="38">
        <v>916</v>
      </c>
      <c r="I29" s="39"/>
      <c r="J29" s="32" t="s">
        <v>9341</v>
      </c>
      <c r="K29" s="2">
        <v>0</v>
      </c>
      <c r="L29" s="2">
        <v>0</v>
      </c>
      <c r="M29" s="32">
        <v>411.5</v>
      </c>
      <c r="N29" s="2">
        <v>53.495000000000005</v>
      </c>
      <c r="O29" s="2">
        <v>0</v>
      </c>
      <c r="P29" s="2">
        <v>0</v>
      </c>
      <c r="Q29" s="149">
        <v>464.995</v>
      </c>
      <c r="R29" s="2" t="s">
        <v>9340</v>
      </c>
      <c r="S29" s="2" t="s">
        <v>1</v>
      </c>
    </row>
    <row r="30" spans="1:19" x14ac:dyDescent="0.25">
      <c r="A30" s="2" t="s">
        <v>8485</v>
      </c>
      <c r="B30" s="123">
        <v>45318</v>
      </c>
      <c r="C30" s="2" t="s">
        <v>1</v>
      </c>
      <c r="D30" s="2" t="s">
        <v>0</v>
      </c>
      <c r="E30" s="2" t="s">
        <v>9614</v>
      </c>
      <c r="F30" s="2" t="s">
        <v>9615</v>
      </c>
      <c r="G30" s="33">
        <v>915</v>
      </c>
      <c r="H30" s="38">
        <v>915</v>
      </c>
      <c r="I30" s="39"/>
      <c r="J30" s="32" t="s">
        <v>9483</v>
      </c>
      <c r="K30" s="2">
        <v>0</v>
      </c>
      <c r="L30" s="2">
        <v>0</v>
      </c>
      <c r="M30" s="32">
        <v>537.61</v>
      </c>
      <c r="N30" s="2">
        <v>69.889300000000006</v>
      </c>
      <c r="O30" s="2">
        <v>0</v>
      </c>
      <c r="P30" s="2">
        <v>0</v>
      </c>
      <c r="Q30" s="149">
        <v>607.49930000000006</v>
      </c>
      <c r="R30" s="2" t="s">
        <v>9482</v>
      </c>
      <c r="S30" s="2" t="s">
        <v>1</v>
      </c>
    </row>
    <row r="31" spans="1:19" x14ac:dyDescent="0.25">
      <c r="A31" s="2" t="s">
        <v>8485</v>
      </c>
      <c r="B31" s="123">
        <v>45318</v>
      </c>
      <c r="C31" s="2" t="s">
        <v>1</v>
      </c>
      <c r="D31" s="2" t="s">
        <v>0</v>
      </c>
      <c r="E31" s="2" t="s">
        <v>9614</v>
      </c>
      <c r="F31" s="2" t="s">
        <v>9615</v>
      </c>
      <c r="G31" s="33">
        <v>914</v>
      </c>
      <c r="H31" s="38">
        <v>914</v>
      </c>
      <c r="I31" s="39"/>
      <c r="J31" s="32" t="s">
        <v>9041</v>
      </c>
      <c r="K31" s="2">
        <v>0</v>
      </c>
      <c r="L31" s="2">
        <v>0</v>
      </c>
      <c r="M31" s="32">
        <v>2916.09</v>
      </c>
      <c r="N31" s="2">
        <v>379.09170000000006</v>
      </c>
      <c r="O31" s="2">
        <v>0</v>
      </c>
      <c r="P31" s="2">
        <v>0</v>
      </c>
      <c r="Q31" s="149">
        <v>3295.1817000000001</v>
      </c>
      <c r="R31" s="2" t="s">
        <v>9040</v>
      </c>
      <c r="S31" s="2" t="s">
        <v>1</v>
      </c>
    </row>
    <row r="32" spans="1:19" x14ac:dyDescent="0.25">
      <c r="A32" s="2" t="s">
        <v>8485</v>
      </c>
      <c r="B32" s="123">
        <v>45318</v>
      </c>
      <c r="C32" s="2" t="s">
        <v>1</v>
      </c>
      <c r="D32" s="2" t="s">
        <v>0</v>
      </c>
      <c r="E32" s="2" t="s">
        <v>9614</v>
      </c>
      <c r="F32" s="2" t="s">
        <v>9615</v>
      </c>
      <c r="G32" s="33">
        <v>913</v>
      </c>
      <c r="H32" s="38">
        <v>913</v>
      </c>
      <c r="I32" s="39"/>
      <c r="J32" s="32" t="s">
        <v>9341</v>
      </c>
      <c r="K32" s="2">
        <v>0</v>
      </c>
      <c r="L32" s="2">
        <v>0</v>
      </c>
      <c r="M32" s="32">
        <v>377.52</v>
      </c>
      <c r="N32" s="2">
        <v>49.077599999999997</v>
      </c>
      <c r="O32" s="2">
        <v>0</v>
      </c>
      <c r="P32" s="2">
        <v>0</v>
      </c>
      <c r="Q32" s="149">
        <v>426.5976</v>
      </c>
      <c r="R32" s="2" t="s">
        <v>9340</v>
      </c>
      <c r="S32" s="2" t="s">
        <v>1</v>
      </c>
    </row>
    <row r="33" spans="1:19" x14ac:dyDescent="0.25">
      <c r="A33" s="2" t="s">
        <v>8485</v>
      </c>
      <c r="B33" s="123">
        <v>45317</v>
      </c>
      <c r="C33" s="2" t="s">
        <v>1</v>
      </c>
      <c r="D33" s="2" t="s">
        <v>0</v>
      </c>
      <c r="E33" s="2" t="s">
        <v>9614</v>
      </c>
      <c r="F33" s="2" t="s">
        <v>9615</v>
      </c>
      <c r="G33" s="33">
        <v>912</v>
      </c>
      <c r="H33" s="38">
        <v>912</v>
      </c>
      <c r="I33" s="39"/>
      <c r="J33" s="32" t="s">
        <v>9049</v>
      </c>
      <c r="K33" s="2">
        <v>0</v>
      </c>
      <c r="L33" s="2">
        <v>0</v>
      </c>
      <c r="M33" s="32">
        <v>319.76</v>
      </c>
      <c r="N33" s="2">
        <v>41.568800000000003</v>
      </c>
      <c r="O33" s="2">
        <v>0</v>
      </c>
      <c r="P33" s="2">
        <v>0</v>
      </c>
      <c r="Q33" s="149">
        <v>361.3288</v>
      </c>
      <c r="R33" s="2" t="s">
        <v>9048</v>
      </c>
      <c r="S33" s="2" t="s">
        <v>1</v>
      </c>
    </row>
    <row r="34" spans="1:19" x14ac:dyDescent="0.25">
      <c r="A34" s="2" t="s">
        <v>8485</v>
      </c>
      <c r="B34" s="123">
        <v>45317</v>
      </c>
      <c r="C34" s="2" t="s">
        <v>1</v>
      </c>
      <c r="D34" s="2" t="s">
        <v>0</v>
      </c>
      <c r="E34" s="2" t="s">
        <v>9614</v>
      </c>
      <c r="F34" s="2" t="s">
        <v>9615</v>
      </c>
      <c r="G34" s="33">
        <v>911</v>
      </c>
      <c r="H34" s="38">
        <v>911</v>
      </c>
      <c r="I34" s="39"/>
      <c r="J34" s="32" t="s">
        <v>9081</v>
      </c>
      <c r="K34" s="2">
        <v>0</v>
      </c>
      <c r="L34" s="2">
        <v>0</v>
      </c>
      <c r="M34" s="32">
        <v>411.87</v>
      </c>
      <c r="N34" s="2">
        <v>53.543100000000003</v>
      </c>
      <c r="O34" s="2">
        <v>0</v>
      </c>
      <c r="P34" s="2">
        <v>0</v>
      </c>
      <c r="Q34" s="149">
        <v>465.41309999999999</v>
      </c>
      <c r="R34" s="2" t="s">
        <v>9080</v>
      </c>
      <c r="S34" s="2" t="s">
        <v>1</v>
      </c>
    </row>
    <row r="35" spans="1:19" x14ac:dyDescent="0.25">
      <c r="A35" s="2" t="s">
        <v>8485</v>
      </c>
      <c r="B35" s="123">
        <v>45317</v>
      </c>
      <c r="C35" s="2" t="s">
        <v>1</v>
      </c>
      <c r="D35" s="2" t="s">
        <v>0</v>
      </c>
      <c r="E35" s="2" t="s">
        <v>9614</v>
      </c>
      <c r="F35" s="2" t="s">
        <v>9615</v>
      </c>
      <c r="G35" s="33">
        <v>910</v>
      </c>
      <c r="H35" s="38">
        <v>910</v>
      </c>
      <c r="I35" s="39"/>
      <c r="J35" s="32" t="s">
        <v>9535</v>
      </c>
      <c r="K35" s="2">
        <v>0</v>
      </c>
      <c r="L35" s="2">
        <v>0</v>
      </c>
      <c r="M35" s="32">
        <v>422.8</v>
      </c>
      <c r="N35" s="2">
        <v>54.964000000000006</v>
      </c>
      <c r="O35" s="2">
        <v>0</v>
      </c>
      <c r="P35" s="2">
        <v>0</v>
      </c>
      <c r="Q35" s="149">
        <v>477.76400000000001</v>
      </c>
      <c r="R35" s="2" t="s">
        <v>9534</v>
      </c>
      <c r="S35" s="2" t="s">
        <v>1</v>
      </c>
    </row>
    <row r="36" spans="1:19" x14ac:dyDescent="0.25">
      <c r="A36" s="2" t="s">
        <v>8485</v>
      </c>
      <c r="B36" s="123">
        <v>45317</v>
      </c>
      <c r="C36" s="2" t="s">
        <v>1</v>
      </c>
      <c r="D36" s="2" t="s">
        <v>0</v>
      </c>
      <c r="E36" s="2" t="s">
        <v>9614</v>
      </c>
      <c r="F36" s="2" t="s">
        <v>9615</v>
      </c>
      <c r="G36" s="33">
        <v>909</v>
      </c>
      <c r="H36" s="38">
        <v>909</v>
      </c>
      <c r="I36" s="39"/>
      <c r="J36" s="32" t="s">
        <v>9341</v>
      </c>
      <c r="K36" s="2">
        <v>0</v>
      </c>
      <c r="L36" s="2">
        <v>0</v>
      </c>
      <c r="M36" s="32">
        <v>398.23</v>
      </c>
      <c r="N36" s="2">
        <v>51.769900000000007</v>
      </c>
      <c r="O36" s="2">
        <v>0</v>
      </c>
      <c r="P36" s="2">
        <v>0</v>
      </c>
      <c r="Q36" s="149">
        <v>449.99990000000003</v>
      </c>
      <c r="R36" s="2" t="s">
        <v>9340</v>
      </c>
      <c r="S36" s="2" t="s">
        <v>1</v>
      </c>
    </row>
    <row r="37" spans="1:19" x14ac:dyDescent="0.25">
      <c r="A37" s="2" t="s">
        <v>8485</v>
      </c>
      <c r="B37" s="123">
        <v>45316</v>
      </c>
      <c r="C37" s="2" t="s">
        <v>1</v>
      </c>
      <c r="D37" s="2" t="s">
        <v>0</v>
      </c>
      <c r="E37" s="2" t="s">
        <v>9614</v>
      </c>
      <c r="F37" s="2" t="s">
        <v>9615</v>
      </c>
      <c r="G37" s="33">
        <v>908</v>
      </c>
      <c r="H37" s="38">
        <v>908</v>
      </c>
      <c r="I37" s="39"/>
      <c r="J37" s="32" t="s">
        <v>9045</v>
      </c>
      <c r="K37" s="2">
        <v>0</v>
      </c>
      <c r="L37" s="2">
        <v>0</v>
      </c>
      <c r="M37" s="32">
        <v>912.39</v>
      </c>
      <c r="N37" s="2">
        <v>118.61070000000001</v>
      </c>
      <c r="O37" s="2">
        <v>0</v>
      </c>
      <c r="P37" s="2">
        <v>0</v>
      </c>
      <c r="Q37" s="149">
        <v>1031.0007000000001</v>
      </c>
      <c r="R37" s="2" t="s">
        <v>9044</v>
      </c>
      <c r="S37" s="2" t="s">
        <v>1</v>
      </c>
    </row>
    <row r="38" spans="1:19" x14ac:dyDescent="0.25">
      <c r="A38" s="2" t="s">
        <v>8485</v>
      </c>
      <c r="B38" s="123">
        <v>45316</v>
      </c>
      <c r="C38" s="2" t="s">
        <v>1</v>
      </c>
      <c r="D38" s="2" t="s">
        <v>0</v>
      </c>
      <c r="E38" s="2" t="s">
        <v>9614</v>
      </c>
      <c r="F38" s="2" t="s">
        <v>9615</v>
      </c>
      <c r="G38" s="33">
        <v>907</v>
      </c>
      <c r="H38" s="38">
        <v>907</v>
      </c>
      <c r="I38" s="39"/>
      <c r="J38" s="32" t="s">
        <v>9770</v>
      </c>
      <c r="K38" s="2">
        <v>0</v>
      </c>
      <c r="L38" s="2">
        <v>0</v>
      </c>
      <c r="M38" s="32">
        <v>208.15</v>
      </c>
      <c r="N38" s="2">
        <v>27.0595</v>
      </c>
      <c r="O38" s="2">
        <v>0</v>
      </c>
      <c r="P38" s="2">
        <v>0</v>
      </c>
      <c r="Q38" s="149">
        <v>235.20949999999999</v>
      </c>
      <c r="R38" s="2" t="s">
        <v>9769</v>
      </c>
      <c r="S38" s="2" t="s">
        <v>1</v>
      </c>
    </row>
    <row r="39" spans="1:19" x14ac:dyDescent="0.25">
      <c r="A39" s="2" t="s">
        <v>8485</v>
      </c>
      <c r="B39" s="123">
        <v>45316</v>
      </c>
      <c r="C39" s="2" t="s">
        <v>1</v>
      </c>
      <c r="D39" s="2" t="s">
        <v>0</v>
      </c>
      <c r="E39" s="2" t="s">
        <v>9614</v>
      </c>
      <c r="F39" s="2" t="s">
        <v>9615</v>
      </c>
      <c r="G39" s="33">
        <v>906</v>
      </c>
      <c r="H39" s="38">
        <v>906</v>
      </c>
      <c r="I39" s="39"/>
      <c r="J39" s="32" t="s">
        <v>9768</v>
      </c>
      <c r="K39" s="2">
        <v>0</v>
      </c>
      <c r="L39" s="2">
        <v>0</v>
      </c>
      <c r="M39" s="32">
        <v>69.56</v>
      </c>
      <c r="N39" s="2">
        <v>9.0427999999999997</v>
      </c>
      <c r="O39" s="2">
        <v>0</v>
      </c>
      <c r="P39" s="2">
        <v>0</v>
      </c>
      <c r="Q39" s="149">
        <v>78.602800000000002</v>
      </c>
      <c r="R39" s="2" t="s">
        <v>9767</v>
      </c>
      <c r="S39" s="2" t="s">
        <v>1</v>
      </c>
    </row>
    <row r="40" spans="1:19" x14ac:dyDescent="0.25">
      <c r="A40" s="2" t="s">
        <v>8485</v>
      </c>
      <c r="B40" s="123">
        <v>45316</v>
      </c>
      <c r="C40" s="2" t="s">
        <v>1</v>
      </c>
      <c r="D40" s="2" t="s">
        <v>0</v>
      </c>
      <c r="E40" s="2" t="s">
        <v>9614</v>
      </c>
      <c r="F40" s="2" t="s">
        <v>9615</v>
      </c>
      <c r="G40" s="33">
        <v>905</v>
      </c>
      <c r="H40" s="38">
        <v>905</v>
      </c>
      <c r="I40" s="39"/>
      <c r="J40" s="32" t="s">
        <v>9483</v>
      </c>
      <c r="K40" s="2">
        <v>0</v>
      </c>
      <c r="L40" s="2">
        <v>0</v>
      </c>
      <c r="M40" s="32">
        <v>399.65</v>
      </c>
      <c r="N40" s="2">
        <v>51.954499999999996</v>
      </c>
      <c r="O40" s="2">
        <v>0</v>
      </c>
      <c r="P40" s="2">
        <v>0</v>
      </c>
      <c r="Q40" s="149">
        <v>451.60449999999997</v>
      </c>
      <c r="R40" s="2" t="s">
        <v>9482</v>
      </c>
      <c r="S40" s="2" t="s">
        <v>1</v>
      </c>
    </row>
    <row r="41" spans="1:19" x14ac:dyDescent="0.25">
      <c r="A41" s="2" t="s">
        <v>8485</v>
      </c>
      <c r="B41" s="123">
        <v>45316</v>
      </c>
      <c r="C41" s="2" t="s">
        <v>1</v>
      </c>
      <c r="D41" s="2" t="s">
        <v>0</v>
      </c>
      <c r="E41" s="2" t="s">
        <v>9614</v>
      </c>
      <c r="F41" s="2" t="s">
        <v>9615</v>
      </c>
      <c r="G41" s="33">
        <v>904</v>
      </c>
      <c r="H41" s="38">
        <v>904</v>
      </c>
      <c r="I41" s="39"/>
      <c r="J41" s="32" t="s">
        <v>9083</v>
      </c>
      <c r="K41" s="2">
        <v>0</v>
      </c>
      <c r="L41" s="2">
        <v>0</v>
      </c>
      <c r="M41" s="32">
        <v>1048.68</v>
      </c>
      <c r="N41" s="2">
        <v>136.32840000000002</v>
      </c>
      <c r="O41" s="2">
        <v>0</v>
      </c>
      <c r="P41" s="2">
        <v>0</v>
      </c>
      <c r="Q41" s="149">
        <v>1185.0084000000002</v>
      </c>
      <c r="R41" s="2" t="s">
        <v>9082</v>
      </c>
      <c r="S41" s="2" t="s">
        <v>1</v>
      </c>
    </row>
    <row r="42" spans="1:19" x14ac:dyDescent="0.25">
      <c r="A42" s="2" t="s">
        <v>8485</v>
      </c>
      <c r="B42" s="123">
        <v>45316</v>
      </c>
      <c r="C42" s="2" t="s">
        <v>1</v>
      </c>
      <c r="D42" s="2" t="s">
        <v>0</v>
      </c>
      <c r="E42" s="2" t="s">
        <v>9614</v>
      </c>
      <c r="F42" s="2" t="s">
        <v>9615</v>
      </c>
      <c r="G42" s="33">
        <v>903</v>
      </c>
      <c r="H42" s="38">
        <v>903</v>
      </c>
      <c r="I42" s="39"/>
      <c r="J42" s="32" t="s">
        <v>9389</v>
      </c>
      <c r="K42" s="2">
        <v>0</v>
      </c>
      <c r="L42" s="2">
        <v>0</v>
      </c>
      <c r="M42" s="32">
        <v>383.19</v>
      </c>
      <c r="N42" s="2">
        <v>49.814700000000002</v>
      </c>
      <c r="O42" s="2">
        <v>0</v>
      </c>
      <c r="P42" s="2">
        <v>0</v>
      </c>
      <c r="Q42" s="149">
        <v>433.00470000000001</v>
      </c>
      <c r="R42" s="2" t="s">
        <v>9388</v>
      </c>
      <c r="S42" s="2" t="s">
        <v>1</v>
      </c>
    </row>
    <row r="43" spans="1:19" x14ac:dyDescent="0.25">
      <c r="A43" s="2" t="s">
        <v>8485</v>
      </c>
      <c r="B43" s="123">
        <v>45316</v>
      </c>
      <c r="C43" s="2" t="s">
        <v>1</v>
      </c>
      <c r="D43" s="2" t="s">
        <v>0</v>
      </c>
      <c r="E43" s="2" t="s">
        <v>9614</v>
      </c>
      <c r="F43" s="2" t="s">
        <v>9615</v>
      </c>
      <c r="G43" s="33">
        <v>902</v>
      </c>
      <c r="H43" s="38">
        <v>902</v>
      </c>
      <c r="I43" s="39"/>
      <c r="J43" s="32" t="s">
        <v>9041</v>
      </c>
      <c r="K43" s="2">
        <v>0</v>
      </c>
      <c r="L43" s="2">
        <v>0</v>
      </c>
      <c r="M43" s="32">
        <v>206.64</v>
      </c>
      <c r="N43" s="2">
        <v>26.863199999999999</v>
      </c>
      <c r="O43" s="2">
        <v>0</v>
      </c>
      <c r="P43" s="2">
        <v>0</v>
      </c>
      <c r="Q43" s="149">
        <v>233.50319999999999</v>
      </c>
      <c r="R43" s="2" t="s">
        <v>9040</v>
      </c>
      <c r="S43" s="2" t="s">
        <v>1</v>
      </c>
    </row>
    <row r="44" spans="1:19" x14ac:dyDescent="0.25">
      <c r="A44" s="2" t="s">
        <v>8485</v>
      </c>
      <c r="B44" s="123">
        <v>45316</v>
      </c>
      <c r="C44" s="2" t="s">
        <v>1</v>
      </c>
      <c r="D44" s="2" t="s">
        <v>0</v>
      </c>
      <c r="E44" s="2" t="s">
        <v>9614</v>
      </c>
      <c r="F44" s="2" t="s">
        <v>9615</v>
      </c>
      <c r="G44" s="33">
        <v>901</v>
      </c>
      <c r="H44" s="38">
        <v>901</v>
      </c>
      <c r="I44" s="39"/>
      <c r="J44" s="32" t="s">
        <v>9067</v>
      </c>
      <c r="K44" s="2">
        <v>0</v>
      </c>
      <c r="L44" s="2">
        <v>0</v>
      </c>
      <c r="M44" s="32">
        <v>244.96</v>
      </c>
      <c r="N44" s="2">
        <v>31.844800000000003</v>
      </c>
      <c r="O44" s="2">
        <v>0</v>
      </c>
      <c r="P44" s="2">
        <v>0</v>
      </c>
      <c r="Q44" s="149">
        <v>276.8048</v>
      </c>
      <c r="R44" s="2" t="s">
        <v>9066</v>
      </c>
      <c r="S44" s="2" t="s">
        <v>1</v>
      </c>
    </row>
    <row r="45" spans="1:19" x14ac:dyDescent="0.25">
      <c r="A45" s="2" t="s">
        <v>8485</v>
      </c>
      <c r="B45" s="123">
        <v>45315</v>
      </c>
      <c r="C45" s="2" t="s">
        <v>1</v>
      </c>
      <c r="D45" s="2" t="s">
        <v>0</v>
      </c>
      <c r="E45" s="2" t="s">
        <v>9614</v>
      </c>
      <c r="F45" s="2" t="s">
        <v>9615</v>
      </c>
      <c r="G45" s="33">
        <v>900</v>
      </c>
      <c r="H45" s="38">
        <v>900</v>
      </c>
      <c r="I45" s="39"/>
      <c r="J45" s="32" t="s">
        <v>9173</v>
      </c>
      <c r="K45" s="2">
        <v>0</v>
      </c>
      <c r="L45" s="2">
        <v>0</v>
      </c>
      <c r="M45" s="32">
        <v>171.68</v>
      </c>
      <c r="N45" s="2">
        <v>22.3184</v>
      </c>
      <c r="O45" s="2">
        <v>0</v>
      </c>
      <c r="P45" s="2">
        <v>0</v>
      </c>
      <c r="Q45" s="149">
        <v>193.9984</v>
      </c>
      <c r="R45" s="2" t="s">
        <v>9172</v>
      </c>
      <c r="S45" s="2" t="s">
        <v>1</v>
      </c>
    </row>
    <row r="46" spans="1:19" x14ac:dyDescent="0.25">
      <c r="A46" s="2" t="s">
        <v>8485</v>
      </c>
      <c r="B46" s="123">
        <v>45315</v>
      </c>
      <c r="C46" s="2" t="s">
        <v>1</v>
      </c>
      <c r="D46" s="2" t="s">
        <v>0</v>
      </c>
      <c r="E46" s="2" t="s">
        <v>9614</v>
      </c>
      <c r="F46" s="2" t="s">
        <v>9615</v>
      </c>
      <c r="G46" s="33">
        <v>899</v>
      </c>
      <c r="H46" s="38">
        <v>899</v>
      </c>
      <c r="I46" s="39"/>
      <c r="J46" s="32" t="s">
        <v>9768</v>
      </c>
      <c r="K46" s="2">
        <v>0</v>
      </c>
      <c r="L46" s="2">
        <v>0</v>
      </c>
      <c r="M46" s="32">
        <v>73.41</v>
      </c>
      <c r="N46" s="2">
        <v>9.5433000000000003</v>
      </c>
      <c r="O46" s="2">
        <v>0</v>
      </c>
      <c r="P46" s="2">
        <v>0</v>
      </c>
      <c r="Q46" s="149">
        <v>82.953299999999999</v>
      </c>
      <c r="R46" s="2" t="s">
        <v>9767</v>
      </c>
      <c r="S46" s="2" t="s">
        <v>1</v>
      </c>
    </row>
    <row r="47" spans="1:19" x14ac:dyDescent="0.25">
      <c r="A47" s="2" t="s">
        <v>8485</v>
      </c>
      <c r="B47" s="123">
        <v>45315</v>
      </c>
      <c r="C47" s="2" t="s">
        <v>1</v>
      </c>
      <c r="D47" s="2" t="s">
        <v>0</v>
      </c>
      <c r="E47" s="2" t="s">
        <v>9614</v>
      </c>
      <c r="F47" s="2" t="s">
        <v>9615</v>
      </c>
      <c r="G47" s="33">
        <v>898</v>
      </c>
      <c r="H47" s="38">
        <v>898</v>
      </c>
      <c r="I47" s="39" t="s">
        <v>9733</v>
      </c>
      <c r="J47" s="32" t="s">
        <v>9734</v>
      </c>
      <c r="K47" s="2">
        <v>0</v>
      </c>
      <c r="L47" s="2">
        <v>0</v>
      </c>
      <c r="M47" s="32">
        <v>15.99</v>
      </c>
      <c r="N47" s="2">
        <v>2.0787</v>
      </c>
      <c r="O47" s="2">
        <v>0</v>
      </c>
      <c r="P47" s="2">
        <v>0</v>
      </c>
      <c r="Q47" s="149">
        <v>18.0687</v>
      </c>
      <c r="S47" s="2" t="s">
        <v>1</v>
      </c>
    </row>
    <row r="48" spans="1:19" x14ac:dyDescent="0.25">
      <c r="A48" s="2" t="s">
        <v>8485</v>
      </c>
      <c r="B48" s="123">
        <v>45315</v>
      </c>
      <c r="C48" s="2" t="s">
        <v>1</v>
      </c>
      <c r="D48" s="2" t="s">
        <v>0</v>
      </c>
      <c r="E48" s="2" t="s">
        <v>9614</v>
      </c>
      <c r="F48" s="2" t="s">
        <v>9615</v>
      </c>
      <c r="G48" s="33">
        <v>897</v>
      </c>
      <c r="H48" s="38">
        <v>897</v>
      </c>
      <c r="I48" s="39"/>
      <c r="J48" s="32" t="s">
        <v>9243</v>
      </c>
      <c r="K48" s="2">
        <v>0</v>
      </c>
      <c r="L48" s="2">
        <v>0</v>
      </c>
      <c r="M48" s="32">
        <v>226.1</v>
      </c>
      <c r="N48" s="2">
        <v>29.393000000000001</v>
      </c>
      <c r="O48" s="2">
        <v>0</v>
      </c>
      <c r="P48" s="2">
        <v>0</v>
      </c>
      <c r="Q48" s="149">
        <v>255.49299999999999</v>
      </c>
      <c r="R48" s="2" t="s">
        <v>9242</v>
      </c>
      <c r="S48" s="2" t="s">
        <v>1</v>
      </c>
    </row>
    <row r="49" spans="1:19" x14ac:dyDescent="0.25">
      <c r="A49" s="2" t="s">
        <v>8485</v>
      </c>
      <c r="B49" s="123">
        <v>45315</v>
      </c>
      <c r="C49" s="2" t="s">
        <v>1</v>
      </c>
      <c r="D49" s="2" t="s">
        <v>0</v>
      </c>
      <c r="E49" s="2" t="s">
        <v>9614</v>
      </c>
      <c r="F49" s="2" t="s">
        <v>9615</v>
      </c>
      <c r="G49" s="33">
        <v>896</v>
      </c>
      <c r="H49" s="38">
        <v>896</v>
      </c>
      <c r="I49" s="39"/>
      <c r="J49" s="32" t="s">
        <v>9081</v>
      </c>
      <c r="K49" s="2">
        <v>0</v>
      </c>
      <c r="L49" s="2">
        <v>0</v>
      </c>
      <c r="M49" s="32">
        <v>406.2</v>
      </c>
      <c r="N49" s="2">
        <v>52.805999999999997</v>
      </c>
      <c r="O49" s="2">
        <v>0</v>
      </c>
      <c r="P49" s="2">
        <v>0</v>
      </c>
      <c r="Q49" s="149">
        <v>459.00599999999997</v>
      </c>
      <c r="R49" s="2" t="s">
        <v>9080</v>
      </c>
      <c r="S49" s="2" t="s">
        <v>1</v>
      </c>
    </row>
    <row r="50" spans="1:19" x14ac:dyDescent="0.25">
      <c r="A50" s="2" t="s">
        <v>8485</v>
      </c>
      <c r="B50" s="123">
        <v>45315</v>
      </c>
      <c r="C50" s="2" t="s">
        <v>1</v>
      </c>
      <c r="D50" s="2" t="s">
        <v>0</v>
      </c>
      <c r="E50" s="2" t="s">
        <v>9614</v>
      </c>
      <c r="F50" s="2" t="s">
        <v>9615</v>
      </c>
      <c r="G50" s="33">
        <v>895</v>
      </c>
      <c r="H50" s="38">
        <v>895</v>
      </c>
      <c r="I50" s="39"/>
      <c r="J50" s="32" t="s">
        <v>9381</v>
      </c>
      <c r="K50" s="2">
        <v>0</v>
      </c>
      <c r="L50" s="2">
        <v>0</v>
      </c>
      <c r="M50" s="32">
        <v>374.52</v>
      </c>
      <c r="N50" s="2">
        <v>48.687599999999996</v>
      </c>
      <c r="O50" s="2">
        <v>0</v>
      </c>
      <c r="P50" s="2">
        <v>0</v>
      </c>
      <c r="Q50" s="149">
        <v>423.20759999999996</v>
      </c>
      <c r="R50" s="2" t="s">
        <v>9380</v>
      </c>
      <c r="S50" s="2" t="s">
        <v>1</v>
      </c>
    </row>
    <row r="51" spans="1:19" x14ac:dyDescent="0.25">
      <c r="A51" s="2" t="s">
        <v>8485</v>
      </c>
      <c r="B51" s="123">
        <v>45314</v>
      </c>
      <c r="C51" s="2" t="s">
        <v>1</v>
      </c>
      <c r="D51" s="2" t="s">
        <v>0</v>
      </c>
      <c r="E51" s="2" t="s">
        <v>9614</v>
      </c>
      <c r="F51" s="2" t="s">
        <v>9615</v>
      </c>
      <c r="G51" s="33">
        <v>894</v>
      </c>
      <c r="H51" s="38">
        <v>894</v>
      </c>
      <c r="I51" s="39"/>
      <c r="J51" s="32" t="s">
        <v>9081</v>
      </c>
      <c r="K51" s="2">
        <v>0</v>
      </c>
      <c r="L51" s="2">
        <v>0</v>
      </c>
      <c r="M51" s="32">
        <v>135.4</v>
      </c>
      <c r="N51" s="2">
        <v>17.602</v>
      </c>
      <c r="O51" s="2">
        <v>0</v>
      </c>
      <c r="P51" s="2">
        <v>0</v>
      </c>
      <c r="Q51" s="149">
        <v>153.00200000000001</v>
      </c>
      <c r="R51" s="2" t="s">
        <v>9080</v>
      </c>
      <c r="S51" s="2" t="s">
        <v>1</v>
      </c>
    </row>
    <row r="52" spans="1:19" x14ac:dyDescent="0.25">
      <c r="A52" s="2" t="s">
        <v>8485</v>
      </c>
      <c r="B52" s="123">
        <v>45314</v>
      </c>
      <c r="C52" s="2" t="s">
        <v>1</v>
      </c>
      <c r="D52" s="2" t="s">
        <v>0</v>
      </c>
      <c r="E52" s="2" t="s">
        <v>9614</v>
      </c>
      <c r="F52" s="2" t="s">
        <v>9615</v>
      </c>
      <c r="G52" s="33">
        <v>893</v>
      </c>
      <c r="H52" s="38">
        <v>893</v>
      </c>
      <c r="I52" s="39" t="s">
        <v>9765</v>
      </c>
      <c r="J52" s="32" t="s">
        <v>9766</v>
      </c>
      <c r="K52" s="2">
        <v>0</v>
      </c>
      <c r="L52" s="2">
        <v>0</v>
      </c>
      <c r="M52" s="32">
        <v>126.55</v>
      </c>
      <c r="N52" s="2">
        <v>16.451499999999999</v>
      </c>
      <c r="O52" s="2">
        <v>0</v>
      </c>
      <c r="P52" s="2">
        <v>0</v>
      </c>
      <c r="Q52" s="149">
        <v>143.00149999999999</v>
      </c>
      <c r="S52" s="2" t="s">
        <v>1</v>
      </c>
    </row>
    <row r="53" spans="1:19" x14ac:dyDescent="0.25">
      <c r="A53" s="2" t="s">
        <v>8485</v>
      </c>
      <c r="B53" s="123">
        <v>45314</v>
      </c>
      <c r="C53" s="2" t="s">
        <v>1</v>
      </c>
      <c r="D53" s="2" t="s">
        <v>0</v>
      </c>
      <c r="E53" s="2" t="s">
        <v>9614</v>
      </c>
      <c r="F53" s="2" t="s">
        <v>9615</v>
      </c>
      <c r="G53" s="33">
        <v>892</v>
      </c>
      <c r="H53" s="38">
        <v>892</v>
      </c>
      <c r="I53" s="39"/>
      <c r="J53" s="32" t="s">
        <v>9173</v>
      </c>
      <c r="K53" s="2">
        <v>0</v>
      </c>
      <c r="L53" s="2">
        <v>0</v>
      </c>
      <c r="M53" s="32">
        <v>22.57</v>
      </c>
      <c r="N53" s="2">
        <v>2.9340999999999999</v>
      </c>
      <c r="O53" s="2">
        <v>0</v>
      </c>
      <c r="P53" s="2">
        <v>0</v>
      </c>
      <c r="Q53" s="149">
        <v>25.504100000000001</v>
      </c>
      <c r="R53" s="2" t="s">
        <v>9172</v>
      </c>
      <c r="S53" s="2" t="s">
        <v>1</v>
      </c>
    </row>
    <row r="54" spans="1:19" x14ac:dyDescent="0.25">
      <c r="A54" s="2" t="s">
        <v>8485</v>
      </c>
      <c r="B54" s="123">
        <v>45314</v>
      </c>
      <c r="C54" s="2" t="s">
        <v>1</v>
      </c>
      <c r="D54" s="2" t="s">
        <v>0</v>
      </c>
      <c r="E54" s="2" t="s">
        <v>9614</v>
      </c>
      <c r="F54" s="2" t="s">
        <v>9615</v>
      </c>
      <c r="G54" s="33">
        <v>891</v>
      </c>
      <c r="H54" s="38">
        <v>891</v>
      </c>
      <c r="I54" s="39"/>
      <c r="J54" s="32" t="s">
        <v>9083</v>
      </c>
      <c r="K54" s="2">
        <v>0</v>
      </c>
      <c r="L54" s="2">
        <v>0</v>
      </c>
      <c r="M54" s="32">
        <v>415.93</v>
      </c>
      <c r="N54" s="2">
        <v>54.070900000000002</v>
      </c>
      <c r="O54" s="2">
        <v>0</v>
      </c>
      <c r="P54" s="2">
        <v>0</v>
      </c>
      <c r="Q54" s="149">
        <v>470.0009</v>
      </c>
      <c r="R54" s="2" t="s">
        <v>9082</v>
      </c>
      <c r="S54" s="2" t="s">
        <v>1</v>
      </c>
    </row>
    <row r="55" spans="1:19" x14ac:dyDescent="0.25">
      <c r="A55" s="2" t="s">
        <v>8485</v>
      </c>
      <c r="B55" s="123">
        <v>45314</v>
      </c>
      <c r="C55" s="2" t="s">
        <v>1</v>
      </c>
      <c r="D55" s="2" t="s">
        <v>0</v>
      </c>
      <c r="E55" s="2" t="s">
        <v>9614</v>
      </c>
      <c r="F55" s="2" t="s">
        <v>9615</v>
      </c>
      <c r="G55" s="33">
        <v>890</v>
      </c>
      <c r="H55" s="38">
        <v>890</v>
      </c>
      <c r="I55" s="39"/>
      <c r="J55" s="32" t="s">
        <v>9083</v>
      </c>
      <c r="K55" s="2">
        <v>0</v>
      </c>
      <c r="L55" s="2">
        <v>0</v>
      </c>
      <c r="M55" s="32">
        <v>477.88</v>
      </c>
      <c r="N55" s="2">
        <v>62.124400000000001</v>
      </c>
      <c r="O55" s="2">
        <v>0</v>
      </c>
      <c r="P55" s="2">
        <v>0</v>
      </c>
      <c r="Q55" s="149">
        <v>540.00440000000003</v>
      </c>
      <c r="R55" s="2" t="s">
        <v>9082</v>
      </c>
      <c r="S55" s="2" t="s">
        <v>1</v>
      </c>
    </row>
    <row r="56" spans="1:19" x14ac:dyDescent="0.25">
      <c r="A56" s="2" t="s">
        <v>8485</v>
      </c>
      <c r="B56" s="123">
        <v>45314</v>
      </c>
      <c r="C56" s="2" t="s">
        <v>1</v>
      </c>
      <c r="D56" s="2" t="s">
        <v>0</v>
      </c>
      <c r="E56" s="2" t="s">
        <v>9614</v>
      </c>
      <c r="F56" s="2" t="s">
        <v>9615</v>
      </c>
      <c r="G56" s="33">
        <v>889</v>
      </c>
      <c r="H56" s="38">
        <v>889</v>
      </c>
      <c r="I56" s="39" t="s">
        <v>9659</v>
      </c>
      <c r="J56" s="32" t="s">
        <v>9660</v>
      </c>
      <c r="K56" s="2">
        <v>0</v>
      </c>
      <c r="L56" s="2">
        <v>0</v>
      </c>
      <c r="M56" s="32">
        <v>149.12</v>
      </c>
      <c r="N56" s="2">
        <v>19.3856</v>
      </c>
      <c r="O56" s="2">
        <v>0</v>
      </c>
      <c r="P56" s="2">
        <v>0</v>
      </c>
      <c r="Q56" s="149">
        <v>168.50560000000002</v>
      </c>
      <c r="S56" s="2" t="s">
        <v>1</v>
      </c>
    </row>
    <row r="57" spans="1:19" x14ac:dyDescent="0.25">
      <c r="A57" s="2" t="s">
        <v>8485</v>
      </c>
      <c r="B57" s="123">
        <v>45314</v>
      </c>
      <c r="C57" s="2" t="s">
        <v>1</v>
      </c>
      <c r="D57" s="2" t="s">
        <v>0</v>
      </c>
      <c r="E57" s="2" t="s">
        <v>9614</v>
      </c>
      <c r="F57" s="2" t="s">
        <v>9615</v>
      </c>
      <c r="G57" s="33">
        <v>888</v>
      </c>
      <c r="H57" s="38">
        <v>888</v>
      </c>
      <c r="I57" s="39"/>
      <c r="J57" s="32" t="s">
        <v>9049</v>
      </c>
      <c r="K57" s="2">
        <v>0</v>
      </c>
      <c r="L57" s="2">
        <v>0</v>
      </c>
      <c r="M57" s="32">
        <v>43.81</v>
      </c>
      <c r="N57" s="2">
        <v>5.6953000000000005</v>
      </c>
      <c r="O57" s="2">
        <v>0</v>
      </c>
      <c r="P57" s="2">
        <v>0</v>
      </c>
      <c r="Q57" s="149">
        <v>49.505300000000005</v>
      </c>
      <c r="R57" s="2" t="s">
        <v>9048</v>
      </c>
      <c r="S57" s="2" t="s">
        <v>1</v>
      </c>
    </row>
    <row r="58" spans="1:19" x14ac:dyDescent="0.25">
      <c r="A58" s="2" t="s">
        <v>8485</v>
      </c>
      <c r="B58" s="123">
        <v>45314</v>
      </c>
      <c r="C58" s="2" t="s">
        <v>1</v>
      </c>
      <c r="D58" s="2" t="s">
        <v>0</v>
      </c>
      <c r="E58" s="2" t="s">
        <v>9614</v>
      </c>
      <c r="F58" s="2" t="s">
        <v>9615</v>
      </c>
      <c r="G58" s="33">
        <v>887</v>
      </c>
      <c r="H58" s="38">
        <v>887</v>
      </c>
      <c r="I58" s="39"/>
      <c r="J58" s="32" t="s">
        <v>9341</v>
      </c>
      <c r="K58" s="2">
        <v>0</v>
      </c>
      <c r="L58" s="2">
        <v>0</v>
      </c>
      <c r="M58" s="32">
        <v>398.23</v>
      </c>
      <c r="N58" s="2">
        <v>51.769900000000007</v>
      </c>
      <c r="O58" s="2">
        <v>0</v>
      </c>
      <c r="P58" s="2">
        <v>0</v>
      </c>
      <c r="Q58" s="149">
        <v>449.99990000000003</v>
      </c>
      <c r="R58" s="2" t="s">
        <v>9340</v>
      </c>
      <c r="S58" s="2" t="s">
        <v>1</v>
      </c>
    </row>
    <row r="59" spans="1:19" x14ac:dyDescent="0.25">
      <c r="A59" s="2" t="s">
        <v>8485</v>
      </c>
      <c r="B59" s="123">
        <v>45314</v>
      </c>
      <c r="C59" s="2" t="s">
        <v>1</v>
      </c>
      <c r="D59" s="2" t="s">
        <v>0</v>
      </c>
      <c r="E59" s="2" t="s">
        <v>9614</v>
      </c>
      <c r="F59" s="2" t="s">
        <v>9615</v>
      </c>
      <c r="G59" s="33">
        <v>886</v>
      </c>
      <c r="H59" s="38">
        <v>886</v>
      </c>
      <c r="I59" s="39"/>
      <c r="J59" s="32" t="s">
        <v>9081</v>
      </c>
      <c r="K59" s="2">
        <v>0</v>
      </c>
      <c r="L59" s="2">
        <v>0</v>
      </c>
      <c r="M59" s="32">
        <v>497.79</v>
      </c>
      <c r="N59" s="2">
        <v>64.712699999999998</v>
      </c>
      <c r="O59" s="2">
        <v>0</v>
      </c>
      <c r="P59" s="2">
        <v>0</v>
      </c>
      <c r="Q59" s="149">
        <v>562.5027</v>
      </c>
      <c r="R59" s="2" t="s">
        <v>9080</v>
      </c>
      <c r="S59" s="2" t="s">
        <v>1</v>
      </c>
    </row>
    <row r="60" spans="1:19" x14ac:dyDescent="0.25">
      <c r="A60" s="2" t="s">
        <v>8485</v>
      </c>
      <c r="B60" s="123">
        <v>45313</v>
      </c>
      <c r="C60" s="2" t="s">
        <v>1</v>
      </c>
      <c r="D60" s="2" t="s">
        <v>0</v>
      </c>
      <c r="E60" s="2" t="s">
        <v>9614</v>
      </c>
      <c r="F60" s="2" t="s">
        <v>9615</v>
      </c>
      <c r="G60" s="33">
        <v>885</v>
      </c>
      <c r="H60" s="38">
        <v>885</v>
      </c>
      <c r="I60" s="39"/>
      <c r="J60" s="32" t="s">
        <v>9055</v>
      </c>
      <c r="K60" s="2">
        <v>0</v>
      </c>
      <c r="L60" s="2">
        <v>0</v>
      </c>
      <c r="M60" s="32">
        <v>408.85</v>
      </c>
      <c r="N60" s="2">
        <v>53.150500000000008</v>
      </c>
      <c r="O60" s="2">
        <v>0</v>
      </c>
      <c r="P60" s="2">
        <v>0</v>
      </c>
      <c r="Q60" s="149">
        <v>462.00050000000005</v>
      </c>
      <c r="R60" s="2" t="s">
        <v>9645</v>
      </c>
      <c r="S60" s="2" t="s">
        <v>1</v>
      </c>
    </row>
    <row r="61" spans="1:19" x14ac:dyDescent="0.25">
      <c r="A61" s="2" t="s">
        <v>8485</v>
      </c>
      <c r="B61" s="123">
        <v>45313</v>
      </c>
      <c r="C61" s="2" t="s">
        <v>1</v>
      </c>
      <c r="D61" s="2" t="s">
        <v>0</v>
      </c>
      <c r="E61" s="2" t="s">
        <v>9614</v>
      </c>
      <c r="F61" s="2" t="s">
        <v>9615</v>
      </c>
      <c r="G61" s="33">
        <v>884</v>
      </c>
      <c r="H61" s="38">
        <v>884</v>
      </c>
      <c r="I61" s="39"/>
      <c r="J61" s="32" t="s">
        <v>9173</v>
      </c>
      <c r="K61" s="2">
        <v>0</v>
      </c>
      <c r="L61" s="2">
        <v>0</v>
      </c>
      <c r="M61" s="32">
        <v>106.2</v>
      </c>
      <c r="N61" s="2">
        <v>13.806000000000001</v>
      </c>
      <c r="O61" s="2">
        <v>0</v>
      </c>
      <c r="P61" s="2">
        <v>0</v>
      </c>
      <c r="Q61" s="149">
        <v>120.006</v>
      </c>
      <c r="R61" s="2" t="s">
        <v>9172</v>
      </c>
      <c r="S61" s="2" t="s">
        <v>1</v>
      </c>
    </row>
    <row r="62" spans="1:19" x14ac:dyDescent="0.25">
      <c r="A62" s="2" t="s">
        <v>8485</v>
      </c>
      <c r="B62" s="123">
        <v>45313</v>
      </c>
      <c r="C62" s="2" t="s">
        <v>1</v>
      </c>
      <c r="D62" s="2" t="s">
        <v>0</v>
      </c>
      <c r="E62" s="2" t="s">
        <v>9614</v>
      </c>
      <c r="F62" s="2" t="s">
        <v>9615</v>
      </c>
      <c r="G62" s="33">
        <v>883</v>
      </c>
      <c r="H62" s="38">
        <v>883</v>
      </c>
      <c r="I62" s="39" t="s">
        <v>9480</v>
      </c>
      <c r="J62" s="32" t="s">
        <v>9481</v>
      </c>
      <c r="K62" s="2">
        <v>0</v>
      </c>
      <c r="L62" s="2">
        <v>0</v>
      </c>
      <c r="M62" s="32">
        <v>29.56</v>
      </c>
      <c r="N62" s="2">
        <v>3.8428</v>
      </c>
      <c r="O62" s="2">
        <v>0</v>
      </c>
      <c r="P62" s="2">
        <v>0</v>
      </c>
      <c r="Q62" s="149">
        <v>33.402799999999999</v>
      </c>
      <c r="S62" s="2" t="s">
        <v>1</v>
      </c>
    </row>
    <row r="63" spans="1:19" x14ac:dyDescent="0.25">
      <c r="A63" s="2" t="s">
        <v>8485</v>
      </c>
      <c r="B63" s="123">
        <v>45313</v>
      </c>
      <c r="C63" s="2" t="s">
        <v>1</v>
      </c>
      <c r="D63" s="2" t="s">
        <v>0</v>
      </c>
      <c r="E63" s="2" t="s">
        <v>9614</v>
      </c>
      <c r="F63" s="2" t="s">
        <v>9615</v>
      </c>
      <c r="G63" s="33">
        <v>882</v>
      </c>
      <c r="H63" s="38">
        <v>882</v>
      </c>
      <c r="I63" s="39"/>
      <c r="J63" s="32" t="s">
        <v>9760</v>
      </c>
      <c r="K63" s="2">
        <v>0</v>
      </c>
      <c r="L63" s="2">
        <v>0</v>
      </c>
      <c r="M63" s="32">
        <v>398.23</v>
      </c>
      <c r="N63" s="2">
        <v>51.769900000000007</v>
      </c>
      <c r="O63" s="2">
        <v>0</v>
      </c>
      <c r="P63" s="2">
        <v>0</v>
      </c>
      <c r="Q63" s="149">
        <v>449.99990000000003</v>
      </c>
      <c r="R63" s="2" t="s">
        <v>9757</v>
      </c>
      <c r="S63" s="2" t="s">
        <v>1</v>
      </c>
    </row>
    <row r="64" spans="1:19" x14ac:dyDescent="0.25">
      <c r="A64" s="2" t="s">
        <v>8485</v>
      </c>
      <c r="B64" s="123">
        <v>45313</v>
      </c>
      <c r="C64" s="2" t="s">
        <v>1</v>
      </c>
      <c r="D64" s="2" t="s">
        <v>0</v>
      </c>
      <c r="E64" s="2" t="s">
        <v>9614</v>
      </c>
      <c r="F64" s="2" t="s">
        <v>9615</v>
      </c>
      <c r="G64" s="33">
        <v>881</v>
      </c>
      <c r="H64" s="38">
        <v>881</v>
      </c>
      <c r="I64" s="39"/>
      <c r="J64" s="32" t="s">
        <v>9764</v>
      </c>
      <c r="K64" s="2">
        <v>0</v>
      </c>
      <c r="L64" s="2">
        <v>0</v>
      </c>
      <c r="M64" s="32">
        <v>389.82</v>
      </c>
      <c r="N64" s="2">
        <v>50.676600000000001</v>
      </c>
      <c r="O64" s="2">
        <v>0</v>
      </c>
      <c r="P64" s="2">
        <v>0</v>
      </c>
      <c r="Q64" s="149">
        <v>440.4966</v>
      </c>
      <c r="R64" s="2" t="s">
        <v>9763</v>
      </c>
      <c r="S64" s="2" t="s">
        <v>1</v>
      </c>
    </row>
    <row r="65" spans="1:19" x14ac:dyDescent="0.25">
      <c r="A65" s="2" t="s">
        <v>8485</v>
      </c>
      <c r="B65" s="123">
        <v>45313</v>
      </c>
      <c r="C65" s="2" t="s">
        <v>1</v>
      </c>
      <c r="D65" s="2" t="s">
        <v>0</v>
      </c>
      <c r="E65" s="2" t="s">
        <v>9614</v>
      </c>
      <c r="F65" s="2" t="s">
        <v>9615</v>
      </c>
      <c r="G65" s="33">
        <v>880</v>
      </c>
      <c r="H65" s="38">
        <v>880</v>
      </c>
      <c r="I65" s="39"/>
      <c r="J65" s="32" t="s">
        <v>9734</v>
      </c>
      <c r="K65" s="2">
        <v>0</v>
      </c>
      <c r="L65" s="2">
        <v>0</v>
      </c>
      <c r="M65" s="32">
        <v>18.02</v>
      </c>
      <c r="N65" s="2">
        <v>2.3426</v>
      </c>
      <c r="O65" s="2">
        <v>0</v>
      </c>
      <c r="P65" s="2">
        <v>0</v>
      </c>
      <c r="Q65" s="149">
        <v>20.3626</v>
      </c>
      <c r="R65" s="2" t="s">
        <v>9733</v>
      </c>
      <c r="S65" s="2" t="s">
        <v>1</v>
      </c>
    </row>
    <row r="66" spans="1:19" x14ac:dyDescent="0.25">
      <c r="A66" s="2" t="s">
        <v>8485</v>
      </c>
      <c r="B66" s="123">
        <v>45313</v>
      </c>
      <c r="C66" s="2" t="s">
        <v>1</v>
      </c>
      <c r="D66" s="2" t="s">
        <v>0</v>
      </c>
      <c r="E66" s="2" t="s">
        <v>9614</v>
      </c>
      <c r="F66" s="2" t="s">
        <v>9615</v>
      </c>
      <c r="G66" s="33">
        <v>879</v>
      </c>
      <c r="H66" s="38">
        <v>879</v>
      </c>
      <c r="I66" s="39" t="s">
        <v>9659</v>
      </c>
      <c r="J66" s="32" t="s">
        <v>9660</v>
      </c>
      <c r="K66" s="2">
        <v>0</v>
      </c>
      <c r="L66" s="2">
        <v>0</v>
      </c>
      <c r="M66" s="32">
        <v>146.02000000000001</v>
      </c>
      <c r="N66" s="2">
        <v>18.982600000000001</v>
      </c>
      <c r="O66" s="2">
        <v>0</v>
      </c>
      <c r="P66" s="2">
        <v>0</v>
      </c>
      <c r="Q66" s="149">
        <v>165.0026</v>
      </c>
      <c r="S66" s="2" t="s">
        <v>1</v>
      </c>
    </row>
    <row r="67" spans="1:19" x14ac:dyDescent="0.25">
      <c r="A67" s="2" t="s">
        <v>8485</v>
      </c>
      <c r="B67" s="123">
        <v>45313</v>
      </c>
      <c r="C67" s="2" t="s">
        <v>1</v>
      </c>
      <c r="D67" s="2" t="s">
        <v>0</v>
      </c>
      <c r="E67" s="2" t="s">
        <v>9614</v>
      </c>
      <c r="F67" s="2" t="s">
        <v>9615</v>
      </c>
      <c r="G67" s="33">
        <v>878</v>
      </c>
      <c r="H67" s="38">
        <v>878</v>
      </c>
      <c r="I67" s="39"/>
      <c r="J67" s="32" t="s">
        <v>9081</v>
      </c>
      <c r="K67" s="2">
        <v>0</v>
      </c>
      <c r="L67" s="2">
        <v>0</v>
      </c>
      <c r="M67" s="32">
        <v>397.18</v>
      </c>
      <c r="N67" s="2">
        <v>51.633400000000002</v>
      </c>
      <c r="O67" s="2">
        <v>0</v>
      </c>
      <c r="P67" s="2">
        <v>0</v>
      </c>
      <c r="Q67" s="149">
        <v>448.8134</v>
      </c>
      <c r="R67" s="2" t="s">
        <v>9080</v>
      </c>
      <c r="S67" s="2" t="s">
        <v>1</v>
      </c>
    </row>
    <row r="68" spans="1:19" x14ac:dyDescent="0.25">
      <c r="A68" s="2" t="s">
        <v>8485</v>
      </c>
      <c r="B68" s="123">
        <v>45313</v>
      </c>
      <c r="C68" s="2" t="s">
        <v>1</v>
      </c>
      <c r="D68" s="2" t="s">
        <v>0</v>
      </c>
      <c r="E68" s="2" t="s">
        <v>9614</v>
      </c>
      <c r="F68" s="2" t="s">
        <v>9615</v>
      </c>
      <c r="G68" s="33">
        <v>877</v>
      </c>
      <c r="H68" s="38">
        <v>877</v>
      </c>
      <c r="I68" s="39"/>
      <c r="J68" s="32" t="s">
        <v>9173</v>
      </c>
      <c r="K68" s="2">
        <v>0</v>
      </c>
      <c r="L68" s="2">
        <v>0</v>
      </c>
      <c r="M68" s="32">
        <v>185.49</v>
      </c>
      <c r="N68" s="2">
        <v>24.113700000000001</v>
      </c>
      <c r="O68" s="2">
        <v>0</v>
      </c>
      <c r="P68" s="2">
        <v>0</v>
      </c>
      <c r="Q68" s="149">
        <v>209.6037</v>
      </c>
      <c r="R68" s="2" t="s">
        <v>9172</v>
      </c>
      <c r="S68" s="2" t="s">
        <v>1</v>
      </c>
    </row>
    <row r="69" spans="1:19" x14ac:dyDescent="0.25">
      <c r="A69" s="2" t="s">
        <v>8485</v>
      </c>
      <c r="B69" s="123">
        <v>45313</v>
      </c>
      <c r="C69" s="2" t="s">
        <v>1</v>
      </c>
      <c r="D69" s="2" t="s">
        <v>0</v>
      </c>
      <c r="E69" s="2" t="s">
        <v>9614</v>
      </c>
      <c r="F69" s="2" t="s">
        <v>9615</v>
      </c>
      <c r="G69" s="33">
        <v>876</v>
      </c>
      <c r="H69" s="38">
        <v>876</v>
      </c>
      <c r="I69" s="39"/>
      <c r="J69" s="32" t="s">
        <v>9111</v>
      </c>
      <c r="K69" s="2">
        <v>0</v>
      </c>
      <c r="L69" s="2">
        <v>0</v>
      </c>
      <c r="M69" s="32">
        <v>81.42</v>
      </c>
      <c r="N69" s="2">
        <v>10.5846</v>
      </c>
      <c r="O69" s="2">
        <v>0</v>
      </c>
      <c r="P69" s="2">
        <v>0</v>
      </c>
      <c r="Q69" s="149">
        <v>92.004599999999996</v>
      </c>
      <c r="R69" s="2" t="s">
        <v>9110</v>
      </c>
      <c r="S69" s="2" t="s">
        <v>1</v>
      </c>
    </row>
    <row r="70" spans="1:19" x14ac:dyDescent="0.25">
      <c r="A70" s="2" t="s">
        <v>8485</v>
      </c>
      <c r="B70" s="123">
        <v>45313</v>
      </c>
      <c r="C70" s="2" t="s">
        <v>1</v>
      </c>
      <c r="D70" s="2" t="s">
        <v>0</v>
      </c>
      <c r="E70" s="2" t="s">
        <v>9614</v>
      </c>
      <c r="F70" s="2" t="s">
        <v>9615</v>
      </c>
      <c r="G70" s="33">
        <v>875</v>
      </c>
      <c r="H70" s="38">
        <v>875</v>
      </c>
      <c r="I70" s="39"/>
      <c r="J70" s="32" t="s">
        <v>9041</v>
      </c>
      <c r="K70" s="2">
        <v>0</v>
      </c>
      <c r="L70" s="2">
        <v>0</v>
      </c>
      <c r="M70" s="32">
        <v>1256.06</v>
      </c>
      <c r="N70" s="2">
        <v>163.2878</v>
      </c>
      <c r="O70" s="2">
        <v>0</v>
      </c>
      <c r="P70" s="2">
        <v>0</v>
      </c>
      <c r="Q70" s="149">
        <v>1419.3478</v>
      </c>
      <c r="R70" s="2" t="s">
        <v>9040</v>
      </c>
      <c r="S70" s="2" t="s">
        <v>1</v>
      </c>
    </row>
    <row r="71" spans="1:19" x14ac:dyDescent="0.25">
      <c r="A71" s="2" t="s">
        <v>8485</v>
      </c>
      <c r="B71" s="123">
        <v>45311</v>
      </c>
      <c r="C71" s="2" t="s">
        <v>1</v>
      </c>
      <c r="D71" s="2" t="s">
        <v>0</v>
      </c>
      <c r="E71" s="2" t="s">
        <v>9614</v>
      </c>
      <c r="F71" s="2" t="s">
        <v>9615</v>
      </c>
      <c r="G71" s="33">
        <v>874</v>
      </c>
      <c r="H71" s="38">
        <v>874</v>
      </c>
      <c r="I71" s="39"/>
      <c r="J71" s="32" t="s">
        <v>9665</v>
      </c>
      <c r="K71" s="2">
        <v>0</v>
      </c>
      <c r="L71" s="2">
        <v>0</v>
      </c>
      <c r="M71" s="32">
        <v>31.15</v>
      </c>
      <c r="N71" s="2">
        <v>4.0495000000000001</v>
      </c>
      <c r="O71" s="2">
        <v>0</v>
      </c>
      <c r="P71" s="2">
        <v>0</v>
      </c>
      <c r="Q71" s="149">
        <v>35.1995</v>
      </c>
      <c r="R71" s="2" t="s">
        <v>9752</v>
      </c>
      <c r="S71" s="2" t="s">
        <v>1</v>
      </c>
    </row>
    <row r="72" spans="1:19" x14ac:dyDescent="0.25">
      <c r="A72" s="2" t="s">
        <v>8485</v>
      </c>
      <c r="B72" s="123">
        <v>45311</v>
      </c>
      <c r="C72" s="2" t="s">
        <v>1</v>
      </c>
      <c r="D72" s="2" t="s">
        <v>0</v>
      </c>
      <c r="E72" s="2" t="s">
        <v>9614</v>
      </c>
      <c r="F72" s="2" t="s">
        <v>9615</v>
      </c>
      <c r="G72" s="33">
        <v>873</v>
      </c>
      <c r="H72" s="38">
        <v>873</v>
      </c>
      <c r="I72" s="39" t="s">
        <v>9659</v>
      </c>
      <c r="J72" s="32" t="s">
        <v>9660</v>
      </c>
      <c r="K72" s="2">
        <v>0</v>
      </c>
      <c r="L72" s="2">
        <v>0</v>
      </c>
      <c r="M72" s="32">
        <v>115.04</v>
      </c>
      <c r="N72" s="2">
        <v>14.955200000000001</v>
      </c>
      <c r="O72" s="2">
        <v>0</v>
      </c>
      <c r="P72" s="2">
        <v>0</v>
      </c>
      <c r="Q72" s="149">
        <v>129.99520000000001</v>
      </c>
      <c r="S72" s="2" t="s">
        <v>1</v>
      </c>
    </row>
    <row r="73" spans="1:19" x14ac:dyDescent="0.25">
      <c r="A73" s="2" t="s">
        <v>8485</v>
      </c>
      <c r="B73" s="123">
        <v>45311</v>
      </c>
      <c r="C73" s="2" t="s">
        <v>1</v>
      </c>
      <c r="D73" s="2" t="s">
        <v>0</v>
      </c>
      <c r="E73" s="2" t="s">
        <v>9614</v>
      </c>
      <c r="F73" s="2" t="s">
        <v>9615</v>
      </c>
      <c r="G73" s="33">
        <v>872</v>
      </c>
      <c r="H73" s="38">
        <v>872</v>
      </c>
      <c r="I73" s="39"/>
      <c r="J73" s="32" t="s">
        <v>9762</v>
      </c>
      <c r="K73" s="2">
        <v>0</v>
      </c>
      <c r="L73" s="2">
        <v>0</v>
      </c>
      <c r="M73" s="32">
        <v>448.89</v>
      </c>
      <c r="N73" s="2">
        <v>58.355699999999999</v>
      </c>
      <c r="O73" s="2">
        <v>0</v>
      </c>
      <c r="P73" s="2">
        <v>0</v>
      </c>
      <c r="Q73" s="149">
        <v>507.2457</v>
      </c>
      <c r="R73" s="2" t="s">
        <v>9761</v>
      </c>
      <c r="S73" s="2" t="s">
        <v>1</v>
      </c>
    </row>
    <row r="74" spans="1:19" x14ac:dyDescent="0.25">
      <c r="A74" s="2" t="s">
        <v>8485</v>
      </c>
      <c r="B74" s="123">
        <v>45311</v>
      </c>
      <c r="C74" s="2" t="s">
        <v>1</v>
      </c>
      <c r="D74" s="2" t="s">
        <v>0</v>
      </c>
      <c r="E74" s="2" t="s">
        <v>9614</v>
      </c>
      <c r="F74" s="2" t="s">
        <v>9615</v>
      </c>
      <c r="G74" s="33">
        <v>871</v>
      </c>
      <c r="H74" s="38">
        <v>871</v>
      </c>
      <c r="I74" s="39"/>
      <c r="J74" s="32" t="s">
        <v>9179</v>
      </c>
      <c r="K74" s="2">
        <v>0</v>
      </c>
      <c r="L74" s="2">
        <v>0</v>
      </c>
      <c r="M74" s="32">
        <v>126.99</v>
      </c>
      <c r="N74" s="2">
        <v>16.508700000000001</v>
      </c>
      <c r="O74" s="2">
        <v>0</v>
      </c>
      <c r="P74" s="2">
        <v>0</v>
      </c>
      <c r="Q74" s="149">
        <v>143.49869999999999</v>
      </c>
      <c r="R74" s="2" t="s">
        <v>9178</v>
      </c>
      <c r="S74" s="2" t="s">
        <v>1</v>
      </c>
    </row>
    <row r="75" spans="1:19" x14ac:dyDescent="0.25">
      <c r="A75" s="2" t="s">
        <v>8485</v>
      </c>
      <c r="B75" s="123">
        <v>45311</v>
      </c>
      <c r="C75" s="2" t="s">
        <v>1</v>
      </c>
      <c r="D75" s="2" t="s">
        <v>0</v>
      </c>
      <c r="E75" s="2" t="s">
        <v>9614</v>
      </c>
      <c r="F75" s="2" t="s">
        <v>9615</v>
      </c>
      <c r="G75" s="33">
        <v>870</v>
      </c>
      <c r="H75" s="38">
        <v>870</v>
      </c>
      <c r="I75" s="39"/>
      <c r="J75" s="32" t="s">
        <v>9483</v>
      </c>
      <c r="K75" s="2">
        <v>0</v>
      </c>
      <c r="L75" s="2">
        <v>0</v>
      </c>
      <c r="M75" s="32">
        <v>480.53</v>
      </c>
      <c r="N75" s="2">
        <v>62.468899999999998</v>
      </c>
      <c r="O75" s="2">
        <v>0</v>
      </c>
      <c r="P75" s="2">
        <v>0</v>
      </c>
      <c r="Q75" s="149">
        <v>542.99889999999994</v>
      </c>
      <c r="R75" s="2" t="s">
        <v>9482</v>
      </c>
      <c r="S75" s="2" t="s">
        <v>1</v>
      </c>
    </row>
    <row r="76" spans="1:19" x14ac:dyDescent="0.25">
      <c r="A76" s="2" t="s">
        <v>8485</v>
      </c>
      <c r="B76" s="123">
        <v>45311</v>
      </c>
      <c r="C76" s="2" t="s">
        <v>1</v>
      </c>
      <c r="D76" s="2" t="s">
        <v>0</v>
      </c>
      <c r="E76" s="2" t="s">
        <v>9614</v>
      </c>
      <c r="F76" s="2" t="s">
        <v>9615</v>
      </c>
      <c r="G76" s="33">
        <v>869</v>
      </c>
      <c r="H76" s="38">
        <v>869</v>
      </c>
      <c r="I76" s="39"/>
      <c r="J76" s="32" t="s">
        <v>9509</v>
      </c>
      <c r="K76" s="2">
        <v>0</v>
      </c>
      <c r="L76" s="2">
        <v>0</v>
      </c>
      <c r="M76" s="32">
        <v>403.54</v>
      </c>
      <c r="N76" s="2">
        <v>52.460200000000007</v>
      </c>
      <c r="O76" s="2">
        <v>0</v>
      </c>
      <c r="P76" s="2">
        <v>0</v>
      </c>
      <c r="Q76" s="149">
        <v>456.00020000000001</v>
      </c>
      <c r="R76" s="2" t="s">
        <v>9508</v>
      </c>
      <c r="S76" s="2" t="s">
        <v>1</v>
      </c>
    </row>
    <row r="77" spans="1:19" x14ac:dyDescent="0.25">
      <c r="A77" s="2" t="s">
        <v>8485</v>
      </c>
      <c r="B77" s="123">
        <v>45310</v>
      </c>
      <c r="C77" s="2" t="s">
        <v>1</v>
      </c>
      <c r="D77" s="2" t="s">
        <v>0</v>
      </c>
      <c r="E77" s="2" t="s">
        <v>9614</v>
      </c>
      <c r="F77" s="2" t="s">
        <v>9615</v>
      </c>
      <c r="G77" s="33">
        <v>868</v>
      </c>
      <c r="H77" s="38">
        <v>868</v>
      </c>
      <c r="I77" s="39"/>
      <c r="J77" s="32" t="s">
        <v>9041</v>
      </c>
      <c r="K77" s="2">
        <v>0</v>
      </c>
      <c r="L77" s="2">
        <v>0</v>
      </c>
      <c r="M77" s="32">
        <v>196.72</v>
      </c>
      <c r="N77" s="2">
        <v>25.573599999999999</v>
      </c>
      <c r="O77" s="2">
        <v>0</v>
      </c>
      <c r="P77" s="2">
        <v>0</v>
      </c>
      <c r="Q77" s="149">
        <v>222.2936</v>
      </c>
      <c r="R77" s="2" t="s">
        <v>9040</v>
      </c>
      <c r="S77" s="2" t="s">
        <v>1</v>
      </c>
    </row>
    <row r="78" spans="1:19" x14ac:dyDescent="0.25">
      <c r="A78" s="2" t="s">
        <v>8485</v>
      </c>
      <c r="B78" s="123">
        <v>45310</v>
      </c>
      <c r="C78" s="2" t="s">
        <v>1</v>
      </c>
      <c r="D78" s="2" t="s">
        <v>0</v>
      </c>
      <c r="E78" s="2" t="s">
        <v>9614</v>
      </c>
      <c r="F78" s="2" t="s">
        <v>9615</v>
      </c>
      <c r="G78" s="33">
        <v>867</v>
      </c>
      <c r="H78" s="38">
        <v>867</v>
      </c>
      <c r="I78" s="39"/>
      <c r="J78" s="32" t="s">
        <v>9173</v>
      </c>
      <c r="K78" s="2">
        <v>0</v>
      </c>
      <c r="L78" s="2">
        <v>0</v>
      </c>
      <c r="M78" s="32">
        <v>188.9</v>
      </c>
      <c r="N78" s="2">
        <v>24.557000000000002</v>
      </c>
      <c r="O78" s="2">
        <v>0</v>
      </c>
      <c r="P78" s="2">
        <v>0</v>
      </c>
      <c r="Q78" s="149">
        <v>213.45699999999999</v>
      </c>
      <c r="R78" s="2" t="s">
        <v>9172</v>
      </c>
      <c r="S78" s="2" t="s">
        <v>1</v>
      </c>
    </row>
    <row r="79" spans="1:19" x14ac:dyDescent="0.25">
      <c r="A79" s="2" t="s">
        <v>8485</v>
      </c>
      <c r="B79" s="123">
        <v>45310</v>
      </c>
      <c r="C79" s="2" t="s">
        <v>1</v>
      </c>
      <c r="D79" s="2" t="s">
        <v>0</v>
      </c>
      <c r="E79" s="2" t="s">
        <v>9614</v>
      </c>
      <c r="F79" s="2" t="s">
        <v>9615</v>
      </c>
      <c r="G79" s="33">
        <v>866</v>
      </c>
      <c r="H79" s="38">
        <v>866</v>
      </c>
      <c r="I79" s="39"/>
      <c r="J79" s="32" t="s">
        <v>9535</v>
      </c>
      <c r="K79" s="2">
        <v>0</v>
      </c>
      <c r="L79" s="2">
        <v>0</v>
      </c>
      <c r="M79" s="32">
        <v>424.78</v>
      </c>
      <c r="N79" s="2">
        <v>55.221399999999996</v>
      </c>
      <c r="O79" s="2">
        <v>0</v>
      </c>
      <c r="P79" s="2">
        <v>0</v>
      </c>
      <c r="Q79" s="149">
        <v>480.00139999999999</v>
      </c>
      <c r="R79" s="2" t="s">
        <v>9534</v>
      </c>
      <c r="S79" s="2" t="s">
        <v>1</v>
      </c>
    </row>
    <row r="80" spans="1:19" x14ac:dyDescent="0.25">
      <c r="A80" s="2" t="s">
        <v>8485</v>
      </c>
      <c r="B80" s="123">
        <v>45310</v>
      </c>
      <c r="C80" s="2" t="s">
        <v>1</v>
      </c>
      <c r="D80" s="2" t="s">
        <v>0</v>
      </c>
      <c r="E80" s="2" t="s">
        <v>9614</v>
      </c>
      <c r="F80" s="2" t="s">
        <v>9615</v>
      </c>
      <c r="G80" s="33">
        <v>865</v>
      </c>
      <c r="H80" s="38">
        <v>865</v>
      </c>
      <c r="I80" s="39"/>
      <c r="J80" s="32" t="s">
        <v>9243</v>
      </c>
      <c r="K80" s="2">
        <v>0</v>
      </c>
      <c r="L80" s="2">
        <v>0</v>
      </c>
      <c r="M80" s="32">
        <v>157.96</v>
      </c>
      <c r="N80" s="2">
        <v>20.534800000000001</v>
      </c>
      <c r="O80" s="2">
        <v>0</v>
      </c>
      <c r="P80" s="2">
        <v>0</v>
      </c>
      <c r="Q80" s="149">
        <v>178.4948</v>
      </c>
      <c r="R80" s="2" t="s">
        <v>9242</v>
      </c>
      <c r="S80" s="2" t="s">
        <v>1</v>
      </c>
    </row>
    <row r="81" spans="1:19" x14ac:dyDescent="0.25">
      <c r="A81" s="2" t="s">
        <v>8485</v>
      </c>
      <c r="B81" s="123">
        <v>45310</v>
      </c>
      <c r="C81" s="2" t="s">
        <v>1</v>
      </c>
      <c r="D81" s="2" t="s">
        <v>0</v>
      </c>
      <c r="E81" s="2" t="s">
        <v>9614</v>
      </c>
      <c r="F81" s="2" t="s">
        <v>9615</v>
      </c>
      <c r="G81" s="33">
        <v>864</v>
      </c>
      <c r="H81" s="38">
        <v>864</v>
      </c>
      <c r="I81" s="39"/>
      <c r="J81" s="32" t="s">
        <v>9389</v>
      </c>
      <c r="K81" s="2">
        <v>0</v>
      </c>
      <c r="L81" s="2">
        <v>0</v>
      </c>
      <c r="M81" s="32">
        <v>292.48</v>
      </c>
      <c r="N81" s="2">
        <v>38.022400000000005</v>
      </c>
      <c r="O81" s="2">
        <v>0</v>
      </c>
      <c r="P81" s="2">
        <v>0</v>
      </c>
      <c r="Q81" s="149">
        <v>330.50240000000002</v>
      </c>
      <c r="R81" s="2" t="s">
        <v>9388</v>
      </c>
      <c r="S81" s="2" t="s">
        <v>1</v>
      </c>
    </row>
    <row r="82" spans="1:19" x14ac:dyDescent="0.25">
      <c r="A82" s="2" t="s">
        <v>8485</v>
      </c>
      <c r="B82" s="123">
        <v>45310</v>
      </c>
      <c r="C82" s="2" t="s">
        <v>1</v>
      </c>
      <c r="D82" s="2" t="s">
        <v>0</v>
      </c>
      <c r="E82" s="2" t="s">
        <v>9614</v>
      </c>
      <c r="F82" s="2" t="s">
        <v>9615</v>
      </c>
      <c r="G82" s="33">
        <v>863</v>
      </c>
      <c r="H82" s="33">
        <v>863</v>
      </c>
      <c r="I82" s="39" t="s">
        <v>9733</v>
      </c>
      <c r="J82" s="32" t="s">
        <v>9734</v>
      </c>
      <c r="K82" s="2">
        <v>0</v>
      </c>
      <c r="L82" s="2">
        <v>0</v>
      </c>
      <c r="M82" s="32">
        <v>14.99</v>
      </c>
      <c r="N82" s="2">
        <v>1.9487000000000001</v>
      </c>
      <c r="O82" s="2">
        <v>0</v>
      </c>
      <c r="P82" s="2">
        <v>0</v>
      </c>
      <c r="Q82" s="149">
        <v>16.938700000000001</v>
      </c>
      <c r="S82" s="2" t="s">
        <v>1</v>
      </c>
    </row>
    <row r="83" spans="1:19" x14ac:dyDescent="0.25">
      <c r="A83" s="2" t="s">
        <v>8485</v>
      </c>
      <c r="B83" s="123">
        <v>45310</v>
      </c>
      <c r="C83" s="2" t="s">
        <v>1</v>
      </c>
      <c r="D83" s="2" t="s">
        <v>0</v>
      </c>
      <c r="E83" s="2" t="s">
        <v>9614</v>
      </c>
      <c r="F83" s="2" t="s">
        <v>9615</v>
      </c>
      <c r="G83" s="33">
        <v>862</v>
      </c>
      <c r="H83" s="38">
        <v>862</v>
      </c>
      <c r="I83" s="39"/>
      <c r="J83" s="32" t="s">
        <v>9081</v>
      </c>
      <c r="K83" s="2">
        <v>0</v>
      </c>
      <c r="L83" s="2">
        <v>0</v>
      </c>
      <c r="M83" s="32">
        <v>236.07</v>
      </c>
      <c r="N83" s="2">
        <v>30.6891</v>
      </c>
      <c r="O83" s="2">
        <v>0</v>
      </c>
      <c r="P83" s="2">
        <v>0</v>
      </c>
      <c r="Q83" s="149">
        <v>266.75909999999999</v>
      </c>
      <c r="R83" s="2" t="s">
        <v>9080</v>
      </c>
      <c r="S83" s="2" t="s">
        <v>1</v>
      </c>
    </row>
    <row r="84" spans="1:19" x14ac:dyDescent="0.25">
      <c r="A84" s="2" t="s">
        <v>8485</v>
      </c>
      <c r="B84" s="123">
        <v>45310</v>
      </c>
      <c r="C84" s="2" t="s">
        <v>1</v>
      </c>
      <c r="D84" s="2" t="s">
        <v>0</v>
      </c>
      <c r="E84" s="2" t="s">
        <v>9614</v>
      </c>
      <c r="F84" s="2" t="s">
        <v>9615</v>
      </c>
      <c r="G84" s="33">
        <v>861</v>
      </c>
      <c r="H84" s="38">
        <v>861</v>
      </c>
      <c r="I84" s="39"/>
      <c r="J84" s="32" t="s">
        <v>9732</v>
      </c>
      <c r="K84" s="2">
        <v>0</v>
      </c>
      <c r="L84" s="2">
        <v>0</v>
      </c>
      <c r="M84" s="32">
        <v>108.96</v>
      </c>
      <c r="N84" s="2">
        <v>14.1648</v>
      </c>
      <c r="O84" s="2">
        <v>0</v>
      </c>
      <c r="P84" s="2">
        <v>0</v>
      </c>
      <c r="Q84" s="149">
        <v>123.12479999999999</v>
      </c>
      <c r="R84" s="2" t="s">
        <v>9731</v>
      </c>
      <c r="S84" s="2" t="s">
        <v>1</v>
      </c>
    </row>
    <row r="85" spans="1:19" x14ac:dyDescent="0.25">
      <c r="A85" s="2" t="s">
        <v>8485</v>
      </c>
      <c r="B85" s="123">
        <v>45310</v>
      </c>
      <c r="C85" s="2" t="s">
        <v>1</v>
      </c>
      <c r="D85" s="2" t="s">
        <v>0</v>
      </c>
      <c r="E85" s="2" t="s">
        <v>9614</v>
      </c>
      <c r="F85" s="2" t="s">
        <v>9615</v>
      </c>
      <c r="G85" s="33">
        <v>860</v>
      </c>
      <c r="H85" s="38">
        <v>860</v>
      </c>
      <c r="I85" s="39"/>
      <c r="J85" s="32" t="s">
        <v>9081</v>
      </c>
      <c r="K85" s="2">
        <v>0</v>
      </c>
      <c r="L85" s="2">
        <v>0</v>
      </c>
      <c r="M85" s="32">
        <v>549.96</v>
      </c>
      <c r="N85" s="2">
        <v>71.494800000000012</v>
      </c>
      <c r="O85" s="2">
        <v>0</v>
      </c>
      <c r="P85" s="2">
        <v>0</v>
      </c>
      <c r="Q85" s="149">
        <v>621.45480000000009</v>
      </c>
      <c r="R85" s="2" t="s">
        <v>9080</v>
      </c>
      <c r="S85" s="2" t="s">
        <v>1</v>
      </c>
    </row>
    <row r="86" spans="1:19" x14ac:dyDescent="0.25">
      <c r="A86" s="2" t="s">
        <v>8485</v>
      </c>
      <c r="B86" s="123">
        <v>45310</v>
      </c>
      <c r="C86" s="2" t="s">
        <v>1</v>
      </c>
      <c r="D86" s="2" t="s">
        <v>0</v>
      </c>
      <c r="E86" s="2" t="s">
        <v>9614</v>
      </c>
      <c r="F86" s="2" t="s">
        <v>9615</v>
      </c>
      <c r="G86" s="33">
        <v>859</v>
      </c>
      <c r="H86" s="38">
        <v>859</v>
      </c>
      <c r="I86" s="39"/>
      <c r="J86" s="32" t="s">
        <v>9341</v>
      </c>
      <c r="K86" s="2">
        <v>0</v>
      </c>
      <c r="L86" s="2">
        <v>0</v>
      </c>
      <c r="M86" s="32">
        <v>398.23</v>
      </c>
      <c r="N86" s="2">
        <v>51.769900000000007</v>
      </c>
      <c r="O86" s="2">
        <v>0</v>
      </c>
      <c r="P86" s="2">
        <v>0</v>
      </c>
      <c r="Q86" s="149">
        <v>449.99990000000003</v>
      </c>
      <c r="R86" s="2" t="s">
        <v>9340</v>
      </c>
      <c r="S86" s="2" t="s">
        <v>1</v>
      </c>
    </row>
    <row r="87" spans="1:19" x14ac:dyDescent="0.25">
      <c r="A87" s="2" t="s">
        <v>8485</v>
      </c>
      <c r="B87" s="123">
        <v>45310</v>
      </c>
      <c r="C87" s="2" t="s">
        <v>1</v>
      </c>
      <c r="D87" s="2" t="s">
        <v>0</v>
      </c>
      <c r="E87" s="2" t="s">
        <v>9614</v>
      </c>
      <c r="F87" s="2" t="s">
        <v>9615</v>
      </c>
      <c r="G87" s="33">
        <v>858</v>
      </c>
      <c r="H87" s="38">
        <v>858</v>
      </c>
      <c r="I87" s="39" t="s">
        <v>9659</v>
      </c>
      <c r="J87" s="32" t="s">
        <v>9660</v>
      </c>
      <c r="K87" s="2">
        <v>0</v>
      </c>
      <c r="L87" s="2">
        <v>0</v>
      </c>
      <c r="M87" s="32">
        <v>41.86</v>
      </c>
      <c r="N87" s="2">
        <v>5.4417999999999997</v>
      </c>
      <c r="O87" s="2">
        <v>0</v>
      </c>
      <c r="P87" s="2">
        <v>0</v>
      </c>
      <c r="Q87" s="149">
        <v>47.3018</v>
      </c>
      <c r="S87" s="2" t="s">
        <v>1</v>
      </c>
    </row>
    <row r="88" spans="1:19" x14ac:dyDescent="0.25">
      <c r="A88" s="2" t="s">
        <v>8485</v>
      </c>
      <c r="B88" s="123">
        <v>45310</v>
      </c>
      <c r="C88" s="2" t="s">
        <v>1</v>
      </c>
      <c r="D88" s="2" t="s">
        <v>0</v>
      </c>
      <c r="E88" s="2" t="s">
        <v>9614</v>
      </c>
      <c r="F88" s="2" t="s">
        <v>9615</v>
      </c>
      <c r="G88" s="33">
        <v>857</v>
      </c>
      <c r="H88" s="38">
        <v>857</v>
      </c>
      <c r="I88" s="39" t="s">
        <v>9659</v>
      </c>
      <c r="J88" s="32" t="s">
        <v>9660</v>
      </c>
      <c r="K88" s="2">
        <v>0</v>
      </c>
      <c r="L88" s="2">
        <v>0</v>
      </c>
      <c r="M88" s="32">
        <v>127.66</v>
      </c>
      <c r="N88" s="2">
        <v>16.595800000000001</v>
      </c>
      <c r="O88" s="2">
        <v>0</v>
      </c>
      <c r="P88" s="2">
        <v>0</v>
      </c>
      <c r="Q88" s="149">
        <v>144.25579999999999</v>
      </c>
      <c r="S88" s="2" t="s">
        <v>1</v>
      </c>
    </row>
    <row r="89" spans="1:19" x14ac:dyDescent="0.25">
      <c r="A89" s="2" t="s">
        <v>8485</v>
      </c>
      <c r="B89" s="123">
        <v>45310</v>
      </c>
      <c r="C89" s="2" t="s">
        <v>1</v>
      </c>
      <c r="D89" s="2" t="s">
        <v>0</v>
      </c>
      <c r="E89" s="2" t="s">
        <v>9614</v>
      </c>
      <c r="F89" s="2" t="s">
        <v>9615</v>
      </c>
      <c r="G89" s="33">
        <v>856</v>
      </c>
      <c r="H89" s="38">
        <v>856</v>
      </c>
      <c r="I89" s="39"/>
      <c r="J89" s="32" t="s">
        <v>9483</v>
      </c>
      <c r="K89" s="2">
        <v>0</v>
      </c>
      <c r="L89" s="2">
        <v>0</v>
      </c>
      <c r="M89" s="32">
        <v>337.17</v>
      </c>
      <c r="N89" s="2">
        <v>43.832100000000004</v>
      </c>
      <c r="O89" s="2">
        <v>0</v>
      </c>
      <c r="P89" s="2">
        <v>0</v>
      </c>
      <c r="Q89" s="149">
        <v>381.00210000000004</v>
      </c>
      <c r="R89" s="2" t="s">
        <v>9482</v>
      </c>
      <c r="S89" s="2" t="s">
        <v>1</v>
      </c>
    </row>
    <row r="90" spans="1:19" x14ac:dyDescent="0.25">
      <c r="A90" s="2" t="s">
        <v>8485</v>
      </c>
      <c r="B90" s="123">
        <v>45310</v>
      </c>
      <c r="C90" s="2" t="s">
        <v>1</v>
      </c>
      <c r="D90" s="2" t="s">
        <v>0</v>
      </c>
      <c r="E90" s="2" t="s">
        <v>9614</v>
      </c>
      <c r="F90" s="2" t="s">
        <v>9615</v>
      </c>
      <c r="G90" s="33">
        <v>855</v>
      </c>
      <c r="H90" s="38">
        <v>855</v>
      </c>
      <c r="I90" s="39"/>
      <c r="J90" s="32" t="s">
        <v>9243</v>
      </c>
      <c r="K90" s="2">
        <v>0</v>
      </c>
      <c r="L90" s="2">
        <v>0</v>
      </c>
      <c r="M90" s="32">
        <v>199.12</v>
      </c>
      <c r="N90" s="2">
        <v>25.8856</v>
      </c>
      <c r="O90" s="2">
        <v>0</v>
      </c>
      <c r="P90" s="2">
        <v>0</v>
      </c>
      <c r="Q90" s="149">
        <v>225.00560000000002</v>
      </c>
      <c r="R90" s="2" t="s">
        <v>9242</v>
      </c>
      <c r="S90" s="2" t="s">
        <v>1</v>
      </c>
    </row>
    <row r="91" spans="1:19" x14ac:dyDescent="0.25">
      <c r="A91" s="2" t="s">
        <v>8485</v>
      </c>
      <c r="B91" s="123">
        <v>45309</v>
      </c>
      <c r="C91" s="2" t="s">
        <v>1</v>
      </c>
      <c r="D91" s="2" t="s">
        <v>0</v>
      </c>
      <c r="E91" s="2" t="s">
        <v>9614</v>
      </c>
      <c r="F91" s="2" t="s">
        <v>9615</v>
      </c>
      <c r="G91" s="33">
        <v>854</v>
      </c>
      <c r="H91" s="38">
        <v>854</v>
      </c>
      <c r="I91" s="39"/>
      <c r="J91" s="32" t="s">
        <v>9760</v>
      </c>
      <c r="K91" s="2">
        <v>0</v>
      </c>
      <c r="L91" s="2">
        <v>0</v>
      </c>
      <c r="M91" s="32">
        <v>389.39</v>
      </c>
      <c r="N91" s="2">
        <v>50.620699999999999</v>
      </c>
      <c r="O91" s="2">
        <v>0</v>
      </c>
      <c r="P91" s="2">
        <v>0</v>
      </c>
      <c r="Q91" s="149">
        <v>440.01069999999999</v>
      </c>
      <c r="R91" s="2" t="s">
        <v>9757</v>
      </c>
      <c r="S91" s="2" t="s">
        <v>1</v>
      </c>
    </row>
    <row r="92" spans="1:19" x14ac:dyDescent="0.25">
      <c r="A92" s="2" t="s">
        <v>8485</v>
      </c>
      <c r="B92" s="123">
        <v>45309</v>
      </c>
      <c r="C92" s="2" t="s">
        <v>1</v>
      </c>
      <c r="D92" s="2" t="s">
        <v>0</v>
      </c>
      <c r="E92" s="2" t="s">
        <v>9614</v>
      </c>
      <c r="F92" s="2" t="s">
        <v>9615</v>
      </c>
      <c r="G92" s="33">
        <v>853</v>
      </c>
      <c r="H92" s="38">
        <v>853</v>
      </c>
      <c r="I92" s="39"/>
      <c r="J92" s="32" t="s">
        <v>9760</v>
      </c>
      <c r="K92" s="2">
        <v>0</v>
      </c>
      <c r="L92" s="2">
        <v>0</v>
      </c>
      <c r="M92" s="32">
        <v>398.23</v>
      </c>
      <c r="N92" s="2">
        <v>51.769900000000007</v>
      </c>
      <c r="O92" s="2">
        <v>0</v>
      </c>
      <c r="P92" s="2">
        <v>0</v>
      </c>
      <c r="Q92" s="149">
        <v>449.99990000000003</v>
      </c>
      <c r="R92" s="2" t="s">
        <v>9757</v>
      </c>
      <c r="S92" s="2" t="s">
        <v>1</v>
      </c>
    </row>
    <row r="93" spans="1:19" x14ac:dyDescent="0.25">
      <c r="A93" s="2" t="s">
        <v>8485</v>
      </c>
      <c r="B93" s="123">
        <v>45309</v>
      </c>
      <c r="C93" s="2" t="s">
        <v>1</v>
      </c>
      <c r="D93" s="2" t="s">
        <v>0</v>
      </c>
      <c r="E93" s="2" t="s">
        <v>9614</v>
      </c>
      <c r="F93" s="2" t="s">
        <v>9615</v>
      </c>
      <c r="G93" s="33">
        <v>852</v>
      </c>
      <c r="H93" s="38">
        <v>852</v>
      </c>
      <c r="I93" s="39" t="s">
        <v>9480</v>
      </c>
      <c r="J93" s="32" t="s">
        <v>9481</v>
      </c>
      <c r="K93" s="2">
        <v>0</v>
      </c>
      <c r="L93" s="2">
        <v>0</v>
      </c>
      <c r="M93" s="32">
        <v>88.5</v>
      </c>
      <c r="N93" s="2">
        <v>11.505000000000001</v>
      </c>
      <c r="O93" s="2">
        <v>0</v>
      </c>
      <c r="P93" s="2">
        <v>0</v>
      </c>
      <c r="Q93" s="149">
        <v>100.005</v>
      </c>
      <c r="S93" s="2" t="s">
        <v>1</v>
      </c>
    </row>
    <row r="94" spans="1:19" x14ac:dyDescent="0.25">
      <c r="A94" s="2" t="s">
        <v>8485</v>
      </c>
      <c r="B94" s="123">
        <v>45309</v>
      </c>
      <c r="C94" s="2" t="s">
        <v>1</v>
      </c>
      <c r="D94" s="2" t="s">
        <v>0</v>
      </c>
      <c r="E94" s="2" t="s">
        <v>9614</v>
      </c>
      <c r="F94" s="2" t="s">
        <v>9615</v>
      </c>
      <c r="G94" s="33">
        <v>851</v>
      </c>
      <c r="H94" s="38">
        <v>851</v>
      </c>
      <c r="I94" s="39" t="s">
        <v>9759</v>
      </c>
      <c r="J94" s="32" t="s">
        <v>9173</v>
      </c>
      <c r="K94" s="2">
        <v>0</v>
      </c>
      <c r="L94" s="2">
        <v>0</v>
      </c>
      <c r="M94" s="32">
        <v>106.11</v>
      </c>
      <c r="N94" s="2">
        <v>13.7943</v>
      </c>
      <c r="O94" s="2">
        <v>0</v>
      </c>
      <c r="P94" s="2">
        <v>0</v>
      </c>
      <c r="Q94" s="149">
        <v>119.90430000000001</v>
      </c>
      <c r="S94" s="2" t="s">
        <v>1</v>
      </c>
    </row>
    <row r="95" spans="1:19" x14ac:dyDescent="0.25">
      <c r="A95" s="2" t="s">
        <v>8485</v>
      </c>
      <c r="B95" s="123">
        <v>45309</v>
      </c>
      <c r="C95" s="2" t="s">
        <v>1</v>
      </c>
      <c r="D95" s="2" t="s">
        <v>0</v>
      </c>
      <c r="E95" s="2" t="s">
        <v>9614</v>
      </c>
      <c r="F95" s="2" t="s">
        <v>9615</v>
      </c>
      <c r="G95" s="33">
        <v>850</v>
      </c>
      <c r="H95" s="38">
        <v>850</v>
      </c>
      <c r="I95" s="39"/>
      <c r="J95" s="32" t="s">
        <v>9081</v>
      </c>
      <c r="K95" s="2">
        <v>0</v>
      </c>
      <c r="L95" s="2">
        <v>0</v>
      </c>
      <c r="M95" s="32">
        <v>325.32</v>
      </c>
      <c r="N95" s="2">
        <v>42.291600000000003</v>
      </c>
      <c r="O95" s="2">
        <v>0</v>
      </c>
      <c r="P95" s="2">
        <v>0</v>
      </c>
      <c r="Q95" s="149">
        <v>367.61160000000001</v>
      </c>
      <c r="R95" s="2" t="s">
        <v>9080</v>
      </c>
      <c r="S95" s="2" t="s">
        <v>1</v>
      </c>
    </row>
    <row r="96" spans="1:19" x14ac:dyDescent="0.25">
      <c r="A96" s="2" t="s">
        <v>8485</v>
      </c>
      <c r="B96" s="123">
        <v>45309</v>
      </c>
      <c r="C96" s="2" t="s">
        <v>1</v>
      </c>
      <c r="D96" s="2" t="s">
        <v>0</v>
      </c>
      <c r="E96" s="2" t="s">
        <v>9614</v>
      </c>
      <c r="F96" s="2" t="s">
        <v>9615</v>
      </c>
      <c r="G96" s="33">
        <v>849</v>
      </c>
      <c r="H96" s="38">
        <v>849</v>
      </c>
      <c r="I96" s="39"/>
      <c r="J96" s="32" t="s">
        <v>9570</v>
      </c>
      <c r="K96" s="2">
        <v>0</v>
      </c>
      <c r="L96" s="2">
        <v>0</v>
      </c>
      <c r="M96" s="32">
        <v>187.7</v>
      </c>
      <c r="N96" s="2">
        <v>24.401</v>
      </c>
      <c r="O96" s="2">
        <v>0</v>
      </c>
      <c r="P96" s="2">
        <v>0</v>
      </c>
      <c r="Q96" s="149">
        <v>212.101</v>
      </c>
      <c r="R96" s="2" t="s">
        <v>9569</v>
      </c>
      <c r="S96" s="2" t="s">
        <v>1</v>
      </c>
    </row>
    <row r="97" spans="1:19" x14ac:dyDescent="0.25">
      <c r="A97" s="2" t="s">
        <v>8485</v>
      </c>
      <c r="B97" s="123">
        <v>45309</v>
      </c>
      <c r="C97" s="2" t="s">
        <v>1</v>
      </c>
      <c r="D97" s="2" t="s">
        <v>0</v>
      </c>
      <c r="E97" s="2" t="s">
        <v>9614</v>
      </c>
      <c r="F97" s="2" t="s">
        <v>9615</v>
      </c>
      <c r="G97" s="33">
        <v>848</v>
      </c>
      <c r="H97" s="38">
        <v>848</v>
      </c>
      <c r="I97" s="39"/>
      <c r="J97" s="32" t="s">
        <v>9760</v>
      </c>
      <c r="K97" s="2">
        <v>0</v>
      </c>
      <c r="L97" s="2">
        <v>0</v>
      </c>
      <c r="M97" s="32">
        <v>398.23</v>
      </c>
      <c r="N97" s="2">
        <v>51.769900000000007</v>
      </c>
      <c r="O97" s="2">
        <v>0</v>
      </c>
      <c r="P97" s="2">
        <v>0</v>
      </c>
      <c r="Q97" s="149">
        <v>449.99990000000003</v>
      </c>
      <c r="R97" s="2" t="s">
        <v>9757</v>
      </c>
      <c r="S97" s="2" t="s">
        <v>1</v>
      </c>
    </row>
    <row r="98" spans="1:19" hidden="1" x14ac:dyDescent="0.25">
      <c r="A98" s="2" t="s">
        <v>8485</v>
      </c>
      <c r="B98" s="123">
        <v>45309</v>
      </c>
      <c r="C98" s="2" t="s">
        <v>1</v>
      </c>
      <c r="D98" s="2" t="s">
        <v>0</v>
      </c>
      <c r="E98" s="2" t="s">
        <v>9614</v>
      </c>
      <c r="F98" s="2" t="s">
        <v>9615</v>
      </c>
      <c r="G98" s="33">
        <v>847</v>
      </c>
      <c r="H98" s="38">
        <v>847</v>
      </c>
      <c r="I98" s="39" t="s">
        <v>7674</v>
      </c>
      <c r="J98" s="32" t="s">
        <v>7673</v>
      </c>
      <c r="K98" s="2">
        <v>0</v>
      </c>
      <c r="L98" s="2">
        <v>0</v>
      </c>
      <c r="M98" s="32">
        <v>0</v>
      </c>
      <c r="N98" s="2">
        <v>0</v>
      </c>
      <c r="O98" s="2">
        <v>0</v>
      </c>
      <c r="P98" s="2">
        <v>0</v>
      </c>
      <c r="Q98" s="149">
        <v>0</v>
      </c>
      <c r="S98" s="2" t="s">
        <v>1</v>
      </c>
    </row>
    <row r="99" spans="1:19" x14ac:dyDescent="0.25">
      <c r="A99" s="2" t="s">
        <v>8485</v>
      </c>
      <c r="B99" s="123">
        <v>45309</v>
      </c>
      <c r="C99" s="2" t="s">
        <v>1</v>
      </c>
      <c r="D99" s="2" t="s">
        <v>0</v>
      </c>
      <c r="E99" s="2" t="s">
        <v>9614</v>
      </c>
      <c r="F99" s="2" t="s">
        <v>9615</v>
      </c>
      <c r="G99" s="33">
        <v>846</v>
      </c>
      <c r="H99" s="38">
        <v>846</v>
      </c>
      <c r="I99" s="39" t="s">
        <v>9755</v>
      </c>
      <c r="J99" s="32" t="s">
        <v>9756</v>
      </c>
      <c r="K99" s="2">
        <v>0</v>
      </c>
      <c r="L99" s="2">
        <v>0</v>
      </c>
      <c r="M99" s="32">
        <v>382.3</v>
      </c>
      <c r="N99" s="2">
        <v>49.699000000000005</v>
      </c>
      <c r="O99" s="2">
        <v>0</v>
      </c>
      <c r="P99" s="2">
        <v>0</v>
      </c>
      <c r="Q99" s="149">
        <v>431.99900000000002</v>
      </c>
      <c r="S99" s="2" t="s">
        <v>1</v>
      </c>
    </row>
    <row r="100" spans="1:19" x14ac:dyDescent="0.25">
      <c r="A100" s="2" t="s">
        <v>8485</v>
      </c>
      <c r="B100" s="123">
        <v>45309</v>
      </c>
      <c r="C100" s="2" t="s">
        <v>1</v>
      </c>
      <c r="D100" s="2" t="s">
        <v>0</v>
      </c>
      <c r="E100" s="2" t="s">
        <v>9614</v>
      </c>
      <c r="F100" s="2" t="s">
        <v>9615</v>
      </c>
      <c r="G100" s="33">
        <v>845</v>
      </c>
      <c r="H100" s="38">
        <v>845</v>
      </c>
      <c r="I100" s="39" t="s">
        <v>9412</v>
      </c>
      <c r="J100" s="32" t="s">
        <v>9413</v>
      </c>
      <c r="K100" s="2">
        <v>0</v>
      </c>
      <c r="L100" s="2">
        <v>0</v>
      </c>
      <c r="M100" s="32">
        <v>331.86</v>
      </c>
      <c r="N100" s="2">
        <v>43.141800000000003</v>
      </c>
      <c r="O100" s="2">
        <v>0</v>
      </c>
      <c r="P100" s="2">
        <v>0</v>
      </c>
      <c r="Q100" s="149">
        <v>375.0018</v>
      </c>
      <c r="S100" s="2" t="s">
        <v>1</v>
      </c>
    </row>
    <row r="101" spans="1:19" x14ac:dyDescent="0.25">
      <c r="A101" s="2" t="s">
        <v>8485</v>
      </c>
      <c r="B101" s="123">
        <v>45308</v>
      </c>
      <c r="C101" s="2" t="s">
        <v>1</v>
      </c>
      <c r="D101" s="2" t="s">
        <v>0</v>
      </c>
      <c r="E101" s="2" t="s">
        <v>9614</v>
      </c>
      <c r="F101" s="2" t="s">
        <v>9615</v>
      </c>
      <c r="G101" s="33">
        <v>844</v>
      </c>
      <c r="H101" s="38">
        <v>844</v>
      </c>
      <c r="I101" s="39"/>
      <c r="J101" s="32" t="s">
        <v>9041</v>
      </c>
      <c r="K101" s="2">
        <v>0</v>
      </c>
      <c r="L101" s="2">
        <v>0</v>
      </c>
      <c r="M101" s="32">
        <v>3179.62</v>
      </c>
      <c r="N101" s="2">
        <v>413.35059999999999</v>
      </c>
      <c r="O101" s="2">
        <v>0</v>
      </c>
      <c r="P101" s="2">
        <v>0</v>
      </c>
      <c r="Q101" s="149">
        <v>3592.9705999999996</v>
      </c>
      <c r="R101" s="2" t="s">
        <v>9040</v>
      </c>
      <c r="S101" s="2" t="s">
        <v>1</v>
      </c>
    </row>
    <row r="102" spans="1:19" x14ac:dyDescent="0.25">
      <c r="A102" s="2" t="s">
        <v>8485</v>
      </c>
      <c r="B102" s="123">
        <v>45308</v>
      </c>
      <c r="C102" s="2" t="s">
        <v>1</v>
      </c>
      <c r="D102" s="2" t="s">
        <v>0</v>
      </c>
      <c r="E102" s="2" t="s">
        <v>9614</v>
      </c>
      <c r="F102" s="2" t="s">
        <v>9615</v>
      </c>
      <c r="G102" s="33">
        <v>843</v>
      </c>
      <c r="H102" s="38">
        <v>843</v>
      </c>
      <c r="I102" s="39"/>
      <c r="J102" s="32" t="s">
        <v>9665</v>
      </c>
      <c r="K102" s="2">
        <v>0</v>
      </c>
      <c r="L102" s="2">
        <v>0</v>
      </c>
      <c r="M102" s="32">
        <v>38.94</v>
      </c>
      <c r="N102" s="2">
        <v>5.0621999999999998</v>
      </c>
      <c r="O102" s="2">
        <v>0</v>
      </c>
      <c r="P102" s="2">
        <v>0</v>
      </c>
      <c r="Q102" s="149">
        <v>44.002199999999995</v>
      </c>
      <c r="R102" s="2" t="s">
        <v>9752</v>
      </c>
      <c r="S102" s="2" t="s">
        <v>1</v>
      </c>
    </row>
    <row r="103" spans="1:19" x14ac:dyDescent="0.25">
      <c r="A103" s="2" t="s">
        <v>8485</v>
      </c>
      <c r="B103" s="123">
        <v>45308</v>
      </c>
      <c r="C103" s="2" t="s">
        <v>1</v>
      </c>
      <c r="D103" s="2" t="s">
        <v>0</v>
      </c>
      <c r="E103" s="2" t="s">
        <v>9614</v>
      </c>
      <c r="F103" s="2" t="s">
        <v>9615</v>
      </c>
      <c r="G103" s="33">
        <v>842</v>
      </c>
      <c r="H103" s="38">
        <v>842</v>
      </c>
      <c r="I103" s="39"/>
      <c r="J103" s="32" t="s">
        <v>9341</v>
      </c>
      <c r="K103" s="2">
        <v>0</v>
      </c>
      <c r="L103" s="2">
        <v>0</v>
      </c>
      <c r="M103" s="32">
        <v>414.16</v>
      </c>
      <c r="N103" s="2">
        <v>53.840800000000002</v>
      </c>
      <c r="O103" s="2">
        <v>0</v>
      </c>
      <c r="P103" s="2">
        <v>0</v>
      </c>
      <c r="Q103" s="149">
        <v>468.00080000000003</v>
      </c>
      <c r="R103" s="2" t="s">
        <v>9340</v>
      </c>
      <c r="S103" s="2" t="s">
        <v>1</v>
      </c>
    </row>
    <row r="104" spans="1:19" x14ac:dyDescent="0.25">
      <c r="A104" s="2" t="s">
        <v>8485</v>
      </c>
      <c r="B104" s="123">
        <v>45308</v>
      </c>
      <c r="C104" s="2" t="s">
        <v>1</v>
      </c>
      <c r="D104" s="2" t="s">
        <v>0</v>
      </c>
      <c r="E104" s="2" t="s">
        <v>9614</v>
      </c>
      <c r="F104" s="2" t="s">
        <v>9615</v>
      </c>
      <c r="G104" s="33">
        <v>841</v>
      </c>
      <c r="H104" s="38">
        <v>841</v>
      </c>
      <c r="I104" s="39" t="s">
        <v>9755</v>
      </c>
      <c r="J104" s="32" t="s">
        <v>9756</v>
      </c>
      <c r="K104" s="2">
        <v>0</v>
      </c>
      <c r="L104" s="2">
        <v>0</v>
      </c>
      <c r="M104" s="32">
        <v>566.38</v>
      </c>
      <c r="N104" s="2">
        <v>73.629400000000004</v>
      </c>
      <c r="O104" s="2">
        <v>0</v>
      </c>
      <c r="P104" s="2">
        <v>0</v>
      </c>
      <c r="Q104" s="149">
        <v>640.00940000000003</v>
      </c>
      <c r="S104" s="2" t="s">
        <v>1</v>
      </c>
    </row>
    <row r="105" spans="1:19" hidden="1" x14ac:dyDescent="0.25">
      <c r="A105" s="2" t="s">
        <v>8485</v>
      </c>
      <c r="B105" s="123">
        <v>45308</v>
      </c>
      <c r="C105" s="2" t="s">
        <v>1</v>
      </c>
      <c r="D105" s="2" t="s">
        <v>0</v>
      </c>
      <c r="E105" s="2" t="s">
        <v>9614</v>
      </c>
      <c r="F105" s="2" t="s">
        <v>9615</v>
      </c>
      <c r="G105" s="33">
        <v>840</v>
      </c>
      <c r="H105" s="38">
        <v>840</v>
      </c>
      <c r="I105" s="39" t="s">
        <v>7674</v>
      </c>
      <c r="J105" s="32" t="s">
        <v>7673</v>
      </c>
      <c r="K105" s="2">
        <v>0</v>
      </c>
      <c r="L105" s="2">
        <v>0</v>
      </c>
      <c r="M105" s="32">
        <v>0</v>
      </c>
      <c r="N105" s="2">
        <v>0</v>
      </c>
      <c r="O105" s="2">
        <v>0</v>
      </c>
      <c r="P105" s="2">
        <v>0</v>
      </c>
      <c r="Q105" s="149">
        <v>0</v>
      </c>
      <c r="S105" s="2" t="s">
        <v>1</v>
      </c>
    </row>
    <row r="106" spans="1:19" x14ac:dyDescent="0.25">
      <c r="A106" s="2" t="s">
        <v>8485</v>
      </c>
      <c r="B106" s="123">
        <v>45308</v>
      </c>
      <c r="C106" s="2" t="s">
        <v>1</v>
      </c>
      <c r="D106" s="2" t="s">
        <v>0</v>
      </c>
      <c r="E106" s="2" t="s">
        <v>9614</v>
      </c>
      <c r="F106" s="2" t="s">
        <v>9615</v>
      </c>
      <c r="G106" s="33">
        <v>839</v>
      </c>
      <c r="H106" s="38">
        <v>839</v>
      </c>
      <c r="I106" s="39" t="s">
        <v>9412</v>
      </c>
      <c r="J106" s="32" t="s">
        <v>9413</v>
      </c>
      <c r="K106" s="2">
        <v>0</v>
      </c>
      <c r="L106" s="2">
        <v>0</v>
      </c>
      <c r="M106" s="32">
        <v>243.36</v>
      </c>
      <c r="N106" s="2">
        <v>31.636800000000004</v>
      </c>
      <c r="O106" s="2">
        <v>0</v>
      </c>
      <c r="P106" s="2">
        <v>0</v>
      </c>
      <c r="Q106" s="149">
        <v>274.99680000000001</v>
      </c>
      <c r="S106" s="2" t="s">
        <v>1</v>
      </c>
    </row>
    <row r="107" spans="1:19" x14ac:dyDescent="0.25">
      <c r="A107" s="2" t="s">
        <v>8485</v>
      </c>
      <c r="B107" s="123">
        <v>45308</v>
      </c>
      <c r="C107" s="2" t="s">
        <v>1</v>
      </c>
      <c r="D107" s="2" t="s">
        <v>0</v>
      </c>
      <c r="E107" s="2" t="s">
        <v>9614</v>
      </c>
      <c r="F107" s="2" t="s">
        <v>9615</v>
      </c>
      <c r="G107" s="33">
        <v>838</v>
      </c>
      <c r="H107" s="38">
        <v>838</v>
      </c>
      <c r="I107" s="39"/>
      <c r="J107" s="32" t="s">
        <v>9081</v>
      </c>
      <c r="K107" s="2">
        <v>0</v>
      </c>
      <c r="L107" s="2">
        <v>0</v>
      </c>
      <c r="M107" s="32">
        <v>424.78</v>
      </c>
      <c r="N107" s="2">
        <v>55.221399999999996</v>
      </c>
      <c r="O107" s="2">
        <v>0</v>
      </c>
      <c r="P107" s="2">
        <v>0</v>
      </c>
      <c r="Q107" s="149">
        <v>480.00139999999999</v>
      </c>
      <c r="R107" s="2" t="s">
        <v>9080</v>
      </c>
      <c r="S107" s="2" t="s">
        <v>1</v>
      </c>
    </row>
    <row r="108" spans="1:19" x14ac:dyDescent="0.25">
      <c r="A108" s="2" t="s">
        <v>8485</v>
      </c>
      <c r="B108" s="123">
        <v>45308</v>
      </c>
      <c r="C108" s="2" t="s">
        <v>1</v>
      </c>
      <c r="D108" s="2" t="s">
        <v>0</v>
      </c>
      <c r="E108" s="2" t="s">
        <v>9614</v>
      </c>
      <c r="F108" s="2" t="s">
        <v>9615</v>
      </c>
      <c r="G108" s="33">
        <v>837</v>
      </c>
      <c r="H108" s="38">
        <v>837</v>
      </c>
      <c r="I108" s="39"/>
      <c r="J108" s="32" t="s">
        <v>9343</v>
      </c>
      <c r="K108" s="2">
        <v>0</v>
      </c>
      <c r="L108" s="2">
        <v>0</v>
      </c>
      <c r="M108" s="32">
        <v>411.03</v>
      </c>
      <c r="N108" s="2">
        <v>53.433900000000001</v>
      </c>
      <c r="O108" s="2">
        <v>0</v>
      </c>
      <c r="P108" s="2">
        <v>0</v>
      </c>
      <c r="Q108" s="149">
        <v>464.46389999999997</v>
      </c>
      <c r="R108" s="2" t="s">
        <v>9342</v>
      </c>
      <c r="S108" s="2" t="s">
        <v>1</v>
      </c>
    </row>
    <row r="109" spans="1:19" x14ac:dyDescent="0.25">
      <c r="A109" s="2" t="s">
        <v>8485</v>
      </c>
      <c r="B109" s="123">
        <v>45307</v>
      </c>
      <c r="C109" s="2" t="s">
        <v>1</v>
      </c>
      <c r="D109" s="2" t="s">
        <v>0</v>
      </c>
      <c r="E109" s="2" t="s">
        <v>9614</v>
      </c>
      <c r="F109" s="2" t="s">
        <v>9615</v>
      </c>
      <c r="G109" s="33">
        <v>836</v>
      </c>
      <c r="H109" s="38">
        <v>836</v>
      </c>
      <c r="I109" s="39"/>
      <c r="J109" s="32" t="s">
        <v>9425</v>
      </c>
      <c r="K109" s="2">
        <v>0</v>
      </c>
      <c r="L109" s="2">
        <v>0</v>
      </c>
      <c r="M109" s="32">
        <v>415.04</v>
      </c>
      <c r="N109" s="2">
        <v>53.955200000000005</v>
      </c>
      <c r="O109" s="2">
        <v>0</v>
      </c>
      <c r="P109" s="2">
        <v>0</v>
      </c>
      <c r="Q109" s="149">
        <v>468.99520000000001</v>
      </c>
      <c r="R109" s="2" t="s">
        <v>9424</v>
      </c>
      <c r="S109" s="2" t="s">
        <v>1</v>
      </c>
    </row>
    <row r="110" spans="1:19" x14ac:dyDescent="0.25">
      <c r="A110" s="2" t="s">
        <v>8485</v>
      </c>
      <c r="B110" s="123">
        <v>45307</v>
      </c>
      <c r="C110" s="2" t="s">
        <v>1</v>
      </c>
      <c r="D110" s="2" t="s">
        <v>0</v>
      </c>
      <c r="E110" s="2" t="s">
        <v>9614</v>
      </c>
      <c r="F110" s="2" t="s">
        <v>9615</v>
      </c>
      <c r="G110" s="33">
        <v>835</v>
      </c>
      <c r="H110" s="38">
        <v>835</v>
      </c>
      <c r="I110" s="39"/>
      <c r="J110" s="32" t="s">
        <v>9173</v>
      </c>
      <c r="K110" s="2">
        <v>0</v>
      </c>
      <c r="L110" s="2">
        <v>0</v>
      </c>
      <c r="M110" s="32">
        <v>79.650000000000006</v>
      </c>
      <c r="N110" s="2">
        <v>10.354500000000002</v>
      </c>
      <c r="O110" s="2">
        <v>0</v>
      </c>
      <c r="P110" s="2">
        <v>0</v>
      </c>
      <c r="Q110" s="149">
        <v>90.004500000000007</v>
      </c>
      <c r="R110" s="2" t="s">
        <v>9172</v>
      </c>
      <c r="S110" s="2" t="s">
        <v>1</v>
      </c>
    </row>
    <row r="111" spans="1:19" x14ac:dyDescent="0.25">
      <c r="A111" s="2" t="s">
        <v>8485</v>
      </c>
      <c r="B111" s="123">
        <v>45307</v>
      </c>
      <c r="C111" s="2" t="s">
        <v>1</v>
      </c>
      <c r="D111" s="2" t="s">
        <v>0</v>
      </c>
      <c r="E111" s="2" t="s">
        <v>9614</v>
      </c>
      <c r="F111" s="2" t="s">
        <v>9615</v>
      </c>
      <c r="G111" s="33">
        <v>834</v>
      </c>
      <c r="H111" s="38">
        <v>834</v>
      </c>
      <c r="I111" s="39"/>
      <c r="J111" s="32" t="s">
        <v>9754</v>
      </c>
      <c r="K111" s="2">
        <v>0</v>
      </c>
      <c r="L111" s="2">
        <v>0</v>
      </c>
      <c r="M111" s="32">
        <v>41.86</v>
      </c>
      <c r="N111" s="2">
        <v>5.4417999999999997</v>
      </c>
      <c r="O111" s="2">
        <v>0</v>
      </c>
      <c r="P111" s="2">
        <v>0</v>
      </c>
      <c r="Q111" s="149">
        <v>47.3018</v>
      </c>
      <c r="R111" s="2" t="s">
        <v>9753</v>
      </c>
      <c r="S111" s="2" t="s">
        <v>1</v>
      </c>
    </row>
    <row r="112" spans="1:19" x14ac:dyDescent="0.25">
      <c r="A112" s="2" t="s">
        <v>8485</v>
      </c>
      <c r="B112" s="123">
        <v>45307</v>
      </c>
      <c r="C112" s="2" t="s">
        <v>1</v>
      </c>
      <c r="D112" s="2" t="s">
        <v>0</v>
      </c>
      <c r="E112" s="2" t="s">
        <v>9614</v>
      </c>
      <c r="F112" s="2" t="s">
        <v>9615</v>
      </c>
      <c r="G112" s="33">
        <v>833</v>
      </c>
      <c r="H112" s="38">
        <v>833</v>
      </c>
      <c r="I112" s="39"/>
      <c r="J112" s="32" t="s">
        <v>9660</v>
      </c>
      <c r="K112" s="2">
        <v>0</v>
      </c>
      <c r="L112" s="2">
        <v>0</v>
      </c>
      <c r="M112" s="32">
        <v>132.74</v>
      </c>
      <c r="N112" s="2">
        <v>17.256200000000003</v>
      </c>
      <c r="O112" s="2">
        <v>0</v>
      </c>
      <c r="P112" s="2">
        <v>0</v>
      </c>
      <c r="Q112" s="149">
        <v>149.99620000000002</v>
      </c>
      <c r="R112" s="2" t="s">
        <v>9659</v>
      </c>
      <c r="S112" s="2" t="s">
        <v>1</v>
      </c>
    </row>
    <row r="113" spans="1:19" x14ac:dyDescent="0.25">
      <c r="A113" s="2" t="s">
        <v>8485</v>
      </c>
      <c r="B113" s="123">
        <v>45307</v>
      </c>
      <c r="C113" s="2" t="s">
        <v>1</v>
      </c>
      <c r="D113" s="2" t="s">
        <v>0</v>
      </c>
      <c r="E113" s="2" t="s">
        <v>9614</v>
      </c>
      <c r="F113" s="2" t="s">
        <v>9615</v>
      </c>
      <c r="G113" s="33">
        <v>832</v>
      </c>
      <c r="H113" s="38">
        <v>832</v>
      </c>
      <c r="I113" s="39"/>
      <c r="J113" s="32" t="s">
        <v>9081</v>
      </c>
      <c r="K113" s="2">
        <v>0</v>
      </c>
      <c r="L113" s="2">
        <v>0</v>
      </c>
      <c r="M113" s="32">
        <v>452.52</v>
      </c>
      <c r="N113" s="2">
        <v>58.827599999999997</v>
      </c>
      <c r="O113" s="2">
        <v>0</v>
      </c>
      <c r="P113" s="2">
        <v>0</v>
      </c>
      <c r="Q113" s="149">
        <v>511.3476</v>
      </c>
      <c r="R113" s="2" t="s">
        <v>9080</v>
      </c>
      <c r="S113" s="2" t="s">
        <v>1</v>
      </c>
    </row>
    <row r="114" spans="1:19" x14ac:dyDescent="0.25">
      <c r="A114" s="2" t="s">
        <v>8485</v>
      </c>
      <c r="B114" s="123">
        <v>45306</v>
      </c>
      <c r="C114" s="2" t="s">
        <v>1</v>
      </c>
      <c r="D114" s="2" t="s">
        <v>0</v>
      </c>
      <c r="E114" s="2" t="s">
        <v>9614</v>
      </c>
      <c r="F114" s="2" t="s">
        <v>9615</v>
      </c>
      <c r="G114" s="33">
        <v>831</v>
      </c>
      <c r="H114" s="38">
        <v>831</v>
      </c>
      <c r="I114" s="39"/>
      <c r="J114" s="32" t="s">
        <v>9173</v>
      </c>
      <c r="K114" s="2">
        <v>0</v>
      </c>
      <c r="L114" s="2">
        <v>0</v>
      </c>
      <c r="M114" s="32">
        <v>132.62</v>
      </c>
      <c r="N114" s="2">
        <v>17.240600000000001</v>
      </c>
      <c r="O114" s="2">
        <v>0</v>
      </c>
      <c r="P114" s="2">
        <v>0</v>
      </c>
      <c r="Q114" s="149">
        <v>149.86060000000001</v>
      </c>
      <c r="R114" s="2" t="s">
        <v>9172</v>
      </c>
      <c r="S114" s="2" t="s">
        <v>1</v>
      </c>
    </row>
    <row r="115" spans="1:19" x14ac:dyDescent="0.25">
      <c r="A115" s="2" t="s">
        <v>8485</v>
      </c>
      <c r="B115" s="123">
        <v>45306</v>
      </c>
      <c r="C115" s="2" t="s">
        <v>1</v>
      </c>
      <c r="D115" s="2" t="s">
        <v>0</v>
      </c>
      <c r="E115" s="2" t="s">
        <v>9614</v>
      </c>
      <c r="F115" s="2" t="s">
        <v>9615</v>
      </c>
      <c r="G115" s="33">
        <v>830</v>
      </c>
      <c r="H115" s="38">
        <v>830</v>
      </c>
      <c r="I115" s="39"/>
      <c r="J115" s="32" t="s">
        <v>9459</v>
      </c>
      <c r="K115" s="2">
        <v>0</v>
      </c>
      <c r="L115" s="2">
        <v>0</v>
      </c>
      <c r="M115" s="32">
        <v>90.09</v>
      </c>
      <c r="N115" s="2">
        <v>11.7117</v>
      </c>
      <c r="O115" s="2">
        <v>0</v>
      </c>
      <c r="P115" s="2">
        <v>0</v>
      </c>
      <c r="Q115" s="149">
        <v>101.80170000000001</v>
      </c>
      <c r="R115" s="2" t="s">
        <v>9458</v>
      </c>
      <c r="S115" s="2" t="s">
        <v>1</v>
      </c>
    </row>
    <row r="116" spans="1:19" x14ac:dyDescent="0.25">
      <c r="A116" s="2" t="s">
        <v>8485</v>
      </c>
      <c r="B116" s="123">
        <v>45306</v>
      </c>
      <c r="C116" s="2" t="s">
        <v>1</v>
      </c>
      <c r="D116" s="2" t="s">
        <v>0</v>
      </c>
      <c r="E116" s="2" t="s">
        <v>9614</v>
      </c>
      <c r="F116" s="2" t="s">
        <v>9615</v>
      </c>
      <c r="G116" s="33">
        <v>829</v>
      </c>
      <c r="H116" s="38">
        <v>829</v>
      </c>
      <c r="I116" s="39"/>
      <c r="J116" s="32" t="s">
        <v>9045</v>
      </c>
      <c r="K116" s="2">
        <v>0</v>
      </c>
      <c r="L116" s="2">
        <v>0</v>
      </c>
      <c r="M116" s="32">
        <v>483.19</v>
      </c>
      <c r="N116" s="2">
        <v>62.814700000000002</v>
      </c>
      <c r="O116" s="2">
        <v>0</v>
      </c>
      <c r="P116" s="2">
        <v>0</v>
      </c>
      <c r="Q116" s="149">
        <v>546.00469999999996</v>
      </c>
      <c r="R116" s="2" t="s">
        <v>9044</v>
      </c>
      <c r="S116" s="2" t="s">
        <v>1</v>
      </c>
    </row>
    <row r="117" spans="1:19" x14ac:dyDescent="0.25">
      <c r="A117" s="2" t="s">
        <v>8485</v>
      </c>
      <c r="B117" s="123">
        <v>45306</v>
      </c>
      <c r="C117" s="2" t="s">
        <v>1</v>
      </c>
      <c r="D117" s="2" t="s">
        <v>0</v>
      </c>
      <c r="E117" s="2" t="s">
        <v>9614</v>
      </c>
      <c r="F117" s="2" t="s">
        <v>9615</v>
      </c>
      <c r="G117" s="33">
        <v>828</v>
      </c>
      <c r="H117" s="38">
        <v>828</v>
      </c>
      <c r="I117" s="39"/>
      <c r="J117" s="32" t="s">
        <v>9083</v>
      </c>
      <c r="K117" s="2">
        <v>0</v>
      </c>
      <c r="L117" s="2">
        <v>0</v>
      </c>
      <c r="M117" s="32">
        <v>488.5</v>
      </c>
      <c r="N117" s="2">
        <v>63.505000000000003</v>
      </c>
      <c r="O117" s="2">
        <v>0</v>
      </c>
      <c r="P117" s="2">
        <v>0</v>
      </c>
      <c r="Q117" s="149">
        <v>552.005</v>
      </c>
      <c r="R117" s="2" t="s">
        <v>9082</v>
      </c>
      <c r="S117" s="2" t="s">
        <v>1</v>
      </c>
    </row>
    <row r="118" spans="1:19" x14ac:dyDescent="0.25">
      <c r="A118" s="2" t="s">
        <v>8485</v>
      </c>
      <c r="B118" s="123">
        <v>45303</v>
      </c>
      <c r="C118" s="2" t="s">
        <v>1</v>
      </c>
      <c r="D118" s="2" t="s">
        <v>0</v>
      </c>
      <c r="E118" s="2" t="s">
        <v>9614</v>
      </c>
      <c r="F118" s="2" t="s">
        <v>9615</v>
      </c>
      <c r="G118" s="33">
        <v>827</v>
      </c>
      <c r="H118" s="38">
        <v>827</v>
      </c>
      <c r="I118" s="39"/>
      <c r="J118" s="32" t="s">
        <v>9535</v>
      </c>
      <c r="K118" s="2">
        <v>0</v>
      </c>
      <c r="L118" s="2">
        <v>0</v>
      </c>
      <c r="M118" s="32">
        <v>408.4</v>
      </c>
      <c r="N118" s="2">
        <v>53.091999999999999</v>
      </c>
      <c r="O118" s="2">
        <v>0</v>
      </c>
      <c r="P118" s="2">
        <v>0</v>
      </c>
      <c r="Q118" s="149">
        <v>461.49199999999996</v>
      </c>
      <c r="R118" s="2" t="s">
        <v>9534</v>
      </c>
      <c r="S118" s="2" t="s">
        <v>1</v>
      </c>
    </row>
    <row r="119" spans="1:19" x14ac:dyDescent="0.25">
      <c r="A119" s="2" t="s">
        <v>8485</v>
      </c>
      <c r="B119" s="123">
        <v>45303</v>
      </c>
      <c r="C119" s="2" t="s">
        <v>1</v>
      </c>
      <c r="D119" s="2" t="s">
        <v>0</v>
      </c>
      <c r="E119" s="2" t="s">
        <v>9614</v>
      </c>
      <c r="F119" s="2" t="s">
        <v>9615</v>
      </c>
      <c r="G119" s="33">
        <v>826</v>
      </c>
      <c r="H119" s="38">
        <v>826</v>
      </c>
      <c r="I119" s="39"/>
      <c r="J119" s="32" t="s">
        <v>9483</v>
      </c>
      <c r="K119" s="2">
        <v>0</v>
      </c>
      <c r="L119" s="2">
        <v>0</v>
      </c>
      <c r="M119" s="32">
        <v>445.35</v>
      </c>
      <c r="N119" s="2">
        <v>57.895500000000006</v>
      </c>
      <c r="O119" s="2">
        <v>0</v>
      </c>
      <c r="P119" s="2">
        <v>0</v>
      </c>
      <c r="Q119" s="149">
        <v>503.24550000000005</v>
      </c>
      <c r="R119" s="2" t="s">
        <v>9482</v>
      </c>
      <c r="S119" s="2" t="s">
        <v>1</v>
      </c>
    </row>
    <row r="120" spans="1:19" x14ac:dyDescent="0.25">
      <c r="A120" s="2" t="s">
        <v>8485</v>
      </c>
      <c r="B120" s="123">
        <v>45303</v>
      </c>
      <c r="C120" s="2" t="s">
        <v>1</v>
      </c>
      <c r="D120" s="2" t="s">
        <v>0</v>
      </c>
      <c r="E120" s="2" t="s">
        <v>9614</v>
      </c>
      <c r="F120" s="2" t="s">
        <v>9615</v>
      </c>
      <c r="G120" s="33">
        <v>825</v>
      </c>
      <c r="H120" s="38">
        <v>825</v>
      </c>
      <c r="I120" s="39"/>
      <c r="J120" s="32" t="s">
        <v>9341</v>
      </c>
      <c r="K120" s="2">
        <v>0</v>
      </c>
      <c r="L120" s="2">
        <v>0</v>
      </c>
      <c r="M120" s="32">
        <v>425.66</v>
      </c>
      <c r="N120" s="2">
        <v>55.335800000000006</v>
      </c>
      <c r="O120" s="2">
        <v>0</v>
      </c>
      <c r="P120" s="2">
        <v>0</v>
      </c>
      <c r="Q120" s="149">
        <v>480.99580000000003</v>
      </c>
      <c r="R120" s="2" t="s">
        <v>9340</v>
      </c>
      <c r="S120" s="2" t="s">
        <v>1</v>
      </c>
    </row>
    <row r="121" spans="1:19" x14ac:dyDescent="0.25">
      <c r="A121" s="2" t="s">
        <v>8485</v>
      </c>
      <c r="B121" s="123">
        <v>45303</v>
      </c>
      <c r="C121" s="2" t="s">
        <v>1</v>
      </c>
      <c r="D121" s="2" t="s">
        <v>0</v>
      </c>
      <c r="E121" s="2" t="s">
        <v>9614</v>
      </c>
      <c r="F121" s="2" t="s">
        <v>9615</v>
      </c>
      <c r="G121" s="33">
        <v>824</v>
      </c>
      <c r="H121" s="38">
        <v>824</v>
      </c>
      <c r="I121" s="39" t="s">
        <v>9750</v>
      </c>
      <c r="J121" s="32" t="s">
        <v>9751</v>
      </c>
      <c r="K121" s="2">
        <v>0</v>
      </c>
      <c r="L121" s="2">
        <v>0</v>
      </c>
      <c r="M121" s="32">
        <v>26.55</v>
      </c>
      <c r="N121" s="2">
        <v>3.4515000000000002</v>
      </c>
      <c r="O121" s="2">
        <v>0</v>
      </c>
      <c r="P121" s="2">
        <v>0</v>
      </c>
      <c r="Q121" s="149">
        <v>30.0015</v>
      </c>
      <c r="S121" s="2" t="s">
        <v>1</v>
      </c>
    </row>
    <row r="122" spans="1:19" x14ac:dyDescent="0.25">
      <c r="A122" s="2" t="s">
        <v>8485</v>
      </c>
      <c r="B122" s="123">
        <v>45303</v>
      </c>
      <c r="C122" s="2" t="s">
        <v>1</v>
      </c>
      <c r="D122" s="2" t="s">
        <v>0</v>
      </c>
      <c r="E122" s="2" t="s">
        <v>9614</v>
      </c>
      <c r="F122" s="2" t="s">
        <v>9615</v>
      </c>
      <c r="G122" s="33">
        <v>823</v>
      </c>
      <c r="H122" s="38">
        <v>823</v>
      </c>
      <c r="I122" s="39"/>
      <c r="J122" s="32" t="s">
        <v>9341</v>
      </c>
      <c r="K122" s="2">
        <v>0</v>
      </c>
      <c r="L122" s="2">
        <v>0</v>
      </c>
      <c r="M122" s="32">
        <v>444.25</v>
      </c>
      <c r="N122" s="2">
        <v>57.752500000000005</v>
      </c>
      <c r="O122" s="2">
        <v>0</v>
      </c>
      <c r="P122" s="2">
        <v>0</v>
      </c>
      <c r="Q122" s="149">
        <v>502.0025</v>
      </c>
      <c r="R122" s="2" t="s">
        <v>9340</v>
      </c>
      <c r="S122" s="2" t="s">
        <v>1</v>
      </c>
    </row>
    <row r="123" spans="1:19" x14ac:dyDescent="0.25">
      <c r="A123" s="2" t="s">
        <v>8485</v>
      </c>
      <c r="B123" s="123">
        <v>45303</v>
      </c>
      <c r="C123" s="2" t="s">
        <v>1</v>
      </c>
      <c r="D123" s="2" t="s">
        <v>0</v>
      </c>
      <c r="E123" s="2" t="s">
        <v>9614</v>
      </c>
      <c r="F123" s="2" t="s">
        <v>9615</v>
      </c>
      <c r="G123" s="33">
        <v>822</v>
      </c>
      <c r="H123" s="38">
        <v>822</v>
      </c>
      <c r="I123" s="39"/>
      <c r="J123" s="32" t="s">
        <v>9665</v>
      </c>
      <c r="K123" s="2">
        <v>0</v>
      </c>
      <c r="L123" s="2">
        <v>0</v>
      </c>
      <c r="M123" s="32">
        <v>31.15</v>
      </c>
      <c r="N123" s="2">
        <v>4.0495000000000001</v>
      </c>
      <c r="O123" s="2">
        <v>0</v>
      </c>
      <c r="P123" s="2">
        <v>0</v>
      </c>
      <c r="Q123" s="149">
        <v>35.1995</v>
      </c>
      <c r="R123" s="2" t="s">
        <v>9752</v>
      </c>
      <c r="S123" s="2" t="s">
        <v>1</v>
      </c>
    </row>
    <row r="124" spans="1:19" x14ac:dyDescent="0.25">
      <c r="A124" s="2" t="s">
        <v>8485</v>
      </c>
      <c r="B124" s="123">
        <v>45303</v>
      </c>
      <c r="C124" s="2" t="s">
        <v>1</v>
      </c>
      <c r="D124" s="2" t="s">
        <v>0</v>
      </c>
      <c r="E124" s="2" t="s">
        <v>9614</v>
      </c>
      <c r="F124" s="2" t="s">
        <v>9615</v>
      </c>
      <c r="G124" s="33">
        <v>821</v>
      </c>
      <c r="H124" s="38">
        <v>821</v>
      </c>
      <c r="I124" s="39"/>
      <c r="J124" s="32" t="s">
        <v>9041</v>
      </c>
      <c r="K124" s="2">
        <v>0</v>
      </c>
      <c r="L124" s="2">
        <v>0</v>
      </c>
      <c r="M124" s="32">
        <v>817.68</v>
      </c>
      <c r="N124" s="2">
        <v>106.2984</v>
      </c>
      <c r="O124" s="2">
        <v>0</v>
      </c>
      <c r="P124" s="2">
        <v>0</v>
      </c>
      <c r="Q124" s="149">
        <v>923.97839999999997</v>
      </c>
      <c r="R124" s="2" t="s">
        <v>9040</v>
      </c>
      <c r="S124" s="2" t="s">
        <v>1</v>
      </c>
    </row>
    <row r="125" spans="1:19" x14ac:dyDescent="0.25">
      <c r="A125" s="2" t="s">
        <v>8485</v>
      </c>
      <c r="B125" s="123">
        <v>45303</v>
      </c>
      <c r="C125" s="2" t="s">
        <v>1</v>
      </c>
      <c r="D125" s="2" t="s">
        <v>0</v>
      </c>
      <c r="E125" s="2" t="s">
        <v>9614</v>
      </c>
      <c r="F125" s="2" t="s">
        <v>9615</v>
      </c>
      <c r="G125" s="33">
        <v>820</v>
      </c>
      <c r="H125" s="38">
        <v>820</v>
      </c>
      <c r="I125" s="39"/>
      <c r="J125" s="32" t="s">
        <v>9041</v>
      </c>
      <c r="K125" s="2">
        <v>0</v>
      </c>
      <c r="L125" s="2">
        <v>0</v>
      </c>
      <c r="M125" s="32">
        <v>2142.39</v>
      </c>
      <c r="N125" s="2">
        <v>278.51069999999999</v>
      </c>
      <c r="O125" s="2">
        <v>0</v>
      </c>
      <c r="P125" s="2">
        <v>0</v>
      </c>
      <c r="Q125" s="149">
        <v>2420.9006999999997</v>
      </c>
      <c r="R125" s="2" t="s">
        <v>9040</v>
      </c>
      <c r="S125" s="2" t="s">
        <v>1</v>
      </c>
    </row>
    <row r="126" spans="1:19" x14ac:dyDescent="0.25">
      <c r="A126" s="2" t="s">
        <v>8485</v>
      </c>
      <c r="B126" s="123">
        <v>45303</v>
      </c>
      <c r="C126" s="2" t="s">
        <v>1</v>
      </c>
      <c r="D126" s="2" t="s">
        <v>0</v>
      </c>
      <c r="E126" s="2" t="s">
        <v>9614</v>
      </c>
      <c r="F126" s="2" t="s">
        <v>9615</v>
      </c>
      <c r="G126" s="33">
        <v>819</v>
      </c>
      <c r="H126" s="38">
        <v>819</v>
      </c>
      <c r="I126" s="39"/>
      <c r="J126" s="32" t="s">
        <v>9421</v>
      </c>
      <c r="K126" s="2">
        <v>0</v>
      </c>
      <c r="L126" s="2">
        <v>0</v>
      </c>
      <c r="M126" s="32">
        <v>20.93</v>
      </c>
      <c r="N126" s="2">
        <v>2.7208999999999999</v>
      </c>
      <c r="O126" s="2">
        <v>0</v>
      </c>
      <c r="P126" s="2">
        <v>0</v>
      </c>
      <c r="Q126" s="149">
        <v>23.6509</v>
      </c>
      <c r="R126" s="2" t="s">
        <v>9420</v>
      </c>
      <c r="S126" s="2" t="s">
        <v>1</v>
      </c>
    </row>
    <row r="127" spans="1:19" x14ac:dyDescent="0.25">
      <c r="A127" s="2" t="s">
        <v>8485</v>
      </c>
      <c r="B127" s="123">
        <v>45303</v>
      </c>
      <c r="C127" s="2" t="s">
        <v>1</v>
      </c>
      <c r="D127" s="2" t="s">
        <v>0</v>
      </c>
      <c r="E127" s="2" t="s">
        <v>9614</v>
      </c>
      <c r="F127" s="2" t="s">
        <v>9615</v>
      </c>
      <c r="G127" s="33">
        <v>818</v>
      </c>
      <c r="H127" s="38">
        <v>818</v>
      </c>
      <c r="I127" s="39"/>
      <c r="J127" s="32" t="s">
        <v>9081</v>
      </c>
      <c r="K127" s="2">
        <v>0</v>
      </c>
      <c r="L127" s="2">
        <v>0</v>
      </c>
      <c r="M127" s="32">
        <v>461.09</v>
      </c>
      <c r="N127" s="2">
        <v>59.941699999999997</v>
      </c>
      <c r="O127" s="2">
        <v>0</v>
      </c>
      <c r="P127" s="2">
        <v>0</v>
      </c>
      <c r="Q127" s="149">
        <v>521.0317</v>
      </c>
      <c r="R127" s="2" t="s">
        <v>9080</v>
      </c>
      <c r="S127" s="2" t="s">
        <v>1</v>
      </c>
    </row>
    <row r="128" spans="1:19" x14ac:dyDescent="0.25">
      <c r="A128" s="2" t="s">
        <v>8485</v>
      </c>
      <c r="B128" s="123">
        <v>45302</v>
      </c>
      <c r="C128" s="2" t="s">
        <v>1</v>
      </c>
      <c r="D128" s="2" t="s">
        <v>0</v>
      </c>
      <c r="E128" s="2" t="s">
        <v>9614</v>
      </c>
      <c r="F128" s="2" t="s">
        <v>9615</v>
      </c>
      <c r="G128" s="33">
        <v>817</v>
      </c>
      <c r="H128" s="38">
        <v>817</v>
      </c>
      <c r="I128" s="39"/>
      <c r="J128" s="32" t="s">
        <v>9459</v>
      </c>
      <c r="K128" s="2">
        <v>0</v>
      </c>
      <c r="L128" s="2">
        <v>0</v>
      </c>
      <c r="M128" s="32">
        <v>120.35</v>
      </c>
      <c r="N128" s="2">
        <v>15.6455</v>
      </c>
      <c r="O128" s="2">
        <v>0</v>
      </c>
      <c r="P128" s="2">
        <v>0</v>
      </c>
      <c r="Q128" s="149">
        <v>135.99549999999999</v>
      </c>
      <c r="R128" s="2" t="s">
        <v>9458</v>
      </c>
      <c r="S128" s="2" t="s">
        <v>1</v>
      </c>
    </row>
    <row r="129" spans="1:19" x14ac:dyDescent="0.25">
      <c r="A129" s="2" t="s">
        <v>8485</v>
      </c>
      <c r="B129" s="123">
        <v>45302</v>
      </c>
      <c r="C129" s="2" t="s">
        <v>1</v>
      </c>
      <c r="D129" s="2" t="s">
        <v>0</v>
      </c>
      <c r="E129" s="2" t="s">
        <v>9614</v>
      </c>
      <c r="F129" s="2" t="s">
        <v>9615</v>
      </c>
      <c r="G129" s="33">
        <v>816</v>
      </c>
      <c r="H129" s="38">
        <v>816</v>
      </c>
      <c r="I129" s="39" t="s">
        <v>9750</v>
      </c>
      <c r="J129" s="32" t="s">
        <v>9751</v>
      </c>
      <c r="K129" s="2">
        <v>0</v>
      </c>
      <c r="L129" s="2">
        <v>0</v>
      </c>
      <c r="M129" s="32">
        <v>48.58</v>
      </c>
      <c r="N129" s="2">
        <v>6.3154000000000003</v>
      </c>
      <c r="O129" s="2">
        <v>0</v>
      </c>
      <c r="P129" s="2">
        <v>0</v>
      </c>
      <c r="Q129" s="149">
        <v>54.895399999999995</v>
      </c>
      <c r="S129" s="2" t="s">
        <v>1</v>
      </c>
    </row>
    <row r="130" spans="1:19" x14ac:dyDescent="0.25">
      <c r="A130" s="2" t="s">
        <v>8485</v>
      </c>
      <c r="B130" s="123">
        <v>45302</v>
      </c>
      <c r="C130" s="2" t="s">
        <v>1</v>
      </c>
      <c r="D130" s="2" t="s">
        <v>0</v>
      </c>
      <c r="E130" s="2" t="s">
        <v>9614</v>
      </c>
      <c r="F130" s="2" t="s">
        <v>9615</v>
      </c>
      <c r="G130" s="33">
        <v>815</v>
      </c>
      <c r="H130" s="38">
        <v>815</v>
      </c>
      <c r="I130" s="39"/>
      <c r="J130" s="32" t="s">
        <v>9341</v>
      </c>
      <c r="K130" s="2">
        <v>0</v>
      </c>
      <c r="L130" s="2">
        <v>0</v>
      </c>
      <c r="M130" s="32">
        <v>390.7</v>
      </c>
      <c r="N130" s="2">
        <v>50.790999999999997</v>
      </c>
      <c r="O130" s="2">
        <v>0</v>
      </c>
      <c r="P130" s="2">
        <v>0</v>
      </c>
      <c r="Q130" s="149">
        <v>441.49099999999999</v>
      </c>
      <c r="R130" s="2" t="s">
        <v>9340</v>
      </c>
      <c r="S130" s="2" t="s">
        <v>1</v>
      </c>
    </row>
    <row r="131" spans="1:19" x14ac:dyDescent="0.25">
      <c r="A131" s="2" t="s">
        <v>8485</v>
      </c>
      <c r="B131" s="123">
        <v>45301</v>
      </c>
      <c r="C131" s="2" t="s">
        <v>1</v>
      </c>
      <c r="D131" s="2" t="s">
        <v>0</v>
      </c>
      <c r="E131" s="2" t="s">
        <v>9614</v>
      </c>
      <c r="F131" s="2" t="s">
        <v>9615</v>
      </c>
      <c r="G131" s="33">
        <v>814</v>
      </c>
      <c r="H131" s="38">
        <v>814</v>
      </c>
      <c r="I131" s="39"/>
      <c r="J131" s="32" t="s">
        <v>9123</v>
      </c>
      <c r="K131" s="2">
        <v>0</v>
      </c>
      <c r="L131" s="2">
        <v>0</v>
      </c>
      <c r="M131" s="32">
        <v>15.93</v>
      </c>
      <c r="N131" s="2">
        <v>2.0709</v>
      </c>
      <c r="O131" s="2">
        <v>0</v>
      </c>
      <c r="P131" s="2">
        <v>0</v>
      </c>
      <c r="Q131" s="149">
        <v>18.000900000000001</v>
      </c>
      <c r="R131" s="2" t="s">
        <v>9122</v>
      </c>
      <c r="S131" s="2" t="s">
        <v>1</v>
      </c>
    </row>
    <row r="132" spans="1:19" x14ac:dyDescent="0.25">
      <c r="A132" s="2" t="s">
        <v>8485</v>
      </c>
      <c r="B132" s="123">
        <v>45301</v>
      </c>
      <c r="C132" s="2" t="s">
        <v>1</v>
      </c>
      <c r="D132" s="2" t="s">
        <v>0</v>
      </c>
      <c r="E132" s="2" t="s">
        <v>9614</v>
      </c>
      <c r="F132" s="2" t="s">
        <v>9615</v>
      </c>
      <c r="G132" s="33">
        <v>813</v>
      </c>
      <c r="H132" s="38">
        <v>813</v>
      </c>
      <c r="I132" s="39"/>
      <c r="J132" s="32" t="s">
        <v>9389</v>
      </c>
      <c r="K132" s="2">
        <v>0</v>
      </c>
      <c r="L132" s="2">
        <v>0</v>
      </c>
      <c r="M132" s="32">
        <v>380.53</v>
      </c>
      <c r="N132" s="2">
        <v>49.468899999999998</v>
      </c>
      <c r="O132" s="2">
        <v>0</v>
      </c>
      <c r="P132" s="2">
        <v>0</v>
      </c>
      <c r="Q132" s="149">
        <v>429.99889999999999</v>
      </c>
      <c r="R132" s="2" t="s">
        <v>9388</v>
      </c>
      <c r="S132" s="2" t="s">
        <v>1</v>
      </c>
    </row>
    <row r="133" spans="1:19" x14ac:dyDescent="0.25">
      <c r="A133" s="2" t="s">
        <v>8485</v>
      </c>
      <c r="B133" s="123">
        <v>45301</v>
      </c>
      <c r="C133" s="2" t="s">
        <v>1</v>
      </c>
      <c r="D133" s="2" t="s">
        <v>0</v>
      </c>
      <c r="E133" s="2" t="s">
        <v>9614</v>
      </c>
      <c r="F133" s="2" t="s">
        <v>9615</v>
      </c>
      <c r="G133" s="33">
        <v>812</v>
      </c>
      <c r="H133" s="38">
        <v>812</v>
      </c>
      <c r="I133" s="39"/>
      <c r="J133" s="32" t="s">
        <v>9045</v>
      </c>
      <c r="K133" s="2">
        <v>0</v>
      </c>
      <c r="L133" s="2">
        <v>0</v>
      </c>
      <c r="M133" s="32">
        <v>426.98</v>
      </c>
      <c r="N133" s="2">
        <v>55.507400000000004</v>
      </c>
      <c r="O133" s="2">
        <v>0</v>
      </c>
      <c r="P133" s="2">
        <v>0</v>
      </c>
      <c r="Q133" s="149">
        <v>482.48740000000004</v>
      </c>
      <c r="R133" s="2" t="s">
        <v>9044</v>
      </c>
      <c r="S133" s="2" t="s">
        <v>1</v>
      </c>
    </row>
    <row r="134" spans="1:19" x14ac:dyDescent="0.25">
      <c r="A134" s="2" t="s">
        <v>8485</v>
      </c>
      <c r="B134" s="123">
        <v>45301</v>
      </c>
      <c r="C134" s="2" t="s">
        <v>1</v>
      </c>
      <c r="D134" s="2" t="s">
        <v>0</v>
      </c>
      <c r="E134" s="2" t="s">
        <v>9614</v>
      </c>
      <c r="F134" s="2" t="s">
        <v>9615</v>
      </c>
      <c r="G134" s="33">
        <v>811</v>
      </c>
      <c r="H134" s="38">
        <v>811</v>
      </c>
      <c r="I134" s="39"/>
      <c r="J134" s="32" t="s">
        <v>9341</v>
      </c>
      <c r="K134" s="2">
        <v>0</v>
      </c>
      <c r="L134" s="2">
        <v>0</v>
      </c>
      <c r="M134" s="32">
        <v>398.23</v>
      </c>
      <c r="N134" s="2">
        <v>51.769900000000007</v>
      </c>
      <c r="O134" s="2">
        <v>0</v>
      </c>
      <c r="P134" s="2">
        <v>0</v>
      </c>
      <c r="Q134" s="149">
        <v>449.99990000000003</v>
      </c>
      <c r="R134" s="2" t="s">
        <v>9340</v>
      </c>
      <c r="S134" s="2" t="s">
        <v>1</v>
      </c>
    </row>
    <row r="135" spans="1:19" x14ac:dyDescent="0.25">
      <c r="A135" s="2" t="s">
        <v>8485</v>
      </c>
      <c r="B135" s="123">
        <v>45301</v>
      </c>
      <c r="C135" s="2" t="s">
        <v>1</v>
      </c>
      <c r="D135" s="2" t="s">
        <v>0</v>
      </c>
      <c r="E135" s="2" t="s">
        <v>9614</v>
      </c>
      <c r="F135" s="2" t="s">
        <v>9615</v>
      </c>
      <c r="G135" s="33">
        <v>810</v>
      </c>
      <c r="H135" s="38">
        <v>810</v>
      </c>
      <c r="I135" s="39"/>
      <c r="J135" s="32" t="s">
        <v>9081</v>
      </c>
      <c r="K135" s="2">
        <v>0</v>
      </c>
      <c r="L135" s="2">
        <v>0</v>
      </c>
      <c r="M135" s="32">
        <v>411.19</v>
      </c>
      <c r="N135" s="2">
        <v>53.454700000000003</v>
      </c>
      <c r="O135" s="2">
        <v>0</v>
      </c>
      <c r="P135" s="2">
        <v>0</v>
      </c>
      <c r="Q135" s="149">
        <v>464.6447</v>
      </c>
      <c r="R135" s="2" t="s">
        <v>9080</v>
      </c>
      <c r="S135" s="2" t="s">
        <v>1</v>
      </c>
    </row>
    <row r="136" spans="1:19" x14ac:dyDescent="0.25">
      <c r="A136" s="2" t="s">
        <v>8485</v>
      </c>
      <c r="B136" s="123">
        <v>45301</v>
      </c>
      <c r="C136" s="2" t="s">
        <v>1</v>
      </c>
      <c r="D136" s="2" t="s">
        <v>0</v>
      </c>
      <c r="E136" s="2" t="s">
        <v>9614</v>
      </c>
      <c r="F136" s="2" t="s">
        <v>9615</v>
      </c>
      <c r="G136" s="33">
        <v>809</v>
      </c>
      <c r="H136" s="38">
        <v>809</v>
      </c>
      <c r="I136" s="39" t="s">
        <v>9594</v>
      </c>
      <c r="J136" s="32" t="s">
        <v>9595</v>
      </c>
      <c r="K136" s="2">
        <v>0</v>
      </c>
      <c r="L136" s="2">
        <v>0</v>
      </c>
      <c r="M136" s="32">
        <v>818.58</v>
      </c>
      <c r="N136" s="2">
        <v>106.41540000000001</v>
      </c>
      <c r="O136" s="2">
        <v>0</v>
      </c>
      <c r="P136" s="2">
        <v>0</v>
      </c>
      <c r="Q136" s="149">
        <v>924.99540000000002</v>
      </c>
      <c r="S136" s="2" t="s">
        <v>1</v>
      </c>
    </row>
    <row r="137" spans="1:19" x14ac:dyDescent="0.25">
      <c r="A137" s="2" t="s">
        <v>8485</v>
      </c>
      <c r="B137" s="123">
        <v>45301</v>
      </c>
      <c r="C137" s="2" t="s">
        <v>1</v>
      </c>
      <c r="D137" s="2" t="s">
        <v>0</v>
      </c>
      <c r="E137" s="2" t="s">
        <v>9614</v>
      </c>
      <c r="F137" s="2" t="s">
        <v>9615</v>
      </c>
      <c r="G137" s="33">
        <v>808</v>
      </c>
      <c r="H137" s="38">
        <v>808</v>
      </c>
      <c r="I137" s="39"/>
      <c r="J137" s="32" t="s">
        <v>9609</v>
      </c>
      <c r="K137" s="2">
        <v>0</v>
      </c>
      <c r="L137" s="2">
        <v>0</v>
      </c>
      <c r="M137" s="32">
        <v>57.34</v>
      </c>
      <c r="N137" s="2">
        <v>7.454200000000001</v>
      </c>
      <c r="O137" s="2">
        <v>0</v>
      </c>
      <c r="P137" s="2">
        <v>0</v>
      </c>
      <c r="Q137" s="149">
        <v>64.794200000000004</v>
      </c>
      <c r="R137" s="2" t="s">
        <v>9608</v>
      </c>
      <c r="S137" s="2" t="s">
        <v>1</v>
      </c>
    </row>
    <row r="138" spans="1:19" x14ac:dyDescent="0.25">
      <c r="A138" s="2" t="s">
        <v>8485</v>
      </c>
      <c r="B138" s="123">
        <v>45301</v>
      </c>
      <c r="C138" s="2" t="s">
        <v>1</v>
      </c>
      <c r="D138" s="2" t="s">
        <v>0</v>
      </c>
      <c r="E138" s="2" t="s">
        <v>9614</v>
      </c>
      <c r="F138" s="2" t="s">
        <v>9615</v>
      </c>
      <c r="G138" s="33">
        <v>807</v>
      </c>
      <c r="H138" s="38">
        <v>807</v>
      </c>
      <c r="I138" s="39"/>
      <c r="J138" s="32" t="s">
        <v>9459</v>
      </c>
      <c r="K138" s="2">
        <v>0</v>
      </c>
      <c r="L138" s="2">
        <v>0</v>
      </c>
      <c r="M138" s="32">
        <v>120.35</v>
      </c>
      <c r="N138" s="2">
        <v>15.6455</v>
      </c>
      <c r="O138" s="2">
        <v>0</v>
      </c>
      <c r="P138" s="2">
        <v>0</v>
      </c>
      <c r="Q138" s="149">
        <v>135.99549999999999</v>
      </c>
      <c r="R138" s="2" t="s">
        <v>9458</v>
      </c>
      <c r="S138" s="2" t="s">
        <v>1</v>
      </c>
    </row>
    <row r="139" spans="1:19" x14ac:dyDescent="0.25">
      <c r="A139" s="2" t="s">
        <v>8485</v>
      </c>
      <c r="B139" s="123">
        <v>45301</v>
      </c>
      <c r="C139" s="2" t="s">
        <v>1</v>
      </c>
      <c r="D139" s="2" t="s">
        <v>0</v>
      </c>
      <c r="E139" s="2" t="s">
        <v>9614</v>
      </c>
      <c r="F139" s="2" t="s">
        <v>9615</v>
      </c>
      <c r="G139" s="33">
        <v>806</v>
      </c>
      <c r="H139" s="38">
        <v>806</v>
      </c>
      <c r="I139" s="39"/>
      <c r="J139" s="32" t="s">
        <v>9421</v>
      </c>
      <c r="K139" s="2">
        <v>0</v>
      </c>
      <c r="L139" s="2">
        <v>0</v>
      </c>
      <c r="M139" s="32">
        <v>29.2</v>
      </c>
      <c r="N139" s="2">
        <v>3.7959999999999998</v>
      </c>
      <c r="O139" s="2">
        <v>0</v>
      </c>
      <c r="P139" s="2">
        <v>0</v>
      </c>
      <c r="Q139" s="149">
        <v>32.996000000000002</v>
      </c>
      <c r="R139" s="2" t="s">
        <v>9420</v>
      </c>
      <c r="S139" s="2" t="s">
        <v>1</v>
      </c>
    </row>
    <row r="140" spans="1:19" x14ac:dyDescent="0.25">
      <c r="A140" s="2" t="s">
        <v>8485</v>
      </c>
      <c r="B140" s="123">
        <v>45301</v>
      </c>
      <c r="C140" s="2" t="s">
        <v>1</v>
      </c>
      <c r="D140" s="2" t="s">
        <v>0</v>
      </c>
      <c r="E140" s="2" t="s">
        <v>9614</v>
      </c>
      <c r="F140" s="2" t="s">
        <v>9615</v>
      </c>
      <c r="G140" s="33">
        <v>805</v>
      </c>
      <c r="H140" s="38">
        <v>805</v>
      </c>
      <c r="I140" s="39"/>
      <c r="J140" s="32" t="s">
        <v>9341</v>
      </c>
      <c r="K140" s="2">
        <v>0</v>
      </c>
      <c r="L140" s="2">
        <v>0</v>
      </c>
      <c r="M140" s="32">
        <v>400</v>
      </c>
      <c r="N140" s="2">
        <v>52</v>
      </c>
      <c r="O140" s="2">
        <v>0</v>
      </c>
      <c r="P140" s="2">
        <v>0</v>
      </c>
      <c r="Q140" s="149">
        <v>452</v>
      </c>
      <c r="R140" s="2" t="s">
        <v>9340</v>
      </c>
      <c r="S140" s="2" t="s">
        <v>1</v>
      </c>
    </row>
    <row r="141" spans="1:19" x14ac:dyDescent="0.25">
      <c r="A141" s="2" t="s">
        <v>8485</v>
      </c>
      <c r="B141" s="123">
        <v>45301</v>
      </c>
      <c r="C141" s="2" t="s">
        <v>1</v>
      </c>
      <c r="D141" s="2" t="s">
        <v>0</v>
      </c>
      <c r="E141" s="2" t="s">
        <v>9614</v>
      </c>
      <c r="F141" s="2" t="s">
        <v>9615</v>
      </c>
      <c r="G141" s="33">
        <v>804</v>
      </c>
      <c r="H141" s="38">
        <v>804</v>
      </c>
      <c r="I141" s="39" t="s">
        <v>4931</v>
      </c>
      <c r="J141" s="32" t="s">
        <v>4932</v>
      </c>
      <c r="K141" s="2">
        <v>0</v>
      </c>
      <c r="L141" s="2">
        <v>0</v>
      </c>
      <c r="M141" s="32">
        <v>105.13</v>
      </c>
      <c r="N141" s="2">
        <v>13.6669</v>
      </c>
      <c r="O141" s="2">
        <v>0</v>
      </c>
      <c r="P141" s="2">
        <v>0</v>
      </c>
      <c r="Q141" s="149">
        <v>118.79689999999999</v>
      </c>
      <c r="S141" s="2" t="s">
        <v>1</v>
      </c>
    </row>
    <row r="142" spans="1:19" x14ac:dyDescent="0.25">
      <c r="A142" s="2" t="s">
        <v>8485</v>
      </c>
      <c r="B142" s="123">
        <v>45301</v>
      </c>
      <c r="C142" s="2" t="s">
        <v>1</v>
      </c>
      <c r="D142" s="2" t="s">
        <v>0</v>
      </c>
      <c r="E142" s="2" t="s">
        <v>9614</v>
      </c>
      <c r="F142" s="2" t="s">
        <v>9615</v>
      </c>
      <c r="G142" s="33">
        <v>803</v>
      </c>
      <c r="H142" s="38">
        <v>803</v>
      </c>
      <c r="I142" s="39"/>
      <c r="J142" s="32" t="s">
        <v>9535</v>
      </c>
      <c r="K142" s="2">
        <v>0</v>
      </c>
      <c r="L142" s="2">
        <v>0</v>
      </c>
      <c r="M142" s="32">
        <v>231.86</v>
      </c>
      <c r="N142" s="2">
        <v>30.141800000000003</v>
      </c>
      <c r="O142" s="2">
        <v>0</v>
      </c>
      <c r="P142" s="2">
        <v>0</v>
      </c>
      <c r="Q142" s="149">
        <v>262.0018</v>
      </c>
      <c r="R142" s="2" t="s">
        <v>9534</v>
      </c>
      <c r="S142" s="2" t="s">
        <v>1</v>
      </c>
    </row>
    <row r="143" spans="1:19" x14ac:dyDescent="0.25">
      <c r="A143" s="2" t="s">
        <v>8485</v>
      </c>
      <c r="B143" s="123">
        <v>45301</v>
      </c>
      <c r="C143" s="2" t="s">
        <v>1</v>
      </c>
      <c r="D143" s="2" t="s">
        <v>0</v>
      </c>
      <c r="E143" s="2" t="s">
        <v>9614</v>
      </c>
      <c r="F143" s="2" t="s">
        <v>9615</v>
      </c>
      <c r="G143" s="33">
        <v>802</v>
      </c>
      <c r="H143" s="38">
        <v>802</v>
      </c>
      <c r="I143" s="39"/>
      <c r="J143" s="32" t="s">
        <v>9535</v>
      </c>
      <c r="K143" s="2">
        <v>0</v>
      </c>
      <c r="L143" s="2">
        <v>0</v>
      </c>
      <c r="M143" s="32">
        <v>415.49</v>
      </c>
      <c r="N143" s="2">
        <v>54.0137</v>
      </c>
      <c r="O143" s="2">
        <v>0</v>
      </c>
      <c r="P143" s="2">
        <v>0</v>
      </c>
      <c r="Q143" s="149">
        <v>469.50369999999998</v>
      </c>
      <c r="R143" s="2" t="s">
        <v>9534</v>
      </c>
      <c r="S143" s="2" t="s">
        <v>1</v>
      </c>
    </row>
    <row r="144" spans="1:19" x14ac:dyDescent="0.25">
      <c r="A144" s="2" t="s">
        <v>8485</v>
      </c>
      <c r="B144" s="123">
        <v>45301</v>
      </c>
      <c r="C144" s="2" t="s">
        <v>1</v>
      </c>
      <c r="D144" s="2" t="s">
        <v>0</v>
      </c>
      <c r="E144" s="2" t="s">
        <v>9614</v>
      </c>
      <c r="F144" s="2" t="s">
        <v>9615</v>
      </c>
      <c r="G144" s="33">
        <v>801</v>
      </c>
      <c r="H144" s="38">
        <v>801</v>
      </c>
      <c r="I144" s="39"/>
      <c r="J144" s="32" t="s">
        <v>9243</v>
      </c>
      <c r="K144" s="2">
        <v>0</v>
      </c>
      <c r="L144" s="2">
        <v>0</v>
      </c>
      <c r="M144" s="32">
        <v>270.92</v>
      </c>
      <c r="N144" s="2">
        <v>35.2196</v>
      </c>
      <c r="O144" s="2">
        <v>0</v>
      </c>
      <c r="P144" s="2">
        <v>0</v>
      </c>
      <c r="Q144" s="149">
        <v>306.13960000000003</v>
      </c>
      <c r="R144" s="2" t="s">
        <v>9242</v>
      </c>
      <c r="S144" s="2" t="s">
        <v>1</v>
      </c>
    </row>
    <row r="145" spans="1:19" x14ac:dyDescent="0.25">
      <c r="A145" s="2" t="s">
        <v>8485</v>
      </c>
      <c r="B145" s="123">
        <v>45301</v>
      </c>
      <c r="C145" s="2" t="s">
        <v>1</v>
      </c>
      <c r="D145" s="2" t="s">
        <v>0</v>
      </c>
      <c r="E145" s="2" t="s">
        <v>9614</v>
      </c>
      <c r="F145" s="2" t="s">
        <v>9615</v>
      </c>
      <c r="G145" s="33">
        <v>800</v>
      </c>
      <c r="H145" s="38">
        <v>800</v>
      </c>
      <c r="I145" s="39"/>
      <c r="J145" s="32" t="s">
        <v>9483</v>
      </c>
      <c r="K145" s="2">
        <v>0</v>
      </c>
      <c r="L145" s="2">
        <v>0</v>
      </c>
      <c r="M145" s="32">
        <v>428.33</v>
      </c>
      <c r="N145" s="2">
        <v>55.682899999999997</v>
      </c>
      <c r="O145" s="2">
        <v>0</v>
      </c>
      <c r="P145" s="2">
        <v>0</v>
      </c>
      <c r="Q145" s="148">
        <v>484.0129</v>
      </c>
      <c r="R145" s="2" t="s">
        <v>9482</v>
      </c>
      <c r="S145" s="2" t="s">
        <v>1</v>
      </c>
    </row>
    <row r="146" spans="1:19" x14ac:dyDescent="0.25">
      <c r="A146" s="2" t="s">
        <v>8485</v>
      </c>
      <c r="B146" s="123">
        <v>45300</v>
      </c>
      <c r="C146" s="2" t="s">
        <v>1</v>
      </c>
      <c r="D146" s="2" t="s">
        <v>0</v>
      </c>
      <c r="E146" s="2" t="s">
        <v>9614</v>
      </c>
      <c r="F146" s="2" t="s">
        <v>9615</v>
      </c>
      <c r="G146" s="33">
        <v>799</v>
      </c>
      <c r="H146" s="38">
        <v>799</v>
      </c>
      <c r="I146" s="39"/>
      <c r="J146" s="32" t="s">
        <v>9045</v>
      </c>
      <c r="K146" s="2">
        <v>0</v>
      </c>
      <c r="L146" s="2">
        <v>0</v>
      </c>
      <c r="M146" s="32">
        <v>483.19</v>
      </c>
      <c r="N146" s="2">
        <v>62.814700000000002</v>
      </c>
      <c r="O146" s="2">
        <v>0</v>
      </c>
      <c r="P146" s="2">
        <v>0</v>
      </c>
      <c r="Q146" s="148">
        <v>546.00469999999996</v>
      </c>
      <c r="R146" s="2" t="s">
        <v>9044</v>
      </c>
      <c r="S146" s="2" t="s">
        <v>1</v>
      </c>
    </row>
    <row r="147" spans="1:19" x14ac:dyDescent="0.25">
      <c r="A147" s="2" t="s">
        <v>8485</v>
      </c>
      <c r="B147" s="123">
        <v>45300</v>
      </c>
      <c r="C147" s="2" t="s">
        <v>1</v>
      </c>
      <c r="D147" s="2" t="s">
        <v>0</v>
      </c>
      <c r="E147" s="2" t="s">
        <v>9614</v>
      </c>
      <c r="F147" s="2" t="s">
        <v>9615</v>
      </c>
      <c r="G147" s="33">
        <v>798</v>
      </c>
      <c r="H147" s="38">
        <v>798</v>
      </c>
      <c r="I147" s="39"/>
      <c r="J147" s="32" t="s">
        <v>9749</v>
      </c>
      <c r="K147" s="2">
        <v>0</v>
      </c>
      <c r="L147" s="2">
        <v>0</v>
      </c>
      <c r="M147" s="32">
        <v>512.84</v>
      </c>
      <c r="N147" s="2">
        <v>66.669200000000004</v>
      </c>
      <c r="O147" s="2">
        <v>0</v>
      </c>
      <c r="P147" s="2">
        <v>0</v>
      </c>
      <c r="Q147" s="148">
        <v>579.50920000000008</v>
      </c>
      <c r="R147" s="2" t="s">
        <v>9748</v>
      </c>
      <c r="S147" s="2" t="s">
        <v>1</v>
      </c>
    </row>
    <row r="148" spans="1:19" x14ac:dyDescent="0.25">
      <c r="A148" s="2" t="s">
        <v>8485</v>
      </c>
      <c r="B148" s="123">
        <v>45300</v>
      </c>
      <c r="C148" s="2" t="s">
        <v>1</v>
      </c>
      <c r="D148" s="2" t="s">
        <v>0</v>
      </c>
      <c r="E148" s="2" t="s">
        <v>9614</v>
      </c>
      <c r="F148" s="2" t="s">
        <v>9615</v>
      </c>
      <c r="G148" s="33">
        <v>797</v>
      </c>
      <c r="H148" s="38">
        <v>797</v>
      </c>
      <c r="I148" s="39"/>
      <c r="J148" s="32" t="s">
        <v>9081</v>
      </c>
      <c r="K148" s="2">
        <v>0</v>
      </c>
      <c r="L148" s="2">
        <v>0</v>
      </c>
      <c r="M148" s="32">
        <v>454.2</v>
      </c>
      <c r="N148" s="2">
        <v>59.045999999999999</v>
      </c>
      <c r="O148" s="2">
        <v>0</v>
      </c>
      <c r="P148" s="2">
        <v>0</v>
      </c>
      <c r="Q148" s="148">
        <v>513.24599999999998</v>
      </c>
      <c r="R148" s="2" t="s">
        <v>9080</v>
      </c>
      <c r="S148" s="2" t="s">
        <v>1</v>
      </c>
    </row>
    <row r="149" spans="1:19" x14ac:dyDescent="0.25">
      <c r="A149" s="2" t="s">
        <v>8485</v>
      </c>
      <c r="B149" s="123">
        <v>45300</v>
      </c>
      <c r="C149" s="2" t="s">
        <v>1</v>
      </c>
      <c r="D149" s="2" t="s">
        <v>0</v>
      </c>
      <c r="E149" s="2" t="s">
        <v>9614</v>
      </c>
      <c r="F149" s="2" t="s">
        <v>9615</v>
      </c>
      <c r="G149" s="33">
        <v>796</v>
      </c>
      <c r="H149" s="38">
        <v>796</v>
      </c>
      <c r="I149" s="39" t="s">
        <v>9747</v>
      </c>
      <c r="J149" s="32" t="s">
        <v>9716</v>
      </c>
      <c r="K149" s="2">
        <v>0</v>
      </c>
      <c r="L149" s="2">
        <v>0</v>
      </c>
      <c r="M149" s="32">
        <v>106.19</v>
      </c>
      <c r="N149" s="2">
        <v>13.8047</v>
      </c>
      <c r="O149" s="2">
        <v>0</v>
      </c>
      <c r="P149" s="2">
        <v>0</v>
      </c>
      <c r="Q149" s="148">
        <v>119.99469999999999</v>
      </c>
      <c r="S149" s="2" t="s">
        <v>1</v>
      </c>
    </row>
    <row r="150" spans="1:19" x14ac:dyDescent="0.25">
      <c r="A150" s="2" t="s">
        <v>8485</v>
      </c>
      <c r="B150" s="123">
        <v>45300</v>
      </c>
      <c r="C150" s="2" t="s">
        <v>1</v>
      </c>
      <c r="D150" s="2" t="s">
        <v>0</v>
      </c>
      <c r="E150" s="2" t="s">
        <v>9614</v>
      </c>
      <c r="F150" s="2" t="s">
        <v>9615</v>
      </c>
      <c r="G150" s="33">
        <v>795</v>
      </c>
      <c r="H150" s="38">
        <v>795</v>
      </c>
      <c r="I150" s="39"/>
      <c r="J150" s="32" t="s">
        <v>9535</v>
      </c>
      <c r="K150" s="2">
        <v>0</v>
      </c>
      <c r="L150" s="2">
        <v>0</v>
      </c>
      <c r="M150" s="32">
        <v>414.16</v>
      </c>
      <c r="N150" s="2">
        <v>53.840800000000002</v>
      </c>
      <c r="O150" s="2">
        <v>0</v>
      </c>
      <c r="P150" s="2">
        <v>0</v>
      </c>
      <c r="Q150" s="148">
        <v>468.00080000000003</v>
      </c>
      <c r="R150" s="2" t="s">
        <v>9534</v>
      </c>
      <c r="S150" s="2" t="s">
        <v>1</v>
      </c>
    </row>
    <row r="151" spans="1:19" x14ac:dyDescent="0.25">
      <c r="A151" s="2" t="s">
        <v>8485</v>
      </c>
      <c r="B151" s="123">
        <v>45300</v>
      </c>
      <c r="C151" s="2" t="s">
        <v>1</v>
      </c>
      <c r="D151" s="2" t="s">
        <v>0</v>
      </c>
      <c r="E151" s="2" t="s">
        <v>9614</v>
      </c>
      <c r="F151" s="2" t="s">
        <v>9615</v>
      </c>
      <c r="G151" s="33">
        <v>794</v>
      </c>
      <c r="H151" s="38">
        <v>794</v>
      </c>
      <c r="I151" s="39"/>
      <c r="J151" s="32" t="s">
        <v>9081</v>
      </c>
      <c r="K151" s="2">
        <v>0</v>
      </c>
      <c r="L151" s="2">
        <v>0</v>
      </c>
      <c r="M151" s="32">
        <v>513.72</v>
      </c>
      <c r="N151" s="2">
        <v>66.783600000000007</v>
      </c>
      <c r="O151" s="2">
        <v>0</v>
      </c>
      <c r="P151" s="2">
        <v>0</v>
      </c>
      <c r="Q151" s="148">
        <v>580.50360000000001</v>
      </c>
      <c r="R151" s="2" t="s">
        <v>9080</v>
      </c>
      <c r="S151" s="2" t="s">
        <v>1</v>
      </c>
    </row>
    <row r="152" spans="1:19" x14ac:dyDescent="0.25">
      <c r="A152" s="2" t="s">
        <v>8485</v>
      </c>
      <c r="B152" s="123">
        <v>45300</v>
      </c>
      <c r="C152" s="2" t="s">
        <v>1</v>
      </c>
      <c r="D152" s="2" t="s">
        <v>0</v>
      </c>
      <c r="E152" s="2" t="s">
        <v>9614</v>
      </c>
      <c r="F152" s="2" t="s">
        <v>9615</v>
      </c>
      <c r="G152" s="33">
        <v>793</v>
      </c>
      <c r="H152" s="38">
        <v>793</v>
      </c>
      <c r="I152" s="39"/>
      <c r="J152" s="32" t="s">
        <v>9483</v>
      </c>
      <c r="K152" s="2">
        <v>0</v>
      </c>
      <c r="L152" s="2">
        <v>0</v>
      </c>
      <c r="M152" s="32">
        <v>446.9</v>
      </c>
      <c r="N152" s="2">
        <v>58.097000000000001</v>
      </c>
      <c r="O152" s="2">
        <v>0</v>
      </c>
      <c r="P152" s="2">
        <v>0</v>
      </c>
      <c r="Q152" s="148">
        <v>504.99699999999996</v>
      </c>
      <c r="R152" s="2" t="s">
        <v>9482</v>
      </c>
      <c r="S152" s="2" t="s">
        <v>1</v>
      </c>
    </row>
    <row r="153" spans="1:19" x14ac:dyDescent="0.25">
      <c r="A153" s="2" t="s">
        <v>8485</v>
      </c>
      <c r="B153" s="123">
        <v>45299</v>
      </c>
      <c r="C153" s="2" t="s">
        <v>1</v>
      </c>
      <c r="D153" s="2" t="s">
        <v>0</v>
      </c>
      <c r="E153" s="2" t="s">
        <v>9614</v>
      </c>
      <c r="F153" s="2" t="s">
        <v>9615</v>
      </c>
      <c r="G153" s="33">
        <v>792</v>
      </c>
      <c r="H153" s="38">
        <v>792</v>
      </c>
      <c r="I153" s="39"/>
      <c r="J153" s="32" t="s">
        <v>9389</v>
      </c>
      <c r="K153" s="2">
        <v>0</v>
      </c>
      <c r="L153" s="2">
        <v>0</v>
      </c>
      <c r="M153" s="32">
        <v>173.61</v>
      </c>
      <c r="N153" s="2">
        <v>22.569300000000002</v>
      </c>
      <c r="O153" s="2">
        <v>0</v>
      </c>
      <c r="P153" s="2">
        <v>0</v>
      </c>
      <c r="Q153" s="148">
        <v>196.17930000000001</v>
      </c>
      <c r="R153" s="2" t="s">
        <v>9388</v>
      </c>
      <c r="S153" s="2" t="s">
        <v>1</v>
      </c>
    </row>
    <row r="154" spans="1:19" x14ac:dyDescent="0.25">
      <c r="A154" s="2" t="s">
        <v>8485</v>
      </c>
      <c r="B154" s="123">
        <v>45299</v>
      </c>
      <c r="C154" s="2" t="s">
        <v>1</v>
      </c>
      <c r="D154" s="2" t="s">
        <v>0</v>
      </c>
      <c r="E154" s="2" t="s">
        <v>9614</v>
      </c>
      <c r="F154" s="2" t="s">
        <v>9615</v>
      </c>
      <c r="G154" s="33">
        <v>791</v>
      </c>
      <c r="H154" s="38">
        <v>791</v>
      </c>
      <c r="I154" s="39"/>
      <c r="J154" s="32" t="s">
        <v>9459</v>
      </c>
      <c r="K154" s="2">
        <v>0</v>
      </c>
      <c r="L154" s="2">
        <v>0</v>
      </c>
      <c r="M154" s="32">
        <v>67.260000000000005</v>
      </c>
      <c r="N154" s="2">
        <v>8.7438000000000002</v>
      </c>
      <c r="O154" s="2">
        <v>0</v>
      </c>
      <c r="P154" s="2">
        <v>0</v>
      </c>
      <c r="Q154" s="148">
        <v>76.003800000000012</v>
      </c>
      <c r="R154" s="2" t="s">
        <v>9458</v>
      </c>
      <c r="S154" s="2" t="s">
        <v>1</v>
      </c>
    </row>
    <row r="155" spans="1:19" x14ac:dyDescent="0.25">
      <c r="A155" s="2" t="s">
        <v>8485</v>
      </c>
      <c r="B155" s="123">
        <v>45299</v>
      </c>
      <c r="C155" s="2" t="s">
        <v>1</v>
      </c>
      <c r="D155" s="2" t="s">
        <v>0</v>
      </c>
      <c r="E155" s="2" t="s">
        <v>9614</v>
      </c>
      <c r="F155" s="2" t="s">
        <v>9615</v>
      </c>
      <c r="G155" s="33">
        <v>790</v>
      </c>
      <c r="H155" s="38">
        <v>790</v>
      </c>
      <c r="I155" s="39"/>
      <c r="J155" s="32" t="s">
        <v>9043</v>
      </c>
      <c r="K155" s="2">
        <v>0</v>
      </c>
      <c r="L155" s="2">
        <v>0</v>
      </c>
      <c r="M155" s="32">
        <v>317.16000000000003</v>
      </c>
      <c r="N155" s="2">
        <v>41.230800000000002</v>
      </c>
      <c r="O155" s="2">
        <v>0</v>
      </c>
      <c r="P155" s="2">
        <v>0</v>
      </c>
      <c r="Q155" s="148">
        <v>358.39080000000001</v>
      </c>
      <c r="R155" s="2" t="s">
        <v>9042</v>
      </c>
      <c r="S155" s="2" t="s">
        <v>1</v>
      </c>
    </row>
    <row r="156" spans="1:19" x14ac:dyDescent="0.25">
      <c r="A156" s="2" t="s">
        <v>8485</v>
      </c>
      <c r="B156" s="123">
        <v>45299</v>
      </c>
      <c r="C156" s="2" t="s">
        <v>1</v>
      </c>
      <c r="D156" s="2" t="s">
        <v>0</v>
      </c>
      <c r="E156" s="2" t="s">
        <v>9614</v>
      </c>
      <c r="F156" s="2" t="s">
        <v>9615</v>
      </c>
      <c r="G156" s="33">
        <v>789</v>
      </c>
      <c r="H156" s="38">
        <v>789</v>
      </c>
      <c r="I156" s="39" t="s">
        <v>4931</v>
      </c>
      <c r="J156" s="32" t="s">
        <v>4932</v>
      </c>
      <c r="K156" s="2">
        <v>0</v>
      </c>
      <c r="L156" s="2">
        <v>0</v>
      </c>
      <c r="M156" s="32">
        <v>116.81</v>
      </c>
      <c r="N156" s="2">
        <v>15.185300000000002</v>
      </c>
      <c r="O156" s="2">
        <v>0</v>
      </c>
      <c r="P156" s="2">
        <v>0</v>
      </c>
      <c r="Q156" s="148">
        <v>131.99530000000001</v>
      </c>
      <c r="S156" s="2" t="s">
        <v>1</v>
      </c>
    </row>
    <row r="157" spans="1:19" x14ac:dyDescent="0.25">
      <c r="A157" s="2" t="s">
        <v>8485</v>
      </c>
      <c r="B157" s="123">
        <v>45299</v>
      </c>
      <c r="C157" s="2" t="s">
        <v>1</v>
      </c>
      <c r="D157" s="2" t="s">
        <v>0</v>
      </c>
      <c r="E157" s="2" t="s">
        <v>9614</v>
      </c>
      <c r="F157" s="2" t="s">
        <v>9615</v>
      </c>
      <c r="G157" s="33">
        <v>788</v>
      </c>
      <c r="H157" s="38">
        <v>788</v>
      </c>
      <c r="I157" s="39" t="s">
        <v>9108</v>
      </c>
      <c r="J157" s="32" t="s">
        <v>9109</v>
      </c>
      <c r="K157" s="2">
        <v>0</v>
      </c>
      <c r="L157" s="2">
        <v>0</v>
      </c>
      <c r="M157" s="32">
        <v>31.86</v>
      </c>
      <c r="N157" s="2">
        <v>4.1417999999999999</v>
      </c>
      <c r="O157" s="2">
        <v>0</v>
      </c>
      <c r="P157" s="2">
        <v>0</v>
      </c>
      <c r="Q157" s="148">
        <v>36.001800000000003</v>
      </c>
      <c r="S157" s="2" t="s">
        <v>1</v>
      </c>
    </row>
    <row r="158" spans="1:19" x14ac:dyDescent="0.25">
      <c r="A158" s="2" t="s">
        <v>8485</v>
      </c>
      <c r="B158" s="123">
        <v>45299</v>
      </c>
      <c r="C158" s="2" t="s">
        <v>1</v>
      </c>
      <c r="D158" s="2" t="s">
        <v>0</v>
      </c>
      <c r="E158" s="2" t="s">
        <v>9614</v>
      </c>
      <c r="F158" s="2" t="s">
        <v>9615</v>
      </c>
      <c r="G158" s="33">
        <v>787</v>
      </c>
      <c r="H158" s="38">
        <v>787</v>
      </c>
      <c r="I158" s="39"/>
      <c r="J158" s="32" t="s">
        <v>9483</v>
      </c>
      <c r="K158" s="2">
        <v>0</v>
      </c>
      <c r="L158" s="2">
        <v>0</v>
      </c>
      <c r="M158" s="32">
        <v>421.24</v>
      </c>
      <c r="N158" s="2">
        <v>54.761200000000002</v>
      </c>
      <c r="O158" s="2">
        <v>0</v>
      </c>
      <c r="P158" s="2">
        <v>0</v>
      </c>
      <c r="Q158" s="148">
        <v>476.00120000000004</v>
      </c>
      <c r="R158" s="2" t="s">
        <v>9482</v>
      </c>
      <c r="S158" s="2" t="s">
        <v>1</v>
      </c>
    </row>
    <row r="159" spans="1:19" x14ac:dyDescent="0.25">
      <c r="A159" s="2" t="s">
        <v>8485</v>
      </c>
      <c r="B159" s="123">
        <v>45297</v>
      </c>
      <c r="C159" s="2" t="s">
        <v>1</v>
      </c>
      <c r="D159" s="2" t="s">
        <v>0</v>
      </c>
      <c r="E159" s="2" t="s">
        <v>9614</v>
      </c>
      <c r="F159" s="2" t="s">
        <v>9615</v>
      </c>
      <c r="G159" s="33">
        <v>786</v>
      </c>
      <c r="H159" s="38">
        <v>786</v>
      </c>
      <c r="I159" s="39"/>
      <c r="J159" s="32" t="s">
        <v>9425</v>
      </c>
      <c r="K159" s="2">
        <v>0</v>
      </c>
      <c r="L159" s="2">
        <v>0</v>
      </c>
      <c r="M159" s="32">
        <v>118.02</v>
      </c>
      <c r="N159" s="2">
        <v>15.342599999999999</v>
      </c>
      <c r="O159" s="2">
        <v>0</v>
      </c>
      <c r="P159" s="2">
        <v>0</v>
      </c>
      <c r="Q159" s="148">
        <v>133.36259999999999</v>
      </c>
      <c r="R159" s="2" t="s">
        <v>9424</v>
      </c>
      <c r="S159" s="2" t="s">
        <v>1</v>
      </c>
    </row>
    <row r="160" spans="1:19" x14ac:dyDescent="0.25">
      <c r="A160" s="2" t="s">
        <v>8485</v>
      </c>
      <c r="B160" s="123">
        <v>45297</v>
      </c>
      <c r="C160" s="2" t="s">
        <v>1</v>
      </c>
      <c r="D160" s="2" t="s">
        <v>0</v>
      </c>
      <c r="E160" s="2" t="s">
        <v>9614</v>
      </c>
      <c r="F160" s="2" t="s">
        <v>9615</v>
      </c>
      <c r="G160" s="33">
        <v>785</v>
      </c>
      <c r="H160" s="38">
        <v>785</v>
      </c>
      <c r="I160" s="39"/>
      <c r="J160" s="32" t="s">
        <v>9081</v>
      </c>
      <c r="K160" s="2">
        <v>0</v>
      </c>
      <c r="L160" s="2">
        <v>0</v>
      </c>
      <c r="M160" s="32">
        <v>496.46</v>
      </c>
      <c r="N160" s="2">
        <v>64.5398</v>
      </c>
      <c r="O160" s="2">
        <v>0</v>
      </c>
      <c r="P160" s="2">
        <v>0</v>
      </c>
      <c r="Q160" s="148">
        <v>560.99979999999994</v>
      </c>
      <c r="R160" s="2" t="s">
        <v>9080</v>
      </c>
      <c r="S160" s="2" t="s">
        <v>1</v>
      </c>
    </row>
    <row r="161" spans="1:19" x14ac:dyDescent="0.25">
      <c r="A161" s="2" t="s">
        <v>8485</v>
      </c>
      <c r="B161" s="123">
        <v>45296</v>
      </c>
      <c r="C161" s="2" t="s">
        <v>1</v>
      </c>
      <c r="D161" s="2" t="s">
        <v>0</v>
      </c>
      <c r="E161" s="2" t="s">
        <v>9614</v>
      </c>
      <c r="F161" s="2" t="s">
        <v>9615</v>
      </c>
      <c r="G161" s="33">
        <v>784</v>
      </c>
      <c r="H161" s="38">
        <v>784</v>
      </c>
      <c r="I161" s="39"/>
      <c r="J161" s="32" t="s">
        <v>9041</v>
      </c>
      <c r="K161" s="2">
        <v>0</v>
      </c>
      <c r="L161" s="2">
        <v>0</v>
      </c>
      <c r="M161" s="32">
        <v>1688.32</v>
      </c>
      <c r="N161" s="2">
        <v>219.48159999999999</v>
      </c>
      <c r="O161" s="2">
        <v>0</v>
      </c>
      <c r="P161" s="2">
        <v>0</v>
      </c>
      <c r="Q161" s="148">
        <v>1907.8016</v>
      </c>
      <c r="R161" s="2" t="s">
        <v>9040</v>
      </c>
      <c r="S161" s="2" t="s">
        <v>1</v>
      </c>
    </row>
    <row r="162" spans="1:19" x14ac:dyDescent="0.25">
      <c r="A162" s="2" t="s">
        <v>8485</v>
      </c>
      <c r="B162" s="123">
        <v>45296</v>
      </c>
      <c r="C162" s="2" t="s">
        <v>1</v>
      </c>
      <c r="D162" s="2" t="s">
        <v>0</v>
      </c>
      <c r="E162" s="2" t="s">
        <v>9614</v>
      </c>
      <c r="F162" s="2" t="s">
        <v>9615</v>
      </c>
      <c r="G162" s="33">
        <v>783</v>
      </c>
      <c r="H162" s="38">
        <v>783</v>
      </c>
      <c r="I162" s="39"/>
      <c r="J162" s="32" t="s">
        <v>9081</v>
      </c>
      <c r="K162" s="2">
        <v>0</v>
      </c>
      <c r="L162" s="2">
        <v>0</v>
      </c>
      <c r="M162" s="32">
        <v>353.89</v>
      </c>
      <c r="N162" s="2">
        <v>46.005699999999997</v>
      </c>
      <c r="O162" s="2">
        <v>0</v>
      </c>
      <c r="P162" s="2">
        <v>0</v>
      </c>
      <c r="Q162" s="148">
        <v>399.89569999999998</v>
      </c>
      <c r="R162" s="2" t="s">
        <v>9080</v>
      </c>
      <c r="S162" s="2" t="s">
        <v>1</v>
      </c>
    </row>
    <row r="163" spans="1:19" x14ac:dyDescent="0.25">
      <c r="A163" s="2" t="s">
        <v>8485</v>
      </c>
      <c r="B163" s="123">
        <v>45296</v>
      </c>
      <c r="C163" s="2" t="s">
        <v>1</v>
      </c>
      <c r="D163" s="2" t="s">
        <v>0</v>
      </c>
      <c r="E163" s="2" t="s">
        <v>9614</v>
      </c>
      <c r="F163" s="2" t="s">
        <v>9615</v>
      </c>
      <c r="G163" s="33">
        <v>782</v>
      </c>
      <c r="H163" s="38">
        <v>782</v>
      </c>
      <c r="I163" s="39"/>
      <c r="J163" s="32" t="s">
        <v>9067</v>
      </c>
      <c r="K163" s="2">
        <v>0</v>
      </c>
      <c r="L163" s="2">
        <v>0</v>
      </c>
      <c r="M163" s="32">
        <v>294.25</v>
      </c>
      <c r="N163" s="2">
        <v>38.252500000000005</v>
      </c>
      <c r="O163" s="2">
        <v>0</v>
      </c>
      <c r="P163" s="2">
        <v>0</v>
      </c>
      <c r="Q163" s="148">
        <v>332.5025</v>
      </c>
      <c r="R163" s="2" t="s">
        <v>9066</v>
      </c>
      <c r="S163" s="2" t="s">
        <v>1</v>
      </c>
    </row>
    <row r="164" spans="1:19" x14ac:dyDescent="0.25">
      <c r="A164" s="2" t="s">
        <v>8485</v>
      </c>
      <c r="B164" s="123">
        <v>45295</v>
      </c>
      <c r="C164" s="2" t="s">
        <v>1</v>
      </c>
      <c r="D164" s="2" t="s">
        <v>0</v>
      </c>
      <c r="E164" s="2" t="s">
        <v>9614</v>
      </c>
      <c r="F164" s="2" t="s">
        <v>9615</v>
      </c>
      <c r="G164" s="33">
        <v>781</v>
      </c>
      <c r="H164" s="38">
        <v>781</v>
      </c>
      <c r="I164" s="39" t="s">
        <v>9745</v>
      </c>
      <c r="J164" s="32" t="s">
        <v>9746</v>
      </c>
      <c r="K164" s="2">
        <v>0</v>
      </c>
      <c r="L164" s="2">
        <v>0</v>
      </c>
      <c r="M164" s="32">
        <v>155.75</v>
      </c>
      <c r="N164" s="2">
        <v>20.247500000000002</v>
      </c>
      <c r="O164" s="2">
        <v>0</v>
      </c>
      <c r="P164" s="2">
        <v>0</v>
      </c>
      <c r="Q164" s="148">
        <v>175.9975</v>
      </c>
      <c r="S164" s="2" t="s">
        <v>1</v>
      </c>
    </row>
    <row r="165" spans="1:19" x14ac:dyDescent="0.25">
      <c r="A165" s="2" t="s">
        <v>8485</v>
      </c>
      <c r="B165" s="123">
        <v>45295</v>
      </c>
      <c r="C165" s="2" t="s">
        <v>1</v>
      </c>
      <c r="D165" s="2" t="s">
        <v>0</v>
      </c>
      <c r="E165" s="2" t="s">
        <v>9614</v>
      </c>
      <c r="F165" s="2" t="s">
        <v>9615</v>
      </c>
      <c r="G165" s="33">
        <v>780</v>
      </c>
      <c r="H165" s="38">
        <v>780</v>
      </c>
      <c r="I165" s="39" t="s">
        <v>9733</v>
      </c>
      <c r="J165" s="32" t="s">
        <v>9734</v>
      </c>
      <c r="K165" s="2">
        <v>0</v>
      </c>
      <c r="L165" s="2">
        <v>0</v>
      </c>
      <c r="M165" s="32">
        <v>24.82</v>
      </c>
      <c r="N165" s="2">
        <v>3.2266000000000004</v>
      </c>
      <c r="O165" s="2">
        <v>0</v>
      </c>
      <c r="P165" s="2">
        <v>0</v>
      </c>
      <c r="Q165" s="148">
        <v>28.046600000000002</v>
      </c>
      <c r="S165" s="2" t="s">
        <v>1</v>
      </c>
    </row>
    <row r="166" spans="1:19" x14ac:dyDescent="0.25">
      <c r="A166" s="2" t="s">
        <v>8485</v>
      </c>
      <c r="B166" s="123">
        <v>45295</v>
      </c>
      <c r="C166" s="2" t="s">
        <v>1</v>
      </c>
      <c r="D166" s="2" t="s">
        <v>0</v>
      </c>
      <c r="E166" s="2" t="s">
        <v>9614</v>
      </c>
      <c r="F166" s="2" t="s">
        <v>9615</v>
      </c>
      <c r="G166" s="33">
        <v>779</v>
      </c>
      <c r="H166" s="38">
        <v>779</v>
      </c>
      <c r="I166" s="39"/>
      <c r="J166" s="32" t="s">
        <v>9045</v>
      </c>
      <c r="K166" s="2">
        <v>0</v>
      </c>
      <c r="L166" s="2">
        <v>0</v>
      </c>
      <c r="M166" s="32">
        <v>483.19</v>
      </c>
      <c r="N166" s="2">
        <v>62.814700000000002</v>
      </c>
      <c r="O166" s="2">
        <v>0</v>
      </c>
      <c r="P166" s="2">
        <v>0</v>
      </c>
      <c r="Q166" s="148">
        <v>546.00469999999996</v>
      </c>
      <c r="R166" s="2" t="s">
        <v>9044</v>
      </c>
      <c r="S166" s="2" t="s">
        <v>1</v>
      </c>
    </row>
    <row r="167" spans="1:19" x14ac:dyDescent="0.25">
      <c r="A167" s="2" t="s">
        <v>8485</v>
      </c>
      <c r="B167" s="123">
        <v>45295</v>
      </c>
      <c r="C167" s="2" t="s">
        <v>1</v>
      </c>
      <c r="D167" s="2" t="s">
        <v>0</v>
      </c>
      <c r="E167" s="2" t="s">
        <v>9614</v>
      </c>
      <c r="F167" s="2" t="s">
        <v>9615</v>
      </c>
      <c r="G167" s="33">
        <v>778</v>
      </c>
      <c r="H167" s="38">
        <v>778</v>
      </c>
      <c r="I167" s="39"/>
      <c r="J167" s="32" t="s">
        <v>9535</v>
      </c>
      <c r="K167" s="2">
        <v>0</v>
      </c>
      <c r="L167" s="2">
        <v>0</v>
      </c>
      <c r="M167" s="32">
        <v>400.88</v>
      </c>
      <c r="N167" s="2">
        <v>52.114400000000003</v>
      </c>
      <c r="O167" s="2">
        <v>0</v>
      </c>
      <c r="P167" s="2">
        <v>0</v>
      </c>
      <c r="Q167" s="148">
        <v>452.99439999999998</v>
      </c>
      <c r="R167" s="2" t="s">
        <v>9534</v>
      </c>
      <c r="S167" s="2" t="s">
        <v>1</v>
      </c>
    </row>
    <row r="168" spans="1:19" x14ac:dyDescent="0.25">
      <c r="A168" s="2" t="s">
        <v>8485</v>
      </c>
      <c r="B168" s="123">
        <v>45294</v>
      </c>
      <c r="C168" s="2" t="s">
        <v>1</v>
      </c>
      <c r="D168" s="2" t="s">
        <v>0</v>
      </c>
      <c r="E168" s="2" t="s">
        <v>9614</v>
      </c>
      <c r="F168" s="2" t="s">
        <v>9615</v>
      </c>
      <c r="G168" s="33">
        <v>777</v>
      </c>
      <c r="H168" s="38">
        <v>777</v>
      </c>
      <c r="I168" s="39"/>
      <c r="J168" s="32" t="s">
        <v>9173</v>
      </c>
      <c r="K168" s="2">
        <v>0</v>
      </c>
      <c r="L168" s="2">
        <v>0</v>
      </c>
      <c r="M168" s="32">
        <v>97.38</v>
      </c>
      <c r="N168" s="2">
        <v>12.6594</v>
      </c>
      <c r="O168" s="2">
        <v>0</v>
      </c>
      <c r="P168" s="2">
        <v>0</v>
      </c>
      <c r="Q168" s="148">
        <v>110.0394</v>
      </c>
      <c r="R168" s="2" t="s">
        <v>9172</v>
      </c>
      <c r="S168" s="2" t="s">
        <v>1</v>
      </c>
    </row>
    <row r="169" spans="1:19" x14ac:dyDescent="0.25">
      <c r="A169" s="2" t="s">
        <v>8485</v>
      </c>
      <c r="B169" s="123">
        <v>45294</v>
      </c>
      <c r="C169" s="2" t="s">
        <v>1</v>
      </c>
      <c r="D169" s="2" t="s">
        <v>0</v>
      </c>
      <c r="E169" s="2" t="s">
        <v>9614</v>
      </c>
      <c r="F169" s="2" t="s">
        <v>9615</v>
      </c>
      <c r="G169" s="33">
        <v>776</v>
      </c>
      <c r="H169" s="38">
        <v>776</v>
      </c>
      <c r="I169" s="39"/>
      <c r="J169" s="32" t="s">
        <v>9081</v>
      </c>
      <c r="K169" s="2">
        <v>0</v>
      </c>
      <c r="L169" s="2">
        <v>0</v>
      </c>
      <c r="M169" s="32">
        <v>439.78</v>
      </c>
      <c r="N169" s="2">
        <v>57.171399999999998</v>
      </c>
      <c r="O169" s="2">
        <v>0</v>
      </c>
      <c r="P169" s="2">
        <v>0</v>
      </c>
      <c r="Q169" s="148">
        <v>496.95139999999998</v>
      </c>
      <c r="R169" s="2" t="s">
        <v>9080</v>
      </c>
      <c r="S169" s="2" t="s">
        <v>1</v>
      </c>
    </row>
    <row r="170" spans="1:19" x14ac:dyDescent="0.25">
      <c r="A170" s="2" t="s">
        <v>8485</v>
      </c>
      <c r="B170" s="123">
        <v>45293</v>
      </c>
      <c r="C170" s="2" t="s">
        <v>1</v>
      </c>
      <c r="D170" s="2" t="s">
        <v>0</v>
      </c>
      <c r="E170" s="2" t="s">
        <v>9614</v>
      </c>
      <c r="F170" s="2" t="s">
        <v>9615</v>
      </c>
      <c r="G170" s="33">
        <v>775</v>
      </c>
      <c r="H170" s="38">
        <v>775</v>
      </c>
      <c r="I170" s="39"/>
      <c r="J170" s="32" t="s">
        <v>9243</v>
      </c>
      <c r="K170" s="2">
        <v>0</v>
      </c>
      <c r="L170" s="2">
        <v>0</v>
      </c>
      <c r="M170" s="32">
        <v>450.89</v>
      </c>
      <c r="N170" s="2">
        <v>58.615699999999997</v>
      </c>
      <c r="O170" s="2">
        <v>0</v>
      </c>
      <c r="P170" s="2">
        <v>0</v>
      </c>
      <c r="Q170" s="148">
        <v>509.50569999999999</v>
      </c>
      <c r="R170" s="2" t="s">
        <v>9242</v>
      </c>
      <c r="S170" s="2" t="s">
        <v>1</v>
      </c>
    </row>
    <row r="171" spans="1:19" x14ac:dyDescent="0.25">
      <c r="A171" s="2" t="s">
        <v>8485</v>
      </c>
      <c r="B171" s="123">
        <v>45293</v>
      </c>
      <c r="C171" s="2" t="s">
        <v>1</v>
      </c>
      <c r="D171" s="2" t="s">
        <v>0</v>
      </c>
      <c r="E171" s="2" t="s">
        <v>9614</v>
      </c>
      <c r="F171" s="2" t="s">
        <v>9615</v>
      </c>
      <c r="G171" s="33">
        <v>774</v>
      </c>
      <c r="H171" s="38">
        <v>774</v>
      </c>
      <c r="I171" s="39"/>
      <c r="J171" s="32" t="s">
        <v>9459</v>
      </c>
      <c r="K171" s="2">
        <v>0</v>
      </c>
      <c r="L171" s="2">
        <v>0</v>
      </c>
      <c r="M171" s="32">
        <v>212.39</v>
      </c>
      <c r="N171" s="2">
        <v>27.610699999999998</v>
      </c>
      <c r="O171" s="2">
        <v>0</v>
      </c>
      <c r="P171" s="2">
        <v>0</v>
      </c>
      <c r="Q171" s="148">
        <v>240.00069999999999</v>
      </c>
      <c r="R171" s="2" t="s">
        <v>9458</v>
      </c>
      <c r="S171" s="2" t="s">
        <v>1</v>
      </c>
    </row>
    <row r="172" spans="1:19" x14ac:dyDescent="0.25">
      <c r="A172" s="2" t="s">
        <v>8485</v>
      </c>
      <c r="B172" s="123">
        <v>45293</v>
      </c>
      <c r="C172" s="2" t="s">
        <v>1</v>
      </c>
      <c r="D172" s="2" t="s">
        <v>0</v>
      </c>
      <c r="E172" s="2" t="s">
        <v>9614</v>
      </c>
      <c r="F172" s="2" t="s">
        <v>9615</v>
      </c>
      <c r="G172" s="33">
        <v>773</v>
      </c>
      <c r="H172" s="38">
        <v>773</v>
      </c>
      <c r="I172" s="39"/>
      <c r="J172" s="32" t="s">
        <v>9081</v>
      </c>
      <c r="K172" s="2">
        <v>0</v>
      </c>
      <c r="L172" s="2">
        <v>0</v>
      </c>
      <c r="M172" s="32">
        <v>621.24</v>
      </c>
      <c r="N172" s="2">
        <v>80.761200000000002</v>
      </c>
      <c r="O172" s="2">
        <v>0</v>
      </c>
      <c r="P172" s="2">
        <v>0</v>
      </c>
      <c r="Q172" s="148">
        <v>702.00120000000004</v>
      </c>
      <c r="R172" s="2" t="s">
        <v>9080</v>
      </c>
      <c r="S172" s="2" t="s">
        <v>1</v>
      </c>
    </row>
    <row r="173" spans="1:19" x14ac:dyDescent="0.25">
      <c r="A173" s="2" t="s">
        <v>8485</v>
      </c>
      <c r="B173" s="123">
        <v>45293</v>
      </c>
      <c r="C173" s="2" t="s">
        <v>1</v>
      </c>
      <c r="D173" s="2" t="s">
        <v>0</v>
      </c>
      <c r="E173" s="2" t="s">
        <v>9614</v>
      </c>
      <c r="F173" s="2" t="s">
        <v>9615</v>
      </c>
      <c r="G173" s="33">
        <v>772</v>
      </c>
      <c r="H173" s="38">
        <v>772</v>
      </c>
      <c r="I173" s="39" t="s">
        <v>9659</v>
      </c>
      <c r="J173" s="32" t="s">
        <v>9660</v>
      </c>
      <c r="K173" s="2">
        <v>0</v>
      </c>
      <c r="L173" s="2">
        <v>0</v>
      </c>
      <c r="M173" s="32">
        <v>128.31</v>
      </c>
      <c r="N173" s="2">
        <v>16.680300000000003</v>
      </c>
      <c r="O173" s="2">
        <v>0</v>
      </c>
      <c r="P173" s="2">
        <v>0</v>
      </c>
      <c r="Q173" s="148">
        <v>144.99029999999999</v>
      </c>
      <c r="S173" s="2" t="s">
        <v>1</v>
      </c>
    </row>
    <row r="174" spans="1:19" x14ac:dyDescent="0.25">
      <c r="A174" s="2" t="s">
        <v>8485</v>
      </c>
      <c r="B174" s="123">
        <v>45293</v>
      </c>
      <c r="C174" s="2" t="s">
        <v>1</v>
      </c>
      <c r="D174" s="2" t="s">
        <v>0</v>
      </c>
      <c r="E174" s="2" t="s">
        <v>9614</v>
      </c>
      <c r="F174" s="2" t="s">
        <v>9615</v>
      </c>
      <c r="G174" s="33">
        <v>771</v>
      </c>
      <c r="H174" s="38">
        <v>771</v>
      </c>
      <c r="I174" s="39"/>
      <c r="J174" s="32" t="s">
        <v>9483</v>
      </c>
      <c r="K174" s="2">
        <v>0</v>
      </c>
      <c r="L174" s="2">
        <v>0</v>
      </c>
      <c r="M174" s="32">
        <v>143.36000000000001</v>
      </c>
      <c r="N174" s="2">
        <v>18.636800000000001</v>
      </c>
      <c r="O174" s="2">
        <v>0</v>
      </c>
      <c r="P174" s="2">
        <v>0</v>
      </c>
      <c r="Q174" s="148">
        <v>161.99680000000001</v>
      </c>
      <c r="R174" s="2" t="s">
        <v>9482</v>
      </c>
      <c r="S174" s="2" t="s">
        <v>1</v>
      </c>
    </row>
    <row r="175" spans="1:19" x14ac:dyDescent="0.25">
      <c r="A175" s="2" t="s">
        <v>8485</v>
      </c>
      <c r="B175" s="123">
        <v>45293</v>
      </c>
      <c r="C175" s="2" t="s">
        <v>1</v>
      </c>
      <c r="D175" s="2" t="s">
        <v>0</v>
      </c>
      <c r="E175" s="2" t="s">
        <v>9614</v>
      </c>
      <c r="F175" s="2" t="s">
        <v>9615</v>
      </c>
      <c r="G175" s="33">
        <v>770</v>
      </c>
      <c r="H175" s="38">
        <v>770</v>
      </c>
      <c r="I175" s="39"/>
      <c r="J175" s="32" t="s">
        <v>9079</v>
      </c>
      <c r="K175" s="2">
        <v>0</v>
      </c>
      <c r="L175" s="2">
        <v>0</v>
      </c>
      <c r="M175" s="32">
        <v>23.89</v>
      </c>
      <c r="N175" s="2">
        <v>3.1057000000000001</v>
      </c>
      <c r="O175" s="2">
        <v>0</v>
      </c>
      <c r="P175" s="2">
        <v>0</v>
      </c>
      <c r="Q175" s="148">
        <v>26.995699999999999</v>
      </c>
      <c r="R175" s="2" t="s">
        <v>9078</v>
      </c>
      <c r="S175" s="2" t="s">
        <v>1</v>
      </c>
    </row>
    <row r="176" spans="1:19" x14ac:dyDescent="0.25">
      <c r="A176" s="2" t="s">
        <v>8485</v>
      </c>
      <c r="B176" s="123">
        <v>45293</v>
      </c>
      <c r="C176" s="2" t="s">
        <v>1</v>
      </c>
      <c r="D176" s="2" t="s">
        <v>0</v>
      </c>
      <c r="E176" s="2" t="s">
        <v>9614</v>
      </c>
      <c r="F176" s="2" t="s">
        <v>9615</v>
      </c>
      <c r="G176" s="33">
        <v>769</v>
      </c>
      <c r="H176" s="38">
        <v>769</v>
      </c>
      <c r="I176" s="39"/>
      <c r="J176" s="32" t="s">
        <v>9081</v>
      </c>
      <c r="K176" s="2">
        <v>0</v>
      </c>
      <c r="L176" s="2">
        <v>0</v>
      </c>
      <c r="M176" s="32">
        <v>387.52</v>
      </c>
      <c r="N176" s="2">
        <v>50.377600000000001</v>
      </c>
      <c r="O176" s="2">
        <v>0</v>
      </c>
      <c r="P176" s="2">
        <v>0</v>
      </c>
      <c r="Q176" s="148">
        <v>437.89760000000001</v>
      </c>
      <c r="R176" s="2" t="s">
        <v>9080</v>
      </c>
      <c r="S176" s="2" t="s">
        <v>1</v>
      </c>
    </row>
    <row r="177" spans="1:18" ht="15.75" thickBot="1" x14ac:dyDescent="0.3">
      <c r="I177"/>
      <c r="R177" s="34"/>
    </row>
    <row r="178" spans="1:18" ht="15.75" thickBot="1" x14ac:dyDescent="0.3">
      <c r="A178" s="156"/>
      <c r="B178" s="156"/>
      <c r="C178" s="156"/>
      <c r="D178" s="156"/>
      <c r="E178" s="156"/>
      <c r="F178" s="156"/>
      <c r="G178" s="156"/>
      <c r="H178" s="156"/>
      <c r="I178" s="156"/>
      <c r="J178" s="157"/>
      <c r="K178" s="4">
        <f>+SUBTOTAL(9,Tabla2[VENTA EXENTA])</f>
        <v>0</v>
      </c>
      <c r="L178" s="4">
        <f>+SUBTOTAL(9,Tabla2[VENTA NO SUJETA])</f>
        <v>0</v>
      </c>
      <c r="M178" s="3">
        <f>+SUBTOTAL(9,Tabla2[V. GRAVADA])</f>
        <v>58402.62999999999</v>
      </c>
      <c r="N178" s="4">
        <f>+SUBTOTAL(9,Tabla2[D.FISCAL])</f>
        <v>7592.3419000000013</v>
      </c>
      <c r="O178" s="4">
        <f>+SUBTOTAL(9,Tabla2[V CTA DE 3])</f>
        <v>0</v>
      </c>
      <c r="P178" s="4">
        <f>+SUBTOTAL(9,Tabla2[D. FISCAL A 3])</f>
        <v>0</v>
      </c>
      <c r="Q178" s="4">
        <f>+SUBTOTAL(9,Tabla2[VENTA TOTAL])</f>
        <v>65994.971900000004</v>
      </c>
      <c r="R178" s="31"/>
    </row>
    <row r="857" spans="1:19" s="33" customFormat="1" x14ac:dyDescent="0.25">
      <c r="A857"/>
      <c r="B857" s="13"/>
      <c r="C857"/>
      <c r="D857"/>
      <c r="E857"/>
      <c r="F857"/>
      <c r="G857"/>
      <c r="H857"/>
      <c r="I857" s="1"/>
      <c r="J857"/>
      <c r="K857" s="2"/>
      <c r="L857" s="2"/>
      <c r="M857" s="2"/>
      <c r="N857" s="2"/>
      <c r="O857" s="2"/>
      <c r="P857" s="2"/>
      <c r="Q857" s="2"/>
      <c r="R857" s="2"/>
      <c r="S857"/>
    </row>
    <row r="4767" spans="1:19" s="41" customFormat="1" x14ac:dyDescent="0.25">
      <c r="A4767"/>
      <c r="B4767" s="13"/>
      <c r="C4767"/>
      <c r="D4767"/>
      <c r="E4767"/>
      <c r="F4767"/>
      <c r="G4767"/>
      <c r="H4767"/>
      <c r="I4767" s="1"/>
      <c r="J4767"/>
      <c r="K4767" s="2"/>
      <c r="L4767" s="2"/>
      <c r="M4767" s="2"/>
      <c r="N4767" s="2"/>
      <c r="O4767" s="2"/>
      <c r="P4767" s="2"/>
      <c r="Q4767" s="2"/>
      <c r="R4767" s="2"/>
      <c r="S4767"/>
    </row>
    <row r="9749" spans="1:19" s="2" customFormat="1" x14ac:dyDescent="0.25">
      <c r="A9749"/>
      <c r="B9749" s="13"/>
      <c r="C9749"/>
      <c r="D9749"/>
      <c r="E9749"/>
      <c r="F9749"/>
      <c r="G9749"/>
      <c r="H9749"/>
      <c r="I9749" s="1"/>
      <c r="J9749"/>
      <c r="S9749"/>
    </row>
    <row r="9750" spans="1:19" s="2" customFormat="1" x14ac:dyDescent="0.25">
      <c r="A9750"/>
      <c r="B9750" s="13"/>
      <c r="C9750"/>
      <c r="D9750"/>
      <c r="E9750"/>
      <c r="F9750"/>
      <c r="G9750"/>
      <c r="H9750"/>
      <c r="I9750" s="1"/>
      <c r="J9750"/>
      <c r="S9750"/>
    </row>
  </sheetData>
  <mergeCells count="1">
    <mergeCell ref="A178:J178"/>
  </mergeCells>
  <phoneticPr fontId="8" type="noConversion"/>
  <conditionalFormatting sqref="G178:G1048576 G1">
    <cfRule type="duplicateValues" dxfId="131" priority="32"/>
  </conditionalFormatting>
  <conditionalFormatting sqref="G177">
    <cfRule type="duplicateValues" dxfId="130" priority="2696"/>
  </conditionalFormatting>
  <conditionalFormatting sqref="H82">
    <cfRule type="duplicateValues" dxfId="129" priority="2"/>
  </conditionalFormatting>
  <conditionalFormatting sqref="H19">
    <cfRule type="duplicateValues" dxfId="128" priority="1"/>
  </conditionalFormatting>
  <conditionalFormatting sqref="G2:G176">
    <cfRule type="duplicateValues" dxfId="127" priority="3073"/>
  </conditionalFormatting>
  <pageMargins left="0.7" right="0.7" top="0.75" bottom="0.75" header="0.3" footer="0.3"/>
  <pageSetup orientation="portrait" horizontalDpi="4294967293" r:id="rId1"/>
  <tableParts count="1">
    <tablePart r:id="rId2"/>
  </tableParts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4F41406-6384-426D-AA5F-B886731D1627}">
  <sheetPr codeName="Hoja3"/>
  <dimension ref="A1:D24"/>
  <sheetViews>
    <sheetView workbookViewId="0">
      <selection activeCell="D23" sqref="D23"/>
    </sheetView>
  </sheetViews>
  <sheetFormatPr baseColWidth="10" defaultRowHeight="15" x14ac:dyDescent="0.25"/>
  <cols>
    <col min="1" max="1" width="17.5703125" bestFit="1" customWidth="1"/>
    <col min="2" max="2" width="21.28515625" bestFit="1" customWidth="1"/>
    <col min="3" max="3" width="20.42578125" bestFit="1" customWidth="1"/>
    <col min="4" max="4" width="16.85546875" bestFit="1" customWidth="1"/>
  </cols>
  <sheetData>
    <row r="1" spans="1:4" x14ac:dyDescent="0.25">
      <c r="A1" s="20" t="s">
        <v>17</v>
      </c>
      <c r="B1" t="s">
        <v>9010</v>
      </c>
    </row>
    <row r="3" spans="1:4" x14ac:dyDescent="0.25">
      <c r="A3" s="20" t="s">
        <v>9604</v>
      </c>
      <c r="B3" t="s">
        <v>9605</v>
      </c>
      <c r="C3" t="s">
        <v>9620</v>
      </c>
      <c r="D3" t="s">
        <v>9619</v>
      </c>
    </row>
    <row r="4" spans="1:4" x14ac:dyDescent="0.25">
      <c r="A4" s="125">
        <v>45231</v>
      </c>
      <c r="B4" s="15">
        <v>459.24330000000003</v>
      </c>
      <c r="C4" s="15">
        <v>406.41</v>
      </c>
      <c r="D4" s="15">
        <v>52.833300000000008</v>
      </c>
    </row>
    <row r="5" spans="1:4" x14ac:dyDescent="0.25">
      <c r="A5" s="125">
        <v>45233</v>
      </c>
      <c r="B5" s="15">
        <v>1515.6803</v>
      </c>
      <c r="C5" s="15">
        <v>1341.31</v>
      </c>
      <c r="D5" s="15">
        <v>174.37029999999999</v>
      </c>
    </row>
    <row r="6" spans="1:4" x14ac:dyDescent="0.25">
      <c r="A6" s="125">
        <v>45234</v>
      </c>
      <c r="B6" s="15">
        <v>2418.8892999999998</v>
      </c>
      <c r="C6" s="15">
        <v>2140.61</v>
      </c>
      <c r="D6" s="15">
        <v>278.27930000000003</v>
      </c>
    </row>
    <row r="7" spans="1:4" x14ac:dyDescent="0.25">
      <c r="A7" s="125">
        <v>45237</v>
      </c>
      <c r="B7" s="15">
        <v>3518.8765000000003</v>
      </c>
      <c r="C7" s="15">
        <v>3114.0499999999997</v>
      </c>
      <c r="D7" s="15">
        <v>404.82650000000001</v>
      </c>
    </row>
    <row r="8" spans="1:4" x14ac:dyDescent="0.25">
      <c r="A8" s="125">
        <v>45238</v>
      </c>
      <c r="B8" s="15">
        <v>1599.8539999999998</v>
      </c>
      <c r="C8" s="15">
        <v>1415.8</v>
      </c>
      <c r="D8" s="15">
        <v>184.054</v>
      </c>
    </row>
    <row r="9" spans="1:4" x14ac:dyDescent="0.25">
      <c r="A9" s="125">
        <v>45239</v>
      </c>
      <c r="B9" s="15">
        <v>471.50379999999996</v>
      </c>
      <c r="C9" s="15">
        <v>417.26</v>
      </c>
      <c r="D9" s="15">
        <v>54.2438</v>
      </c>
    </row>
    <row r="10" spans="1:4" x14ac:dyDescent="0.25">
      <c r="A10" s="125">
        <v>45240</v>
      </c>
      <c r="B10" s="15">
        <v>1931.2829999999999</v>
      </c>
      <c r="C10" s="15">
        <v>1709.1</v>
      </c>
      <c r="D10" s="15">
        <v>222.18299999999999</v>
      </c>
    </row>
    <row r="11" spans="1:4" x14ac:dyDescent="0.25">
      <c r="A11" s="124" t="s">
        <v>9689</v>
      </c>
      <c r="B11" s="15">
        <v>1177.9684999999999</v>
      </c>
      <c r="C11" s="15">
        <v>1042.45</v>
      </c>
      <c r="D11" s="15">
        <v>135.51850000000002</v>
      </c>
    </row>
    <row r="12" spans="1:4" x14ac:dyDescent="0.25">
      <c r="A12" s="125">
        <v>45244</v>
      </c>
      <c r="B12" s="15">
        <v>3505.7007000000003</v>
      </c>
      <c r="C12" s="15">
        <v>3102.3899999999994</v>
      </c>
      <c r="D12" s="15">
        <v>403.3107</v>
      </c>
    </row>
    <row r="13" spans="1:4" x14ac:dyDescent="0.25">
      <c r="A13" s="125">
        <v>45245</v>
      </c>
      <c r="B13" s="15">
        <v>521.11080000000004</v>
      </c>
      <c r="C13" s="15">
        <v>461.16000000000008</v>
      </c>
      <c r="D13" s="15">
        <v>59.950800000000001</v>
      </c>
    </row>
    <row r="14" spans="1:4" x14ac:dyDescent="0.25">
      <c r="A14" s="125">
        <v>45246</v>
      </c>
      <c r="B14" s="15">
        <v>2389.0911999999998</v>
      </c>
      <c r="C14" s="15">
        <v>2114.2399999999998</v>
      </c>
      <c r="D14" s="15">
        <v>274.85120000000001</v>
      </c>
    </row>
    <row r="15" spans="1:4" x14ac:dyDescent="0.25">
      <c r="A15" s="125">
        <v>45247</v>
      </c>
      <c r="B15" s="15">
        <v>543.05539999999996</v>
      </c>
      <c r="C15" s="15">
        <v>480.58000000000004</v>
      </c>
      <c r="D15" s="15">
        <v>62.475400000000008</v>
      </c>
    </row>
    <row r="16" spans="1:4" x14ac:dyDescent="0.25">
      <c r="A16" s="125">
        <v>45248</v>
      </c>
      <c r="B16" s="15">
        <v>1856.1493</v>
      </c>
      <c r="C16" s="15">
        <v>1642.61</v>
      </c>
      <c r="D16" s="15">
        <v>213.5393</v>
      </c>
    </row>
    <row r="17" spans="1:4" x14ac:dyDescent="0.25">
      <c r="A17" s="125">
        <v>45250</v>
      </c>
      <c r="B17" s="15">
        <v>705.00700000000006</v>
      </c>
      <c r="C17" s="15">
        <v>623.90000000000009</v>
      </c>
      <c r="D17" s="15">
        <v>81.106999999999999</v>
      </c>
    </row>
    <row r="18" spans="1:4" x14ac:dyDescent="0.25">
      <c r="A18" s="125">
        <v>45251</v>
      </c>
      <c r="B18" s="15">
        <v>1574.7566999999999</v>
      </c>
      <c r="C18" s="15">
        <v>1393.59</v>
      </c>
      <c r="D18" s="15">
        <v>181.16669999999999</v>
      </c>
    </row>
    <row r="19" spans="1:4" x14ac:dyDescent="0.25">
      <c r="A19" s="125">
        <v>45252</v>
      </c>
      <c r="B19" s="15">
        <v>2885.6583999999998</v>
      </c>
      <c r="C19" s="15">
        <v>2553.6800000000003</v>
      </c>
      <c r="D19" s="15">
        <v>331.97839999999997</v>
      </c>
    </row>
    <row r="20" spans="1:4" x14ac:dyDescent="0.25">
      <c r="A20" s="125">
        <v>45257</v>
      </c>
      <c r="B20" s="15">
        <v>3071.2948000000001</v>
      </c>
      <c r="C20" s="15">
        <v>2717.96</v>
      </c>
      <c r="D20" s="15">
        <v>353.33479999999997</v>
      </c>
    </row>
    <row r="21" spans="1:4" x14ac:dyDescent="0.25">
      <c r="A21" s="125">
        <v>45258</v>
      </c>
      <c r="B21" s="15">
        <v>1565.9652999999998</v>
      </c>
      <c r="C21" s="15">
        <v>1385.81</v>
      </c>
      <c r="D21" s="15">
        <v>180.15530000000001</v>
      </c>
    </row>
    <row r="22" spans="1:4" x14ac:dyDescent="0.25">
      <c r="A22" s="125">
        <v>45259</v>
      </c>
      <c r="B22" s="15">
        <v>2563.2354999999998</v>
      </c>
      <c r="C22" s="15">
        <v>2268.3500000000004</v>
      </c>
      <c r="D22" s="15">
        <v>294.88549999999998</v>
      </c>
    </row>
    <row r="23" spans="1:4" x14ac:dyDescent="0.25">
      <c r="A23" s="125">
        <v>45260</v>
      </c>
      <c r="B23" s="15">
        <v>3027.9028000000003</v>
      </c>
      <c r="C23" s="15">
        <v>2679.5600000000004</v>
      </c>
      <c r="D23" s="15">
        <v>348.34280000000007</v>
      </c>
    </row>
    <row r="24" spans="1:4" x14ac:dyDescent="0.25">
      <c r="A24" s="124" t="s">
        <v>7866</v>
      </c>
      <c r="B24" s="15">
        <v>37302.226600000009</v>
      </c>
      <c r="C24" s="15">
        <v>33010.82</v>
      </c>
      <c r="D24" s="15">
        <v>4291.4065999999993</v>
      </c>
    </row>
  </sheetData>
  <pageMargins left="0.7" right="0.7" top="0.75" bottom="0.75" header="0.3" footer="0.3"/>
</worksheet>
</file>

<file path=xl/worksheets/sheet7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700-000000000000}">
  <sheetPr codeName="Hoja9">
    <tabColor theme="4"/>
  </sheetPr>
  <dimension ref="B1:XFD23"/>
  <sheetViews>
    <sheetView showGridLines="0" zoomScale="130" zoomScaleNormal="130" workbookViewId="0">
      <selection activeCell="D4" sqref="D4:D7"/>
    </sheetView>
  </sheetViews>
  <sheetFormatPr baseColWidth="10" defaultColWidth="11.42578125" defaultRowHeight="15" x14ac:dyDescent="0.25"/>
  <cols>
    <col min="2" max="2" width="15.140625" customWidth="1"/>
    <col min="3" max="3" width="3.85546875" customWidth="1"/>
    <col min="4" max="4" width="25.85546875" customWidth="1"/>
    <col min="5" max="5" width="7.85546875" customWidth="1"/>
  </cols>
  <sheetData>
    <row r="1" spans="2:4 16384:16384" ht="79.5" customHeight="1" thickBot="1" x14ac:dyDescent="0.3"/>
    <row r="2" spans="2:4 16384:16384" ht="16.5" customHeight="1" x14ac:dyDescent="0.25">
      <c r="B2" s="65" t="s">
        <v>17</v>
      </c>
      <c r="D2" s="6" t="s">
        <v>7941</v>
      </c>
      <c r="XFD2" t="s">
        <v>7941</v>
      </c>
    </row>
    <row r="3" spans="2:4 16384:16384" x14ac:dyDescent="0.25">
      <c r="B3" s="65" t="s">
        <v>2</v>
      </c>
      <c r="D3" s="7" t="s">
        <v>9776</v>
      </c>
      <c r="XFD3" t="s">
        <v>7978</v>
      </c>
    </row>
    <row r="4" spans="2:4 16384:16384" x14ac:dyDescent="0.25">
      <c r="B4" s="65" t="s">
        <v>3</v>
      </c>
      <c r="D4" s="70" t="s">
        <v>1</v>
      </c>
      <c r="XFD4" t="s">
        <v>8149</v>
      </c>
    </row>
    <row r="5" spans="2:4 16384:16384" ht="14.25" customHeight="1" x14ac:dyDescent="0.25">
      <c r="B5" s="66" t="s">
        <v>4</v>
      </c>
      <c r="D5" s="70" t="s">
        <v>7703</v>
      </c>
      <c r="XFD5" t="s">
        <v>8261</v>
      </c>
    </row>
    <row r="6" spans="2:4 16384:16384" ht="14.25" customHeight="1" x14ac:dyDescent="0.25">
      <c r="B6" s="67" t="s">
        <v>69</v>
      </c>
      <c r="D6" s="71" t="s">
        <v>9546</v>
      </c>
      <c r="XFD6" t="s">
        <v>8318</v>
      </c>
    </row>
    <row r="7" spans="2:4 16384:16384" ht="14.25" customHeight="1" x14ac:dyDescent="0.25">
      <c r="B7" s="67" t="s">
        <v>68</v>
      </c>
      <c r="D7" s="71" t="s">
        <v>9547</v>
      </c>
      <c r="XFD7" t="s">
        <v>8319</v>
      </c>
    </row>
    <row r="8" spans="2:4 16384:16384" ht="14.25" customHeight="1" x14ac:dyDescent="0.25">
      <c r="B8" s="67" t="s">
        <v>67</v>
      </c>
      <c r="D8" s="50"/>
      <c r="XFD8" t="s">
        <v>8320</v>
      </c>
    </row>
    <row r="9" spans="2:4 16384:16384" ht="14.25" hidden="1" customHeight="1" x14ac:dyDescent="0.25">
      <c r="B9" s="65" t="s">
        <v>66</v>
      </c>
      <c r="D9" s="8">
        <f>+D8</f>
        <v>0</v>
      </c>
      <c r="XFD9" t="s">
        <v>8321</v>
      </c>
    </row>
    <row r="10" spans="2:4 16384:16384" ht="14.25" hidden="1" customHeight="1" x14ac:dyDescent="0.25">
      <c r="B10" s="65" t="s">
        <v>67</v>
      </c>
      <c r="D10" s="12">
        <f>+D9</f>
        <v>0</v>
      </c>
      <c r="XFD10" t="s">
        <v>8322</v>
      </c>
    </row>
    <row r="11" spans="2:4 16384:16384" ht="14.25" hidden="1" customHeight="1" x14ac:dyDescent="0.25">
      <c r="B11" s="65" t="s">
        <v>66</v>
      </c>
      <c r="D11" s="10">
        <f>+D10</f>
        <v>0</v>
      </c>
      <c r="XFD11" t="s">
        <v>8323</v>
      </c>
    </row>
    <row r="12" spans="2:4 16384:16384" ht="14.25" hidden="1" customHeight="1" x14ac:dyDescent="0.25">
      <c r="B12" s="65" t="s">
        <v>65</v>
      </c>
      <c r="D12" s="10">
        <v>0</v>
      </c>
      <c r="XFD12" t="s">
        <v>8324</v>
      </c>
    </row>
    <row r="13" spans="2:4 16384:16384" ht="14.25" hidden="1" customHeight="1" x14ac:dyDescent="0.25">
      <c r="B13" s="65" t="s">
        <v>64</v>
      </c>
      <c r="D13" s="5">
        <v>0</v>
      </c>
      <c r="XFD13" t="s">
        <v>8325</v>
      </c>
    </row>
    <row r="14" spans="2:4 16384:16384" ht="14.25" hidden="1" customHeight="1" x14ac:dyDescent="0.25">
      <c r="B14" s="65" t="s">
        <v>63</v>
      </c>
      <c r="D14" s="9">
        <v>0</v>
      </c>
      <c r="XFD14" t="s">
        <v>7941</v>
      </c>
    </row>
    <row r="15" spans="2:4 16384:16384" ht="14.25" hidden="1" customHeight="1" x14ac:dyDescent="0.25">
      <c r="B15" s="65" t="s">
        <v>62</v>
      </c>
      <c r="D15" s="9">
        <v>0</v>
      </c>
      <c r="XFD15" t="s">
        <v>7978</v>
      </c>
    </row>
    <row r="16" spans="2:4 16384:16384" ht="14.25" customHeight="1" x14ac:dyDescent="0.25">
      <c r="B16" s="65" t="s">
        <v>61</v>
      </c>
      <c r="D16" s="120">
        <v>0</v>
      </c>
      <c r="XFD16" t="s">
        <v>8149</v>
      </c>
    </row>
    <row r="17" spans="2:4" x14ac:dyDescent="0.25">
      <c r="B17" s="65" t="s">
        <v>60</v>
      </c>
      <c r="D17" s="68">
        <v>0</v>
      </c>
    </row>
    <row r="18" spans="2:4" x14ac:dyDescent="0.25">
      <c r="B18" s="65" t="s">
        <v>59</v>
      </c>
      <c r="D18" s="68">
        <v>0</v>
      </c>
    </row>
    <row r="19" spans="2:4" x14ac:dyDescent="0.25">
      <c r="B19" s="65" t="s">
        <v>58</v>
      </c>
      <c r="D19" s="68">
        <v>0</v>
      </c>
    </row>
    <row r="20" spans="2:4" x14ac:dyDescent="0.25">
      <c r="B20" s="65" t="s">
        <v>57</v>
      </c>
      <c r="D20" s="68">
        <v>0</v>
      </c>
    </row>
    <row r="21" spans="2:4" x14ac:dyDescent="0.25">
      <c r="B21" s="65" t="s">
        <v>56</v>
      </c>
      <c r="D21" s="68">
        <v>0</v>
      </c>
    </row>
    <row r="22" spans="2:4" x14ac:dyDescent="0.25">
      <c r="B22" s="65" t="s">
        <v>19</v>
      </c>
      <c r="D22" s="68">
        <f>SUM(D13:D21)</f>
        <v>0</v>
      </c>
    </row>
    <row r="23" spans="2:4" ht="15.75" thickBot="1" x14ac:dyDescent="0.3">
      <c r="B23" s="65" t="s">
        <v>18</v>
      </c>
      <c r="D23" s="11" t="s">
        <v>55</v>
      </c>
    </row>
  </sheetData>
  <phoneticPr fontId="8" type="noConversion"/>
  <dataValidations count="2">
    <dataValidation type="decimal" allowBlank="1" showInputMessage="1" showErrorMessage="1" errorTitle="Error de ingreso" error="Los datos ingresados no son validos solo se aceptan numeros" sqref="D9" xr:uid="{00000000-0002-0000-0700-000000000000}">
      <formula1>0</formula1>
      <formula2>10000000</formula2>
    </dataValidation>
    <dataValidation type="list" allowBlank="1" showInputMessage="1" showErrorMessage="1" sqref="D2" xr:uid="{00000000-0002-0000-0700-000001000000}">
      <formula1>$XFD$2:$XFD$16</formula1>
    </dataValidation>
  </dataValidations>
  <pageMargins left="0.7" right="0.7" top="0.75" bottom="0.75" header="0.3" footer="0.3"/>
  <pageSetup orientation="landscape" horizontalDpi="4294967294" verticalDpi="0" r:id="rId1"/>
  <drawing r:id="rId2"/>
  <legacyDrawing r:id="rId3"/>
  <picture r:id="rId4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800-000000000000}">
  <sheetPr codeName="Hoja10">
    <tabColor theme="5" tint="-0.249977111117893"/>
  </sheetPr>
  <dimension ref="A2:V6710"/>
  <sheetViews>
    <sheetView workbookViewId="0"/>
  </sheetViews>
  <sheetFormatPr baseColWidth="10" defaultColWidth="11.42578125" defaultRowHeight="15" x14ac:dyDescent="0.25"/>
  <cols>
    <col min="4" max="4" width="15.42578125" customWidth="1"/>
    <col min="5" max="5" width="14.28515625" customWidth="1"/>
    <col min="6" max="6" width="22.140625" customWidth="1"/>
    <col min="8" max="8" width="14.140625" customWidth="1"/>
    <col min="10" max="10" width="15.140625" customWidth="1"/>
    <col min="13" max="13" width="11.7109375" style="2" customWidth="1"/>
    <col min="14" max="14" width="13.42578125" style="2" customWidth="1"/>
    <col min="15" max="15" width="15.5703125" style="2" customWidth="1"/>
    <col min="16" max="16" width="14.85546875" style="2" customWidth="1"/>
    <col min="17" max="17" width="11.42578125" style="2"/>
    <col min="18" max="18" width="12.42578125" style="2" customWidth="1"/>
    <col min="19" max="19" width="12.85546875" style="2" customWidth="1"/>
    <col min="20" max="20" width="15.28515625" style="2" customWidth="1"/>
    <col min="21" max="21" width="15" style="2" customWidth="1"/>
    <col min="22" max="22" width="15.140625" style="2" customWidth="1"/>
  </cols>
  <sheetData>
    <row r="2" spans="1:22" x14ac:dyDescent="0.25">
      <c r="A2" t="s">
        <v>17</v>
      </c>
      <c r="B2" t="s">
        <v>2</v>
      </c>
      <c r="C2" t="s">
        <v>3</v>
      </c>
      <c r="D2" t="s">
        <v>4</v>
      </c>
      <c r="E2" t="s">
        <v>69</v>
      </c>
      <c r="F2" t="s">
        <v>68</v>
      </c>
      <c r="G2" t="s">
        <v>67</v>
      </c>
      <c r="H2" t="s">
        <v>66</v>
      </c>
      <c r="I2" t="s">
        <v>76</v>
      </c>
      <c r="J2" t="s">
        <v>77</v>
      </c>
      <c r="K2" t="s">
        <v>65</v>
      </c>
      <c r="L2" s="2" t="s">
        <v>64</v>
      </c>
      <c r="M2" s="2" t="s">
        <v>63</v>
      </c>
      <c r="N2" s="2" t="s">
        <v>62</v>
      </c>
      <c r="O2" s="2" t="s">
        <v>61</v>
      </c>
      <c r="P2" s="2" t="s">
        <v>60</v>
      </c>
      <c r="Q2" s="2" t="s">
        <v>59</v>
      </c>
      <c r="R2" s="2" t="s">
        <v>58</v>
      </c>
      <c r="S2" s="2" t="s">
        <v>57</v>
      </c>
      <c r="T2" s="2" t="s">
        <v>56</v>
      </c>
      <c r="U2" s="2" t="s">
        <v>19</v>
      </c>
      <c r="V2" t="s">
        <v>18</v>
      </c>
    </row>
    <row r="3" spans="1:22" x14ac:dyDescent="0.25">
      <c r="A3" t="s">
        <v>7941</v>
      </c>
      <c r="B3" t="s">
        <v>9798</v>
      </c>
      <c r="C3" t="s">
        <v>1</v>
      </c>
      <c r="D3" t="s">
        <v>7703</v>
      </c>
      <c r="E3" t="s">
        <v>9546</v>
      </c>
      <c r="F3" t="s">
        <v>9547</v>
      </c>
      <c r="G3">
        <v>5567</v>
      </c>
      <c r="H3">
        <v>5567</v>
      </c>
      <c r="I3">
        <v>5567</v>
      </c>
      <c r="J3">
        <v>5567</v>
      </c>
      <c r="K3">
        <v>0</v>
      </c>
      <c r="L3" s="2">
        <v>0</v>
      </c>
      <c r="M3" s="2">
        <v>0</v>
      </c>
      <c r="N3" s="2">
        <v>0</v>
      </c>
      <c r="O3" s="151">
        <v>60</v>
      </c>
      <c r="P3" s="2">
        <v>0</v>
      </c>
      <c r="Q3" s="2">
        <v>0</v>
      </c>
      <c r="R3" s="2">
        <v>0</v>
      </c>
      <c r="S3" s="2">
        <v>0</v>
      </c>
      <c r="T3" s="2">
        <v>0</v>
      </c>
      <c r="U3" s="2">
        <v>60</v>
      </c>
      <c r="V3" t="s">
        <v>55</v>
      </c>
    </row>
    <row r="4" spans="1:22" x14ac:dyDescent="0.25">
      <c r="A4" t="s">
        <v>7941</v>
      </c>
      <c r="B4" t="s">
        <v>9798</v>
      </c>
      <c r="C4" t="s">
        <v>1</v>
      </c>
      <c r="D4" t="s">
        <v>7703</v>
      </c>
      <c r="E4" t="s">
        <v>9546</v>
      </c>
      <c r="F4" t="s">
        <v>9547</v>
      </c>
      <c r="G4">
        <v>5566</v>
      </c>
      <c r="H4">
        <v>5566</v>
      </c>
      <c r="I4">
        <v>5566</v>
      </c>
      <c r="J4">
        <v>5566</v>
      </c>
      <c r="K4">
        <v>0</v>
      </c>
      <c r="L4" s="2">
        <v>0</v>
      </c>
      <c r="M4" s="2">
        <v>0</v>
      </c>
      <c r="N4" s="2">
        <v>0</v>
      </c>
      <c r="O4" s="151">
        <v>1027.9000000000001</v>
      </c>
      <c r="P4" s="2">
        <v>0</v>
      </c>
      <c r="Q4" s="2">
        <v>0</v>
      </c>
      <c r="R4" s="2">
        <v>0</v>
      </c>
      <c r="S4" s="2">
        <v>0</v>
      </c>
      <c r="T4" s="2">
        <v>0</v>
      </c>
      <c r="U4" s="2">
        <v>1027.9000000000001</v>
      </c>
      <c r="V4" t="s">
        <v>55</v>
      </c>
    </row>
    <row r="5" spans="1:22" x14ac:dyDescent="0.25">
      <c r="A5" t="s">
        <v>7941</v>
      </c>
      <c r="B5" t="s">
        <v>9798</v>
      </c>
      <c r="C5" t="s">
        <v>1</v>
      </c>
      <c r="D5" t="s">
        <v>7703</v>
      </c>
      <c r="E5" t="s">
        <v>9546</v>
      </c>
      <c r="F5" t="s">
        <v>9547</v>
      </c>
      <c r="G5">
        <v>5565</v>
      </c>
      <c r="H5">
        <v>5565</v>
      </c>
      <c r="I5">
        <v>5565</v>
      </c>
      <c r="J5">
        <v>5565</v>
      </c>
      <c r="K5">
        <v>0</v>
      </c>
      <c r="L5" s="2">
        <v>0</v>
      </c>
      <c r="M5" s="2">
        <v>0</v>
      </c>
      <c r="N5" s="2">
        <v>0</v>
      </c>
      <c r="O5" s="151">
        <v>97.61</v>
      </c>
      <c r="P5" s="2">
        <v>0</v>
      </c>
      <c r="Q5" s="2">
        <v>0</v>
      </c>
      <c r="R5" s="2">
        <v>0</v>
      </c>
      <c r="S5" s="2">
        <v>0</v>
      </c>
      <c r="T5" s="2">
        <v>0</v>
      </c>
      <c r="U5" s="2">
        <v>97.61</v>
      </c>
      <c r="V5" t="s">
        <v>55</v>
      </c>
    </row>
    <row r="6" spans="1:22" x14ac:dyDescent="0.25">
      <c r="A6" t="s">
        <v>7941</v>
      </c>
      <c r="B6" t="s">
        <v>9798</v>
      </c>
      <c r="C6" t="s">
        <v>1</v>
      </c>
      <c r="D6" t="s">
        <v>7703</v>
      </c>
      <c r="E6" t="s">
        <v>9546</v>
      </c>
      <c r="F6" t="s">
        <v>9547</v>
      </c>
      <c r="G6">
        <v>5564</v>
      </c>
      <c r="H6">
        <v>5564</v>
      </c>
      <c r="I6">
        <v>5564</v>
      </c>
      <c r="J6">
        <v>5564</v>
      </c>
      <c r="K6">
        <v>0</v>
      </c>
      <c r="L6" s="2">
        <v>0</v>
      </c>
      <c r="M6" s="2">
        <v>0</v>
      </c>
      <c r="N6" s="2">
        <v>0</v>
      </c>
      <c r="O6" s="151">
        <v>555</v>
      </c>
      <c r="P6" s="2">
        <v>0</v>
      </c>
      <c r="Q6" s="2">
        <v>0</v>
      </c>
      <c r="R6" s="2">
        <v>0</v>
      </c>
      <c r="S6" s="2">
        <v>0</v>
      </c>
      <c r="T6" s="2">
        <v>0</v>
      </c>
      <c r="U6" s="2">
        <v>555</v>
      </c>
      <c r="V6" t="s">
        <v>55</v>
      </c>
    </row>
    <row r="7" spans="1:22" x14ac:dyDescent="0.25">
      <c r="A7" t="s">
        <v>7941</v>
      </c>
      <c r="B7" t="s">
        <v>9798</v>
      </c>
      <c r="C7" t="s">
        <v>1</v>
      </c>
      <c r="D7" t="s">
        <v>7703</v>
      </c>
      <c r="E7" t="s">
        <v>9546</v>
      </c>
      <c r="F7" t="s">
        <v>9547</v>
      </c>
      <c r="G7">
        <v>5563</v>
      </c>
      <c r="H7">
        <v>5563</v>
      </c>
      <c r="I7">
        <v>5563</v>
      </c>
      <c r="J7">
        <v>5563</v>
      </c>
      <c r="K7">
        <v>0</v>
      </c>
      <c r="L7" s="2">
        <v>0</v>
      </c>
      <c r="M7" s="2">
        <v>0</v>
      </c>
      <c r="N7" s="2">
        <v>0</v>
      </c>
      <c r="O7" s="151">
        <v>147.55000000000001</v>
      </c>
      <c r="P7" s="2">
        <v>0</v>
      </c>
      <c r="Q7" s="2">
        <v>0</v>
      </c>
      <c r="R7" s="2">
        <v>0</v>
      </c>
      <c r="S7" s="2">
        <v>0</v>
      </c>
      <c r="T7" s="2">
        <v>0</v>
      </c>
      <c r="U7" s="2">
        <v>147.55000000000001</v>
      </c>
      <c r="V7" t="s">
        <v>55</v>
      </c>
    </row>
    <row r="8" spans="1:22" x14ac:dyDescent="0.25">
      <c r="A8" t="s">
        <v>7941</v>
      </c>
      <c r="B8" t="s">
        <v>9798</v>
      </c>
      <c r="C8" t="s">
        <v>1</v>
      </c>
      <c r="D8" t="s">
        <v>7703</v>
      </c>
      <c r="E8" t="s">
        <v>9546</v>
      </c>
      <c r="F8" t="s">
        <v>9547</v>
      </c>
      <c r="G8">
        <v>5562</v>
      </c>
      <c r="H8">
        <v>5562</v>
      </c>
      <c r="I8">
        <v>5562</v>
      </c>
      <c r="J8">
        <v>5562</v>
      </c>
      <c r="K8">
        <v>0</v>
      </c>
      <c r="L8" s="2">
        <v>0</v>
      </c>
      <c r="M8" s="2">
        <v>0</v>
      </c>
      <c r="N8" s="2">
        <v>0</v>
      </c>
      <c r="O8" s="151">
        <v>170.3</v>
      </c>
      <c r="P8" s="2">
        <v>0</v>
      </c>
      <c r="Q8" s="2">
        <v>0</v>
      </c>
      <c r="R8" s="2">
        <v>0</v>
      </c>
      <c r="S8" s="2">
        <v>0</v>
      </c>
      <c r="T8" s="2">
        <v>0</v>
      </c>
      <c r="U8" s="2">
        <v>170.3</v>
      </c>
      <c r="V8" t="s">
        <v>55</v>
      </c>
    </row>
    <row r="9" spans="1:22" x14ac:dyDescent="0.25">
      <c r="A9" t="s">
        <v>7941</v>
      </c>
      <c r="B9" t="s">
        <v>9798</v>
      </c>
      <c r="C9" t="s">
        <v>1</v>
      </c>
      <c r="D9" t="s">
        <v>7703</v>
      </c>
      <c r="E9" t="s">
        <v>9546</v>
      </c>
      <c r="F9" t="s">
        <v>9547</v>
      </c>
      <c r="G9">
        <v>5561</v>
      </c>
      <c r="H9">
        <v>5561</v>
      </c>
      <c r="I9">
        <v>5561</v>
      </c>
      <c r="J9">
        <v>5561</v>
      </c>
      <c r="K9">
        <v>0</v>
      </c>
      <c r="L9" s="2">
        <v>0</v>
      </c>
      <c r="M9" s="2">
        <v>0</v>
      </c>
      <c r="N9" s="2">
        <v>0</v>
      </c>
      <c r="O9" s="151">
        <v>6.25</v>
      </c>
      <c r="P9" s="2">
        <v>0</v>
      </c>
      <c r="Q9" s="2">
        <v>0</v>
      </c>
      <c r="R9" s="2">
        <v>0</v>
      </c>
      <c r="S9" s="2">
        <v>0</v>
      </c>
      <c r="T9" s="2">
        <v>0</v>
      </c>
      <c r="U9" s="2">
        <v>6.25</v>
      </c>
      <c r="V9" t="s">
        <v>55</v>
      </c>
    </row>
    <row r="10" spans="1:22" x14ac:dyDescent="0.25">
      <c r="A10" t="s">
        <v>7941</v>
      </c>
      <c r="B10" t="s">
        <v>9798</v>
      </c>
      <c r="C10" t="s">
        <v>1</v>
      </c>
      <c r="D10" t="s">
        <v>7703</v>
      </c>
      <c r="E10" t="s">
        <v>9546</v>
      </c>
      <c r="F10" t="s">
        <v>9547</v>
      </c>
      <c r="G10">
        <v>5560</v>
      </c>
      <c r="H10">
        <v>5560</v>
      </c>
      <c r="I10">
        <v>5560</v>
      </c>
      <c r="J10">
        <v>5560</v>
      </c>
      <c r="K10">
        <v>0</v>
      </c>
      <c r="L10" s="2">
        <v>0</v>
      </c>
      <c r="M10" s="2">
        <v>0</v>
      </c>
      <c r="N10" s="2">
        <v>0</v>
      </c>
      <c r="O10" s="151">
        <v>270</v>
      </c>
      <c r="P10" s="2">
        <v>0</v>
      </c>
      <c r="Q10" s="2">
        <v>0</v>
      </c>
      <c r="R10" s="2">
        <v>0</v>
      </c>
      <c r="S10" s="2">
        <v>0</v>
      </c>
      <c r="T10" s="2">
        <v>0</v>
      </c>
      <c r="U10" s="2">
        <v>270</v>
      </c>
      <c r="V10" t="s">
        <v>55</v>
      </c>
    </row>
    <row r="11" spans="1:22" x14ac:dyDescent="0.25">
      <c r="A11" t="s">
        <v>7941</v>
      </c>
      <c r="B11" t="s">
        <v>9798</v>
      </c>
      <c r="C11" t="s">
        <v>1</v>
      </c>
      <c r="D11" t="s">
        <v>7703</v>
      </c>
      <c r="E11" t="s">
        <v>9546</v>
      </c>
      <c r="F11" t="s">
        <v>9547</v>
      </c>
      <c r="G11">
        <v>5559</v>
      </c>
      <c r="H11">
        <v>5559</v>
      </c>
      <c r="I11">
        <v>5559</v>
      </c>
      <c r="J11">
        <v>5559</v>
      </c>
      <c r="K11">
        <v>0</v>
      </c>
      <c r="L11" s="2">
        <v>0</v>
      </c>
      <c r="M11" s="2">
        <v>0</v>
      </c>
      <c r="N11" s="2">
        <v>0</v>
      </c>
      <c r="O11" s="151">
        <v>37.5</v>
      </c>
      <c r="P11" s="2">
        <v>0</v>
      </c>
      <c r="Q11" s="2">
        <v>0</v>
      </c>
      <c r="R11" s="2">
        <v>0</v>
      </c>
      <c r="S11" s="2">
        <v>0</v>
      </c>
      <c r="T11" s="2">
        <v>0</v>
      </c>
      <c r="U11" s="2">
        <v>37.5</v>
      </c>
      <c r="V11" t="s">
        <v>55</v>
      </c>
    </row>
    <row r="12" spans="1:22" x14ac:dyDescent="0.25">
      <c r="A12" t="s">
        <v>7941</v>
      </c>
      <c r="B12" t="s">
        <v>9798</v>
      </c>
      <c r="C12" t="s">
        <v>1</v>
      </c>
      <c r="D12" t="s">
        <v>7703</v>
      </c>
      <c r="E12" t="s">
        <v>9546</v>
      </c>
      <c r="F12" t="s">
        <v>9547</v>
      </c>
      <c r="G12">
        <v>5558</v>
      </c>
      <c r="H12">
        <v>5558</v>
      </c>
      <c r="I12">
        <v>5558</v>
      </c>
      <c r="J12">
        <v>5558</v>
      </c>
      <c r="K12">
        <v>0</v>
      </c>
      <c r="L12" s="2">
        <v>0</v>
      </c>
      <c r="M12" s="2">
        <v>0</v>
      </c>
      <c r="N12" s="2">
        <v>0</v>
      </c>
      <c r="O12" s="151">
        <v>49</v>
      </c>
      <c r="P12" s="2">
        <v>0</v>
      </c>
      <c r="Q12" s="2">
        <v>0</v>
      </c>
      <c r="R12" s="2">
        <v>0</v>
      </c>
      <c r="S12" s="2">
        <v>0</v>
      </c>
      <c r="T12" s="2">
        <v>0</v>
      </c>
      <c r="U12" s="2">
        <v>49</v>
      </c>
      <c r="V12" t="s">
        <v>55</v>
      </c>
    </row>
    <row r="13" spans="1:22" x14ac:dyDescent="0.25">
      <c r="A13" t="s">
        <v>7941</v>
      </c>
      <c r="B13" t="s">
        <v>9798</v>
      </c>
      <c r="C13" t="s">
        <v>1</v>
      </c>
      <c r="D13" t="s">
        <v>7703</v>
      </c>
      <c r="E13" t="s">
        <v>9546</v>
      </c>
      <c r="F13" t="s">
        <v>9547</v>
      </c>
      <c r="G13">
        <v>5557</v>
      </c>
      <c r="H13">
        <v>5557</v>
      </c>
      <c r="I13">
        <v>5557</v>
      </c>
      <c r="J13">
        <v>5557</v>
      </c>
      <c r="K13">
        <v>0</v>
      </c>
      <c r="L13" s="2">
        <v>0</v>
      </c>
      <c r="M13" s="2">
        <v>0</v>
      </c>
      <c r="N13" s="2">
        <v>0</v>
      </c>
      <c r="O13" s="151">
        <v>36</v>
      </c>
      <c r="P13" s="2">
        <v>0</v>
      </c>
      <c r="Q13" s="2">
        <v>0</v>
      </c>
      <c r="R13" s="2">
        <v>0</v>
      </c>
      <c r="S13" s="2">
        <v>0</v>
      </c>
      <c r="T13" s="2">
        <v>0</v>
      </c>
      <c r="U13" s="2">
        <v>36</v>
      </c>
      <c r="V13" t="s">
        <v>55</v>
      </c>
    </row>
    <row r="14" spans="1:22" x14ac:dyDescent="0.25">
      <c r="A14" t="s">
        <v>7941</v>
      </c>
      <c r="B14" t="s">
        <v>9798</v>
      </c>
      <c r="C14" t="s">
        <v>1</v>
      </c>
      <c r="D14" t="s">
        <v>7703</v>
      </c>
      <c r="E14" t="s">
        <v>9546</v>
      </c>
      <c r="F14" t="s">
        <v>9547</v>
      </c>
      <c r="G14">
        <v>5556</v>
      </c>
      <c r="H14">
        <v>5556</v>
      </c>
      <c r="I14">
        <v>5556</v>
      </c>
      <c r="J14">
        <v>5556</v>
      </c>
      <c r="K14">
        <v>0</v>
      </c>
      <c r="L14" s="2">
        <v>0</v>
      </c>
      <c r="M14" s="2">
        <v>0</v>
      </c>
      <c r="N14" s="2">
        <v>0</v>
      </c>
      <c r="O14" s="151">
        <v>61.75</v>
      </c>
      <c r="P14" s="2">
        <v>0</v>
      </c>
      <c r="Q14" s="2">
        <v>0</v>
      </c>
      <c r="R14" s="2">
        <v>0</v>
      </c>
      <c r="S14" s="2">
        <v>0</v>
      </c>
      <c r="T14" s="2">
        <v>0</v>
      </c>
      <c r="U14" s="2">
        <v>61.75</v>
      </c>
      <c r="V14" t="s">
        <v>55</v>
      </c>
    </row>
    <row r="15" spans="1:22" x14ac:dyDescent="0.25">
      <c r="A15" t="s">
        <v>7941</v>
      </c>
      <c r="B15" t="s">
        <v>9798</v>
      </c>
      <c r="C15" t="s">
        <v>1</v>
      </c>
      <c r="D15" t="s">
        <v>7703</v>
      </c>
      <c r="E15" t="s">
        <v>9546</v>
      </c>
      <c r="F15" t="s">
        <v>9547</v>
      </c>
      <c r="G15">
        <v>5555</v>
      </c>
      <c r="H15">
        <v>5555</v>
      </c>
      <c r="I15">
        <v>5555</v>
      </c>
      <c r="J15">
        <v>5555</v>
      </c>
      <c r="K15">
        <v>0</v>
      </c>
      <c r="L15" s="2">
        <v>0</v>
      </c>
      <c r="M15" s="2">
        <v>0</v>
      </c>
      <c r="N15" s="2">
        <v>0</v>
      </c>
      <c r="O15" s="151">
        <v>124.8</v>
      </c>
      <c r="P15" s="2">
        <v>0</v>
      </c>
      <c r="Q15" s="2">
        <v>0</v>
      </c>
      <c r="R15" s="2">
        <v>0</v>
      </c>
      <c r="S15" s="2">
        <v>0</v>
      </c>
      <c r="T15" s="2">
        <v>0</v>
      </c>
      <c r="U15" s="2">
        <v>124.8</v>
      </c>
      <c r="V15" t="s">
        <v>55</v>
      </c>
    </row>
    <row r="16" spans="1:22" x14ac:dyDescent="0.25">
      <c r="A16" t="s">
        <v>7941</v>
      </c>
      <c r="B16" t="s">
        <v>9798</v>
      </c>
      <c r="C16" t="s">
        <v>1</v>
      </c>
      <c r="D16" t="s">
        <v>7703</v>
      </c>
      <c r="E16" t="s">
        <v>9546</v>
      </c>
      <c r="F16" t="s">
        <v>9547</v>
      </c>
      <c r="G16">
        <v>5554</v>
      </c>
      <c r="H16">
        <v>5554</v>
      </c>
      <c r="I16">
        <v>5554</v>
      </c>
      <c r="J16">
        <v>5554</v>
      </c>
      <c r="K16">
        <v>0</v>
      </c>
      <c r="L16" s="2">
        <v>0</v>
      </c>
      <c r="M16" s="2">
        <v>0</v>
      </c>
      <c r="N16" s="2">
        <v>0</v>
      </c>
      <c r="O16" s="151">
        <v>71.599999999999994</v>
      </c>
      <c r="P16" s="2">
        <v>0</v>
      </c>
      <c r="Q16" s="2">
        <v>0</v>
      </c>
      <c r="R16" s="2">
        <v>0</v>
      </c>
      <c r="S16" s="2">
        <v>0</v>
      </c>
      <c r="T16" s="2">
        <v>0</v>
      </c>
      <c r="U16" s="2">
        <v>71.599999999999994</v>
      </c>
      <c r="V16" t="s">
        <v>55</v>
      </c>
    </row>
    <row r="17" spans="1:22" x14ac:dyDescent="0.25">
      <c r="A17" t="s">
        <v>7941</v>
      </c>
      <c r="B17" t="s">
        <v>9798</v>
      </c>
      <c r="C17" t="s">
        <v>1</v>
      </c>
      <c r="D17" t="s">
        <v>7703</v>
      </c>
      <c r="E17" t="s">
        <v>9546</v>
      </c>
      <c r="F17" t="s">
        <v>9547</v>
      </c>
      <c r="G17">
        <v>5553</v>
      </c>
      <c r="H17">
        <v>5553</v>
      </c>
      <c r="I17">
        <v>5553</v>
      </c>
      <c r="J17">
        <v>5553</v>
      </c>
      <c r="K17">
        <v>0</v>
      </c>
      <c r="L17" s="2">
        <v>0</v>
      </c>
      <c r="M17" s="2">
        <v>0</v>
      </c>
      <c r="N17" s="2">
        <v>0</v>
      </c>
      <c r="O17" s="151">
        <v>67.400000000000006</v>
      </c>
      <c r="P17" s="2">
        <v>0</v>
      </c>
      <c r="Q17" s="2">
        <v>0</v>
      </c>
      <c r="R17" s="2">
        <v>0</v>
      </c>
      <c r="S17" s="2">
        <v>0</v>
      </c>
      <c r="T17" s="2">
        <v>0</v>
      </c>
      <c r="U17" s="2">
        <v>67.400000000000006</v>
      </c>
      <c r="V17" t="s">
        <v>55</v>
      </c>
    </row>
    <row r="18" spans="1:22" x14ac:dyDescent="0.25">
      <c r="A18" t="s">
        <v>7941</v>
      </c>
      <c r="B18" t="s">
        <v>9798</v>
      </c>
      <c r="C18" t="s">
        <v>1</v>
      </c>
      <c r="D18" t="s">
        <v>7703</v>
      </c>
      <c r="E18" t="s">
        <v>9546</v>
      </c>
      <c r="F18" t="s">
        <v>9547</v>
      </c>
      <c r="G18">
        <v>5552</v>
      </c>
      <c r="H18">
        <v>5552</v>
      </c>
      <c r="I18">
        <v>5552</v>
      </c>
      <c r="J18">
        <v>5552</v>
      </c>
      <c r="K18">
        <v>0</v>
      </c>
      <c r="L18" s="2">
        <v>0</v>
      </c>
      <c r="M18" s="2">
        <v>0</v>
      </c>
      <c r="N18" s="2">
        <v>0</v>
      </c>
      <c r="O18" s="151">
        <v>16.5</v>
      </c>
      <c r="P18" s="2">
        <v>0</v>
      </c>
      <c r="Q18" s="2">
        <v>0</v>
      </c>
      <c r="R18" s="2">
        <v>0</v>
      </c>
      <c r="S18" s="2">
        <v>0</v>
      </c>
      <c r="T18" s="2">
        <v>0</v>
      </c>
      <c r="U18" s="2">
        <v>16.5</v>
      </c>
      <c r="V18" t="s">
        <v>55</v>
      </c>
    </row>
    <row r="19" spans="1:22" x14ac:dyDescent="0.25">
      <c r="A19" t="s">
        <v>7941</v>
      </c>
      <c r="B19" t="s">
        <v>9798</v>
      </c>
      <c r="C19" t="s">
        <v>1</v>
      </c>
      <c r="D19" t="s">
        <v>7703</v>
      </c>
      <c r="E19" t="s">
        <v>9546</v>
      </c>
      <c r="F19" t="s">
        <v>9547</v>
      </c>
      <c r="G19">
        <v>5551</v>
      </c>
      <c r="H19">
        <v>5551</v>
      </c>
      <c r="I19">
        <v>5551</v>
      </c>
      <c r="J19">
        <v>5551</v>
      </c>
      <c r="K19">
        <v>0</v>
      </c>
      <c r="L19" s="2">
        <v>0</v>
      </c>
      <c r="M19" s="2">
        <v>0</v>
      </c>
      <c r="N19" s="2">
        <v>0</v>
      </c>
      <c r="O19" s="151">
        <v>35</v>
      </c>
      <c r="P19" s="2">
        <v>0</v>
      </c>
      <c r="Q19" s="2">
        <v>0</v>
      </c>
      <c r="R19" s="2">
        <v>0</v>
      </c>
      <c r="S19" s="2">
        <v>0</v>
      </c>
      <c r="T19" s="2">
        <v>0</v>
      </c>
      <c r="U19" s="2">
        <v>35</v>
      </c>
      <c r="V19" t="s">
        <v>55</v>
      </c>
    </row>
    <row r="20" spans="1:22" x14ac:dyDescent="0.25">
      <c r="A20" t="s">
        <v>7941</v>
      </c>
      <c r="B20" t="s">
        <v>9798</v>
      </c>
      <c r="C20" t="s">
        <v>1</v>
      </c>
      <c r="D20" t="s">
        <v>7703</v>
      </c>
      <c r="E20" t="s">
        <v>9546</v>
      </c>
      <c r="F20" t="s">
        <v>9547</v>
      </c>
      <c r="G20">
        <v>5550</v>
      </c>
      <c r="H20">
        <v>5550</v>
      </c>
      <c r="I20">
        <v>5550</v>
      </c>
      <c r="J20">
        <v>5550</v>
      </c>
      <c r="K20">
        <v>0</v>
      </c>
      <c r="L20" s="2">
        <v>0</v>
      </c>
      <c r="M20" s="2">
        <v>0</v>
      </c>
      <c r="N20" s="2">
        <v>0</v>
      </c>
      <c r="O20" s="151">
        <v>73.3</v>
      </c>
      <c r="P20" s="2">
        <v>0</v>
      </c>
      <c r="Q20" s="2">
        <v>0</v>
      </c>
      <c r="R20" s="2">
        <v>0</v>
      </c>
      <c r="S20" s="2">
        <v>0</v>
      </c>
      <c r="T20" s="2">
        <v>0</v>
      </c>
      <c r="U20" s="2">
        <v>73.3</v>
      </c>
      <c r="V20" t="s">
        <v>55</v>
      </c>
    </row>
    <row r="21" spans="1:22" x14ac:dyDescent="0.25">
      <c r="A21" t="s">
        <v>7941</v>
      </c>
      <c r="B21" t="s">
        <v>9798</v>
      </c>
      <c r="C21" t="s">
        <v>1</v>
      </c>
      <c r="D21" t="s">
        <v>7703</v>
      </c>
      <c r="E21" t="s">
        <v>9546</v>
      </c>
      <c r="F21" t="s">
        <v>9547</v>
      </c>
      <c r="G21">
        <v>5549</v>
      </c>
      <c r="H21">
        <v>5549</v>
      </c>
      <c r="I21">
        <v>5549</v>
      </c>
      <c r="J21">
        <v>5549</v>
      </c>
      <c r="K21">
        <v>0</v>
      </c>
      <c r="L21" s="2">
        <v>0</v>
      </c>
      <c r="M21" s="2">
        <v>0</v>
      </c>
      <c r="N21" s="2">
        <v>0</v>
      </c>
      <c r="O21" s="151">
        <v>9</v>
      </c>
      <c r="P21" s="2">
        <v>0</v>
      </c>
      <c r="Q21" s="2">
        <v>0</v>
      </c>
      <c r="R21" s="2">
        <v>0</v>
      </c>
      <c r="S21" s="2">
        <v>0</v>
      </c>
      <c r="T21" s="2">
        <v>0</v>
      </c>
      <c r="U21" s="2">
        <v>9</v>
      </c>
      <c r="V21" t="s">
        <v>55</v>
      </c>
    </row>
    <row r="22" spans="1:22" x14ac:dyDescent="0.25">
      <c r="A22" t="s">
        <v>7941</v>
      </c>
      <c r="B22" t="s">
        <v>9798</v>
      </c>
      <c r="C22" t="s">
        <v>1</v>
      </c>
      <c r="D22" t="s">
        <v>7703</v>
      </c>
      <c r="E22" t="s">
        <v>9546</v>
      </c>
      <c r="F22" t="s">
        <v>9547</v>
      </c>
      <c r="G22">
        <v>5548</v>
      </c>
      <c r="H22">
        <v>5548</v>
      </c>
      <c r="I22">
        <v>5548</v>
      </c>
      <c r="J22">
        <v>5548</v>
      </c>
      <c r="K22">
        <v>0</v>
      </c>
      <c r="L22" s="2">
        <v>0</v>
      </c>
      <c r="M22" s="2">
        <v>0</v>
      </c>
      <c r="N22" s="2">
        <v>0</v>
      </c>
      <c r="O22" s="151">
        <v>19.88</v>
      </c>
      <c r="P22" s="2">
        <v>0</v>
      </c>
      <c r="Q22" s="2">
        <v>0</v>
      </c>
      <c r="R22" s="2">
        <v>0</v>
      </c>
      <c r="S22" s="2">
        <v>0</v>
      </c>
      <c r="T22" s="2">
        <v>0</v>
      </c>
      <c r="U22" s="2">
        <v>19.88</v>
      </c>
      <c r="V22" t="s">
        <v>55</v>
      </c>
    </row>
    <row r="23" spans="1:22" x14ac:dyDescent="0.25">
      <c r="A23" t="s">
        <v>7941</v>
      </c>
      <c r="B23" t="s">
        <v>9798</v>
      </c>
      <c r="C23" t="s">
        <v>1</v>
      </c>
      <c r="D23" t="s">
        <v>7703</v>
      </c>
      <c r="E23" t="s">
        <v>9546</v>
      </c>
      <c r="F23" t="s">
        <v>9547</v>
      </c>
      <c r="G23">
        <v>5547</v>
      </c>
      <c r="H23">
        <v>5547</v>
      </c>
      <c r="I23">
        <v>5547</v>
      </c>
      <c r="J23">
        <v>5547</v>
      </c>
      <c r="K23">
        <v>0</v>
      </c>
      <c r="L23" s="2">
        <v>0</v>
      </c>
      <c r="M23" s="2">
        <v>0</v>
      </c>
      <c r="N23" s="2">
        <v>0</v>
      </c>
      <c r="O23" s="151">
        <v>551.5</v>
      </c>
      <c r="P23" s="2">
        <v>0</v>
      </c>
      <c r="Q23" s="2">
        <v>0</v>
      </c>
      <c r="R23" s="2">
        <v>0</v>
      </c>
      <c r="S23" s="2">
        <v>0</v>
      </c>
      <c r="T23" s="2">
        <v>0</v>
      </c>
      <c r="U23" s="2">
        <v>551.5</v>
      </c>
      <c r="V23" t="s">
        <v>55</v>
      </c>
    </row>
    <row r="24" spans="1:22" x14ac:dyDescent="0.25">
      <c r="A24" t="s">
        <v>7941</v>
      </c>
      <c r="B24" t="s">
        <v>9797</v>
      </c>
      <c r="C24" t="s">
        <v>1</v>
      </c>
      <c r="D24" t="s">
        <v>7703</v>
      </c>
      <c r="E24" t="s">
        <v>9546</v>
      </c>
      <c r="F24" t="s">
        <v>9547</v>
      </c>
      <c r="G24">
        <v>5546</v>
      </c>
      <c r="H24">
        <v>5546</v>
      </c>
      <c r="I24">
        <v>5546</v>
      </c>
      <c r="J24">
        <v>5546</v>
      </c>
      <c r="K24">
        <v>0</v>
      </c>
      <c r="L24" s="2">
        <v>0</v>
      </c>
      <c r="M24" s="2">
        <v>0</v>
      </c>
      <c r="N24" s="2">
        <v>0</v>
      </c>
      <c r="O24" s="151">
        <v>41.8</v>
      </c>
      <c r="P24" s="2">
        <v>0</v>
      </c>
      <c r="Q24" s="2">
        <v>0</v>
      </c>
      <c r="R24" s="2">
        <v>0</v>
      </c>
      <c r="S24" s="2">
        <v>0</v>
      </c>
      <c r="T24" s="2">
        <v>0</v>
      </c>
      <c r="U24" s="2">
        <v>41.8</v>
      </c>
      <c r="V24" t="s">
        <v>55</v>
      </c>
    </row>
    <row r="25" spans="1:22" x14ac:dyDescent="0.25">
      <c r="A25" t="s">
        <v>7941</v>
      </c>
      <c r="B25" t="s">
        <v>9797</v>
      </c>
      <c r="C25" t="s">
        <v>1</v>
      </c>
      <c r="D25" t="s">
        <v>7703</v>
      </c>
      <c r="E25" t="s">
        <v>9546</v>
      </c>
      <c r="F25" t="s">
        <v>9547</v>
      </c>
      <c r="G25">
        <v>5545</v>
      </c>
      <c r="H25">
        <v>5545</v>
      </c>
      <c r="I25">
        <v>5545</v>
      </c>
      <c r="J25">
        <v>5545</v>
      </c>
      <c r="K25">
        <v>0</v>
      </c>
      <c r="L25" s="2">
        <v>0</v>
      </c>
      <c r="M25" s="2">
        <v>0</v>
      </c>
      <c r="N25" s="2">
        <v>0</v>
      </c>
      <c r="O25" s="151">
        <v>767.5</v>
      </c>
      <c r="P25" s="2">
        <v>0</v>
      </c>
      <c r="Q25" s="2">
        <v>0</v>
      </c>
      <c r="R25" s="2">
        <v>0</v>
      </c>
      <c r="S25" s="2">
        <v>0</v>
      </c>
      <c r="T25" s="2">
        <v>0</v>
      </c>
      <c r="U25" s="2">
        <v>767.5</v>
      </c>
      <c r="V25" t="s">
        <v>55</v>
      </c>
    </row>
    <row r="26" spans="1:22" x14ac:dyDescent="0.25">
      <c r="A26" t="s">
        <v>7941</v>
      </c>
      <c r="B26" t="s">
        <v>9797</v>
      </c>
      <c r="C26" t="s">
        <v>1</v>
      </c>
      <c r="D26" t="s">
        <v>7703</v>
      </c>
      <c r="E26" t="s">
        <v>9546</v>
      </c>
      <c r="F26" t="s">
        <v>9547</v>
      </c>
      <c r="G26">
        <v>5544</v>
      </c>
      <c r="H26">
        <v>5544</v>
      </c>
      <c r="I26">
        <v>5544</v>
      </c>
      <c r="J26">
        <v>5544</v>
      </c>
      <c r="K26">
        <v>0</v>
      </c>
      <c r="L26" s="2">
        <v>0</v>
      </c>
      <c r="M26" s="2">
        <v>0</v>
      </c>
      <c r="N26" s="2">
        <v>0</v>
      </c>
      <c r="O26" s="151">
        <v>277.39999999999998</v>
      </c>
      <c r="P26" s="2">
        <v>0</v>
      </c>
      <c r="Q26" s="2">
        <v>0</v>
      </c>
      <c r="R26" s="2">
        <v>0</v>
      </c>
      <c r="S26" s="2">
        <v>0</v>
      </c>
      <c r="T26" s="2">
        <v>0</v>
      </c>
      <c r="U26" s="2">
        <v>277.39999999999998</v>
      </c>
      <c r="V26" t="s">
        <v>55</v>
      </c>
    </row>
    <row r="27" spans="1:22" x14ac:dyDescent="0.25">
      <c r="A27" t="s">
        <v>7941</v>
      </c>
      <c r="B27" t="s">
        <v>9797</v>
      </c>
      <c r="C27" t="s">
        <v>1</v>
      </c>
      <c r="D27" t="s">
        <v>7703</v>
      </c>
      <c r="E27" t="s">
        <v>9546</v>
      </c>
      <c r="F27" t="s">
        <v>9547</v>
      </c>
      <c r="G27">
        <v>5543</v>
      </c>
      <c r="H27">
        <v>5543</v>
      </c>
      <c r="I27">
        <v>5543</v>
      </c>
      <c r="J27">
        <v>5543</v>
      </c>
      <c r="K27">
        <v>0</v>
      </c>
      <c r="L27" s="2">
        <v>0</v>
      </c>
      <c r="M27" s="2">
        <v>0</v>
      </c>
      <c r="N27" s="2">
        <v>0</v>
      </c>
      <c r="O27" s="151">
        <v>341.22</v>
      </c>
      <c r="P27" s="2">
        <v>0</v>
      </c>
      <c r="Q27" s="2">
        <v>0</v>
      </c>
      <c r="R27" s="2">
        <v>0</v>
      </c>
      <c r="S27" s="2">
        <v>0</v>
      </c>
      <c r="T27" s="2">
        <v>0</v>
      </c>
      <c r="U27" s="2">
        <v>341.22</v>
      </c>
      <c r="V27" t="s">
        <v>55</v>
      </c>
    </row>
    <row r="28" spans="1:22" x14ac:dyDescent="0.25">
      <c r="A28" t="s">
        <v>7941</v>
      </c>
      <c r="B28" t="s">
        <v>9797</v>
      </c>
      <c r="C28" t="s">
        <v>1</v>
      </c>
      <c r="D28" t="s">
        <v>7703</v>
      </c>
      <c r="E28" t="s">
        <v>9546</v>
      </c>
      <c r="F28" t="s">
        <v>9547</v>
      </c>
      <c r="G28">
        <v>5542</v>
      </c>
      <c r="H28">
        <v>5542</v>
      </c>
      <c r="I28">
        <v>5542</v>
      </c>
      <c r="J28">
        <v>5542</v>
      </c>
      <c r="K28">
        <v>0</v>
      </c>
      <c r="L28" s="2">
        <v>0</v>
      </c>
      <c r="M28" s="2">
        <v>0</v>
      </c>
      <c r="N28" s="2">
        <v>0</v>
      </c>
      <c r="O28" s="151">
        <v>100</v>
      </c>
      <c r="P28" s="2">
        <v>0</v>
      </c>
      <c r="Q28" s="2">
        <v>0</v>
      </c>
      <c r="R28" s="2">
        <v>0</v>
      </c>
      <c r="S28" s="2">
        <v>0</v>
      </c>
      <c r="T28" s="2">
        <v>0</v>
      </c>
      <c r="U28" s="2">
        <v>100</v>
      </c>
      <c r="V28" t="s">
        <v>55</v>
      </c>
    </row>
    <row r="29" spans="1:22" x14ac:dyDescent="0.25">
      <c r="A29" t="s">
        <v>7941</v>
      </c>
      <c r="B29" t="s">
        <v>9797</v>
      </c>
      <c r="C29" t="s">
        <v>1</v>
      </c>
      <c r="D29" t="s">
        <v>7703</v>
      </c>
      <c r="E29" t="s">
        <v>9546</v>
      </c>
      <c r="F29" t="s">
        <v>9547</v>
      </c>
      <c r="G29">
        <v>5541</v>
      </c>
      <c r="H29">
        <v>5541</v>
      </c>
      <c r="I29">
        <v>5541</v>
      </c>
      <c r="J29">
        <v>5541</v>
      </c>
      <c r="K29">
        <v>0</v>
      </c>
      <c r="L29" s="2">
        <v>0</v>
      </c>
      <c r="M29" s="2">
        <v>0</v>
      </c>
      <c r="N29" s="2">
        <v>0</v>
      </c>
      <c r="O29" s="151">
        <v>56.32</v>
      </c>
      <c r="P29" s="2">
        <v>0</v>
      </c>
      <c r="Q29" s="2">
        <v>0</v>
      </c>
      <c r="R29" s="2">
        <v>0</v>
      </c>
      <c r="S29" s="2">
        <v>0</v>
      </c>
      <c r="T29" s="2">
        <v>0</v>
      </c>
      <c r="U29" s="2">
        <v>56.32</v>
      </c>
      <c r="V29" t="s">
        <v>55</v>
      </c>
    </row>
    <row r="30" spans="1:22" x14ac:dyDescent="0.25">
      <c r="A30" t="s">
        <v>7941</v>
      </c>
      <c r="B30" t="s">
        <v>9797</v>
      </c>
      <c r="C30" t="s">
        <v>1</v>
      </c>
      <c r="D30" t="s">
        <v>7703</v>
      </c>
      <c r="E30" t="s">
        <v>9546</v>
      </c>
      <c r="F30" t="s">
        <v>9547</v>
      </c>
      <c r="G30">
        <v>5540</v>
      </c>
      <c r="H30">
        <v>5540</v>
      </c>
      <c r="I30">
        <v>5540</v>
      </c>
      <c r="J30">
        <v>5540</v>
      </c>
      <c r="K30">
        <v>0</v>
      </c>
      <c r="L30" s="2">
        <v>0</v>
      </c>
      <c r="M30" s="2">
        <v>0</v>
      </c>
      <c r="N30" s="2">
        <v>0</v>
      </c>
      <c r="O30" s="151">
        <v>506</v>
      </c>
      <c r="P30" s="2">
        <v>0</v>
      </c>
      <c r="Q30" s="2">
        <v>0</v>
      </c>
      <c r="R30" s="2">
        <v>0</v>
      </c>
      <c r="S30" s="2">
        <v>0</v>
      </c>
      <c r="T30" s="2">
        <v>0</v>
      </c>
      <c r="U30" s="2">
        <v>506</v>
      </c>
      <c r="V30" t="s">
        <v>55</v>
      </c>
    </row>
    <row r="31" spans="1:22" x14ac:dyDescent="0.25">
      <c r="A31" t="s">
        <v>7941</v>
      </c>
      <c r="B31" t="s">
        <v>9797</v>
      </c>
      <c r="C31" t="s">
        <v>1</v>
      </c>
      <c r="D31" t="s">
        <v>7703</v>
      </c>
      <c r="E31" t="s">
        <v>9546</v>
      </c>
      <c r="F31" t="s">
        <v>9547</v>
      </c>
      <c r="G31">
        <v>5539</v>
      </c>
      <c r="H31">
        <v>5539</v>
      </c>
      <c r="I31">
        <v>5539</v>
      </c>
      <c r="J31">
        <v>5539</v>
      </c>
      <c r="K31">
        <v>0</v>
      </c>
      <c r="L31" s="2">
        <v>0</v>
      </c>
      <c r="M31" s="2">
        <v>0</v>
      </c>
      <c r="N31" s="2">
        <v>0</v>
      </c>
      <c r="O31" s="151">
        <v>492</v>
      </c>
      <c r="P31" s="2">
        <v>0</v>
      </c>
      <c r="Q31" s="2">
        <v>0</v>
      </c>
      <c r="R31" s="2">
        <v>0</v>
      </c>
      <c r="S31" s="2">
        <v>0</v>
      </c>
      <c r="T31" s="2">
        <v>0</v>
      </c>
      <c r="U31" s="2">
        <v>492</v>
      </c>
      <c r="V31" t="s">
        <v>55</v>
      </c>
    </row>
    <row r="32" spans="1:22" x14ac:dyDescent="0.25">
      <c r="A32" t="s">
        <v>7941</v>
      </c>
      <c r="B32" t="s">
        <v>9797</v>
      </c>
      <c r="C32" t="s">
        <v>1</v>
      </c>
      <c r="D32" t="s">
        <v>7703</v>
      </c>
      <c r="E32" t="s">
        <v>9546</v>
      </c>
      <c r="F32" t="s">
        <v>9547</v>
      </c>
      <c r="G32">
        <v>5538</v>
      </c>
      <c r="H32">
        <v>5538</v>
      </c>
      <c r="I32">
        <v>5538</v>
      </c>
      <c r="J32">
        <v>5538</v>
      </c>
      <c r="K32">
        <v>0</v>
      </c>
      <c r="L32" s="2">
        <v>0</v>
      </c>
      <c r="M32" s="2">
        <v>0</v>
      </c>
      <c r="N32" s="2">
        <v>0</v>
      </c>
      <c r="O32" s="151">
        <v>71.099999999999994</v>
      </c>
      <c r="P32" s="2">
        <v>0</v>
      </c>
      <c r="Q32" s="2">
        <v>0</v>
      </c>
      <c r="R32" s="2">
        <v>0</v>
      </c>
      <c r="S32" s="2">
        <v>0</v>
      </c>
      <c r="T32" s="2">
        <v>0</v>
      </c>
      <c r="U32" s="2">
        <v>71.099999999999994</v>
      </c>
      <c r="V32" t="s">
        <v>55</v>
      </c>
    </row>
    <row r="33" spans="1:22" x14ac:dyDescent="0.25">
      <c r="A33" t="s">
        <v>7941</v>
      </c>
      <c r="B33" t="s">
        <v>9797</v>
      </c>
      <c r="C33" t="s">
        <v>1</v>
      </c>
      <c r="D33" t="s">
        <v>7703</v>
      </c>
      <c r="E33" t="s">
        <v>9546</v>
      </c>
      <c r="F33" t="s">
        <v>9547</v>
      </c>
      <c r="G33">
        <v>5537</v>
      </c>
      <c r="H33">
        <v>5537</v>
      </c>
      <c r="I33">
        <v>5537</v>
      </c>
      <c r="J33">
        <v>5537</v>
      </c>
      <c r="K33">
        <v>0</v>
      </c>
      <c r="L33" s="2">
        <v>0</v>
      </c>
      <c r="M33" s="2">
        <v>0</v>
      </c>
      <c r="N33" s="2">
        <v>0</v>
      </c>
      <c r="O33" s="151">
        <v>104.8</v>
      </c>
      <c r="P33" s="2">
        <v>0</v>
      </c>
      <c r="Q33" s="2">
        <v>0</v>
      </c>
      <c r="R33" s="2">
        <v>0</v>
      </c>
      <c r="S33" s="2">
        <v>0</v>
      </c>
      <c r="T33" s="2">
        <v>0</v>
      </c>
      <c r="U33" s="2">
        <v>104.8</v>
      </c>
      <c r="V33" t="s">
        <v>55</v>
      </c>
    </row>
    <row r="34" spans="1:22" x14ac:dyDescent="0.25">
      <c r="A34" t="s">
        <v>7941</v>
      </c>
      <c r="B34" t="s">
        <v>9797</v>
      </c>
      <c r="C34" t="s">
        <v>1</v>
      </c>
      <c r="D34" t="s">
        <v>7703</v>
      </c>
      <c r="E34" t="s">
        <v>9546</v>
      </c>
      <c r="F34" t="s">
        <v>9547</v>
      </c>
      <c r="G34">
        <v>5536</v>
      </c>
      <c r="H34">
        <v>5536</v>
      </c>
      <c r="I34">
        <v>5536</v>
      </c>
      <c r="J34">
        <v>5536</v>
      </c>
      <c r="K34">
        <v>0</v>
      </c>
      <c r="L34" s="2">
        <v>0</v>
      </c>
      <c r="M34" s="2">
        <v>0</v>
      </c>
      <c r="N34" s="2">
        <v>0</v>
      </c>
      <c r="O34" s="151">
        <v>79.05</v>
      </c>
      <c r="P34" s="2">
        <v>0</v>
      </c>
      <c r="Q34" s="2">
        <v>0</v>
      </c>
      <c r="R34" s="2">
        <v>0</v>
      </c>
      <c r="S34" s="2">
        <v>0</v>
      </c>
      <c r="T34" s="2">
        <v>0</v>
      </c>
      <c r="U34" s="2">
        <v>79.05</v>
      </c>
      <c r="V34" t="s">
        <v>55</v>
      </c>
    </row>
    <row r="35" spans="1:22" x14ac:dyDescent="0.25">
      <c r="A35" t="s">
        <v>7941</v>
      </c>
      <c r="B35" t="s">
        <v>9797</v>
      </c>
      <c r="C35" t="s">
        <v>1</v>
      </c>
      <c r="D35" t="s">
        <v>7703</v>
      </c>
      <c r="E35" t="s">
        <v>9546</v>
      </c>
      <c r="F35" t="s">
        <v>9547</v>
      </c>
      <c r="G35">
        <v>5535</v>
      </c>
      <c r="H35">
        <v>5535</v>
      </c>
      <c r="I35">
        <v>5535</v>
      </c>
      <c r="J35">
        <v>5535</v>
      </c>
      <c r="K35">
        <v>0</v>
      </c>
      <c r="L35" s="2">
        <v>0</v>
      </c>
      <c r="M35" s="2">
        <v>0</v>
      </c>
      <c r="N35" s="2">
        <v>0</v>
      </c>
      <c r="O35" s="151">
        <v>183.75</v>
      </c>
      <c r="P35" s="2">
        <v>0</v>
      </c>
      <c r="Q35" s="2">
        <v>0</v>
      </c>
      <c r="R35" s="2">
        <v>0</v>
      </c>
      <c r="S35" s="2">
        <v>0</v>
      </c>
      <c r="T35" s="2">
        <v>0</v>
      </c>
      <c r="U35" s="2">
        <v>183.75</v>
      </c>
      <c r="V35" t="s">
        <v>55</v>
      </c>
    </row>
    <row r="36" spans="1:22" x14ac:dyDescent="0.25">
      <c r="A36" t="s">
        <v>7941</v>
      </c>
      <c r="B36" t="s">
        <v>9797</v>
      </c>
      <c r="C36" t="s">
        <v>1</v>
      </c>
      <c r="D36" t="s">
        <v>7703</v>
      </c>
      <c r="E36" t="s">
        <v>9546</v>
      </c>
      <c r="F36" t="s">
        <v>9547</v>
      </c>
      <c r="G36">
        <v>5534</v>
      </c>
      <c r="H36">
        <v>5534</v>
      </c>
      <c r="I36">
        <v>5534</v>
      </c>
      <c r="J36">
        <v>5534</v>
      </c>
      <c r="K36">
        <v>0</v>
      </c>
      <c r="L36" s="2">
        <v>0</v>
      </c>
      <c r="M36" s="2">
        <v>0</v>
      </c>
      <c r="N36" s="2">
        <v>0</v>
      </c>
      <c r="O36" s="151">
        <v>25</v>
      </c>
      <c r="P36" s="2">
        <v>0</v>
      </c>
      <c r="Q36" s="2">
        <v>0</v>
      </c>
      <c r="R36" s="2">
        <v>0</v>
      </c>
      <c r="S36" s="2">
        <v>0</v>
      </c>
      <c r="T36" s="2">
        <v>0</v>
      </c>
      <c r="U36" s="2">
        <v>25</v>
      </c>
      <c r="V36" t="s">
        <v>55</v>
      </c>
    </row>
    <row r="37" spans="1:22" x14ac:dyDescent="0.25">
      <c r="A37" t="s">
        <v>7941</v>
      </c>
      <c r="B37" t="s">
        <v>9797</v>
      </c>
      <c r="C37" t="s">
        <v>1</v>
      </c>
      <c r="D37" t="s">
        <v>7703</v>
      </c>
      <c r="E37" t="s">
        <v>9546</v>
      </c>
      <c r="F37" t="s">
        <v>9547</v>
      </c>
      <c r="G37">
        <v>5533</v>
      </c>
      <c r="H37">
        <v>5533</v>
      </c>
      <c r="I37">
        <v>5533</v>
      </c>
      <c r="J37">
        <v>5533</v>
      </c>
      <c r="K37">
        <v>0</v>
      </c>
      <c r="L37" s="2">
        <v>0</v>
      </c>
      <c r="M37" s="2">
        <v>0</v>
      </c>
      <c r="N37" s="2">
        <v>0</v>
      </c>
      <c r="O37" s="151">
        <v>45</v>
      </c>
      <c r="P37" s="2">
        <v>0</v>
      </c>
      <c r="Q37" s="2">
        <v>0</v>
      </c>
      <c r="R37" s="2">
        <v>0</v>
      </c>
      <c r="S37" s="2">
        <v>0</v>
      </c>
      <c r="T37" s="2">
        <v>0</v>
      </c>
      <c r="U37" s="2">
        <v>45</v>
      </c>
      <c r="V37" t="s">
        <v>55</v>
      </c>
    </row>
    <row r="38" spans="1:22" x14ac:dyDescent="0.25">
      <c r="A38" t="s">
        <v>7941</v>
      </c>
      <c r="B38" t="s">
        <v>9797</v>
      </c>
      <c r="C38" t="s">
        <v>1</v>
      </c>
      <c r="D38" t="s">
        <v>7703</v>
      </c>
      <c r="E38" t="s">
        <v>9546</v>
      </c>
      <c r="F38" t="s">
        <v>9547</v>
      </c>
      <c r="G38">
        <v>5532</v>
      </c>
      <c r="H38">
        <v>5532</v>
      </c>
      <c r="I38">
        <v>5532</v>
      </c>
      <c r="J38">
        <v>5532</v>
      </c>
      <c r="K38">
        <v>0</v>
      </c>
      <c r="L38" s="2">
        <v>0</v>
      </c>
      <c r="M38" s="2">
        <v>0</v>
      </c>
      <c r="N38" s="2">
        <v>0</v>
      </c>
      <c r="O38" s="151">
        <v>239.5</v>
      </c>
      <c r="P38" s="2">
        <v>0</v>
      </c>
      <c r="Q38" s="2">
        <v>0</v>
      </c>
      <c r="R38" s="2">
        <v>0</v>
      </c>
      <c r="S38" s="2">
        <v>0</v>
      </c>
      <c r="T38" s="2">
        <v>0</v>
      </c>
      <c r="U38" s="2">
        <v>239.5</v>
      </c>
      <c r="V38" t="s">
        <v>55</v>
      </c>
    </row>
    <row r="39" spans="1:22" x14ac:dyDescent="0.25">
      <c r="A39" t="s">
        <v>7941</v>
      </c>
      <c r="B39" t="s">
        <v>9797</v>
      </c>
      <c r="C39" t="s">
        <v>1</v>
      </c>
      <c r="D39" t="s">
        <v>7703</v>
      </c>
      <c r="E39" t="s">
        <v>9546</v>
      </c>
      <c r="F39" t="s">
        <v>9547</v>
      </c>
      <c r="G39">
        <v>5531</v>
      </c>
      <c r="H39">
        <v>5531</v>
      </c>
      <c r="I39">
        <v>5531</v>
      </c>
      <c r="J39">
        <v>5531</v>
      </c>
      <c r="K39">
        <v>0</v>
      </c>
      <c r="L39" s="2">
        <v>0</v>
      </c>
      <c r="M39" s="2">
        <v>0</v>
      </c>
      <c r="N39" s="2">
        <v>0</v>
      </c>
      <c r="O39" s="151">
        <v>100</v>
      </c>
      <c r="P39" s="2">
        <v>0</v>
      </c>
      <c r="Q39" s="2">
        <v>0</v>
      </c>
      <c r="R39" s="2">
        <v>0</v>
      </c>
      <c r="S39" s="2">
        <v>0</v>
      </c>
      <c r="T39" s="2">
        <v>0</v>
      </c>
      <c r="U39" s="2">
        <v>100</v>
      </c>
      <c r="V39" t="s">
        <v>55</v>
      </c>
    </row>
    <row r="40" spans="1:22" x14ac:dyDescent="0.25">
      <c r="A40" t="s">
        <v>7941</v>
      </c>
      <c r="B40" t="s">
        <v>9797</v>
      </c>
      <c r="C40" t="s">
        <v>1</v>
      </c>
      <c r="D40" t="s">
        <v>7703</v>
      </c>
      <c r="E40" t="s">
        <v>9546</v>
      </c>
      <c r="F40" t="s">
        <v>9547</v>
      </c>
      <c r="G40">
        <v>5530</v>
      </c>
      <c r="H40">
        <v>5530</v>
      </c>
      <c r="I40">
        <v>5530</v>
      </c>
      <c r="J40">
        <v>5530</v>
      </c>
      <c r="K40">
        <v>0</v>
      </c>
      <c r="L40" s="2">
        <v>0</v>
      </c>
      <c r="M40" s="2">
        <v>0</v>
      </c>
      <c r="N40" s="2">
        <v>0</v>
      </c>
      <c r="O40" s="151">
        <v>100</v>
      </c>
      <c r="P40" s="2">
        <v>0</v>
      </c>
      <c r="Q40" s="2">
        <v>0</v>
      </c>
      <c r="R40" s="2">
        <v>0</v>
      </c>
      <c r="S40" s="2">
        <v>0</v>
      </c>
      <c r="T40" s="2">
        <v>0</v>
      </c>
      <c r="U40" s="2">
        <v>100</v>
      </c>
      <c r="V40" t="s">
        <v>55</v>
      </c>
    </row>
    <row r="41" spans="1:22" x14ac:dyDescent="0.25">
      <c r="A41" t="s">
        <v>7941</v>
      </c>
      <c r="B41" t="s">
        <v>9797</v>
      </c>
      <c r="C41" t="s">
        <v>1</v>
      </c>
      <c r="D41" t="s">
        <v>7703</v>
      </c>
      <c r="E41" t="s">
        <v>9546</v>
      </c>
      <c r="F41" t="s">
        <v>9547</v>
      </c>
      <c r="G41">
        <v>5529</v>
      </c>
      <c r="H41">
        <v>5529</v>
      </c>
      <c r="I41">
        <v>5529</v>
      </c>
      <c r="J41">
        <v>5529</v>
      </c>
      <c r="K41">
        <v>0</v>
      </c>
      <c r="L41" s="2">
        <v>0</v>
      </c>
      <c r="M41" s="2">
        <v>0</v>
      </c>
      <c r="N41" s="2">
        <v>0</v>
      </c>
      <c r="O41" s="151">
        <v>51.83</v>
      </c>
      <c r="P41" s="2">
        <v>0</v>
      </c>
      <c r="Q41" s="2">
        <v>0</v>
      </c>
      <c r="R41" s="2">
        <v>0</v>
      </c>
      <c r="S41" s="2">
        <v>0</v>
      </c>
      <c r="T41" s="2">
        <v>0</v>
      </c>
      <c r="U41" s="2">
        <v>51.83</v>
      </c>
      <c r="V41" t="s">
        <v>55</v>
      </c>
    </row>
    <row r="42" spans="1:22" x14ac:dyDescent="0.25">
      <c r="A42" t="s">
        <v>7941</v>
      </c>
      <c r="B42" t="s">
        <v>9797</v>
      </c>
      <c r="C42" t="s">
        <v>1</v>
      </c>
      <c r="D42" t="s">
        <v>7703</v>
      </c>
      <c r="E42" t="s">
        <v>9546</v>
      </c>
      <c r="F42" t="s">
        <v>9547</v>
      </c>
      <c r="G42">
        <v>5528</v>
      </c>
      <c r="H42">
        <v>5528</v>
      </c>
      <c r="I42">
        <v>5528</v>
      </c>
      <c r="J42">
        <v>5528</v>
      </c>
      <c r="K42">
        <v>0</v>
      </c>
      <c r="L42" s="2">
        <v>0</v>
      </c>
      <c r="M42" s="2">
        <v>0</v>
      </c>
      <c r="N42" s="2">
        <v>0</v>
      </c>
      <c r="O42" s="151">
        <v>55</v>
      </c>
      <c r="P42" s="2">
        <v>0</v>
      </c>
      <c r="Q42" s="2">
        <v>0</v>
      </c>
      <c r="R42" s="2">
        <v>0</v>
      </c>
      <c r="S42" s="2">
        <v>0</v>
      </c>
      <c r="T42" s="2">
        <v>0</v>
      </c>
      <c r="U42" s="2">
        <v>55</v>
      </c>
      <c r="V42" t="s">
        <v>55</v>
      </c>
    </row>
    <row r="43" spans="1:22" x14ac:dyDescent="0.25">
      <c r="A43" t="s">
        <v>7941</v>
      </c>
      <c r="B43" t="s">
        <v>9797</v>
      </c>
      <c r="C43" t="s">
        <v>1</v>
      </c>
      <c r="D43" t="s">
        <v>7703</v>
      </c>
      <c r="E43" t="s">
        <v>9546</v>
      </c>
      <c r="F43" t="s">
        <v>9547</v>
      </c>
      <c r="G43">
        <v>5527</v>
      </c>
      <c r="H43">
        <v>5527</v>
      </c>
      <c r="I43">
        <v>5527</v>
      </c>
      <c r="J43">
        <v>5527</v>
      </c>
      <c r="K43">
        <v>0</v>
      </c>
      <c r="L43" s="2">
        <v>0</v>
      </c>
      <c r="M43" s="2">
        <v>0</v>
      </c>
      <c r="N43" s="2">
        <v>0</v>
      </c>
      <c r="O43" s="151">
        <v>214.45</v>
      </c>
      <c r="P43" s="2">
        <v>0</v>
      </c>
      <c r="Q43" s="2">
        <v>0</v>
      </c>
      <c r="R43" s="2">
        <v>0</v>
      </c>
      <c r="S43" s="2">
        <v>0</v>
      </c>
      <c r="T43" s="2">
        <v>0</v>
      </c>
      <c r="U43" s="2">
        <v>214.45</v>
      </c>
      <c r="V43" t="s">
        <v>55</v>
      </c>
    </row>
    <row r="44" spans="1:22" x14ac:dyDescent="0.25">
      <c r="A44" t="s">
        <v>7941</v>
      </c>
      <c r="B44" t="s">
        <v>9797</v>
      </c>
      <c r="C44" t="s">
        <v>1</v>
      </c>
      <c r="D44" t="s">
        <v>7703</v>
      </c>
      <c r="E44" t="s">
        <v>9546</v>
      </c>
      <c r="F44" t="s">
        <v>9547</v>
      </c>
      <c r="G44">
        <v>5526</v>
      </c>
      <c r="H44">
        <v>5526</v>
      </c>
      <c r="I44">
        <v>5526</v>
      </c>
      <c r="J44">
        <v>5526</v>
      </c>
      <c r="K44">
        <v>0</v>
      </c>
      <c r="L44" s="2">
        <v>0</v>
      </c>
      <c r="M44" s="2">
        <v>0</v>
      </c>
      <c r="N44" s="2">
        <v>0</v>
      </c>
      <c r="O44" s="151">
        <v>135</v>
      </c>
      <c r="P44" s="2">
        <v>0</v>
      </c>
      <c r="Q44" s="2">
        <v>0</v>
      </c>
      <c r="R44" s="2">
        <v>0</v>
      </c>
      <c r="S44" s="2">
        <v>0</v>
      </c>
      <c r="T44" s="2">
        <v>0</v>
      </c>
      <c r="U44" s="2">
        <v>135</v>
      </c>
      <c r="V44" t="s">
        <v>55</v>
      </c>
    </row>
    <row r="45" spans="1:22" x14ac:dyDescent="0.25">
      <c r="A45" t="s">
        <v>7941</v>
      </c>
      <c r="B45" t="s">
        <v>9797</v>
      </c>
      <c r="C45" t="s">
        <v>1</v>
      </c>
      <c r="D45" t="s">
        <v>7703</v>
      </c>
      <c r="E45" t="s">
        <v>9546</v>
      </c>
      <c r="F45" t="s">
        <v>9547</v>
      </c>
      <c r="G45">
        <v>5525</v>
      </c>
      <c r="H45">
        <v>5525</v>
      </c>
      <c r="I45">
        <v>5525</v>
      </c>
      <c r="J45">
        <v>5525</v>
      </c>
      <c r="K45">
        <v>0</v>
      </c>
      <c r="L45" s="2">
        <v>0</v>
      </c>
      <c r="M45" s="2">
        <v>0</v>
      </c>
      <c r="N45" s="2">
        <v>0</v>
      </c>
      <c r="O45" s="151">
        <v>25</v>
      </c>
      <c r="P45" s="2">
        <v>0</v>
      </c>
      <c r="Q45" s="2">
        <v>0</v>
      </c>
      <c r="R45" s="2">
        <v>0</v>
      </c>
      <c r="S45" s="2">
        <v>0</v>
      </c>
      <c r="T45" s="2">
        <v>0</v>
      </c>
      <c r="U45" s="2">
        <v>25</v>
      </c>
      <c r="V45" t="s">
        <v>55</v>
      </c>
    </row>
    <row r="46" spans="1:22" x14ac:dyDescent="0.25">
      <c r="A46" t="s">
        <v>7941</v>
      </c>
      <c r="B46" t="s">
        <v>9797</v>
      </c>
      <c r="C46" t="s">
        <v>1</v>
      </c>
      <c r="D46" t="s">
        <v>7703</v>
      </c>
      <c r="E46" t="s">
        <v>9546</v>
      </c>
      <c r="F46" t="s">
        <v>9547</v>
      </c>
      <c r="G46">
        <v>5524</v>
      </c>
      <c r="H46">
        <v>5524</v>
      </c>
      <c r="I46">
        <v>5524</v>
      </c>
      <c r="J46">
        <v>5524</v>
      </c>
      <c r="K46">
        <v>0</v>
      </c>
      <c r="L46" s="2">
        <v>0</v>
      </c>
      <c r="M46" s="2">
        <v>0</v>
      </c>
      <c r="N46" s="2">
        <v>0</v>
      </c>
      <c r="O46" s="151">
        <v>10</v>
      </c>
      <c r="P46" s="2">
        <v>0</v>
      </c>
      <c r="Q46" s="2">
        <v>0</v>
      </c>
      <c r="R46" s="2">
        <v>0</v>
      </c>
      <c r="S46" s="2">
        <v>0</v>
      </c>
      <c r="T46" s="2">
        <v>0</v>
      </c>
      <c r="U46" s="2">
        <v>10</v>
      </c>
      <c r="V46" t="s">
        <v>55</v>
      </c>
    </row>
    <row r="47" spans="1:22" x14ac:dyDescent="0.25">
      <c r="A47" t="s">
        <v>7941</v>
      </c>
      <c r="B47" t="s">
        <v>9797</v>
      </c>
      <c r="C47" t="s">
        <v>1</v>
      </c>
      <c r="D47" t="s">
        <v>7703</v>
      </c>
      <c r="E47" t="s">
        <v>9546</v>
      </c>
      <c r="F47" t="s">
        <v>9547</v>
      </c>
      <c r="G47">
        <v>5523</v>
      </c>
      <c r="H47">
        <v>5523</v>
      </c>
      <c r="I47">
        <v>5523</v>
      </c>
      <c r="J47">
        <v>5523</v>
      </c>
      <c r="K47">
        <v>0</v>
      </c>
      <c r="L47" s="2">
        <v>0</v>
      </c>
      <c r="M47" s="2">
        <v>0</v>
      </c>
      <c r="N47" s="2">
        <v>0</v>
      </c>
      <c r="O47" s="151">
        <v>82.05</v>
      </c>
      <c r="P47" s="2">
        <v>0</v>
      </c>
      <c r="Q47" s="2">
        <v>0</v>
      </c>
      <c r="R47" s="2">
        <v>0</v>
      </c>
      <c r="S47" s="2">
        <v>0</v>
      </c>
      <c r="T47" s="2">
        <v>0</v>
      </c>
      <c r="U47" s="2">
        <v>82.05</v>
      </c>
      <c r="V47" t="s">
        <v>55</v>
      </c>
    </row>
    <row r="48" spans="1:22" x14ac:dyDescent="0.25">
      <c r="A48" t="s">
        <v>7941</v>
      </c>
      <c r="B48" t="s">
        <v>9797</v>
      </c>
      <c r="C48" t="s">
        <v>1</v>
      </c>
      <c r="D48" t="s">
        <v>7703</v>
      </c>
      <c r="E48" t="s">
        <v>9546</v>
      </c>
      <c r="F48" t="s">
        <v>9547</v>
      </c>
      <c r="G48">
        <v>5522</v>
      </c>
      <c r="H48">
        <v>5522</v>
      </c>
      <c r="I48">
        <v>5522</v>
      </c>
      <c r="J48">
        <v>5522</v>
      </c>
      <c r="K48">
        <v>0</v>
      </c>
      <c r="L48" s="2">
        <v>0</v>
      </c>
      <c r="M48" s="2">
        <v>0</v>
      </c>
      <c r="N48" s="2">
        <v>0</v>
      </c>
      <c r="O48" s="151">
        <v>43</v>
      </c>
      <c r="P48" s="2">
        <v>0</v>
      </c>
      <c r="Q48" s="2">
        <v>0</v>
      </c>
      <c r="R48" s="2">
        <v>0</v>
      </c>
      <c r="S48" s="2">
        <v>0</v>
      </c>
      <c r="T48" s="2">
        <v>0</v>
      </c>
      <c r="U48" s="2">
        <v>43</v>
      </c>
      <c r="V48" t="s">
        <v>55</v>
      </c>
    </row>
    <row r="49" spans="1:22" x14ac:dyDescent="0.25">
      <c r="A49" t="s">
        <v>7941</v>
      </c>
      <c r="B49" t="s">
        <v>9797</v>
      </c>
      <c r="C49" t="s">
        <v>1</v>
      </c>
      <c r="D49" t="s">
        <v>7703</v>
      </c>
      <c r="E49" t="s">
        <v>9546</v>
      </c>
      <c r="F49" t="s">
        <v>9547</v>
      </c>
      <c r="G49">
        <v>5521</v>
      </c>
      <c r="H49">
        <v>5521</v>
      </c>
      <c r="I49">
        <v>5521</v>
      </c>
      <c r="J49">
        <v>5521</v>
      </c>
      <c r="K49">
        <v>0</v>
      </c>
      <c r="L49" s="2">
        <v>0</v>
      </c>
      <c r="M49" s="2">
        <v>0</v>
      </c>
      <c r="N49" s="2">
        <v>0</v>
      </c>
      <c r="O49" s="151">
        <v>33</v>
      </c>
      <c r="P49" s="2">
        <v>0</v>
      </c>
      <c r="Q49" s="2">
        <v>0</v>
      </c>
      <c r="R49" s="2">
        <v>0</v>
      </c>
      <c r="S49" s="2">
        <v>0</v>
      </c>
      <c r="T49" s="2">
        <v>0</v>
      </c>
      <c r="U49" s="2">
        <v>33</v>
      </c>
      <c r="V49" t="s">
        <v>55</v>
      </c>
    </row>
    <row r="50" spans="1:22" x14ac:dyDescent="0.25">
      <c r="A50" t="s">
        <v>7941</v>
      </c>
      <c r="B50" t="s">
        <v>9797</v>
      </c>
      <c r="C50" t="s">
        <v>1</v>
      </c>
      <c r="D50" t="s">
        <v>7703</v>
      </c>
      <c r="E50" t="s">
        <v>9546</v>
      </c>
      <c r="F50" t="s">
        <v>9547</v>
      </c>
      <c r="G50">
        <v>5520</v>
      </c>
      <c r="H50">
        <v>5520</v>
      </c>
      <c r="I50">
        <v>5520</v>
      </c>
      <c r="J50">
        <v>5520</v>
      </c>
      <c r="K50">
        <v>0</v>
      </c>
      <c r="L50" s="2">
        <v>0</v>
      </c>
      <c r="M50" s="2">
        <v>0</v>
      </c>
      <c r="N50" s="2">
        <v>0</v>
      </c>
      <c r="O50" s="151">
        <v>571</v>
      </c>
      <c r="P50" s="2">
        <v>0</v>
      </c>
      <c r="Q50" s="2">
        <v>0</v>
      </c>
      <c r="R50" s="2">
        <v>0</v>
      </c>
      <c r="S50" s="2">
        <v>0</v>
      </c>
      <c r="T50" s="2">
        <v>0</v>
      </c>
      <c r="U50" s="2">
        <v>571</v>
      </c>
      <c r="V50" t="s">
        <v>55</v>
      </c>
    </row>
    <row r="51" spans="1:22" x14ac:dyDescent="0.25">
      <c r="A51" t="s">
        <v>7941</v>
      </c>
      <c r="B51" t="s">
        <v>9797</v>
      </c>
      <c r="C51" t="s">
        <v>1</v>
      </c>
      <c r="D51" t="s">
        <v>7703</v>
      </c>
      <c r="E51" t="s">
        <v>9546</v>
      </c>
      <c r="F51" t="s">
        <v>9547</v>
      </c>
      <c r="G51">
        <v>5519</v>
      </c>
      <c r="H51">
        <v>5519</v>
      </c>
      <c r="I51">
        <v>5519</v>
      </c>
      <c r="J51">
        <v>5519</v>
      </c>
      <c r="K51">
        <v>0</v>
      </c>
      <c r="L51" s="2">
        <v>0</v>
      </c>
      <c r="M51" s="2">
        <v>0</v>
      </c>
      <c r="N51" s="2">
        <v>0</v>
      </c>
      <c r="O51" s="151">
        <v>258.75</v>
      </c>
      <c r="P51" s="2">
        <v>0</v>
      </c>
      <c r="Q51" s="2">
        <v>0</v>
      </c>
      <c r="R51" s="2">
        <v>0</v>
      </c>
      <c r="S51" s="2">
        <v>0</v>
      </c>
      <c r="T51" s="2">
        <v>0</v>
      </c>
      <c r="U51" s="2">
        <v>258.75</v>
      </c>
      <c r="V51" t="s">
        <v>55</v>
      </c>
    </row>
    <row r="52" spans="1:22" x14ac:dyDescent="0.25">
      <c r="A52" t="s">
        <v>7941</v>
      </c>
      <c r="B52" t="s">
        <v>9797</v>
      </c>
      <c r="C52" t="s">
        <v>1</v>
      </c>
      <c r="D52" t="s">
        <v>7703</v>
      </c>
      <c r="E52" t="s">
        <v>9546</v>
      </c>
      <c r="F52" t="s">
        <v>9547</v>
      </c>
      <c r="G52">
        <v>5518</v>
      </c>
      <c r="H52">
        <v>5518</v>
      </c>
      <c r="I52">
        <v>5518</v>
      </c>
      <c r="J52">
        <v>5518</v>
      </c>
      <c r="K52">
        <v>0</v>
      </c>
      <c r="L52" s="2">
        <v>0</v>
      </c>
      <c r="M52" s="2">
        <v>0</v>
      </c>
      <c r="N52" s="2">
        <v>0</v>
      </c>
      <c r="O52" s="151">
        <v>541.25</v>
      </c>
      <c r="P52" s="2">
        <v>0</v>
      </c>
      <c r="Q52" s="2">
        <v>0</v>
      </c>
      <c r="R52" s="2">
        <v>0</v>
      </c>
      <c r="S52" s="2">
        <v>0</v>
      </c>
      <c r="T52" s="2">
        <v>0</v>
      </c>
      <c r="U52" s="2">
        <v>541.25</v>
      </c>
      <c r="V52" t="s">
        <v>55</v>
      </c>
    </row>
    <row r="53" spans="1:22" x14ac:dyDescent="0.25">
      <c r="A53" t="s">
        <v>7941</v>
      </c>
      <c r="B53" t="s">
        <v>9797</v>
      </c>
      <c r="C53" t="s">
        <v>1</v>
      </c>
      <c r="D53" t="s">
        <v>7703</v>
      </c>
      <c r="E53" t="s">
        <v>9546</v>
      </c>
      <c r="F53" t="s">
        <v>9547</v>
      </c>
      <c r="G53">
        <v>5517</v>
      </c>
      <c r="H53">
        <v>5517</v>
      </c>
      <c r="I53">
        <v>5517</v>
      </c>
      <c r="J53">
        <v>5517</v>
      </c>
      <c r="K53">
        <v>0</v>
      </c>
      <c r="L53" s="2">
        <v>0</v>
      </c>
      <c r="M53" s="2">
        <v>0</v>
      </c>
      <c r="N53" s="2">
        <v>0</v>
      </c>
      <c r="O53" s="151">
        <v>17.600000000000001</v>
      </c>
      <c r="P53" s="2">
        <v>0</v>
      </c>
      <c r="Q53" s="2">
        <v>0</v>
      </c>
      <c r="R53" s="2">
        <v>0</v>
      </c>
      <c r="S53" s="2">
        <v>0</v>
      </c>
      <c r="T53" s="2">
        <v>0</v>
      </c>
      <c r="U53" s="2">
        <v>17.600000000000001</v>
      </c>
      <c r="V53" t="s">
        <v>55</v>
      </c>
    </row>
    <row r="54" spans="1:22" x14ac:dyDescent="0.25">
      <c r="A54" t="s">
        <v>7941</v>
      </c>
      <c r="B54" t="s">
        <v>9797</v>
      </c>
      <c r="C54" t="s">
        <v>1</v>
      </c>
      <c r="D54" t="s">
        <v>7703</v>
      </c>
      <c r="E54" t="s">
        <v>9546</v>
      </c>
      <c r="F54" t="s">
        <v>9547</v>
      </c>
      <c r="G54">
        <v>5516</v>
      </c>
      <c r="H54">
        <v>5516</v>
      </c>
      <c r="I54">
        <v>5516</v>
      </c>
      <c r="J54">
        <v>5516</v>
      </c>
      <c r="K54">
        <v>0</v>
      </c>
      <c r="L54" s="2">
        <v>0</v>
      </c>
      <c r="M54" s="2">
        <v>0</v>
      </c>
      <c r="N54" s="2">
        <v>0</v>
      </c>
      <c r="O54" s="151">
        <v>39.85</v>
      </c>
      <c r="P54" s="2">
        <v>0</v>
      </c>
      <c r="Q54" s="2">
        <v>0</v>
      </c>
      <c r="R54" s="2">
        <v>0</v>
      </c>
      <c r="S54" s="2">
        <v>0</v>
      </c>
      <c r="T54" s="2">
        <v>0</v>
      </c>
      <c r="U54" s="2">
        <v>39.85</v>
      </c>
      <c r="V54" t="s">
        <v>55</v>
      </c>
    </row>
    <row r="55" spans="1:22" x14ac:dyDescent="0.25">
      <c r="A55" t="s">
        <v>7941</v>
      </c>
      <c r="B55" t="s">
        <v>9797</v>
      </c>
      <c r="C55" t="s">
        <v>1</v>
      </c>
      <c r="D55" t="s">
        <v>7703</v>
      </c>
      <c r="E55" t="s">
        <v>9546</v>
      </c>
      <c r="F55" t="s">
        <v>9547</v>
      </c>
      <c r="G55">
        <v>5515</v>
      </c>
      <c r="H55">
        <v>5515</v>
      </c>
      <c r="I55">
        <v>5515</v>
      </c>
      <c r="J55">
        <v>5515</v>
      </c>
      <c r="K55">
        <v>0</v>
      </c>
      <c r="L55" s="2">
        <v>0</v>
      </c>
      <c r="M55" s="2">
        <v>0</v>
      </c>
      <c r="N55" s="2">
        <v>0</v>
      </c>
      <c r="O55" s="151">
        <v>150.63999999999999</v>
      </c>
      <c r="P55" s="2">
        <v>0</v>
      </c>
      <c r="Q55" s="2">
        <v>0</v>
      </c>
      <c r="R55" s="2">
        <v>0</v>
      </c>
      <c r="S55" s="2">
        <v>0</v>
      </c>
      <c r="T55" s="2">
        <v>0</v>
      </c>
      <c r="U55" s="2">
        <v>150.63999999999999</v>
      </c>
      <c r="V55" t="s">
        <v>55</v>
      </c>
    </row>
    <row r="56" spans="1:22" x14ac:dyDescent="0.25">
      <c r="A56" t="s">
        <v>7941</v>
      </c>
      <c r="B56" t="s">
        <v>9797</v>
      </c>
      <c r="C56" t="s">
        <v>1</v>
      </c>
      <c r="D56" t="s">
        <v>7703</v>
      </c>
      <c r="E56" t="s">
        <v>9546</v>
      </c>
      <c r="F56" t="s">
        <v>9547</v>
      </c>
      <c r="G56">
        <v>5514</v>
      </c>
      <c r="H56">
        <v>5514</v>
      </c>
      <c r="I56">
        <v>5514</v>
      </c>
      <c r="J56">
        <v>5514</v>
      </c>
      <c r="K56">
        <v>0</v>
      </c>
      <c r="L56" s="2">
        <v>0</v>
      </c>
      <c r="M56" s="2">
        <v>0</v>
      </c>
      <c r="N56" s="2">
        <v>0</v>
      </c>
      <c r="O56" s="151">
        <v>53.2</v>
      </c>
      <c r="P56" s="2">
        <v>0</v>
      </c>
      <c r="Q56" s="2">
        <v>0</v>
      </c>
      <c r="R56" s="2">
        <v>0</v>
      </c>
      <c r="S56" s="2">
        <v>0</v>
      </c>
      <c r="T56" s="2">
        <v>0</v>
      </c>
      <c r="U56" s="2">
        <v>53.2</v>
      </c>
      <c r="V56" t="s">
        <v>55</v>
      </c>
    </row>
    <row r="57" spans="1:22" x14ac:dyDescent="0.25">
      <c r="A57" t="s">
        <v>7941</v>
      </c>
      <c r="B57" t="s">
        <v>9797</v>
      </c>
      <c r="C57" t="s">
        <v>1</v>
      </c>
      <c r="D57" t="s">
        <v>7703</v>
      </c>
      <c r="E57" t="s">
        <v>9546</v>
      </c>
      <c r="F57" t="s">
        <v>9547</v>
      </c>
      <c r="G57">
        <v>5513</v>
      </c>
      <c r="H57">
        <v>5513</v>
      </c>
      <c r="I57">
        <v>5513</v>
      </c>
      <c r="J57">
        <v>5513</v>
      </c>
      <c r="K57">
        <v>0</v>
      </c>
      <c r="L57" s="2">
        <v>0</v>
      </c>
      <c r="M57" s="2">
        <v>0</v>
      </c>
      <c r="N57" s="2">
        <v>0</v>
      </c>
      <c r="O57" s="151">
        <v>484.75</v>
      </c>
      <c r="P57" s="2">
        <v>0</v>
      </c>
      <c r="Q57" s="2">
        <v>0</v>
      </c>
      <c r="R57" s="2">
        <v>0</v>
      </c>
      <c r="S57" s="2">
        <v>0</v>
      </c>
      <c r="T57" s="2">
        <v>0</v>
      </c>
      <c r="U57" s="2">
        <v>484.75</v>
      </c>
      <c r="V57" t="s">
        <v>55</v>
      </c>
    </row>
    <row r="58" spans="1:22" x14ac:dyDescent="0.25">
      <c r="A58" t="s">
        <v>7941</v>
      </c>
      <c r="B58" t="s">
        <v>9796</v>
      </c>
      <c r="C58" t="s">
        <v>1</v>
      </c>
      <c r="D58" t="s">
        <v>7703</v>
      </c>
      <c r="E58" t="s">
        <v>9546</v>
      </c>
      <c r="F58" t="s">
        <v>9547</v>
      </c>
      <c r="G58">
        <v>5512</v>
      </c>
      <c r="H58">
        <v>5512</v>
      </c>
      <c r="I58">
        <v>5512</v>
      </c>
      <c r="J58">
        <v>5512</v>
      </c>
      <c r="K58">
        <v>0</v>
      </c>
      <c r="L58" s="2">
        <v>0</v>
      </c>
      <c r="M58" s="2">
        <v>0</v>
      </c>
      <c r="N58" s="2">
        <v>0</v>
      </c>
      <c r="O58" s="151">
        <v>58</v>
      </c>
      <c r="P58" s="2">
        <v>0</v>
      </c>
      <c r="Q58" s="2">
        <v>0</v>
      </c>
      <c r="R58" s="2">
        <v>0</v>
      </c>
      <c r="S58" s="2">
        <v>0</v>
      </c>
      <c r="T58" s="2">
        <v>0</v>
      </c>
      <c r="U58" s="2">
        <v>58</v>
      </c>
      <c r="V58" t="s">
        <v>55</v>
      </c>
    </row>
    <row r="59" spans="1:22" x14ac:dyDescent="0.25">
      <c r="A59" t="s">
        <v>7941</v>
      </c>
      <c r="B59" t="s">
        <v>9796</v>
      </c>
      <c r="C59" t="s">
        <v>1</v>
      </c>
      <c r="D59" t="s">
        <v>7703</v>
      </c>
      <c r="E59" t="s">
        <v>9546</v>
      </c>
      <c r="F59" t="s">
        <v>9547</v>
      </c>
      <c r="G59">
        <v>5511</v>
      </c>
      <c r="H59">
        <v>5511</v>
      </c>
      <c r="I59">
        <v>5511</v>
      </c>
      <c r="J59">
        <v>5511</v>
      </c>
      <c r="K59">
        <v>0</v>
      </c>
      <c r="L59" s="2">
        <v>0</v>
      </c>
      <c r="M59" s="2">
        <v>0</v>
      </c>
      <c r="N59" s="2">
        <v>0</v>
      </c>
      <c r="O59" s="151">
        <v>14.41</v>
      </c>
      <c r="P59" s="2">
        <v>0</v>
      </c>
      <c r="Q59" s="2">
        <v>0</v>
      </c>
      <c r="R59" s="2">
        <v>0</v>
      </c>
      <c r="S59" s="2">
        <v>0</v>
      </c>
      <c r="T59" s="2">
        <v>0</v>
      </c>
      <c r="U59" s="2">
        <v>14.41</v>
      </c>
      <c r="V59" t="s">
        <v>55</v>
      </c>
    </row>
    <row r="60" spans="1:22" x14ac:dyDescent="0.25">
      <c r="A60" t="s">
        <v>7941</v>
      </c>
      <c r="B60" t="s">
        <v>9796</v>
      </c>
      <c r="C60" t="s">
        <v>1</v>
      </c>
      <c r="D60" t="s">
        <v>7703</v>
      </c>
      <c r="E60" t="s">
        <v>9546</v>
      </c>
      <c r="F60" t="s">
        <v>9547</v>
      </c>
      <c r="G60">
        <v>5510</v>
      </c>
      <c r="H60">
        <v>5510</v>
      </c>
      <c r="I60">
        <v>5510</v>
      </c>
      <c r="J60">
        <v>5510</v>
      </c>
      <c r="K60">
        <v>0</v>
      </c>
      <c r="L60" s="2">
        <v>0</v>
      </c>
      <c r="M60" s="2">
        <v>0</v>
      </c>
      <c r="N60" s="2">
        <v>0</v>
      </c>
      <c r="O60" s="151">
        <v>26.35</v>
      </c>
      <c r="P60" s="2">
        <v>0</v>
      </c>
      <c r="Q60" s="2">
        <v>0</v>
      </c>
      <c r="R60" s="2">
        <v>0</v>
      </c>
      <c r="S60" s="2">
        <v>0</v>
      </c>
      <c r="T60" s="2">
        <v>0</v>
      </c>
      <c r="U60" s="2">
        <v>26.35</v>
      </c>
      <c r="V60" t="s">
        <v>55</v>
      </c>
    </row>
    <row r="61" spans="1:22" x14ac:dyDescent="0.25">
      <c r="A61" t="s">
        <v>7941</v>
      </c>
      <c r="B61" t="s">
        <v>9796</v>
      </c>
      <c r="C61" t="s">
        <v>1</v>
      </c>
      <c r="D61" t="s">
        <v>7703</v>
      </c>
      <c r="E61" t="s">
        <v>9546</v>
      </c>
      <c r="F61" t="s">
        <v>9547</v>
      </c>
      <c r="G61">
        <v>5509</v>
      </c>
      <c r="H61">
        <v>5509</v>
      </c>
      <c r="I61">
        <v>5509</v>
      </c>
      <c r="J61">
        <v>5509</v>
      </c>
      <c r="K61">
        <v>0</v>
      </c>
      <c r="L61" s="2">
        <v>0</v>
      </c>
      <c r="M61" s="2">
        <v>0</v>
      </c>
      <c r="N61" s="2">
        <v>0</v>
      </c>
      <c r="O61" s="151">
        <v>20.8</v>
      </c>
      <c r="P61" s="2">
        <v>0</v>
      </c>
      <c r="Q61" s="2">
        <v>0</v>
      </c>
      <c r="R61" s="2">
        <v>0</v>
      </c>
      <c r="S61" s="2">
        <v>0</v>
      </c>
      <c r="T61" s="2">
        <v>0</v>
      </c>
      <c r="U61" s="2">
        <v>20.8</v>
      </c>
      <c r="V61" t="s">
        <v>55</v>
      </c>
    </row>
    <row r="62" spans="1:22" x14ac:dyDescent="0.25">
      <c r="A62" t="s">
        <v>7941</v>
      </c>
      <c r="B62" t="s">
        <v>9796</v>
      </c>
      <c r="C62" t="s">
        <v>1</v>
      </c>
      <c r="D62" t="s">
        <v>7703</v>
      </c>
      <c r="E62" t="s">
        <v>9546</v>
      </c>
      <c r="F62" t="s">
        <v>9547</v>
      </c>
      <c r="G62">
        <v>5508</v>
      </c>
      <c r="H62">
        <v>5508</v>
      </c>
      <c r="I62">
        <v>5508</v>
      </c>
      <c r="J62">
        <v>5508</v>
      </c>
      <c r="K62">
        <v>0</v>
      </c>
      <c r="L62" s="2">
        <v>0</v>
      </c>
      <c r="M62" s="2">
        <v>0</v>
      </c>
      <c r="N62" s="2">
        <v>0</v>
      </c>
      <c r="O62" s="151">
        <v>113.2</v>
      </c>
      <c r="P62" s="2">
        <v>0</v>
      </c>
      <c r="Q62" s="2">
        <v>0</v>
      </c>
      <c r="R62" s="2">
        <v>0</v>
      </c>
      <c r="S62" s="2">
        <v>0</v>
      </c>
      <c r="T62" s="2">
        <v>0</v>
      </c>
      <c r="U62" s="2">
        <v>113.2</v>
      </c>
      <c r="V62" t="s">
        <v>55</v>
      </c>
    </row>
    <row r="63" spans="1:22" x14ac:dyDescent="0.25">
      <c r="A63" t="s">
        <v>7941</v>
      </c>
      <c r="B63" t="s">
        <v>9796</v>
      </c>
      <c r="C63" t="s">
        <v>1</v>
      </c>
      <c r="D63" t="s">
        <v>7703</v>
      </c>
      <c r="E63" t="s">
        <v>9546</v>
      </c>
      <c r="F63" t="s">
        <v>9547</v>
      </c>
      <c r="G63">
        <v>5507</v>
      </c>
      <c r="H63">
        <v>5507</v>
      </c>
      <c r="I63">
        <v>5507</v>
      </c>
      <c r="J63">
        <v>5507</v>
      </c>
      <c r="K63">
        <v>0</v>
      </c>
      <c r="L63" s="2">
        <v>0</v>
      </c>
      <c r="M63" s="2">
        <v>0</v>
      </c>
      <c r="N63" s="2">
        <v>0</v>
      </c>
      <c r="O63" s="151">
        <v>833.4</v>
      </c>
      <c r="P63" s="2">
        <v>0</v>
      </c>
      <c r="Q63" s="2">
        <v>0</v>
      </c>
      <c r="R63" s="2">
        <v>0</v>
      </c>
      <c r="S63" s="2">
        <v>0</v>
      </c>
      <c r="T63" s="2">
        <v>0</v>
      </c>
      <c r="U63" s="2">
        <v>833.4</v>
      </c>
      <c r="V63" t="s">
        <v>55</v>
      </c>
    </row>
    <row r="64" spans="1:22" x14ac:dyDescent="0.25">
      <c r="A64" t="s">
        <v>7941</v>
      </c>
      <c r="B64" t="s">
        <v>9796</v>
      </c>
      <c r="C64" t="s">
        <v>1</v>
      </c>
      <c r="D64" t="s">
        <v>7703</v>
      </c>
      <c r="E64" t="s">
        <v>9546</v>
      </c>
      <c r="F64" t="s">
        <v>9547</v>
      </c>
      <c r="G64">
        <v>5506</v>
      </c>
      <c r="H64">
        <v>5506</v>
      </c>
      <c r="I64">
        <v>5506</v>
      </c>
      <c r="J64">
        <v>5506</v>
      </c>
      <c r="K64">
        <v>0</v>
      </c>
      <c r="L64" s="2">
        <v>0</v>
      </c>
      <c r="M64" s="2">
        <v>0</v>
      </c>
      <c r="N64" s="2">
        <v>0</v>
      </c>
      <c r="O64" s="151">
        <v>157.5</v>
      </c>
      <c r="P64" s="2">
        <v>0</v>
      </c>
      <c r="Q64" s="2">
        <v>0</v>
      </c>
      <c r="R64" s="2">
        <v>0</v>
      </c>
      <c r="S64" s="2">
        <v>0</v>
      </c>
      <c r="T64" s="2">
        <v>0</v>
      </c>
      <c r="U64" s="2">
        <v>157.5</v>
      </c>
      <c r="V64" t="s">
        <v>55</v>
      </c>
    </row>
    <row r="65" spans="1:22" x14ac:dyDescent="0.25">
      <c r="A65" t="s">
        <v>7941</v>
      </c>
      <c r="B65" t="s">
        <v>9796</v>
      </c>
      <c r="C65" t="s">
        <v>1</v>
      </c>
      <c r="D65" t="s">
        <v>7703</v>
      </c>
      <c r="E65" t="s">
        <v>9546</v>
      </c>
      <c r="F65" t="s">
        <v>9547</v>
      </c>
      <c r="G65">
        <v>5505</v>
      </c>
      <c r="H65">
        <v>5505</v>
      </c>
      <c r="I65">
        <v>5505</v>
      </c>
      <c r="J65">
        <v>5505</v>
      </c>
      <c r="K65">
        <v>0</v>
      </c>
      <c r="L65" s="2">
        <v>0</v>
      </c>
      <c r="M65" s="2">
        <v>0</v>
      </c>
      <c r="N65" s="2">
        <v>0</v>
      </c>
      <c r="O65" s="151">
        <v>110.8</v>
      </c>
      <c r="P65" s="2">
        <v>0</v>
      </c>
      <c r="Q65" s="2">
        <v>0</v>
      </c>
      <c r="R65" s="2">
        <v>0</v>
      </c>
      <c r="S65" s="2">
        <v>0</v>
      </c>
      <c r="T65" s="2">
        <v>0</v>
      </c>
      <c r="U65" s="2">
        <v>110.8</v>
      </c>
      <c r="V65" t="s">
        <v>55</v>
      </c>
    </row>
    <row r="66" spans="1:22" x14ac:dyDescent="0.25">
      <c r="A66" t="s">
        <v>7941</v>
      </c>
      <c r="B66" t="s">
        <v>9796</v>
      </c>
      <c r="C66" t="s">
        <v>1</v>
      </c>
      <c r="D66" t="s">
        <v>7703</v>
      </c>
      <c r="E66" t="s">
        <v>9546</v>
      </c>
      <c r="F66" t="s">
        <v>9547</v>
      </c>
      <c r="G66">
        <v>5504</v>
      </c>
      <c r="H66">
        <v>5504</v>
      </c>
      <c r="I66">
        <v>5504</v>
      </c>
      <c r="J66">
        <v>5504</v>
      </c>
      <c r="K66">
        <v>0</v>
      </c>
      <c r="L66" s="2">
        <v>0</v>
      </c>
      <c r="M66" s="2">
        <v>0</v>
      </c>
      <c r="N66" s="2">
        <v>0</v>
      </c>
      <c r="O66" s="151">
        <v>446.4</v>
      </c>
      <c r="P66" s="2">
        <v>0</v>
      </c>
      <c r="Q66" s="2">
        <v>0</v>
      </c>
      <c r="R66" s="2">
        <v>0</v>
      </c>
      <c r="S66" s="2">
        <v>0</v>
      </c>
      <c r="T66" s="2">
        <v>0</v>
      </c>
      <c r="U66" s="2">
        <v>446.4</v>
      </c>
      <c r="V66" t="s">
        <v>55</v>
      </c>
    </row>
    <row r="67" spans="1:22" x14ac:dyDescent="0.25">
      <c r="A67" t="s">
        <v>7941</v>
      </c>
      <c r="B67" t="s">
        <v>9796</v>
      </c>
      <c r="C67" t="s">
        <v>1</v>
      </c>
      <c r="D67" t="s">
        <v>7703</v>
      </c>
      <c r="E67" t="s">
        <v>9546</v>
      </c>
      <c r="F67" t="s">
        <v>9547</v>
      </c>
      <c r="G67">
        <v>5503</v>
      </c>
      <c r="H67">
        <v>5503</v>
      </c>
      <c r="I67">
        <v>5503</v>
      </c>
      <c r="J67">
        <v>5503</v>
      </c>
      <c r="K67">
        <v>0</v>
      </c>
      <c r="L67" s="2">
        <v>0</v>
      </c>
      <c r="M67" s="2">
        <v>0</v>
      </c>
      <c r="N67" s="2">
        <v>0</v>
      </c>
      <c r="O67" s="151">
        <v>22.5</v>
      </c>
      <c r="P67" s="2">
        <v>0</v>
      </c>
      <c r="Q67" s="2">
        <v>0</v>
      </c>
      <c r="R67" s="2">
        <v>0</v>
      </c>
      <c r="S67" s="2">
        <v>0</v>
      </c>
      <c r="T67" s="2">
        <v>0</v>
      </c>
      <c r="U67" s="2">
        <v>22.5</v>
      </c>
      <c r="V67" t="s">
        <v>55</v>
      </c>
    </row>
    <row r="68" spans="1:22" x14ac:dyDescent="0.25">
      <c r="A68" t="s">
        <v>7941</v>
      </c>
      <c r="B68" t="s">
        <v>9796</v>
      </c>
      <c r="C68" t="s">
        <v>1</v>
      </c>
      <c r="D68" t="s">
        <v>7703</v>
      </c>
      <c r="E68" t="s">
        <v>9546</v>
      </c>
      <c r="F68" t="s">
        <v>9547</v>
      </c>
      <c r="G68">
        <v>5502</v>
      </c>
      <c r="H68">
        <v>5502</v>
      </c>
      <c r="I68">
        <v>5502</v>
      </c>
      <c r="J68">
        <v>5502</v>
      </c>
      <c r="K68">
        <v>0</v>
      </c>
      <c r="L68" s="2">
        <v>0</v>
      </c>
      <c r="M68" s="2">
        <v>0</v>
      </c>
      <c r="N68" s="2">
        <v>0</v>
      </c>
      <c r="O68" s="151">
        <v>180</v>
      </c>
      <c r="P68" s="2">
        <v>0</v>
      </c>
      <c r="Q68" s="2">
        <v>0</v>
      </c>
      <c r="R68" s="2">
        <v>0</v>
      </c>
      <c r="S68" s="2">
        <v>0</v>
      </c>
      <c r="T68" s="2">
        <v>0</v>
      </c>
      <c r="U68" s="2">
        <v>180</v>
      </c>
      <c r="V68" t="s">
        <v>55</v>
      </c>
    </row>
    <row r="69" spans="1:22" x14ac:dyDescent="0.25">
      <c r="A69" t="s">
        <v>7941</v>
      </c>
      <c r="B69" t="s">
        <v>9796</v>
      </c>
      <c r="C69" t="s">
        <v>1</v>
      </c>
      <c r="D69" t="s">
        <v>7703</v>
      </c>
      <c r="E69" t="s">
        <v>9546</v>
      </c>
      <c r="F69" t="s">
        <v>9547</v>
      </c>
      <c r="G69">
        <v>5501</v>
      </c>
      <c r="H69">
        <v>5501</v>
      </c>
      <c r="I69">
        <v>5501</v>
      </c>
      <c r="J69">
        <v>5501</v>
      </c>
      <c r="K69">
        <v>0</v>
      </c>
      <c r="L69" s="2">
        <v>0</v>
      </c>
      <c r="M69" s="2">
        <v>0</v>
      </c>
      <c r="N69" s="2">
        <v>0</v>
      </c>
      <c r="O69" s="151">
        <v>30</v>
      </c>
      <c r="P69" s="2">
        <v>0</v>
      </c>
      <c r="Q69" s="2">
        <v>0</v>
      </c>
      <c r="R69" s="2">
        <v>0</v>
      </c>
      <c r="S69" s="2">
        <v>0</v>
      </c>
      <c r="T69" s="2">
        <v>0</v>
      </c>
      <c r="U69" s="2">
        <v>30</v>
      </c>
      <c r="V69" t="s">
        <v>55</v>
      </c>
    </row>
    <row r="70" spans="1:22" x14ac:dyDescent="0.25">
      <c r="A70" t="s">
        <v>7941</v>
      </c>
      <c r="B70" t="s">
        <v>9796</v>
      </c>
      <c r="C70" t="s">
        <v>1</v>
      </c>
      <c r="D70" t="s">
        <v>7703</v>
      </c>
      <c r="E70" t="s">
        <v>9546</v>
      </c>
      <c r="F70" t="s">
        <v>9547</v>
      </c>
      <c r="G70">
        <v>5500</v>
      </c>
      <c r="H70">
        <v>5500</v>
      </c>
      <c r="I70">
        <v>5500</v>
      </c>
      <c r="J70">
        <v>5500</v>
      </c>
      <c r="K70">
        <v>0</v>
      </c>
      <c r="L70" s="2">
        <v>0</v>
      </c>
      <c r="M70" s="2">
        <v>0</v>
      </c>
      <c r="N70" s="2">
        <v>0</v>
      </c>
      <c r="O70" s="151">
        <v>45</v>
      </c>
      <c r="P70" s="2">
        <v>0</v>
      </c>
      <c r="Q70" s="2">
        <v>0</v>
      </c>
      <c r="R70" s="2">
        <v>0</v>
      </c>
      <c r="S70" s="2">
        <v>0</v>
      </c>
      <c r="T70" s="2">
        <v>0</v>
      </c>
      <c r="U70" s="2">
        <v>45</v>
      </c>
      <c r="V70" t="s">
        <v>55</v>
      </c>
    </row>
    <row r="71" spans="1:22" x14ac:dyDescent="0.25">
      <c r="A71" t="s">
        <v>7941</v>
      </c>
      <c r="B71" t="s">
        <v>9796</v>
      </c>
      <c r="C71" t="s">
        <v>1</v>
      </c>
      <c r="D71" t="s">
        <v>7703</v>
      </c>
      <c r="E71" t="s">
        <v>9546</v>
      </c>
      <c r="F71" t="s">
        <v>9547</v>
      </c>
      <c r="G71">
        <v>5499</v>
      </c>
      <c r="H71">
        <v>5499</v>
      </c>
      <c r="I71">
        <v>5499</v>
      </c>
      <c r="J71">
        <v>5499</v>
      </c>
      <c r="K71">
        <v>0</v>
      </c>
      <c r="L71" s="2">
        <v>0</v>
      </c>
      <c r="M71" s="2">
        <v>0</v>
      </c>
      <c r="N71" s="2">
        <v>0</v>
      </c>
      <c r="O71" s="151">
        <v>99</v>
      </c>
      <c r="P71" s="2">
        <v>0</v>
      </c>
      <c r="Q71" s="2">
        <v>0</v>
      </c>
      <c r="R71" s="2">
        <v>0</v>
      </c>
      <c r="S71" s="2">
        <v>0</v>
      </c>
      <c r="T71" s="2">
        <v>0</v>
      </c>
      <c r="U71" s="2">
        <v>99</v>
      </c>
      <c r="V71" t="s">
        <v>55</v>
      </c>
    </row>
    <row r="72" spans="1:22" x14ac:dyDescent="0.25">
      <c r="A72" t="s">
        <v>7941</v>
      </c>
      <c r="B72" t="s">
        <v>9796</v>
      </c>
      <c r="C72" t="s">
        <v>1</v>
      </c>
      <c r="D72" t="s">
        <v>7703</v>
      </c>
      <c r="E72" t="s">
        <v>9546</v>
      </c>
      <c r="F72" t="s">
        <v>9547</v>
      </c>
      <c r="G72">
        <v>5498</v>
      </c>
      <c r="H72">
        <v>5498</v>
      </c>
      <c r="I72">
        <v>5498</v>
      </c>
      <c r="J72">
        <v>5498</v>
      </c>
      <c r="K72">
        <v>0</v>
      </c>
      <c r="L72" s="2">
        <v>0</v>
      </c>
      <c r="M72" s="2">
        <v>0</v>
      </c>
      <c r="N72" s="2">
        <v>0</v>
      </c>
      <c r="O72" s="151">
        <v>202.7</v>
      </c>
      <c r="P72" s="2">
        <v>0</v>
      </c>
      <c r="Q72" s="2">
        <v>0</v>
      </c>
      <c r="R72" s="2">
        <v>0</v>
      </c>
      <c r="S72" s="2">
        <v>0</v>
      </c>
      <c r="T72" s="2">
        <v>0</v>
      </c>
      <c r="U72" s="2">
        <v>202.7</v>
      </c>
      <c r="V72" t="s">
        <v>55</v>
      </c>
    </row>
    <row r="73" spans="1:22" x14ac:dyDescent="0.25">
      <c r="A73" t="s">
        <v>7941</v>
      </c>
      <c r="B73" t="s">
        <v>9796</v>
      </c>
      <c r="C73" t="s">
        <v>1</v>
      </c>
      <c r="D73" t="s">
        <v>7703</v>
      </c>
      <c r="E73" t="s">
        <v>9546</v>
      </c>
      <c r="F73" t="s">
        <v>9547</v>
      </c>
      <c r="G73">
        <v>5497</v>
      </c>
      <c r="H73">
        <v>5497</v>
      </c>
      <c r="I73">
        <v>5497</v>
      </c>
      <c r="J73">
        <v>5497</v>
      </c>
      <c r="K73">
        <v>0</v>
      </c>
      <c r="L73" s="2">
        <v>0</v>
      </c>
      <c r="M73" s="2">
        <v>0</v>
      </c>
      <c r="N73" s="2">
        <v>0</v>
      </c>
      <c r="O73" s="151">
        <v>238</v>
      </c>
      <c r="P73" s="2">
        <v>0</v>
      </c>
      <c r="Q73" s="2">
        <v>0</v>
      </c>
      <c r="R73" s="2">
        <v>0</v>
      </c>
      <c r="S73" s="2">
        <v>0</v>
      </c>
      <c r="T73" s="2">
        <v>0</v>
      </c>
      <c r="U73" s="2">
        <v>238</v>
      </c>
      <c r="V73" t="s">
        <v>55</v>
      </c>
    </row>
    <row r="74" spans="1:22" x14ac:dyDescent="0.25">
      <c r="A74" t="s">
        <v>7941</v>
      </c>
      <c r="B74" t="s">
        <v>9796</v>
      </c>
      <c r="C74" t="s">
        <v>1</v>
      </c>
      <c r="D74" t="s">
        <v>7703</v>
      </c>
      <c r="E74" t="s">
        <v>9546</v>
      </c>
      <c r="F74" t="s">
        <v>9547</v>
      </c>
      <c r="G74">
        <v>5496</v>
      </c>
      <c r="H74">
        <v>5496</v>
      </c>
      <c r="I74">
        <v>5496</v>
      </c>
      <c r="J74">
        <v>5496</v>
      </c>
      <c r="K74">
        <v>0</v>
      </c>
      <c r="L74" s="2">
        <v>0</v>
      </c>
      <c r="M74" s="2">
        <v>0</v>
      </c>
      <c r="N74" s="2">
        <v>0</v>
      </c>
      <c r="O74" s="151">
        <v>154</v>
      </c>
      <c r="P74" s="2">
        <v>0</v>
      </c>
      <c r="Q74" s="2">
        <v>0</v>
      </c>
      <c r="R74" s="2">
        <v>0</v>
      </c>
      <c r="S74" s="2">
        <v>0</v>
      </c>
      <c r="T74" s="2">
        <v>0</v>
      </c>
      <c r="U74" s="2">
        <v>154</v>
      </c>
      <c r="V74" t="s">
        <v>55</v>
      </c>
    </row>
    <row r="75" spans="1:22" x14ac:dyDescent="0.25">
      <c r="A75" t="s">
        <v>7941</v>
      </c>
      <c r="B75" t="s">
        <v>9796</v>
      </c>
      <c r="C75" t="s">
        <v>1</v>
      </c>
      <c r="D75" t="s">
        <v>7703</v>
      </c>
      <c r="E75" t="s">
        <v>9546</v>
      </c>
      <c r="F75" t="s">
        <v>9547</v>
      </c>
      <c r="G75">
        <v>5495</v>
      </c>
      <c r="H75">
        <v>5495</v>
      </c>
      <c r="I75">
        <v>5495</v>
      </c>
      <c r="J75">
        <v>5495</v>
      </c>
      <c r="K75">
        <v>0</v>
      </c>
      <c r="L75" s="2">
        <v>0</v>
      </c>
      <c r="M75" s="2">
        <v>0</v>
      </c>
      <c r="N75" s="2">
        <v>0</v>
      </c>
      <c r="O75" s="151">
        <v>233.36</v>
      </c>
      <c r="P75" s="2">
        <v>0</v>
      </c>
      <c r="Q75" s="2">
        <v>0</v>
      </c>
      <c r="R75" s="2">
        <v>0</v>
      </c>
      <c r="S75" s="2">
        <v>0</v>
      </c>
      <c r="T75" s="2">
        <v>0</v>
      </c>
      <c r="U75" s="2">
        <v>233.36</v>
      </c>
      <c r="V75" t="s">
        <v>55</v>
      </c>
    </row>
    <row r="76" spans="1:22" x14ac:dyDescent="0.25">
      <c r="A76" t="s">
        <v>7941</v>
      </c>
      <c r="B76" t="s">
        <v>9796</v>
      </c>
      <c r="C76" t="s">
        <v>1</v>
      </c>
      <c r="D76" t="s">
        <v>7703</v>
      </c>
      <c r="E76" t="s">
        <v>9546</v>
      </c>
      <c r="F76" t="s">
        <v>9547</v>
      </c>
      <c r="G76">
        <v>5494</v>
      </c>
      <c r="H76">
        <v>5494</v>
      </c>
      <c r="I76">
        <v>5494</v>
      </c>
      <c r="J76">
        <v>5494</v>
      </c>
      <c r="K76">
        <v>0</v>
      </c>
      <c r="L76" s="2">
        <v>0</v>
      </c>
      <c r="M76" s="2">
        <v>0</v>
      </c>
      <c r="N76" s="2">
        <v>0</v>
      </c>
      <c r="O76" s="151">
        <v>285.85000000000002</v>
      </c>
      <c r="P76" s="2">
        <v>0</v>
      </c>
      <c r="Q76" s="2">
        <v>0</v>
      </c>
      <c r="R76" s="2">
        <v>0</v>
      </c>
      <c r="S76" s="2">
        <v>0</v>
      </c>
      <c r="T76" s="2">
        <v>0</v>
      </c>
      <c r="U76" s="2">
        <v>285.85000000000002</v>
      </c>
      <c r="V76" t="s">
        <v>55</v>
      </c>
    </row>
    <row r="77" spans="1:22" x14ac:dyDescent="0.25">
      <c r="A77" t="s">
        <v>7941</v>
      </c>
      <c r="B77" t="s">
        <v>9796</v>
      </c>
      <c r="C77" t="s">
        <v>1</v>
      </c>
      <c r="D77" t="s">
        <v>7703</v>
      </c>
      <c r="E77" t="s">
        <v>9546</v>
      </c>
      <c r="F77" t="s">
        <v>9547</v>
      </c>
      <c r="G77">
        <v>5493</v>
      </c>
      <c r="H77">
        <v>5493</v>
      </c>
      <c r="I77">
        <v>5493</v>
      </c>
      <c r="J77">
        <v>5493</v>
      </c>
      <c r="K77">
        <v>0</v>
      </c>
      <c r="L77" s="2">
        <v>0</v>
      </c>
      <c r="M77" s="2">
        <v>0</v>
      </c>
      <c r="N77" s="2">
        <v>0</v>
      </c>
      <c r="O77" s="151">
        <v>9</v>
      </c>
      <c r="P77" s="2">
        <v>0</v>
      </c>
      <c r="Q77" s="2">
        <v>0</v>
      </c>
      <c r="R77" s="2">
        <v>0</v>
      </c>
      <c r="S77" s="2">
        <v>0</v>
      </c>
      <c r="T77" s="2">
        <v>0</v>
      </c>
      <c r="U77" s="2">
        <v>9</v>
      </c>
      <c r="V77" t="s">
        <v>55</v>
      </c>
    </row>
    <row r="78" spans="1:22" x14ac:dyDescent="0.25">
      <c r="A78" t="s">
        <v>7941</v>
      </c>
      <c r="B78" t="s">
        <v>9796</v>
      </c>
      <c r="C78" t="s">
        <v>1</v>
      </c>
      <c r="D78" t="s">
        <v>7703</v>
      </c>
      <c r="E78" t="s">
        <v>9546</v>
      </c>
      <c r="F78" t="s">
        <v>9547</v>
      </c>
      <c r="G78">
        <v>5492</v>
      </c>
      <c r="H78">
        <v>5492</v>
      </c>
      <c r="I78">
        <v>5492</v>
      </c>
      <c r="J78">
        <v>5492</v>
      </c>
      <c r="K78">
        <v>0</v>
      </c>
      <c r="L78" s="2">
        <v>0</v>
      </c>
      <c r="M78" s="2">
        <v>0</v>
      </c>
      <c r="N78" s="2">
        <v>0</v>
      </c>
      <c r="O78" s="151">
        <v>12</v>
      </c>
      <c r="P78" s="2">
        <v>0</v>
      </c>
      <c r="Q78" s="2">
        <v>0</v>
      </c>
      <c r="R78" s="2">
        <v>0</v>
      </c>
      <c r="S78" s="2">
        <v>0</v>
      </c>
      <c r="T78" s="2">
        <v>0</v>
      </c>
      <c r="U78" s="2">
        <v>12</v>
      </c>
      <c r="V78" t="s">
        <v>55</v>
      </c>
    </row>
    <row r="79" spans="1:22" x14ac:dyDescent="0.25">
      <c r="A79" t="s">
        <v>7941</v>
      </c>
      <c r="B79" t="s">
        <v>9796</v>
      </c>
      <c r="C79" t="s">
        <v>1</v>
      </c>
      <c r="D79" t="s">
        <v>7703</v>
      </c>
      <c r="E79" t="s">
        <v>9546</v>
      </c>
      <c r="F79" t="s">
        <v>9547</v>
      </c>
      <c r="G79">
        <v>5491</v>
      </c>
      <c r="H79">
        <v>5491</v>
      </c>
      <c r="I79">
        <v>5491</v>
      </c>
      <c r="J79">
        <v>5491</v>
      </c>
      <c r="K79">
        <v>0</v>
      </c>
      <c r="L79" s="2">
        <v>0</v>
      </c>
      <c r="M79" s="2">
        <v>0</v>
      </c>
      <c r="N79" s="2">
        <v>0</v>
      </c>
      <c r="O79" s="151">
        <v>609</v>
      </c>
      <c r="P79" s="2">
        <v>0</v>
      </c>
      <c r="Q79" s="2">
        <v>0</v>
      </c>
      <c r="R79" s="2">
        <v>0</v>
      </c>
      <c r="S79" s="2">
        <v>0</v>
      </c>
      <c r="T79" s="2">
        <v>0</v>
      </c>
      <c r="U79" s="2">
        <v>609</v>
      </c>
      <c r="V79" t="s">
        <v>55</v>
      </c>
    </row>
    <row r="80" spans="1:22" x14ac:dyDescent="0.25">
      <c r="A80" t="s">
        <v>7941</v>
      </c>
      <c r="B80" t="s">
        <v>9796</v>
      </c>
      <c r="C80" t="s">
        <v>1</v>
      </c>
      <c r="D80" t="s">
        <v>7703</v>
      </c>
      <c r="E80" t="s">
        <v>9546</v>
      </c>
      <c r="F80" t="s">
        <v>9547</v>
      </c>
      <c r="G80">
        <v>5490</v>
      </c>
      <c r="H80">
        <v>5490</v>
      </c>
      <c r="I80">
        <v>5490</v>
      </c>
      <c r="J80">
        <v>5490</v>
      </c>
      <c r="K80">
        <v>0</v>
      </c>
      <c r="L80" s="2">
        <v>0</v>
      </c>
      <c r="M80" s="2">
        <v>0</v>
      </c>
      <c r="N80" s="2">
        <v>0</v>
      </c>
      <c r="O80" s="151">
        <v>172.8</v>
      </c>
      <c r="P80" s="2">
        <v>0</v>
      </c>
      <c r="Q80" s="2">
        <v>0</v>
      </c>
      <c r="R80" s="2">
        <v>0</v>
      </c>
      <c r="S80" s="2">
        <v>0</v>
      </c>
      <c r="T80" s="2">
        <v>0</v>
      </c>
      <c r="U80" s="2">
        <v>172.8</v>
      </c>
      <c r="V80" t="s">
        <v>55</v>
      </c>
    </row>
    <row r="81" spans="1:22" x14ac:dyDescent="0.25">
      <c r="A81" t="s">
        <v>7941</v>
      </c>
      <c r="B81" t="s">
        <v>9796</v>
      </c>
      <c r="C81" t="s">
        <v>1</v>
      </c>
      <c r="D81" t="s">
        <v>7703</v>
      </c>
      <c r="E81" t="s">
        <v>9546</v>
      </c>
      <c r="F81" t="s">
        <v>9547</v>
      </c>
      <c r="G81">
        <v>5489</v>
      </c>
      <c r="H81">
        <v>5489</v>
      </c>
      <c r="I81">
        <v>5489</v>
      </c>
      <c r="J81">
        <v>5489</v>
      </c>
      <c r="K81">
        <v>0</v>
      </c>
      <c r="L81" s="2">
        <v>0</v>
      </c>
      <c r="M81" s="2">
        <v>0</v>
      </c>
      <c r="N81" s="2">
        <v>0</v>
      </c>
      <c r="O81" s="151">
        <v>462</v>
      </c>
      <c r="P81" s="2">
        <v>0</v>
      </c>
      <c r="Q81" s="2">
        <v>0</v>
      </c>
      <c r="R81" s="2">
        <v>0</v>
      </c>
      <c r="S81" s="2">
        <v>0</v>
      </c>
      <c r="T81" s="2">
        <v>0</v>
      </c>
      <c r="U81" s="2">
        <v>462</v>
      </c>
      <c r="V81" t="s">
        <v>55</v>
      </c>
    </row>
    <row r="82" spans="1:22" x14ac:dyDescent="0.25">
      <c r="A82" t="s">
        <v>7941</v>
      </c>
      <c r="B82" t="s">
        <v>9795</v>
      </c>
      <c r="C82" t="s">
        <v>1</v>
      </c>
      <c r="D82" t="s">
        <v>7703</v>
      </c>
      <c r="E82" t="s">
        <v>9546</v>
      </c>
      <c r="F82" t="s">
        <v>9547</v>
      </c>
      <c r="G82">
        <v>5488</v>
      </c>
      <c r="H82">
        <v>5488</v>
      </c>
      <c r="I82">
        <v>5488</v>
      </c>
      <c r="J82">
        <v>5488</v>
      </c>
      <c r="K82">
        <v>0</v>
      </c>
      <c r="L82" s="2">
        <v>0</v>
      </c>
      <c r="M82" s="2">
        <v>0</v>
      </c>
      <c r="N82" s="2">
        <v>0</v>
      </c>
      <c r="O82" s="151">
        <v>60</v>
      </c>
      <c r="P82" s="2">
        <v>0</v>
      </c>
      <c r="Q82" s="2">
        <v>0</v>
      </c>
      <c r="R82" s="2">
        <v>0</v>
      </c>
      <c r="S82" s="2">
        <v>0</v>
      </c>
      <c r="T82" s="2">
        <v>0</v>
      </c>
      <c r="U82" s="2">
        <v>60</v>
      </c>
      <c r="V82" t="s">
        <v>55</v>
      </c>
    </row>
    <row r="83" spans="1:22" x14ac:dyDescent="0.25">
      <c r="A83" t="s">
        <v>7941</v>
      </c>
      <c r="B83" t="s">
        <v>9795</v>
      </c>
      <c r="C83" t="s">
        <v>1</v>
      </c>
      <c r="D83" t="s">
        <v>7703</v>
      </c>
      <c r="E83" t="s">
        <v>9546</v>
      </c>
      <c r="F83" t="s">
        <v>9547</v>
      </c>
      <c r="G83">
        <v>5487</v>
      </c>
      <c r="H83">
        <v>5487</v>
      </c>
      <c r="I83">
        <v>5487</v>
      </c>
      <c r="J83">
        <v>5487</v>
      </c>
      <c r="K83">
        <v>0</v>
      </c>
      <c r="L83" s="2">
        <v>0</v>
      </c>
      <c r="M83" s="2">
        <v>0</v>
      </c>
      <c r="N83" s="2">
        <v>0</v>
      </c>
      <c r="O83" s="151">
        <v>25</v>
      </c>
      <c r="P83" s="2">
        <v>0</v>
      </c>
      <c r="Q83" s="2">
        <v>0</v>
      </c>
      <c r="R83" s="2">
        <v>0</v>
      </c>
      <c r="S83" s="2">
        <v>0</v>
      </c>
      <c r="T83" s="2">
        <v>0</v>
      </c>
      <c r="U83" s="2">
        <v>25</v>
      </c>
      <c r="V83" t="s">
        <v>55</v>
      </c>
    </row>
    <row r="84" spans="1:22" x14ac:dyDescent="0.25">
      <c r="A84" t="s">
        <v>7941</v>
      </c>
      <c r="B84" t="s">
        <v>9795</v>
      </c>
      <c r="C84" t="s">
        <v>1</v>
      </c>
      <c r="D84" t="s">
        <v>7703</v>
      </c>
      <c r="E84" t="s">
        <v>9546</v>
      </c>
      <c r="F84" t="s">
        <v>9547</v>
      </c>
      <c r="G84">
        <v>5486</v>
      </c>
      <c r="H84">
        <v>5486</v>
      </c>
      <c r="I84">
        <v>5486</v>
      </c>
      <c r="J84">
        <v>5486</v>
      </c>
      <c r="K84">
        <v>0</v>
      </c>
      <c r="L84" s="2">
        <v>0</v>
      </c>
      <c r="M84" s="2">
        <v>0</v>
      </c>
      <c r="N84" s="2">
        <v>0</v>
      </c>
      <c r="O84" s="151">
        <v>200</v>
      </c>
      <c r="P84" s="2">
        <v>0</v>
      </c>
      <c r="Q84" s="2">
        <v>0</v>
      </c>
      <c r="R84" s="2">
        <v>0</v>
      </c>
      <c r="S84" s="2">
        <v>0</v>
      </c>
      <c r="T84" s="2">
        <v>0</v>
      </c>
      <c r="U84" s="2">
        <v>200</v>
      </c>
      <c r="V84" t="s">
        <v>55</v>
      </c>
    </row>
    <row r="85" spans="1:22" x14ac:dyDescent="0.25">
      <c r="A85" t="s">
        <v>7941</v>
      </c>
      <c r="B85" t="s">
        <v>9795</v>
      </c>
      <c r="C85" t="s">
        <v>1</v>
      </c>
      <c r="D85" t="s">
        <v>7703</v>
      </c>
      <c r="E85" t="s">
        <v>9546</v>
      </c>
      <c r="F85" t="s">
        <v>9547</v>
      </c>
      <c r="G85">
        <v>5485</v>
      </c>
      <c r="H85">
        <v>5485</v>
      </c>
      <c r="I85">
        <v>5485</v>
      </c>
      <c r="J85">
        <v>5485</v>
      </c>
      <c r="K85">
        <v>0</v>
      </c>
      <c r="L85" s="2">
        <v>0</v>
      </c>
      <c r="M85" s="2">
        <v>0</v>
      </c>
      <c r="N85" s="2">
        <v>0</v>
      </c>
      <c r="O85" s="151">
        <v>536</v>
      </c>
      <c r="P85" s="2">
        <v>0</v>
      </c>
      <c r="Q85" s="2">
        <v>0</v>
      </c>
      <c r="R85" s="2">
        <v>0</v>
      </c>
      <c r="S85" s="2">
        <v>0</v>
      </c>
      <c r="T85" s="2">
        <v>0</v>
      </c>
      <c r="U85" s="2">
        <v>536</v>
      </c>
      <c r="V85" t="s">
        <v>55</v>
      </c>
    </row>
    <row r="86" spans="1:22" x14ac:dyDescent="0.25">
      <c r="A86" t="s">
        <v>7941</v>
      </c>
      <c r="B86" t="s">
        <v>9795</v>
      </c>
      <c r="C86" t="s">
        <v>1</v>
      </c>
      <c r="D86" t="s">
        <v>7703</v>
      </c>
      <c r="E86" t="s">
        <v>9546</v>
      </c>
      <c r="F86" t="s">
        <v>9547</v>
      </c>
      <c r="G86">
        <v>5484</v>
      </c>
      <c r="H86">
        <v>5484</v>
      </c>
      <c r="I86">
        <v>5484</v>
      </c>
      <c r="J86">
        <v>5484</v>
      </c>
      <c r="K86">
        <v>0</v>
      </c>
      <c r="L86" s="2">
        <v>0</v>
      </c>
      <c r="M86" s="2">
        <v>0</v>
      </c>
      <c r="N86" s="2">
        <v>0</v>
      </c>
      <c r="O86" s="151">
        <v>53</v>
      </c>
      <c r="P86" s="2">
        <v>0</v>
      </c>
      <c r="Q86" s="2">
        <v>0</v>
      </c>
      <c r="R86" s="2">
        <v>0</v>
      </c>
      <c r="S86" s="2">
        <v>0</v>
      </c>
      <c r="T86" s="2">
        <v>0</v>
      </c>
      <c r="U86" s="2">
        <v>53</v>
      </c>
      <c r="V86" t="s">
        <v>55</v>
      </c>
    </row>
    <row r="87" spans="1:22" x14ac:dyDescent="0.25">
      <c r="A87" t="s">
        <v>7941</v>
      </c>
      <c r="B87" t="s">
        <v>9795</v>
      </c>
      <c r="C87" t="s">
        <v>1</v>
      </c>
      <c r="D87" t="s">
        <v>7703</v>
      </c>
      <c r="E87" t="s">
        <v>9546</v>
      </c>
      <c r="F87" t="s">
        <v>9547</v>
      </c>
      <c r="G87">
        <v>5483</v>
      </c>
      <c r="H87">
        <v>5483</v>
      </c>
      <c r="I87">
        <v>5483</v>
      </c>
      <c r="J87">
        <v>5483</v>
      </c>
      <c r="K87">
        <v>0</v>
      </c>
      <c r="L87" s="2">
        <v>0</v>
      </c>
      <c r="M87" s="2">
        <v>0</v>
      </c>
      <c r="N87" s="2">
        <v>0</v>
      </c>
      <c r="O87" s="151">
        <v>192</v>
      </c>
      <c r="P87" s="2">
        <v>0</v>
      </c>
      <c r="Q87" s="2">
        <v>0</v>
      </c>
      <c r="R87" s="2">
        <v>0</v>
      </c>
      <c r="S87" s="2">
        <v>0</v>
      </c>
      <c r="T87" s="2">
        <v>0</v>
      </c>
      <c r="U87" s="2">
        <v>192</v>
      </c>
      <c r="V87" t="s">
        <v>55</v>
      </c>
    </row>
    <row r="88" spans="1:22" x14ac:dyDescent="0.25">
      <c r="A88" t="s">
        <v>7941</v>
      </c>
      <c r="B88" t="s">
        <v>9795</v>
      </c>
      <c r="C88" t="s">
        <v>1</v>
      </c>
      <c r="D88" t="s">
        <v>7703</v>
      </c>
      <c r="E88" t="s">
        <v>9546</v>
      </c>
      <c r="F88" t="s">
        <v>9547</v>
      </c>
      <c r="G88">
        <v>5482</v>
      </c>
      <c r="H88">
        <v>5482</v>
      </c>
      <c r="I88">
        <v>5482</v>
      </c>
      <c r="J88">
        <v>5482</v>
      </c>
      <c r="K88">
        <v>0</v>
      </c>
      <c r="L88" s="2">
        <v>0</v>
      </c>
      <c r="M88" s="2">
        <v>0</v>
      </c>
      <c r="N88" s="2">
        <v>0</v>
      </c>
      <c r="O88" s="151">
        <v>187.75</v>
      </c>
      <c r="P88" s="2">
        <v>0</v>
      </c>
      <c r="Q88" s="2">
        <v>0</v>
      </c>
      <c r="R88" s="2">
        <v>0</v>
      </c>
      <c r="S88" s="2">
        <v>0</v>
      </c>
      <c r="T88" s="2">
        <v>0</v>
      </c>
      <c r="U88" s="2">
        <v>187.75</v>
      </c>
      <c r="V88" t="s">
        <v>55</v>
      </c>
    </row>
    <row r="89" spans="1:22" x14ac:dyDescent="0.25">
      <c r="A89" t="s">
        <v>7941</v>
      </c>
      <c r="B89" t="s">
        <v>9795</v>
      </c>
      <c r="C89" t="s">
        <v>1</v>
      </c>
      <c r="D89" t="s">
        <v>7703</v>
      </c>
      <c r="E89" t="s">
        <v>9546</v>
      </c>
      <c r="F89" t="s">
        <v>9547</v>
      </c>
      <c r="G89">
        <v>5481</v>
      </c>
      <c r="H89">
        <v>5481</v>
      </c>
      <c r="I89">
        <v>5481</v>
      </c>
      <c r="J89">
        <v>5481</v>
      </c>
      <c r="K89">
        <v>0</v>
      </c>
      <c r="L89" s="2">
        <v>0</v>
      </c>
      <c r="M89" s="2">
        <v>0</v>
      </c>
      <c r="N89" s="2">
        <v>0</v>
      </c>
      <c r="O89" s="151">
        <v>16.899999999999999</v>
      </c>
      <c r="P89" s="2">
        <v>0</v>
      </c>
      <c r="Q89" s="2">
        <v>0</v>
      </c>
      <c r="R89" s="2">
        <v>0</v>
      </c>
      <c r="S89" s="2">
        <v>0</v>
      </c>
      <c r="T89" s="2">
        <v>0</v>
      </c>
      <c r="U89" s="2">
        <v>16.899999999999999</v>
      </c>
      <c r="V89" t="s">
        <v>55</v>
      </c>
    </row>
    <row r="90" spans="1:22" x14ac:dyDescent="0.25">
      <c r="A90" t="s">
        <v>7941</v>
      </c>
      <c r="B90" t="s">
        <v>9795</v>
      </c>
      <c r="C90" t="s">
        <v>1</v>
      </c>
      <c r="D90" t="s">
        <v>7703</v>
      </c>
      <c r="E90" t="s">
        <v>9546</v>
      </c>
      <c r="F90" t="s">
        <v>9547</v>
      </c>
      <c r="G90">
        <v>5480</v>
      </c>
      <c r="H90">
        <v>5480</v>
      </c>
      <c r="I90">
        <v>5480</v>
      </c>
      <c r="J90">
        <v>5480</v>
      </c>
      <c r="K90">
        <v>0</v>
      </c>
      <c r="L90" s="2">
        <v>0</v>
      </c>
      <c r="M90" s="2">
        <v>0</v>
      </c>
      <c r="N90" s="2">
        <v>0</v>
      </c>
      <c r="O90" s="151">
        <v>42.6</v>
      </c>
      <c r="P90" s="2">
        <v>0</v>
      </c>
      <c r="Q90" s="2">
        <v>0</v>
      </c>
      <c r="R90" s="2">
        <v>0</v>
      </c>
      <c r="S90" s="2">
        <v>0</v>
      </c>
      <c r="T90" s="2">
        <v>0</v>
      </c>
      <c r="U90" s="2">
        <v>42.6</v>
      </c>
      <c r="V90" t="s">
        <v>55</v>
      </c>
    </row>
    <row r="91" spans="1:22" x14ac:dyDescent="0.25">
      <c r="A91" t="s">
        <v>7941</v>
      </c>
      <c r="B91" t="s">
        <v>9795</v>
      </c>
      <c r="C91" t="s">
        <v>1</v>
      </c>
      <c r="D91" t="s">
        <v>7703</v>
      </c>
      <c r="E91" t="s">
        <v>9546</v>
      </c>
      <c r="F91" t="s">
        <v>9547</v>
      </c>
      <c r="G91">
        <v>5479</v>
      </c>
      <c r="H91">
        <v>5479</v>
      </c>
      <c r="I91">
        <v>5479</v>
      </c>
      <c r="J91">
        <v>5479</v>
      </c>
      <c r="K91">
        <v>0</v>
      </c>
      <c r="L91" s="2">
        <v>0</v>
      </c>
      <c r="M91" s="2">
        <v>0</v>
      </c>
      <c r="N91" s="2">
        <v>0</v>
      </c>
      <c r="O91" s="151">
        <v>140</v>
      </c>
      <c r="P91" s="2">
        <v>0</v>
      </c>
      <c r="Q91" s="2">
        <v>0</v>
      </c>
      <c r="R91" s="2">
        <v>0</v>
      </c>
      <c r="S91" s="2">
        <v>0</v>
      </c>
      <c r="T91" s="2">
        <v>0</v>
      </c>
      <c r="U91" s="2">
        <v>140</v>
      </c>
      <c r="V91" t="s">
        <v>55</v>
      </c>
    </row>
    <row r="92" spans="1:22" x14ac:dyDescent="0.25">
      <c r="A92" t="s">
        <v>7941</v>
      </c>
      <c r="B92" t="s">
        <v>9795</v>
      </c>
      <c r="C92" t="s">
        <v>1</v>
      </c>
      <c r="D92" t="s">
        <v>7703</v>
      </c>
      <c r="E92" t="s">
        <v>9546</v>
      </c>
      <c r="F92" t="s">
        <v>9547</v>
      </c>
      <c r="G92">
        <v>5478</v>
      </c>
      <c r="H92">
        <v>5478</v>
      </c>
      <c r="I92">
        <v>5478</v>
      </c>
      <c r="J92">
        <v>5478</v>
      </c>
      <c r="K92">
        <v>0</v>
      </c>
      <c r="L92" s="2">
        <v>0</v>
      </c>
      <c r="M92" s="2">
        <v>0</v>
      </c>
      <c r="N92" s="2">
        <v>0</v>
      </c>
      <c r="O92" s="151">
        <v>37.11</v>
      </c>
      <c r="P92" s="2">
        <v>0</v>
      </c>
      <c r="Q92" s="2">
        <v>0</v>
      </c>
      <c r="R92" s="2">
        <v>0</v>
      </c>
      <c r="S92" s="2">
        <v>0</v>
      </c>
      <c r="T92" s="2">
        <v>0</v>
      </c>
      <c r="U92" s="2">
        <v>37.11</v>
      </c>
      <c r="V92" t="s">
        <v>55</v>
      </c>
    </row>
    <row r="93" spans="1:22" x14ac:dyDescent="0.25">
      <c r="A93" t="s">
        <v>7941</v>
      </c>
      <c r="B93" t="s">
        <v>9795</v>
      </c>
      <c r="C93" t="s">
        <v>1</v>
      </c>
      <c r="D93" t="s">
        <v>7703</v>
      </c>
      <c r="E93" t="s">
        <v>9546</v>
      </c>
      <c r="F93" t="s">
        <v>9547</v>
      </c>
      <c r="G93">
        <v>5477</v>
      </c>
      <c r="H93">
        <v>5477</v>
      </c>
      <c r="I93">
        <v>5477</v>
      </c>
      <c r="J93">
        <v>5477</v>
      </c>
      <c r="K93">
        <v>0</v>
      </c>
      <c r="L93" s="2">
        <v>0</v>
      </c>
      <c r="M93" s="2">
        <v>0</v>
      </c>
      <c r="N93" s="2">
        <v>0</v>
      </c>
      <c r="O93" s="151">
        <v>136.6</v>
      </c>
      <c r="P93" s="2">
        <v>0</v>
      </c>
      <c r="Q93" s="2">
        <v>0</v>
      </c>
      <c r="R93" s="2">
        <v>0</v>
      </c>
      <c r="S93" s="2">
        <v>0</v>
      </c>
      <c r="T93" s="2">
        <v>0</v>
      </c>
      <c r="U93" s="2">
        <v>136.6</v>
      </c>
      <c r="V93" t="s">
        <v>55</v>
      </c>
    </row>
    <row r="94" spans="1:22" x14ac:dyDescent="0.25">
      <c r="A94" t="s">
        <v>7941</v>
      </c>
      <c r="B94" t="s">
        <v>9795</v>
      </c>
      <c r="C94" t="s">
        <v>1</v>
      </c>
      <c r="D94" t="s">
        <v>7703</v>
      </c>
      <c r="E94" t="s">
        <v>9546</v>
      </c>
      <c r="F94" t="s">
        <v>9547</v>
      </c>
      <c r="G94">
        <v>5476</v>
      </c>
      <c r="H94">
        <v>5476</v>
      </c>
      <c r="I94">
        <v>5476</v>
      </c>
      <c r="J94">
        <v>5476</v>
      </c>
      <c r="K94">
        <v>0</v>
      </c>
      <c r="L94" s="2">
        <v>0</v>
      </c>
      <c r="M94" s="2">
        <v>0</v>
      </c>
      <c r="N94" s="2">
        <v>0</v>
      </c>
      <c r="O94" s="151">
        <v>69.45</v>
      </c>
      <c r="P94" s="2">
        <v>0</v>
      </c>
      <c r="Q94" s="2">
        <v>0</v>
      </c>
      <c r="R94" s="2">
        <v>0</v>
      </c>
      <c r="S94" s="2">
        <v>0</v>
      </c>
      <c r="T94" s="2">
        <v>0</v>
      </c>
      <c r="U94" s="2">
        <v>69.45</v>
      </c>
      <c r="V94" t="s">
        <v>55</v>
      </c>
    </row>
    <row r="95" spans="1:22" x14ac:dyDescent="0.25">
      <c r="A95" t="s">
        <v>7941</v>
      </c>
      <c r="B95" t="s">
        <v>9795</v>
      </c>
      <c r="C95" t="s">
        <v>1</v>
      </c>
      <c r="D95" t="s">
        <v>7703</v>
      </c>
      <c r="E95" t="s">
        <v>9546</v>
      </c>
      <c r="F95" t="s">
        <v>9547</v>
      </c>
      <c r="G95">
        <v>5475</v>
      </c>
      <c r="H95">
        <v>5475</v>
      </c>
      <c r="I95">
        <v>5475</v>
      </c>
      <c r="J95">
        <v>5475</v>
      </c>
      <c r="K95">
        <v>0</v>
      </c>
      <c r="L95" s="2">
        <v>0</v>
      </c>
      <c r="M95" s="2">
        <v>0</v>
      </c>
      <c r="N95" s="2">
        <v>0</v>
      </c>
      <c r="O95" s="151">
        <v>87.8</v>
      </c>
      <c r="P95" s="2">
        <v>0</v>
      </c>
      <c r="Q95" s="2">
        <v>0</v>
      </c>
      <c r="R95" s="2">
        <v>0</v>
      </c>
      <c r="S95" s="2">
        <v>0</v>
      </c>
      <c r="T95" s="2">
        <v>0</v>
      </c>
      <c r="U95" s="2">
        <v>87.8</v>
      </c>
      <c r="V95" t="s">
        <v>55</v>
      </c>
    </row>
    <row r="96" spans="1:22" x14ac:dyDescent="0.25">
      <c r="A96" t="s">
        <v>7941</v>
      </c>
      <c r="B96" t="s">
        <v>9795</v>
      </c>
      <c r="C96" t="s">
        <v>1</v>
      </c>
      <c r="D96" t="s">
        <v>7703</v>
      </c>
      <c r="E96" t="s">
        <v>9546</v>
      </c>
      <c r="F96" t="s">
        <v>9547</v>
      </c>
      <c r="G96">
        <v>5474</v>
      </c>
      <c r="H96">
        <v>5474</v>
      </c>
      <c r="I96">
        <v>5474</v>
      </c>
      <c r="J96">
        <v>5474</v>
      </c>
      <c r="K96">
        <v>0</v>
      </c>
      <c r="L96" s="2">
        <v>0</v>
      </c>
      <c r="M96" s="2">
        <v>0</v>
      </c>
      <c r="N96" s="2">
        <v>0</v>
      </c>
      <c r="O96" s="151">
        <v>177.15</v>
      </c>
      <c r="P96" s="2">
        <v>0</v>
      </c>
      <c r="Q96" s="2">
        <v>0</v>
      </c>
      <c r="R96" s="2">
        <v>0</v>
      </c>
      <c r="S96" s="2">
        <v>0</v>
      </c>
      <c r="T96" s="2">
        <v>0</v>
      </c>
      <c r="U96" s="2">
        <v>177.15</v>
      </c>
      <c r="V96" t="s">
        <v>55</v>
      </c>
    </row>
    <row r="97" spans="1:22" x14ac:dyDescent="0.25">
      <c r="A97" t="s">
        <v>7941</v>
      </c>
      <c r="B97" t="s">
        <v>9795</v>
      </c>
      <c r="C97" t="s">
        <v>1</v>
      </c>
      <c r="D97" t="s">
        <v>7703</v>
      </c>
      <c r="E97" t="s">
        <v>9546</v>
      </c>
      <c r="F97" t="s">
        <v>9547</v>
      </c>
      <c r="G97">
        <v>5473</v>
      </c>
      <c r="H97">
        <v>5473</v>
      </c>
      <c r="I97">
        <v>5473</v>
      </c>
      <c r="J97">
        <v>5473</v>
      </c>
      <c r="K97">
        <v>0</v>
      </c>
      <c r="L97" s="2">
        <v>0</v>
      </c>
      <c r="M97" s="2">
        <v>0</v>
      </c>
      <c r="N97" s="2">
        <v>0</v>
      </c>
      <c r="O97" s="151">
        <v>425</v>
      </c>
      <c r="P97" s="2">
        <v>0</v>
      </c>
      <c r="Q97" s="2">
        <v>0</v>
      </c>
      <c r="R97" s="2">
        <v>0</v>
      </c>
      <c r="S97" s="2">
        <v>0</v>
      </c>
      <c r="T97" s="2">
        <v>0</v>
      </c>
      <c r="U97" s="2">
        <v>425</v>
      </c>
      <c r="V97" t="s">
        <v>55</v>
      </c>
    </row>
    <row r="98" spans="1:22" x14ac:dyDescent="0.25">
      <c r="A98" t="s">
        <v>7941</v>
      </c>
      <c r="B98" t="s">
        <v>9795</v>
      </c>
      <c r="C98" t="s">
        <v>1</v>
      </c>
      <c r="D98" t="s">
        <v>7703</v>
      </c>
      <c r="E98" t="s">
        <v>9546</v>
      </c>
      <c r="F98" t="s">
        <v>9547</v>
      </c>
      <c r="G98">
        <v>5472</v>
      </c>
      <c r="H98">
        <v>5472</v>
      </c>
      <c r="I98">
        <v>5472</v>
      </c>
      <c r="J98">
        <v>5472</v>
      </c>
      <c r="K98">
        <v>0</v>
      </c>
      <c r="L98" s="2">
        <v>0</v>
      </c>
      <c r="M98" s="2">
        <v>0</v>
      </c>
      <c r="N98" s="2">
        <v>0</v>
      </c>
      <c r="O98" s="151">
        <v>79.5</v>
      </c>
      <c r="P98" s="2">
        <v>0</v>
      </c>
      <c r="Q98" s="2">
        <v>0</v>
      </c>
      <c r="R98" s="2">
        <v>0</v>
      </c>
      <c r="S98" s="2">
        <v>0</v>
      </c>
      <c r="T98" s="2">
        <v>0</v>
      </c>
      <c r="U98" s="2">
        <v>79.5</v>
      </c>
      <c r="V98" t="s">
        <v>55</v>
      </c>
    </row>
    <row r="99" spans="1:22" x14ac:dyDescent="0.25">
      <c r="A99" t="s">
        <v>7941</v>
      </c>
      <c r="B99" t="s">
        <v>9795</v>
      </c>
      <c r="C99" t="s">
        <v>1</v>
      </c>
      <c r="D99" t="s">
        <v>7703</v>
      </c>
      <c r="E99" t="s">
        <v>9546</v>
      </c>
      <c r="F99" t="s">
        <v>9547</v>
      </c>
      <c r="G99">
        <v>5471</v>
      </c>
      <c r="H99">
        <v>5471</v>
      </c>
      <c r="I99">
        <v>5471</v>
      </c>
      <c r="J99">
        <v>5471</v>
      </c>
      <c r="K99">
        <v>0</v>
      </c>
      <c r="L99" s="2">
        <v>0</v>
      </c>
      <c r="M99" s="2">
        <v>0</v>
      </c>
      <c r="N99" s="2">
        <v>0</v>
      </c>
      <c r="O99" s="151">
        <v>471</v>
      </c>
      <c r="P99" s="2">
        <v>0</v>
      </c>
      <c r="Q99" s="2">
        <v>0</v>
      </c>
      <c r="R99" s="2">
        <v>0</v>
      </c>
      <c r="S99" s="2">
        <v>0</v>
      </c>
      <c r="T99" s="2">
        <v>0</v>
      </c>
      <c r="U99" s="2">
        <v>471</v>
      </c>
      <c r="V99" t="s">
        <v>55</v>
      </c>
    </row>
    <row r="100" spans="1:22" x14ac:dyDescent="0.25">
      <c r="A100" t="s">
        <v>7941</v>
      </c>
      <c r="B100" t="s">
        <v>9795</v>
      </c>
      <c r="C100" t="s">
        <v>1</v>
      </c>
      <c r="D100" t="s">
        <v>7703</v>
      </c>
      <c r="E100" t="s">
        <v>9546</v>
      </c>
      <c r="F100" t="s">
        <v>9547</v>
      </c>
      <c r="G100">
        <v>5470</v>
      </c>
      <c r="H100">
        <v>5470</v>
      </c>
      <c r="I100">
        <v>5470</v>
      </c>
      <c r="J100">
        <v>5470</v>
      </c>
      <c r="K100">
        <v>0</v>
      </c>
      <c r="L100" s="2">
        <v>0</v>
      </c>
      <c r="M100" s="2">
        <v>0</v>
      </c>
      <c r="N100" s="2">
        <v>0</v>
      </c>
      <c r="O100" s="151">
        <v>212.5</v>
      </c>
      <c r="P100" s="2">
        <v>0</v>
      </c>
      <c r="Q100" s="2">
        <v>0</v>
      </c>
      <c r="R100" s="2">
        <v>0</v>
      </c>
      <c r="S100" s="2">
        <v>0</v>
      </c>
      <c r="T100" s="2">
        <v>0</v>
      </c>
      <c r="U100" s="2">
        <v>212.5</v>
      </c>
      <c r="V100" t="s">
        <v>55</v>
      </c>
    </row>
    <row r="101" spans="1:22" x14ac:dyDescent="0.25">
      <c r="A101" t="s">
        <v>7941</v>
      </c>
      <c r="B101" t="s">
        <v>9795</v>
      </c>
      <c r="C101" t="s">
        <v>1</v>
      </c>
      <c r="D101" t="s">
        <v>7703</v>
      </c>
      <c r="E101" t="s">
        <v>9546</v>
      </c>
      <c r="F101" t="s">
        <v>9547</v>
      </c>
      <c r="G101">
        <v>5469</v>
      </c>
      <c r="H101">
        <v>5469</v>
      </c>
      <c r="I101">
        <v>5469</v>
      </c>
      <c r="J101">
        <v>5469</v>
      </c>
      <c r="K101">
        <v>0</v>
      </c>
      <c r="L101" s="2">
        <v>0</v>
      </c>
      <c r="M101" s="2">
        <v>0</v>
      </c>
      <c r="N101" s="2">
        <v>0</v>
      </c>
      <c r="O101" s="151">
        <v>130</v>
      </c>
      <c r="P101" s="2">
        <v>0</v>
      </c>
      <c r="Q101" s="2">
        <v>0</v>
      </c>
      <c r="R101" s="2">
        <v>0</v>
      </c>
      <c r="S101" s="2">
        <v>0</v>
      </c>
      <c r="T101" s="2">
        <v>0</v>
      </c>
      <c r="U101" s="2">
        <v>130</v>
      </c>
      <c r="V101" t="s">
        <v>55</v>
      </c>
    </row>
    <row r="102" spans="1:22" x14ac:dyDescent="0.25">
      <c r="A102" t="s">
        <v>7941</v>
      </c>
      <c r="B102" t="s">
        <v>9795</v>
      </c>
      <c r="C102" t="s">
        <v>1</v>
      </c>
      <c r="D102" t="s">
        <v>7703</v>
      </c>
      <c r="E102" t="s">
        <v>9546</v>
      </c>
      <c r="F102" t="s">
        <v>9547</v>
      </c>
      <c r="G102">
        <v>5468</v>
      </c>
      <c r="H102">
        <v>5468</v>
      </c>
      <c r="I102">
        <v>5468</v>
      </c>
      <c r="J102">
        <v>5468</v>
      </c>
      <c r="K102">
        <v>0</v>
      </c>
      <c r="L102" s="2">
        <v>0</v>
      </c>
      <c r="M102" s="2">
        <v>0</v>
      </c>
      <c r="N102" s="2">
        <v>0</v>
      </c>
      <c r="O102" s="151">
        <v>290.38</v>
      </c>
      <c r="P102" s="2">
        <v>0</v>
      </c>
      <c r="Q102" s="2">
        <v>0</v>
      </c>
      <c r="R102" s="2">
        <v>0</v>
      </c>
      <c r="S102" s="2">
        <v>0</v>
      </c>
      <c r="T102" s="2">
        <v>0</v>
      </c>
      <c r="U102" s="2">
        <v>290.38</v>
      </c>
      <c r="V102" t="s">
        <v>55</v>
      </c>
    </row>
    <row r="103" spans="1:22" x14ac:dyDescent="0.25">
      <c r="A103" t="s">
        <v>7941</v>
      </c>
      <c r="B103" t="s">
        <v>9795</v>
      </c>
      <c r="C103" t="s">
        <v>1</v>
      </c>
      <c r="D103" t="s">
        <v>7703</v>
      </c>
      <c r="E103" t="s">
        <v>9546</v>
      </c>
      <c r="F103" t="s">
        <v>9547</v>
      </c>
      <c r="G103">
        <v>5467</v>
      </c>
      <c r="H103">
        <v>5467</v>
      </c>
      <c r="I103">
        <v>5467</v>
      </c>
      <c r="J103">
        <v>5467</v>
      </c>
      <c r="K103">
        <v>0</v>
      </c>
      <c r="L103" s="2">
        <v>0</v>
      </c>
      <c r="M103" s="2">
        <v>0</v>
      </c>
      <c r="N103" s="2">
        <v>0</v>
      </c>
      <c r="O103" s="151">
        <v>126</v>
      </c>
      <c r="P103" s="2">
        <v>0</v>
      </c>
      <c r="Q103" s="2">
        <v>0</v>
      </c>
      <c r="R103" s="2">
        <v>0</v>
      </c>
      <c r="S103" s="2">
        <v>0</v>
      </c>
      <c r="T103" s="2">
        <v>0</v>
      </c>
      <c r="U103" s="2">
        <v>126</v>
      </c>
      <c r="V103" t="s">
        <v>55</v>
      </c>
    </row>
    <row r="104" spans="1:22" x14ac:dyDescent="0.25">
      <c r="A104" t="s">
        <v>7941</v>
      </c>
      <c r="B104" t="s">
        <v>9794</v>
      </c>
      <c r="C104" t="s">
        <v>1</v>
      </c>
      <c r="D104" t="s">
        <v>7703</v>
      </c>
      <c r="E104" t="s">
        <v>9546</v>
      </c>
      <c r="F104" t="s">
        <v>9547</v>
      </c>
      <c r="G104">
        <v>5466</v>
      </c>
      <c r="H104">
        <v>5466</v>
      </c>
      <c r="I104">
        <v>5466</v>
      </c>
      <c r="J104">
        <v>5466</v>
      </c>
      <c r="K104">
        <v>0</v>
      </c>
      <c r="L104" s="2">
        <v>0</v>
      </c>
      <c r="M104" s="2">
        <v>0</v>
      </c>
      <c r="N104" s="2">
        <v>0</v>
      </c>
      <c r="O104" s="151">
        <v>619.04999999999995</v>
      </c>
      <c r="P104" s="2">
        <v>0</v>
      </c>
      <c r="Q104" s="2">
        <v>0</v>
      </c>
      <c r="R104" s="2">
        <v>0</v>
      </c>
      <c r="S104" s="2">
        <v>0</v>
      </c>
      <c r="T104" s="2">
        <v>0</v>
      </c>
      <c r="U104" s="2">
        <v>619.04999999999995</v>
      </c>
      <c r="V104" t="s">
        <v>55</v>
      </c>
    </row>
    <row r="105" spans="1:22" x14ac:dyDescent="0.25">
      <c r="A105" t="s">
        <v>7941</v>
      </c>
      <c r="B105" t="s">
        <v>9794</v>
      </c>
      <c r="C105" t="s">
        <v>1</v>
      </c>
      <c r="D105" t="s">
        <v>7703</v>
      </c>
      <c r="E105" t="s">
        <v>9546</v>
      </c>
      <c r="F105" t="s">
        <v>9547</v>
      </c>
      <c r="G105">
        <v>5465</v>
      </c>
      <c r="H105">
        <v>5465</v>
      </c>
      <c r="I105">
        <v>5465</v>
      </c>
      <c r="J105">
        <v>5465</v>
      </c>
      <c r="K105">
        <v>0</v>
      </c>
      <c r="L105" s="2">
        <v>0</v>
      </c>
      <c r="M105" s="2">
        <v>0</v>
      </c>
      <c r="N105" s="2">
        <v>0</v>
      </c>
      <c r="O105" s="151">
        <v>4.5</v>
      </c>
      <c r="P105" s="2">
        <v>0</v>
      </c>
      <c r="Q105" s="2">
        <v>0</v>
      </c>
      <c r="R105" s="2">
        <v>0</v>
      </c>
      <c r="S105" s="2">
        <v>0</v>
      </c>
      <c r="T105" s="2">
        <v>0</v>
      </c>
      <c r="U105" s="2">
        <v>4.5</v>
      </c>
      <c r="V105" t="s">
        <v>55</v>
      </c>
    </row>
    <row r="106" spans="1:22" x14ac:dyDescent="0.25">
      <c r="A106" t="s">
        <v>7941</v>
      </c>
      <c r="B106" t="s">
        <v>9794</v>
      </c>
      <c r="C106" t="s">
        <v>1</v>
      </c>
      <c r="D106" t="s">
        <v>7703</v>
      </c>
      <c r="E106" t="s">
        <v>9546</v>
      </c>
      <c r="F106" t="s">
        <v>9547</v>
      </c>
      <c r="G106">
        <v>5464</v>
      </c>
      <c r="H106">
        <v>5464</v>
      </c>
      <c r="I106">
        <v>5464</v>
      </c>
      <c r="J106">
        <v>5464</v>
      </c>
      <c r="K106">
        <v>0</v>
      </c>
      <c r="L106" s="2">
        <v>0</v>
      </c>
      <c r="M106" s="2">
        <v>0</v>
      </c>
      <c r="N106" s="2">
        <v>0</v>
      </c>
      <c r="O106" s="151">
        <v>65</v>
      </c>
      <c r="P106" s="2">
        <v>0</v>
      </c>
      <c r="Q106" s="2">
        <v>0</v>
      </c>
      <c r="R106" s="2">
        <v>0</v>
      </c>
      <c r="S106" s="2">
        <v>0</v>
      </c>
      <c r="T106" s="2">
        <v>0</v>
      </c>
      <c r="U106" s="2">
        <v>65</v>
      </c>
      <c r="V106" t="s">
        <v>55</v>
      </c>
    </row>
    <row r="107" spans="1:22" x14ac:dyDescent="0.25">
      <c r="A107" t="s">
        <v>7941</v>
      </c>
      <c r="B107" t="s">
        <v>9794</v>
      </c>
      <c r="C107" t="s">
        <v>1</v>
      </c>
      <c r="D107" t="s">
        <v>7703</v>
      </c>
      <c r="E107" t="s">
        <v>9546</v>
      </c>
      <c r="F107" t="s">
        <v>9547</v>
      </c>
      <c r="G107">
        <v>5463</v>
      </c>
      <c r="H107">
        <v>5463</v>
      </c>
      <c r="I107">
        <v>5463</v>
      </c>
      <c r="J107">
        <v>5463</v>
      </c>
      <c r="K107">
        <v>0</v>
      </c>
      <c r="L107" s="2">
        <v>0</v>
      </c>
      <c r="M107" s="2">
        <v>0</v>
      </c>
      <c r="N107" s="2">
        <v>0</v>
      </c>
      <c r="O107" s="151">
        <v>51.1</v>
      </c>
      <c r="P107" s="2">
        <v>0</v>
      </c>
      <c r="Q107" s="2">
        <v>0</v>
      </c>
      <c r="R107" s="2">
        <v>0</v>
      </c>
      <c r="S107" s="2">
        <v>0</v>
      </c>
      <c r="T107" s="2">
        <v>0</v>
      </c>
      <c r="U107" s="2">
        <v>51.1</v>
      </c>
      <c r="V107" t="s">
        <v>55</v>
      </c>
    </row>
    <row r="108" spans="1:22" x14ac:dyDescent="0.25">
      <c r="A108" t="s">
        <v>7941</v>
      </c>
      <c r="B108" t="s">
        <v>9794</v>
      </c>
      <c r="C108" t="s">
        <v>1</v>
      </c>
      <c r="D108" t="s">
        <v>7703</v>
      </c>
      <c r="E108" t="s">
        <v>9546</v>
      </c>
      <c r="F108" t="s">
        <v>9547</v>
      </c>
      <c r="G108">
        <v>5462</v>
      </c>
      <c r="H108">
        <v>5462</v>
      </c>
      <c r="I108">
        <v>5462</v>
      </c>
      <c r="J108">
        <v>5462</v>
      </c>
      <c r="K108">
        <v>0</v>
      </c>
      <c r="L108" s="2">
        <v>0</v>
      </c>
      <c r="M108" s="2">
        <v>0</v>
      </c>
      <c r="N108" s="2">
        <v>0</v>
      </c>
      <c r="O108" s="151">
        <v>4.5</v>
      </c>
      <c r="P108" s="2">
        <v>0</v>
      </c>
      <c r="Q108" s="2">
        <v>0</v>
      </c>
      <c r="R108" s="2">
        <v>0</v>
      </c>
      <c r="S108" s="2">
        <v>0</v>
      </c>
      <c r="T108" s="2">
        <v>0</v>
      </c>
      <c r="U108" s="2">
        <v>4.5</v>
      </c>
      <c r="V108" t="s">
        <v>55</v>
      </c>
    </row>
    <row r="109" spans="1:22" x14ac:dyDescent="0.25">
      <c r="A109" t="s">
        <v>7941</v>
      </c>
      <c r="B109" t="s">
        <v>9794</v>
      </c>
      <c r="C109" t="s">
        <v>1</v>
      </c>
      <c r="D109" t="s">
        <v>7703</v>
      </c>
      <c r="E109" t="s">
        <v>9546</v>
      </c>
      <c r="F109" t="s">
        <v>9547</v>
      </c>
      <c r="G109">
        <v>5461</v>
      </c>
      <c r="H109">
        <v>5461</v>
      </c>
      <c r="I109">
        <v>5461</v>
      </c>
      <c r="J109">
        <v>5461</v>
      </c>
      <c r="K109">
        <v>0</v>
      </c>
      <c r="L109" s="2">
        <v>0</v>
      </c>
      <c r="M109" s="2">
        <v>0</v>
      </c>
      <c r="N109" s="2">
        <v>0</v>
      </c>
      <c r="O109" s="151">
        <v>45</v>
      </c>
      <c r="P109" s="2">
        <v>0</v>
      </c>
      <c r="Q109" s="2">
        <v>0</v>
      </c>
      <c r="R109" s="2">
        <v>0</v>
      </c>
      <c r="S109" s="2">
        <v>0</v>
      </c>
      <c r="T109" s="2">
        <v>0</v>
      </c>
      <c r="U109" s="2">
        <v>45</v>
      </c>
      <c r="V109" t="s">
        <v>55</v>
      </c>
    </row>
    <row r="110" spans="1:22" x14ac:dyDescent="0.25">
      <c r="A110" t="s">
        <v>7941</v>
      </c>
      <c r="B110" t="s">
        <v>9794</v>
      </c>
      <c r="C110" t="s">
        <v>1</v>
      </c>
      <c r="D110" t="s">
        <v>7703</v>
      </c>
      <c r="E110" t="s">
        <v>9546</v>
      </c>
      <c r="F110" t="s">
        <v>9547</v>
      </c>
      <c r="G110">
        <v>5460</v>
      </c>
      <c r="H110">
        <v>5460</v>
      </c>
      <c r="I110">
        <v>5460</v>
      </c>
      <c r="J110">
        <v>5460</v>
      </c>
      <c r="K110">
        <v>0</v>
      </c>
      <c r="L110" s="2">
        <v>0</v>
      </c>
      <c r="M110" s="2">
        <v>0</v>
      </c>
      <c r="N110" s="2">
        <v>0</v>
      </c>
      <c r="O110" s="151">
        <v>30</v>
      </c>
      <c r="P110" s="2">
        <v>0</v>
      </c>
      <c r="Q110" s="2">
        <v>0</v>
      </c>
      <c r="R110" s="2">
        <v>0</v>
      </c>
      <c r="S110" s="2">
        <v>0</v>
      </c>
      <c r="T110" s="2">
        <v>0</v>
      </c>
      <c r="U110" s="2">
        <v>30</v>
      </c>
      <c r="V110" t="s">
        <v>55</v>
      </c>
    </row>
    <row r="111" spans="1:22" x14ac:dyDescent="0.25">
      <c r="A111" t="s">
        <v>7941</v>
      </c>
      <c r="B111" t="s">
        <v>9794</v>
      </c>
      <c r="C111" t="s">
        <v>1</v>
      </c>
      <c r="D111" t="s">
        <v>7703</v>
      </c>
      <c r="E111" t="s">
        <v>9546</v>
      </c>
      <c r="F111" t="s">
        <v>9547</v>
      </c>
      <c r="G111">
        <v>5459</v>
      </c>
      <c r="H111">
        <v>5459</v>
      </c>
      <c r="I111">
        <v>5459</v>
      </c>
      <c r="J111">
        <v>5459</v>
      </c>
      <c r="K111">
        <v>0</v>
      </c>
      <c r="L111" s="2">
        <v>0</v>
      </c>
      <c r="M111" s="2">
        <v>0</v>
      </c>
      <c r="N111" s="2">
        <v>0</v>
      </c>
      <c r="O111" s="151">
        <v>217.6</v>
      </c>
      <c r="P111" s="2">
        <v>0</v>
      </c>
      <c r="Q111" s="2">
        <v>0</v>
      </c>
      <c r="R111" s="2">
        <v>0</v>
      </c>
      <c r="S111" s="2">
        <v>0</v>
      </c>
      <c r="T111" s="2">
        <v>0</v>
      </c>
      <c r="U111" s="2">
        <v>217.6</v>
      </c>
      <c r="V111" t="s">
        <v>55</v>
      </c>
    </row>
    <row r="112" spans="1:22" x14ac:dyDescent="0.25">
      <c r="A112" t="s">
        <v>7941</v>
      </c>
      <c r="B112" t="s">
        <v>9794</v>
      </c>
      <c r="C112" t="s">
        <v>1</v>
      </c>
      <c r="D112" t="s">
        <v>7703</v>
      </c>
      <c r="E112" t="s">
        <v>9546</v>
      </c>
      <c r="F112" t="s">
        <v>9547</v>
      </c>
      <c r="G112">
        <v>5458</v>
      </c>
      <c r="H112">
        <v>5458</v>
      </c>
      <c r="I112">
        <v>5458</v>
      </c>
      <c r="J112">
        <v>5458</v>
      </c>
      <c r="K112">
        <v>0</v>
      </c>
      <c r="L112" s="2">
        <v>0</v>
      </c>
      <c r="M112" s="2">
        <v>0</v>
      </c>
      <c r="N112" s="2">
        <v>0</v>
      </c>
      <c r="O112" s="151">
        <v>75.849999999999994</v>
      </c>
      <c r="P112" s="2">
        <v>0</v>
      </c>
      <c r="Q112" s="2">
        <v>0</v>
      </c>
      <c r="R112" s="2">
        <v>0</v>
      </c>
      <c r="S112" s="2">
        <v>0</v>
      </c>
      <c r="T112" s="2">
        <v>0</v>
      </c>
      <c r="U112" s="2">
        <v>75.849999999999994</v>
      </c>
      <c r="V112" t="s">
        <v>55</v>
      </c>
    </row>
    <row r="113" spans="1:22" x14ac:dyDescent="0.25">
      <c r="A113" t="s">
        <v>7941</v>
      </c>
      <c r="B113" t="s">
        <v>9794</v>
      </c>
      <c r="C113" t="s">
        <v>1</v>
      </c>
      <c r="D113" t="s">
        <v>7703</v>
      </c>
      <c r="E113" t="s">
        <v>9546</v>
      </c>
      <c r="F113" t="s">
        <v>9547</v>
      </c>
      <c r="G113">
        <v>5457</v>
      </c>
      <c r="H113">
        <v>5457</v>
      </c>
      <c r="I113">
        <v>5457</v>
      </c>
      <c r="J113">
        <v>5457</v>
      </c>
      <c r="K113">
        <v>0</v>
      </c>
      <c r="L113" s="2">
        <v>0</v>
      </c>
      <c r="M113" s="2">
        <v>0</v>
      </c>
      <c r="N113" s="2">
        <v>0</v>
      </c>
      <c r="O113" s="151">
        <v>78.94</v>
      </c>
      <c r="P113" s="2">
        <v>0</v>
      </c>
      <c r="Q113" s="2">
        <v>0</v>
      </c>
      <c r="R113" s="2">
        <v>0</v>
      </c>
      <c r="S113" s="2">
        <v>0</v>
      </c>
      <c r="T113" s="2">
        <v>0</v>
      </c>
      <c r="U113" s="2">
        <v>78.94</v>
      </c>
      <c r="V113" t="s">
        <v>55</v>
      </c>
    </row>
    <row r="114" spans="1:22" x14ac:dyDescent="0.25">
      <c r="A114" t="s">
        <v>7941</v>
      </c>
      <c r="B114" t="s">
        <v>9794</v>
      </c>
      <c r="C114" t="s">
        <v>1</v>
      </c>
      <c r="D114" t="s">
        <v>7703</v>
      </c>
      <c r="E114" t="s">
        <v>9546</v>
      </c>
      <c r="F114" t="s">
        <v>9547</v>
      </c>
      <c r="G114">
        <v>5456</v>
      </c>
      <c r="H114">
        <v>5456</v>
      </c>
      <c r="I114">
        <v>5456</v>
      </c>
      <c r="J114">
        <v>5456</v>
      </c>
      <c r="K114">
        <v>0</v>
      </c>
      <c r="L114" s="2">
        <v>0</v>
      </c>
      <c r="M114" s="2">
        <v>0</v>
      </c>
      <c r="N114" s="2">
        <v>0</v>
      </c>
      <c r="O114" s="151">
        <v>116.5</v>
      </c>
      <c r="P114" s="2">
        <v>0</v>
      </c>
      <c r="Q114" s="2">
        <v>0</v>
      </c>
      <c r="R114" s="2">
        <v>0</v>
      </c>
      <c r="S114" s="2">
        <v>0</v>
      </c>
      <c r="T114" s="2">
        <v>0</v>
      </c>
      <c r="U114" s="2">
        <v>116.5</v>
      </c>
      <c r="V114" t="s">
        <v>55</v>
      </c>
    </row>
    <row r="115" spans="1:22" x14ac:dyDescent="0.25">
      <c r="A115" t="s">
        <v>7941</v>
      </c>
      <c r="B115" t="s">
        <v>9794</v>
      </c>
      <c r="C115" t="s">
        <v>1</v>
      </c>
      <c r="D115" t="s">
        <v>7703</v>
      </c>
      <c r="E115" t="s">
        <v>9546</v>
      </c>
      <c r="F115" t="s">
        <v>9547</v>
      </c>
      <c r="G115">
        <v>5455</v>
      </c>
      <c r="H115">
        <v>5455</v>
      </c>
      <c r="I115">
        <v>5455</v>
      </c>
      <c r="J115">
        <v>5455</v>
      </c>
      <c r="K115">
        <v>0</v>
      </c>
      <c r="L115" s="2">
        <v>0</v>
      </c>
      <c r="M115" s="2">
        <v>0</v>
      </c>
      <c r="N115" s="2">
        <v>0</v>
      </c>
      <c r="O115" s="151">
        <v>8.5500000000000007</v>
      </c>
      <c r="P115" s="2">
        <v>0</v>
      </c>
      <c r="Q115" s="2">
        <v>0</v>
      </c>
      <c r="R115" s="2">
        <v>0</v>
      </c>
      <c r="S115" s="2">
        <v>0</v>
      </c>
      <c r="T115" s="2">
        <v>0</v>
      </c>
      <c r="U115" s="2">
        <v>8.5500000000000007</v>
      </c>
      <c r="V115" t="s">
        <v>55</v>
      </c>
    </row>
    <row r="116" spans="1:22" x14ac:dyDescent="0.25">
      <c r="A116" t="s">
        <v>7941</v>
      </c>
      <c r="B116" t="s">
        <v>9794</v>
      </c>
      <c r="C116" t="s">
        <v>1</v>
      </c>
      <c r="D116" t="s">
        <v>7703</v>
      </c>
      <c r="E116" t="s">
        <v>9546</v>
      </c>
      <c r="F116" t="s">
        <v>9547</v>
      </c>
      <c r="G116">
        <v>5454</v>
      </c>
      <c r="H116">
        <v>5454</v>
      </c>
      <c r="I116">
        <v>5454</v>
      </c>
      <c r="J116">
        <v>5454</v>
      </c>
      <c r="K116">
        <v>0</v>
      </c>
      <c r="L116" s="2">
        <v>0</v>
      </c>
      <c r="M116" s="2">
        <v>0</v>
      </c>
      <c r="N116" s="2">
        <v>0</v>
      </c>
      <c r="O116" s="151">
        <v>11.2</v>
      </c>
      <c r="P116" s="2">
        <v>0</v>
      </c>
      <c r="Q116" s="2">
        <v>0</v>
      </c>
      <c r="R116" s="2">
        <v>0</v>
      </c>
      <c r="S116" s="2">
        <v>0</v>
      </c>
      <c r="T116" s="2">
        <v>0</v>
      </c>
      <c r="U116" s="2">
        <v>11.2</v>
      </c>
      <c r="V116" t="s">
        <v>55</v>
      </c>
    </row>
    <row r="117" spans="1:22" x14ac:dyDescent="0.25">
      <c r="A117" t="s">
        <v>7941</v>
      </c>
      <c r="B117" t="s">
        <v>9794</v>
      </c>
      <c r="C117" t="s">
        <v>1</v>
      </c>
      <c r="D117" t="s">
        <v>7703</v>
      </c>
      <c r="E117" t="s">
        <v>9546</v>
      </c>
      <c r="F117" t="s">
        <v>9547</v>
      </c>
      <c r="G117">
        <v>5453</v>
      </c>
      <c r="H117">
        <v>5453</v>
      </c>
      <c r="I117">
        <v>5453</v>
      </c>
      <c r="J117">
        <v>5453</v>
      </c>
      <c r="K117">
        <v>0</v>
      </c>
      <c r="L117" s="2">
        <v>0</v>
      </c>
      <c r="M117" s="2">
        <v>0</v>
      </c>
      <c r="N117" s="2">
        <v>0</v>
      </c>
      <c r="O117" s="151">
        <v>369.8</v>
      </c>
      <c r="P117" s="2">
        <v>0</v>
      </c>
      <c r="Q117" s="2">
        <v>0</v>
      </c>
      <c r="R117" s="2">
        <v>0</v>
      </c>
      <c r="S117" s="2">
        <v>0</v>
      </c>
      <c r="T117" s="2">
        <v>0</v>
      </c>
      <c r="U117" s="2">
        <v>369.8</v>
      </c>
      <c r="V117" t="s">
        <v>55</v>
      </c>
    </row>
    <row r="118" spans="1:22" x14ac:dyDescent="0.25">
      <c r="A118" t="s">
        <v>7941</v>
      </c>
      <c r="B118" t="s">
        <v>9794</v>
      </c>
      <c r="C118" t="s">
        <v>1</v>
      </c>
      <c r="D118" t="s">
        <v>7703</v>
      </c>
      <c r="E118" t="s">
        <v>9546</v>
      </c>
      <c r="F118" t="s">
        <v>9547</v>
      </c>
      <c r="G118">
        <v>5452</v>
      </c>
      <c r="H118">
        <v>5452</v>
      </c>
      <c r="I118">
        <v>5452</v>
      </c>
      <c r="J118">
        <v>5452</v>
      </c>
      <c r="K118">
        <v>0</v>
      </c>
      <c r="L118" s="2">
        <v>0</v>
      </c>
      <c r="M118" s="2">
        <v>0</v>
      </c>
      <c r="N118" s="2">
        <v>0</v>
      </c>
      <c r="O118" s="151">
        <v>42</v>
      </c>
      <c r="P118" s="2">
        <v>0</v>
      </c>
      <c r="Q118" s="2">
        <v>0</v>
      </c>
      <c r="R118" s="2">
        <v>0</v>
      </c>
      <c r="S118" s="2">
        <v>0</v>
      </c>
      <c r="T118" s="2">
        <v>0</v>
      </c>
      <c r="U118" s="2">
        <v>42</v>
      </c>
      <c r="V118" t="s">
        <v>55</v>
      </c>
    </row>
    <row r="119" spans="1:22" x14ac:dyDescent="0.25">
      <c r="A119" t="s">
        <v>7941</v>
      </c>
      <c r="B119" t="s">
        <v>9794</v>
      </c>
      <c r="C119" t="s">
        <v>1</v>
      </c>
      <c r="D119" t="s">
        <v>7703</v>
      </c>
      <c r="E119" t="s">
        <v>9546</v>
      </c>
      <c r="F119" t="s">
        <v>9547</v>
      </c>
      <c r="G119">
        <v>5451</v>
      </c>
      <c r="H119">
        <v>5451</v>
      </c>
      <c r="I119">
        <v>5451</v>
      </c>
      <c r="J119">
        <v>5451</v>
      </c>
      <c r="K119">
        <v>0</v>
      </c>
      <c r="L119" s="2">
        <v>0</v>
      </c>
      <c r="M119" s="2">
        <v>0</v>
      </c>
      <c r="N119" s="2">
        <v>0</v>
      </c>
      <c r="O119" s="151">
        <v>67.099999999999994</v>
      </c>
      <c r="P119" s="2">
        <v>0</v>
      </c>
      <c r="Q119" s="2">
        <v>0</v>
      </c>
      <c r="R119" s="2">
        <v>0</v>
      </c>
      <c r="S119" s="2">
        <v>0</v>
      </c>
      <c r="T119" s="2">
        <v>0</v>
      </c>
      <c r="U119" s="2">
        <v>67.099999999999994</v>
      </c>
      <c r="V119" t="s">
        <v>55</v>
      </c>
    </row>
    <row r="120" spans="1:22" x14ac:dyDescent="0.25">
      <c r="A120" t="s">
        <v>7941</v>
      </c>
      <c r="B120" t="s">
        <v>9794</v>
      </c>
      <c r="C120" t="s">
        <v>1</v>
      </c>
      <c r="D120" t="s">
        <v>7703</v>
      </c>
      <c r="E120" t="s">
        <v>9546</v>
      </c>
      <c r="F120" t="s">
        <v>9547</v>
      </c>
      <c r="G120">
        <v>5450</v>
      </c>
      <c r="H120">
        <v>5450</v>
      </c>
      <c r="I120">
        <v>5450</v>
      </c>
      <c r="J120">
        <v>5450</v>
      </c>
      <c r="K120">
        <v>0</v>
      </c>
      <c r="L120" s="2">
        <v>0</v>
      </c>
      <c r="M120" s="2">
        <v>0</v>
      </c>
      <c r="N120" s="2">
        <v>0</v>
      </c>
      <c r="O120" s="151">
        <v>113.85</v>
      </c>
      <c r="P120" s="2">
        <v>0</v>
      </c>
      <c r="Q120" s="2">
        <v>0</v>
      </c>
      <c r="R120" s="2">
        <v>0</v>
      </c>
      <c r="S120" s="2">
        <v>0</v>
      </c>
      <c r="T120" s="2">
        <v>0</v>
      </c>
      <c r="U120" s="2">
        <v>113.85</v>
      </c>
      <c r="V120" t="s">
        <v>55</v>
      </c>
    </row>
    <row r="121" spans="1:22" x14ac:dyDescent="0.25">
      <c r="A121" t="s">
        <v>7941</v>
      </c>
      <c r="B121" t="s">
        <v>9794</v>
      </c>
      <c r="C121" t="s">
        <v>1</v>
      </c>
      <c r="D121" t="s">
        <v>7703</v>
      </c>
      <c r="E121" t="s">
        <v>9546</v>
      </c>
      <c r="F121" t="s">
        <v>9547</v>
      </c>
      <c r="G121">
        <v>5449</v>
      </c>
      <c r="H121">
        <v>5449</v>
      </c>
      <c r="I121">
        <v>5449</v>
      </c>
      <c r="J121">
        <v>5449</v>
      </c>
      <c r="K121">
        <v>0</v>
      </c>
      <c r="L121" s="2">
        <v>0</v>
      </c>
      <c r="M121" s="2">
        <v>0</v>
      </c>
      <c r="N121" s="2">
        <v>0</v>
      </c>
      <c r="O121" s="151">
        <v>47.7</v>
      </c>
      <c r="P121" s="2">
        <v>0</v>
      </c>
      <c r="Q121" s="2">
        <v>0</v>
      </c>
      <c r="R121" s="2">
        <v>0</v>
      </c>
      <c r="S121" s="2">
        <v>0</v>
      </c>
      <c r="T121" s="2">
        <v>0</v>
      </c>
      <c r="U121" s="2">
        <v>47.7</v>
      </c>
      <c r="V121" t="s">
        <v>55</v>
      </c>
    </row>
    <row r="122" spans="1:22" x14ac:dyDescent="0.25">
      <c r="A122" t="s">
        <v>7941</v>
      </c>
      <c r="B122" t="s">
        <v>9794</v>
      </c>
      <c r="C122" t="s">
        <v>1</v>
      </c>
      <c r="D122" t="s">
        <v>7703</v>
      </c>
      <c r="E122" t="s">
        <v>9546</v>
      </c>
      <c r="F122" t="s">
        <v>9547</v>
      </c>
      <c r="G122">
        <v>5448</v>
      </c>
      <c r="H122">
        <v>5448</v>
      </c>
      <c r="I122">
        <v>5448</v>
      </c>
      <c r="J122">
        <v>5448</v>
      </c>
      <c r="K122">
        <v>0</v>
      </c>
      <c r="L122" s="2">
        <v>0</v>
      </c>
      <c r="M122" s="2">
        <v>0</v>
      </c>
      <c r="N122" s="2">
        <v>0</v>
      </c>
      <c r="O122" s="151">
        <v>533</v>
      </c>
      <c r="P122" s="2">
        <v>0</v>
      </c>
      <c r="Q122" s="2">
        <v>0</v>
      </c>
      <c r="R122" s="2">
        <v>0</v>
      </c>
      <c r="S122" s="2">
        <v>0</v>
      </c>
      <c r="T122" s="2">
        <v>0</v>
      </c>
      <c r="U122" s="2">
        <v>533</v>
      </c>
      <c r="V122" t="s">
        <v>55</v>
      </c>
    </row>
    <row r="123" spans="1:22" x14ac:dyDescent="0.25">
      <c r="A123" t="s">
        <v>7941</v>
      </c>
      <c r="B123" t="s">
        <v>9794</v>
      </c>
      <c r="C123" t="s">
        <v>1</v>
      </c>
      <c r="D123" t="s">
        <v>7703</v>
      </c>
      <c r="E123" t="s">
        <v>9546</v>
      </c>
      <c r="F123" t="s">
        <v>9547</v>
      </c>
      <c r="G123">
        <v>5447</v>
      </c>
      <c r="H123">
        <v>5447</v>
      </c>
      <c r="I123">
        <v>5447</v>
      </c>
      <c r="J123">
        <v>5447</v>
      </c>
      <c r="K123">
        <v>0</v>
      </c>
      <c r="L123" s="2">
        <v>0</v>
      </c>
      <c r="M123" s="2">
        <v>0</v>
      </c>
      <c r="N123" s="2">
        <v>0</v>
      </c>
      <c r="O123" s="151">
        <v>82.5</v>
      </c>
      <c r="P123" s="2">
        <v>0</v>
      </c>
      <c r="Q123" s="2">
        <v>0</v>
      </c>
      <c r="R123" s="2">
        <v>0</v>
      </c>
      <c r="S123" s="2">
        <v>0</v>
      </c>
      <c r="T123" s="2">
        <v>0</v>
      </c>
      <c r="U123" s="2">
        <v>82.5</v>
      </c>
      <c r="V123" t="s">
        <v>55</v>
      </c>
    </row>
    <row r="124" spans="1:22" x14ac:dyDescent="0.25">
      <c r="A124" t="s">
        <v>7941</v>
      </c>
      <c r="B124" t="s">
        <v>9794</v>
      </c>
      <c r="C124" t="s">
        <v>1</v>
      </c>
      <c r="D124" t="s">
        <v>7703</v>
      </c>
      <c r="E124" t="s">
        <v>9546</v>
      </c>
      <c r="F124" t="s">
        <v>9547</v>
      </c>
      <c r="G124">
        <v>5446</v>
      </c>
      <c r="H124">
        <v>5446</v>
      </c>
      <c r="I124">
        <v>5446</v>
      </c>
      <c r="J124">
        <v>5446</v>
      </c>
      <c r="K124">
        <v>0</v>
      </c>
      <c r="L124" s="2">
        <v>0</v>
      </c>
      <c r="M124" s="2">
        <v>0</v>
      </c>
      <c r="N124" s="2">
        <v>0</v>
      </c>
      <c r="O124" s="151">
        <v>248</v>
      </c>
      <c r="P124" s="2">
        <v>0</v>
      </c>
      <c r="Q124" s="2">
        <v>0</v>
      </c>
      <c r="R124" s="2">
        <v>0</v>
      </c>
      <c r="S124" s="2">
        <v>0</v>
      </c>
      <c r="T124" s="2">
        <v>0</v>
      </c>
      <c r="U124" s="2">
        <v>248</v>
      </c>
      <c r="V124" t="s">
        <v>55</v>
      </c>
    </row>
    <row r="125" spans="1:22" x14ac:dyDescent="0.25">
      <c r="A125" t="s">
        <v>7941</v>
      </c>
      <c r="B125" t="s">
        <v>9794</v>
      </c>
      <c r="C125" t="s">
        <v>1</v>
      </c>
      <c r="D125" t="s">
        <v>7703</v>
      </c>
      <c r="E125" t="s">
        <v>9546</v>
      </c>
      <c r="F125" t="s">
        <v>9547</v>
      </c>
      <c r="G125">
        <v>5445</v>
      </c>
      <c r="H125">
        <v>5445</v>
      </c>
      <c r="I125">
        <v>5445</v>
      </c>
      <c r="J125">
        <v>5445</v>
      </c>
      <c r="K125">
        <v>0</v>
      </c>
      <c r="L125" s="2">
        <v>0</v>
      </c>
      <c r="M125" s="2">
        <v>0</v>
      </c>
      <c r="N125" s="2">
        <v>0</v>
      </c>
      <c r="O125" s="151">
        <v>118.65</v>
      </c>
      <c r="P125" s="2">
        <v>0</v>
      </c>
      <c r="Q125" s="2">
        <v>0</v>
      </c>
      <c r="R125" s="2">
        <v>0</v>
      </c>
      <c r="S125" s="2">
        <v>0</v>
      </c>
      <c r="T125" s="2">
        <v>0</v>
      </c>
      <c r="U125" s="2">
        <v>118.65</v>
      </c>
      <c r="V125" t="s">
        <v>55</v>
      </c>
    </row>
    <row r="126" spans="1:22" x14ac:dyDescent="0.25">
      <c r="A126" t="s">
        <v>7941</v>
      </c>
      <c r="B126" t="s">
        <v>9794</v>
      </c>
      <c r="C126" t="s">
        <v>1</v>
      </c>
      <c r="D126" t="s">
        <v>7703</v>
      </c>
      <c r="E126" t="s">
        <v>9546</v>
      </c>
      <c r="F126" t="s">
        <v>9547</v>
      </c>
      <c r="G126">
        <v>5444</v>
      </c>
      <c r="H126">
        <v>5444</v>
      </c>
      <c r="I126">
        <v>5444</v>
      </c>
      <c r="J126">
        <v>5444</v>
      </c>
      <c r="K126">
        <v>0</v>
      </c>
      <c r="L126" s="2">
        <v>0</v>
      </c>
      <c r="M126" s="2">
        <v>0</v>
      </c>
      <c r="N126" s="2">
        <v>0</v>
      </c>
      <c r="O126" s="151">
        <v>439.4</v>
      </c>
      <c r="P126" s="2">
        <v>0</v>
      </c>
      <c r="Q126" s="2">
        <v>0</v>
      </c>
      <c r="R126" s="2">
        <v>0</v>
      </c>
      <c r="S126" s="2">
        <v>0</v>
      </c>
      <c r="T126" s="2">
        <v>0</v>
      </c>
      <c r="U126" s="2">
        <v>439.4</v>
      </c>
      <c r="V126" t="s">
        <v>55</v>
      </c>
    </row>
    <row r="127" spans="1:22" x14ac:dyDescent="0.25">
      <c r="A127" t="s">
        <v>7941</v>
      </c>
      <c r="B127" t="s">
        <v>9794</v>
      </c>
      <c r="C127" t="s">
        <v>1</v>
      </c>
      <c r="D127" t="s">
        <v>7703</v>
      </c>
      <c r="E127" t="s">
        <v>9546</v>
      </c>
      <c r="F127" t="s">
        <v>9547</v>
      </c>
      <c r="G127">
        <v>5443</v>
      </c>
      <c r="H127">
        <v>5443</v>
      </c>
      <c r="I127">
        <v>5443</v>
      </c>
      <c r="J127">
        <v>5443</v>
      </c>
      <c r="K127">
        <v>0</v>
      </c>
      <c r="L127" s="2">
        <v>0</v>
      </c>
      <c r="M127" s="2">
        <v>0</v>
      </c>
      <c r="N127" s="2">
        <v>0</v>
      </c>
      <c r="O127" s="151">
        <v>33.25</v>
      </c>
      <c r="P127" s="2">
        <v>0</v>
      </c>
      <c r="Q127" s="2">
        <v>0</v>
      </c>
      <c r="R127" s="2">
        <v>0</v>
      </c>
      <c r="S127" s="2">
        <v>0</v>
      </c>
      <c r="T127" s="2">
        <v>0</v>
      </c>
      <c r="U127" s="2">
        <v>33.25</v>
      </c>
      <c r="V127" t="s">
        <v>55</v>
      </c>
    </row>
    <row r="128" spans="1:22" x14ac:dyDescent="0.25">
      <c r="A128" t="s">
        <v>7941</v>
      </c>
      <c r="B128" t="s">
        <v>9793</v>
      </c>
      <c r="C128" t="s">
        <v>1</v>
      </c>
      <c r="D128" t="s">
        <v>7703</v>
      </c>
      <c r="E128" t="s">
        <v>9546</v>
      </c>
      <c r="F128" t="s">
        <v>9547</v>
      </c>
      <c r="G128">
        <v>5442</v>
      </c>
      <c r="H128">
        <v>5442</v>
      </c>
      <c r="I128">
        <v>5442</v>
      </c>
      <c r="J128">
        <v>5442</v>
      </c>
      <c r="K128">
        <v>0</v>
      </c>
      <c r="L128" s="2">
        <v>0</v>
      </c>
      <c r="M128" s="2">
        <v>0</v>
      </c>
      <c r="N128" s="2">
        <v>0</v>
      </c>
      <c r="O128" s="151">
        <v>75.8</v>
      </c>
      <c r="P128" s="2">
        <v>0</v>
      </c>
      <c r="Q128" s="2">
        <v>0</v>
      </c>
      <c r="R128" s="2">
        <v>0</v>
      </c>
      <c r="S128" s="2">
        <v>0</v>
      </c>
      <c r="T128" s="2">
        <v>0</v>
      </c>
      <c r="U128" s="2">
        <v>75.8</v>
      </c>
      <c r="V128" t="s">
        <v>55</v>
      </c>
    </row>
    <row r="129" spans="1:22" x14ac:dyDescent="0.25">
      <c r="A129" t="s">
        <v>7941</v>
      </c>
      <c r="B129" t="s">
        <v>9793</v>
      </c>
      <c r="C129" t="s">
        <v>1</v>
      </c>
      <c r="D129" t="s">
        <v>7703</v>
      </c>
      <c r="E129" t="s">
        <v>9546</v>
      </c>
      <c r="F129" t="s">
        <v>9547</v>
      </c>
      <c r="G129">
        <v>5441</v>
      </c>
      <c r="H129">
        <v>5441</v>
      </c>
      <c r="I129">
        <v>5441</v>
      </c>
      <c r="J129">
        <v>5441</v>
      </c>
      <c r="K129">
        <v>0</v>
      </c>
      <c r="L129" s="2">
        <v>0</v>
      </c>
      <c r="M129" s="2">
        <v>0</v>
      </c>
      <c r="N129" s="2">
        <v>0</v>
      </c>
      <c r="O129" s="151">
        <v>41.35</v>
      </c>
      <c r="P129" s="2">
        <v>0</v>
      </c>
      <c r="Q129" s="2">
        <v>0</v>
      </c>
      <c r="R129" s="2">
        <v>0</v>
      </c>
      <c r="S129" s="2">
        <v>0</v>
      </c>
      <c r="T129" s="2">
        <v>0</v>
      </c>
      <c r="U129" s="2">
        <v>41.35</v>
      </c>
      <c r="V129" t="s">
        <v>55</v>
      </c>
    </row>
    <row r="130" spans="1:22" x14ac:dyDescent="0.25">
      <c r="A130" t="s">
        <v>7941</v>
      </c>
      <c r="B130" t="s">
        <v>9793</v>
      </c>
      <c r="C130" t="s">
        <v>1</v>
      </c>
      <c r="D130" t="s">
        <v>7703</v>
      </c>
      <c r="E130" t="s">
        <v>9546</v>
      </c>
      <c r="F130" t="s">
        <v>9547</v>
      </c>
      <c r="G130">
        <v>5440</v>
      </c>
      <c r="H130">
        <v>5440</v>
      </c>
      <c r="I130">
        <v>5440</v>
      </c>
      <c r="J130">
        <v>5440</v>
      </c>
      <c r="K130">
        <v>0</v>
      </c>
      <c r="L130" s="2">
        <v>0</v>
      </c>
      <c r="M130" s="2">
        <v>0</v>
      </c>
      <c r="N130" s="2">
        <v>0</v>
      </c>
      <c r="O130" s="151">
        <v>40</v>
      </c>
      <c r="P130" s="2">
        <v>0</v>
      </c>
      <c r="Q130" s="2">
        <v>0</v>
      </c>
      <c r="R130" s="2">
        <v>0</v>
      </c>
      <c r="S130" s="2">
        <v>0</v>
      </c>
      <c r="T130" s="2">
        <v>0</v>
      </c>
      <c r="U130" s="2">
        <v>40</v>
      </c>
      <c r="V130" t="s">
        <v>55</v>
      </c>
    </row>
    <row r="131" spans="1:22" x14ac:dyDescent="0.25">
      <c r="A131" t="s">
        <v>7941</v>
      </c>
      <c r="B131" t="s">
        <v>9793</v>
      </c>
      <c r="C131" t="s">
        <v>1</v>
      </c>
      <c r="D131" t="s">
        <v>7703</v>
      </c>
      <c r="E131" t="s">
        <v>9546</v>
      </c>
      <c r="F131" t="s">
        <v>9547</v>
      </c>
      <c r="G131">
        <v>5439</v>
      </c>
      <c r="H131">
        <v>5439</v>
      </c>
      <c r="I131">
        <v>5439</v>
      </c>
      <c r="J131">
        <v>5439</v>
      </c>
      <c r="K131">
        <v>0</v>
      </c>
      <c r="L131" s="2">
        <v>0</v>
      </c>
      <c r="M131" s="2">
        <v>0</v>
      </c>
      <c r="N131" s="2">
        <v>0</v>
      </c>
      <c r="O131" s="151">
        <v>27.5</v>
      </c>
      <c r="P131" s="2">
        <v>0</v>
      </c>
      <c r="Q131" s="2">
        <v>0</v>
      </c>
      <c r="R131" s="2">
        <v>0</v>
      </c>
      <c r="S131" s="2">
        <v>0</v>
      </c>
      <c r="T131" s="2">
        <v>0</v>
      </c>
      <c r="U131" s="2">
        <v>27.5</v>
      </c>
      <c r="V131" t="s">
        <v>55</v>
      </c>
    </row>
    <row r="132" spans="1:22" x14ac:dyDescent="0.25">
      <c r="A132" t="s">
        <v>7941</v>
      </c>
      <c r="B132" t="s">
        <v>9793</v>
      </c>
      <c r="C132" t="s">
        <v>1</v>
      </c>
      <c r="D132" t="s">
        <v>7703</v>
      </c>
      <c r="E132" t="s">
        <v>9546</v>
      </c>
      <c r="F132" t="s">
        <v>9547</v>
      </c>
      <c r="G132">
        <v>5438</v>
      </c>
      <c r="H132">
        <v>5438</v>
      </c>
      <c r="I132">
        <v>5438</v>
      </c>
      <c r="J132">
        <v>5438</v>
      </c>
      <c r="K132">
        <v>0</v>
      </c>
      <c r="L132" s="2">
        <v>0</v>
      </c>
      <c r="M132" s="2">
        <v>0</v>
      </c>
      <c r="N132" s="2">
        <v>0</v>
      </c>
      <c r="O132" s="151">
        <v>117.5</v>
      </c>
      <c r="P132" s="2">
        <v>0</v>
      </c>
      <c r="Q132" s="2">
        <v>0</v>
      </c>
      <c r="R132" s="2">
        <v>0</v>
      </c>
      <c r="S132" s="2">
        <v>0</v>
      </c>
      <c r="T132" s="2">
        <v>0</v>
      </c>
      <c r="U132" s="2">
        <v>117.5</v>
      </c>
      <c r="V132" t="s">
        <v>55</v>
      </c>
    </row>
    <row r="133" spans="1:22" x14ac:dyDescent="0.25">
      <c r="A133" t="s">
        <v>7941</v>
      </c>
      <c r="B133" t="s">
        <v>9793</v>
      </c>
      <c r="C133" t="s">
        <v>1</v>
      </c>
      <c r="D133" t="s">
        <v>7703</v>
      </c>
      <c r="E133" t="s">
        <v>9546</v>
      </c>
      <c r="F133" t="s">
        <v>9547</v>
      </c>
      <c r="G133">
        <v>5437</v>
      </c>
      <c r="H133">
        <v>5437</v>
      </c>
      <c r="I133">
        <v>5437</v>
      </c>
      <c r="J133">
        <v>5437</v>
      </c>
      <c r="K133">
        <v>0</v>
      </c>
      <c r="L133" s="2">
        <v>0</v>
      </c>
      <c r="M133" s="2">
        <v>0</v>
      </c>
      <c r="N133" s="2">
        <v>0</v>
      </c>
      <c r="O133" s="151">
        <v>432</v>
      </c>
      <c r="P133" s="2">
        <v>0</v>
      </c>
      <c r="Q133" s="2">
        <v>0</v>
      </c>
      <c r="R133" s="2">
        <v>0</v>
      </c>
      <c r="S133" s="2">
        <v>0</v>
      </c>
      <c r="T133" s="2">
        <v>0</v>
      </c>
      <c r="U133" s="2">
        <v>432</v>
      </c>
      <c r="V133" t="s">
        <v>55</v>
      </c>
    </row>
    <row r="134" spans="1:22" x14ac:dyDescent="0.25">
      <c r="A134" t="s">
        <v>7941</v>
      </c>
      <c r="B134" t="s">
        <v>9793</v>
      </c>
      <c r="C134" t="s">
        <v>1</v>
      </c>
      <c r="D134" t="s">
        <v>7703</v>
      </c>
      <c r="E134" t="s">
        <v>9546</v>
      </c>
      <c r="F134" t="s">
        <v>9547</v>
      </c>
      <c r="G134">
        <v>5436</v>
      </c>
      <c r="H134">
        <v>5436</v>
      </c>
      <c r="I134">
        <v>5436</v>
      </c>
      <c r="J134">
        <v>5436</v>
      </c>
      <c r="K134">
        <v>0</v>
      </c>
      <c r="L134" s="2">
        <v>0</v>
      </c>
      <c r="M134" s="2">
        <v>0</v>
      </c>
      <c r="N134" s="2">
        <v>0</v>
      </c>
      <c r="O134" s="151">
        <v>27.5</v>
      </c>
      <c r="P134" s="2">
        <v>0</v>
      </c>
      <c r="Q134" s="2">
        <v>0</v>
      </c>
      <c r="R134" s="2">
        <v>0</v>
      </c>
      <c r="S134" s="2">
        <v>0</v>
      </c>
      <c r="T134" s="2">
        <v>0</v>
      </c>
      <c r="U134" s="2">
        <v>27.5</v>
      </c>
      <c r="V134" t="s">
        <v>55</v>
      </c>
    </row>
    <row r="135" spans="1:22" x14ac:dyDescent="0.25">
      <c r="A135" t="s">
        <v>7941</v>
      </c>
      <c r="B135" t="s">
        <v>9793</v>
      </c>
      <c r="C135" t="s">
        <v>1</v>
      </c>
      <c r="D135" t="s">
        <v>7703</v>
      </c>
      <c r="E135" t="s">
        <v>9546</v>
      </c>
      <c r="F135" t="s">
        <v>9547</v>
      </c>
      <c r="G135">
        <v>5435</v>
      </c>
      <c r="H135">
        <v>5435</v>
      </c>
      <c r="I135">
        <v>5435</v>
      </c>
      <c r="J135">
        <v>5435</v>
      </c>
      <c r="K135">
        <v>0</v>
      </c>
      <c r="L135" s="2">
        <v>0</v>
      </c>
      <c r="M135" s="2">
        <v>0</v>
      </c>
      <c r="N135" s="2">
        <v>0</v>
      </c>
      <c r="O135" s="151">
        <v>69.3</v>
      </c>
      <c r="P135" s="2">
        <v>0</v>
      </c>
      <c r="Q135" s="2">
        <v>0</v>
      </c>
      <c r="R135" s="2">
        <v>0</v>
      </c>
      <c r="S135" s="2">
        <v>0</v>
      </c>
      <c r="T135" s="2">
        <v>0</v>
      </c>
      <c r="U135" s="2">
        <v>69.3</v>
      </c>
      <c r="V135" t="s">
        <v>55</v>
      </c>
    </row>
    <row r="136" spans="1:22" x14ac:dyDescent="0.25">
      <c r="A136" t="s">
        <v>7941</v>
      </c>
      <c r="B136" t="s">
        <v>9793</v>
      </c>
      <c r="C136" t="s">
        <v>1</v>
      </c>
      <c r="D136" t="s">
        <v>7703</v>
      </c>
      <c r="E136" t="s">
        <v>9546</v>
      </c>
      <c r="F136" t="s">
        <v>9547</v>
      </c>
      <c r="G136">
        <v>5434</v>
      </c>
      <c r="H136">
        <v>5434</v>
      </c>
      <c r="I136">
        <v>5434</v>
      </c>
      <c r="J136">
        <v>5434</v>
      </c>
      <c r="K136">
        <v>0</v>
      </c>
      <c r="L136" s="2">
        <v>0</v>
      </c>
      <c r="M136" s="2">
        <v>0</v>
      </c>
      <c r="N136" s="2">
        <v>0</v>
      </c>
      <c r="O136" s="151">
        <v>149</v>
      </c>
      <c r="P136" s="2">
        <v>0</v>
      </c>
      <c r="Q136" s="2">
        <v>0</v>
      </c>
      <c r="R136" s="2">
        <v>0</v>
      </c>
      <c r="S136" s="2">
        <v>0</v>
      </c>
      <c r="T136" s="2">
        <v>0</v>
      </c>
      <c r="U136" s="2">
        <v>149</v>
      </c>
      <c r="V136" t="s">
        <v>55</v>
      </c>
    </row>
    <row r="137" spans="1:22" x14ac:dyDescent="0.25">
      <c r="A137" t="s">
        <v>7941</v>
      </c>
      <c r="B137" t="s">
        <v>9793</v>
      </c>
      <c r="C137" t="s">
        <v>1</v>
      </c>
      <c r="D137" t="s">
        <v>7703</v>
      </c>
      <c r="E137" t="s">
        <v>9546</v>
      </c>
      <c r="F137" t="s">
        <v>9547</v>
      </c>
      <c r="G137">
        <v>5433</v>
      </c>
      <c r="H137">
        <v>5433</v>
      </c>
      <c r="I137">
        <v>5433</v>
      </c>
      <c r="J137">
        <v>5433</v>
      </c>
      <c r="K137">
        <v>0</v>
      </c>
      <c r="L137" s="2">
        <v>0</v>
      </c>
      <c r="M137" s="2">
        <v>0</v>
      </c>
      <c r="N137" s="2">
        <v>0</v>
      </c>
      <c r="O137" s="151">
        <v>49.89</v>
      </c>
      <c r="P137" s="2">
        <v>0</v>
      </c>
      <c r="Q137" s="2">
        <v>0</v>
      </c>
      <c r="R137" s="2">
        <v>0</v>
      </c>
      <c r="S137" s="2">
        <v>0</v>
      </c>
      <c r="T137" s="2">
        <v>0</v>
      </c>
      <c r="U137" s="2">
        <v>49.89</v>
      </c>
      <c r="V137" t="s">
        <v>55</v>
      </c>
    </row>
    <row r="138" spans="1:22" x14ac:dyDescent="0.25">
      <c r="A138" t="s">
        <v>7941</v>
      </c>
      <c r="B138" t="s">
        <v>9793</v>
      </c>
      <c r="C138" t="s">
        <v>1</v>
      </c>
      <c r="D138" t="s">
        <v>7703</v>
      </c>
      <c r="E138" t="s">
        <v>9546</v>
      </c>
      <c r="F138" t="s">
        <v>9547</v>
      </c>
      <c r="G138">
        <v>5432</v>
      </c>
      <c r="H138">
        <v>5432</v>
      </c>
      <c r="I138">
        <v>5432</v>
      </c>
      <c r="J138">
        <v>5432</v>
      </c>
      <c r="K138">
        <v>0</v>
      </c>
      <c r="L138" s="2">
        <v>0</v>
      </c>
      <c r="M138" s="2">
        <v>0</v>
      </c>
      <c r="N138" s="2">
        <v>0</v>
      </c>
      <c r="O138" s="151">
        <v>55.2</v>
      </c>
      <c r="P138" s="2">
        <v>0</v>
      </c>
      <c r="Q138" s="2">
        <v>0</v>
      </c>
      <c r="R138" s="2">
        <v>0</v>
      </c>
      <c r="S138" s="2">
        <v>0</v>
      </c>
      <c r="T138" s="2">
        <v>0</v>
      </c>
      <c r="U138" s="2">
        <v>55.2</v>
      </c>
      <c r="V138" t="s">
        <v>55</v>
      </c>
    </row>
    <row r="139" spans="1:22" x14ac:dyDescent="0.25">
      <c r="A139" t="s">
        <v>7941</v>
      </c>
      <c r="B139" t="s">
        <v>9793</v>
      </c>
      <c r="C139" t="s">
        <v>1</v>
      </c>
      <c r="D139" t="s">
        <v>7703</v>
      </c>
      <c r="E139" t="s">
        <v>9546</v>
      </c>
      <c r="F139" t="s">
        <v>9547</v>
      </c>
      <c r="G139">
        <v>5431</v>
      </c>
      <c r="H139">
        <v>5431</v>
      </c>
      <c r="I139">
        <v>5431</v>
      </c>
      <c r="J139">
        <v>5431</v>
      </c>
      <c r="K139">
        <v>0</v>
      </c>
      <c r="L139" s="2">
        <v>0</v>
      </c>
      <c r="M139" s="2">
        <v>0</v>
      </c>
      <c r="N139" s="2">
        <v>0</v>
      </c>
      <c r="O139" s="151">
        <v>234.6</v>
      </c>
      <c r="P139" s="2">
        <v>0</v>
      </c>
      <c r="Q139" s="2">
        <v>0</v>
      </c>
      <c r="R139" s="2">
        <v>0</v>
      </c>
      <c r="S139" s="2">
        <v>0</v>
      </c>
      <c r="T139" s="2">
        <v>0</v>
      </c>
      <c r="U139" s="2">
        <v>234.6</v>
      </c>
      <c r="V139" t="s">
        <v>55</v>
      </c>
    </row>
    <row r="140" spans="1:22" x14ac:dyDescent="0.25">
      <c r="A140" t="s">
        <v>7941</v>
      </c>
      <c r="B140" t="s">
        <v>9793</v>
      </c>
      <c r="C140" t="s">
        <v>1</v>
      </c>
      <c r="D140" t="s">
        <v>7703</v>
      </c>
      <c r="E140" t="s">
        <v>9546</v>
      </c>
      <c r="F140" t="s">
        <v>9547</v>
      </c>
      <c r="G140">
        <v>5430</v>
      </c>
      <c r="H140">
        <v>5430</v>
      </c>
      <c r="I140">
        <v>5430</v>
      </c>
      <c r="J140">
        <v>5430</v>
      </c>
      <c r="K140">
        <v>0</v>
      </c>
      <c r="L140" s="2">
        <v>0</v>
      </c>
      <c r="M140" s="2">
        <v>0</v>
      </c>
      <c r="N140" s="2">
        <v>0</v>
      </c>
      <c r="O140" s="151">
        <v>404.56</v>
      </c>
      <c r="P140" s="2">
        <v>0</v>
      </c>
      <c r="Q140" s="2">
        <v>0</v>
      </c>
      <c r="R140" s="2">
        <v>0</v>
      </c>
      <c r="S140" s="2">
        <v>0</v>
      </c>
      <c r="T140" s="2">
        <v>0</v>
      </c>
      <c r="U140" s="2">
        <v>404.56</v>
      </c>
      <c r="V140" t="s">
        <v>55</v>
      </c>
    </row>
    <row r="141" spans="1:22" x14ac:dyDescent="0.25">
      <c r="A141" t="s">
        <v>7941</v>
      </c>
      <c r="B141" t="s">
        <v>9793</v>
      </c>
      <c r="C141" t="s">
        <v>1</v>
      </c>
      <c r="D141" t="s">
        <v>7703</v>
      </c>
      <c r="E141" t="s">
        <v>9546</v>
      </c>
      <c r="F141" t="s">
        <v>9547</v>
      </c>
      <c r="G141">
        <v>5429</v>
      </c>
      <c r="H141">
        <v>5429</v>
      </c>
      <c r="I141">
        <v>5429</v>
      </c>
      <c r="J141">
        <v>5429</v>
      </c>
      <c r="K141">
        <v>0</v>
      </c>
      <c r="L141" s="2">
        <v>0</v>
      </c>
      <c r="M141" s="2">
        <v>0</v>
      </c>
      <c r="N141" s="2">
        <v>0</v>
      </c>
      <c r="O141" s="151">
        <v>565.6</v>
      </c>
      <c r="P141" s="2">
        <v>0</v>
      </c>
      <c r="Q141" s="2">
        <v>0</v>
      </c>
      <c r="R141" s="2">
        <v>0</v>
      </c>
      <c r="S141" s="2">
        <v>0</v>
      </c>
      <c r="T141" s="2">
        <v>0</v>
      </c>
      <c r="U141" s="2">
        <v>565.6</v>
      </c>
      <c r="V141" t="s">
        <v>55</v>
      </c>
    </row>
    <row r="142" spans="1:22" x14ac:dyDescent="0.25">
      <c r="A142" t="s">
        <v>7941</v>
      </c>
      <c r="B142" t="s">
        <v>9793</v>
      </c>
      <c r="C142" t="s">
        <v>1</v>
      </c>
      <c r="D142" t="s">
        <v>7703</v>
      </c>
      <c r="E142" t="s">
        <v>9546</v>
      </c>
      <c r="F142" t="s">
        <v>9547</v>
      </c>
      <c r="G142">
        <v>5428</v>
      </c>
      <c r="H142">
        <v>5428</v>
      </c>
      <c r="I142">
        <v>5428</v>
      </c>
      <c r="J142">
        <v>5428</v>
      </c>
      <c r="K142">
        <v>0</v>
      </c>
      <c r="L142" s="2">
        <v>0</v>
      </c>
      <c r="M142" s="2">
        <v>0</v>
      </c>
      <c r="N142" s="2">
        <v>0</v>
      </c>
      <c r="O142" s="151">
        <v>11</v>
      </c>
      <c r="P142" s="2">
        <v>0</v>
      </c>
      <c r="Q142" s="2">
        <v>0</v>
      </c>
      <c r="R142" s="2">
        <v>0</v>
      </c>
      <c r="S142" s="2">
        <v>0</v>
      </c>
      <c r="T142" s="2">
        <v>0</v>
      </c>
      <c r="U142" s="2">
        <v>11</v>
      </c>
      <c r="V142" t="s">
        <v>55</v>
      </c>
    </row>
    <row r="143" spans="1:22" x14ac:dyDescent="0.25">
      <c r="A143" t="s">
        <v>7941</v>
      </c>
      <c r="B143" t="s">
        <v>9793</v>
      </c>
      <c r="C143" t="s">
        <v>1</v>
      </c>
      <c r="D143" t="s">
        <v>7703</v>
      </c>
      <c r="E143" t="s">
        <v>9546</v>
      </c>
      <c r="F143" t="s">
        <v>9547</v>
      </c>
      <c r="G143">
        <v>5427</v>
      </c>
      <c r="H143">
        <v>5427</v>
      </c>
      <c r="I143">
        <v>5427</v>
      </c>
      <c r="J143">
        <v>5427</v>
      </c>
      <c r="K143">
        <v>0</v>
      </c>
      <c r="L143" s="2">
        <v>0</v>
      </c>
      <c r="M143" s="2">
        <v>0</v>
      </c>
      <c r="N143" s="2">
        <v>0</v>
      </c>
      <c r="O143" s="151">
        <v>43.89</v>
      </c>
      <c r="P143" s="2">
        <v>0</v>
      </c>
      <c r="Q143" s="2">
        <v>0</v>
      </c>
      <c r="R143" s="2">
        <v>0</v>
      </c>
      <c r="S143" s="2">
        <v>0</v>
      </c>
      <c r="T143" s="2">
        <v>0</v>
      </c>
      <c r="U143" s="2">
        <v>43.89</v>
      </c>
      <c r="V143" t="s">
        <v>55</v>
      </c>
    </row>
    <row r="144" spans="1:22" x14ac:dyDescent="0.25">
      <c r="A144" t="s">
        <v>7941</v>
      </c>
      <c r="B144" t="s">
        <v>9793</v>
      </c>
      <c r="C144" t="s">
        <v>1</v>
      </c>
      <c r="D144" t="s">
        <v>7703</v>
      </c>
      <c r="E144" t="s">
        <v>9546</v>
      </c>
      <c r="F144" t="s">
        <v>9547</v>
      </c>
      <c r="G144">
        <v>5426</v>
      </c>
      <c r="H144">
        <v>5426</v>
      </c>
      <c r="I144">
        <v>5426</v>
      </c>
      <c r="J144">
        <v>5426</v>
      </c>
      <c r="K144">
        <v>0</v>
      </c>
      <c r="L144" s="2">
        <v>0</v>
      </c>
      <c r="M144" s="2">
        <v>0</v>
      </c>
      <c r="N144" s="2">
        <v>0</v>
      </c>
      <c r="O144" s="151">
        <v>40.1</v>
      </c>
      <c r="P144" s="2">
        <v>0</v>
      </c>
      <c r="Q144" s="2">
        <v>0</v>
      </c>
      <c r="R144" s="2">
        <v>0</v>
      </c>
      <c r="S144" s="2">
        <v>0</v>
      </c>
      <c r="T144" s="2">
        <v>0</v>
      </c>
      <c r="U144" s="2">
        <v>40.1</v>
      </c>
      <c r="V144" t="s">
        <v>55</v>
      </c>
    </row>
    <row r="145" spans="1:22" x14ac:dyDescent="0.25">
      <c r="A145" t="s">
        <v>7941</v>
      </c>
      <c r="B145" t="s">
        <v>9793</v>
      </c>
      <c r="C145" t="s">
        <v>1</v>
      </c>
      <c r="D145" t="s">
        <v>7703</v>
      </c>
      <c r="E145" t="s">
        <v>9546</v>
      </c>
      <c r="F145" t="s">
        <v>9547</v>
      </c>
      <c r="G145">
        <v>5425</v>
      </c>
      <c r="H145">
        <v>5425</v>
      </c>
      <c r="I145">
        <v>5425</v>
      </c>
      <c r="J145">
        <v>5425</v>
      </c>
      <c r="K145">
        <v>0</v>
      </c>
      <c r="L145" s="2">
        <v>0</v>
      </c>
      <c r="M145" s="2">
        <v>0</v>
      </c>
      <c r="N145" s="2">
        <v>0</v>
      </c>
      <c r="O145" s="151">
        <v>275.5</v>
      </c>
      <c r="P145" s="2">
        <v>0</v>
      </c>
      <c r="Q145" s="2">
        <v>0</v>
      </c>
      <c r="R145" s="2">
        <v>0</v>
      </c>
      <c r="S145" s="2">
        <v>0</v>
      </c>
      <c r="T145" s="2">
        <v>0</v>
      </c>
      <c r="U145" s="2">
        <v>275.5</v>
      </c>
      <c r="V145" t="s">
        <v>55</v>
      </c>
    </row>
    <row r="146" spans="1:22" x14ac:dyDescent="0.25">
      <c r="A146" t="s">
        <v>7941</v>
      </c>
      <c r="B146" t="s">
        <v>9793</v>
      </c>
      <c r="C146" t="s">
        <v>1</v>
      </c>
      <c r="D146" t="s">
        <v>7703</v>
      </c>
      <c r="E146" t="s">
        <v>9546</v>
      </c>
      <c r="F146" t="s">
        <v>9547</v>
      </c>
      <c r="G146">
        <v>5424</v>
      </c>
      <c r="H146">
        <v>5424</v>
      </c>
      <c r="I146">
        <v>5424</v>
      </c>
      <c r="J146">
        <v>5424</v>
      </c>
      <c r="K146">
        <v>0</v>
      </c>
      <c r="L146" s="2">
        <v>0</v>
      </c>
      <c r="M146" s="2">
        <v>0</v>
      </c>
      <c r="N146" s="2">
        <v>0</v>
      </c>
      <c r="O146" s="151">
        <v>216</v>
      </c>
      <c r="P146" s="2">
        <v>0</v>
      </c>
      <c r="Q146" s="2">
        <v>0</v>
      </c>
      <c r="R146" s="2">
        <v>0</v>
      </c>
      <c r="S146" s="2">
        <v>0</v>
      </c>
      <c r="T146" s="2">
        <v>0</v>
      </c>
      <c r="U146" s="2">
        <v>216</v>
      </c>
      <c r="V146" t="s">
        <v>55</v>
      </c>
    </row>
    <row r="147" spans="1:22" x14ac:dyDescent="0.25">
      <c r="A147" t="s">
        <v>7941</v>
      </c>
      <c r="B147" t="s">
        <v>9793</v>
      </c>
      <c r="C147" t="s">
        <v>1</v>
      </c>
      <c r="D147" t="s">
        <v>7703</v>
      </c>
      <c r="E147" t="s">
        <v>9546</v>
      </c>
      <c r="F147" t="s">
        <v>9547</v>
      </c>
      <c r="G147">
        <v>5423</v>
      </c>
      <c r="H147">
        <v>5423</v>
      </c>
      <c r="I147">
        <v>5423</v>
      </c>
      <c r="J147">
        <v>5423</v>
      </c>
      <c r="K147">
        <v>0</v>
      </c>
      <c r="L147" s="2">
        <v>0</v>
      </c>
      <c r="M147" s="2">
        <v>0</v>
      </c>
      <c r="N147" s="2">
        <v>0</v>
      </c>
      <c r="O147" s="151">
        <v>513</v>
      </c>
      <c r="P147" s="2">
        <v>0</v>
      </c>
      <c r="Q147" s="2">
        <v>0</v>
      </c>
      <c r="R147" s="2">
        <v>0</v>
      </c>
      <c r="S147" s="2">
        <v>0</v>
      </c>
      <c r="T147" s="2">
        <v>0</v>
      </c>
      <c r="U147" s="2">
        <v>513</v>
      </c>
      <c r="V147" t="s">
        <v>55</v>
      </c>
    </row>
    <row r="148" spans="1:22" x14ac:dyDescent="0.25">
      <c r="A148" t="s">
        <v>7941</v>
      </c>
      <c r="B148" t="s">
        <v>9793</v>
      </c>
      <c r="C148" t="s">
        <v>1</v>
      </c>
      <c r="D148" t="s">
        <v>7703</v>
      </c>
      <c r="E148" t="s">
        <v>9546</v>
      </c>
      <c r="F148" t="s">
        <v>9547</v>
      </c>
      <c r="G148">
        <v>5422</v>
      </c>
      <c r="H148">
        <v>5422</v>
      </c>
      <c r="I148">
        <v>5422</v>
      </c>
      <c r="J148">
        <v>5422</v>
      </c>
      <c r="K148">
        <v>0</v>
      </c>
      <c r="L148" s="2">
        <v>0</v>
      </c>
      <c r="M148" s="2">
        <v>0</v>
      </c>
      <c r="N148" s="2">
        <v>0</v>
      </c>
      <c r="O148" s="151">
        <v>391</v>
      </c>
      <c r="P148" s="2">
        <v>0</v>
      </c>
      <c r="Q148" s="2">
        <v>0</v>
      </c>
      <c r="R148" s="2">
        <v>0</v>
      </c>
      <c r="S148" s="2">
        <v>0</v>
      </c>
      <c r="T148" s="2">
        <v>0</v>
      </c>
      <c r="U148" s="2">
        <v>391</v>
      </c>
      <c r="V148" t="s">
        <v>55</v>
      </c>
    </row>
    <row r="149" spans="1:22" x14ac:dyDescent="0.25">
      <c r="A149" t="s">
        <v>7941</v>
      </c>
      <c r="B149" t="s">
        <v>9793</v>
      </c>
      <c r="C149" t="s">
        <v>1</v>
      </c>
      <c r="D149" t="s">
        <v>7703</v>
      </c>
      <c r="E149" t="s">
        <v>9546</v>
      </c>
      <c r="F149" t="s">
        <v>9547</v>
      </c>
      <c r="G149">
        <v>5421</v>
      </c>
      <c r="H149">
        <v>5421</v>
      </c>
      <c r="I149">
        <v>5421</v>
      </c>
      <c r="J149">
        <v>5421</v>
      </c>
      <c r="K149">
        <v>0</v>
      </c>
      <c r="L149" s="2">
        <v>0</v>
      </c>
      <c r="M149" s="2">
        <v>0</v>
      </c>
      <c r="N149" s="2">
        <v>0</v>
      </c>
      <c r="O149" s="151">
        <v>415</v>
      </c>
      <c r="P149" s="2">
        <v>0</v>
      </c>
      <c r="Q149" s="2">
        <v>0</v>
      </c>
      <c r="R149" s="2">
        <v>0</v>
      </c>
      <c r="S149" s="2">
        <v>0</v>
      </c>
      <c r="T149" s="2">
        <v>0</v>
      </c>
      <c r="U149" s="2">
        <v>415</v>
      </c>
      <c r="V149" t="s">
        <v>55</v>
      </c>
    </row>
    <row r="150" spans="1:22" x14ac:dyDescent="0.25">
      <c r="A150" t="s">
        <v>7941</v>
      </c>
      <c r="B150" t="s">
        <v>9793</v>
      </c>
      <c r="C150" t="s">
        <v>1</v>
      </c>
      <c r="D150" t="s">
        <v>7703</v>
      </c>
      <c r="E150" t="s">
        <v>9546</v>
      </c>
      <c r="F150" t="s">
        <v>9547</v>
      </c>
      <c r="G150">
        <v>5420</v>
      </c>
      <c r="H150">
        <v>5420</v>
      </c>
      <c r="I150">
        <v>5420</v>
      </c>
      <c r="J150">
        <v>5420</v>
      </c>
      <c r="K150">
        <v>0</v>
      </c>
      <c r="L150" s="2">
        <v>0</v>
      </c>
      <c r="M150" s="2">
        <v>0</v>
      </c>
      <c r="N150" s="2">
        <v>0</v>
      </c>
      <c r="O150" s="151">
        <v>220</v>
      </c>
      <c r="P150" s="2">
        <v>0</v>
      </c>
      <c r="Q150" s="2">
        <v>0</v>
      </c>
      <c r="R150" s="2">
        <v>0</v>
      </c>
      <c r="S150" s="2">
        <v>0</v>
      </c>
      <c r="T150" s="2">
        <v>0</v>
      </c>
      <c r="U150" s="2">
        <v>220</v>
      </c>
      <c r="V150" t="s">
        <v>55</v>
      </c>
    </row>
    <row r="151" spans="1:22" x14ac:dyDescent="0.25">
      <c r="A151" t="s">
        <v>7941</v>
      </c>
      <c r="B151" t="s">
        <v>9792</v>
      </c>
      <c r="C151" t="s">
        <v>1</v>
      </c>
      <c r="D151" t="s">
        <v>7703</v>
      </c>
      <c r="E151" t="s">
        <v>9546</v>
      </c>
      <c r="F151" t="s">
        <v>9547</v>
      </c>
      <c r="G151">
        <v>5419</v>
      </c>
      <c r="H151">
        <v>5419</v>
      </c>
      <c r="I151">
        <v>5419</v>
      </c>
      <c r="J151">
        <v>5419</v>
      </c>
      <c r="K151">
        <v>0</v>
      </c>
      <c r="L151" s="2">
        <v>0</v>
      </c>
      <c r="M151" s="2">
        <v>0</v>
      </c>
      <c r="N151" s="2">
        <v>0</v>
      </c>
      <c r="O151" s="151">
        <v>203.3</v>
      </c>
      <c r="P151" s="2">
        <v>0</v>
      </c>
      <c r="Q151" s="2">
        <v>0</v>
      </c>
      <c r="R151" s="2">
        <v>0</v>
      </c>
      <c r="S151" s="2">
        <v>0</v>
      </c>
      <c r="T151" s="2">
        <v>0</v>
      </c>
      <c r="U151" s="2">
        <v>203.3</v>
      </c>
      <c r="V151" t="s">
        <v>55</v>
      </c>
    </row>
    <row r="152" spans="1:22" x14ac:dyDescent="0.25">
      <c r="A152" t="s">
        <v>7941</v>
      </c>
      <c r="B152" t="s">
        <v>9792</v>
      </c>
      <c r="C152" t="s">
        <v>1</v>
      </c>
      <c r="D152" t="s">
        <v>7703</v>
      </c>
      <c r="E152" t="s">
        <v>9546</v>
      </c>
      <c r="F152" t="s">
        <v>9547</v>
      </c>
      <c r="G152">
        <v>5418</v>
      </c>
      <c r="H152">
        <v>5418</v>
      </c>
      <c r="I152">
        <v>5418</v>
      </c>
      <c r="J152">
        <v>5418</v>
      </c>
      <c r="K152">
        <v>0</v>
      </c>
      <c r="L152" s="2">
        <v>0</v>
      </c>
      <c r="M152" s="2">
        <v>0</v>
      </c>
      <c r="N152" s="2">
        <v>0</v>
      </c>
      <c r="O152" s="151">
        <v>382.5</v>
      </c>
      <c r="P152" s="2">
        <v>0</v>
      </c>
      <c r="Q152" s="2">
        <v>0</v>
      </c>
      <c r="R152" s="2">
        <v>0</v>
      </c>
      <c r="S152" s="2">
        <v>0</v>
      </c>
      <c r="T152" s="2">
        <v>0</v>
      </c>
      <c r="U152" s="2">
        <v>382.5</v>
      </c>
      <c r="V152" t="s">
        <v>55</v>
      </c>
    </row>
    <row r="153" spans="1:22" x14ac:dyDescent="0.25">
      <c r="A153" t="s">
        <v>7941</v>
      </c>
      <c r="B153" t="s">
        <v>9792</v>
      </c>
      <c r="C153" t="s">
        <v>1</v>
      </c>
      <c r="D153" t="s">
        <v>7703</v>
      </c>
      <c r="E153" t="s">
        <v>9546</v>
      </c>
      <c r="F153" t="s">
        <v>9547</v>
      </c>
      <c r="G153">
        <v>5417</v>
      </c>
      <c r="H153">
        <v>5417</v>
      </c>
      <c r="I153">
        <v>5417</v>
      </c>
      <c r="J153">
        <v>5417</v>
      </c>
      <c r="K153">
        <v>0</v>
      </c>
      <c r="L153" s="2">
        <v>0</v>
      </c>
      <c r="M153" s="2">
        <v>0</v>
      </c>
      <c r="N153" s="2">
        <v>0</v>
      </c>
      <c r="O153" s="151">
        <v>3</v>
      </c>
      <c r="P153" s="2">
        <v>0</v>
      </c>
      <c r="Q153" s="2">
        <v>0</v>
      </c>
      <c r="R153" s="2">
        <v>0</v>
      </c>
      <c r="S153" s="2">
        <v>0</v>
      </c>
      <c r="T153" s="2">
        <v>0</v>
      </c>
      <c r="U153" s="2">
        <v>3</v>
      </c>
      <c r="V153" t="s">
        <v>55</v>
      </c>
    </row>
    <row r="154" spans="1:22" x14ac:dyDescent="0.25">
      <c r="A154" t="s">
        <v>7941</v>
      </c>
      <c r="B154" t="s">
        <v>9792</v>
      </c>
      <c r="C154" t="s">
        <v>1</v>
      </c>
      <c r="D154" t="s">
        <v>7703</v>
      </c>
      <c r="E154" t="s">
        <v>9546</v>
      </c>
      <c r="F154" t="s">
        <v>9547</v>
      </c>
      <c r="G154">
        <v>5416</v>
      </c>
      <c r="H154">
        <v>5416</v>
      </c>
      <c r="I154">
        <v>5416</v>
      </c>
      <c r="J154">
        <v>5416</v>
      </c>
      <c r="K154">
        <v>0</v>
      </c>
      <c r="L154" s="2">
        <v>0</v>
      </c>
      <c r="M154" s="2">
        <v>0</v>
      </c>
      <c r="N154" s="2">
        <v>0</v>
      </c>
      <c r="O154" s="151">
        <v>11</v>
      </c>
      <c r="P154" s="2">
        <v>0</v>
      </c>
      <c r="Q154" s="2">
        <v>0</v>
      </c>
      <c r="R154" s="2">
        <v>0</v>
      </c>
      <c r="S154" s="2">
        <v>0</v>
      </c>
      <c r="T154" s="2">
        <v>0</v>
      </c>
      <c r="U154" s="2">
        <v>11</v>
      </c>
      <c r="V154" t="s">
        <v>55</v>
      </c>
    </row>
    <row r="155" spans="1:22" x14ac:dyDescent="0.25">
      <c r="A155" t="s">
        <v>7941</v>
      </c>
      <c r="B155" t="s">
        <v>9792</v>
      </c>
      <c r="C155" t="s">
        <v>1</v>
      </c>
      <c r="D155" t="s">
        <v>7703</v>
      </c>
      <c r="E155" t="s">
        <v>9546</v>
      </c>
      <c r="F155" t="s">
        <v>9547</v>
      </c>
      <c r="G155">
        <v>5415</v>
      </c>
      <c r="H155">
        <v>5415</v>
      </c>
      <c r="I155">
        <v>5415</v>
      </c>
      <c r="J155">
        <v>5415</v>
      </c>
      <c r="K155">
        <v>0</v>
      </c>
      <c r="L155" s="2">
        <v>0</v>
      </c>
      <c r="M155" s="2">
        <v>0</v>
      </c>
      <c r="N155" s="2">
        <v>0</v>
      </c>
      <c r="O155" s="151">
        <v>2.6</v>
      </c>
      <c r="P155" s="2">
        <v>0</v>
      </c>
      <c r="Q155" s="2">
        <v>0</v>
      </c>
      <c r="R155" s="2">
        <v>0</v>
      </c>
      <c r="S155" s="2">
        <v>0</v>
      </c>
      <c r="T155" s="2">
        <v>0</v>
      </c>
      <c r="U155" s="2">
        <v>2.6</v>
      </c>
      <c r="V155" t="s">
        <v>55</v>
      </c>
    </row>
    <row r="156" spans="1:22" x14ac:dyDescent="0.25">
      <c r="A156" t="s">
        <v>7941</v>
      </c>
      <c r="B156" t="s">
        <v>9792</v>
      </c>
      <c r="C156" t="s">
        <v>1</v>
      </c>
      <c r="D156" t="s">
        <v>7703</v>
      </c>
      <c r="E156" t="s">
        <v>9546</v>
      </c>
      <c r="F156" t="s">
        <v>9547</v>
      </c>
      <c r="G156">
        <v>5414</v>
      </c>
      <c r="H156">
        <v>5414</v>
      </c>
      <c r="I156">
        <v>5414</v>
      </c>
      <c r="J156">
        <v>5414</v>
      </c>
      <c r="K156">
        <v>0</v>
      </c>
      <c r="L156" s="2">
        <v>0</v>
      </c>
      <c r="M156" s="2">
        <v>0</v>
      </c>
      <c r="N156" s="2">
        <v>0</v>
      </c>
      <c r="O156" s="151">
        <v>15.6</v>
      </c>
      <c r="P156" s="2">
        <v>0</v>
      </c>
      <c r="Q156" s="2">
        <v>0</v>
      </c>
      <c r="R156" s="2">
        <v>0</v>
      </c>
      <c r="S156" s="2">
        <v>0</v>
      </c>
      <c r="T156" s="2">
        <v>0</v>
      </c>
      <c r="U156" s="2">
        <v>15.6</v>
      </c>
      <c r="V156" t="s">
        <v>55</v>
      </c>
    </row>
    <row r="157" spans="1:22" x14ac:dyDescent="0.25">
      <c r="A157" t="s">
        <v>7941</v>
      </c>
      <c r="B157" t="s">
        <v>9792</v>
      </c>
      <c r="C157" t="s">
        <v>1</v>
      </c>
      <c r="D157" t="s">
        <v>7703</v>
      </c>
      <c r="E157" t="s">
        <v>9546</v>
      </c>
      <c r="F157" t="s">
        <v>9547</v>
      </c>
      <c r="G157">
        <v>5413</v>
      </c>
      <c r="H157">
        <v>5413</v>
      </c>
      <c r="I157">
        <v>5413</v>
      </c>
      <c r="J157">
        <v>5413</v>
      </c>
      <c r="K157">
        <v>0</v>
      </c>
      <c r="L157" s="2">
        <v>0</v>
      </c>
      <c r="M157" s="2">
        <v>0</v>
      </c>
      <c r="N157" s="2">
        <v>0</v>
      </c>
      <c r="O157" s="151">
        <v>144.9</v>
      </c>
      <c r="P157" s="2">
        <v>0</v>
      </c>
      <c r="Q157" s="2">
        <v>0</v>
      </c>
      <c r="R157" s="2">
        <v>0</v>
      </c>
      <c r="S157" s="2">
        <v>0</v>
      </c>
      <c r="T157" s="2">
        <v>0</v>
      </c>
      <c r="U157" s="2">
        <v>144.9</v>
      </c>
      <c r="V157" t="s">
        <v>55</v>
      </c>
    </row>
    <row r="158" spans="1:22" x14ac:dyDescent="0.25">
      <c r="A158" t="s">
        <v>7941</v>
      </c>
      <c r="B158" t="s">
        <v>9792</v>
      </c>
      <c r="C158" t="s">
        <v>1</v>
      </c>
      <c r="D158" t="s">
        <v>7703</v>
      </c>
      <c r="E158" t="s">
        <v>9546</v>
      </c>
      <c r="F158" t="s">
        <v>9547</v>
      </c>
      <c r="G158">
        <v>5412</v>
      </c>
      <c r="H158">
        <v>5412</v>
      </c>
      <c r="I158">
        <v>5412</v>
      </c>
      <c r="J158">
        <v>5412</v>
      </c>
      <c r="K158">
        <v>0</v>
      </c>
      <c r="L158" s="2">
        <v>0</v>
      </c>
      <c r="M158" s="2">
        <v>0</v>
      </c>
      <c r="N158" s="2">
        <v>0</v>
      </c>
      <c r="O158" s="151">
        <v>81.45</v>
      </c>
      <c r="P158" s="2">
        <v>0</v>
      </c>
      <c r="Q158" s="2">
        <v>0</v>
      </c>
      <c r="R158" s="2">
        <v>0</v>
      </c>
      <c r="S158" s="2">
        <v>0</v>
      </c>
      <c r="T158" s="2">
        <v>0</v>
      </c>
      <c r="U158" s="2">
        <v>81.45</v>
      </c>
      <c r="V158" t="s">
        <v>55</v>
      </c>
    </row>
    <row r="159" spans="1:22" x14ac:dyDescent="0.25">
      <c r="A159" t="s">
        <v>7941</v>
      </c>
      <c r="B159" t="s">
        <v>9792</v>
      </c>
      <c r="C159" t="s">
        <v>1</v>
      </c>
      <c r="D159" t="s">
        <v>7703</v>
      </c>
      <c r="E159" t="s">
        <v>9546</v>
      </c>
      <c r="F159" t="s">
        <v>9547</v>
      </c>
      <c r="G159">
        <v>5411</v>
      </c>
      <c r="H159">
        <v>5411</v>
      </c>
      <c r="I159">
        <v>5411</v>
      </c>
      <c r="J159">
        <v>5411</v>
      </c>
      <c r="K159">
        <v>0</v>
      </c>
      <c r="L159" s="2">
        <v>0</v>
      </c>
      <c r="M159" s="2">
        <v>0</v>
      </c>
      <c r="N159" s="2">
        <v>0</v>
      </c>
      <c r="O159" s="151">
        <v>257.25</v>
      </c>
      <c r="P159" s="2">
        <v>0</v>
      </c>
      <c r="Q159" s="2">
        <v>0</v>
      </c>
      <c r="R159" s="2">
        <v>0</v>
      </c>
      <c r="S159" s="2">
        <v>0</v>
      </c>
      <c r="T159" s="2">
        <v>0</v>
      </c>
      <c r="U159" s="2">
        <v>257.25</v>
      </c>
      <c r="V159" t="s">
        <v>55</v>
      </c>
    </row>
    <row r="160" spans="1:22" x14ac:dyDescent="0.25">
      <c r="A160" t="s">
        <v>7941</v>
      </c>
      <c r="B160" t="s">
        <v>9792</v>
      </c>
      <c r="C160" t="s">
        <v>1</v>
      </c>
      <c r="D160" t="s">
        <v>7703</v>
      </c>
      <c r="E160" t="s">
        <v>9546</v>
      </c>
      <c r="F160" t="s">
        <v>9547</v>
      </c>
      <c r="G160">
        <v>5410</v>
      </c>
      <c r="H160">
        <v>5410</v>
      </c>
      <c r="I160">
        <v>5410</v>
      </c>
      <c r="J160">
        <v>5410</v>
      </c>
      <c r="K160">
        <v>0</v>
      </c>
      <c r="L160" s="2">
        <v>0</v>
      </c>
      <c r="M160" s="2">
        <v>0</v>
      </c>
      <c r="N160" s="2">
        <v>0</v>
      </c>
      <c r="O160" s="151">
        <v>10</v>
      </c>
      <c r="P160" s="2">
        <v>0</v>
      </c>
      <c r="Q160" s="2">
        <v>0</v>
      </c>
      <c r="R160" s="2">
        <v>0</v>
      </c>
      <c r="S160" s="2">
        <v>0</v>
      </c>
      <c r="T160" s="2">
        <v>0</v>
      </c>
      <c r="U160" s="2">
        <v>10</v>
      </c>
      <c r="V160" t="s">
        <v>55</v>
      </c>
    </row>
    <row r="161" spans="1:22" x14ac:dyDescent="0.25">
      <c r="A161" t="s">
        <v>7941</v>
      </c>
      <c r="B161" t="s">
        <v>9792</v>
      </c>
      <c r="C161" t="s">
        <v>1</v>
      </c>
      <c r="D161" t="s">
        <v>7703</v>
      </c>
      <c r="E161" t="s">
        <v>9546</v>
      </c>
      <c r="F161" t="s">
        <v>9547</v>
      </c>
      <c r="G161">
        <v>5409</v>
      </c>
      <c r="H161">
        <v>5409</v>
      </c>
      <c r="I161">
        <v>5409</v>
      </c>
      <c r="J161">
        <v>5409</v>
      </c>
      <c r="K161">
        <v>0</v>
      </c>
      <c r="L161" s="2">
        <v>0</v>
      </c>
      <c r="M161" s="2">
        <v>0</v>
      </c>
      <c r="N161" s="2">
        <v>0</v>
      </c>
      <c r="O161" s="151">
        <v>344.08</v>
      </c>
      <c r="P161" s="2">
        <v>0</v>
      </c>
      <c r="Q161" s="2">
        <v>0</v>
      </c>
      <c r="R161" s="2">
        <v>0</v>
      </c>
      <c r="S161" s="2">
        <v>0</v>
      </c>
      <c r="T161" s="2">
        <v>0</v>
      </c>
      <c r="U161" s="2">
        <v>344.08</v>
      </c>
      <c r="V161" t="s">
        <v>55</v>
      </c>
    </row>
    <row r="162" spans="1:22" x14ac:dyDescent="0.25">
      <c r="A162" t="s">
        <v>7941</v>
      </c>
      <c r="B162" t="s">
        <v>9792</v>
      </c>
      <c r="C162" t="s">
        <v>1</v>
      </c>
      <c r="D162" t="s">
        <v>7703</v>
      </c>
      <c r="E162" t="s">
        <v>9546</v>
      </c>
      <c r="F162" t="s">
        <v>9547</v>
      </c>
      <c r="G162">
        <v>5408</v>
      </c>
      <c r="H162">
        <v>5408</v>
      </c>
      <c r="I162">
        <v>5408</v>
      </c>
      <c r="J162">
        <v>5408</v>
      </c>
      <c r="K162">
        <v>0</v>
      </c>
      <c r="L162" s="2">
        <v>0</v>
      </c>
      <c r="M162" s="2">
        <v>0</v>
      </c>
      <c r="N162" s="2">
        <v>0</v>
      </c>
      <c r="O162" s="151">
        <v>165</v>
      </c>
      <c r="P162" s="2">
        <v>0</v>
      </c>
      <c r="Q162" s="2">
        <v>0</v>
      </c>
      <c r="R162" s="2">
        <v>0</v>
      </c>
      <c r="S162" s="2">
        <v>0</v>
      </c>
      <c r="T162" s="2">
        <v>0</v>
      </c>
      <c r="U162" s="2">
        <v>165</v>
      </c>
      <c r="V162" t="s">
        <v>55</v>
      </c>
    </row>
    <row r="163" spans="1:22" x14ac:dyDescent="0.25">
      <c r="A163" t="s">
        <v>7941</v>
      </c>
      <c r="B163" t="s">
        <v>9792</v>
      </c>
      <c r="C163" t="s">
        <v>1</v>
      </c>
      <c r="D163" t="s">
        <v>7703</v>
      </c>
      <c r="E163" t="s">
        <v>9546</v>
      </c>
      <c r="F163" t="s">
        <v>9547</v>
      </c>
      <c r="G163">
        <v>5407</v>
      </c>
      <c r="H163">
        <v>5407</v>
      </c>
      <c r="I163">
        <v>5407</v>
      </c>
      <c r="J163">
        <v>5407</v>
      </c>
      <c r="K163">
        <v>0</v>
      </c>
      <c r="L163" s="2">
        <v>0</v>
      </c>
      <c r="M163" s="2">
        <v>0</v>
      </c>
      <c r="N163" s="2">
        <v>0</v>
      </c>
      <c r="O163" s="151">
        <v>125.5</v>
      </c>
      <c r="P163" s="2">
        <v>0</v>
      </c>
      <c r="Q163" s="2">
        <v>0</v>
      </c>
      <c r="R163" s="2">
        <v>0</v>
      </c>
      <c r="S163" s="2">
        <v>0</v>
      </c>
      <c r="T163" s="2">
        <v>0</v>
      </c>
      <c r="U163" s="2">
        <v>125.5</v>
      </c>
      <c r="V163" t="s">
        <v>55</v>
      </c>
    </row>
    <row r="164" spans="1:22" x14ac:dyDescent="0.25">
      <c r="A164" t="s">
        <v>7941</v>
      </c>
      <c r="B164" t="s">
        <v>9792</v>
      </c>
      <c r="C164" t="s">
        <v>1</v>
      </c>
      <c r="D164" t="s">
        <v>7703</v>
      </c>
      <c r="E164" t="s">
        <v>9546</v>
      </c>
      <c r="F164" t="s">
        <v>9547</v>
      </c>
      <c r="G164">
        <v>5406</v>
      </c>
      <c r="H164">
        <v>5406</v>
      </c>
      <c r="I164">
        <v>5406</v>
      </c>
      <c r="J164">
        <v>5406</v>
      </c>
      <c r="K164">
        <v>0</v>
      </c>
      <c r="L164" s="2">
        <v>0</v>
      </c>
      <c r="M164" s="2">
        <v>0</v>
      </c>
      <c r="N164" s="2">
        <v>0</v>
      </c>
      <c r="O164" s="151">
        <v>624.78</v>
      </c>
      <c r="P164" s="2">
        <v>0</v>
      </c>
      <c r="Q164" s="2">
        <v>0</v>
      </c>
      <c r="R164" s="2">
        <v>0</v>
      </c>
      <c r="S164" s="2">
        <v>0</v>
      </c>
      <c r="T164" s="2">
        <v>0</v>
      </c>
      <c r="U164" s="2">
        <v>624.78</v>
      </c>
      <c r="V164" t="s">
        <v>55</v>
      </c>
    </row>
    <row r="165" spans="1:22" x14ac:dyDescent="0.25">
      <c r="A165" t="s">
        <v>7941</v>
      </c>
      <c r="B165" t="s">
        <v>9792</v>
      </c>
      <c r="C165" t="s">
        <v>1</v>
      </c>
      <c r="D165" t="s">
        <v>7703</v>
      </c>
      <c r="E165" t="s">
        <v>9546</v>
      </c>
      <c r="F165" t="s">
        <v>9547</v>
      </c>
      <c r="G165">
        <v>5405</v>
      </c>
      <c r="H165">
        <v>5405</v>
      </c>
      <c r="I165">
        <v>5405</v>
      </c>
      <c r="J165">
        <v>5405</v>
      </c>
      <c r="K165">
        <v>0</v>
      </c>
      <c r="L165" s="2">
        <v>0</v>
      </c>
      <c r="M165" s="2">
        <v>0</v>
      </c>
      <c r="N165" s="2">
        <v>0</v>
      </c>
      <c r="O165" s="151">
        <v>95.4</v>
      </c>
      <c r="P165" s="2">
        <v>0</v>
      </c>
      <c r="Q165" s="2">
        <v>0</v>
      </c>
      <c r="R165" s="2">
        <v>0</v>
      </c>
      <c r="S165" s="2">
        <v>0</v>
      </c>
      <c r="T165" s="2">
        <v>0</v>
      </c>
      <c r="U165" s="2">
        <v>95.4</v>
      </c>
      <c r="V165" t="s">
        <v>55</v>
      </c>
    </row>
    <row r="166" spans="1:22" x14ac:dyDescent="0.25">
      <c r="A166" t="s">
        <v>7941</v>
      </c>
      <c r="B166" t="s">
        <v>9792</v>
      </c>
      <c r="C166" t="s">
        <v>1</v>
      </c>
      <c r="D166" t="s">
        <v>7703</v>
      </c>
      <c r="E166" t="s">
        <v>9546</v>
      </c>
      <c r="F166" t="s">
        <v>9547</v>
      </c>
      <c r="G166">
        <v>5404</v>
      </c>
      <c r="H166">
        <v>5404</v>
      </c>
      <c r="I166">
        <v>5404</v>
      </c>
      <c r="J166">
        <v>5404</v>
      </c>
      <c r="K166">
        <v>0</v>
      </c>
      <c r="L166" s="2">
        <v>0</v>
      </c>
      <c r="M166" s="2">
        <v>0</v>
      </c>
      <c r="N166" s="2">
        <v>0</v>
      </c>
      <c r="O166" s="151">
        <v>9.5</v>
      </c>
      <c r="P166" s="2">
        <v>0</v>
      </c>
      <c r="Q166" s="2">
        <v>0</v>
      </c>
      <c r="R166" s="2">
        <v>0</v>
      </c>
      <c r="S166" s="2">
        <v>0</v>
      </c>
      <c r="T166" s="2">
        <v>0</v>
      </c>
      <c r="U166" s="2">
        <v>9.5</v>
      </c>
      <c r="V166" t="s">
        <v>55</v>
      </c>
    </row>
    <row r="167" spans="1:22" x14ac:dyDescent="0.25">
      <c r="A167" t="s">
        <v>7941</v>
      </c>
      <c r="B167" t="s">
        <v>9792</v>
      </c>
      <c r="C167" t="s">
        <v>1</v>
      </c>
      <c r="D167" t="s">
        <v>7703</v>
      </c>
      <c r="E167" t="s">
        <v>9546</v>
      </c>
      <c r="F167" t="s">
        <v>9547</v>
      </c>
      <c r="G167">
        <v>5403</v>
      </c>
      <c r="H167">
        <v>5403</v>
      </c>
      <c r="I167">
        <v>5403</v>
      </c>
      <c r="J167">
        <v>5403</v>
      </c>
      <c r="K167">
        <v>0</v>
      </c>
      <c r="L167" s="2">
        <v>0</v>
      </c>
      <c r="M167" s="2">
        <v>0</v>
      </c>
      <c r="N167" s="2">
        <v>0</v>
      </c>
      <c r="O167" s="151">
        <v>12</v>
      </c>
      <c r="P167" s="2">
        <v>0</v>
      </c>
      <c r="Q167" s="2">
        <v>0</v>
      </c>
      <c r="R167" s="2">
        <v>0</v>
      </c>
      <c r="S167" s="2">
        <v>0</v>
      </c>
      <c r="T167" s="2">
        <v>0</v>
      </c>
      <c r="U167" s="2">
        <v>12</v>
      </c>
      <c r="V167" t="s">
        <v>55</v>
      </c>
    </row>
    <row r="168" spans="1:22" x14ac:dyDescent="0.25">
      <c r="A168" t="s">
        <v>7941</v>
      </c>
      <c r="B168" t="s">
        <v>9792</v>
      </c>
      <c r="C168" t="s">
        <v>1</v>
      </c>
      <c r="D168" t="s">
        <v>7703</v>
      </c>
      <c r="E168" t="s">
        <v>9546</v>
      </c>
      <c r="F168" t="s">
        <v>9547</v>
      </c>
      <c r="G168">
        <v>5402</v>
      </c>
      <c r="H168">
        <v>5402</v>
      </c>
      <c r="I168">
        <v>5402</v>
      </c>
      <c r="J168">
        <v>5402</v>
      </c>
      <c r="K168">
        <v>0</v>
      </c>
      <c r="L168" s="2">
        <v>0</v>
      </c>
      <c r="M168" s="2">
        <v>0</v>
      </c>
      <c r="N168" s="2">
        <v>0</v>
      </c>
      <c r="O168" s="151">
        <v>48.1</v>
      </c>
      <c r="P168" s="2">
        <v>0</v>
      </c>
      <c r="Q168" s="2">
        <v>0</v>
      </c>
      <c r="R168" s="2">
        <v>0</v>
      </c>
      <c r="S168" s="2">
        <v>0</v>
      </c>
      <c r="T168" s="2">
        <v>0</v>
      </c>
      <c r="U168" s="2">
        <v>48.1</v>
      </c>
      <c r="V168" t="s">
        <v>55</v>
      </c>
    </row>
    <row r="169" spans="1:22" x14ac:dyDescent="0.25">
      <c r="A169" t="s">
        <v>7941</v>
      </c>
      <c r="B169" t="s">
        <v>9792</v>
      </c>
      <c r="C169" t="s">
        <v>1</v>
      </c>
      <c r="D169" t="s">
        <v>7703</v>
      </c>
      <c r="E169" t="s">
        <v>9546</v>
      </c>
      <c r="F169" t="s">
        <v>9547</v>
      </c>
      <c r="G169">
        <v>5401</v>
      </c>
      <c r="H169">
        <v>5401</v>
      </c>
      <c r="I169">
        <v>5401</v>
      </c>
      <c r="J169">
        <v>5401</v>
      </c>
      <c r="K169">
        <v>0</v>
      </c>
      <c r="L169" s="2">
        <v>0</v>
      </c>
      <c r="M169" s="2">
        <v>0</v>
      </c>
      <c r="N169" s="2">
        <v>0</v>
      </c>
      <c r="O169" s="151">
        <v>6</v>
      </c>
      <c r="P169" s="2">
        <v>0</v>
      </c>
      <c r="Q169" s="2">
        <v>0</v>
      </c>
      <c r="R169" s="2">
        <v>0</v>
      </c>
      <c r="S169" s="2">
        <v>0</v>
      </c>
      <c r="T169" s="2">
        <v>0</v>
      </c>
      <c r="U169" s="2">
        <v>6</v>
      </c>
      <c r="V169" t="s">
        <v>55</v>
      </c>
    </row>
    <row r="170" spans="1:22" x14ac:dyDescent="0.25">
      <c r="A170" t="s">
        <v>7941</v>
      </c>
      <c r="B170" t="s">
        <v>9792</v>
      </c>
      <c r="C170" t="s">
        <v>1</v>
      </c>
      <c r="D170" t="s">
        <v>7703</v>
      </c>
      <c r="E170" t="s">
        <v>9546</v>
      </c>
      <c r="F170" t="s">
        <v>9547</v>
      </c>
      <c r="G170">
        <v>5400</v>
      </c>
      <c r="H170">
        <v>5400</v>
      </c>
      <c r="I170">
        <v>5400</v>
      </c>
      <c r="J170">
        <v>5400</v>
      </c>
      <c r="K170">
        <v>0</v>
      </c>
      <c r="L170" s="2">
        <v>0</v>
      </c>
      <c r="M170" s="2">
        <v>0</v>
      </c>
      <c r="N170" s="2">
        <v>0</v>
      </c>
      <c r="O170" s="151">
        <v>255.86</v>
      </c>
      <c r="P170" s="2">
        <v>0</v>
      </c>
      <c r="Q170" s="2">
        <v>0</v>
      </c>
      <c r="R170" s="2">
        <v>0</v>
      </c>
      <c r="S170" s="2">
        <v>0</v>
      </c>
      <c r="T170" s="2">
        <v>0</v>
      </c>
      <c r="U170" s="2">
        <v>255.86</v>
      </c>
      <c r="V170" t="s">
        <v>55</v>
      </c>
    </row>
    <row r="171" spans="1:22" x14ac:dyDescent="0.25">
      <c r="A171" t="s">
        <v>7941</v>
      </c>
      <c r="B171" t="s">
        <v>9792</v>
      </c>
      <c r="C171" t="s">
        <v>1</v>
      </c>
      <c r="D171" t="s">
        <v>7703</v>
      </c>
      <c r="E171" t="s">
        <v>9546</v>
      </c>
      <c r="F171" t="s">
        <v>9547</v>
      </c>
      <c r="G171">
        <v>5399</v>
      </c>
      <c r="H171">
        <v>5399</v>
      </c>
      <c r="I171">
        <v>5399</v>
      </c>
      <c r="J171">
        <v>5399</v>
      </c>
      <c r="K171">
        <v>0</v>
      </c>
      <c r="L171" s="2">
        <v>0</v>
      </c>
      <c r="M171" s="2">
        <v>0</v>
      </c>
      <c r="N171" s="2">
        <v>0</v>
      </c>
      <c r="O171" s="151">
        <v>420.5</v>
      </c>
      <c r="P171" s="2">
        <v>0</v>
      </c>
      <c r="Q171" s="2">
        <v>0</v>
      </c>
      <c r="R171" s="2">
        <v>0</v>
      </c>
      <c r="S171" s="2">
        <v>0</v>
      </c>
      <c r="T171" s="2">
        <v>0</v>
      </c>
      <c r="U171" s="2">
        <v>420.5</v>
      </c>
      <c r="V171" t="s">
        <v>55</v>
      </c>
    </row>
    <row r="172" spans="1:22" x14ac:dyDescent="0.25">
      <c r="A172" t="s">
        <v>7941</v>
      </c>
      <c r="B172" t="s">
        <v>9792</v>
      </c>
      <c r="C172" t="s">
        <v>1</v>
      </c>
      <c r="D172" t="s">
        <v>7703</v>
      </c>
      <c r="E172" t="s">
        <v>9546</v>
      </c>
      <c r="F172" t="s">
        <v>9547</v>
      </c>
      <c r="G172">
        <v>5398</v>
      </c>
      <c r="H172">
        <v>5398</v>
      </c>
      <c r="I172">
        <v>5398</v>
      </c>
      <c r="J172">
        <v>5398</v>
      </c>
      <c r="K172">
        <v>0</v>
      </c>
      <c r="L172" s="2">
        <v>0</v>
      </c>
      <c r="M172" s="2">
        <v>0</v>
      </c>
      <c r="N172" s="2">
        <v>0</v>
      </c>
      <c r="O172" s="151">
        <v>236.5</v>
      </c>
      <c r="P172" s="2">
        <v>0</v>
      </c>
      <c r="Q172" s="2">
        <v>0</v>
      </c>
      <c r="R172" s="2">
        <v>0</v>
      </c>
      <c r="S172" s="2">
        <v>0</v>
      </c>
      <c r="T172" s="2">
        <v>0</v>
      </c>
      <c r="U172" s="2">
        <v>236.5</v>
      </c>
      <c r="V172" t="s">
        <v>55</v>
      </c>
    </row>
    <row r="173" spans="1:22" x14ac:dyDescent="0.25">
      <c r="A173" t="s">
        <v>7941</v>
      </c>
      <c r="B173" t="s">
        <v>9792</v>
      </c>
      <c r="C173" t="s">
        <v>1</v>
      </c>
      <c r="D173" t="s">
        <v>7703</v>
      </c>
      <c r="E173" t="s">
        <v>9546</v>
      </c>
      <c r="F173" t="s">
        <v>9547</v>
      </c>
      <c r="G173">
        <v>5397</v>
      </c>
      <c r="H173">
        <v>5397</v>
      </c>
      <c r="I173">
        <v>5397</v>
      </c>
      <c r="J173">
        <v>5397</v>
      </c>
      <c r="K173">
        <v>0</v>
      </c>
      <c r="L173" s="2">
        <v>0</v>
      </c>
      <c r="M173" s="2">
        <v>0</v>
      </c>
      <c r="N173" s="2">
        <v>0</v>
      </c>
      <c r="O173" s="151">
        <v>525</v>
      </c>
      <c r="P173" s="2">
        <v>0</v>
      </c>
      <c r="Q173" s="2">
        <v>0</v>
      </c>
      <c r="R173" s="2">
        <v>0</v>
      </c>
      <c r="S173" s="2">
        <v>0</v>
      </c>
      <c r="T173" s="2">
        <v>0</v>
      </c>
      <c r="U173" s="2">
        <v>525</v>
      </c>
      <c r="V173" t="s">
        <v>55</v>
      </c>
    </row>
    <row r="174" spans="1:22" x14ac:dyDescent="0.25">
      <c r="A174" t="s">
        <v>7941</v>
      </c>
      <c r="B174" t="s">
        <v>9792</v>
      </c>
      <c r="C174" t="s">
        <v>1</v>
      </c>
      <c r="D174" t="s">
        <v>7703</v>
      </c>
      <c r="E174" t="s">
        <v>9546</v>
      </c>
      <c r="F174" t="s">
        <v>9547</v>
      </c>
      <c r="G174">
        <v>5396</v>
      </c>
      <c r="H174">
        <v>5396</v>
      </c>
      <c r="I174">
        <v>5396</v>
      </c>
      <c r="J174">
        <v>5396</v>
      </c>
      <c r="K174">
        <v>0</v>
      </c>
      <c r="L174" s="2">
        <v>0</v>
      </c>
      <c r="M174" s="2">
        <v>0</v>
      </c>
      <c r="N174" s="2">
        <v>0</v>
      </c>
      <c r="O174" s="151">
        <v>270</v>
      </c>
      <c r="P174" s="2">
        <v>0</v>
      </c>
      <c r="Q174" s="2">
        <v>0</v>
      </c>
      <c r="R174" s="2">
        <v>0</v>
      </c>
      <c r="S174" s="2">
        <v>0</v>
      </c>
      <c r="T174" s="2">
        <v>0</v>
      </c>
      <c r="U174" s="2">
        <v>270</v>
      </c>
      <c r="V174" t="s">
        <v>55</v>
      </c>
    </row>
    <row r="175" spans="1:22" x14ac:dyDescent="0.25">
      <c r="A175" t="s">
        <v>7941</v>
      </c>
      <c r="B175" t="s">
        <v>9792</v>
      </c>
      <c r="C175" t="s">
        <v>1</v>
      </c>
      <c r="D175" t="s">
        <v>7703</v>
      </c>
      <c r="E175" t="s">
        <v>9546</v>
      </c>
      <c r="F175" t="s">
        <v>9547</v>
      </c>
      <c r="G175">
        <v>5395</v>
      </c>
      <c r="H175">
        <v>5395</v>
      </c>
      <c r="I175">
        <v>5395</v>
      </c>
      <c r="J175">
        <v>5395</v>
      </c>
      <c r="K175">
        <v>0</v>
      </c>
      <c r="L175" s="2">
        <v>0</v>
      </c>
      <c r="M175" s="2">
        <v>0</v>
      </c>
      <c r="N175" s="2">
        <v>0</v>
      </c>
      <c r="O175" s="151">
        <v>47.6</v>
      </c>
      <c r="P175" s="2">
        <v>0</v>
      </c>
      <c r="Q175" s="2">
        <v>0</v>
      </c>
      <c r="R175" s="2">
        <v>0</v>
      </c>
      <c r="S175" s="2">
        <v>0</v>
      </c>
      <c r="T175" s="2">
        <v>0</v>
      </c>
      <c r="U175" s="2">
        <v>47.6</v>
      </c>
      <c r="V175" t="s">
        <v>55</v>
      </c>
    </row>
    <row r="176" spans="1:22" x14ac:dyDescent="0.25">
      <c r="A176" t="s">
        <v>7941</v>
      </c>
      <c r="B176" t="s">
        <v>9792</v>
      </c>
      <c r="C176" t="s">
        <v>1</v>
      </c>
      <c r="D176" t="s">
        <v>7703</v>
      </c>
      <c r="E176" t="s">
        <v>9546</v>
      </c>
      <c r="F176" t="s">
        <v>9547</v>
      </c>
      <c r="G176">
        <v>5394</v>
      </c>
      <c r="H176">
        <v>5394</v>
      </c>
      <c r="I176">
        <v>5394</v>
      </c>
      <c r="J176">
        <v>5394</v>
      </c>
      <c r="K176">
        <v>0</v>
      </c>
      <c r="L176" s="2">
        <v>0</v>
      </c>
      <c r="M176" s="2">
        <v>0</v>
      </c>
      <c r="N176" s="2">
        <v>0</v>
      </c>
      <c r="O176" s="151">
        <v>255.5</v>
      </c>
      <c r="P176" s="2">
        <v>0</v>
      </c>
      <c r="Q176" s="2">
        <v>0</v>
      </c>
      <c r="R176" s="2">
        <v>0</v>
      </c>
      <c r="S176" s="2">
        <v>0</v>
      </c>
      <c r="T176" s="2">
        <v>0</v>
      </c>
      <c r="U176" s="2">
        <v>255.5</v>
      </c>
      <c r="V176" t="s">
        <v>55</v>
      </c>
    </row>
    <row r="177" spans="1:22" x14ac:dyDescent="0.25">
      <c r="A177" t="s">
        <v>7941</v>
      </c>
      <c r="B177" t="s">
        <v>9792</v>
      </c>
      <c r="C177" t="s">
        <v>1</v>
      </c>
      <c r="D177" t="s">
        <v>7703</v>
      </c>
      <c r="E177" t="s">
        <v>9546</v>
      </c>
      <c r="F177" t="s">
        <v>9547</v>
      </c>
      <c r="G177">
        <v>5393</v>
      </c>
      <c r="H177">
        <v>5393</v>
      </c>
      <c r="I177">
        <v>5393</v>
      </c>
      <c r="J177">
        <v>5393</v>
      </c>
      <c r="K177">
        <v>0</v>
      </c>
      <c r="L177" s="2">
        <v>0</v>
      </c>
      <c r="M177" s="2">
        <v>0</v>
      </c>
      <c r="N177" s="2">
        <v>0</v>
      </c>
      <c r="O177" s="151">
        <v>495</v>
      </c>
      <c r="P177" s="2">
        <v>0</v>
      </c>
      <c r="Q177" s="2">
        <v>0</v>
      </c>
      <c r="R177" s="2">
        <v>0</v>
      </c>
      <c r="S177" s="2">
        <v>0</v>
      </c>
      <c r="T177" s="2">
        <v>0</v>
      </c>
      <c r="U177" s="2">
        <v>495</v>
      </c>
      <c r="V177" t="s">
        <v>55</v>
      </c>
    </row>
    <row r="178" spans="1:22" x14ac:dyDescent="0.25">
      <c r="A178" t="s">
        <v>7941</v>
      </c>
      <c r="B178" t="s">
        <v>9792</v>
      </c>
      <c r="C178" t="s">
        <v>1</v>
      </c>
      <c r="D178" t="s">
        <v>7703</v>
      </c>
      <c r="E178" t="s">
        <v>9546</v>
      </c>
      <c r="F178" t="s">
        <v>9547</v>
      </c>
      <c r="G178">
        <v>5392</v>
      </c>
      <c r="H178">
        <v>5392</v>
      </c>
      <c r="I178">
        <v>5392</v>
      </c>
      <c r="J178">
        <v>5392</v>
      </c>
      <c r="K178">
        <v>0</v>
      </c>
      <c r="L178" s="2">
        <v>0</v>
      </c>
      <c r="M178" s="2">
        <v>0</v>
      </c>
      <c r="N178" s="2">
        <v>0</v>
      </c>
      <c r="O178" s="151">
        <v>474</v>
      </c>
      <c r="P178" s="2">
        <v>0</v>
      </c>
      <c r="Q178" s="2">
        <v>0</v>
      </c>
      <c r="R178" s="2">
        <v>0</v>
      </c>
      <c r="S178" s="2">
        <v>0</v>
      </c>
      <c r="T178" s="2">
        <v>0</v>
      </c>
      <c r="U178" s="2">
        <v>474</v>
      </c>
      <c r="V178" t="s">
        <v>55</v>
      </c>
    </row>
    <row r="179" spans="1:22" x14ac:dyDescent="0.25">
      <c r="A179" t="s">
        <v>7941</v>
      </c>
      <c r="B179" t="s">
        <v>9792</v>
      </c>
      <c r="C179" t="s">
        <v>1</v>
      </c>
      <c r="D179" t="s">
        <v>7703</v>
      </c>
      <c r="E179" t="s">
        <v>9546</v>
      </c>
      <c r="F179" t="s">
        <v>9547</v>
      </c>
      <c r="G179">
        <v>5391</v>
      </c>
      <c r="H179">
        <v>5391</v>
      </c>
      <c r="I179">
        <v>5391</v>
      </c>
      <c r="J179">
        <v>5391</v>
      </c>
      <c r="K179">
        <v>0</v>
      </c>
      <c r="L179" s="2">
        <v>0</v>
      </c>
      <c r="M179" s="2">
        <v>0</v>
      </c>
      <c r="N179" s="2">
        <v>0</v>
      </c>
      <c r="O179" s="151">
        <v>323</v>
      </c>
      <c r="P179" s="2">
        <v>0</v>
      </c>
      <c r="Q179" s="2">
        <v>0</v>
      </c>
      <c r="R179" s="2">
        <v>0</v>
      </c>
      <c r="S179" s="2">
        <v>0</v>
      </c>
      <c r="T179" s="2">
        <v>0</v>
      </c>
      <c r="U179" s="2">
        <v>323</v>
      </c>
      <c r="V179" t="s">
        <v>55</v>
      </c>
    </row>
    <row r="180" spans="1:22" x14ac:dyDescent="0.25">
      <c r="A180" t="s">
        <v>7941</v>
      </c>
      <c r="B180" t="s">
        <v>9792</v>
      </c>
      <c r="C180" t="s">
        <v>1</v>
      </c>
      <c r="D180" t="s">
        <v>7703</v>
      </c>
      <c r="E180" t="s">
        <v>9546</v>
      </c>
      <c r="F180" t="s">
        <v>9547</v>
      </c>
      <c r="G180">
        <v>5390</v>
      </c>
      <c r="H180">
        <v>5390</v>
      </c>
      <c r="I180">
        <v>5390</v>
      </c>
      <c r="J180">
        <v>5390</v>
      </c>
      <c r="K180">
        <v>0</v>
      </c>
      <c r="L180" s="2">
        <v>0</v>
      </c>
      <c r="M180" s="2">
        <v>0</v>
      </c>
      <c r="N180" s="2">
        <v>0</v>
      </c>
      <c r="O180" s="151">
        <v>62.95</v>
      </c>
      <c r="P180" s="2">
        <v>0</v>
      </c>
      <c r="Q180" s="2">
        <v>0</v>
      </c>
      <c r="R180" s="2">
        <v>0</v>
      </c>
      <c r="S180" s="2">
        <v>0</v>
      </c>
      <c r="T180" s="2">
        <v>0</v>
      </c>
      <c r="U180" s="2">
        <v>62.95</v>
      </c>
      <c r="V180" t="s">
        <v>55</v>
      </c>
    </row>
    <row r="181" spans="1:22" x14ac:dyDescent="0.25">
      <c r="A181" t="s">
        <v>7941</v>
      </c>
      <c r="B181" t="s">
        <v>9791</v>
      </c>
      <c r="C181" t="s">
        <v>1</v>
      </c>
      <c r="D181" t="s">
        <v>7703</v>
      </c>
      <c r="E181" t="s">
        <v>9546</v>
      </c>
      <c r="F181" t="s">
        <v>9547</v>
      </c>
      <c r="G181">
        <v>5389</v>
      </c>
      <c r="H181">
        <v>5389</v>
      </c>
      <c r="I181">
        <v>5389</v>
      </c>
      <c r="J181">
        <v>5389</v>
      </c>
      <c r="K181">
        <v>0</v>
      </c>
      <c r="L181" s="2">
        <v>0</v>
      </c>
      <c r="M181" s="2">
        <v>0</v>
      </c>
      <c r="N181" s="2">
        <v>0</v>
      </c>
      <c r="O181" s="151">
        <v>648</v>
      </c>
      <c r="P181" s="2">
        <v>0</v>
      </c>
      <c r="Q181" s="2">
        <v>0</v>
      </c>
      <c r="R181" s="2">
        <v>0</v>
      </c>
      <c r="S181" s="2">
        <v>0</v>
      </c>
      <c r="T181" s="2">
        <v>0</v>
      </c>
      <c r="U181" s="2">
        <v>648</v>
      </c>
      <c r="V181" t="s">
        <v>55</v>
      </c>
    </row>
    <row r="182" spans="1:22" x14ac:dyDescent="0.25">
      <c r="A182" t="s">
        <v>7941</v>
      </c>
      <c r="B182" t="s">
        <v>9791</v>
      </c>
      <c r="C182" t="s">
        <v>1</v>
      </c>
      <c r="D182" t="s">
        <v>7703</v>
      </c>
      <c r="E182" t="s">
        <v>9546</v>
      </c>
      <c r="F182" t="s">
        <v>9547</v>
      </c>
      <c r="G182">
        <v>5388</v>
      </c>
      <c r="H182">
        <v>5388</v>
      </c>
      <c r="I182">
        <v>5388</v>
      </c>
      <c r="J182">
        <v>5388</v>
      </c>
      <c r="K182">
        <v>0</v>
      </c>
      <c r="L182" s="2">
        <v>0</v>
      </c>
      <c r="M182" s="2">
        <v>0</v>
      </c>
      <c r="N182" s="2">
        <v>0</v>
      </c>
      <c r="O182" s="151">
        <v>220</v>
      </c>
      <c r="P182" s="2">
        <v>0</v>
      </c>
      <c r="Q182" s="2">
        <v>0</v>
      </c>
      <c r="R182" s="2">
        <v>0</v>
      </c>
      <c r="S182" s="2">
        <v>0</v>
      </c>
      <c r="T182" s="2">
        <v>0</v>
      </c>
      <c r="U182" s="2">
        <v>220</v>
      </c>
      <c r="V182" t="s">
        <v>55</v>
      </c>
    </row>
    <row r="183" spans="1:22" x14ac:dyDescent="0.25">
      <c r="A183" t="s">
        <v>7941</v>
      </c>
      <c r="B183" t="s">
        <v>9791</v>
      </c>
      <c r="C183" t="s">
        <v>1</v>
      </c>
      <c r="D183" t="s">
        <v>7703</v>
      </c>
      <c r="E183" t="s">
        <v>9546</v>
      </c>
      <c r="F183" t="s">
        <v>9547</v>
      </c>
      <c r="G183">
        <v>5387</v>
      </c>
      <c r="H183">
        <v>5387</v>
      </c>
      <c r="I183">
        <v>5387</v>
      </c>
      <c r="J183">
        <v>5387</v>
      </c>
      <c r="K183">
        <v>0</v>
      </c>
      <c r="L183" s="2">
        <v>0</v>
      </c>
      <c r="M183" s="2">
        <v>0</v>
      </c>
      <c r="N183" s="2">
        <v>0</v>
      </c>
      <c r="O183" s="151">
        <v>260.25</v>
      </c>
      <c r="P183" s="2">
        <v>0</v>
      </c>
      <c r="Q183" s="2">
        <v>0</v>
      </c>
      <c r="R183" s="2">
        <v>0</v>
      </c>
      <c r="S183" s="2">
        <v>0</v>
      </c>
      <c r="T183" s="2">
        <v>0</v>
      </c>
      <c r="U183" s="2">
        <v>260.25</v>
      </c>
      <c r="V183" t="s">
        <v>55</v>
      </c>
    </row>
    <row r="184" spans="1:22" x14ac:dyDescent="0.25">
      <c r="A184" t="s">
        <v>7941</v>
      </c>
      <c r="B184" t="s">
        <v>9791</v>
      </c>
      <c r="C184" t="s">
        <v>1</v>
      </c>
      <c r="D184" t="s">
        <v>7703</v>
      </c>
      <c r="E184" t="s">
        <v>9546</v>
      </c>
      <c r="F184" t="s">
        <v>9547</v>
      </c>
      <c r="G184">
        <v>5386</v>
      </c>
      <c r="H184">
        <v>5386</v>
      </c>
      <c r="I184">
        <v>5386</v>
      </c>
      <c r="J184">
        <v>5386</v>
      </c>
      <c r="K184">
        <v>0</v>
      </c>
      <c r="L184" s="2">
        <v>0</v>
      </c>
      <c r="M184" s="2">
        <v>0</v>
      </c>
      <c r="N184" s="2">
        <v>0</v>
      </c>
      <c r="O184" s="151">
        <v>17.600000000000001</v>
      </c>
      <c r="P184" s="2">
        <v>0</v>
      </c>
      <c r="Q184" s="2">
        <v>0</v>
      </c>
      <c r="R184" s="2">
        <v>0</v>
      </c>
      <c r="S184" s="2">
        <v>0</v>
      </c>
      <c r="T184" s="2">
        <v>0</v>
      </c>
      <c r="U184" s="2">
        <v>17.600000000000001</v>
      </c>
      <c r="V184" t="s">
        <v>55</v>
      </c>
    </row>
    <row r="185" spans="1:22" x14ac:dyDescent="0.25">
      <c r="A185" t="s">
        <v>7941</v>
      </c>
      <c r="B185" t="s">
        <v>9791</v>
      </c>
      <c r="C185" t="s">
        <v>1</v>
      </c>
      <c r="D185" t="s">
        <v>7703</v>
      </c>
      <c r="E185" t="s">
        <v>9546</v>
      </c>
      <c r="F185" t="s">
        <v>9547</v>
      </c>
      <c r="G185">
        <v>5385</v>
      </c>
      <c r="H185">
        <v>5385</v>
      </c>
      <c r="I185">
        <v>5385</v>
      </c>
      <c r="J185">
        <v>5385</v>
      </c>
      <c r="K185">
        <v>0</v>
      </c>
      <c r="L185" s="2">
        <v>0</v>
      </c>
      <c r="M185" s="2">
        <v>0</v>
      </c>
      <c r="N185" s="2">
        <v>0</v>
      </c>
      <c r="O185" s="151">
        <v>165</v>
      </c>
      <c r="P185" s="2">
        <v>0</v>
      </c>
      <c r="Q185" s="2">
        <v>0</v>
      </c>
      <c r="R185" s="2">
        <v>0</v>
      </c>
      <c r="S185" s="2">
        <v>0</v>
      </c>
      <c r="T185" s="2">
        <v>0</v>
      </c>
      <c r="U185" s="2">
        <v>165</v>
      </c>
      <c r="V185" t="s">
        <v>55</v>
      </c>
    </row>
    <row r="186" spans="1:22" x14ac:dyDescent="0.25">
      <c r="A186" t="s">
        <v>7941</v>
      </c>
      <c r="B186" t="s">
        <v>9791</v>
      </c>
      <c r="C186" t="s">
        <v>1</v>
      </c>
      <c r="D186" t="s">
        <v>7703</v>
      </c>
      <c r="E186" t="s">
        <v>9546</v>
      </c>
      <c r="F186" t="s">
        <v>9547</v>
      </c>
      <c r="G186">
        <v>5384</v>
      </c>
      <c r="H186">
        <v>5384</v>
      </c>
      <c r="I186">
        <v>5384</v>
      </c>
      <c r="J186">
        <v>5384</v>
      </c>
      <c r="K186">
        <v>0</v>
      </c>
      <c r="L186" s="2">
        <v>0</v>
      </c>
      <c r="M186" s="2">
        <v>0</v>
      </c>
      <c r="N186" s="2">
        <v>0</v>
      </c>
      <c r="O186" s="151">
        <v>129</v>
      </c>
      <c r="P186" s="2">
        <v>0</v>
      </c>
      <c r="Q186" s="2">
        <v>0</v>
      </c>
      <c r="R186" s="2">
        <v>0</v>
      </c>
      <c r="S186" s="2">
        <v>0</v>
      </c>
      <c r="T186" s="2">
        <v>0</v>
      </c>
      <c r="U186" s="2">
        <v>129</v>
      </c>
      <c r="V186" t="s">
        <v>55</v>
      </c>
    </row>
    <row r="187" spans="1:22" x14ac:dyDescent="0.25">
      <c r="A187" t="s">
        <v>7941</v>
      </c>
      <c r="B187" t="s">
        <v>9791</v>
      </c>
      <c r="C187" t="s">
        <v>1</v>
      </c>
      <c r="D187" t="s">
        <v>7703</v>
      </c>
      <c r="E187" t="s">
        <v>9546</v>
      </c>
      <c r="F187" t="s">
        <v>9547</v>
      </c>
      <c r="G187">
        <v>5383</v>
      </c>
      <c r="H187">
        <v>5383</v>
      </c>
      <c r="I187">
        <v>5383</v>
      </c>
      <c r="J187">
        <v>5383</v>
      </c>
      <c r="K187">
        <v>0</v>
      </c>
      <c r="L187" s="2">
        <v>0</v>
      </c>
      <c r="M187" s="2">
        <v>0</v>
      </c>
      <c r="N187" s="2">
        <v>0</v>
      </c>
      <c r="O187" s="151">
        <v>52</v>
      </c>
      <c r="P187" s="2">
        <v>0</v>
      </c>
      <c r="Q187" s="2">
        <v>0</v>
      </c>
      <c r="R187" s="2">
        <v>0</v>
      </c>
      <c r="S187" s="2">
        <v>0</v>
      </c>
      <c r="T187" s="2">
        <v>0</v>
      </c>
      <c r="U187" s="2">
        <v>52</v>
      </c>
      <c r="V187" t="s">
        <v>55</v>
      </c>
    </row>
    <row r="188" spans="1:22" x14ac:dyDescent="0.25">
      <c r="A188" t="s">
        <v>7941</v>
      </c>
      <c r="B188" t="s">
        <v>9791</v>
      </c>
      <c r="C188" t="s">
        <v>1</v>
      </c>
      <c r="D188" t="s">
        <v>7703</v>
      </c>
      <c r="E188" t="s">
        <v>9546</v>
      </c>
      <c r="F188" t="s">
        <v>9547</v>
      </c>
      <c r="G188">
        <v>5382</v>
      </c>
      <c r="H188">
        <v>5382</v>
      </c>
      <c r="I188">
        <v>5382</v>
      </c>
      <c r="J188">
        <v>5382</v>
      </c>
      <c r="K188">
        <v>0</v>
      </c>
      <c r="L188" s="2">
        <v>0</v>
      </c>
      <c r="M188" s="2">
        <v>0</v>
      </c>
      <c r="N188" s="2">
        <v>0</v>
      </c>
      <c r="O188" s="151">
        <v>270</v>
      </c>
      <c r="P188" s="2">
        <v>0</v>
      </c>
      <c r="Q188" s="2">
        <v>0</v>
      </c>
      <c r="R188" s="2">
        <v>0</v>
      </c>
      <c r="S188" s="2">
        <v>0</v>
      </c>
      <c r="T188" s="2">
        <v>0</v>
      </c>
      <c r="U188" s="2">
        <v>270</v>
      </c>
      <c r="V188" t="s">
        <v>55</v>
      </c>
    </row>
    <row r="189" spans="1:22" x14ac:dyDescent="0.25">
      <c r="A189" t="s">
        <v>7941</v>
      </c>
      <c r="B189" t="s">
        <v>9791</v>
      </c>
      <c r="C189" t="s">
        <v>1</v>
      </c>
      <c r="D189" t="s">
        <v>7703</v>
      </c>
      <c r="E189" t="s">
        <v>9546</v>
      </c>
      <c r="F189" t="s">
        <v>9547</v>
      </c>
      <c r="G189">
        <v>5381</v>
      </c>
      <c r="H189">
        <v>5381</v>
      </c>
      <c r="I189">
        <v>5381</v>
      </c>
      <c r="J189">
        <v>5381</v>
      </c>
      <c r="K189">
        <v>0</v>
      </c>
      <c r="L189" s="2">
        <v>0</v>
      </c>
      <c r="M189" s="2">
        <v>0</v>
      </c>
      <c r="N189" s="2">
        <v>0</v>
      </c>
      <c r="O189" s="151">
        <v>256.73</v>
      </c>
      <c r="P189" s="2">
        <v>0</v>
      </c>
      <c r="Q189" s="2">
        <v>0</v>
      </c>
      <c r="R189" s="2">
        <v>0</v>
      </c>
      <c r="S189" s="2">
        <v>0</v>
      </c>
      <c r="T189" s="2">
        <v>0</v>
      </c>
      <c r="U189" s="2">
        <v>256.73</v>
      </c>
      <c r="V189" t="s">
        <v>55</v>
      </c>
    </row>
    <row r="190" spans="1:22" x14ac:dyDescent="0.25">
      <c r="A190" t="s">
        <v>7941</v>
      </c>
      <c r="B190" t="s">
        <v>9791</v>
      </c>
      <c r="C190" t="s">
        <v>1</v>
      </c>
      <c r="D190" t="s">
        <v>7703</v>
      </c>
      <c r="E190" t="s">
        <v>9546</v>
      </c>
      <c r="F190" t="s">
        <v>9547</v>
      </c>
      <c r="G190">
        <v>5380</v>
      </c>
      <c r="H190">
        <v>5380</v>
      </c>
      <c r="I190">
        <v>5380</v>
      </c>
      <c r="J190">
        <v>5380</v>
      </c>
      <c r="K190">
        <v>0</v>
      </c>
      <c r="L190" s="2">
        <v>0</v>
      </c>
      <c r="M190" s="2">
        <v>0</v>
      </c>
      <c r="N190" s="2">
        <v>0</v>
      </c>
      <c r="O190" s="151">
        <v>304.5</v>
      </c>
      <c r="P190" s="2">
        <v>0</v>
      </c>
      <c r="Q190" s="2">
        <v>0</v>
      </c>
      <c r="R190" s="2">
        <v>0</v>
      </c>
      <c r="S190" s="2">
        <v>0</v>
      </c>
      <c r="T190" s="2">
        <v>0</v>
      </c>
      <c r="U190" s="2">
        <v>304.5</v>
      </c>
      <c r="V190" t="s">
        <v>55</v>
      </c>
    </row>
    <row r="191" spans="1:22" x14ac:dyDescent="0.25">
      <c r="A191" t="s">
        <v>7941</v>
      </c>
      <c r="B191" t="s">
        <v>9791</v>
      </c>
      <c r="C191" t="s">
        <v>1</v>
      </c>
      <c r="D191" t="s">
        <v>7703</v>
      </c>
      <c r="E191" t="s">
        <v>9546</v>
      </c>
      <c r="F191" t="s">
        <v>9547</v>
      </c>
      <c r="G191">
        <v>5379</v>
      </c>
      <c r="H191">
        <v>5379</v>
      </c>
      <c r="I191">
        <v>5379</v>
      </c>
      <c r="J191">
        <v>5379</v>
      </c>
      <c r="K191">
        <v>0</v>
      </c>
      <c r="L191" s="2">
        <v>0</v>
      </c>
      <c r="M191" s="2">
        <v>0</v>
      </c>
      <c r="N191" s="2">
        <v>0</v>
      </c>
      <c r="O191" s="151">
        <v>28.05</v>
      </c>
      <c r="P191" s="2">
        <v>0</v>
      </c>
      <c r="Q191" s="2">
        <v>0</v>
      </c>
      <c r="R191" s="2">
        <v>0</v>
      </c>
      <c r="S191" s="2">
        <v>0</v>
      </c>
      <c r="T191" s="2">
        <v>0</v>
      </c>
      <c r="U191" s="2">
        <v>28.05</v>
      </c>
      <c r="V191" t="s">
        <v>55</v>
      </c>
    </row>
    <row r="192" spans="1:22" x14ac:dyDescent="0.25">
      <c r="A192" t="s">
        <v>7941</v>
      </c>
      <c r="B192" t="s">
        <v>9791</v>
      </c>
      <c r="C192" t="s">
        <v>1</v>
      </c>
      <c r="D192" t="s">
        <v>7703</v>
      </c>
      <c r="E192" t="s">
        <v>9546</v>
      </c>
      <c r="F192" t="s">
        <v>9547</v>
      </c>
      <c r="G192">
        <v>5378</v>
      </c>
      <c r="H192">
        <v>5378</v>
      </c>
      <c r="I192">
        <v>5378</v>
      </c>
      <c r="J192">
        <v>5378</v>
      </c>
      <c r="K192">
        <v>0</v>
      </c>
      <c r="L192" s="2">
        <v>0</v>
      </c>
      <c r="M192" s="2">
        <v>0</v>
      </c>
      <c r="N192" s="2">
        <v>0</v>
      </c>
      <c r="O192" s="151">
        <v>48</v>
      </c>
      <c r="P192" s="2">
        <v>0</v>
      </c>
      <c r="Q192" s="2">
        <v>0</v>
      </c>
      <c r="R192" s="2">
        <v>0</v>
      </c>
      <c r="S192" s="2">
        <v>0</v>
      </c>
      <c r="T192" s="2">
        <v>0</v>
      </c>
      <c r="U192" s="2">
        <v>48</v>
      </c>
      <c r="V192" t="s">
        <v>55</v>
      </c>
    </row>
    <row r="193" spans="1:22" x14ac:dyDescent="0.25">
      <c r="A193" t="s">
        <v>7941</v>
      </c>
      <c r="B193" t="s">
        <v>9791</v>
      </c>
      <c r="C193" t="s">
        <v>1</v>
      </c>
      <c r="D193" t="s">
        <v>7703</v>
      </c>
      <c r="E193" t="s">
        <v>9546</v>
      </c>
      <c r="F193" t="s">
        <v>9547</v>
      </c>
      <c r="G193">
        <v>5377</v>
      </c>
      <c r="H193">
        <v>5377</v>
      </c>
      <c r="I193">
        <v>5377</v>
      </c>
      <c r="J193">
        <v>5377</v>
      </c>
      <c r="K193">
        <v>0</v>
      </c>
      <c r="L193" s="2">
        <v>0</v>
      </c>
      <c r="M193" s="2">
        <v>0</v>
      </c>
      <c r="N193" s="2">
        <v>0</v>
      </c>
      <c r="O193" s="151">
        <v>165</v>
      </c>
      <c r="P193" s="2">
        <v>0</v>
      </c>
      <c r="Q193" s="2">
        <v>0</v>
      </c>
      <c r="R193" s="2">
        <v>0</v>
      </c>
      <c r="S193" s="2">
        <v>0</v>
      </c>
      <c r="T193" s="2">
        <v>0</v>
      </c>
      <c r="U193" s="2">
        <v>165</v>
      </c>
      <c r="V193" t="s">
        <v>55</v>
      </c>
    </row>
    <row r="194" spans="1:22" hidden="1" x14ac:dyDescent="0.25">
      <c r="A194" t="s">
        <v>7941</v>
      </c>
      <c r="B194" t="s">
        <v>9791</v>
      </c>
      <c r="C194" t="s">
        <v>1</v>
      </c>
      <c r="D194" t="s">
        <v>7703</v>
      </c>
      <c r="E194" t="s">
        <v>9546</v>
      </c>
      <c r="F194" t="s">
        <v>9547</v>
      </c>
      <c r="G194">
        <v>5376</v>
      </c>
      <c r="H194">
        <v>5376</v>
      </c>
      <c r="I194">
        <v>5376</v>
      </c>
      <c r="J194">
        <v>5376</v>
      </c>
      <c r="K194">
        <v>0</v>
      </c>
      <c r="L194" s="2">
        <v>0</v>
      </c>
      <c r="M194" s="2">
        <v>0</v>
      </c>
      <c r="N194" s="2">
        <v>0</v>
      </c>
      <c r="O194" s="151">
        <v>0</v>
      </c>
      <c r="P194" s="2">
        <v>0</v>
      </c>
      <c r="Q194" s="2">
        <v>0</v>
      </c>
      <c r="R194" s="2">
        <v>0</v>
      </c>
      <c r="S194" s="2">
        <v>0</v>
      </c>
      <c r="T194" s="2">
        <v>0</v>
      </c>
      <c r="U194" s="2">
        <v>0</v>
      </c>
      <c r="V194" t="s">
        <v>55</v>
      </c>
    </row>
    <row r="195" spans="1:22" x14ac:dyDescent="0.25">
      <c r="A195" t="s">
        <v>7941</v>
      </c>
      <c r="B195" t="s">
        <v>9791</v>
      </c>
      <c r="C195" t="s">
        <v>1</v>
      </c>
      <c r="D195" t="s">
        <v>7703</v>
      </c>
      <c r="E195" t="s">
        <v>9546</v>
      </c>
      <c r="F195" t="s">
        <v>9547</v>
      </c>
      <c r="G195">
        <v>5375</v>
      </c>
      <c r="H195">
        <v>5375</v>
      </c>
      <c r="I195">
        <v>5375</v>
      </c>
      <c r="J195">
        <v>5375</v>
      </c>
      <c r="K195">
        <v>0</v>
      </c>
      <c r="L195" s="2">
        <v>0</v>
      </c>
      <c r="M195" s="2">
        <v>0</v>
      </c>
      <c r="N195" s="2">
        <v>0</v>
      </c>
      <c r="O195" s="151">
        <v>158.1</v>
      </c>
      <c r="P195" s="2">
        <v>0</v>
      </c>
      <c r="Q195" s="2">
        <v>0</v>
      </c>
      <c r="R195" s="2">
        <v>0</v>
      </c>
      <c r="S195" s="2">
        <v>0</v>
      </c>
      <c r="T195" s="2">
        <v>0</v>
      </c>
      <c r="U195" s="2">
        <v>158.1</v>
      </c>
      <c r="V195" t="s">
        <v>55</v>
      </c>
    </row>
    <row r="196" spans="1:22" x14ac:dyDescent="0.25">
      <c r="A196" t="s">
        <v>7941</v>
      </c>
      <c r="B196" t="s">
        <v>9791</v>
      </c>
      <c r="C196" t="s">
        <v>1</v>
      </c>
      <c r="D196" t="s">
        <v>7703</v>
      </c>
      <c r="E196" t="s">
        <v>9546</v>
      </c>
      <c r="F196" t="s">
        <v>9547</v>
      </c>
      <c r="G196">
        <v>5374</v>
      </c>
      <c r="H196">
        <v>5374</v>
      </c>
      <c r="I196">
        <v>5374</v>
      </c>
      <c r="J196">
        <v>5374</v>
      </c>
      <c r="K196">
        <v>0</v>
      </c>
      <c r="L196" s="2">
        <v>0</v>
      </c>
      <c r="M196" s="2">
        <v>0</v>
      </c>
      <c r="N196" s="2">
        <v>0</v>
      </c>
      <c r="O196" s="151">
        <v>180</v>
      </c>
      <c r="P196" s="2">
        <v>0</v>
      </c>
      <c r="Q196" s="2">
        <v>0</v>
      </c>
      <c r="R196" s="2">
        <v>0</v>
      </c>
      <c r="S196" s="2">
        <v>0</v>
      </c>
      <c r="T196" s="2">
        <v>0</v>
      </c>
      <c r="U196" s="2">
        <v>180</v>
      </c>
      <c r="V196" t="s">
        <v>55</v>
      </c>
    </row>
    <row r="197" spans="1:22" x14ac:dyDescent="0.25">
      <c r="A197" t="s">
        <v>7941</v>
      </c>
      <c r="B197" t="s">
        <v>9791</v>
      </c>
      <c r="C197" t="s">
        <v>1</v>
      </c>
      <c r="D197" t="s">
        <v>7703</v>
      </c>
      <c r="E197" t="s">
        <v>9546</v>
      </c>
      <c r="F197" t="s">
        <v>9547</v>
      </c>
      <c r="G197">
        <v>5373</v>
      </c>
      <c r="H197">
        <v>5373</v>
      </c>
      <c r="I197">
        <v>5373</v>
      </c>
      <c r="J197">
        <v>5373</v>
      </c>
      <c r="K197">
        <v>0</v>
      </c>
      <c r="L197" s="2">
        <v>0</v>
      </c>
      <c r="M197" s="2">
        <v>0</v>
      </c>
      <c r="N197" s="2">
        <v>0</v>
      </c>
      <c r="O197" s="151">
        <v>178.65</v>
      </c>
      <c r="P197" s="2">
        <v>0</v>
      </c>
      <c r="Q197" s="2">
        <v>0</v>
      </c>
      <c r="R197" s="2">
        <v>0</v>
      </c>
      <c r="S197" s="2">
        <v>0</v>
      </c>
      <c r="T197" s="2">
        <v>0</v>
      </c>
      <c r="U197" s="2">
        <v>178.65</v>
      </c>
      <c r="V197" t="s">
        <v>55</v>
      </c>
    </row>
    <row r="198" spans="1:22" x14ac:dyDescent="0.25">
      <c r="A198" t="s">
        <v>7941</v>
      </c>
      <c r="B198" t="s">
        <v>9791</v>
      </c>
      <c r="C198" t="s">
        <v>1</v>
      </c>
      <c r="D198" t="s">
        <v>7703</v>
      </c>
      <c r="E198" t="s">
        <v>9546</v>
      </c>
      <c r="F198" t="s">
        <v>9547</v>
      </c>
      <c r="G198">
        <v>5372</v>
      </c>
      <c r="H198">
        <v>5372</v>
      </c>
      <c r="I198">
        <v>5372</v>
      </c>
      <c r="J198">
        <v>5372</v>
      </c>
      <c r="K198">
        <v>0</v>
      </c>
      <c r="L198" s="2">
        <v>0</v>
      </c>
      <c r="M198" s="2">
        <v>0</v>
      </c>
      <c r="N198" s="2">
        <v>0</v>
      </c>
      <c r="O198" s="151">
        <v>45.5</v>
      </c>
      <c r="P198" s="2">
        <v>0</v>
      </c>
      <c r="Q198" s="2">
        <v>0</v>
      </c>
      <c r="R198" s="2">
        <v>0</v>
      </c>
      <c r="S198" s="2">
        <v>0</v>
      </c>
      <c r="T198" s="2">
        <v>0</v>
      </c>
      <c r="U198" s="2">
        <v>45.5</v>
      </c>
      <c r="V198" t="s">
        <v>55</v>
      </c>
    </row>
    <row r="199" spans="1:22" x14ac:dyDescent="0.25">
      <c r="A199" t="s">
        <v>7941</v>
      </c>
      <c r="B199" t="s">
        <v>9791</v>
      </c>
      <c r="C199" t="s">
        <v>1</v>
      </c>
      <c r="D199" t="s">
        <v>7703</v>
      </c>
      <c r="E199" t="s">
        <v>9546</v>
      </c>
      <c r="F199" t="s">
        <v>9547</v>
      </c>
      <c r="G199">
        <v>5371</v>
      </c>
      <c r="H199">
        <v>5371</v>
      </c>
      <c r="I199">
        <v>5371</v>
      </c>
      <c r="J199">
        <v>5371</v>
      </c>
      <c r="K199">
        <v>0</v>
      </c>
      <c r="L199" s="2">
        <v>0</v>
      </c>
      <c r="M199" s="2">
        <v>0</v>
      </c>
      <c r="N199" s="2">
        <v>0</v>
      </c>
      <c r="O199" s="151">
        <v>192</v>
      </c>
      <c r="P199" s="2">
        <v>0</v>
      </c>
      <c r="Q199" s="2">
        <v>0</v>
      </c>
      <c r="R199" s="2">
        <v>0</v>
      </c>
      <c r="S199" s="2">
        <v>0</v>
      </c>
      <c r="T199" s="2">
        <v>0</v>
      </c>
      <c r="U199" s="2">
        <v>192</v>
      </c>
      <c r="V199" t="s">
        <v>55</v>
      </c>
    </row>
    <row r="200" spans="1:22" x14ac:dyDescent="0.25">
      <c r="A200" t="s">
        <v>7941</v>
      </c>
      <c r="B200" t="s">
        <v>9791</v>
      </c>
      <c r="C200" t="s">
        <v>1</v>
      </c>
      <c r="D200" t="s">
        <v>7703</v>
      </c>
      <c r="E200" t="s">
        <v>9546</v>
      </c>
      <c r="F200" t="s">
        <v>9547</v>
      </c>
      <c r="G200">
        <v>5370</v>
      </c>
      <c r="H200">
        <v>5370</v>
      </c>
      <c r="I200">
        <v>5370</v>
      </c>
      <c r="J200">
        <v>5370</v>
      </c>
      <c r="K200">
        <v>0</v>
      </c>
      <c r="L200" s="2">
        <v>0</v>
      </c>
      <c r="M200" s="2">
        <v>0</v>
      </c>
      <c r="N200" s="2">
        <v>0</v>
      </c>
      <c r="O200" s="151">
        <v>923</v>
      </c>
      <c r="P200" s="2">
        <v>0</v>
      </c>
      <c r="Q200" s="2">
        <v>0</v>
      </c>
      <c r="R200" s="2">
        <v>0</v>
      </c>
      <c r="S200" s="2">
        <v>0</v>
      </c>
      <c r="T200" s="2">
        <v>0</v>
      </c>
      <c r="U200" s="2">
        <v>923</v>
      </c>
      <c r="V200" t="s">
        <v>55</v>
      </c>
    </row>
    <row r="201" spans="1:22" x14ac:dyDescent="0.25">
      <c r="A201" t="s">
        <v>7941</v>
      </c>
      <c r="B201" t="s">
        <v>9791</v>
      </c>
      <c r="C201" t="s">
        <v>1</v>
      </c>
      <c r="D201" t="s">
        <v>7703</v>
      </c>
      <c r="E201" t="s">
        <v>9546</v>
      </c>
      <c r="F201" t="s">
        <v>9547</v>
      </c>
      <c r="G201">
        <v>5369</v>
      </c>
      <c r="H201">
        <v>5369</v>
      </c>
      <c r="I201">
        <v>5369</v>
      </c>
      <c r="J201">
        <v>5369</v>
      </c>
      <c r="K201">
        <v>0</v>
      </c>
      <c r="L201" s="2">
        <v>0</v>
      </c>
      <c r="M201" s="2">
        <v>0</v>
      </c>
      <c r="N201" s="2">
        <v>0</v>
      </c>
      <c r="O201" s="151">
        <v>48</v>
      </c>
      <c r="P201" s="2">
        <v>0</v>
      </c>
      <c r="Q201" s="2">
        <v>0</v>
      </c>
      <c r="R201" s="2">
        <v>0</v>
      </c>
      <c r="S201" s="2">
        <v>0</v>
      </c>
      <c r="T201" s="2">
        <v>0</v>
      </c>
      <c r="U201" s="2">
        <v>48</v>
      </c>
      <c r="V201" t="s">
        <v>55</v>
      </c>
    </row>
    <row r="202" spans="1:22" x14ac:dyDescent="0.25">
      <c r="A202" t="s">
        <v>7941</v>
      </c>
      <c r="B202" t="s">
        <v>9791</v>
      </c>
      <c r="C202" t="s">
        <v>1</v>
      </c>
      <c r="D202" t="s">
        <v>7703</v>
      </c>
      <c r="E202" t="s">
        <v>9546</v>
      </c>
      <c r="F202" t="s">
        <v>9547</v>
      </c>
      <c r="G202">
        <v>5368</v>
      </c>
      <c r="H202">
        <v>5368</v>
      </c>
      <c r="I202">
        <v>5368</v>
      </c>
      <c r="J202">
        <v>5368</v>
      </c>
      <c r="K202">
        <v>0</v>
      </c>
      <c r="L202" s="2">
        <v>0</v>
      </c>
      <c r="M202" s="2">
        <v>0</v>
      </c>
      <c r="N202" s="2">
        <v>0</v>
      </c>
      <c r="O202" s="151">
        <v>553.75</v>
      </c>
      <c r="P202" s="2">
        <v>0</v>
      </c>
      <c r="Q202" s="2">
        <v>0</v>
      </c>
      <c r="R202" s="2">
        <v>0</v>
      </c>
      <c r="S202" s="2">
        <v>0</v>
      </c>
      <c r="T202" s="2">
        <v>0</v>
      </c>
      <c r="U202" s="2">
        <v>553.75</v>
      </c>
      <c r="V202" t="s">
        <v>55</v>
      </c>
    </row>
    <row r="203" spans="1:22" x14ac:dyDescent="0.25">
      <c r="A203" t="s">
        <v>7941</v>
      </c>
      <c r="B203" t="s">
        <v>9791</v>
      </c>
      <c r="C203" t="s">
        <v>1</v>
      </c>
      <c r="D203" t="s">
        <v>7703</v>
      </c>
      <c r="E203" t="s">
        <v>9546</v>
      </c>
      <c r="F203" t="s">
        <v>9547</v>
      </c>
      <c r="G203">
        <v>5367</v>
      </c>
      <c r="H203">
        <v>5367</v>
      </c>
      <c r="I203">
        <v>5367</v>
      </c>
      <c r="J203">
        <v>5367</v>
      </c>
      <c r="K203">
        <v>0</v>
      </c>
      <c r="L203" s="2">
        <v>0</v>
      </c>
      <c r="M203" s="2">
        <v>0</v>
      </c>
      <c r="N203" s="2">
        <v>0</v>
      </c>
      <c r="O203" s="151">
        <v>470.3</v>
      </c>
      <c r="P203" s="2">
        <v>0</v>
      </c>
      <c r="Q203" s="2">
        <v>0</v>
      </c>
      <c r="R203" s="2">
        <v>0</v>
      </c>
      <c r="S203" s="2">
        <v>0</v>
      </c>
      <c r="T203" s="2">
        <v>0</v>
      </c>
      <c r="U203" s="2">
        <v>470.3</v>
      </c>
      <c r="V203" t="s">
        <v>55</v>
      </c>
    </row>
    <row r="204" spans="1:22" x14ac:dyDescent="0.25">
      <c r="A204" t="s">
        <v>7941</v>
      </c>
      <c r="B204" t="s">
        <v>9791</v>
      </c>
      <c r="C204" t="s">
        <v>1</v>
      </c>
      <c r="D204" t="s">
        <v>7703</v>
      </c>
      <c r="E204" t="s">
        <v>9546</v>
      </c>
      <c r="F204" t="s">
        <v>9547</v>
      </c>
      <c r="G204">
        <v>5366</v>
      </c>
      <c r="H204">
        <v>5366</v>
      </c>
      <c r="I204">
        <v>5366</v>
      </c>
      <c r="J204">
        <v>5366</v>
      </c>
      <c r="K204">
        <v>0</v>
      </c>
      <c r="L204" s="2">
        <v>0</v>
      </c>
      <c r="M204" s="2">
        <v>0</v>
      </c>
      <c r="N204" s="2">
        <v>0</v>
      </c>
      <c r="O204" s="151">
        <v>153</v>
      </c>
      <c r="P204" s="2">
        <v>0</v>
      </c>
      <c r="Q204" s="2">
        <v>0</v>
      </c>
      <c r="R204" s="2">
        <v>0</v>
      </c>
      <c r="S204" s="2">
        <v>0</v>
      </c>
      <c r="T204" s="2">
        <v>0</v>
      </c>
      <c r="U204" s="2">
        <v>153</v>
      </c>
      <c r="V204" t="s">
        <v>55</v>
      </c>
    </row>
    <row r="205" spans="1:22" x14ac:dyDescent="0.25">
      <c r="A205" t="s">
        <v>7941</v>
      </c>
      <c r="B205" t="s">
        <v>9791</v>
      </c>
      <c r="C205" t="s">
        <v>1</v>
      </c>
      <c r="D205" t="s">
        <v>7703</v>
      </c>
      <c r="E205" t="s">
        <v>9546</v>
      </c>
      <c r="F205" t="s">
        <v>9547</v>
      </c>
      <c r="G205">
        <v>5365</v>
      </c>
      <c r="H205">
        <v>5365</v>
      </c>
      <c r="I205">
        <v>5365</v>
      </c>
      <c r="J205">
        <v>5365</v>
      </c>
      <c r="K205">
        <v>0</v>
      </c>
      <c r="L205" s="2">
        <v>0</v>
      </c>
      <c r="M205" s="2">
        <v>0</v>
      </c>
      <c r="N205" s="2">
        <v>0</v>
      </c>
      <c r="O205" s="151">
        <v>45.85</v>
      </c>
      <c r="P205" s="2">
        <v>0</v>
      </c>
      <c r="Q205" s="2">
        <v>0</v>
      </c>
      <c r="R205" s="2">
        <v>0</v>
      </c>
      <c r="S205" s="2">
        <v>0</v>
      </c>
      <c r="T205" s="2">
        <v>0</v>
      </c>
      <c r="U205" s="2">
        <v>45.85</v>
      </c>
      <c r="V205" t="s">
        <v>55</v>
      </c>
    </row>
    <row r="206" spans="1:22" x14ac:dyDescent="0.25">
      <c r="A206" t="s">
        <v>7941</v>
      </c>
      <c r="B206" t="s">
        <v>9791</v>
      </c>
      <c r="C206" t="s">
        <v>1</v>
      </c>
      <c r="D206" t="s">
        <v>7703</v>
      </c>
      <c r="E206" t="s">
        <v>9546</v>
      </c>
      <c r="F206" t="s">
        <v>9547</v>
      </c>
      <c r="G206">
        <v>5364</v>
      </c>
      <c r="H206">
        <v>5364</v>
      </c>
      <c r="I206">
        <v>5364</v>
      </c>
      <c r="J206">
        <v>5364</v>
      </c>
      <c r="K206">
        <v>0</v>
      </c>
      <c r="L206" s="2">
        <v>0</v>
      </c>
      <c r="M206" s="2">
        <v>0</v>
      </c>
      <c r="N206" s="2">
        <v>0</v>
      </c>
      <c r="O206" s="151">
        <v>114</v>
      </c>
      <c r="P206" s="2">
        <v>0</v>
      </c>
      <c r="Q206" s="2">
        <v>0</v>
      </c>
      <c r="R206" s="2">
        <v>0</v>
      </c>
      <c r="S206" s="2">
        <v>0</v>
      </c>
      <c r="T206" s="2">
        <v>0</v>
      </c>
      <c r="U206" s="2">
        <v>114</v>
      </c>
      <c r="V206" t="s">
        <v>55</v>
      </c>
    </row>
    <row r="207" spans="1:22" hidden="1" x14ac:dyDescent="0.25">
      <c r="A207" t="s">
        <v>7941</v>
      </c>
      <c r="B207" t="s">
        <v>9791</v>
      </c>
      <c r="C207" t="s">
        <v>1</v>
      </c>
      <c r="D207" t="s">
        <v>7703</v>
      </c>
      <c r="E207" t="s">
        <v>9546</v>
      </c>
      <c r="F207" t="s">
        <v>9547</v>
      </c>
      <c r="G207">
        <v>5363</v>
      </c>
      <c r="H207">
        <v>5363</v>
      </c>
      <c r="I207">
        <v>5363</v>
      </c>
      <c r="J207">
        <v>5363</v>
      </c>
      <c r="K207">
        <v>0</v>
      </c>
      <c r="L207" s="2">
        <v>0</v>
      </c>
      <c r="M207" s="2">
        <v>0</v>
      </c>
      <c r="N207" s="2">
        <v>0</v>
      </c>
      <c r="O207" s="151">
        <v>0</v>
      </c>
      <c r="P207" s="2">
        <v>0</v>
      </c>
      <c r="Q207" s="2">
        <v>0</v>
      </c>
      <c r="R207" s="2">
        <v>0</v>
      </c>
      <c r="S207" s="2">
        <v>0</v>
      </c>
      <c r="T207" s="2">
        <v>0</v>
      </c>
      <c r="U207" s="2">
        <v>0</v>
      </c>
      <c r="V207" t="s">
        <v>55</v>
      </c>
    </row>
    <row r="208" spans="1:22" x14ac:dyDescent="0.25">
      <c r="A208" t="s">
        <v>7941</v>
      </c>
      <c r="B208" t="s">
        <v>9791</v>
      </c>
      <c r="C208" t="s">
        <v>1</v>
      </c>
      <c r="D208" t="s">
        <v>7703</v>
      </c>
      <c r="E208" t="s">
        <v>9546</v>
      </c>
      <c r="F208" t="s">
        <v>9547</v>
      </c>
      <c r="G208">
        <v>5362</v>
      </c>
      <c r="H208">
        <v>5362</v>
      </c>
      <c r="I208">
        <v>5362</v>
      </c>
      <c r="J208">
        <v>5362</v>
      </c>
      <c r="K208">
        <v>0</v>
      </c>
      <c r="L208" s="2">
        <v>0</v>
      </c>
      <c r="M208" s="2">
        <v>0</v>
      </c>
      <c r="N208" s="2">
        <v>0</v>
      </c>
      <c r="O208" s="151">
        <v>278</v>
      </c>
      <c r="P208" s="2">
        <v>0</v>
      </c>
      <c r="Q208" s="2">
        <v>0</v>
      </c>
      <c r="R208" s="2">
        <v>0</v>
      </c>
      <c r="S208" s="2">
        <v>0</v>
      </c>
      <c r="T208" s="2">
        <v>0</v>
      </c>
      <c r="U208" s="2">
        <v>278</v>
      </c>
      <c r="V208" t="s">
        <v>55</v>
      </c>
    </row>
    <row r="209" spans="1:22" x14ac:dyDescent="0.25">
      <c r="A209" t="s">
        <v>7941</v>
      </c>
      <c r="B209" t="s">
        <v>9790</v>
      </c>
      <c r="C209" t="s">
        <v>1</v>
      </c>
      <c r="D209" t="s">
        <v>7703</v>
      </c>
      <c r="E209" t="s">
        <v>9546</v>
      </c>
      <c r="F209" t="s">
        <v>9547</v>
      </c>
      <c r="G209">
        <v>5361</v>
      </c>
      <c r="H209">
        <v>5361</v>
      </c>
      <c r="I209">
        <v>5361</v>
      </c>
      <c r="J209">
        <v>5361</v>
      </c>
      <c r="K209">
        <v>0</v>
      </c>
      <c r="L209" s="2">
        <v>0</v>
      </c>
      <c r="M209" s="2">
        <v>0</v>
      </c>
      <c r="N209" s="2">
        <v>0</v>
      </c>
      <c r="O209" s="151">
        <v>43.3</v>
      </c>
      <c r="P209" s="2">
        <v>0</v>
      </c>
      <c r="Q209" s="2">
        <v>0</v>
      </c>
      <c r="R209" s="2">
        <v>0</v>
      </c>
      <c r="S209" s="2">
        <v>0</v>
      </c>
      <c r="T209" s="2">
        <v>0</v>
      </c>
      <c r="U209" s="2">
        <v>43.3</v>
      </c>
      <c r="V209" t="s">
        <v>55</v>
      </c>
    </row>
    <row r="210" spans="1:22" x14ac:dyDescent="0.25">
      <c r="A210" t="s">
        <v>7941</v>
      </c>
      <c r="B210" t="s">
        <v>9790</v>
      </c>
      <c r="C210" t="s">
        <v>1</v>
      </c>
      <c r="D210" t="s">
        <v>7703</v>
      </c>
      <c r="E210" t="s">
        <v>9546</v>
      </c>
      <c r="F210" t="s">
        <v>9547</v>
      </c>
      <c r="G210">
        <v>5360</v>
      </c>
      <c r="H210">
        <v>5360</v>
      </c>
      <c r="I210">
        <v>5360</v>
      </c>
      <c r="J210">
        <v>5360</v>
      </c>
      <c r="K210">
        <v>0</v>
      </c>
      <c r="L210" s="2">
        <v>0</v>
      </c>
      <c r="M210" s="2">
        <v>0</v>
      </c>
      <c r="N210" s="2">
        <v>0</v>
      </c>
      <c r="O210" s="151">
        <v>24.85</v>
      </c>
      <c r="P210" s="2">
        <v>0</v>
      </c>
      <c r="Q210" s="2">
        <v>0</v>
      </c>
      <c r="R210" s="2">
        <v>0</v>
      </c>
      <c r="S210" s="2">
        <v>0</v>
      </c>
      <c r="T210" s="2">
        <v>0</v>
      </c>
      <c r="U210" s="2">
        <v>24.85</v>
      </c>
      <c r="V210" t="s">
        <v>55</v>
      </c>
    </row>
    <row r="211" spans="1:22" x14ac:dyDescent="0.25">
      <c r="A211" t="s">
        <v>7941</v>
      </c>
      <c r="B211" t="s">
        <v>9790</v>
      </c>
      <c r="C211" t="s">
        <v>1</v>
      </c>
      <c r="D211" t="s">
        <v>7703</v>
      </c>
      <c r="E211" t="s">
        <v>9546</v>
      </c>
      <c r="F211" t="s">
        <v>9547</v>
      </c>
      <c r="G211">
        <v>5359</v>
      </c>
      <c r="H211">
        <v>5359</v>
      </c>
      <c r="I211">
        <v>5359</v>
      </c>
      <c r="J211">
        <v>5359</v>
      </c>
      <c r="K211">
        <v>0</v>
      </c>
      <c r="L211" s="2">
        <v>0</v>
      </c>
      <c r="M211" s="2">
        <v>0</v>
      </c>
      <c r="N211" s="2">
        <v>0</v>
      </c>
      <c r="O211" s="151">
        <v>14</v>
      </c>
      <c r="P211" s="2">
        <v>0</v>
      </c>
      <c r="Q211" s="2">
        <v>0</v>
      </c>
      <c r="R211" s="2">
        <v>0</v>
      </c>
      <c r="S211" s="2">
        <v>0</v>
      </c>
      <c r="T211" s="2">
        <v>0</v>
      </c>
      <c r="U211" s="2">
        <v>14</v>
      </c>
      <c r="V211" t="s">
        <v>55</v>
      </c>
    </row>
    <row r="212" spans="1:22" x14ac:dyDescent="0.25">
      <c r="A212" t="s">
        <v>7941</v>
      </c>
      <c r="B212" t="s">
        <v>9790</v>
      </c>
      <c r="C212" t="s">
        <v>1</v>
      </c>
      <c r="D212" t="s">
        <v>7703</v>
      </c>
      <c r="E212" t="s">
        <v>9546</v>
      </c>
      <c r="F212" t="s">
        <v>9547</v>
      </c>
      <c r="G212">
        <v>5358</v>
      </c>
      <c r="H212">
        <v>5358</v>
      </c>
      <c r="I212">
        <v>5358</v>
      </c>
      <c r="J212">
        <v>5358</v>
      </c>
      <c r="K212">
        <v>0</v>
      </c>
      <c r="L212" s="2">
        <v>0</v>
      </c>
      <c r="M212" s="2">
        <v>0</v>
      </c>
      <c r="N212" s="2">
        <v>0</v>
      </c>
      <c r="O212" s="151">
        <v>72.150000000000006</v>
      </c>
      <c r="P212" s="2">
        <v>0</v>
      </c>
      <c r="Q212" s="2">
        <v>0</v>
      </c>
      <c r="R212" s="2">
        <v>0</v>
      </c>
      <c r="S212" s="2">
        <v>0</v>
      </c>
      <c r="T212" s="2">
        <v>0</v>
      </c>
      <c r="U212" s="2">
        <v>72.150000000000006</v>
      </c>
      <c r="V212" t="s">
        <v>55</v>
      </c>
    </row>
    <row r="213" spans="1:22" x14ac:dyDescent="0.25">
      <c r="A213" t="s">
        <v>7941</v>
      </c>
      <c r="B213" t="s">
        <v>9790</v>
      </c>
      <c r="C213" t="s">
        <v>1</v>
      </c>
      <c r="D213" t="s">
        <v>7703</v>
      </c>
      <c r="E213" t="s">
        <v>9546</v>
      </c>
      <c r="F213" t="s">
        <v>9547</v>
      </c>
      <c r="G213">
        <v>5357</v>
      </c>
      <c r="H213">
        <v>5357</v>
      </c>
      <c r="I213">
        <v>5357</v>
      </c>
      <c r="J213">
        <v>5357</v>
      </c>
      <c r="K213">
        <v>0</v>
      </c>
      <c r="L213" s="2">
        <v>0</v>
      </c>
      <c r="M213" s="2">
        <v>0</v>
      </c>
      <c r="N213" s="2">
        <v>0</v>
      </c>
      <c r="O213" s="151">
        <v>6</v>
      </c>
      <c r="P213" s="2">
        <v>0</v>
      </c>
      <c r="Q213" s="2">
        <v>0</v>
      </c>
      <c r="R213" s="2">
        <v>0</v>
      </c>
      <c r="S213" s="2">
        <v>0</v>
      </c>
      <c r="T213" s="2">
        <v>0</v>
      </c>
      <c r="U213" s="2">
        <v>6</v>
      </c>
      <c r="V213" t="s">
        <v>55</v>
      </c>
    </row>
    <row r="214" spans="1:22" x14ac:dyDescent="0.25">
      <c r="A214" t="s">
        <v>7941</v>
      </c>
      <c r="B214" t="s">
        <v>9790</v>
      </c>
      <c r="C214" t="s">
        <v>1</v>
      </c>
      <c r="D214" t="s">
        <v>7703</v>
      </c>
      <c r="E214" t="s">
        <v>9546</v>
      </c>
      <c r="F214" t="s">
        <v>9547</v>
      </c>
      <c r="G214">
        <v>5356</v>
      </c>
      <c r="H214">
        <v>5356</v>
      </c>
      <c r="I214">
        <v>5356</v>
      </c>
      <c r="J214">
        <v>5356</v>
      </c>
      <c r="K214">
        <v>0</v>
      </c>
      <c r="L214" s="2">
        <v>0</v>
      </c>
      <c r="M214" s="2">
        <v>0</v>
      </c>
      <c r="N214" s="2">
        <v>0</v>
      </c>
      <c r="O214" s="151">
        <v>250</v>
      </c>
      <c r="P214" s="2">
        <v>0</v>
      </c>
      <c r="Q214" s="2">
        <v>0</v>
      </c>
      <c r="R214" s="2">
        <v>0</v>
      </c>
      <c r="S214" s="2">
        <v>0</v>
      </c>
      <c r="T214" s="2">
        <v>0</v>
      </c>
      <c r="U214" s="2">
        <v>250</v>
      </c>
      <c r="V214" t="s">
        <v>55</v>
      </c>
    </row>
    <row r="215" spans="1:22" x14ac:dyDescent="0.25">
      <c r="A215" t="s">
        <v>7941</v>
      </c>
      <c r="B215" t="s">
        <v>9790</v>
      </c>
      <c r="C215" t="s">
        <v>1</v>
      </c>
      <c r="D215" t="s">
        <v>7703</v>
      </c>
      <c r="E215" t="s">
        <v>9546</v>
      </c>
      <c r="F215" t="s">
        <v>9547</v>
      </c>
      <c r="G215">
        <v>5355</v>
      </c>
      <c r="H215">
        <v>5355</v>
      </c>
      <c r="I215">
        <v>5355</v>
      </c>
      <c r="J215">
        <v>5355</v>
      </c>
      <c r="K215">
        <v>0</v>
      </c>
      <c r="L215" s="2">
        <v>0</v>
      </c>
      <c r="M215" s="2">
        <v>0</v>
      </c>
      <c r="N215" s="2">
        <v>0</v>
      </c>
      <c r="O215" s="151">
        <v>232.16</v>
      </c>
      <c r="P215" s="2">
        <v>0</v>
      </c>
      <c r="Q215" s="2">
        <v>0</v>
      </c>
      <c r="R215" s="2">
        <v>0</v>
      </c>
      <c r="S215" s="2">
        <v>0</v>
      </c>
      <c r="T215" s="2">
        <v>0</v>
      </c>
      <c r="U215" s="2">
        <v>232.16</v>
      </c>
      <c r="V215" t="s">
        <v>55</v>
      </c>
    </row>
    <row r="216" spans="1:22" x14ac:dyDescent="0.25">
      <c r="A216" t="s">
        <v>7941</v>
      </c>
      <c r="B216" t="s">
        <v>9790</v>
      </c>
      <c r="C216" t="s">
        <v>1</v>
      </c>
      <c r="D216" t="s">
        <v>7703</v>
      </c>
      <c r="E216" t="s">
        <v>9546</v>
      </c>
      <c r="F216" t="s">
        <v>9547</v>
      </c>
      <c r="G216">
        <v>5354</v>
      </c>
      <c r="H216">
        <v>5354</v>
      </c>
      <c r="I216">
        <v>5354</v>
      </c>
      <c r="J216">
        <v>5354</v>
      </c>
      <c r="K216">
        <v>0</v>
      </c>
      <c r="L216" s="2">
        <v>0</v>
      </c>
      <c r="M216" s="2">
        <v>0</v>
      </c>
      <c r="N216" s="2">
        <v>0</v>
      </c>
      <c r="O216" s="151">
        <v>165</v>
      </c>
      <c r="P216" s="2">
        <v>0</v>
      </c>
      <c r="Q216" s="2">
        <v>0</v>
      </c>
      <c r="R216" s="2">
        <v>0</v>
      </c>
      <c r="S216" s="2">
        <v>0</v>
      </c>
      <c r="T216" s="2">
        <v>0</v>
      </c>
      <c r="U216" s="2">
        <v>165</v>
      </c>
      <c r="V216" t="s">
        <v>55</v>
      </c>
    </row>
    <row r="217" spans="1:22" x14ac:dyDescent="0.25">
      <c r="A217" t="s">
        <v>7941</v>
      </c>
      <c r="B217" t="s">
        <v>9790</v>
      </c>
      <c r="C217" t="s">
        <v>1</v>
      </c>
      <c r="D217" t="s">
        <v>7703</v>
      </c>
      <c r="E217" t="s">
        <v>9546</v>
      </c>
      <c r="F217" t="s">
        <v>9547</v>
      </c>
      <c r="G217">
        <v>5353</v>
      </c>
      <c r="H217">
        <v>5353</v>
      </c>
      <c r="I217">
        <v>5353</v>
      </c>
      <c r="J217">
        <v>5353</v>
      </c>
      <c r="K217">
        <v>0</v>
      </c>
      <c r="L217" s="2">
        <v>0</v>
      </c>
      <c r="M217" s="2">
        <v>0</v>
      </c>
      <c r="N217" s="2">
        <v>0</v>
      </c>
      <c r="O217" s="151">
        <v>63</v>
      </c>
      <c r="P217" s="2">
        <v>0</v>
      </c>
      <c r="Q217" s="2">
        <v>0</v>
      </c>
      <c r="R217" s="2">
        <v>0</v>
      </c>
      <c r="S217" s="2">
        <v>0</v>
      </c>
      <c r="T217" s="2">
        <v>0</v>
      </c>
      <c r="U217" s="2">
        <v>63</v>
      </c>
      <c r="V217" t="s">
        <v>55</v>
      </c>
    </row>
    <row r="218" spans="1:22" x14ac:dyDescent="0.25">
      <c r="A218" t="s">
        <v>7941</v>
      </c>
      <c r="B218" t="s">
        <v>9790</v>
      </c>
      <c r="C218" t="s">
        <v>1</v>
      </c>
      <c r="D218" t="s">
        <v>7703</v>
      </c>
      <c r="E218" t="s">
        <v>9546</v>
      </c>
      <c r="F218" t="s">
        <v>9547</v>
      </c>
      <c r="G218">
        <v>5352</v>
      </c>
      <c r="H218">
        <v>5352</v>
      </c>
      <c r="I218">
        <v>5352</v>
      </c>
      <c r="J218">
        <v>5352</v>
      </c>
      <c r="K218">
        <v>0</v>
      </c>
      <c r="L218" s="2">
        <v>0</v>
      </c>
      <c r="M218" s="2">
        <v>0</v>
      </c>
      <c r="N218" s="2">
        <v>0</v>
      </c>
      <c r="O218" s="151">
        <v>448.6</v>
      </c>
      <c r="P218" s="2">
        <v>0</v>
      </c>
      <c r="Q218" s="2">
        <v>0</v>
      </c>
      <c r="R218" s="2">
        <v>0</v>
      </c>
      <c r="S218" s="2">
        <v>0</v>
      </c>
      <c r="T218" s="2">
        <v>0</v>
      </c>
      <c r="U218" s="2">
        <v>448.6</v>
      </c>
      <c r="V218" t="s">
        <v>55</v>
      </c>
    </row>
    <row r="219" spans="1:22" x14ac:dyDescent="0.25">
      <c r="A219" t="s">
        <v>7941</v>
      </c>
      <c r="B219" t="s">
        <v>9790</v>
      </c>
      <c r="C219" t="s">
        <v>1</v>
      </c>
      <c r="D219" t="s">
        <v>7703</v>
      </c>
      <c r="E219" t="s">
        <v>9546</v>
      </c>
      <c r="F219" t="s">
        <v>9547</v>
      </c>
      <c r="G219">
        <v>5351</v>
      </c>
      <c r="H219">
        <v>5351</v>
      </c>
      <c r="I219">
        <v>5351</v>
      </c>
      <c r="J219">
        <v>5351</v>
      </c>
      <c r="K219">
        <v>0</v>
      </c>
      <c r="L219" s="2">
        <v>0</v>
      </c>
      <c r="M219" s="2">
        <v>0</v>
      </c>
      <c r="N219" s="2">
        <v>0</v>
      </c>
      <c r="O219" s="151">
        <v>165</v>
      </c>
      <c r="P219" s="2">
        <v>0</v>
      </c>
      <c r="Q219" s="2">
        <v>0</v>
      </c>
      <c r="R219" s="2">
        <v>0</v>
      </c>
      <c r="S219" s="2">
        <v>0</v>
      </c>
      <c r="T219" s="2">
        <v>0</v>
      </c>
      <c r="U219" s="2">
        <v>165</v>
      </c>
      <c r="V219" t="s">
        <v>55</v>
      </c>
    </row>
    <row r="220" spans="1:22" x14ac:dyDescent="0.25">
      <c r="A220" t="s">
        <v>7941</v>
      </c>
      <c r="B220" t="s">
        <v>9790</v>
      </c>
      <c r="C220" t="s">
        <v>1</v>
      </c>
      <c r="D220" t="s">
        <v>7703</v>
      </c>
      <c r="E220" t="s">
        <v>9546</v>
      </c>
      <c r="F220" t="s">
        <v>9547</v>
      </c>
      <c r="G220">
        <v>5350</v>
      </c>
      <c r="H220">
        <v>5350</v>
      </c>
      <c r="I220">
        <v>5350</v>
      </c>
      <c r="J220">
        <v>5350</v>
      </c>
      <c r="K220">
        <v>0</v>
      </c>
      <c r="L220" s="2">
        <v>0</v>
      </c>
      <c r="M220" s="2">
        <v>0</v>
      </c>
      <c r="N220" s="2">
        <v>0</v>
      </c>
      <c r="O220" s="151">
        <v>528.66</v>
      </c>
      <c r="P220" s="2">
        <v>0</v>
      </c>
      <c r="Q220" s="2">
        <v>0</v>
      </c>
      <c r="R220" s="2">
        <v>0</v>
      </c>
      <c r="S220" s="2">
        <v>0</v>
      </c>
      <c r="T220" s="2">
        <v>0</v>
      </c>
      <c r="U220" s="2">
        <v>528.66</v>
      </c>
      <c r="V220" t="s">
        <v>55</v>
      </c>
    </row>
    <row r="221" spans="1:22" x14ac:dyDescent="0.25">
      <c r="A221" t="s">
        <v>7941</v>
      </c>
      <c r="B221" t="s">
        <v>9790</v>
      </c>
      <c r="C221" t="s">
        <v>1</v>
      </c>
      <c r="D221" t="s">
        <v>7703</v>
      </c>
      <c r="E221" t="s">
        <v>9546</v>
      </c>
      <c r="F221" t="s">
        <v>9547</v>
      </c>
      <c r="G221">
        <v>5349</v>
      </c>
      <c r="H221">
        <v>5349</v>
      </c>
      <c r="I221">
        <v>5349</v>
      </c>
      <c r="J221">
        <v>5349</v>
      </c>
      <c r="K221">
        <v>0</v>
      </c>
      <c r="L221" s="2">
        <v>0</v>
      </c>
      <c r="M221" s="2">
        <v>0</v>
      </c>
      <c r="N221" s="2">
        <v>0</v>
      </c>
      <c r="O221" s="151">
        <v>10</v>
      </c>
      <c r="P221" s="2">
        <v>0</v>
      </c>
      <c r="Q221" s="2">
        <v>0</v>
      </c>
      <c r="R221" s="2">
        <v>0</v>
      </c>
      <c r="S221" s="2">
        <v>0</v>
      </c>
      <c r="T221" s="2">
        <v>0</v>
      </c>
      <c r="U221" s="2">
        <v>10</v>
      </c>
      <c r="V221" t="s">
        <v>55</v>
      </c>
    </row>
    <row r="222" spans="1:22" x14ac:dyDescent="0.25">
      <c r="A222" t="s">
        <v>7941</v>
      </c>
      <c r="B222" t="s">
        <v>9790</v>
      </c>
      <c r="C222" t="s">
        <v>1</v>
      </c>
      <c r="D222" t="s">
        <v>7703</v>
      </c>
      <c r="E222" t="s">
        <v>9546</v>
      </c>
      <c r="F222" t="s">
        <v>9547</v>
      </c>
      <c r="G222">
        <v>5348</v>
      </c>
      <c r="H222">
        <v>5348</v>
      </c>
      <c r="I222">
        <v>5348</v>
      </c>
      <c r="J222">
        <v>5348</v>
      </c>
      <c r="K222">
        <v>0</v>
      </c>
      <c r="L222" s="2">
        <v>0</v>
      </c>
      <c r="M222" s="2">
        <v>0</v>
      </c>
      <c r="N222" s="2">
        <v>0</v>
      </c>
      <c r="O222" s="151">
        <v>165</v>
      </c>
      <c r="P222" s="2">
        <v>0</v>
      </c>
      <c r="Q222" s="2">
        <v>0</v>
      </c>
      <c r="R222" s="2">
        <v>0</v>
      </c>
      <c r="S222" s="2">
        <v>0</v>
      </c>
      <c r="T222" s="2">
        <v>0</v>
      </c>
      <c r="U222" s="2">
        <v>165</v>
      </c>
      <c r="V222" t="s">
        <v>55</v>
      </c>
    </row>
    <row r="223" spans="1:22" x14ac:dyDescent="0.25">
      <c r="A223" t="s">
        <v>7941</v>
      </c>
      <c r="B223" t="s">
        <v>9790</v>
      </c>
      <c r="C223" t="s">
        <v>1</v>
      </c>
      <c r="D223" t="s">
        <v>7703</v>
      </c>
      <c r="E223" t="s">
        <v>9546</v>
      </c>
      <c r="F223" t="s">
        <v>9547</v>
      </c>
      <c r="G223">
        <v>5347</v>
      </c>
      <c r="H223">
        <v>5347</v>
      </c>
      <c r="I223">
        <v>5347</v>
      </c>
      <c r="J223">
        <v>5347</v>
      </c>
      <c r="K223">
        <v>0</v>
      </c>
      <c r="L223" s="2">
        <v>0</v>
      </c>
      <c r="M223" s="2">
        <v>0</v>
      </c>
      <c r="N223" s="2">
        <v>0</v>
      </c>
      <c r="O223" s="151">
        <v>55</v>
      </c>
      <c r="P223" s="2">
        <v>0</v>
      </c>
      <c r="Q223" s="2">
        <v>0</v>
      </c>
      <c r="R223" s="2">
        <v>0</v>
      </c>
      <c r="S223" s="2">
        <v>0</v>
      </c>
      <c r="T223" s="2">
        <v>0</v>
      </c>
      <c r="U223" s="2">
        <v>55</v>
      </c>
      <c r="V223" t="s">
        <v>55</v>
      </c>
    </row>
    <row r="224" spans="1:22" x14ac:dyDescent="0.25">
      <c r="A224" t="s">
        <v>7941</v>
      </c>
      <c r="B224" t="s">
        <v>9790</v>
      </c>
      <c r="C224" t="s">
        <v>1</v>
      </c>
      <c r="D224" t="s">
        <v>7703</v>
      </c>
      <c r="E224" t="s">
        <v>9546</v>
      </c>
      <c r="F224" t="s">
        <v>9547</v>
      </c>
      <c r="G224">
        <v>5346</v>
      </c>
      <c r="H224">
        <v>5346</v>
      </c>
      <c r="I224">
        <v>5346</v>
      </c>
      <c r="J224">
        <v>5346</v>
      </c>
      <c r="K224">
        <v>0</v>
      </c>
      <c r="L224" s="2">
        <v>0</v>
      </c>
      <c r="M224" s="2">
        <v>0</v>
      </c>
      <c r="N224" s="2">
        <v>0</v>
      </c>
      <c r="O224" s="151">
        <v>28.6</v>
      </c>
      <c r="P224" s="2">
        <v>0</v>
      </c>
      <c r="Q224" s="2">
        <v>0</v>
      </c>
      <c r="R224" s="2">
        <v>0</v>
      </c>
      <c r="S224" s="2">
        <v>0</v>
      </c>
      <c r="T224" s="2">
        <v>0</v>
      </c>
      <c r="U224" s="2">
        <v>28.6</v>
      </c>
      <c r="V224" t="s">
        <v>55</v>
      </c>
    </row>
    <row r="225" spans="1:22" x14ac:dyDescent="0.25">
      <c r="A225" t="s">
        <v>7941</v>
      </c>
      <c r="B225" t="s">
        <v>9790</v>
      </c>
      <c r="C225" t="s">
        <v>1</v>
      </c>
      <c r="D225" t="s">
        <v>7703</v>
      </c>
      <c r="E225" t="s">
        <v>9546</v>
      </c>
      <c r="F225" t="s">
        <v>9547</v>
      </c>
      <c r="G225">
        <v>5345</v>
      </c>
      <c r="H225">
        <v>5345</v>
      </c>
      <c r="I225">
        <v>5345</v>
      </c>
      <c r="J225">
        <v>5345</v>
      </c>
      <c r="K225">
        <v>0</v>
      </c>
      <c r="L225" s="2">
        <v>0</v>
      </c>
      <c r="M225" s="2">
        <v>0</v>
      </c>
      <c r="N225" s="2">
        <v>0</v>
      </c>
      <c r="O225" s="151">
        <v>160.41999999999999</v>
      </c>
      <c r="P225" s="2">
        <v>0</v>
      </c>
      <c r="Q225" s="2">
        <v>0</v>
      </c>
      <c r="R225" s="2">
        <v>0</v>
      </c>
      <c r="S225" s="2">
        <v>0</v>
      </c>
      <c r="T225" s="2">
        <v>0</v>
      </c>
      <c r="U225" s="2">
        <v>160.41999999999999</v>
      </c>
      <c r="V225" t="s">
        <v>55</v>
      </c>
    </row>
    <row r="226" spans="1:22" x14ac:dyDescent="0.25">
      <c r="A226" t="s">
        <v>7941</v>
      </c>
      <c r="B226" t="s">
        <v>9790</v>
      </c>
      <c r="C226" t="s">
        <v>1</v>
      </c>
      <c r="D226" t="s">
        <v>7703</v>
      </c>
      <c r="E226" t="s">
        <v>9546</v>
      </c>
      <c r="F226" t="s">
        <v>9547</v>
      </c>
      <c r="G226">
        <v>5344</v>
      </c>
      <c r="H226">
        <v>5344</v>
      </c>
      <c r="I226">
        <v>5344</v>
      </c>
      <c r="J226">
        <v>5344</v>
      </c>
      <c r="K226">
        <v>0</v>
      </c>
      <c r="L226" s="2">
        <v>0</v>
      </c>
      <c r="M226" s="2">
        <v>0</v>
      </c>
      <c r="N226" s="2">
        <v>0</v>
      </c>
      <c r="O226" s="151">
        <v>27</v>
      </c>
      <c r="P226" s="2">
        <v>0</v>
      </c>
      <c r="Q226" s="2">
        <v>0</v>
      </c>
      <c r="R226" s="2">
        <v>0</v>
      </c>
      <c r="S226" s="2">
        <v>0</v>
      </c>
      <c r="T226" s="2">
        <v>0</v>
      </c>
      <c r="U226" s="2">
        <v>27</v>
      </c>
      <c r="V226" t="s">
        <v>55</v>
      </c>
    </row>
    <row r="227" spans="1:22" x14ac:dyDescent="0.25">
      <c r="A227" t="s">
        <v>7941</v>
      </c>
      <c r="B227" t="s">
        <v>9790</v>
      </c>
      <c r="C227" t="s">
        <v>1</v>
      </c>
      <c r="D227" t="s">
        <v>7703</v>
      </c>
      <c r="E227" t="s">
        <v>9546</v>
      </c>
      <c r="F227" t="s">
        <v>9547</v>
      </c>
      <c r="G227">
        <v>5343</v>
      </c>
      <c r="H227">
        <v>5343</v>
      </c>
      <c r="I227">
        <v>5343</v>
      </c>
      <c r="J227">
        <v>5343</v>
      </c>
      <c r="K227">
        <v>0</v>
      </c>
      <c r="L227" s="2">
        <v>0</v>
      </c>
      <c r="M227" s="2">
        <v>0</v>
      </c>
      <c r="N227" s="2">
        <v>0</v>
      </c>
      <c r="O227" s="151">
        <v>79.599999999999994</v>
      </c>
      <c r="P227" s="2">
        <v>0</v>
      </c>
      <c r="Q227" s="2">
        <v>0</v>
      </c>
      <c r="R227" s="2">
        <v>0</v>
      </c>
      <c r="S227" s="2">
        <v>0</v>
      </c>
      <c r="T227" s="2">
        <v>0</v>
      </c>
      <c r="U227" s="2">
        <v>79.599999999999994</v>
      </c>
      <c r="V227" t="s">
        <v>55</v>
      </c>
    </row>
    <row r="228" spans="1:22" x14ac:dyDescent="0.25">
      <c r="A228" t="s">
        <v>7941</v>
      </c>
      <c r="B228" t="s">
        <v>9790</v>
      </c>
      <c r="C228" t="s">
        <v>1</v>
      </c>
      <c r="D228" t="s">
        <v>7703</v>
      </c>
      <c r="E228" t="s">
        <v>9546</v>
      </c>
      <c r="F228" t="s">
        <v>9547</v>
      </c>
      <c r="G228">
        <v>5342</v>
      </c>
      <c r="H228">
        <v>5342</v>
      </c>
      <c r="I228">
        <v>5342</v>
      </c>
      <c r="J228">
        <v>5342</v>
      </c>
      <c r="K228">
        <v>0</v>
      </c>
      <c r="L228" s="2">
        <v>0</v>
      </c>
      <c r="M228" s="2">
        <v>0</v>
      </c>
      <c r="N228" s="2">
        <v>0</v>
      </c>
      <c r="O228" s="151">
        <v>240.44</v>
      </c>
      <c r="P228" s="2">
        <v>0</v>
      </c>
      <c r="Q228" s="2">
        <v>0</v>
      </c>
      <c r="R228" s="2">
        <v>0</v>
      </c>
      <c r="S228" s="2">
        <v>0</v>
      </c>
      <c r="T228" s="2">
        <v>0</v>
      </c>
      <c r="U228" s="2">
        <v>240.44</v>
      </c>
      <c r="V228" t="s">
        <v>55</v>
      </c>
    </row>
    <row r="229" spans="1:22" x14ac:dyDescent="0.25">
      <c r="A229" t="s">
        <v>7941</v>
      </c>
      <c r="B229" t="s">
        <v>9790</v>
      </c>
      <c r="C229" t="s">
        <v>1</v>
      </c>
      <c r="D229" t="s">
        <v>7703</v>
      </c>
      <c r="E229" t="s">
        <v>9546</v>
      </c>
      <c r="F229" t="s">
        <v>9547</v>
      </c>
      <c r="G229">
        <v>5341</v>
      </c>
      <c r="H229">
        <v>5341</v>
      </c>
      <c r="I229">
        <v>5341</v>
      </c>
      <c r="J229">
        <v>5341</v>
      </c>
      <c r="K229">
        <v>0</v>
      </c>
      <c r="L229" s="2">
        <v>0</v>
      </c>
      <c r="M229" s="2">
        <v>0</v>
      </c>
      <c r="N229" s="2">
        <v>0</v>
      </c>
      <c r="O229" s="151">
        <v>31.5</v>
      </c>
      <c r="P229" s="2">
        <v>0</v>
      </c>
      <c r="Q229" s="2">
        <v>0</v>
      </c>
      <c r="R229" s="2">
        <v>0</v>
      </c>
      <c r="S229" s="2">
        <v>0</v>
      </c>
      <c r="T229" s="2">
        <v>0</v>
      </c>
      <c r="U229" s="2">
        <v>31.5</v>
      </c>
      <c r="V229" t="s">
        <v>55</v>
      </c>
    </row>
    <row r="230" spans="1:22" x14ac:dyDescent="0.25">
      <c r="A230" t="s">
        <v>7941</v>
      </c>
      <c r="B230" t="s">
        <v>9790</v>
      </c>
      <c r="C230" t="s">
        <v>1</v>
      </c>
      <c r="D230" t="s">
        <v>7703</v>
      </c>
      <c r="E230" t="s">
        <v>9546</v>
      </c>
      <c r="F230" t="s">
        <v>9547</v>
      </c>
      <c r="G230">
        <v>5340</v>
      </c>
      <c r="H230">
        <v>5340</v>
      </c>
      <c r="I230">
        <v>5340</v>
      </c>
      <c r="J230">
        <v>5340</v>
      </c>
      <c r="K230">
        <v>0</v>
      </c>
      <c r="L230" s="2">
        <v>0</v>
      </c>
      <c r="M230" s="2">
        <v>0</v>
      </c>
      <c r="N230" s="2">
        <v>0</v>
      </c>
      <c r="O230" s="151">
        <v>231</v>
      </c>
      <c r="P230" s="2">
        <v>0</v>
      </c>
      <c r="Q230" s="2">
        <v>0</v>
      </c>
      <c r="R230" s="2">
        <v>0</v>
      </c>
      <c r="S230" s="2">
        <v>0</v>
      </c>
      <c r="T230" s="2">
        <v>0</v>
      </c>
      <c r="U230" s="2">
        <v>231</v>
      </c>
      <c r="V230" t="s">
        <v>55</v>
      </c>
    </row>
    <row r="231" spans="1:22" x14ac:dyDescent="0.25">
      <c r="A231" t="s">
        <v>7941</v>
      </c>
      <c r="B231" t="s">
        <v>9790</v>
      </c>
      <c r="C231" t="s">
        <v>1</v>
      </c>
      <c r="D231" t="s">
        <v>7703</v>
      </c>
      <c r="E231" t="s">
        <v>9546</v>
      </c>
      <c r="F231" t="s">
        <v>9547</v>
      </c>
      <c r="G231">
        <v>5339</v>
      </c>
      <c r="H231">
        <v>5339</v>
      </c>
      <c r="I231">
        <v>5339</v>
      </c>
      <c r="J231">
        <v>5339</v>
      </c>
      <c r="K231">
        <v>0</v>
      </c>
      <c r="L231" s="2">
        <v>0</v>
      </c>
      <c r="M231" s="2">
        <v>0</v>
      </c>
      <c r="N231" s="2">
        <v>0</v>
      </c>
      <c r="O231" s="151">
        <v>493</v>
      </c>
      <c r="P231" s="2">
        <v>0</v>
      </c>
      <c r="Q231" s="2">
        <v>0</v>
      </c>
      <c r="R231" s="2">
        <v>0</v>
      </c>
      <c r="S231" s="2">
        <v>0</v>
      </c>
      <c r="T231" s="2">
        <v>0</v>
      </c>
      <c r="U231" s="2">
        <v>493</v>
      </c>
      <c r="V231" t="s">
        <v>55</v>
      </c>
    </row>
    <row r="232" spans="1:22" x14ac:dyDescent="0.25">
      <c r="A232" t="s">
        <v>7941</v>
      </c>
      <c r="B232" t="s">
        <v>9790</v>
      </c>
      <c r="C232" t="s">
        <v>1</v>
      </c>
      <c r="D232" t="s">
        <v>7703</v>
      </c>
      <c r="E232" t="s">
        <v>9546</v>
      </c>
      <c r="F232" t="s">
        <v>9547</v>
      </c>
      <c r="G232">
        <v>5338</v>
      </c>
      <c r="H232">
        <v>5338</v>
      </c>
      <c r="I232">
        <v>5338</v>
      </c>
      <c r="J232">
        <v>5338</v>
      </c>
      <c r="K232">
        <v>0</v>
      </c>
      <c r="L232" s="2">
        <v>0</v>
      </c>
      <c r="M232" s="2">
        <v>0</v>
      </c>
      <c r="N232" s="2">
        <v>0</v>
      </c>
      <c r="O232" s="151">
        <v>38.1</v>
      </c>
      <c r="P232" s="2">
        <v>0</v>
      </c>
      <c r="Q232" s="2">
        <v>0</v>
      </c>
      <c r="R232" s="2">
        <v>0</v>
      </c>
      <c r="S232" s="2">
        <v>0</v>
      </c>
      <c r="T232" s="2">
        <v>0</v>
      </c>
      <c r="U232" s="2">
        <v>38.1</v>
      </c>
      <c r="V232" t="s">
        <v>55</v>
      </c>
    </row>
    <row r="233" spans="1:22" x14ac:dyDescent="0.25">
      <c r="A233" t="s">
        <v>7941</v>
      </c>
      <c r="B233" t="s">
        <v>9790</v>
      </c>
      <c r="C233" t="s">
        <v>1</v>
      </c>
      <c r="D233" t="s">
        <v>7703</v>
      </c>
      <c r="E233" t="s">
        <v>9546</v>
      </c>
      <c r="F233" t="s">
        <v>9547</v>
      </c>
      <c r="G233">
        <v>5337</v>
      </c>
      <c r="H233">
        <v>5337</v>
      </c>
      <c r="I233">
        <v>5337</v>
      </c>
      <c r="J233">
        <v>5337</v>
      </c>
      <c r="K233">
        <v>0</v>
      </c>
      <c r="L233" s="2">
        <v>0</v>
      </c>
      <c r="M233" s="2">
        <v>0</v>
      </c>
      <c r="N233" s="2">
        <v>0</v>
      </c>
      <c r="O233" s="151">
        <v>470.5</v>
      </c>
      <c r="P233" s="2">
        <v>0</v>
      </c>
      <c r="Q233" s="2">
        <v>0</v>
      </c>
      <c r="R233" s="2">
        <v>0</v>
      </c>
      <c r="S233" s="2">
        <v>0</v>
      </c>
      <c r="T233" s="2">
        <v>0</v>
      </c>
      <c r="U233" s="2">
        <v>470.5</v>
      </c>
      <c r="V233" t="s">
        <v>55</v>
      </c>
    </row>
    <row r="234" spans="1:22" x14ac:dyDescent="0.25">
      <c r="A234" t="s">
        <v>7941</v>
      </c>
      <c r="B234" t="s">
        <v>9789</v>
      </c>
      <c r="C234" t="s">
        <v>1</v>
      </c>
      <c r="D234" t="s">
        <v>7703</v>
      </c>
      <c r="E234" t="s">
        <v>9546</v>
      </c>
      <c r="F234" t="s">
        <v>9547</v>
      </c>
      <c r="G234">
        <v>5336</v>
      </c>
      <c r="H234">
        <v>5336</v>
      </c>
      <c r="I234">
        <v>5336</v>
      </c>
      <c r="J234">
        <v>5336</v>
      </c>
      <c r="K234">
        <v>0</v>
      </c>
      <c r="L234" s="2">
        <v>0</v>
      </c>
      <c r="M234" s="2">
        <v>0</v>
      </c>
      <c r="N234" s="2">
        <v>0</v>
      </c>
      <c r="O234" s="151">
        <v>393</v>
      </c>
      <c r="P234" s="2">
        <v>0</v>
      </c>
      <c r="Q234" s="2">
        <v>0</v>
      </c>
      <c r="R234" s="2">
        <v>0</v>
      </c>
      <c r="S234" s="2">
        <v>0</v>
      </c>
      <c r="T234" s="2">
        <v>0</v>
      </c>
      <c r="U234" s="2">
        <v>393</v>
      </c>
      <c r="V234" t="s">
        <v>55</v>
      </c>
    </row>
    <row r="235" spans="1:22" x14ac:dyDescent="0.25">
      <c r="A235" t="s">
        <v>7941</v>
      </c>
      <c r="B235" t="s">
        <v>9789</v>
      </c>
      <c r="C235" t="s">
        <v>1</v>
      </c>
      <c r="D235" t="s">
        <v>7703</v>
      </c>
      <c r="E235" t="s">
        <v>9546</v>
      </c>
      <c r="F235" t="s">
        <v>9547</v>
      </c>
      <c r="G235">
        <v>5335</v>
      </c>
      <c r="H235">
        <v>5335</v>
      </c>
      <c r="I235">
        <v>5335</v>
      </c>
      <c r="J235">
        <v>5335</v>
      </c>
      <c r="K235">
        <v>0</v>
      </c>
      <c r="L235" s="2">
        <v>0</v>
      </c>
      <c r="M235" s="2">
        <v>0</v>
      </c>
      <c r="N235" s="2">
        <v>0</v>
      </c>
      <c r="O235" s="151">
        <v>125</v>
      </c>
      <c r="P235" s="2">
        <v>0</v>
      </c>
      <c r="Q235" s="2">
        <v>0</v>
      </c>
      <c r="R235" s="2">
        <v>0</v>
      </c>
      <c r="S235" s="2">
        <v>0</v>
      </c>
      <c r="T235" s="2">
        <v>0</v>
      </c>
      <c r="U235" s="2">
        <v>125</v>
      </c>
      <c r="V235" t="s">
        <v>55</v>
      </c>
    </row>
    <row r="236" spans="1:22" x14ac:dyDescent="0.25">
      <c r="A236" t="s">
        <v>7941</v>
      </c>
      <c r="B236" t="s">
        <v>9789</v>
      </c>
      <c r="C236" t="s">
        <v>1</v>
      </c>
      <c r="D236" t="s">
        <v>7703</v>
      </c>
      <c r="E236" t="s">
        <v>9546</v>
      </c>
      <c r="F236" t="s">
        <v>9547</v>
      </c>
      <c r="G236">
        <v>5334</v>
      </c>
      <c r="H236">
        <v>5334</v>
      </c>
      <c r="I236">
        <v>5334</v>
      </c>
      <c r="J236">
        <v>5334</v>
      </c>
      <c r="K236">
        <v>0</v>
      </c>
      <c r="L236" s="2">
        <v>0</v>
      </c>
      <c r="M236" s="2">
        <v>0</v>
      </c>
      <c r="N236" s="2">
        <v>0</v>
      </c>
      <c r="O236" s="151">
        <v>90</v>
      </c>
      <c r="P236" s="2">
        <v>0</v>
      </c>
      <c r="Q236" s="2">
        <v>0</v>
      </c>
      <c r="R236" s="2">
        <v>0</v>
      </c>
      <c r="S236" s="2">
        <v>0</v>
      </c>
      <c r="T236" s="2">
        <v>0</v>
      </c>
      <c r="U236" s="2">
        <v>90</v>
      </c>
      <c r="V236" t="s">
        <v>55</v>
      </c>
    </row>
    <row r="237" spans="1:22" x14ac:dyDescent="0.25">
      <c r="A237" t="s">
        <v>7941</v>
      </c>
      <c r="B237" t="s">
        <v>9789</v>
      </c>
      <c r="C237" t="s">
        <v>1</v>
      </c>
      <c r="D237" t="s">
        <v>7703</v>
      </c>
      <c r="E237" t="s">
        <v>9546</v>
      </c>
      <c r="F237" t="s">
        <v>9547</v>
      </c>
      <c r="G237">
        <v>5333</v>
      </c>
      <c r="H237">
        <v>5333</v>
      </c>
      <c r="I237">
        <v>5333</v>
      </c>
      <c r="J237">
        <v>5333</v>
      </c>
      <c r="K237">
        <v>0</v>
      </c>
      <c r="L237" s="2">
        <v>0</v>
      </c>
      <c r="M237" s="2">
        <v>0</v>
      </c>
      <c r="N237" s="2">
        <v>0</v>
      </c>
      <c r="O237" s="151">
        <v>20</v>
      </c>
      <c r="P237" s="2">
        <v>0</v>
      </c>
      <c r="Q237" s="2">
        <v>0</v>
      </c>
      <c r="R237" s="2">
        <v>0</v>
      </c>
      <c r="S237" s="2">
        <v>0</v>
      </c>
      <c r="T237" s="2">
        <v>0</v>
      </c>
      <c r="U237" s="2">
        <v>20</v>
      </c>
      <c r="V237" t="s">
        <v>55</v>
      </c>
    </row>
    <row r="238" spans="1:22" x14ac:dyDescent="0.25">
      <c r="A238" t="s">
        <v>7941</v>
      </c>
      <c r="B238" t="s">
        <v>9789</v>
      </c>
      <c r="C238" t="s">
        <v>1</v>
      </c>
      <c r="D238" t="s">
        <v>7703</v>
      </c>
      <c r="E238" t="s">
        <v>9546</v>
      </c>
      <c r="F238" t="s">
        <v>9547</v>
      </c>
      <c r="G238">
        <v>5332</v>
      </c>
      <c r="H238">
        <v>5332</v>
      </c>
      <c r="I238">
        <v>5332</v>
      </c>
      <c r="J238">
        <v>5332</v>
      </c>
      <c r="K238">
        <v>0</v>
      </c>
      <c r="L238" s="2">
        <v>0</v>
      </c>
      <c r="M238" s="2">
        <v>0</v>
      </c>
      <c r="N238" s="2">
        <v>0</v>
      </c>
      <c r="O238" s="151">
        <v>29.5</v>
      </c>
      <c r="P238" s="2">
        <v>0</v>
      </c>
      <c r="Q238" s="2">
        <v>0</v>
      </c>
      <c r="R238" s="2">
        <v>0</v>
      </c>
      <c r="S238" s="2">
        <v>0</v>
      </c>
      <c r="T238" s="2">
        <v>0</v>
      </c>
      <c r="U238" s="2">
        <v>29.5</v>
      </c>
      <c r="V238" t="s">
        <v>55</v>
      </c>
    </row>
    <row r="239" spans="1:22" x14ac:dyDescent="0.25">
      <c r="A239" t="s">
        <v>7941</v>
      </c>
      <c r="B239" t="s">
        <v>9789</v>
      </c>
      <c r="C239" t="s">
        <v>1</v>
      </c>
      <c r="D239" t="s">
        <v>7703</v>
      </c>
      <c r="E239" t="s">
        <v>9546</v>
      </c>
      <c r="F239" t="s">
        <v>9547</v>
      </c>
      <c r="G239">
        <v>5331</v>
      </c>
      <c r="H239">
        <v>5331</v>
      </c>
      <c r="I239">
        <v>5331</v>
      </c>
      <c r="J239">
        <v>5331</v>
      </c>
      <c r="K239">
        <v>0</v>
      </c>
      <c r="L239" s="2">
        <v>0</v>
      </c>
      <c r="M239" s="2">
        <v>0</v>
      </c>
      <c r="N239" s="2">
        <v>0</v>
      </c>
      <c r="O239" s="151">
        <v>95</v>
      </c>
      <c r="P239" s="2">
        <v>0</v>
      </c>
      <c r="Q239" s="2">
        <v>0</v>
      </c>
      <c r="R239" s="2">
        <v>0</v>
      </c>
      <c r="S239" s="2">
        <v>0</v>
      </c>
      <c r="T239" s="2">
        <v>0</v>
      </c>
      <c r="U239" s="2">
        <v>95</v>
      </c>
      <c r="V239" t="s">
        <v>55</v>
      </c>
    </row>
    <row r="240" spans="1:22" x14ac:dyDescent="0.25">
      <c r="A240" t="s">
        <v>7941</v>
      </c>
      <c r="B240" t="s">
        <v>9789</v>
      </c>
      <c r="C240" t="s">
        <v>1</v>
      </c>
      <c r="D240" t="s">
        <v>7703</v>
      </c>
      <c r="E240" t="s">
        <v>9546</v>
      </c>
      <c r="F240" t="s">
        <v>9547</v>
      </c>
      <c r="G240">
        <v>5330</v>
      </c>
      <c r="H240">
        <v>5330</v>
      </c>
      <c r="I240">
        <v>5330</v>
      </c>
      <c r="J240">
        <v>5330</v>
      </c>
      <c r="K240">
        <v>0</v>
      </c>
      <c r="L240" s="2">
        <v>0</v>
      </c>
      <c r="M240" s="2">
        <v>0</v>
      </c>
      <c r="N240" s="2">
        <v>0</v>
      </c>
      <c r="O240" s="151">
        <v>19.68</v>
      </c>
      <c r="P240" s="2">
        <v>0</v>
      </c>
      <c r="Q240" s="2">
        <v>0</v>
      </c>
      <c r="R240" s="2">
        <v>0</v>
      </c>
      <c r="S240" s="2">
        <v>0</v>
      </c>
      <c r="T240" s="2">
        <v>0</v>
      </c>
      <c r="U240" s="2">
        <v>19.68</v>
      </c>
      <c r="V240" t="s">
        <v>55</v>
      </c>
    </row>
    <row r="241" spans="1:22" x14ac:dyDescent="0.25">
      <c r="A241" t="s">
        <v>7941</v>
      </c>
      <c r="B241" t="s">
        <v>9789</v>
      </c>
      <c r="C241" t="s">
        <v>1</v>
      </c>
      <c r="D241" t="s">
        <v>7703</v>
      </c>
      <c r="E241" t="s">
        <v>9546</v>
      </c>
      <c r="F241" t="s">
        <v>9547</v>
      </c>
      <c r="G241">
        <v>5329</v>
      </c>
      <c r="H241">
        <v>5329</v>
      </c>
      <c r="I241">
        <v>5329</v>
      </c>
      <c r="J241">
        <v>5329</v>
      </c>
      <c r="K241">
        <v>0</v>
      </c>
      <c r="L241" s="2">
        <v>0</v>
      </c>
      <c r="M241" s="2">
        <v>0</v>
      </c>
      <c r="N241" s="2">
        <v>0</v>
      </c>
      <c r="O241" s="151">
        <v>304</v>
      </c>
      <c r="P241" s="2">
        <v>0</v>
      </c>
      <c r="Q241" s="2">
        <v>0</v>
      </c>
      <c r="R241" s="2">
        <v>0</v>
      </c>
      <c r="S241" s="2">
        <v>0</v>
      </c>
      <c r="T241" s="2">
        <v>0</v>
      </c>
      <c r="U241" s="2">
        <v>304</v>
      </c>
      <c r="V241" t="s">
        <v>55</v>
      </c>
    </row>
    <row r="242" spans="1:22" x14ac:dyDescent="0.25">
      <c r="A242" t="s">
        <v>7941</v>
      </c>
      <c r="B242" t="s">
        <v>9789</v>
      </c>
      <c r="C242" t="s">
        <v>1</v>
      </c>
      <c r="D242" t="s">
        <v>7703</v>
      </c>
      <c r="E242" t="s">
        <v>9546</v>
      </c>
      <c r="F242" t="s">
        <v>9547</v>
      </c>
      <c r="G242">
        <v>5328</v>
      </c>
      <c r="H242">
        <v>5328</v>
      </c>
      <c r="I242">
        <v>5328</v>
      </c>
      <c r="J242">
        <v>5328</v>
      </c>
      <c r="K242">
        <v>0</v>
      </c>
      <c r="L242" s="2">
        <v>0</v>
      </c>
      <c r="M242" s="2">
        <v>0</v>
      </c>
      <c r="N242" s="2">
        <v>0</v>
      </c>
      <c r="O242" s="151">
        <v>193</v>
      </c>
      <c r="P242" s="2">
        <v>0</v>
      </c>
      <c r="Q242" s="2">
        <v>0</v>
      </c>
      <c r="R242" s="2">
        <v>0</v>
      </c>
      <c r="S242" s="2">
        <v>0</v>
      </c>
      <c r="T242" s="2">
        <v>0</v>
      </c>
      <c r="U242" s="2">
        <v>193</v>
      </c>
      <c r="V242" t="s">
        <v>55</v>
      </c>
    </row>
    <row r="243" spans="1:22" x14ac:dyDescent="0.25">
      <c r="A243" t="s">
        <v>7941</v>
      </c>
      <c r="B243" t="s">
        <v>9789</v>
      </c>
      <c r="C243" t="s">
        <v>1</v>
      </c>
      <c r="D243" t="s">
        <v>7703</v>
      </c>
      <c r="E243" t="s">
        <v>9546</v>
      </c>
      <c r="F243" t="s">
        <v>9547</v>
      </c>
      <c r="G243">
        <v>5327</v>
      </c>
      <c r="H243">
        <v>5327</v>
      </c>
      <c r="I243">
        <v>5327</v>
      </c>
      <c r="J243">
        <v>5327</v>
      </c>
      <c r="K243">
        <v>0</v>
      </c>
      <c r="L243" s="2">
        <v>0</v>
      </c>
      <c r="M243" s="2">
        <v>0</v>
      </c>
      <c r="N243" s="2">
        <v>0</v>
      </c>
      <c r="O243" s="151">
        <v>9</v>
      </c>
      <c r="P243" s="2">
        <v>0</v>
      </c>
      <c r="Q243" s="2">
        <v>0</v>
      </c>
      <c r="R243" s="2">
        <v>0</v>
      </c>
      <c r="S243" s="2">
        <v>0</v>
      </c>
      <c r="T243" s="2">
        <v>0</v>
      </c>
      <c r="U243" s="2">
        <v>9</v>
      </c>
      <c r="V243" t="s">
        <v>55</v>
      </c>
    </row>
    <row r="244" spans="1:22" x14ac:dyDescent="0.25">
      <c r="A244" t="s">
        <v>7941</v>
      </c>
      <c r="B244" t="s">
        <v>9789</v>
      </c>
      <c r="C244" t="s">
        <v>1</v>
      </c>
      <c r="D244" t="s">
        <v>7703</v>
      </c>
      <c r="E244" t="s">
        <v>9546</v>
      </c>
      <c r="F244" t="s">
        <v>9547</v>
      </c>
      <c r="G244">
        <v>5326</v>
      </c>
      <c r="H244">
        <v>5326</v>
      </c>
      <c r="I244">
        <v>5326</v>
      </c>
      <c r="J244">
        <v>5326</v>
      </c>
      <c r="K244">
        <v>0</v>
      </c>
      <c r="L244" s="2">
        <v>0</v>
      </c>
      <c r="M244" s="2">
        <v>0</v>
      </c>
      <c r="N244" s="2">
        <v>0</v>
      </c>
      <c r="O244" s="151">
        <v>544.5</v>
      </c>
      <c r="P244" s="2">
        <v>0</v>
      </c>
      <c r="Q244" s="2">
        <v>0</v>
      </c>
      <c r="R244" s="2">
        <v>0</v>
      </c>
      <c r="S244" s="2">
        <v>0</v>
      </c>
      <c r="T244" s="2">
        <v>0</v>
      </c>
      <c r="U244" s="2">
        <v>544.5</v>
      </c>
      <c r="V244" t="s">
        <v>55</v>
      </c>
    </row>
    <row r="245" spans="1:22" x14ac:dyDescent="0.25">
      <c r="A245" t="s">
        <v>7941</v>
      </c>
      <c r="B245" t="s">
        <v>9789</v>
      </c>
      <c r="C245" t="s">
        <v>1</v>
      </c>
      <c r="D245" t="s">
        <v>7703</v>
      </c>
      <c r="E245" t="s">
        <v>9546</v>
      </c>
      <c r="F245" t="s">
        <v>9547</v>
      </c>
      <c r="G245">
        <v>5325</v>
      </c>
      <c r="H245">
        <v>5325</v>
      </c>
      <c r="I245">
        <v>5325</v>
      </c>
      <c r="J245">
        <v>5325</v>
      </c>
      <c r="K245">
        <v>0</v>
      </c>
      <c r="L245" s="2">
        <v>0</v>
      </c>
      <c r="M245" s="2">
        <v>0</v>
      </c>
      <c r="N245" s="2">
        <v>0</v>
      </c>
      <c r="O245" s="151">
        <v>218.48</v>
      </c>
      <c r="P245" s="2">
        <v>0</v>
      </c>
      <c r="Q245" s="2">
        <v>0</v>
      </c>
      <c r="R245" s="2">
        <v>0</v>
      </c>
      <c r="S245" s="2">
        <v>0</v>
      </c>
      <c r="T245" s="2">
        <v>0</v>
      </c>
      <c r="U245" s="2">
        <v>218.48</v>
      </c>
      <c r="V245" t="s">
        <v>55</v>
      </c>
    </row>
    <row r="246" spans="1:22" x14ac:dyDescent="0.25">
      <c r="A246" t="s">
        <v>7941</v>
      </c>
      <c r="B246" t="s">
        <v>9789</v>
      </c>
      <c r="C246" t="s">
        <v>1</v>
      </c>
      <c r="D246" t="s">
        <v>7703</v>
      </c>
      <c r="E246" t="s">
        <v>9546</v>
      </c>
      <c r="F246" t="s">
        <v>9547</v>
      </c>
      <c r="G246">
        <v>5324</v>
      </c>
      <c r="H246">
        <v>5324</v>
      </c>
      <c r="I246">
        <v>5324</v>
      </c>
      <c r="J246">
        <v>5324</v>
      </c>
      <c r="K246">
        <v>0</v>
      </c>
      <c r="L246" s="2">
        <v>0</v>
      </c>
      <c r="M246" s="2">
        <v>0</v>
      </c>
      <c r="N246" s="2">
        <v>0</v>
      </c>
      <c r="O246" s="151">
        <v>105</v>
      </c>
      <c r="P246" s="2">
        <v>0</v>
      </c>
      <c r="Q246" s="2">
        <v>0</v>
      </c>
      <c r="R246" s="2">
        <v>0</v>
      </c>
      <c r="S246" s="2">
        <v>0</v>
      </c>
      <c r="T246" s="2">
        <v>0</v>
      </c>
      <c r="U246" s="2">
        <v>105</v>
      </c>
      <c r="V246" t="s">
        <v>55</v>
      </c>
    </row>
    <row r="247" spans="1:22" x14ac:dyDescent="0.25">
      <c r="A247" t="s">
        <v>7941</v>
      </c>
      <c r="B247" t="s">
        <v>9789</v>
      </c>
      <c r="C247" t="s">
        <v>1</v>
      </c>
      <c r="D247" t="s">
        <v>7703</v>
      </c>
      <c r="E247" t="s">
        <v>9546</v>
      </c>
      <c r="F247" t="s">
        <v>9547</v>
      </c>
      <c r="G247">
        <v>5323</v>
      </c>
      <c r="H247">
        <v>5323</v>
      </c>
      <c r="I247">
        <v>5323</v>
      </c>
      <c r="J247">
        <v>5323</v>
      </c>
      <c r="K247">
        <v>0</v>
      </c>
      <c r="L247" s="2">
        <v>0</v>
      </c>
      <c r="M247" s="2">
        <v>0</v>
      </c>
      <c r="N247" s="2">
        <v>0</v>
      </c>
      <c r="O247" s="151">
        <v>148</v>
      </c>
      <c r="P247" s="2">
        <v>0</v>
      </c>
      <c r="Q247" s="2">
        <v>0</v>
      </c>
      <c r="R247" s="2">
        <v>0</v>
      </c>
      <c r="S247" s="2">
        <v>0</v>
      </c>
      <c r="T247" s="2">
        <v>0</v>
      </c>
      <c r="U247" s="2">
        <v>148</v>
      </c>
      <c r="V247" t="s">
        <v>55</v>
      </c>
    </row>
    <row r="248" spans="1:22" x14ac:dyDescent="0.25">
      <c r="A248" t="s">
        <v>7941</v>
      </c>
      <c r="B248" t="s">
        <v>9789</v>
      </c>
      <c r="C248" t="s">
        <v>1</v>
      </c>
      <c r="D248" t="s">
        <v>7703</v>
      </c>
      <c r="E248" t="s">
        <v>9546</v>
      </c>
      <c r="F248" t="s">
        <v>9547</v>
      </c>
      <c r="G248">
        <v>5322</v>
      </c>
      <c r="H248">
        <v>5322</v>
      </c>
      <c r="I248">
        <v>5322</v>
      </c>
      <c r="J248">
        <v>5322</v>
      </c>
      <c r="K248">
        <v>0</v>
      </c>
      <c r="L248" s="2">
        <v>0</v>
      </c>
      <c r="M248" s="2">
        <v>0</v>
      </c>
      <c r="N248" s="2">
        <v>0</v>
      </c>
      <c r="O248" s="151">
        <v>1376.98</v>
      </c>
      <c r="P248" s="2">
        <v>0</v>
      </c>
      <c r="Q248" s="2">
        <v>0</v>
      </c>
      <c r="R248" s="2">
        <v>0</v>
      </c>
      <c r="S248" s="2">
        <v>0</v>
      </c>
      <c r="T248" s="2">
        <v>0</v>
      </c>
      <c r="U248" s="2">
        <v>1376.98</v>
      </c>
      <c r="V248" t="s">
        <v>55</v>
      </c>
    </row>
    <row r="249" spans="1:22" x14ac:dyDescent="0.25">
      <c r="A249" t="s">
        <v>7941</v>
      </c>
      <c r="B249" t="s">
        <v>9789</v>
      </c>
      <c r="C249" t="s">
        <v>1</v>
      </c>
      <c r="D249" t="s">
        <v>7703</v>
      </c>
      <c r="E249" t="s">
        <v>9546</v>
      </c>
      <c r="F249" t="s">
        <v>9547</v>
      </c>
      <c r="G249">
        <v>5321</v>
      </c>
      <c r="H249">
        <v>5321</v>
      </c>
      <c r="I249">
        <v>5321</v>
      </c>
      <c r="J249">
        <v>5321</v>
      </c>
      <c r="K249">
        <v>0</v>
      </c>
      <c r="L249" s="2">
        <v>0</v>
      </c>
      <c r="M249" s="2">
        <v>0</v>
      </c>
      <c r="N249" s="2">
        <v>0</v>
      </c>
      <c r="O249" s="151">
        <v>238.95</v>
      </c>
      <c r="P249" s="2">
        <v>0</v>
      </c>
      <c r="Q249" s="2">
        <v>0</v>
      </c>
      <c r="R249" s="2">
        <v>0</v>
      </c>
      <c r="S249" s="2">
        <v>0</v>
      </c>
      <c r="T249" s="2">
        <v>0</v>
      </c>
      <c r="U249" s="2">
        <v>238.95</v>
      </c>
      <c r="V249" t="s">
        <v>55</v>
      </c>
    </row>
    <row r="250" spans="1:22" x14ac:dyDescent="0.25">
      <c r="A250" t="s">
        <v>7941</v>
      </c>
      <c r="B250" t="s">
        <v>9789</v>
      </c>
      <c r="C250" t="s">
        <v>1</v>
      </c>
      <c r="D250" t="s">
        <v>7703</v>
      </c>
      <c r="E250" t="s">
        <v>9546</v>
      </c>
      <c r="F250" t="s">
        <v>9547</v>
      </c>
      <c r="G250">
        <v>5320</v>
      </c>
      <c r="H250">
        <v>5320</v>
      </c>
      <c r="I250">
        <v>5320</v>
      </c>
      <c r="J250">
        <v>5320</v>
      </c>
      <c r="K250">
        <v>0</v>
      </c>
      <c r="L250" s="2">
        <v>0</v>
      </c>
      <c r="M250" s="2">
        <v>0</v>
      </c>
      <c r="N250" s="2">
        <v>0</v>
      </c>
      <c r="O250" s="151">
        <v>144.5</v>
      </c>
      <c r="P250" s="2">
        <v>0</v>
      </c>
      <c r="Q250" s="2">
        <v>0</v>
      </c>
      <c r="R250" s="2">
        <v>0</v>
      </c>
      <c r="S250" s="2">
        <v>0</v>
      </c>
      <c r="T250" s="2">
        <v>0</v>
      </c>
      <c r="U250" s="2">
        <v>144.5</v>
      </c>
      <c r="V250" t="s">
        <v>55</v>
      </c>
    </row>
    <row r="251" spans="1:22" x14ac:dyDescent="0.25">
      <c r="A251" t="s">
        <v>7941</v>
      </c>
      <c r="B251" t="s">
        <v>9789</v>
      </c>
      <c r="C251" t="s">
        <v>1</v>
      </c>
      <c r="D251" t="s">
        <v>7703</v>
      </c>
      <c r="E251" t="s">
        <v>9546</v>
      </c>
      <c r="F251" t="s">
        <v>9547</v>
      </c>
      <c r="G251">
        <v>5319</v>
      </c>
      <c r="H251">
        <v>5319</v>
      </c>
      <c r="I251">
        <v>5319</v>
      </c>
      <c r="J251">
        <v>5319</v>
      </c>
      <c r="K251">
        <v>0</v>
      </c>
      <c r="L251" s="2">
        <v>0</v>
      </c>
      <c r="M251" s="2">
        <v>0</v>
      </c>
      <c r="N251" s="2">
        <v>0</v>
      </c>
      <c r="O251" s="151">
        <v>173.5</v>
      </c>
      <c r="P251" s="2">
        <v>0</v>
      </c>
      <c r="Q251" s="2">
        <v>0</v>
      </c>
      <c r="R251" s="2">
        <v>0</v>
      </c>
      <c r="S251" s="2">
        <v>0</v>
      </c>
      <c r="T251" s="2">
        <v>0</v>
      </c>
      <c r="U251" s="2">
        <v>173.5</v>
      </c>
      <c r="V251" t="s">
        <v>55</v>
      </c>
    </row>
    <row r="252" spans="1:22" x14ac:dyDescent="0.25">
      <c r="A252" t="s">
        <v>7941</v>
      </c>
      <c r="B252" t="s">
        <v>9789</v>
      </c>
      <c r="C252" t="s">
        <v>1</v>
      </c>
      <c r="D252" t="s">
        <v>7703</v>
      </c>
      <c r="E252" t="s">
        <v>9546</v>
      </c>
      <c r="F252" t="s">
        <v>9547</v>
      </c>
      <c r="G252">
        <v>5318</v>
      </c>
      <c r="H252">
        <v>5318</v>
      </c>
      <c r="I252">
        <v>5318</v>
      </c>
      <c r="J252">
        <v>5318</v>
      </c>
      <c r="K252">
        <v>0</v>
      </c>
      <c r="L252" s="2">
        <v>0</v>
      </c>
      <c r="M252" s="2">
        <v>0</v>
      </c>
      <c r="N252" s="2">
        <v>0</v>
      </c>
      <c r="O252" s="151">
        <v>305.10000000000002</v>
      </c>
      <c r="P252" s="2">
        <v>0</v>
      </c>
      <c r="Q252" s="2">
        <v>0</v>
      </c>
      <c r="R252" s="2">
        <v>0</v>
      </c>
      <c r="S252" s="2">
        <v>0</v>
      </c>
      <c r="T252" s="2">
        <v>0</v>
      </c>
      <c r="U252" s="2">
        <v>305.10000000000002</v>
      </c>
      <c r="V252" t="s">
        <v>55</v>
      </c>
    </row>
    <row r="253" spans="1:22" x14ac:dyDescent="0.25">
      <c r="A253" t="s">
        <v>7941</v>
      </c>
      <c r="B253" t="s">
        <v>9789</v>
      </c>
      <c r="C253" t="s">
        <v>1</v>
      </c>
      <c r="D253" t="s">
        <v>7703</v>
      </c>
      <c r="E253" t="s">
        <v>9546</v>
      </c>
      <c r="F253" t="s">
        <v>9547</v>
      </c>
      <c r="G253">
        <v>5317</v>
      </c>
      <c r="H253">
        <v>5317</v>
      </c>
      <c r="I253">
        <v>5317</v>
      </c>
      <c r="J253">
        <v>5317</v>
      </c>
      <c r="K253">
        <v>0</v>
      </c>
      <c r="L253" s="2">
        <v>0</v>
      </c>
      <c r="M253" s="2">
        <v>0</v>
      </c>
      <c r="N253" s="2">
        <v>0</v>
      </c>
      <c r="O253" s="151">
        <v>486</v>
      </c>
      <c r="P253" s="2">
        <v>0</v>
      </c>
      <c r="Q253" s="2">
        <v>0</v>
      </c>
      <c r="R253" s="2">
        <v>0</v>
      </c>
      <c r="S253" s="2">
        <v>0</v>
      </c>
      <c r="T253" s="2">
        <v>0</v>
      </c>
      <c r="U253" s="2">
        <v>486</v>
      </c>
      <c r="V253" t="s">
        <v>55</v>
      </c>
    </row>
    <row r="254" spans="1:22" x14ac:dyDescent="0.25">
      <c r="A254" t="s">
        <v>7941</v>
      </c>
      <c r="B254" t="s">
        <v>9789</v>
      </c>
      <c r="C254" t="s">
        <v>1</v>
      </c>
      <c r="D254" t="s">
        <v>7703</v>
      </c>
      <c r="E254" t="s">
        <v>9546</v>
      </c>
      <c r="F254" t="s">
        <v>9547</v>
      </c>
      <c r="G254">
        <v>5316</v>
      </c>
      <c r="H254">
        <v>5316</v>
      </c>
      <c r="I254">
        <v>5316</v>
      </c>
      <c r="J254">
        <v>5316</v>
      </c>
      <c r="K254">
        <v>0</v>
      </c>
      <c r="L254" s="2">
        <v>0</v>
      </c>
      <c r="M254" s="2">
        <v>0</v>
      </c>
      <c r="N254" s="2">
        <v>0</v>
      </c>
      <c r="O254" s="151">
        <v>320.5</v>
      </c>
      <c r="P254" s="2">
        <v>0</v>
      </c>
      <c r="Q254" s="2">
        <v>0</v>
      </c>
      <c r="R254" s="2">
        <v>0</v>
      </c>
      <c r="S254" s="2">
        <v>0</v>
      </c>
      <c r="T254" s="2">
        <v>0</v>
      </c>
      <c r="U254" s="2">
        <v>320.5</v>
      </c>
      <c r="V254" t="s">
        <v>55</v>
      </c>
    </row>
    <row r="255" spans="1:22" x14ac:dyDescent="0.25">
      <c r="A255" t="s">
        <v>7941</v>
      </c>
      <c r="B255" t="s">
        <v>9788</v>
      </c>
      <c r="C255" t="s">
        <v>1</v>
      </c>
      <c r="D255" t="s">
        <v>7703</v>
      </c>
      <c r="E255" t="s">
        <v>9546</v>
      </c>
      <c r="F255" t="s">
        <v>9547</v>
      </c>
      <c r="G255">
        <v>5315</v>
      </c>
      <c r="H255">
        <v>5315</v>
      </c>
      <c r="I255">
        <v>5315</v>
      </c>
      <c r="J255">
        <v>5315</v>
      </c>
      <c r="K255">
        <v>0</v>
      </c>
      <c r="L255" s="2">
        <v>0</v>
      </c>
      <c r="M255" s="2">
        <v>0</v>
      </c>
      <c r="N255" s="2">
        <v>0</v>
      </c>
      <c r="O255" s="151">
        <v>241.7</v>
      </c>
      <c r="P255" s="2">
        <v>0</v>
      </c>
      <c r="Q255" s="2">
        <v>0</v>
      </c>
      <c r="R255" s="2">
        <v>0</v>
      </c>
      <c r="S255" s="2">
        <v>0</v>
      </c>
      <c r="T255" s="2">
        <v>0</v>
      </c>
      <c r="U255" s="2">
        <v>241.7</v>
      </c>
      <c r="V255" t="s">
        <v>55</v>
      </c>
    </row>
    <row r="256" spans="1:22" x14ac:dyDescent="0.25">
      <c r="A256" t="s">
        <v>7941</v>
      </c>
      <c r="B256" t="s">
        <v>9788</v>
      </c>
      <c r="C256" t="s">
        <v>1</v>
      </c>
      <c r="D256" t="s">
        <v>7703</v>
      </c>
      <c r="E256" t="s">
        <v>9546</v>
      </c>
      <c r="F256" t="s">
        <v>9547</v>
      </c>
      <c r="G256">
        <v>5314</v>
      </c>
      <c r="H256">
        <v>5314</v>
      </c>
      <c r="I256">
        <v>5314</v>
      </c>
      <c r="J256">
        <v>5314</v>
      </c>
      <c r="K256">
        <v>0</v>
      </c>
      <c r="L256" s="2">
        <v>0</v>
      </c>
      <c r="M256" s="2">
        <v>0</v>
      </c>
      <c r="N256" s="2">
        <v>0</v>
      </c>
      <c r="O256" s="151">
        <v>13.5</v>
      </c>
      <c r="P256" s="2">
        <v>0</v>
      </c>
      <c r="Q256" s="2">
        <v>0</v>
      </c>
      <c r="R256" s="2">
        <v>0</v>
      </c>
      <c r="S256" s="2">
        <v>0</v>
      </c>
      <c r="T256" s="2">
        <v>0</v>
      </c>
      <c r="U256" s="2">
        <v>13.5</v>
      </c>
      <c r="V256" t="s">
        <v>55</v>
      </c>
    </row>
    <row r="257" spans="1:22" x14ac:dyDescent="0.25">
      <c r="A257" t="s">
        <v>7941</v>
      </c>
      <c r="B257" t="s">
        <v>9788</v>
      </c>
      <c r="C257" t="s">
        <v>1</v>
      </c>
      <c r="D257" t="s">
        <v>7703</v>
      </c>
      <c r="E257" t="s">
        <v>9546</v>
      </c>
      <c r="F257" t="s">
        <v>9547</v>
      </c>
      <c r="G257">
        <v>5313</v>
      </c>
      <c r="H257">
        <v>5313</v>
      </c>
      <c r="I257">
        <v>5313</v>
      </c>
      <c r="J257">
        <v>5313</v>
      </c>
      <c r="K257">
        <v>0</v>
      </c>
      <c r="L257" s="2">
        <v>0</v>
      </c>
      <c r="M257" s="2">
        <v>0</v>
      </c>
      <c r="N257" s="2">
        <v>0</v>
      </c>
      <c r="O257" s="151">
        <v>40.549999999999997</v>
      </c>
      <c r="P257" s="2">
        <v>0</v>
      </c>
      <c r="Q257" s="2">
        <v>0</v>
      </c>
      <c r="R257" s="2">
        <v>0</v>
      </c>
      <c r="S257" s="2">
        <v>0</v>
      </c>
      <c r="T257" s="2">
        <v>0</v>
      </c>
      <c r="U257" s="2">
        <v>40.549999999999997</v>
      </c>
      <c r="V257" t="s">
        <v>55</v>
      </c>
    </row>
    <row r="258" spans="1:22" x14ac:dyDescent="0.25">
      <c r="A258" t="s">
        <v>7941</v>
      </c>
      <c r="B258" t="s">
        <v>9788</v>
      </c>
      <c r="C258" t="s">
        <v>1</v>
      </c>
      <c r="D258" t="s">
        <v>7703</v>
      </c>
      <c r="E258" t="s">
        <v>9546</v>
      </c>
      <c r="F258" t="s">
        <v>9547</v>
      </c>
      <c r="G258">
        <v>5312</v>
      </c>
      <c r="H258">
        <v>5312</v>
      </c>
      <c r="I258">
        <v>5312</v>
      </c>
      <c r="J258">
        <v>5312</v>
      </c>
      <c r="K258">
        <v>0</v>
      </c>
      <c r="L258" s="2">
        <v>0</v>
      </c>
      <c r="M258" s="2">
        <v>0</v>
      </c>
      <c r="N258" s="2">
        <v>0</v>
      </c>
      <c r="O258" s="151">
        <v>589</v>
      </c>
      <c r="P258" s="2">
        <v>0</v>
      </c>
      <c r="Q258" s="2">
        <v>0</v>
      </c>
      <c r="R258" s="2">
        <v>0</v>
      </c>
      <c r="S258" s="2">
        <v>0</v>
      </c>
      <c r="T258" s="2">
        <v>0</v>
      </c>
      <c r="U258" s="2">
        <v>589</v>
      </c>
      <c r="V258" t="s">
        <v>55</v>
      </c>
    </row>
    <row r="259" spans="1:22" x14ac:dyDescent="0.25">
      <c r="A259" t="s">
        <v>7941</v>
      </c>
      <c r="B259" t="s">
        <v>9788</v>
      </c>
      <c r="C259" t="s">
        <v>1</v>
      </c>
      <c r="D259" t="s">
        <v>7703</v>
      </c>
      <c r="E259" t="s">
        <v>9546</v>
      </c>
      <c r="F259" t="s">
        <v>9547</v>
      </c>
      <c r="G259">
        <v>5311</v>
      </c>
      <c r="H259">
        <v>5311</v>
      </c>
      <c r="I259">
        <v>5311</v>
      </c>
      <c r="J259">
        <v>5311</v>
      </c>
      <c r="K259">
        <v>0</v>
      </c>
      <c r="L259" s="2">
        <v>0</v>
      </c>
      <c r="M259" s="2">
        <v>0</v>
      </c>
      <c r="N259" s="2">
        <v>0</v>
      </c>
      <c r="O259" s="151">
        <v>56</v>
      </c>
      <c r="P259" s="2">
        <v>0</v>
      </c>
      <c r="Q259" s="2">
        <v>0</v>
      </c>
      <c r="R259" s="2">
        <v>0</v>
      </c>
      <c r="S259" s="2">
        <v>0</v>
      </c>
      <c r="T259" s="2">
        <v>0</v>
      </c>
      <c r="U259" s="2">
        <v>56</v>
      </c>
      <c r="V259" t="s">
        <v>55</v>
      </c>
    </row>
    <row r="260" spans="1:22" x14ac:dyDescent="0.25">
      <c r="A260" t="s">
        <v>7941</v>
      </c>
      <c r="B260" t="s">
        <v>9788</v>
      </c>
      <c r="C260" t="s">
        <v>1</v>
      </c>
      <c r="D260" t="s">
        <v>7703</v>
      </c>
      <c r="E260" t="s">
        <v>9546</v>
      </c>
      <c r="F260" t="s">
        <v>9547</v>
      </c>
      <c r="G260">
        <v>5310</v>
      </c>
      <c r="H260">
        <v>5310</v>
      </c>
      <c r="I260">
        <v>5310</v>
      </c>
      <c r="J260">
        <v>5310</v>
      </c>
      <c r="K260">
        <v>0</v>
      </c>
      <c r="L260" s="2">
        <v>0</v>
      </c>
      <c r="M260" s="2">
        <v>0</v>
      </c>
      <c r="N260" s="2">
        <v>0</v>
      </c>
      <c r="O260" s="151">
        <v>178.5</v>
      </c>
      <c r="P260" s="2">
        <v>0</v>
      </c>
      <c r="Q260" s="2">
        <v>0</v>
      </c>
      <c r="R260" s="2">
        <v>0</v>
      </c>
      <c r="S260" s="2">
        <v>0</v>
      </c>
      <c r="T260" s="2">
        <v>0</v>
      </c>
      <c r="U260" s="2">
        <v>178.5</v>
      </c>
      <c r="V260" t="s">
        <v>55</v>
      </c>
    </row>
    <row r="261" spans="1:22" x14ac:dyDescent="0.25">
      <c r="A261" t="s">
        <v>7941</v>
      </c>
      <c r="B261" t="s">
        <v>9788</v>
      </c>
      <c r="C261" t="s">
        <v>1</v>
      </c>
      <c r="D261" t="s">
        <v>7703</v>
      </c>
      <c r="E261" t="s">
        <v>9546</v>
      </c>
      <c r="F261" t="s">
        <v>9547</v>
      </c>
      <c r="G261">
        <v>5309</v>
      </c>
      <c r="H261">
        <v>5309</v>
      </c>
      <c r="I261">
        <v>5309</v>
      </c>
      <c r="J261">
        <v>5309</v>
      </c>
      <c r="K261">
        <v>0</v>
      </c>
      <c r="L261" s="2">
        <v>0</v>
      </c>
      <c r="M261" s="2">
        <v>0</v>
      </c>
      <c r="N261" s="2">
        <v>0</v>
      </c>
      <c r="O261" s="151">
        <v>13</v>
      </c>
      <c r="P261" s="2">
        <v>0</v>
      </c>
      <c r="Q261" s="2">
        <v>0</v>
      </c>
      <c r="R261" s="2">
        <v>0</v>
      </c>
      <c r="S261" s="2">
        <v>0</v>
      </c>
      <c r="T261" s="2">
        <v>0</v>
      </c>
      <c r="U261" s="2">
        <v>13</v>
      </c>
      <c r="V261" t="s">
        <v>55</v>
      </c>
    </row>
    <row r="262" spans="1:22" x14ac:dyDescent="0.25">
      <c r="A262" t="s">
        <v>7941</v>
      </c>
      <c r="B262" t="s">
        <v>9788</v>
      </c>
      <c r="C262" t="s">
        <v>1</v>
      </c>
      <c r="D262" t="s">
        <v>7703</v>
      </c>
      <c r="E262" t="s">
        <v>9546</v>
      </c>
      <c r="F262" t="s">
        <v>9547</v>
      </c>
      <c r="G262">
        <v>5308</v>
      </c>
      <c r="H262">
        <v>5308</v>
      </c>
      <c r="I262">
        <v>5308</v>
      </c>
      <c r="J262">
        <v>5308</v>
      </c>
      <c r="K262">
        <v>0</v>
      </c>
      <c r="L262" s="2">
        <v>0</v>
      </c>
      <c r="M262" s="2">
        <v>0</v>
      </c>
      <c r="N262" s="2">
        <v>0</v>
      </c>
      <c r="O262" s="151">
        <v>19.2</v>
      </c>
      <c r="P262" s="2">
        <v>0</v>
      </c>
      <c r="Q262" s="2">
        <v>0</v>
      </c>
      <c r="R262" s="2">
        <v>0</v>
      </c>
      <c r="S262" s="2">
        <v>0</v>
      </c>
      <c r="T262" s="2">
        <v>0</v>
      </c>
      <c r="U262" s="2">
        <v>19.2</v>
      </c>
      <c r="V262" t="s">
        <v>55</v>
      </c>
    </row>
    <row r="263" spans="1:22" hidden="1" x14ac:dyDescent="0.25">
      <c r="A263" t="s">
        <v>7941</v>
      </c>
      <c r="B263" t="s">
        <v>9788</v>
      </c>
      <c r="C263" t="s">
        <v>1</v>
      </c>
      <c r="D263" t="s">
        <v>7703</v>
      </c>
      <c r="E263" t="s">
        <v>9546</v>
      </c>
      <c r="F263" t="s">
        <v>9547</v>
      </c>
      <c r="G263">
        <v>5307</v>
      </c>
      <c r="H263">
        <v>5307</v>
      </c>
      <c r="I263">
        <v>5307</v>
      </c>
      <c r="J263">
        <v>5307</v>
      </c>
      <c r="K263">
        <v>0</v>
      </c>
      <c r="L263" s="2">
        <v>0</v>
      </c>
      <c r="M263" s="2">
        <v>0</v>
      </c>
      <c r="N263" s="2">
        <v>0</v>
      </c>
      <c r="O263" s="151">
        <v>0</v>
      </c>
      <c r="P263" s="2">
        <v>0</v>
      </c>
      <c r="Q263" s="2">
        <v>0</v>
      </c>
      <c r="R263" s="2">
        <v>0</v>
      </c>
      <c r="S263" s="2">
        <v>0</v>
      </c>
      <c r="T263" s="2">
        <v>0</v>
      </c>
      <c r="U263" s="2">
        <v>0</v>
      </c>
      <c r="V263" t="s">
        <v>55</v>
      </c>
    </row>
    <row r="264" spans="1:22" x14ac:dyDescent="0.25">
      <c r="A264" t="s">
        <v>7941</v>
      </c>
      <c r="B264" t="s">
        <v>9788</v>
      </c>
      <c r="C264" t="s">
        <v>1</v>
      </c>
      <c r="D264" t="s">
        <v>7703</v>
      </c>
      <c r="E264" t="s">
        <v>9546</v>
      </c>
      <c r="F264" t="s">
        <v>9547</v>
      </c>
      <c r="G264">
        <v>5306</v>
      </c>
      <c r="H264">
        <v>5306</v>
      </c>
      <c r="I264">
        <v>5306</v>
      </c>
      <c r="J264">
        <v>5306</v>
      </c>
      <c r="K264">
        <v>0</v>
      </c>
      <c r="L264" s="2">
        <v>0</v>
      </c>
      <c r="M264" s="2">
        <v>0</v>
      </c>
      <c r="N264" s="2">
        <v>0</v>
      </c>
      <c r="O264" s="151">
        <v>250</v>
      </c>
      <c r="P264" s="2">
        <v>0</v>
      </c>
      <c r="Q264" s="2">
        <v>0</v>
      </c>
      <c r="R264" s="2">
        <v>0</v>
      </c>
      <c r="S264" s="2">
        <v>0</v>
      </c>
      <c r="T264" s="2">
        <v>0</v>
      </c>
      <c r="U264" s="2">
        <v>250</v>
      </c>
      <c r="V264" t="s">
        <v>55</v>
      </c>
    </row>
    <row r="265" spans="1:22" x14ac:dyDescent="0.25">
      <c r="A265" t="s">
        <v>7941</v>
      </c>
      <c r="B265" t="s">
        <v>9788</v>
      </c>
      <c r="C265" t="s">
        <v>1</v>
      </c>
      <c r="D265" t="s">
        <v>7703</v>
      </c>
      <c r="E265" t="s">
        <v>9546</v>
      </c>
      <c r="F265" t="s">
        <v>9547</v>
      </c>
      <c r="G265">
        <v>5305</v>
      </c>
      <c r="H265">
        <v>5305</v>
      </c>
      <c r="I265">
        <v>5305</v>
      </c>
      <c r="J265">
        <v>5305</v>
      </c>
      <c r="K265">
        <v>0</v>
      </c>
      <c r="L265" s="2">
        <v>0</v>
      </c>
      <c r="M265" s="2">
        <v>0</v>
      </c>
      <c r="N265" s="2">
        <v>0</v>
      </c>
      <c r="O265" s="151">
        <v>9</v>
      </c>
      <c r="P265" s="2">
        <v>0</v>
      </c>
      <c r="Q265" s="2">
        <v>0</v>
      </c>
      <c r="R265" s="2">
        <v>0</v>
      </c>
      <c r="S265" s="2">
        <v>0</v>
      </c>
      <c r="T265" s="2">
        <v>0</v>
      </c>
      <c r="U265" s="2">
        <v>9</v>
      </c>
      <c r="V265" t="s">
        <v>55</v>
      </c>
    </row>
    <row r="266" spans="1:22" x14ac:dyDescent="0.25">
      <c r="A266" t="s">
        <v>7941</v>
      </c>
      <c r="B266" t="s">
        <v>9788</v>
      </c>
      <c r="C266" t="s">
        <v>1</v>
      </c>
      <c r="D266" t="s">
        <v>7703</v>
      </c>
      <c r="E266" t="s">
        <v>9546</v>
      </c>
      <c r="F266" t="s">
        <v>9547</v>
      </c>
      <c r="G266">
        <v>5304</v>
      </c>
      <c r="H266">
        <v>5304</v>
      </c>
      <c r="I266">
        <v>5304</v>
      </c>
      <c r="J266">
        <v>5304</v>
      </c>
      <c r="K266">
        <v>0</v>
      </c>
      <c r="L266" s="2">
        <v>0</v>
      </c>
      <c r="M266" s="2">
        <v>0</v>
      </c>
      <c r="N266" s="2">
        <v>0</v>
      </c>
      <c r="O266" s="151">
        <v>187.35</v>
      </c>
      <c r="P266" s="2">
        <v>0</v>
      </c>
      <c r="Q266" s="2">
        <v>0</v>
      </c>
      <c r="R266" s="2">
        <v>0</v>
      </c>
      <c r="S266" s="2">
        <v>0</v>
      </c>
      <c r="T266" s="2">
        <v>0</v>
      </c>
      <c r="U266" s="2">
        <v>187.35</v>
      </c>
      <c r="V266" t="s">
        <v>55</v>
      </c>
    </row>
    <row r="267" spans="1:22" x14ac:dyDescent="0.25">
      <c r="A267" t="s">
        <v>7941</v>
      </c>
      <c r="B267" t="s">
        <v>9788</v>
      </c>
      <c r="C267" t="s">
        <v>1</v>
      </c>
      <c r="D267" t="s">
        <v>7703</v>
      </c>
      <c r="E267" t="s">
        <v>9546</v>
      </c>
      <c r="F267" t="s">
        <v>9547</v>
      </c>
      <c r="G267">
        <v>5303</v>
      </c>
      <c r="H267">
        <v>5303</v>
      </c>
      <c r="I267">
        <v>5303</v>
      </c>
      <c r="J267">
        <v>5303</v>
      </c>
      <c r="K267">
        <v>0</v>
      </c>
      <c r="L267" s="2">
        <v>0</v>
      </c>
      <c r="M267" s="2">
        <v>0</v>
      </c>
      <c r="N267" s="2">
        <v>0</v>
      </c>
      <c r="O267" s="151">
        <v>84.7</v>
      </c>
      <c r="P267" s="2">
        <v>0</v>
      </c>
      <c r="Q267" s="2">
        <v>0</v>
      </c>
      <c r="R267" s="2">
        <v>0</v>
      </c>
      <c r="S267" s="2">
        <v>0</v>
      </c>
      <c r="T267" s="2">
        <v>0</v>
      </c>
      <c r="U267" s="2">
        <v>84.7</v>
      </c>
      <c r="V267" t="s">
        <v>55</v>
      </c>
    </row>
    <row r="268" spans="1:22" x14ac:dyDescent="0.25">
      <c r="A268" t="s">
        <v>7941</v>
      </c>
      <c r="B268" t="s">
        <v>9788</v>
      </c>
      <c r="C268" t="s">
        <v>1</v>
      </c>
      <c r="D268" t="s">
        <v>7703</v>
      </c>
      <c r="E268" t="s">
        <v>9546</v>
      </c>
      <c r="F268" t="s">
        <v>9547</v>
      </c>
      <c r="G268">
        <v>5302</v>
      </c>
      <c r="H268">
        <v>5302</v>
      </c>
      <c r="I268">
        <v>5302</v>
      </c>
      <c r="J268">
        <v>5302</v>
      </c>
      <c r="K268">
        <v>0</v>
      </c>
      <c r="L268" s="2">
        <v>0</v>
      </c>
      <c r="M268" s="2">
        <v>0</v>
      </c>
      <c r="N268" s="2">
        <v>0</v>
      </c>
      <c r="O268" s="151">
        <v>181.5</v>
      </c>
      <c r="P268" s="2">
        <v>0</v>
      </c>
      <c r="Q268" s="2">
        <v>0</v>
      </c>
      <c r="R268" s="2">
        <v>0</v>
      </c>
      <c r="S268" s="2">
        <v>0</v>
      </c>
      <c r="T268" s="2">
        <v>0</v>
      </c>
      <c r="U268" s="2">
        <v>181.5</v>
      </c>
      <c r="V268" t="s">
        <v>55</v>
      </c>
    </row>
    <row r="269" spans="1:22" x14ac:dyDescent="0.25">
      <c r="A269" t="s">
        <v>7941</v>
      </c>
      <c r="B269" t="s">
        <v>9788</v>
      </c>
      <c r="C269" t="s">
        <v>1</v>
      </c>
      <c r="D269" t="s">
        <v>7703</v>
      </c>
      <c r="E269" t="s">
        <v>9546</v>
      </c>
      <c r="F269" t="s">
        <v>9547</v>
      </c>
      <c r="G269">
        <v>5301</v>
      </c>
      <c r="H269">
        <v>5301</v>
      </c>
      <c r="I269">
        <v>5301</v>
      </c>
      <c r="J269">
        <v>5301</v>
      </c>
      <c r="K269">
        <v>0</v>
      </c>
      <c r="L269" s="2">
        <v>0</v>
      </c>
      <c r="M269" s="2">
        <v>0</v>
      </c>
      <c r="N269" s="2">
        <v>0</v>
      </c>
      <c r="O269" s="151">
        <v>435.5</v>
      </c>
      <c r="P269" s="2">
        <v>0</v>
      </c>
      <c r="Q269" s="2">
        <v>0</v>
      </c>
      <c r="R269" s="2">
        <v>0</v>
      </c>
      <c r="S269" s="2">
        <v>0</v>
      </c>
      <c r="T269" s="2">
        <v>0</v>
      </c>
      <c r="U269" s="2">
        <v>435.5</v>
      </c>
      <c r="V269" t="s">
        <v>55</v>
      </c>
    </row>
    <row r="270" spans="1:22" x14ac:dyDescent="0.25">
      <c r="A270" t="s">
        <v>7941</v>
      </c>
      <c r="B270" t="s">
        <v>9788</v>
      </c>
      <c r="C270" t="s">
        <v>1</v>
      </c>
      <c r="D270" t="s">
        <v>7703</v>
      </c>
      <c r="E270" t="s">
        <v>9546</v>
      </c>
      <c r="F270" t="s">
        <v>9547</v>
      </c>
      <c r="G270">
        <v>5300</v>
      </c>
      <c r="H270">
        <v>5300</v>
      </c>
      <c r="I270">
        <v>5300</v>
      </c>
      <c r="J270">
        <v>5300</v>
      </c>
      <c r="K270">
        <v>0</v>
      </c>
      <c r="L270" s="2">
        <v>0</v>
      </c>
      <c r="M270" s="2">
        <v>0</v>
      </c>
      <c r="N270" s="2">
        <v>0</v>
      </c>
      <c r="O270" s="151">
        <v>555</v>
      </c>
      <c r="P270" s="2">
        <v>0</v>
      </c>
      <c r="Q270" s="2">
        <v>0</v>
      </c>
      <c r="R270" s="2">
        <v>0</v>
      </c>
      <c r="S270" s="2">
        <v>0</v>
      </c>
      <c r="T270" s="2">
        <v>0</v>
      </c>
      <c r="U270" s="2">
        <v>555</v>
      </c>
      <c r="V270" t="s">
        <v>55</v>
      </c>
    </row>
    <row r="271" spans="1:22" x14ac:dyDescent="0.25">
      <c r="A271" t="s">
        <v>7941</v>
      </c>
      <c r="B271" t="s">
        <v>9788</v>
      </c>
      <c r="C271" t="s">
        <v>1</v>
      </c>
      <c r="D271" t="s">
        <v>7703</v>
      </c>
      <c r="E271" t="s">
        <v>9546</v>
      </c>
      <c r="F271" t="s">
        <v>9547</v>
      </c>
      <c r="G271">
        <v>5299</v>
      </c>
      <c r="H271">
        <v>5299</v>
      </c>
      <c r="I271">
        <v>5299</v>
      </c>
      <c r="J271">
        <v>5299</v>
      </c>
      <c r="K271">
        <v>0</v>
      </c>
      <c r="L271" s="2">
        <v>0</v>
      </c>
      <c r="M271" s="2">
        <v>0</v>
      </c>
      <c r="N271" s="2">
        <v>0</v>
      </c>
      <c r="O271" s="151">
        <v>503</v>
      </c>
      <c r="P271" s="2">
        <v>0</v>
      </c>
      <c r="Q271" s="2">
        <v>0</v>
      </c>
      <c r="R271" s="2">
        <v>0</v>
      </c>
      <c r="S271" s="2">
        <v>0</v>
      </c>
      <c r="T271" s="2">
        <v>0</v>
      </c>
      <c r="U271" s="2">
        <v>503</v>
      </c>
      <c r="V271" t="s">
        <v>55</v>
      </c>
    </row>
    <row r="272" spans="1:22" x14ac:dyDescent="0.25">
      <c r="A272" t="s">
        <v>7941</v>
      </c>
      <c r="B272" t="s">
        <v>9788</v>
      </c>
      <c r="C272" t="s">
        <v>1</v>
      </c>
      <c r="D272" t="s">
        <v>7703</v>
      </c>
      <c r="E272" t="s">
        <v>9546</v>
      </c>
      <c r="F272" t="s">
        <v>9547</v>
      </c>
      <c r="G272">
        <v>5298</v>
      </c>
      <c r="H272">
        <v>5298</v>
      </c>
      <c r="I272">
        <v>5298</v>
      </c>
      <c r="J272">
        <v>5298</v>
      </c>
      <c r="K272">
        <v>0</v>
      </c>
      <c r="L272" s="2">
        <v>0</v>
      </c>
      <c r="M272" s="2">
        <v>0</v>
      </c>
      <c r="N272" s="2">
        <v>0</v>
      </c>
      <c r="O272" s="151">
        <v>159</v>
      </c>
      <c r="P272" s="2">
        <v>0</v>
      </c>
      <c r="Q272" s="2">
        <v>0</v>
      </c>
      <c r="R272" s="2">
        <v>0</v>
      </c>
      <c r="S272" s="2">
        <v>0</v>
      </c>
      <c r="T272" s="2">
        <v>0</v>
      </c>
      <c r="U272" s="2">
        <v>159</v>
      </c>
      <c r="V272" t="s">
        <v>55</v>
      </c>
    </row>
    <row r="273" spans="1:22" x14ac:dyDescent="0.25">
      <c r="A273" t="s">
        <v>7941</v>
      </c>
      <c r="B273" t="s">
        <v>9788</v>
      </c>
      <c r="C273" t="s">
        <v>1</v>
      </c>
      <c r="D273" t="s">
        <v>7703</v>
      </c>
      <c r="E273" t="s">
        <v>9546</v>
      </c>
      <c r="F273" t="s">
        <v>9547</v>
      </c>
      <c r="G273">
        <v>5297</v>
      </c>
      <c r="H273">
        <v>5297</v>
      </c>
      <c r="I273">
        <v>5297</v>
      </c>
      <c r="J273">
        <v>5297</v>
      </c>
      <c r="K273">
        <v>0</v>
      </c>
      <c r="L273" s="2">
        <v>0</v>
      </c>
      <c r="M273" s="2">
        <v>0</v>
      </c>
      <c r="N273" s="2">
        <v>0</v>
      </c>
      <c r="O273" s="151">
        <v>60</v>
      </c>
      <c r="P273" s="2">
        <v>0</v>
      </c>
      <c r="Q273" s="2">
        <v>0</v>
      </c>
      <c r="R273" s="2">
        <v>0</v>
      </c>
      <c r="S273" s="2">
        <v>0</v>
      </c>
      <c r="T273" s="2">
        <v>0</v>
      </c>
      <c r="U273" s="2">
        <v>60</v>
      </c>
      <c r="V273" t="s">
        <v>55</v>
      </c>
    </row>
    <row r="274" spans="1:22" x14ac:dyDescent="0.25">
      <c r="A274" t="s">
        <v>7941</v>
      </c>
      <c r="B274" t="s">
        <v>9788</v>
      </c>
      <c r="C274" t="s">
        <v>1</v>
      </c>
      <c r="D274" t="s">
        <v>7703</v>
      </c>
      <c r="E274" t="s">
        <v>9546</v>
      </c>
      <c r="F274" t="s">
        <v>9547</v>
      </c>
      <c r="G274">
        <v>5296</v>
      </c>
      <c r="H274">
        <v>5296</v>
      </c>
      <c r="I274">
        <v>5296</v>
      </c>
      <c r="J274">
        <v>5296</v>
      </c>
      <c r="K274">
        <v>0</v>
      </c>
      <c r="L274" s="2">
        <v>0</v>
      </c>
      <c r="M274" s="2">
        <v>0</v>
      </c>
      <c r="N274" s="2">
        <v>0</v>
      </c>
      <c r="O274" s="151">
        <v>455</v>
      </c>
      <c r="P274" s="2">
        <v>0</v>
      </c>
      <c r="Q274" s="2">
        <v>0</v>
      </c>
      <c r="R274" s="2">
        <v>0</v>
      </c>
      <c r="S274" s="2">
        <v>0</v>
      </c>
      <c r="T274" s="2">
        <v>0</v>
      </c>
      <c r="U274" s="2">
        <v>455</v>
      </c>
      <c r="V274" t="s">
        <v>55</v>
      </c>
    </row>
    <row r="275" spans="1:22" x14ac:dyDescent="0.25">
      <c r="A275" t="s">
        <v>7941</v>
      </c>
      <c r="B275" t="s">
        <v>9788</v>
      </c>
      <c r="C275" t="s">
        <v>1</v>
      </c>
      <c r="D275" t="s">
        <v>7703</v>
      </c>
      <c r="E275" t="s">
        <v>9546</v>
      </c>
      <c r="F275" t="s">
        <v>9547</v>
      </c>
      <c r="G275">
        <v>5295</v>
      </c>
      <c r="H275">
        <v>5295</v>
      </c>
      <c r="I275">
        <v>5295</v>
      </c>
      <c r="J275">
        <v>5295</v>
      </c>
      <c r="K275">
        <v>0</v>
      </c>
      <c r="L275" s="2">
        <v>0</v>
      </c>
      <c r="M275" s="2">
        <v>0</v>
      </c>
      <c r="N275" s="2">
        <v>0</v>
      </c>
      <c r="O275" s="151">
        <v>225</v>
      </c>
      <c r="P275" s="2">
        <v>0</v>
      </c>
      <c r="Q275" s="2">
        <v>0</v>
      </c>
      <c r="R275" s="2">
        <v>0</v>
      </c>
      <c r="S275" s="2">
        <v>0</v>
      </c>
      <c r="T275" s="2">
        <v>0</v>
      </c>
      <c r="U275" s="2">
        <v>225</v>
      </c>
      <c r="V275" t="s">
        <v>55</v>
      </c>
    </row>
    <row r="276" spans="1:22" x14ac:dyDescent="0.25">
      <c r="A276" t="s">
        <v>7941</v>
      </c>
      <c r="B276" t="s">
        <v>9788</v>
      </c>
      <c r="C276" t="s">
        <v>1</v>
      </c>
      <c r="D276" t="s">
        <v>7703</v>
      </c>
      <c r="E276" t="s">
        <v>9546</v>
      </c>
      <c r="F276" t="s">
        <v>9547</v>
      </c>
      <c r="G276">
        <v>5294</v>
      </c>
      <c r="H276">
        <v>5294</v>
      </c>
      <c r="I276">
        <v>5294</v>
      </c>
      <c r="J276">
        <v>5294</v>
      </c>
      <c r="K276">
        <v>0</v>
      </c>
      <c r="L276" s="2">
        <v>0</v>
      </c>
      <c r="M276" s="2">
        <v>0</v>
      </c>
      <c r="N276" s="2">
        <v>0</v>
      </c>
      <c r="O276" s="151">
        <v>49</v>
      </c>
      <c r="P276" s="2">
        <v>0</v>
      </c>
      <c r="Q276" s="2">
        <v>0</v>
      </c>
      <c r="R276" s="2">
        <v>0</v>
      </c>
      <c r="S276" s="2">
        <v>0</v>
      </c>
      <c r="T276" s="2">
        <v>0</v>
      </c>
      <c r="U276" s="2">
        <v>49</v>
      </c>
      <c r="V276" t="s">
        <v>55</v>
      </c>
    </row>
    <row r="277" spans="1:22" x14ac:dyDescent="0.25">
      <c r="A277" t="s">
        <v>7941</v>
      </c>
      <c r="B277" t="s">
        <v>9787</v>
      </c>
      <c r="C277" t="s">
        <v>1</v>
      </c>
      <c r="D277" t="s">
        <v>7703</v>
      </c>
      <c r="E277" t="s">
        <v>9546</v>
      </c>
      <c r="F277" t="s">
        <v>9547</v>
      </c>
      <c r="G277">
        <v>5293</v>
      </c>
      <c r="H277">
        <v>5293</v>
      </c>
      <c r="I277">
        <v>5293</v>
      </c>
      <c r="J277">
        <v>5293</v>
      </c>
      <c r="K277">
        <v>0</v>
      </c>
      <c r="L277" s="2">
        <v>0</v>
      </c>
      <c r="M277" s="2">
        <v>0</v>
      </c>
      <c r="N277" s="2">
        <v>0</v>
      </c>
      <c r="O277" s="151">
        <v>274.7</v>
      </c>
      <c r="P277" s="2">
        <v>0</v>
      </c>
      <c r="Q277" s="2">
        <v>0</v>
      </c>
      <c r="R277" s="2">
        <v>0</v>
      </c>
      <c r="S277" s="2">
        <v>0</v>
      </c>
      <c r="T277" s="2">
        <v>0</v>
      </c>
      <c r="U277" s="2">
        <v>274.7</v>
      </c>
      <c r="V277" t="s">
        <v>55</v>
      </c>
    </row>
    <row r="278" spans="1:22" x14ac:dyDescent="0.25">
      <c r="A278" t="s">
        <v>7941</v>
      </c>
      <c r="B278" t="s">
        <v>9787</v>
      </c>
      <c r="C278" t="s">
        <v>1</v>
      </c>
      <c r="D278" t="s">
        <v>7703</v>
      </c>
      <c r="E278" t="s">
        <v>9546</v>
      </c>
      <c r="F278" t="s">
        <v>9547</v>
      </c>
      <c r="G278">
        <v>5292</v>
      </c>
      <c r="H278">
        <v>5292</v>
      </c>
      <c r="I278">
        <v>5292</v>
      </c>
      <c r="J278">
        <v>5292</v>
      </c>
      <c r="K278">
        <v>0</v>
      </c>
      <c r="L278" s="2">
        <v>0</v>
      </c>
      <c r="M278" s="2">
        <v>0</v>
      </c>
      <c r="N278" s="2">
        <v>0</v>
      </c>
      <c r="O278" s="151">
        <v>22.5</v>
      </c>
      <c r="P278" s="2">
        <v>0</v>
      </c>
      <c r="Q278" s="2">
        <v>0</v>
      </c>
      <c r="R278" s="2">
        <v>0</v>
      </c>
      <c r="S278" s="2">
        <v>0</v>
      </c>
      <c r="T278" s="2">
        <v>0</v>
      </c>
      <c r="U278" s="2">
        <v>22.5</v>
      </c>
      <c r="V278" t="s">
        <v>55</v>
      </c>
    </row>
    <row r="279" spans="1:22" x14ac:dyDescent="0.25">
      <c r="A279" t="s">
        <v>7941</v>
      </c>
      <c r="B279" t="s">
        <v>9787</v>
      </c>
      <c r="C279" t="s">
        <v>1</v>
      </c>
      <c r="D279" t="s">
        <v>7703</v>
      </c>
      <c r="E279" t="s">
        <v>9546</v>
      </c>
      <c r="F279" t="s">
        <v>9547</v>
      </c>
      <c r="G279">
        <v>5291</v>
      </c>
      <c r="H279">
        <v>5291</v>
      </c>
      <c r="I279">
        <v>5291</v>
      </c>
      <c r="J279">
        <v>5291</v>
      </c>
      <c r="K279">
        <v>0</v>
      </c>
      <c r="L279" s="2">
        <v>0</v>
      </c>
      <c r="M279" s="2">
        <v>0</v>
      </c>
      <c r="N279" s="2">
        <v>0</v>
      </c>
      <c r="O279" s="151">
        <v>45</v>
      </c>
      <c r="P279" s="2">
        <v>0</v>
      </c>
      <c r="Q279" s="2">
        <v>0</v>
      </c>
      <c r="R279" s="2">
        <v>0</v>
      </c>
      <c r="S279" s="2">
        <v>0</v>
      </c>
      <c r="T279" s="2">
        <v>0</v>
      </c>
      <c r="U279" s="2">
        <v>45</v>
      </c>
      <c r="V279" t="s">
        <v>55</v>
      </c>
    </row>
    <row r="280" spans="1:22" x14ac:dyDescent="0.25">
      <c r="A280" t="s">
        <v>7941</v>
      </c>
      <c r="B280" t="s">
        <v>9787</v>
      </c>
      <c r="C280" t="s">
        <v>1</v>
      </c>
      <c r="D280" t="s">
        <v>7703</v>
      </c>
      <c r="E280" t="s">
        <v>9546</v>
      </c>
      <c r="F280" t="s">
        <v>9547</v>
      </c>
      <c r="G280">
        <v>5290</v>
      </c>
      <c r="H280">
        <v>5290</v>
      </c>
      <c r="I280">
        <v>5290</v>
      </c>
      <c r="J280">
        <v>5290</v>
      </c>
      <c r="K280">
        <v>0</v>
      </c>
      <c r="L280" s="2">
        <v>0</v>
      </c>
      <c r="M280" s="2">
        <v>0</v>
      </c>
      <c r="N280" s="2">
        <v>0</v>
      </c>
      <c r="O280" s="151">
        <v>376.22</v>
      </c>
      <c r="P280" s="2">
        <v>0</v>
      </c>
      <c r="Q280" s="2">
        <v>0</v>
      </c>
      <c r="R280" s="2">
        <v>0</v>
      </c>
      <c r="S280" s="2">
        <v>0</v>
      </c>
      <c r="T280" s="2">
        <v>0</v>
      </c>
      <c r="U280" s="2">
        <v>376.22</v>
      </c>
      <c r="V280" t="s">
        <v>55</v>
      </c>
    </row>
    <row r="281" spans="1:22" x14ac:dyDescent="0.25">
      <c r="A281" t="s">
        <v>7941</v>
      </c>
      <c r="B281" t="s">
        <v>9787</v>
      </c>
      <c r="C281" t="s">
        <v>1</v>
      </c>
      <c r="D281" t="s">
        <v>7703</v>
      </c>
      <c r="E281" t="s">
        <v>9546</v>
      </c>
      <c r="F281" t="s">
        <v>9547</v>
      </c>
      <c r="G281">
        <v>5289</v>
      </c>
      <c r="H281">
        <v>5289</v>
      </c>
      <c r="I281">
        <v>5289</v>
      </c>
      <c r="J281">
        <v>5289</v>
      </c>
      <c r="K281">
        <v>0</v>
      </c>
      <c r="L281" s="2">
        <v>0</v>
      </c>
      <c r="M281" s="2">
        <v>0</v>
      </c>
      <c r="N281" s="2">
        <v>0</v>
      </c>
      <c r="O281" s="151">
        <v>165</v>
      </c>
      <c r="P281" s="2">
        <v>0</v>
      </c>
      <c r="Q281" s="2">
        <v>0</v>
      </c>
      <c r="R281" s="2">
        <v>0</v>
      </c>
      <c r="S281" s="2">
        <v>0</v>
      </c>
      <c r="T281" s="2">
        <v>0</v>
      </c>
      <c r="U281" s="2">
        <v>165</v>
      </c>
      <c r="V281" t="s">
        <v>55</v>
      </c>
    </row>
    <row r="282" spans="1:22" x14ac:dyDescent="0.25">
      <c r="A282" t="s">
        <v>7941</v>
      </c>
      <c r="B282" t="s">
        <v>9787</v>
      </c>
      <c r="C282" t="s">
        <v>1</v>
      </c>
      <c r="D282" t="s">
        <v>7703</v>
      </c>
      <c r="E282" t="s">
        <v>9546</v>
      </c>
      <c r="F282" t="s">
        <v>9547</v>
      </c>
      <c r="G282">
        <v>5288</v>
      </c>
      <c r="H282">
        <v>5288</v>
      </c>
      <c r="I282">
        <v>5288</v>
      </c>
      <c r="J282">
        <v>5288</v>
      </c>
      <c r="K282">
        <v>0</v>
      </c>
      <c r="L282" s="2">
        <v>0</v>
      </c>
      <c r="M282" s="2">
        <v>0</v>
      </c>
      <c r="N282" s="2">
        <v>0</v>
      </c>
      <c r="O282" s="151">
        <v>535</v>
      </c>
      <c r="P282" s="2">
        <v>0</v>
      </c>
      <c r="Q282" s="2">
        <v>0</v>
      </c>
      <c r="R282" s="2">
        <v>0</v>
      </c>
      <c r="S282" s="2">
        <v>0</v>
      </c>
      <c r="T282" s="2">
        <v>0</v>
      </c>
      <c r="U282" s="2">
        <v>535</v>
      </c>
      <c r="V282" t="s">
        <v>55</v>
      </c>
    </row>
    <row r="283" spans="1:22" x14ac:dyDescent="0.25">
      <c r="A283" t="s">
        <v>7941</v>
      </c>
      <c r="B283" t="s">
        <v>9787</v>
      </c>
      <c r="C283" t="s">
        <v>1</v>
      </c>
      <c r="D283" t="s">
        <v>7703</v>
      </c>
      <c r="E283" t="s">
        <v>9546</v>
      </c>
      <c r="F283" t="s">
        <v>9547</v>
      </c>
      <c r="G283">
        <v>5287</v>
      </c>
      <c r="H283">
        <v>5287</v>
      </c>
      <c r="I283">
        <v>5287</v>
      </c>
      <c r="J283">
        <v>5287</v>
      </c>
      <c r="K283">
        <v>0</v>
      </c>
      <c r="L283" s="2">
        <v>0</v>
      </c>
      <c r="M283" s="2">
        <v>0</v>
      </c>
      <c r="N283" s="2">
        <v>0</v>
      </c>
      <c r="O283" s="151">
        <v>3</v>
      </c>
      <c r="P283" s="2">
        <v>0</v>
      </c>
      <c r="Q283" s="2">
        <v>0</v>
      </c>
      <c r="R283" s="2">
        <v>0</v>
      </c>
      <c r="S283" s="2">
        <v>0</v>
      </c>
      <c r="T283" s="2">
        <v>0</v>
      </c>
      <c r="U283" s="2">
        <v>3</v>
      </c>
      <c r="V283" t="s">
        <v>55</v>
      </c>
    </row>
    <row r="284" spans="1:22" x14ac:dyDescent="0.25">
      <c r="A284" t="s">
        <v>7941</v>
      </c>
      <c r="B284" t="s">
        <v>9787</v>
      </c>
      <c r="C284" t="s">
        <v>1</v>
      </c>
      <c r="D284" t="s">
        <v>7703</v>
      </c>
      <c r="E284" t="s">
        <v>9546</v>
      </c>
      <c r="F284" t="s">
        <v>9547</v>
      </c>
      <c r="G284">
        <v>5286</v>
      </c>
      <c r="H284">
        <v>5286</v>
      </c>
      <c r="I284">
        <v>5286</v>
      </c>
      <c r="J284">
        <v>5286</v>
      </c>
      <c r="K284">
        <v>0</v>
      </c>
      <c r="L284" s="2">
        <v>0</v>
      </c>
      <c r="M284" s="2">
        <v>0</v>
      </c>
      <c r="N284" s="2">
        <v>0</v>
      </c>
      <c r="O284" s="151">
        <v>59.5</v>
      </c>
      <c r="P284" s="2">
        <v>0</v>
      </c>
      <c r="Q284" s="2">
        <v>0</v>
      </c>
      <c r="R284" s="2">
        <v>0</v>
      </c>
      <c r="S284" s="2">
        <v>0</v>
      </c>
      <c r="T284" s="2">
        <v>0</v>
      </c>
      <c r="U284" s="2">
        <v>59.5</v>
      </c>
      <c r="V284" t="s">
        <v>55</v>
      </c>
    </row>
    <row r="285" spans="1:22" x14ac:dyDescent="0.25">
      <c r="A285" t="s">
        <v>7941</v>
      </c>
      <c r="B285" t="s">
        <v>9787</v>
      </c>
      <c r="C285" t="s">
        <v>1</v>
      </c>
      <c r="D285" t="s">
        <v>7703</v>
      </c>
      <c r="E285" t="s">
        <v>9546</v>
      </c>
      <c r="F285" t="s">
        <v>9547</v>
      </c>
      <c r="G285">
        <v>5285</v>
      </c>
      <c r="H285">
        <v>5285</v>
      </c>
      <c r="I285">
        <v>5285</v>
      </c>
      <c r="J285">
        <v>5285</v>
      </c>
      <c r="K285">
        <v>0</v>
      </c>
      <c r="L285" s="2">
        <v>0</v>
      </c>
      <c r="M285" s="2">
        <v>0</v>
      </c>
      <c r="N285" s="2">
        <v>0</v>
      </c>
      <c r="O285" s="151">
        <v>404.3</v>
      </c>
      <c r="P285" s="2">
        <v>0</v>
      </c>
      <c r="Q285" s="2">
        <v>0</v>
      </c>
      <c r="R285" s="2">
        <v>0</v>
      </c>
      <c r="S285" s="2">
        <v>0</v>
      </c>
      <c r="T285" s="2">
        <v>0</v>
      </c>
      <c r="U285" s="2">
        <v>404.3</v>
      </c>
      <c r="V285" t="s">
        <v>55</v>
      </c>
    </row>
    <row r="286" spans="1:22" x14ac:dyDescent="0.25">
      <c r="A286" t="s">
        <v>7941</v>
      </c>
      <c r="B286" t="s">
        <v>9787</v>
      </c>
      <c r="C286" t="s">
        <v>1</v>
      </c>
      <c r="D286" t="s">
        <v>7703</v>
      </c>
      <c r="E286" t="s">
        <v>9546</v>
      </c>
      <c r="F286" t="s">
        <v>9547</v>
      </c>
      <c r="G286">
        <v>5284</v>
      </c>
      <c r="H286">
        <v>5284</v>
      </c>
      <c r="I286">
        <v>5284</v>
      </c>
      <c r="J286">
        <v>5284</v>
      </c>
      <c r="K286">
        <v>0</v>
      </c>
      <c r="L286" s="2">
        <v>0</v>
      </c>
      <c r="M286" s="2">
        <v>0</v>
      </c>
      <c r="N286" s="2">
        <v>0</v>
      </c>
      <c r="O286" s="151">
        <v>267.25</v>
      </c>
      <c r="P286" s="2">
        <v>0</v>
      </c>
      <c r="Q286" s="2">
        <v>0</v>
      </c>
      <c r="R286" s="2">
        <v>0</v>
      </c>
      <c r="S286" s="2">
        <v>0</v>
      </c>
      <c r="T286" s="2">
        <v>0</v>
      </c>
      <c r="U286" s="2">
        <v>267.25</v>
      </c>
      <c r="V286" t="s">
        <v>55</v>
      </c>
    </row>
    <row r="287" spans="1:22" x14ac:dyDescent="0.25">
      <c r="A287" t="s">
        <v>7941</v>
      </c>
      <c r="B287" t="s">
        <v>9787</v>
      </c>
      <c r="C287" t="s">
        <v>1</v>
      </c>
      <c r="D287" t="s">
        <v>7703</v>
      </c>
      <c r="E287" t="s">
        <v>9546</v>
      </c>
      <c r="F287" t="s">
        <v>9547</v>
      </c>
      <c r="G287">
        <v>5283</v>
      </c>
      <c r="H287">
        <v>5283</v>
      </c>
      <c r="I287">
        <v>5283</v>
      </c>
      <c r="J287">
        <v>5283</v>
      </c>
      <c r="K287">
        <v>0</v>
      </c>
      <c r="L287" s="2">
        <v>0</v>
      </c>
      <c r="M287" s="2">
        <v>0</v>
      </c>
      <c r="N287" s="2">
        <v>0</v>
      </c>
      <c r="O287" s="151">
        <v>525</v>
      </c>
      <c r="P287" s="2">
        <v>0</v>
      </c>
      <c r="Q287" s="2">
        <v>0</v>
      </c>
      <c r="R287" s="2">
        <v>0</v>
      </c>
      <c r="S287" s="2">
        <v>0</v>
      </c>
      <c r="T287" s="2">
        <v>0</v>
      </c>
      <c r="U287" s="2">
        <v>525</v>
      </c>
      <c r="V287" t="s">
        <v>55</v>
      </c>
    </row>
    <row r="288" spans="1:22" x14ac:dyDescent="0.25">
      <c r="A288" t="s">
        <v>7941</v>
      </c>
      <c r="B288" t="s">
        <v>9787</v>
      </c>
      <c r="C288" t="s">
        <v>1</v>
      </c>
      <c r="D288" t="s">
        <v>7703</v>
      </c>
      <c r="E288" t="s">
        <v>9546</v>
      </c>
      <c r="F288" t="s">
        <v>9547</v>
      </c>
      <c r="G288">
        <v>5282</v>
      </c>
      <c r="H288">
        <v>5282</v>
      </c>
      <c r="I288">
        <v>5282</v>
      </c>
      <c r="J288">
        <v>5282</v>
      </c>
      <c r="K288">
        <v>0</v>
      </c>
      <c r="L288" s="2">
        <v>0</v>
      </c>
      <c r="M288" s="2">
        <v>0</v>
      </c>
      <c r="N288" s="2">
        <v>0</v>
      </c>
      <c r="O288" s="151">
        <v>193</v>
      </c>
      <c r="P288" s="2">
        <v>0</v>
      </c>
      <c r="Q288" s="2">
        <v>0</v>
      </c>
      <c r="R288" s="2">
        <v>0</v>
      </c>
      <c r="S288" s="2">
        <v>0</v>
      </c>
      <c r="T288" s="2">
        <v>0</v>
      </c>
      <c r="U288" s="2">
        <v>193</v>
      </c>
      <c r="V288" t="s">
        <v>55</v>
      </c>
    </row>
    <row r="289" spans="1:22" x14ac:dyDescent="0.25">
      <c r="A289" t="s">
        <v>7941</v>
      </c>
      <c r="B289" t="s">
        <v>9787</v>
      </c>
      <c r="C289" t="s">
        <v>1</v>
      </c>
      <c r="D289" t="s">
        <v>7703</v>
      </c>
      <c r="E289" t="s">
        <v>9546</v>
      </c>
      <c r="F289" t="s">
        <v>9547</v>
      </c>
      <c r="G289">
        <v>5281</v>
      </c>
      <c r="H289">
        <v>5281</v>
      </c>
      <c r="I289">
        <v>5281</v>
      </c>
      <c r="J289">
        <v>5281</v>
      </c>
      <c r="K289">
        <v>0</v>
      </c>
      <c r="L289" s="2">
        <v>0</v>
      </c>
      <c r="M289" s="2">
        <v>0</v>
      </c>
      <c r="N289" s="2">
        <v>0</v>
      </c>
      <c r="O289" s="151">
        <v>35</v>
      </c>
      <c r="P289" s="2">
        <v>0</v>
      </c>
      <c r="Q289" s="2">
        <v>0</v>
      </c>
      <c r="R289" s="2">
        <v>0</v>
      </c>
      <c r="S289" s="2">
        <v>0</v>
      </c>
      <c r="T289" s="2">
        <v>0</v>
      </c>
      <c r="U289" s="2">
        <v>35</v>
      </c>
      <c r="V289" t="s">
        <v>55</v>
      </c>
    </row>
    <row r="290" spans="1:22" x14ac:dyDescent="0.25">
      <c r="A290" t="s">
        <v>7941</v>
      </c>
      <c r="B290" t="s">
        <v>9787</v>
      </c>
      <c r="C290" t="s">
        <v>1</v>
      </c>
      <c r="D290" t="s">
        <v>7703</v>
      </c>
      <c r="E290" t="s">
        <v>9546</v>
      </c>
      <c r="F290" t="s">
        <v>9547</v>
      </c>
      <c r="G290">
        <v>5280</v>
      </c>
      <c r="H290">
        <v>5280</v>
      </c>
      <c r="I290">
        <v>5280</v>
      </c>
      <c r="J290">
        <v>5280</v>
      </c>
      <c r="K290">
        <v>0</v>
      </c>
      <c r="L290" s="2">
        <v>0</v>
      </c>
      <c r="M290" s="2">
        <v>0</v>
      </c>
      <c r="N290" s="2">
        <v>0</v>
      </c>
      <c r="O290" s="151">
        <v>84.28</v>
      </c>
      <c r="P290" s="2">
        <v>0</v>
      </c>
      <c r="Q290" s="2">
        <v>0</v>
      </c>
      <c r="R290" s="2">
        <v>0</v>
      </c>
      <c r="S290" s="2">
        <v>0</v>
      </c>
      <c r="T290" s="2">
        <v>0</v>
      </c>
      <c r="U290" s="2">
        <v>84.28</v>
      </c>
      <c r="V290" t="s">
        <v>55</v>
      </c>
    </row>
    <row r="291" spans="1:22" x14ac:dyDescent="0.25">
      <c r="A291" t="s">
        <v>7941</v>
      </c>
      <c r="B291" t="s">
        <v>9787</v>
      </c>
      <c r="C291" t="s">
        <v>1</v>
      </c>
      <c r="D291" t="s">
        <v>7703</v>
      </c>
      <c r="E291" t="s">
        <v>9546</v>
      </c>
      <c r="F291" t="s">
        <v>9547</v>
      </c>
      <c r="G291">
        <v>5279</v>
      </c>
      <c r="H291">
        <v>5279</v>
      </c>
      <c r="I291">
        <v>5279</v>
      </c>
      <c r="J291">
        <v>5279</v>
      </c>
      <c r="K291">
        <v>0</v>
      </c>
      <c r="L291" s="2">
        <v>0</v>
      </c>
      <c r="M291" s="2">
        <v>0</v>
      </c>
      <c r="N291" s="2">
        <v>0</v>
      </c>
      <c r="O291" s="151">
        <v>473.75</v>
      </c>
      <c r="P291" s="2">
        <v>0</v>
      </c>
      <c r="Q291" s="2">
        <v>0</v>
      </c>
      <c r="R291" s="2">
        <v>0</v>
      </c>
      <c r="S291" s="2">
        <v>0</v>
      </c>
      <c r="T291" s="2">
        <v>0</v>
      </c>
      <c r="U291" s="2">
        <v>473.75</v>
      </c>
      <c r="V291" t="s">
        <v>55</v>
      </c>
    </row>
    <row r="292" spans="1:22" hidden="1" x14ac:dyDescent="0.25">
      <c r="A292" t="s">
        <v>7941</v>
      </c>
      <c r="B292" t="s">
        <v>9787</v>
      </c>
      <c r="C292" t="s">
        <v>1</v>
      </c>
      <c r="D292" t="s">
        <v>7703</v>
      </c>
      <c r="E292" t="s">
        <v>9546</v>
      </c>
      <c r="F292" t="s">
        <v>9547</v>
      </c>
      <c r="G292">
        <v>5278</v>
      </c>
      <c r="H292">
        <v>5278</v>
      </c>
      <c r="I292">
        <v>5278</v>
      </c>
      <c r="J292">
        <v>5278</v>
      </c>
      <c r="K292">
        <v>0</v>
      </c>
      <c r="L292" s="2">
        <v>0</v>
      </c>
      <c r="M292" s="2">
        <v>0</v>
      </c>
      <c r="N292" s="2">
        <v>0</v>
      </c>
      <c r="O292" s="151">
        <v>0</v>
      </c>
      <c r="P292" s="2">
        <v>0</v>
      </c>
      <c r="Q292" s="2">
        <v>0</v>
      </c>
      <c r="R292" s="2">
        <v>0</v>
      </c>
      <c r="S292" s="2">
        <v>0</v>
      </c>
      <c r="T292" s="2">
        <v>0</v>
      </c>
      <c r="U292" s="2">
        <v>0</v>
      </c>
      <c r="V292" t="s">
        <v>55</v>
      </c>
    </row>
    <row r="293" spans="1:22" hidden="1" x14ac:dyDescent="0.25">
      <c r="A293" t="s">
        <v>7941</v>
      </c>
      <c r="B293" t="s">
        <v>9787</v>
      </c>
      <c r="C293" t="s">
        <v>1</v>
      </c>
      <c r="D293" t="s">
        <v>7703</v>
      </c>
      <c r="E293" t="s">
        <v>9546</v>
      </c>
      <c r="F293" t="s">
        <v>9547</v>
      </c>
      <c r="G293">
        <v>5277</v>
      </c>
      <c r="H293">
        <v>5277</v>
      </c>
      <c r="I293">
        <v>5277</v>
      </c>
      <c r="J293">
        <v>5277</v>
      </c>
      <c r="K293">
        <v>0</v>
      </c>
      <c r="L293" s="2">
        <v>0</v>
      </c>
      <c r="M293" s="2">
        <v>0</v>
      </c>
      <c r="N293" s="2">
        <v>0</v>
      </c>
      <c r="O293" s="151">
        <v>0</v>
      </c>
      <c r="P293" s="2">
        <v>0</v>
      </c>
      <c r="Q293" s="2">
        <v>0</v>
      </c>
      <c r="R293" s="2">
        <v>0</v>
      </c>
      <c r="S293" s="2">
        <v>0</v>
      </c>
      <c r="T293" s="2">
        <v>0</v>
      </c>
      <c r="U293" s="2">
        <v>0</v>
      </c>
      <c r="V293" t="s">
        <v>55</v>
      </c>
    </row>
    <row r="294" spans="1:22" x14ac:dyDescent="0.25">
      <c r="A294" t="s">
        <v>7941</v>
      </c>
      <c r="B294" t="s">
        <v>9787</v>
      </c>
      <c r="C294" t="s">
        <v>1</v>
      </c>
      <c r="D294" t="s">
        <v>7703</v>
      </c>
      <c r="E294" t="s">
        <v>9546</v>
      </c>
      <c r="F294" t="s">
        <v>9547</v>
      </c>
      <c r="G294">
        <v>5276</v>
      </c>
      <c r="H294">
        <v>5276</v>
      </c>
      <c r="I294">
        <v>5276</v>
      </c>
      <c r="J294">
        <v>5276</v>
      </c>
      <c r="K294">
        <v>0</v>
      </c>
      <c r="L294" s="2">
        <v>0</v>
      </c>
      <c r="M294" s="2">
        <v>0</v>
      </c>
      <c r="N294" s="2">
        <v>0</v>
      </c>
      <c r="O294" s="151">
        <v>4.5</v>
      </c>
      <c r="P294" s="2">
        <v>0</v>
      </c>
      <c r="Q294" s="2">
        <v>0</v>
      </c>
      <c r="R294" s="2">
        <v>0</v>
      </c>
      <c r="S294" s="2">
        <v>0</v>
      </c>
      <c r="T294" s="2">
        <v>0</v>
      </c>
      <c r="U294" s="2">
        <v>4.5</v>
      </c>
      <c r="V294" t="s">
        <v>55</v>
      </c>
    </row>
    <row r="295" spans="1:22" x14ac:dyDescent="0.25">
      <c r="A295" t="s">
        <v>7941</v>
      </c>
      <c r="B295" t="s">
        <v>9787</v>
      </c>
      <c r="C295" t="s">
        <v>1</v>
      </c>
      <c r="D295" t="s">
        <v>7703</v>
      </c>
      <c r="E295" t="s">
        <v>9546</v>
      </c>
      <c r="F295" t="s">
        <v>9547</v>
      </c>
      <c r="G295">
        <v>5275</v>
      </c>
      <c r="H295">
        <v>5275</v>
      </c>
      <c r="I295">
        <v>5275</v>
      </c>
      <c r="J295">
        <v>5275</v>
      </c>
      <c r="K295">
        <v>0</v>
      </c>
      <c r="L295" s="2">
        <v>0</v>
      </c>
      <c r="M295" s="2">
        <v>0</v>
      </c>
      <c r="N295" s="2">
        <v>0</v>
      </c>
      <c r="O295" s="151">
        <v>74.2</v>
      </c>
      <c r="P295" s="2">
        <v>0</v>
      </c>
      <c r="Q295" s="2">
        <v>0</v>
      </c>
      <c r="R295" s="2">
        <v>0</v>
      </c>
      <c r="S295" s="2">
        <v>0</v>
      </c>
      <c r="T295" s="2">
        <v>0</v>
      </c>
      <c r="U295" s="2">
        <v>74.2</v>
      </c>
      <c r="V295" t="s">
        <v>55</v>
      </c>
    </row>
    <row r="296" spans="1:22" x14ac:dyDescent="0.25">
      <c r="A296" t="s">
        <v>7941</v>
      </c>
      <c r="B296" t="s">
        <v>9787</v>
      </c>
      <c r="C296" t="s">
        <v>1</v>
      </c>
      <c r="D296" t="s">
        <v>7703</v>
      </c>
      <c r="E296" t="s">
        <v>9546</v>
      </c>
      <c r="F296" t="s">
        <v>9547</v>
      </c>
      <c r="G296">
        <v>5274</v>
      </c>
      <c r="H296">
        <v>5274</v>
      </c>
      <c r="I296">
        <v>5274</v>
      </c>
      <c r="J296">
        <v>5274</v>
      </c>
      <c r="K296">
        <v>0</v>
      </c>
      <c r="L296" s="2">
        <v>0</v>
      </c>
      <c r="M296" s="2">
        <v>0</v>
      </c>
      <c r="N296" s="2">
        <v>0</v>
      </c>
      <c r="O296" s="151">
        <v>229</v>
      </c>
      <c r="P296" s="2">
        <v>0</v>
      </c>
      <c r="Q296" s="2">
        <v>0</v>
      </c>
      <c r="R296" s="2">
        <v>0</v>
      </c>
      <c r="S296" s="2">
        <v>0</v>
      </c>
      <c r="T296" s="2">
        <v>0</v>
      </c>
      <c r="U296" s="2">
        <v>229</v>
      </c>
      <c r="V296" t="s">
        <v>55</v>
      </c>
    </row>
    <row r="297" spans="1:22" x14ac:dyDescent="0.25">
      <c r="A297" t="s">
        <v>7941</v>
      </c>
      <c r="B297" t="s">
        <v>9787</v>
      </c>
      <c r="C297" t="s">
        <v>1</v>
      </c>
      <c r="D297" t="s">
        <v>7703</v>
      </c>
      <c r="E297" t="s">
        <v>9546</v>
      </c>
      <c r="F297" t="s">
        <v>9547</v>
      </c>
      <c r="G297">
        <v>5273</v>
      </c>
      <c r="H297">
        <v>5273</v>
      </c>
      <c r="I297">
        <v>5273</v>
      </c>
      <c r="J297">
        <v>5273</v>
      </c>
      <c r="K297">
        <v>0</v>
      </c>
      <c r="L297" s="2">
        <v>0</v>
      </c>
      <c r="M297" s="2">
        <v>0</v>
      </c>
      <c r="N297" s="2">
        <v>0</v>
      </c>
      <c r="O297" s="151">
        <v>508.1</v>
      </c>
      <c r="P297" s="2">
        <v>0</v>
      </c>
      <c r="Q297" s="2">
        <v>0</v>
      </c>
      <c r="R297" s="2">
        <v>0</v>
      </c>
      <c r="S297" s="2">
        <v>0</v>
      </c>
      <c r="T297" s="2">
        <v>0</v>
      </c>
      <c r="U297" s="2">
        <v>508.1</v>
      </c>
      <c r="V297" t="s">
        <v>55</v>
      </c>
    </row>
    <row r="298" spans="1:22" x14ac:dyDescent="0.25">
      <c r="A298" t="s">
        <v>7941</v>
      </c>
      <c r="B298" t="s">
        <v>9787</v>
      </c>
      <c r="C298" t="s">
        <v>1</v>
      </c>
      <c r="D298" t="s">
        <v>7703</v>
      </c>
      <c r="E298" t="s">
        <v>9546</v>
      </c>
      <c r="F298" t="s">
        <v>9547</v>
      </c>
      <c r="G298">
        <v>5272</v>
      </c>
      <c r="H298">
        <v>5272</v>
      </c>
      <c r="I298">
        <v>5272</v>
      </c>
      <c r="J298">
        <v>5272</v>
      </c>
      <c r="K298">
        <v>0</v>
      </c>
      <c r="L298" s="2">
        <v>0</v>
      </c>
      <c r="M298" s="2">
        <v>0</v>
      </c>
      <c r="N298" s="2">
        <v>0</v>
      </c>
      <c r="O298" s="151">
        <v>488</v>
      </c>
      <c r="P298" s="2">
        <v>0</v>
      </c>
      <c r="Q298" s="2">
        <v>0</v>
      </c>
      <c r="R298" s="2">
        <v>0</v>
      </c>
      <c r="S298" s="2">
        <v>0</v>
      </c>
      <c r="T298" s="2">
        <v>0</v>
      </c>
      <c r="U298" s="2">
        <v>488</v>
      </c>
      <c r="V298" t="s">
        <v>55</v>
      </c>
    </row>
    <row r="299" spans="1:22" hidden="1" x14ac:dyDescent="0.25">
      <c r="A299" t="s">
        <v>7941</v>
      </c>
      <c r="B299" t="s">
        <v>9787</v>
      </c>
      <c r="C299" t="s">
        <v>1</v>
      </c>
      <c r="D299" t="s">
        <v>7703</v>
      </c>
      <c r="E299" t="s">
        <v>9546</v>
      </c>
      <c r="F299" t="s">
        <v>9547</v>
      </c>
      <c r="G299">
        <v>5271</v>
      </c>
      <c r="H299">
        <v>5271</v>
      </c>
      <c r="I299">
        <v>5271</v>
      </c>
      <c r="J299">
        <v>5271</v>
      </c>
      <c r="K299">
        <v>0</v>
      </c>
      <c r="L299" s="2">
        <v>0</v>
      </c>
      <c r="M299" s="2">
        <v>0</v>
      </c>
      <c r="N299" s="2">
        <v>0</v>
      </c>
      <c r="O299" s="151">
        <v>0</v>
      </c>
      <c r="P299" s="2">
        <v>0</v>
      </c>
      <c r="Q299" s="2">
        <v>0</v>
      </c>
      <c r="R299" s="2">
        <v>0</v>
      </c>
      <c r="S299" s="2">
        <v>0</v>
      </c>
      <c r="T299" s="2">
        <v>0</v>
      </c>
      <c r="U299" s="2">
        <v>0</v>
      </c>
      <c r="V299" t="s">
        <v>55</v>
      </c>
    </row>
    <row r="300" spans="1:22" x14ac:dyDescent="0.25">
      <c r="A300" t="s">
        <v>7941</v>
      </c>
      <c r="B300" t="s">
        <v>9787</v>
      </c>
      <c r="C300" t="s">
        <v>1</v>
      </c>
      <c r="D300" t="s">
        <v>7703</v>
      </c>
      <c r="E300" t="s">
        <v>9546</v>
      </c>
      <c r="F300" t="s">
        <v>9547</v>
      </c>
      <c r="G300">
        <v>5270</v>
      </c>
      <c r="H300">
        <v>5270</v>
      </c>
      <c r="I300">
        <v>5270</v>
      </c>
      <c r="J300">
        <v>5270</v>
      </c>
      <c r="K300">
        <v>0</v>
      </c>
      <c r="L300" s="2">
        <v>0</v>
      </c>
      <c r="M300" s="2">
        <v>0</v>
      </c>
      <c r="N300" s="2">
        <v>0</v>
      </c>
      <c r="O300" s="151">
        <v>74</v>
      </c>
      <c r="P300" s="2">
        <v>0</v>
      </c>
      <c r="Q300" s="2">
        <v>0</v>
      </c>
      <c r="R300" s="2">
        <v>0</v>
      </c>
      <c r="S300" s="2">
        <v>0</v>
      </c>
      <c r="T300" s="2">
        <v>0</v>
      </c>
      <c r="U300" s="2">
        <v>74</v>
      </c>
      <c r="V300" t="s">
        <v>55</v>
      </c>
    </row>
    <row r="301" spans="1:22" x14ac:dyDescent="0.25">
      <c r="A301" t="s">
        <v>7941</v>
      </c>
      <c r="B301" t="s">
        <v>9787</v>
      </c>
      <c r="C301" t="s">
        <v>1</v>
      </c>
      <c r="D301" t="s">
        <v>7703</v>
      </c>
      <c r="E301" t="s">
        <v>9546</v>
      </c>
      <c r="F301" t="s">
        <v>9547</v>
      </c>
      <c r="G301">
        <v>5269</v>
      </c>
      <c r="H301">
        <v>5269</v>
      </c>
      <c r="I301">
        <v>5269</v>
      </c>
      <c r="J301">
        <v>5269</v>
      </c>
      <c r="K301">
        <v>0</v>
      </c>
      <c r="L301" s="2">
        <v>0</v>
      </c>
      <c r="M301" s="2">
        <v>0</v>
      </c>
      <c r="N301" s="2">
        <v>0</v>
      </c>
      <c r="O301" s="151">
        <v>43.8</v>
      </c>
      <c r="P301" s="2">
        <v>0</v>
      </c>
      <c r="Q301" s="2">
        <v>0</v>
      </c>
      <c r="R301" s="2">
        <v>0</v>
      </c>
      <c r="S301" s="2">
        <v>0</v>
      </c>
      <c r="T301" s="2">
        <v>0</v>
      </c>
      <c r="U301" s="2">
        <v>43.8</v>
      </c>
      <c r="V301" t="s">
        <v>55</v>
      </c>
    </row>
    <row r="302" spans="1:22" x14ac:dyDescent="0.25">
      <c r="A302" t="s">
        <v>7941</v>
      </c>
      <c r="B302" t="s">
        <v>9787</v>
      </c>
      <c r="C302" t="s">
        <v>1</v>
      </c>
      <c r="D302" t="s">
        <v>7703</v>
      </c>
      <c r="E302" t="s">
        <v>9546</v>
      </c>
      <c r="F302" t="s">
        <v>9547</v>
      </c>
      <c r="G302">
        <v>5268</v>
      </c>
      <c r="H302">
        <v>5268</v>
      </c>
      <c r="I302">
        <v>5268</v>
      </c>
      <c r="J302">
        <v>5268</v>
      </c>
      <c r="K302">
        <v>0</v>
      </c>
      <c r="L302" s="2">
        <v>0</v>
      </c>
      <c r="M302" s="2">
        <v>0</v>
      </c>
      <c r="N302" s="2">
        <v>0</v>
      </c>
      <c r="O302" s="151">
        <v>71</v>
      </c>
      <c r="P302" s="2">
        <v>0</v>
      </c>
      <c r="Q302" s="2">
        <v>0</v>
      </c>
      <c r="R302" s="2">
        <v>0</v>
      </c>
      <c r="S302" s="2">
        <v>0</v>
      </c>
      <c r="T302" s="2">
        <v>0</v>
      </c>
      <c r="U302" s="2">
        <v>71</v>
      </c>
      <c r="V302" t="s">
        <v>55</v>
      </c>
    </row>
    <row r="303" spans="1:22" x14ac:dyDescent="0.25">
      <c r="A303" t="s">
        <v>7941</v>
      </c>
      <c r="B303" t="s">
        <v>9787</v>
      </c>
      <c r="C303" t="s">
        <v>1</v>
      </c>
      <c r="D303" t="s">
        <v>7703</v>
      </c>
      <c r="E303" t="s">
        <v>9546</v>
      </c>
      <c r="F303" t="s">
        <v>9547</v>
      </c>
      <c r="G303">
        <v>5267</v>
      </c>
      <c r="H303">
        <v>5267</v>
      </c>
      <c r="I303">
        <v>5267</v>
      </c>
      <c r="J303">
        <v>5267</v>
      </c>
      <c r="K303">
        <v>0</v>
      </c>
      <c r="L303" s="2">
        <v>0</v>
      </c>
      <c r="M303" s="2">
        <v>0</v>
      </c>
      <c r="N303" s="2">
        <v>0</v>
      </c>
      <c r="O303" s="151">
        <v>105.6</v>
      </c>
      <c r="P303" s="2">
        <v>0</v>
      </c>
      <c r="Q303" s="2">
        <v>0</v>
      </c>
      <c r="R303" s="2">
        <v>0</v>
      </c>
      <c r="S303" s="2">
        <v>0</v>
      </c>
      <c r="T303" s="2">
        <v>0</v>
      </c>
      <c r="U303" s="2">
        <v>105.6</v>
      </c>
      <c r="V303" t="s">
        <v>55</v>
      </c>
    </row>
    <row r="304" spans="1:22" x14ac:dyDescent="0.25">
      <c r="A304" t="s">
        <v>7941</v>
      </c>
      <c r="B304" t="s">
        <v>9787</v>
      </c>
      <c r="C304" t="s">
        <v>1</v>
      </c>
      <c r="D304" t="s">
        <v>7703</v>
      </c>
      <c r="E304" t="s">
        <v>9546</v>
      </c>
      <c r="F304" t="s">
        <v>9547</v>
      </c>
      <c r="G304">
        <v>5266</v>
      </c>
      <c r="H304">
        <v>5266</v>
      </c>
      <c r="I304">
        <v>5266</v>
      </c>
      <c r="J304">
        <v>5266</v>
      </c>
      <c r="K304">
        <v>0</v>
      </c>
      <c r="L304" s="2">
        <v>0</v>
      </c>
      <c r="M304" s="2">
        <v>0</v>
      </c>
      <c r="N304" s="2">
        <v>0</v>
      </c>
      <c r="O304" s="151">
        <v>456</v>
      </c>
      <c r="P304" s="2">
        <v>0</v>
      </c>
      <c r="Q304" s="2">
        <v>0</v>
      </c>
      <c r="R304" s="2">
        <v>0</v>
      </c>
      <c r="S304" s="2">
        <v>0</v>
      </c>
      <c r="T304" s="2">
        <v>0</v>
      </c>
      <c r="U304" s="2">
        <v>456</v>
      </c>
      <c r="V304" t="s">
        <v>55</v>
      </c>
    </row>
    <row r="305" spans="1:22" x14ac:dyDescent="0.25">
      <c r="A305" t="s">
        <v>7941</v>
      </c>
      <c r="B305" t="s">
        <v>9786</v>
      </c>
      <c r="C305" t="s">
        <v>1</v>
      </c>
      <c r="D305" t="s">
        <v>7703</v>
      </c>
      <c r="E305" t="s">
        <v>9546</v>
      </c>
      <c r="F305" t="s">
        <v>9547</v>
      </c>
      <c r="G305">
        <v>5265</v>
      </c>
      <c r="H305">
        <v>5265</v>
      </c>
      <c r="I305">
        <v>5265</v>
      </c>
      <c r="J305">
        <v>5265</v>
      </c>
      <c r="K305">
        <v>0</v>
      </c>
      <c r="L305" s="2">
        <v>0</v>
      </c>
      <c r="M305" s="2">
        <v>0</v>
      </c>
      <c r="N305" s="2">
        <v>0</v>
      </c>
      <c r="O305" s="151">
        <v>5.62</v>
      </c>
      <c r="P305" s="2">
        <v>0</v>
      </c>
      <c r="Q305" s="2">
        <v>0</v>
      </c>
      <c r="R305" s="2">
        <v>0</v>
      </c>
      <c r="S305" s="2">
        <v>0</v>
      </c>
      <c r="T305" s="2">
        <v>0</v>
      </c>
      <c r="U305" s="2">
        <v>5.62</v>
      </c>
      <c r="V305" t="s">
        <v>55</v>
      </c>
    </row>
    <row r="306" spans="1:22" x14ac:dyDescent="0.25">
      <c r="A306" t="s">
        <v>7941</v>
      </c>
      <c r="B306" t="s">
        <v>9786</v>
      </c>
      <c r="C306" t="s">
        <v>1</v>
      </c>
      <c r="D306" t="s">
        <v>7703</v>
      </c>
      <c r="E306" t="s">
        <v>9546</v>
      </c>
      <c r="F306" t="s">
        <v>9547</v>
      </c>
      <c r="G306">
        <v>5264</v>
      </c>
      <c r="H306">
        <v>5264</v>
      </c>
      <c r="I306">
        <v>5264</v>
      </c>
      <c r="J306">
        <v>5264</v>
      </c>
      <c r="K306">
        <v>0</v>
      </c>
      <c r="L306" s="2">
        <v>0</v>
      </c>
      <c r="M306" s="2">
        <v>0</v>
      </c>
      <c r="N306" s="2">
        <v>0</v>
      </c>
      <c r="O306" s="151">
        <v>20</v>
      </c>
      <c r="P306" s="2">
        <v>0</v>
      </c>
      <c r="Q306" s="2">
        <v>0</v>
      </c>
      <c r="R306" s="2">
        <v>0</v>
      </c>
      <c r="S306" s="2">
        <v>0</v>
      </c>
      <c r="T306" s="2">
        <v>0</v>
      </c>
      <c r="U306" s="2">
        <v>20</v>
      </c>
      <c r="V306" t="s">
        <v>55</v>
      </c>
    </row>
    <row r="307" spans="1:22" x14ac:dyDescent="0.25">
      <c r="A307" t="s">
        <v>7941</v>
      </c>
      <c r="B307" t="s">
        <v>9786</v>
      </c>
      <c r="C307" t="s">
        <v>1</v>
      </c>
      <c r="D307" t="s">
        <v>7703</v>
      </c>
      <c r="E307" t="s">
        <v>9546</v>
      </c>
      <c r="F307" t="s">
        <v>9547</v>
      </c>
      <c r="G307">
        <v>5263</v>
      </c>
      <c r="H307">
        <v>5263</v>
      </c>
      <c r="I307">
        <v>5263</v>
      </c>
      <c r="J307">
        <v>5263</v>
      </c>
      <c r="K307">
        <v>0</v>
      </c>
      <c r="L307" s="2">
        <v>0</v>
      </c>
      <c r="M307" s="2">
        <v>0</v>
      </c>
      <c r="N307" s="2">
        <v>0</v>
      </c>
      <c r="O307" s="151">
        <v>330</v>
      </c>
      <c r="P307" s="2">
        <v>0</v>
      </c>
      <c r="Q307" s="2">
        <v>0</v>
      </c>
      <c r="R307" s="2">
        <v>0</v>
      </c>
      <c r="S307" s="2">
        <v>0</v>
      </c>
      <c r="T307" s="2">
        <v>0</v>
      </c>
      <c r="U307" s="2">
        <v>330</v>
      </c>
      <c r="V307" t="s">
        <v>55</v>
      </c>
    </row>
    <row r="308" spans="1:22" x14ac:dyDescent="0.25">
      <c r="A308" t="s">
        <v>7941</v>
      </c>
      <c r="B308" t="s">
        <v>9786</v>
      </c>
      <c r="C308" t="s">
        <v>1</v>
      </c>
      <c r="D308" t="s">
        <v>7703</v>
      </c>
      <c r="E308" t="s">
        <v>9546</v>
      </c>
      <c r="F308" t="s">
        <v>9547</v>
      </c>
      <c r="G308">
        <v>5262</v>
      </c>
      <c r="H308">
        <v>5262</v>
      </c>
      <c r="I308">
        <v>5262</v>
      </c>
      <c r="J308">
        <v>5262</v>
      </c>
      <c r="K308">
        <v>0</v>
      </c>
      <c r="L308" s="2">
        <v>0</v>
      </c>
      <c r="M308" s="2">
        <v>0</v>
      </c>
      <c r="N308" s="2">
        <v>0</v>
      </c>
      <c r="O308" s="151">
        <v>13.5</v>
      </c>
      <c r="P308" s="2">
        <v>0</v>
      </c>
      <c r="Q308" s="2">
        <v>0</v>
      </c>
      <c r="R308" s="2">
        <v>0</v>
      </c>
      <c r="S308" s="2">
        <v>0</v>
      </c>
      <c r="T308" s="2">
        <v>0</v>
      </c>
      <c r="U308" s="2">
        <v>13.5</v>
      </c>
      <c r="V308" t="s">
        <v>55</v>
      </c>
    </row>
    <row r="309" spans="1:22" x14ac:dyDescent="0.25">
      <c r="A309" t="s">
        <v>7941</v>
      </c>
      <c r="B309" t="s">
        <v>9786</v>
      </c>
      <c r="C309" t="s">
        <v>1</v>
      </c>
      <c r="D309" t="s">
        <v>7703</v>
      </c>
      <c r="E309" t="s">
        <v>9546</v>
      </c>
      <c r="F309" t="s">
        <v>9547</v>
      </c>
      <c r="G309">
        <v>5261</v>
      </c>
      <c r="H309">
        <v>5261</v>
      </c>
      <c r="I309">
        <v>5261</v>
      </c>
      <c r="J309">
        <v>5261</v>
      </c>
      <c r="K309">
        <v>0</v>
      </c>
      <c r="L309" s="2">
        <v>0</v>
      </c>
      <c r="M309" s="2">
        <v>0</v>
      </c>
      <c r="N309" s="2">
        <v>0</v>
      </c>
      <c r="O309" s="151">
        <v>17.2</v>
      </c>
      <c r="P309" s="2">
        <v>0</v>
      </c>
      <c r="Q309" s="2">
        <v>0</v>
      </c>
      <c r="R309" s="2">
        <v>0</v>
      </c>
      <c r="S309" s="2">
        <v>0</v>
      </c>
      <c r="T309" s="2">
        <v>0</v>
      </c>
      <c r="U309" s="2">
        <v>17.2</v>
      </c>
      <c r="V309" t="s">
        <v>55</v>
      </c>
    </row>
    <row r="310" spans="1:22" x14ac:dyDescent="0.25">
      <c r="A310" t="s">
        <v>7941</v>
      </c>
      <c r="B310" t="s">
        <v>9786</v>
      </c>
      <c r="C310" t="s">
        <v>1</v>
      </c>
      <c r="D310" t="s">
        <v>7703</v>
      </c>
      <c r="E310" t="s">
        <v>9546</v>
      </c>
      <c r="F310" t="s">
        <v>9547</v>
      </c>
      <c r="G310">
        <v>5260</v>
      </c>
      <c r="H310">
        <v>5260</v>
      </c>
      <c r="I310">
        <v>5260</v>
      </c>
      <c r="J310">
        <v>5260</v>
      </c>
      <c r="K310">
        <v>0</v>
      </c>
      <c r="L310" s="2">
        <v>0</v>
      </c>
      <c r="M310" s="2">
        <v>0</v>
      </c>
      <c r="N310" s="2">
        <v>0</v>
      </c>
      <c r="O310" s="151">
        <v>162.36000000000001</v>
      </c>
      <c r="P310" s="2">
        <v>0</v>
      </c>
      <c r="Q310" s="2">
        <v>0</v>
      </c>
      <c r="R310" s="2">
        <v>0</v>
      </c>
      <c r="S310" s="2">
        <v>0</v>
      </c>
      <c r="T310" s="2">
        <v>0</v>
      </c>
      <c r="U310" s="2">
        <v>162.36000000000001</v>
      </c>
      <c r="V310" t="s">
        <v>55</v>
      </c>
    </row>
    <row r="311" spans="1:22" x14ac:dyDescent="0.25">
      <c r="A311" t="s">
        <v>7941</v>
      </c>
      <c r="B311" t="s">
        <v>9786</v>
      </c>
      <c r="C311" t="s">
        <v>1</v>
      </c>
      <c r="D311" t="s">
        <v>7703</v>
      </c>
      <c r="E311" t="s">
        <v>9546</v>
      </c>
      <c r="F311" t="s">
        <v>9547</v>
      </c>
      <c r="G311">
        <v>5259</v>
      </c>
      <c r="H311">
        <v>5259</v>
      </c>
      <c r="I311">
        <v>5259</v>
      </c>
      <c r="J311">
        <v>5259</v>
      </c>
      <c r="K311">
        <v>0</v>
      </c>
      <c r="L311" s="2">
        <v>0</v>
      </c>
      <c r="M311" s="2">
        <v>0</v>
      </c>
      <c r="N311" s="2">
        <v>0</v>
      </c>
      <c r="O311" s="151">
        <v>469</v>
      </c>
      <c r="P311" s="2">
        <v>0</v>
      </c>
      <c r="Q311" s="2">
        <v>0</v>
      </c>
      <c r="R311" s="2">
        <v>0</v>
      </c>
      <c r="S311" s="2">
        <v>0</v>
      </c>
      <c r="T311" s="2">
        <v>0</v>
      </c>
      <c r="U311" s="2">
        <v>469</v>
      </c>
      <c r="V311" t="s">
        <v>55</v>
      </c>
    </row>
    <row r="312" spans="1:22" x14ac:dyDescent="0.25">
      <c r="A312" t="s">
        <v>7941</v>
      </c>
      <c r="B312" t="s">
        <v>9786</v>
      </c>
      <c r="C312" t="s">
        <v>1</v>
      </c>
      <c r="D312" t="s">
        <v>7703</v>
      </c>
      <c r="E312" t="s">
        <v>9546</v>
      </c>
      <c r="F312" t="s">
        <v>9547</v>
      </c>
      <c r="G312">
        <v>5258</v>
      </c>
      <c r="H312">
        <v>5258</v>
      </c>
      <c r="I312">
        <v>5258</v>
      </c>
      <c r="J312">
        <v>5258</v>
      </c>
      <c r="K312">
        <v>0</v>
      </c>
      <c r="L312" s="2">
        <v>0</v>
      </c>
      <c r="M312" s="2">
        <v>0</v>
      </c>
      <c r="N312" s="2">
        <v>0</v>
      </c>
      <c r="O312" s="151">
        <v>564</v>
      </c>
      <c r="P312" s="2">
        <v>0</v>
      </c>
      <c r="Q312" s="2">
        <v>0</v>
      </c>
      <c r="R312" s="2">
        <v>0</v>
      </c>
      <c r="S312" s="2">
        <v>0</v>
      </c>
      <c r="T312" s="2">
        <v>0</v>
      </c>
      <c r="U312" s="2">
        <v>564</v>
      </c>
      <c r="V312" t="s">
        <v>55</v>
      </c>
    </row>
    <row r="313" spans="1:22" x14ac:dyDescent="0.25">
      <c r="A313" t="s">
        <v>7941</v>
      </c>
      <c r="B313" t="s">
        <v>9786</v>
      </c>
      <c r="C313" t="s">
        <v>1</v>
      </c>
      <c r="D313" t="s">
        <v>7703</v>
      </c>
      <c r="E313" t="s">
        <v>9546</v>
      </c>
      <c r="F313" t="s">
        <v>9547</v>
      </c>
      <c r="G313">
        <v>5257</v>
      </c>
      <c r="H313">
        <v>5257</v>
      </c>
      <c r="I313">
        <v>5257</v>
      </c>
      <c r="J313">
        <v>5257</v>
      </c>
      <c r="K313">
        <v>0</v>
      </c>
      <c r="L313" s="2">
        <v>0</v>
      </c>
      <c r="M313" s="2">
        <v>0</v>
      </c>
      <c r="N313" s="2">
        <v>0</v>
      </c>
      <c r="O313" s="151">
        <v>47</v>
      </c>
      <c r="P313" s="2">
        <v>0</v>
      </c>
      <c r="Q313" s="2">
        <v>0</v>
      </c>
      <c r="R313" s="2">
        <v>0</v>
      </c>
      <c r="S313" s="2">
        <v>0</v>
      </c>
      <c r="T313" s="2">
        <v>0</v>
      </c>
      <c r="U313" s="2">
        <v>47</v>
      </c>
      <c r="V313" t="s">
        <v>55</v>
      </c>
    </row>
    <row r="314" spans="1:22" x14ac:dyDescent="0.25">
      <c r="A314" t="s">
        <v>7941</v>
      </c>
      <c r="B314" t="s">
        <v>9786</v>
      </c>
      <c r="C314" t="s">
        <v>1</v>
      </c>
      <c r="D314" t="s">
        <v>7703</v>
      </c>
      <c r="E314" t="s">
        <v>9546</v>
      </c>
      <c r="F314" t="s">
        <v>9547</v>
      </c>
      <c r="G314">
        <v>5256</v>
      </c>
      <c r="H314">
        <v>5256</v>
      </c>
      <c r="I314">
        <v>5256</v>
      </c>
      <c r="J314">
        <v>5256</v>
      </c>
      <c r="K314">
        <v>0</v>
      </c>
      <c r="L314" s="2">
        <v>0</v>
      </c>
      <c r="M314" s="2">
        <v>0</v>
      </c>
      <c r="N314" s="2">
        <v>0</v>
      </c>
      <c r="O314" s="151">
        <v>642.5</v>
      </c>
      <c r="P314" s="2">
        <v>0</v>
      </c>
      <c r="Q314" s="2">
        <v>0</v>
      </c>
      <c r="R314" s="2">
        <v>0</v>
      </c>
      <c r="S314" s="2">
        <v>0</v>
      </c>
      <c r="T314" s="2">
        <v>0</v>
      </c>
      <c r="U314" s="2">
        <v>642.5</v>
      </c>
      <c r="V314" t="s">
        <v>55</v>
      </c>
    </row>
    <row r="315" spans="1:22" x14ac:dyDescent="0.25">
      <c r="A315" t="s">
        <v>7941</v>
      </c>
      <c r="B315" t="s">
        <v>9786</v>
      </c>
      <c r="C315" t="s">
        <v>1</v>
      </c>
      <c r="D315" t="s">
        <v>7703</v>
      </c>
      <c r="E315" t="s">
        <v>9546</v>
      </c>
      <c r="F315" t="s">
        <v>9547</v>
      </c>
      <c r="G315">
        <v>5255</v>
      </c>
      <c r="H315">
        <v>5255</v>
      </c>
      <c r="I315">
        <v>5255</v>
      </c>
      <c r="J315">
        <v>5255</v>
      </c>
      <c r="K315">
        <v>0</v>
      </c>
      <c r="L315" s="2">
        <v>0</v>
      </c>
      <c r="M315" s="2">
        <v>0</v>
      </c>
      <c r="N315" s="2">
        <v>0</v>
      </c>
      <c r="O315" s="151">
        <v>39.35</v>
      </c>
      <c r="P315" s="2">
        <v>0</v>
      </c>
      <c r="Q315" s="2">
        <v>0</v>
      </c>
      <c r="R315" s="2">
        <v>0</v>
      </c>
      <c r="S315" s="2">
        <v>0</v>
      </c>
      <c r="T315" s="2">
        <v>0</v>
      </c>
      <c r="U315" s="2">
        <v>39.35</v>
      </c>
      <c r="V315" t="s">
        <v>55</v>
      </c>
    </row>
    <row r="316" spans="1:22" x14ac:dyDescent="0.25">
      <c r="A316" t="s">
        <v>7941</v>
      </c>
      <c r="B316" t="s">
        <v>9786</v>
      </c>
      <c r="C316" t="s">
        <v>1</v>
      </c>
      <c r="D316" t="s">
        <v>7703</v>
      </c>
      <c r="E316" t="s">
        <v>9546</v>
      </c>
      <c r="F316" t="s">
        <v>9547</v>
      </c>
      <c r="G316">
        <v>5254</v>
      </c>
      <c r="H316">
        <v>5254</v>
      </c>
      <c r="I316">
        <v>5254</v>
      </c>
      <c r="J316">
        <v>5254</v>
      </c>
      <c r="K316">
        <v>0</v>
      </c>
      <c r="L316" s="2">
        <v>0</v>
      </c>
      <c r="M316" s="2">
        <v>0</v>
      </c>
      <c r="N316" s="2">
        <v>0</v>
      </c>
      <c r="O316" s="151">
        <v>117.5</v>
      </c>
      <c r="P316" s="2">
        <v>0</v>
      </c>
      <c r="Q316" s="2">
        <v>0</v>
      </c>
      <c r="R316" s="2">
        <v>0</v>
      </c>
      <c r="S316" s="2">
        <v>0</v>
      </c>
      <c r="T316" s="2">
        <v>0</v>
      </c>
      <c r="U316" s="2">
        <v>117.5</v>
      </c>
      <c r="V316" t="s">
        <v>55</v>
      </c>
    </row>
    <row r="317" spans="1:22" x14ac:dyDescent="0.25">
      <c r="A317" t="s">
        <v>7941</v>
      </c>
      <c r="B317" t="s">
        <v>9786</v>
      </c>
      <c r="C317" t="s">
        <v>1</v>
      </c>
      <c r="D317" t="s">
        <v>7703</v>
      </c>
      <c r="E317" t="s">
        <v>9546</v>
      </c>
      <c r="F317" t="s">
        <v>9547</v>
      </c>
      <c r="G317">
        <v>5253</v>
      </c>
      <c r="H317">
        <v>5253</v>
      </c>
      <c r="I317">
        <v>5253</v>
      </c>
      <c r="J317">
        <v>5253</v>
      </c>
      <c r="K317">
        <v>0</v>
      </c>
      <c r="L317" s="2">
        <v>0</v>
      </c>
      <c r="M317" s="2">
        <v>0</v>
      </c>
      <c r="N317" s="2">
        <v>0</v>
      </c>
      <c r="O317" s="151">
        <v>11.2</v>
      </c>
      <c r="P317" s="2">
        <v>0</v>
      </c>
      <c r="Q317" s="2">
        <v>0</v>
      </c>
      <c r="R317" s="2">
        <v>0</v>
      </c>
      <c r="S317" s="2">
        <v>0</v>
      </c>
      <c r="T317" s="2">
        <v>0</v>
      </c>
      <c r="U317" s="2">
        <v>11.2</v>
      </c>
      <c r="V317" t="s">
        <v>55</v>
      </c>
    </row>
    <row r="318" spans="1:22" x14ac:dyDescent="0.25">
      <c r="A318" t="s">
        <v>7941</v>
      </c>
      <c r="B318" t="s">
        <v>9786</v>
      </c>
      <c r="C318" t="s">
        <v>1</v>
      </c>
      <c r="D318" t="s">
        <v>7703</v>
      </c>
      <c r="E318" t="s">
        <v>9546</v>
      </c>
      <c r="F318" t="s">
        <v>9547</v>
      </c>
      <c r="G318">
        <v>5252</v>
      </c>
      <c r="H318">
        <v>5252</v>
      </c>
      <c r="I318">
        <v>5252</v>
      </c>
      <c r="J318">
        <v>5252</v>
      </c>
      <c r="K318">
        <v>0</v>
      </c>
      <c r="L318" s="2">
        <v>0</v>
      </c>
      <c r="M318" s="2">
        <v>0</v>
      </c>
      <c r="N318" s="2">
        <v>0</v>
      </c>
      <c r="O318" s="151">
        <v>495</v>
      </c>
      <c r="P318" s="2">
        <v>0</v>
      </c>
      <c r="Q318" s="2">
        <v>0</v>
      </c>
      <c r="R318" s="2">
        <v>0</v>
      </c>
      <c r="S318" s="2">
        <v>0</v>
      </c>
      <c r="T318" s="2">
        <v>0</v>
      </c>
      <c r="U318" s="2">
        <v>495</v>
      </c>
      <c r="V318" t="s">
        <v>55</v>
      </c>
    </row>
    <row r="319" spans="1:22" x14ac:dyDescent="0.25">
      <c r="A319" t="s">
        <v>7941</v>
      </c>
      <c r="B319" t="s">
        <v>9786</v>
      </c>
      <c r="C319" t="s">
        <v>1</v>
      </c>
      <c r="D319" t="s">
        <v>7703</v>
      </c>
      <c r="E319" t="s">
        <v>9546</v>
      </c>
      <c r="F319" t="s">
        <v>9547</v>
      </c>
      <c r="G319">
        <v>5251</v>
      </c>
      <c r="H319">
        <v>5251</v>
      </c>
      <c r="I319">
        <v>5251</v>
      </c>
      <c r="J319">
        <v>5251</v>
      </c>
      <c r="K319">
        <v>0</v>
      </c>
      <c r="L319" s="2">
        <v>0</v>
      </c>
      <c r="M319" s="2">
        <v>0</v>
      </c>
      <c r="N319" s="2">
        <v>0</v>
      </c>
      <c r="O319" s="151">
        <v>49.3</v>
      </c>
      <c r="P319" s="2">
        <v>0</v>
      </c>
      <c r="Q319" s="2">
        <v>0</v>
      </c>
      <c r="R319" s="2">
        <v>0</v>
      </c>
      <c r="S319" s="2">
        <v>0</v>
      </c>
      <c r="T319" s="2">
        <v>0</v>
      </c>
      <c r="U319" s="2">
        <v>49.3</v>
      </c>
      <c r="V319" t="s">
        <v>55</v>
      </c>
    </row>
    <row r="320" spans="1:22" x14ac:dyDescent="0.25">
      <c r="A320" t="s">
        <v>7941</v>
      </c>
      <c r="B320" t="s">
        <v>9786</v>
      </c>
      <c r="C320" t="s">
        <v>1</v>
      </c>
      <c r="D320" t="s">
        <v>7703</v>
      </c>
      <c r="E320" t="s">
        <v>9546</v>
      </c>
      <c r="F320" t="s">
        <v>9547</v>
      </c>
      <c r="G320">
        <v>5250</v>
      </c>
      <c r="H320">
        <v>5250</v>
      </c>
      <c r="I320">
        <v>5250</v>
      </c>
      <c r="J320">
        <v>5250</v>
      </c>
      <c r="K320">
        <v>0</v>
      </c>
      <c r="L320" s="2">
        <v>0</v>
      </c>
      <c r="M320" s="2">
        <v>0</v>
      </c>
      <c r="N320" s="2">
        <v>0</v>
      </c>
      <c r="O320" s="151">
        <v>47.3</v>
      </c>
      <c r="P320" s="2">
        <v>0</v>
      </c>
      <c r="Q320" s="2">
        <v>0</v>
      </c>
      <c r="R320" s="2">
        <v>0</v>
      </c>
      <c r="S320" s="2">
        <v>0</v>
      </c>
      <c r="T320" s="2">
        <v>0</v>
      </c>
      <c r="U320" s="2">
        <v>47.3</v>
      </c>
      <c r="V320" t="s">
        <v>55</v>
      </c>
    </row>
    <row r="321" spans="1:22" x14ac:dyDescent="0.25">
      <c r="A321" t="s">
        <v>7941</v>
      </c>
      <c r="B321" t="s">
        <v>9786</v>
      </c>
      <c r="C321" t="s">
        <v>1</v>
      </c>
      <c r="D321" t="s">
        <v>7703</v>
      </c>
      <c r="E321" t="s">
        <v>9546</v>
      </c>
      <c r="F321" t="s">
        <v>9547</v>
      </c>
      <c r="G321">
        <v>5249</v>
      </c>
      <c r="H321">
        <v>5249</v>
      </c>
      <c r="I321">
        <v>5249</v>
      </c>
      <c r="J321">
        <v>5249</v>
      </c>
      <c r="K321">
        <v>0</v>
      </c>
      <c r="L321" s="2">
        <v>0</v>
      </c>
      <c r="M321" s="2">
        <v>0</v>
      </c>
      <c r="N321" s="2">
        <v>0</v>
      </c>
      <c r="O321" s="151">
        <v>524.5</v>
      </c>
      <c r="P321" s="2">
        <v>0</v>
      </c>
      <c r="Q321" s="2">
        <v>0</v>
      </c>
      <c r="R321" s="2">
        <v>0</v>
      </c>
      <c r="S321" s="2">
        <v>0</v>
      </c>
      <c r="T321" s="2">
        <v>0</v>
      </c>
      <c r="U321" s="2">
        <v>524.5</v>
      </c>
      <c r="V321" t="s">
        <v>55</v>
      </c>
    </row>
    <row r="322" spans="1:22" x14ac:dyDescent="0.25">
      <c r="A322" t="s">
        <v>7941</v>
      </c>
      <c r="B322" t="s">
        <v>9786</v>
      </c>
      <c r="C322" t="s">
        <v>1</v>
      </c>
      <c r="D322" t="s">
        <v>7703</v>
      </c>
      <c r="E322" t="s">
        <v>9546</v>
      </c>
      <c r="F322" t="s">
        <v>9547</v>
      </c>
      <c r="G322">
        <v>5248</v>
      </c>
      <c r="H322">
        <v>5248</v>
      </c>
      <c r="I322">
        <v>5248</v>
      </c>
      <c r="J322">
        <v>5248</v>
      </c>
      <c r="K322">
        <v>0</v>
      </c>
      <c r="L322" s="2">
        <v>0</v>
      </c>
      <c r="M322" s="2">
        <v>0</v>
      </c>
      <c r="N322" s="2">
        <v>0</v>
      </c>
      <c r="O322" s="151">
        <v>296.5</v>
      </c>
      <c r="P322" s="2">
        <v>0</v>
      </c>
      <c r="Q322" s="2">
        <v>0</v>
      </c>
      <c r="R322" s="2">
        <v>0</v>
      </c>
      <c r="S322" s="2">
        <v>0</v>
      </c>
      <c r="T322" s="2">
        <v>0</v>
      </c>
      <c r="U322" s="2">
        <v>296.5</v>
      </c>
      <c r="V322" t="s">
        <v>55</v>
      </c>
    </row>
    <row r="323" spans="1:22" x14ac:dyDescent="0.25">
      <c r="A323" t="s">
        <v>7941</v>
      </c>
      <c r="B323" t="s">
        <v>9786</v>
      </c>
      <c r="C323" t="s">
        <v>1</v>
      </c>
      <c r="D323" t="s">
        <v>7703</v>
      </c>
      <c r="E323" t="s">
        <v>9546</v>
      </c>
      <c r="F323" t="s">
        <v>9547</v>
      </c>
      <c r="G323">
        <v>5247</v>
      </c>
      <c r="H323">
        <v>5247</v>
      </c>
      <c r="I323">
        <v>5247</v>
      </c>
      <c r="J323">
        <v>5247</v>
      </c>
      <c r="K323">
        <v>0</v>
      </c>
      <c r="L323" s="2">
        <v>0</v>
      </c>
      <c r="M323" s="2">
        <v>0</v>
      </c>
      <c r="N323" s="2">
        <v>0</v>
      </c>
      <c r="O323" s="151">
        <v>40</v>
      </c>
      <c r="P323" s="2">
        <v>0</v>
      </c>
      <c r="Q323" s="2">
        <v>0</v>
      </c>
      <c r="R323" s="2">
        <v>0</v>
      </c>
      <c r="S323" s="2">
        <v>0</v>
      </c>
      <c r="T323" s="2">
        <v>0</v>
      </c>
      <c r="U323" s="2">
        <v>40</v>
      </c>
      <c r="V323" t="s">
        <v>55</v>
      </c>
    </row>
    <row r="324" spans="1:22" x14ac:dyDescent="0.25">
      <c r="A324" t="s">
        <v>7941</v>
      </c>
      <c r="B324" t="s">
        <v>9786</v>
      </c>
      <c r="C324" t="s">
        <v>1</v>
      </c>
      <c r="D324" t="s">
        <v>7703</v>
      </c>
      <c r="E324" t="s">
        <v>9546</v>
      </c>
      <c r="F324" t="s">
        <v>9547</v>
      </c>
      <c r="G324">
        <v>5246</v>
      </c>
      <c r="H324">
        <v>5246</v>
      </c>
      <c r="I324">
        <v>5246</v>
      </c>
      <c r="J324">
        <v>5246</v>
      </c>
      <c r="K324">
        <v>0</v>
      </c>
      <c r="L324" s="2">
        <v>0</v>
      </c>
      <c r="M324" s="2">
        <v>0</v>
      </c>
      <c r="N324" s="2">
        <v>0</v>
      </c>
      <c r="O324" s="151">
        <v>39</v>
      </c>
      <c r="P324" s="2">
        <v>0</v>
      </c>
      <c r="Q324" s="2">
        <v>0</v>
      </c>
      <c r="R324" s="2">
        <v>0</v>
      </c>
      <c r="S324" s="2">
        <v>0</v>
      </c>
      <c r="T324" s="2">
        <v>0</v>
      </c>
      <c r="U324" s="2">
        <v>39</v>
      </c>
      <c r="V324" t="s">
        <v>55</v>
      </c>
    </row>
    <row r="325" spans="1:22" x14ac:dyDescent="0.25">
      <c r="A325" t="s">
        <v>7941</v>
      </c>
      <c r="B325" t="s">
        <v>9786</v>
      </c>
      <c r="C325" t="s">
        <v>1</v>
      </c>
      <c r="D325" t="s">
        <v>7703</v>
      </c>
      <c r="E325" t="s">
        <v>9546</v>
      </c>
      <c r="F325" t="s">
        <v>9547</v>
      </c>
      <c r="G325">
        <v>5245</v>
      </c>
      <c r="H325">
        <v>5245</v>
      </c>
      <c r="I325">
        <v>5245</v>
      </c>
      <c r="J325">
        <v>5245</v>
      </c>
      <c r="K325">
        <v>0</v>
      </c>
      <c r="L325" s="2">
        <v>0</v>
      </c>
      <c r="M325" s="2">
        <v>0</v>
      </c>
      <c r="N325" s="2">
        <v>0</v>
      </c>
      <c r="O325" s="151">
        <v>472.35</v>
      </c>
      <c r="P325" s="2">
        <v>0</v>
      </c>
      <c r="Q325" s="2">
        <v>0</v>
      </c>
      <c r="R325" s="2">
        <v>0</v>
      </c>
      <c r="S325" s="2">
        <v>0</v>
      </c>
      <c r="T325" s="2">
        <v>0</v>
      </c>
      <c r="U325" s="2">
        <v>472.35</v>
      </c>
      <c r="V325" t="s">
        <v>55</v>
      </c>
    </row>
    <row r="326" spans="1:22" x14ac:dyDescent="0.25">
      <c r="A326" t="s">
        <v>7941</v>
      </c>
      <c r="B326" t="s">
        <v>9786</v>
      </c>
      <c r="C326" t="s">
        <v>1</v>
      </c>
      <c r="D326" t="s">
        <v>7703</v>
      </c>
      <c r="E326" t="s">
        <v>9546</v>
      </c>
      <c r="F326" t="s">
        <v>9547</v>
      </c>
      <c r="G326">
        <v>5244</v>
      </c>
      <c r="H326">
        <v>5244</v>
      </c>
      <c r="I326">
        <v>5244</v>
      </c>
      <c r="J326">
        <v>5244</v>
      </c>
      <c r="K326">
        <v>0</v>
      </c>
      <c r="L326" s="2">
        <v>0</v>
      </c>
      <c r="M326" s="2">
        <v>0</v>
      </c>
      <c r="N326" s="2">
        <v>0</v>
      </c>
      <c r="O326" s="151">
        <v>67.7</v>
      </c>
      <c r="P326" s="2">
        <v>0</v>
      </c>
      <c r="Q326" s="2">
        <v>0</v>
      </c>
      <c r="R326" s="2">
        <v>0</v>
      </c>
      <c r="S326" s="2">
        <v>0</v>
      </c>
      <c r="T326" s="2">
        <v>0</v>
      </c>
      <c r="U326" s="2">
        <v>67.7</v>
      </c>
      <c r="V326" t="s">
        <v>55</v>
      </c>
    </row>
    <row r="327" spans="1:22" x14ac:dyDescent="0.25">
      <c r="A327" t="s">
        <v>7941</v>
      </c>
      <c r="B327" t="s">
        <v>9786</v>
      </c>
      <c r="C327" t="s">
        <v>1</v>
      </c>
      <c r="D327" t="s">
        <v>7703</v>
      </c>
      <c r="E327" t="s">
        <v>9546</v>
      </c>
      <c r="F327" t="s">
        <v>9547</v>
      </c>
      <c r="G327">
        <v>5243</v>
      </c>
      <c r="H327">
        <v>5243</v>
      </c>
      <c r="I327">
        <v>5243</v>
      </c>
      <c r="J327">
        <v>5243</v>
      </c>
      <c r="K327">
        <v>0</v>
      </c>
      <c r="L327" s="2">
        <v>0</v>
      </c>
      <c r="M327" s="2">
        <v>0</v>
      </c>
      <c r="N327" s="2">
        <v>0</v>
      </c>
      <c r="O327" s="151">
        <v>454.4</v>
      </c>
      <c r="P327" s="2">
        <v>0</v>
      </c>
      <c r="Q327" s="2">
        <v>0</v>
      </c>
      <c r="R327" s="2">
        <v>0</v>
      </c>
      <c r="S327" s="2">
        <v>0</v>
      </c>
      <c r="T327" s="2">
        <v>0</v>
      </c>
      <c r="U327" s="2">
        <v>454.4</v>
      </c>
      <c r="V327" t="s">
        <v>55</v>
      </c>
    </row>
    <row r="328" spans="1:22" x14ac:dyDescent="0.25">
      <c r="A328" t="s">
        <v>7941</v>
      </c>
      <c r="B328" t="s">
        <v>9786</v>
      </c>
      <c r="C328" t="s">
        <v>1</v>
      </c>
      <c r="D328" t="s">
        <v>7703</v>
      </c>
      <c r="E328" t="s">
        <v>9546</v>
      </c>
      <c r="F328" t="s">
        <v>9547</v>
      </c>
      <c r="G328">
        <v>5242</v>
      </c>
      <c r="H328">
        <v>5242</v>
      </c>
      <c r="I328">
        <v>5242</v>
      </c>
      <c r="J328">
        <v>5242</v>
      </c>
      <c r="K328">
        <v>0</v>
      </c>
      <c r="L328" s="2">
        <v>0</v>
      </c>
      <c r="M328" s="2">
        <v>0</v>
      </c>
      <c r="N328" s="2">
        <v>0</v>
      </c>
      <c r="O328" s="151">
        <v>509</v>
      </c>
      <c r="P328" s="2">
        <v>0</v>
      </c>
      <c r="Q328" s="2">
        <v>0</v>
      </c>
      <c r="R328" s="2">
        <v>0</v>
      </c>
      <c r="S328" s="2">
        <v>0</v>
      </c>
      <c r="T328" s="2">
        <v>0</v>
      </c>
      <c r="U328" s="2">
        <v>509</v>
      </c>
      <c r="V328" t="s">
        <v>55</v>
      </c>
    </row>
    <row r="329" spans="1:22" x14ac:dyDescent="0.25">
      <c r="A329" t="s">
        <v>7941</v>
      </c>
      <c r="B329" t="s">
        <v>9786</v>
      </c>
      <c r="C329" t="s">
        <v>1</v>
      </c>
      <c r="D329" t="s">
        <v>7703</v>
      </c>
      <c r="E329" t="s">
        <v>9546</v>
      </c>
      <c r="F329" t="s">
        <v>9547</v>
      </c>
      <c r="G329">
        <v>5241</v>
      </c>
      <c r="H329">
        <v>5241</v>
      </c>
      <c r="I329">
        <v>5241</v>
      </c>
      <c r="J329">
        <v>5241</v>
      </c>
      <c r="K329">
        <v>0</v>
      </c>
      <c r="L329" s="2">
        <v>0</v>
      </c>
      <c r="M329" s="2">
        <v>0</v>
      </c>
      <c r="N329" s="2">
        <v>0</v>
      </c>
      <c r="O329" s="151">
        <v>10.85</v>
      </c>
      <c r="P329" s="2">
        <v>0</v>
      </c>
      <c r="Q329" s="2">
        <v>0</v>
      </c>
      <c r="R329" s="2">
        <v>0</v>
      </c>
      <c r="S329" s="2">
        <v>0</v>
      </c>
      <c r="T329" s="2">
        <v>0</v>
      </c>
      <c r="U329" s="2">
        <v>10.85</v>
      </c>
      <c r="V329" t="s">
        <v>55</v>
      </c>
    </row>
    <row r="330" spans="1:22" x14ac:dyDescent="0.25">
      <c r="A330" t="s">
        <v>7941</v>
      </c>
      <c r="B330" t="s">
        <v>9786</v>
      </c>
      <c r="C330" t="s">
        <v>1</v>
      </c>
      <c r="D330" t="s">
        <v>7703</v>
      </c>
      <c r="E330" t="s">
        <v>9546</v>
      </c>
      <c r="F330" t="s">
        <v>9547</v>
      </c>
      <c r="G330">
        <v>5240</v>
      </c>
      <c r="H330">
        <v>5240</v>
      </c>
      <c r="I330">
        <v>5240</v>
      </c>
      <c r="J330">
        <v>5240</v>
      </c>
      <c r="K330">
        <v>0</v>
      </c>
      <c r="L330" s="2">
        <v>0</v>
      </c>
      <c r="M330" s="2">
        <v>0</v>
      </c>
      <c r="N330" s="2">
        <v>0</v>
      </c>
      <c r="O330" s="151">
        <v>45</v>
      </c>
      <c r="P330" s="2">
        <v>0</v>
      </c>
      <c r="Q330" s="2">
        <v>0</v>
      </c>
      <c r="R330" s="2">
        <v>0</v>
      </c>
      <c r="S330" s="2">
        <v>0</v>
      </c>
      <c r="T330" s="2">
        <v>0</v>
      </c>
      <c r="U330" s="2">
        <v>45</v>
      </c>
      <c r="V330" t="s">
        <v>55</v>
      </c>
    </row>
    <row r="331" spans="1:22" x14ac:dyDescent="0.25">
      <c r="A331" t="s">
        <v>7941</v>
      </c>
      <c r="B331" t="s">
        <v>9785</v>
      </c>
      <c r="C331" t="s">
        <v>1</v>
      </c>
      <c r="D331" t="s">
        <v>7703</v>
      </c>
      <c r="E331" t="s">
        <v>9546</v>
      </c>
      <c r="F331" t="s">
        <v>9547</v>
      </c>
      <c r="G331">
        <v>5239</v>
      </c>
      <c r="H331">
        <v>5239</v>
      </c>
      <c r="I331">
        <v>5239</v>
      </c>
      <c r="J331">
        <v>5239</v>
      </c>
      <c r="K331">
        <v>0</v>
      </c>
      <c r="L331" s="2">
        <v>0</v>
      </c>
      <c r="M331" s="2">
        <v>0</v>
      </c>
      <c r="N331" s="2">
        <v>0</v>
      </c>
      <c r="O331" s="151">
        <v>895</v>
      </c>
      <c r="P331" s="2">
        <v>0</v>
      </c>
      <c r="Q331" s="2">
        <v>0</v>
      </c>
      <c r="R331" s="2">
        <v>0</v>
      </c>
      <c r="S331" s="2">
        <v>0</v>
      </c>
      <c r="T331" s="2">
        <v>0</v>
      </c>
      <c r="U331" s="2">
        <v>895</v>
      </c>
      <c r="V331" t="s">
        <v>55</v>
      </c>
    </row>
    <row r="332" spans="1:22" x14ac:dyDescent="0.25">
      <c r="A332" t="s">
        <v>7941</v>
      </c>
      <c r="B332" t="s">
        <v>9785</v>
      </c>
      <c r="C332" t="s">
        <v>1</v>
      </c>
      <c r="D332" t="s">
        <v>7703</v>
      </c>
      <c r="E332" t="s">
        <v>9546</v>
      </c>
      <c r="F332" t="s">
        <v>9547</v>
      </c>
      <c r="G332">
        <v>5238</v>
      </c>
      <c r="H332">
        <v>5238</v>
      </c>
      <c r="I332">
        <v>5238</v>
      </c>
      <c r="J332">
        <v>5238</v>
      </c>
      <c r="K332">
        <v>0</v>
      </c>
      <c r="L332" s="2">
        <v>0</v>
      </c>
      <c r="M332" s="2">
        <v>0</v>
      </c>
      <c r="N332" s="2">
        <v>0</v>
      </c>
      <c r="O332" s="151">
        <v>368</v>
      </c>
      <c r="P332" s="2">
        <v>0</v>
      </c>
      <c r="Q332" s="2">
        <v>0</v>
      </c>
      <c r="R332" s="2">
        <v>0</v>
      </c>
      <c r="S332" s="2">
        <v>0</v>
      </c>
      <c r="T332" s="2">
        <v>0</v>
      </c>
      <c r="U332" s="2">
        <v>368</v>
      </c>
      <c r="V332" t="s">
        <v>55</v>
      </c>
    </row>
    <row r="333" spans="1:22" x14ac:dyDescent="0.25">
      <c r="A333" t="s">
        <v>7941</v>
      </c>
      <c r="B333" t="s">
        <v>9785</v>
      </c>
      <c r="C333" t="s">
        <v>1</v>
      </c>
      <c r="D333" t="s">
        <v>7703</v>
      </c>
      <c r="E333" t="s">
        <v>9546</v>
      </c>
      <c r="F333" t="s">
        <v>9547</v>
      </c>
      <c r="G333">
        <v>5237</v>
      </c>
      <c r="H333">
        <v>5237</v>
      </c>
      <c r="I333">
        <v>5237</v>
      </c>
      <c r="J333">
        <v>5237</v>
      </c>
      <c r="K333">
        <v>0</v>
      </c>
      <c r="L333" s="2">
        <v>0</v>
      </c>
      <c r="M333" s="2">
        <v>0</v>
      </c>
      <c r="N333" s="2">
        <v>0</v>
      </c>
      <c r="O333" s="151">
        <v>30</v>
      </c>
      <c r="P333" s="2">
        <v>0</v>
      </c>
      <c r="Q333" s="2">
        <v>0</v>
      </c>
      <c r="R333" s="2">
        <v>0</v>
      </c>
      <c r="S333" s="2">
        <v>0</v>
      </c>
      <c r="T333" s="2">
        <v>0</v>
      </c>
      <c r="U333" s="2">
        <v>30</v>
      </c>
      <c r="V333" t="s">
        <v>55</v>
      </c>
    </row>
    <row r="334" spans="1:22" x14ac:dyDescent="0.25">
      <c r="A334" t="s">
        <v>7941</v>
      </c>
      <c r="B334" t="s">
        <v>9785</v>
      </c>
      <c r="C334" t="s">
        <v>1</v>
      </c>
      <c r="D334" t="s">
        <v>7703</v>
      </c>
      <c r="E334" t="s">
        <v>9546</v>
      </c>
      <c r="F334" t="s">
        <v>9547</v>
      </c>
      <c r="G334">
        <v>5236</v>
      </c>
      <c r="H334">
        <v>5236</v>
      </c>
      <c r="I334">
        <v>5236</v>
      </c>
      <c r="J334">
        <v>5236</v>
      </c>
      <c r="K334">
        <v>0</v>
      </c>
      <c r="L334" s="2">
        <v>0</v>
      </c>
      <c r="M334" s="2">
        <v>0</v>
      </c>
      <c r="N334" s="2">
        <v>0</v>
      </c>
      <c r="O334" s="151">
        <v>45</v>
      </c>
      <c r="P334" s="2">
        <v>0</v>
      </c>
      <c r="Q334" s="2">
        <v>0</v>
      </c>
      <c r="R334" s="2">
        <v>0</v>
      </c>
      <c r="S334" s="2">
        <v>0</v>
      </c>
      <c r="T334" s="2">
        <v>0</v>
      </c>
      <c r="U334" s="2">
        <v>45</v>
      </c>
      <c r="V334" t="s">
        <v>55</v>
      </c>
    </row>
    <row r="335" spans="1:22" x14ac:dyDescent="0.25">
      <c r="A335" t="s">
        <v>7941</v>
      </c>
      <c r="B335" t="s">
        <v>9785</v>
      </c>
      <c r="C335" t="s">
        <v>1</v>
      </c>
      <c r="D335" t="s">
        <v>7703</v>
      </c>
      <c r="E335" t="s">
        <v>9546</v>
      </c>
      <c r="F335" t="s">
        <v>9547</v>
      </c>
      <c r="G335">
        <v>5235</v>
      </c>
      <c r="H335">
        <v>5235</v>
      </c>
      <c r="I335">
        <v>5235</v>
      </c>
      <c r="J335">
        <v>5235</v>
      </c>
      <c r="K335">
        <v>0</v>
      </c>
      <c r="L335" s="2">
        <v>0</v>
      </c>
      <c r="M335" s="2">
        <v>0</v>
      </c>
      <c r="N335" s="2">
        <v>0</v>
      </c>
      <c r="O335" s="151">
        <v>201</v>
      </c>
      <c r="P335" s="2">
        <v>0</v>
      </c>
      <c r="Q335" s="2">
        <v>0</v>
      </c>
      <c r="R335" s="2">
        <v>0</v>
      </c>
      <c r="S335" s="2">
        <v>0</v>
      </c>
      <c r="T335" s="2">
        <v>0</v>
      </c>
      <c r="U335" s="2">
        <v>201</v>
      </c>
      <c r="V335" t="s">
        <v>55</v>
      </c>
    </row>
    <row r="336" spans="1:22" x14ac:dyDescent="0.25">
      <c r="A336" t="s">
        <v>7941</v>
      </c>
      <c r="B336" t="s">
        <v>9785</v>
      </c>
      <c r="C336" t="s">
        <v>1</v>
      </c>
      <c r="D336" t="s">
        <v>7703</v>
      </c>
      <c r="E336" t="s">
        <v>9546</v>
      </c>
      <c r="F336" t="s">
        <v>9547</v>
      </c>
      <c r="G336">
        <v>5234</v>
      </c>
      <c r="H336">
        <v>5234</v>
      </c>
      <c r="I336">
        <v>5234</v>
      </c>
      <c r="J336">
        <v>5234</v>
      </c>
      <c r="K336">
        <v>0</v>
      </c>
      <c r="L336" s="2">
        <v>0</v>
      </c>
      <c r="M336" s="2">
        <v>0</v>
      </c>
      <c r="N336" s="2">
        <v>0</v>
      </c>
      <c r="O336" s="151">
        <v>37.5</v>
      </c>
      <c r="P336" s="2">
        <v>0</v>
      </c>
      <c r="Q336" s="2">
        <v>0</v>
      </c>
      <c r="R336" s="2">
        <v>0</v>
      </c>
      <c r="S336" s="2">
        <v>0</v>
      </c>
      <c r="T336" s="2">
        <v>0</v>
      </c>
      <c r="U336" s="2">
        <v>37.5</v>
      </c>
      <c r="V336" t="s">
        <v>55</v>
      </c>
    </row>
    <row r="337" spans="1:22" x14ac:dyDescent="0.25">
      <c r="A337" t="s">
        <v>7941</v>
      </c>
      <c r="B337" t="s">
        <v>9785</v>
      </c>
      <c r="C337" t="s">
        <v>1</v>
      </c>
      <c r="D337" t="s">
        <v>7703</v>
      </c>
      <c r="E337" t="s">
        <v>9546</v>
      </c>
      <c r="F337" t="s">
        <v>9547</v>
      </c>
      <c r="G337">
        <v>5233</v>
      </c>
      <c r="H337">
        <v>5233</v>
      </c>
      <c r="I337">
        <v>5233</v>
      </c>
      <c r="J337">
        <v>5233</v>
      </c>
      <c r="K337">
        <v>0</v>
      </c>
      <c r="L337" s="2">
        <v>0</v>
      </c>
      <c r="M337" s="2">
        <v>0</v>
      </c>
      <c r="N337" s="2">
        <v>0</v>
      </c>
      <c r="O337" s="151">
        <v>47.25</v>
      </c>
      <c r="P337" s="2">
        <v>0</v>
      </c>
      <c r="Q337" s="2">
        <v>0</v>
      </c>
      <c r="R337" s="2">
        <v>0</v>
      </c>
      <c r="S337" s="2">
        <v>0</v>
      </c>
      <c r="T337" s="2">
        <v>0</v>
      </c>
      <c r="U337" s="2">
        <v>47.25</v>
      </c>
      <c r="V337" t="s">
        <v>55</v>
      </c>
    </row>
    <row r="338" spans="1:22" x14ac:dyDescent="0.25">
      <c r="A338" t="s">
        <v>7941</v>
      </c>
      <c r="B338" t="s">
        <v>9785</v>
      </c>
      <c r="C338" t="s">
        <v>1</v>
      </c>
      <c r="D338" t="s">
        <v>7703</v>
      </c>
      <c r="E338" t="s">
        <v>9546</v>
      </c>
      <c r="F338" t="s">
        <v>9547</v>
      </c>
      <c r="G338">
        <v>5232</v>
      </c>
      <c r="H338">
        <v>5232</v>
      </c>
      <c r="I338">
        <v>5232</v>
      </c>
      <c r="J338">
        <v>5232</v>
      </c>
      <c r="K338">
        <v>0</v>
      </c>
      <c r="L338" s="2">
        <v>0</v>
      </c>
      <c r="M338" s="2">
        <v>0</v>
      </c>
      <c r="N338" s="2">
        <v>0</v>
      </c>
      <c r="O338" s="151">
        <v>419.32</v>
      </c>
      <c r="P338" s="2">
        <v>0</v>
      </c>
      <c r="Q338" s="2">
        <v>0</v>
      </c>
      <c r="R338" s="2">
        <v>0</v>
      </c>
      <c r="S338" s="2">
        <v>0</v>
      </c>
      <c r="T338" s="2">
        <v>0</v>
      </c>
      <c r="U338" s="2">
        <v>419.32</v>
      </c>
      <c r="V338" t="s">
        <v>55</v>
      </c>
    </row>
    <row r="339" spans="1:22" x14ac:dyDescent="0.25">
      <c r="A339" t="s">
        <v>7941</v>
      </c>
      <c r="B339" t="s">
        <v>9785</v>
      </c>
      <c r="C339" t="s">
        <v>1</v>
      </c>
      <c r="D339" t="s">
        <v>7703</v>
      </c>
      <c r="E339" t="s">
        <v>9546</v>
      </c>
      <c r="F339" t="s">
        <v>9547</v>
      </c>
      <c r="G339">
        <v>5231</v>
      </c>
      <c r="H339">
        <v>5231</v>
      </c>
      <c r="I339">
        <v>5231</v>
      </c>
      <c r="J339">
        <v>5231</v>
      </c>
      <c r="K339">
        <v>0</v>
      </c>
      <c r="L339" s="2">
        <v>0</v>
      </c>
      <c r="M339" s="2">
        <v>0</v>
      </c>
      <c r="N339" s="2">
        <v>0</v>
      </c>
      <c r="O339" s="151">
        <v>16.2</v>
      </c>
      <c r="P339" s="2">
        <v>0</v>
      </c>
      <c r="Q339" s="2">
        <v>0</v>
      </c>
      <c r="R339" s="2">
        <v>0</v>
      </c>
      <c r="S339" s="2">
        <v>0</v>
      </c>
      <c r="T339" s="2">
        <v>0</v>
      </c>
      <c r="U339" s="2">
        <v>16.2</v>
      </c>
      <c r="V339" t="s">
        <v>55</v>
      </c>
    </row>
    <row r="340" spans="1:22" x14ac:dyDescent="0.25">
      <c r="A340" t="s">
        <v>7941</v>
      </c>
      <c r="B340" t="s">
        <v>9785</v>
      </c>
      <c r="C340" t="s">
        <v>1</v>
      </c>
      <c r="D340" t="s">
        <v>7703</v>
      </c>
      <c r="E340" t="s">
        <v>9546</v>
      </c>
      <c r="F340" t="s">
        <v>9547</v>
      </c>
      <c r="G340">
        <v>5230</v>
      </c>
      <c r="H340">
        <v>5230</v>
      </c>
      <c r="I340">
        <v>5230</v>
      </c>
      <c r="J340">
        <v>5230</v>
      </c>
      <c r="K340">
        <v>0</v>
      </c>
      <c r="L340" s="2">
        <v>0</v>
      </c>
      <c r="M340" s="2">
        <v>0</v>
      </c>
      <c r="N340" s="2">
        <v>0</v>
      </c>
      <c r="O340" s="151">
        <v>47.25</v>
      </c>
      <c r="P340" s="2">
        <v>0</v>
      </c>
      <c r="Q340" s="2">
        <v>0</v>
      </c>
      <c r="R340" s="2">
        <v>0</v>
      </c>
      <c r="S340" s="2">
        <v>0</v>
      </c>
      <c r="T340" s="2">
        <v>0</v>
      </c>
      <c r="U340" s="2">
        <v>47.25</v>
      </c>
      <c r="V340" t="s">
        <v>55</v>
      </c>
    </row>
    <row r="341" spans="1:22" x14ac:dyDescent="0.25">
      <c r="A341" t="s">
        <v>7941</v>
      </c>
      <c r="B341" t="s">
        <v>9785</v>
      </c>
      <c r="C341" t="s">
        <v>1</v>
      </c>
      <c r="D341" t="s">
        <v>7703</v>
      </c>
      <c r="E341" t="s">
        <v>9546</v>
      </c>
      <c r="F341" t="s">
        <v>9547</v>
      </c>
      <c r="G341">
        <v>5229</v>
      </c>
      <c r="H341">
        <v>5229</v>
      </c>
      <c r="I341">
        <v>5229</v>
      </c>
      <c r="J341">
        <v>5229</v>
      </c>
      <c r="K341">
        <v>0</v>
      </c>
      <c r="L341" s="2">
        <v>0</v>
      </c>
      <c r="M341" s="2">
        <v>0</v>
      </c>
      <c r="N341" s="2">
        <v>0</v>
      </c>
      <c r="O341" s="151">
        <v>62.75</v>
      </c>
      <c r="P341" s="2">
        <v>0</v>
      </c>
      <c r="Q341" s="2">
        <v>0</v>
      </c>
      <c r="R341" s="2">
        <v>0</v>
      </c>
      <c r="S341" s="2">
        <v>0</v>
      </c>
      <c r="T341" s="2">
        <v>0</v>
      </c>
      <c r="U341" s="2">
        <v>62.75</v>
      </c>
      <c r="V341" t="s">
        <v>55</v>
      </c>
    </row>
    <row r="342" spans="1:22" x14ac:dyDescent="0.25">
      <c r="A342" t="s">
        <v>7941</v>
      </c>
      <c r="B342" t="s">
        <v>9785</v>
      </c>
      <c r="C342" t="s">
        <v>1</v>
      </c>
      <c r="D342" t="s">
        <v>7703</v>
      </c>
      <c r="E342" t="s">
        <v>9546</v>
      </c>
      <c r="F342" t="s">
        <v>9547</v>
      </c>
      <c r="G342">
        <v>5228</v>
      </c>
      <c r="H342">
        <v>5228</v>
      </c>
      <c r="I342">
        <v>5228</v>
      </c>
      <c r="J342">
        <v>5228</v>
      </c>
      <c r="K342">
        <v>0</v>
      </c>
      <c r="L342" s="2">
        <v>0</v>
      </c>
      <c r="M342" s="2">
        <v>0</v>
      </c>
      <c r="N342" s="2">
        <v>0</v>
      </c>
      <c r="O342" s="151">
        <v>55</v>
      </c>
      <c r="P342" s="2">
        <v>0</v>
      </c>
      <c r="Q342" s="2">
        <v>0</v>
      </c>
      <c r="R342" s="2">
        <v>0</v>
      </c>
      <c r="S342" s="2">
        <v>0</v>
      </c>
      <c r="T342" s="2">
        <v>0</v>
      </c>
      <c r="U342" s="2">
        <v>55</v>
      </c>
      <c r="V342" t="s">
        <v>55</v>
      </c>
    </row>
    <row r="343" spans="1:22" x14ac:dyDescent="0.25">
      <c r="A343" t="s">
        <v>7941</v>
      </c>
      <c r="B343" t="s">
        <v>9785</v>
      </c>
      <c r="C343" t="s">
        <v>1</v>
      </c>
      <c r="D343" t="s">
        <v>7703</v>
      </c>
      <c r="E343" t="s">
        <v>9546</v>
      </c>
      <c r="F343" t="s">
        <v>9547</v>
      </c>
      <c r="G343">
        <v>5227</v>
      </c>
      <c r="H343">
        <v>5227</v>
      </c>
      <c r="I343">
        <v>5227</v>
      </c>
      <c r="J343">
        <v>5227</v>
      </c>
      <c r="K343">
        <v>0</v>
      </c>
      <c r="L343" s="2">
        <v>0</v>
      </c>
      <c r="M343" s="2">
        <v>0</v>
      </c>
      <c r="N343" s="2">
        <v>0</v>
      </c>
      <c r="O343" s="151">
        <v>642.6</v>
      </c>
      <c r="P343" s="2">
        <v>0</v>
      </c>
      <c r="Q343" s="2">
        <v>0</v>
      </c>
      <c r="R343" s="2">
        <v>0</v>
      </c>
      <c r="S343" s="2">
        <v>0</v>
      </c>
      <c r="T343" s="2">
        <v>0</v>
      </c>
      <c r="U343" s="2">
        <v>642.6</v>
      </c>
      <c r="V343" t="s">
        <v>55</v>
      </c>
    </row>
    <row r="344" spans="1:22" x14ac:dyDescent="0.25">
      <c r="A344" t="s">
        <v>7941</v>
      </c>
      <c r="B344" t="s">
        <v>9785</v>
      </c>
      <c r="C344" t="s">
        <v>1</v>
      </c>
      <c r="D344" t="s">
        <v>7703</v>
      </c>
      <c r="E344" t="s">
        <v>9546</v>
      </c>
      <c r="F344" t="s">
        <v>9547</v>
      </c>
      <c r="G344">
        <v>5226</v>
      </c>
      <c r="H344">
        <v>5226</v>
      </c>
      <c r="I344">
        <v>5226</v>
      </c>
      <c r="J344">
        <v>5226</v>
      </c>
      <c r="K344">
        <v>0</v>
      </c>
      <c r="L344" s="2">
        <v>0</v>
      </c>
      <c r="M344" s="2">
        <v>0</v>
      </c>
      <c r="N344" s="2">
        <v>0</v>
      </c>
      <c r="O344" s="151">
        <v>514.25</v>
      </c>
      <c r="P344" s="2">
        <v>0</v>
      </c>
      <c r="Q344" s="2">
        <v>0</v>
      </c>
      <c r="R344" s="2">
        <v>0</v>
      </c>
      <c r="S344" s="2">
        <v>0</v>
      </c>
      <c r="T344" s="2">
        <v>0</v>
      </c>
      <c r="U344" s="2">
        <v>514.25</v>
      </c>
      <c r="V344" t="s">
        <v>55</v>
      </c>
    </row>
    <row r="345" spans="1:22" x14ac:dyDescent="0.25">
      <c r="A345" t="s">
        <v>7941</v>
      </c>
      <c r="B345" t="s">
        <v>9785</v>
      </c>
      <c r="C345" t="s">
        <v>1</v>
      </c>
      <c r="D345" t="s">
        <v>7703</v>
      </c>
      <c r="E345" t="s">
        <v>9546</v>
      </c>
      <c r="F345" t="s">
        <v>9547</v>
      </c>
      <c r="G345">
        <v>5225</v>
      </c>
      <c r="H345">
        <v>5225</v>
      </c>
      <c r="I345">
        <v>5225</v>
      </c>
      <c r="J345">
        <v>5225</v>
      </c>
      <c r="K345">
        <v>0</v>
      </c>
      <c r="L345" s="2">
        <v>0</v>
      </c>
      <c r="M345" s="2">
        <v>0</v>
      </c>
      <c r="N345" s="2">
        <v>0</v>
      </c>
      <c r="O345" s="151">
        <v>46.1</v>
      </c>
      <c r="P345" s="2">
        <v>0</v>
      </c>
      <c r="Q345" s="2">
        <v>0</v>
      </c>
      <c r="R345" s="2">
        <v>0</v>
      </c>
      <c r="S345" s="2">
        <v>0</v>
      </c>
      <c r="T345" s="2">
        <v>0</v>
      </c>
      <c r="U345" s="2">
        <v>46.1</v>
      </c>
      <c r="V345" t="s">
        <v>55</v>
      </c>
    </row>
    <row r="346" spans="1:22" x14ac:dyDescent="0.25">
      <c r="A346" t="s">
        <v>7941</v>
      </c>
      <c r="B346" t="s">
        <v>9785</v>
      </c>
      <c r="C346" t="s">
        <v>1</v>
      </c>
      <c r="D346" t="s">
        <v>7703</v>
      </c>
      <c r="E346" t="s">
        <v>9546</v>
      </c>
      <c r="F346" t="s">
        <v>9547</v>
      </c>
      <c r="G346">
        <v>5224</v>
      </c>
      <c r="H346">
        <v>5224</v>
      </c>
      <c r="I346">
        <v>5224</v>
      </c>
      <c r="J346">
        <v>5224</v>
      </c>
      <c r="K346">
        <v>0</v>
      </c>
      <c r="L346" s="2">
        <v>0</v>
      </c>
      <c r="M346" s="2">
        <v>0</v>
      </c>
      <c r="N346" s="2">
        <v>0</v>
      </c>
      <c r="O346" s="151">
        <v>53.4</v>
      </c>
      <c r="P346" s="2">
        <v>0</v>
      </c>
      <c r="Q346" s="2">
        <v>0</v>
      </c>
      <c r="R346" s="2">
        <v>0</v>
      </c>
      <c r="S346" s="2">
        <v>0</v>
      </c>
      <c r="T346" s="2">
        <v>0</v>
      </c>
      <c r="U346" s="2">
        <v>53.4</v>
      </c>
      <c r="V346" t="s">
        <v>55</v>
      </c>
    </row>
    <row r="347" spans="1:22" x14ac:dyDescent="0.25">
      <c r="A347" t="s">
        <v>7941</v>
      </c>
      <c r="B347" t="s">
        <v>9785</v>
      </c>
      <c r="C347" t="s">
        <v>1</v>
      </c>
      <c r="D347" t="s">
        <v>7703</v>
      </c>
      <c r="E347" t="s">
        <v>9546</v>
      </c>
      <c r="F347" t="s">
        <v>9547</v>
      </c>
      <c r="G347">
        <v>5223</v>
      </c>
      <c r="H347">
        <v>5223</v>
      </c>
      <c r="I347">
        <v>5223</v>
      </c>
      <c r="J347">
        <v>5223</v>
      </c>
      <c r="K347">
        <v>0</v>
      </c>
      <c r="L347" s="2">
        <v>0</v>
      </c>
      <c r="M347" s="2">
        <v>0</v>
      </c>
      <c r="N347" s="2">
        <v>0</v>
      </c>
      <c r="O347" s="151">
        <v>512</v>
      </c>
      <c r="P347" s="2">
        <v>0</v>
      </c>
      <c r="Q347" s="2">
        <v>0</v>
      </c>
      <c r="R347" s="2">
        <v>0</v>
      </c>
      <c r="S347" s="2">
        <v>0</v>
      </c>
      <c r="T347" s="2">
        <v>0</v>
      </c>
      <c r="U347" s="2">
        <v>512</v>
      </c>
      <c r="V347" t="s">
        <v>55</v>
      </c>
    </row>
    <row r="348" spans="1:22" x14ac:dyDescent="0.25">
      <c r="A348" t="s">
        <v>7941</v>
      </c>
      <c r="B348" t="s">
        <v>9785</v>
      </c>
      <c r="C348" t="s">
        <v>1</v>
      </c>
      <c r="D348" t="s">
        <v>7703</v>
      </c>
      <c r="E348" t="s">
        <v>9546</v>
      </c>
      <c r="F348" t="s">
        <v>9547</v>
      </c>
      <c r="G348">
        <v>5222</v>
      </c>
      <c r="H348">
        <v>5222</v>
      </c>
      <c r="I348">
        <v>5222</v>
      </c>
      <c r="J348">
        <v>5222</v>
      </c>
      <c r="K348">
        <v>0</v>
      </c>
      <c r="L348" s="2">
        <v>0</v>
      </c>
      <c r="M348" s="2">
        <v>0</v>
      </c>
      <c r="N348" s="2">
        <v>0</v>
      </c>
      <c r="O348" s="151">
        <v>16.43</v>
      </c>
      <c r="P348" s="2">
        <v>0</v>
      </c>
      <c r="Q348" s="2">
        <v>0</v>
      </c>
      <c r="R348" s="2">
        <v>0</v>
      </c>
      <c r="S348" s="2">
        <v>0</v>
      </c>
      <c r="T348" s="2">
        <v>0</v>
      </c>
      <c r="U348" s="2">
        <v>16.43</v>
      </c>
      <c r="V348" t="s">
        <v>55</v>
      </c>
    </row>
    <row r="349" spans="1:22" x14ac:dyDescent="0.25">
      <c r="A349" t="s">
        <v>7941</v>
      </c>
      <c r="B349" t="s">
        <v>9785</v>
      </c>
      <c r="C349" t="s">
        <v>1</v>
      </c>
      <c r="D349" t="s">
        <v>7703</v>
      </c>
      <c r="E349" t="s">
        <v>9546</v>
      </c>
      <c r="F349" t="s">
        <v>9547</v>
      </c>
      <c r="G349">
        <v>5221</v>
      </c>
      <c r="H349">
        <v>5221</v>
      </c>
      <c r="I349">
        <v>5221</v>
      </c>
      <c r="J349">
        <v>5221</v>
      </c>
      <c r="K349">
        <v>0</v>
      </c>
      <c r="L349" s="2">
        <v>0</v>
      </c>
      <c r="M349" s="2">
        <v>0</v>
      </c>
      <c r="N349" s="2">
        <v>0</v>
      </c>
      <c r="O349" s="151">
        <v>166.2</v>
      </c>
      <c r="P349" s="2">
        <v>0</v>
      </c>
      <c r="Q349" s="2">
        <v>0</v>
      </c>
      <c r="R349" s="2">
        <v>0</v>
      </c>
      <c r="S349" s="2">
        <v>0</v>
      </c>
      <c r="T349" s="2">
        <v>0</v>
      </c>
      <c r="U349" s="2">
        <v>166.2</v>
      </c>
      <c r="V349" t="s">
        <v>55</v>
      </c>
    </row>
    <row r="350" spans="1:22" x14ac:dyDescent="0.25">
      <c r="A350" t="s">
        <v>7941</v>
      </c>
      <c r="B350" t="s">
        <v>9785</v>
      </c>
      <c r="C350" t="s">
        <v>1</v>
      </c>
      <c r="D350" t="s">
        <v>7703</v>
      </c>
      <c r="E350" t="s">
        <v>9546</v>
      </c>
      <c r="F350" t="s">
        <v>9547</v>
      </c>
      <c r="G350">
        <v>5220</v>
      </c>
      <c r="H350">
        <v>5220</v>
      </c>
      <c r="I350">
        <v>5220</v>
      </c>
      <c r="J350">
        <v>5220</v>
      </c>
      <c r="K350">
        <v>0</v>
      </c>
      <c r="L350" s="2">
        <v>0</v>
      </c>
      <c r="M350" s="2">
        <v>0</v>
      </c>
      <c r="N350" s="2">
        <v>0</v>
      </c>
      <c r="O350" s="151">
        <v>133.4</v>
      </c>
      <c r="P350" s="2">
        <v>0</v>
      </c>
      <c r="Q350" s="2">
        <v>0</v>
      </c>
      <c r="R350" s="2">
        <v>0</v>
      </c>
      <c r="S350" s="2">
        <v>0</v>
      </c>
      <c r="T350" s="2">
        <v>0</v>
      </c>
      <c r="U350" s="2">
        <v>133.4</v>
      </c>
      <c r="V350" t="s">
        <v>55</v>
      </c>
    </row>
    <row r="351" spans="1:22" x14ac:dyDescent="0.25">
      <c r="A351" t="s">
        <v>7941</v>
      </c>
      <c r="B351" t="s">
        <v>9785</v>
      </c>
      <c r="C351" t="s">
        <v>1</v>
      </c>
      <c r="D351" t="s">
        <v>7703</v>
      </c>
      <c r="E351" t="s">
        <v>9546</v>
      </c>
      <c r="F351" t="s">
        <v>9547</v>
      </c>
      <c r="G351">
        <v>5219</v>
      </c>
      <c r="H351">
        <v>5219</v>
      </c>
      <c r="I351">
        <v>5219</v>
      </c>
      <c r="J351">
        <v>5219</v>
      </c>
      <c r="K351">
        <v>0</v>
      </c>
      <c r="L351" s="2">
        <v>0</v>
      </c>
      <c r="M351" s="2">
        <v>0</v>
      </c>
      <c r="N351" s="2">
        <v>0</v>
      </c>
      <c r="O351" s="151">
        <v>302.48</v>
      </c>
      <c r="P351" s="2">
        <v>0</v>
      </c>
      <c r="Q351" s="2">
        <v>0</v>
      </c>
      <c r="R351" s="2">
        <v>0</v>
      </c>
      <c r="S351" s="2">
        <v>0</v>
      </c>
      <c r="T351" s="2">
        <v>0</v>
      </c>
      <c r="U351" s="2">
        <v>302.48</v>
      </c>
      <c r="V351" t="s">
        <v>55</v>
      </c>
    </row>
    <row r="352" spans="1:22" x14ac:dyDescent="0.25">
      <c r="A352" t="s">
        <v>7941</v>
      </c>
      <c r="B352" t="s">
        <v>9784</v>
      </c>
      <c r="C352" t="s">
        <v>1</v>
      </c>
      <c r="D352" t="s">
        <v>7703</v>
      </c>
      <c r="E352" t="s">
        <v>9546</v>
      </c>
      <c r="F352" t="s">
        <v>9547</v>
      </c>
      <c r="G352">
        <v>5218</v>
      </c>
      <c r="H352">
        <v>5218</v>
      </c>
      <c r="I352">
        <v>5218</v>
      </c>
      <c r="J352">
        <v>5218</v>
      </c>
      <c r="K352">
        <v>0</v>
      </c>
      <c r="L352" s="2">
        <v>0</v>
      </c>
      <c r="M352" s="2">
        <v>0</v>
      </c>
      <c r="N352" s="2">
        <v>0</v>
      </c>
      <c r="O352" s="151">
        <v>150</v>
      </c>
      <c r="P352" s="2">
        <v>0</v>
      </c>
      <c r="Q352" s="2">
        <v>0</v>
      </c>
      <c r="R352" s="2">
        <v>0</v>
      </c>
      <c r="S352" s="2">
        <v>0</v>
      </c>
      <c r="T352" s="2">
        <v>0</v>
      </c>
      <c r="U352" s="2">
        <v>150</v>
      </c>
      <c r="V352" t="s">
        <v>55</v>
      </c>
    </row>
    <row r="353" spans="1:22" x14ac:dyDescent="0.25">
      <c r="A353" t="s">
        <v>7941</v>
      </c>
      <c r="B353" t="s">
        <v>9784</v>
      </c>
      <c r="C353" t="s">
        <v>1</v>
      </c>
      <c r="D353" t="s">
        <v>7703</v>
      </c>
      <c r="E353" t="s">
        <v>9546</v>
      </c>
      <c r="F353" t="s">
        <v>9547</v>
      </c>
      <c r="G353">
        <v>5217</v>
      </c>
      <c r="H353">
        <v>5217</v>
      </c>
      <c r="I353">
        <v>5217</v>
      </c>
      <c r="J353">
        <v>5217</v>
      </c>
      <c r="K353">
        <v>0</v>
      </c>
      <c r="L353" s="2">
        <v>0</v>
      </c>
      <c r="M353" s="2">
        <v>0</v>
      </c>
      <c r="N353" s="2">
        <v>0</v>
      </c>
      <c r="O353" s="151">
        <v>84.5</v>
      </c>
      <c r="P353" s="2">
        <v>0</v>
      </c>
      <c r="Q353" s="2">
        <v>0</v>
      </c>
      <c r="R353" s="2">
        <v>0</v>
      </c>
      <c r="S353" s="2">
        <v>0</v>
      </c>
      <c r="T353" s="2">
        <v>0</v>
      </c>
      <c r="U353" s="2">
        <v>84.5</v>
      </c>
      <c r="V353" t="s">
        <v>55</v>
      </c>
    </row>
    <row r="354" spans="1:22" x14ac:dyDescent="0.25">
      <c r="A354" t="s">
        <v>7941</v>
      </c>
      <c r="B354" t="s">
        <v>9784</v>
      </c>
      <c r="C354" t="s">
        <v>1</v>
      </c>
      <c r="D354" t="s">
        <v>7703</v>
      </c>
      <c r="E354" t="s">
        <v>9546</v>
      </c>
      <c r="F354" t="s">
        <v>9547</v>
      </c>
      <c r="G354">
        <v>5216</v>
      </c>
      <c r="H354">
        <v>5216</v>
      </c>
      <c r="I354">
        <v>5216</v>
      </c>
      <c r="J354">
        <v>5216</v>
      </c>
      <c r="K354">
        <v>0</v>
      </c>
      <c r="L354" s="2">
        <v>0</v>
      </c>
      <c r="M354" s="2">
        <v>0</v>
      </c>
      <c r="N354" s="2">
        <v>0</v>
      </c>
      <c r="O354" s="151">
        <v>43.2</v>
      </c>
      <c r="P354" s="2">
        <v>0</v>
      </c>
      <c r="Q354" s="2">
        <v>0</v>
      </c>
      <c r="R354" s="2">
        <v>0</v>
      </c>
      <c r="S354" s="2">
        <v>0</v>
      </c>
      <c r="T354" s="2">
        <v>0</v>
      </c>
      <c r="U354" s="2">
        <v>43.2</v>
      </c>
      <c r="V354" t="s">
        <v>55</v>
      </c>
    </row>
    <row r="355" spans="1:22" x14ac:dyDescent="0.25">
      <c r="A355" t="s">
        <v>7941</v>
      </c>
      <c r="B355" t="s">
        <v>9784</v>
      </c>
      <c r="C355" t="s">
        <v>1</v>
      </c>
      <c r="D355" t="s">
        <v>7703</v>
      </c>
      <c r="E355" t="s">
        <v>9546</v>
      </c>
      <c r="F355" t="s">
        <v>9547</v>
      </c>
      <c r="G355">
        <v>5215</v>
      </c>
      <c r="H355">
        <v>5215</v>
      </c>
      <c r="I355">
        <v>5215</v>
      </c>
      <c r="J355">
        <v>5215</v>
      </c>
      <c r="K355">
        <v>0</v>
      </c>
      <c r="L355" s="2">
        <v>0</v>
      </c>
      <c r="M355" s="2">
        <v>0</v>
      </c>
      <c r="N355" s="2">
        <v>0</v>
      </c>
      <c r="O355" s="151">
        <v>304.60000000000002</v>
      </c>
      <c r="P355" s="2">
        <v>0</v>
      </c>
      <c r="Q355" s="2">
        <v>0</v>
      </c>
      <c r="R355" s="2">
        <v>0</v>
      </c>
      <c r="S355" s="2">
        <v>0</v>
      </c>
      <c r="T355" s="2">
        <v>0</v>
      </c>
      <c r="U355" s="2">
        <v>304.60000000000002</v>
      </c>
      <c r="V355" t="s">
        <v>55</v>
      </c>
    </row>
    <row r="356" spans="1:22" x14ac:dyDescent="0.25">
      <c r="A356" t="s">
        <v>7941</v>
      </c>
      <c r="B356" t="s">
        <v>9784</v>
      </c>
      <c r="C356" t="s">
        <v>1</v>
      </c>
      <c r="D356" t="s">
        <v>7703</v>
      </c>
      <c r="E356" t="s">
        <v>9546</v>
      </c>
      <c r="F356" t="s">
        <v>9547</v>
      </c>
      <c r="G356">
        <v>5214</v>
      </c>
      <c r="H356">
        <v>5214</v>
      </c>
      <c r="I356">
        <v>5214</v>
      </c>
      <c r="J356">
        <v>5214</v>
      </c>
      <c r="K356">
        <v>0</v>
      </c>
      <c r="L356" s="2">
        <v>0</v>
      </c>
      <c r="M356" s="2">
        <v>0</v>
      </c>
      <c r="N356" s="2">
        <v>0</v>
      </c>
      <c r="O356" s="151">
        <v>109.7</v>
      </c>
      <c r="P356" s="2">
        <v>0</v>
      </c>
      <c r="Q356" s="2">
        <v>0</v>
      </c>
      <c r="R356" s="2">
        <v>0</v>
      </c>
      <c r="S356" s="2">
        <v>0</v>
      </c>
      <c r="T356" s="2">
        <v>0</v>
      </c>
      <c r="U356" s="2">
        <v>109.7</v>
      </c>
      <c r="V356" t="s">
        <v>55</v>
      </c>
    </row>
    <row r="357" spans="1:22" x14ac:dyDescent="0.25">
      <c r="A357" t="s">
        <v>7941</v>
      </c>
      <c r="B357" t="s">
        <v>9784</v>
      </c>
      <c r="C357" t="s">
        <v>1</v>
      </c>
      <c r="D357" t="s">
        <v>7703</v>
      </c>
      <c r="E357" t="s">
        <v>9546</v>
      </c>
      <c r="F357" t="s">
        <v>9547</v>
      </c>
      <c r="G357">
        <v>5213</v>
      </c>
      <c r="H357">
        <v>5213</v>
      </c>
      <c r="I357">
        <v>5213</v>
      </c>
      <c r="J357">
        <v>5213</v>
      </c>
      <c r="K357">
        <v>0</v>
      </c>
      <c r="L357" s="2">
        <v>0</v>
      </c>
      <c r="M357" s="2">
        <v>0</v>
      </c>
      <c r="N357" s="2">
        <v>0</v>
      </c>
      <c r="O357" s="151">
        <v>34.5</v>
      </c>
      <c r="P357" s="2">
        <v>0</v>
      </c>
      <c r="Q357" s="2">
        <v>0</v>
      </c>
      <c r="R357" s="2">
        <v>0</v>
      </c>
      <c r="S357" s="2">
        <v>0</v>
      </c>
      <c r="T357" s="2">
        <v>0</v>
      </c>
      <c r="U357" s="2">
        <v>34.5</v>
      </c>
      <c r="V357" t="s">
        <v>55</v>
      </c>
    </row>
    <row r="358" spans="1:22" x14ac:dyDescent="0.25">
      <c r="A358" t="s">
        <v>7941</v>
      </c>
      <c r="B358" t="s">
        <v>9784</v>
      </c>
      <c r="C358" t="s">
        <v>1</v>
      </c>
      <c r="D358" t="s">
        <v>7703</v>
      </c>
      <c r="E358" t="s">
        <v>9546</v>
      </c>
      <c r="F358" t="s">
        <v>9547</v>
      </c>
      <c r="G358">
        <v>5212</v>
      </c>
      <c r="H358">
        <v>5212</v>
      </c>
      <c r="I358">
        <v>5212</v>
      </c>
      <c r="J358">
        <v>5212</v>
      </c>
      <c r="K358">
        <v>0</v>
      </c>
      <c r="L358" s="2">
        <v>0</v>
      </c>
      <c r="M358" s="2">
        <v>0</v>
      </c>
      <c r="N358" s="2">
        <v>0</v>
      </c>
      <c r="O358" s="151">
        <v>349</v>
      </c>
      <c r="P358" s="2">
        <v>0</v>
      </c>
      <c r="Q358" s="2">
        <v>0</v>
      </c>
      <c r="R358" s="2">
        <v>0</v>
      </c>
      <c r="S358" s="2">
        <v>0</v>
      </c>
      <c r="T358" s="2">
        <v>0</v>
      </c>
      <c r="U358" s="2">
        <v>349</v>
      </c>
      <c r="V358" t="s">
        <v>55</v>
      </c>
    </row>
    <row r="359" spans="1:22" x14ac:dyDescent="0.25">
      <c r="A359" t="s">
        <v>7941</v>
      </c>
      <c r="B359" t="s">
        <v>9784</v>
      </c>
      <c r="C359" t="s">
        <v>1</v>
      </c>
      <c r="D359" t="s">
        <v>7703</v>
      </c>
      <c r="E359" t="s">
        <v>9546</v>
      </c>
      <c r="F359" t="s">
        <v>9547</v>
      </c>
      <c r="G359">
        <v>5211</v>
      </c>
      <c r="H359">
        <v>5211</v>
      </c>
      <c r="I359">
        <v>5211</v>
      </c>
      <c r="J359">
        <v>5211</v>
      </c>
      <c r="K359">
        <v>0</v>
      </c>
      <c r="L359" s="2">
        <v>0</v>
      </c>
      <c r="M359" s="2">
        <v>0</v>
      </c>
      <c r="N359" s="2">
        <v>0</v>
      </c>
      <c r="O359" s="151">
        <v>543.91999999999996</v>
      </c>
      <c r="P359" s="2">
        <v>0</v>
      </c>
      <c r="Q359" s="2">
        <v>0</v>
      </c>
      <c r="R359" s="2">
        <v>0</v>
      </c>
      <c r="S359" s="2">
        <v>0</v>
      </c>
      <c r="T359" s="2">
        <v>0</v>
      </c>
      <c r="U359" s="2">
        <v>543.91999999999996</v>
      </c>
      <c r="V359" t="s">
        <v>55</v>
      </c>
    </row>
    <row r="360" spans="1:22" x14ac:dyDescent="0.25">
      <c r="A360" t="s">
        <v>7941</v>
      </c>
      <c r="B360" t="s">
        <v>9784</v>
      </c>
      <c r="C360" t="s">
        <v>1</v>
      </c>
      <c r="D360" t="s">
        <v>7703</v>
      </c>
      <c r="E360" t="s">
        <v>9546</v>
      </c>
      <c r="F360" t="s">
        <v>9547</v>
      </c>
      <c r="G360">
        <v>5210</v>
      </c>
      <c r="H360">
        <v>5210</v>
      </c>
      <c r="I360">
        <v>5210</v>
      </c>
      <c r="J360">
        <v>5210</v>
      </c>
      <c r="K360">
        <v>0</v>
      </c>
      <c r="L360" s="2">
        <v>0</v>
      </c>
      <c r="M360" s="2">
        <v>0</v>
      </c>
      <c r="N360" s="2">
        <v>0</v>
      </c>
      <c r="O360" s="151">
        <v>121</v>
      </c>
      <c r="P360" s="2">
        <v>0</v>
      </c>
      <c r="Q360" s="2">
        <v>0</v>
      </c>
      <c r="R360" s="2">
        <v>0</v>
      </c>
      <c r="S360" s="2">
        <v>0</v>
      </c>
      <c r="T360" s="2">
        <v>0</v>
      </c>
      <c r="U360" s="2">
        <v>121</v>
      </c>
      <c r="V360" t="s">
        <v>55</v>
      </c>
    </row>
    <row r="361" spans="1:22" x14ac:dyDescent="0.25">
      <c r="A361" t="s">
        <v>7941</v>
      </c>
      <c r="B361" t="s">
        <v>9784</v>
      </c>
      <c r="C361" t="s">
        <v>1</v>
      </c>
      <c r="D361" t="s">
        <v>7703</v>
      </c>
      <c r="E361" t="s">
        <v>9546</v>
      </c>
      <c r="F361" t="s">
        <v>9547</v>
      </c>
      <c r="G361">
        <v>5209</v>
      </c>
      <c r="H361">
        <v>5209</v>
      </c>
      <c r="I361">
        <v>5209</v>
      </c>
      <c r="J361">
        <v>5209</v>
      </c>
      <c r="K361">
        <v>0</v>
      </c>
      <c r="L361" s="2">
        <v>0</v>
      </c>
      <c r="M361" s="2">
        <v>0</v>
      </c>
      <c r="N361" s="2">
        <v>0</v>
      </c>
      <c r="O361" s="151">
        <v>45</v>
      </c>
      <c r="P361" s="2">
        <v>0</v>
      </c>
      <c r="Q361" s="2">
        <v>0</v>
      </c>
      <c r="R361" s="2">
        <v>0</v>
      </c>
      <c r="S361" s="2">
        <v>0</v>
      </c>
      <c r="T361" s="2">
        <v>0</v>
      </c>
      <c r="U361" s="2">
        <v>45</v>
      </c>
      <c r="V361" t="s">
        <v>55</v>
      </c>
    </row>
    <row r="362" spans="1:22" x14ac:dyDescent="0.25">
      <c r="A362" t="s">
        <v>7941</v>
      </c>
      <c r="B362" t="s">
        <v>9784</v>
      </c>
      <c r="C362" t="s">
        <v>1</v>
      </c>
      <c r="D362" t="s">
        <v>7703</v>
      </c>
      <c r="E362" t="s">
        <v>9546</v>
      </c>
      <c r="F362" t="s">
        <v>9547</v>
      </c>
      <c r="G362">
        <v>5208</v>
      </c>
      <c r="H362">
        <v>5208</v>
      </c>
      <c r="I362">
        <v>5208</v>
      </c>
      <c r="J362">
        <v>5208</v>
      </c>
      <c r="K362">
        <v>0</v>
      </c>
      <c r="L362" s="2">
        <v>0</v>
      </c>
      <c r="M362" s="2">
        <v>0</v>
      </c>
      <c r="N362" s="2">
        <v>0</v>
      </c>
      <c r="O362" s="151">
        <v>40</v>
      </c>
      <c r="P362" s="2">
        <v>0</v>
      </c>
      <c r="Q362" s="2">
        <v>0</v>
      </c>
      <c r="R362" s="2">
        <v>0</v>
      </c>
      <c r="S362" s="2">
        <v>0</v>
      </c>
      <c r="T362" s="2">
        <v>0</v>
      </c>
      <c r="U362" s="2">
        <v>40</v>
      </c>
      <c r="V362" t="s">
        <v>55</v>
      </c>
    </row>
    <row r="363" spans="1:22" x14ac:dyDescent="0.25">
      <c r="A363" t="s">
        <v>7941</v>
      </c>
      <c r="B363" t="s">
        <v>9784</v>
      </c>
      <c r="C363" t="s">
        <v>1</v>
      </c>
      <c r="D363" t="s">
        <v>7703</v>
      </c>
      <c r="E363" t="s">
        <v>9546</v>
      </c>
      <c r="F363" t="s">
        <v>9547</v>
      </c>
      <c r="G363">
        <v>5207</v>
      </c>
      <c r="H363">
        <v>5207</v>
      </c>
      <c r="I363">
        <v>5207</v>
      </c>
      <c r="J363">
        <v>5207</v>
      </c>
      <c r="K363">
        <v>0</v>
      </c>
      <c r="L363" s="2">
        <v>0</v>
      </c>
      <c r="M363" s="2">
        <v>0</v>
      </c>
      <c r="N363" s="2">
        <v>0</v>
      </c>
      <c r="O363" s="151">
        <v>80</v>
      </c>
      <c r="P363" s="2">
        <v>0</v>
      </c>
      <c r="Q363" s="2">
        <v>0</v>
      </c>
      <c r="R363" s="2">
        <v>0</v>
      </c>
      <c r="S363" s="2">
        <v>0</v>
      </c>
      <c r="T363" s="2">
        <v>0</v>
      </c>
      <c r="U363" s="2">
        <v>80</v>
      </c>
      <c r="V363" t="s">
        <v>55</v>
      </c>
    </row>
    <row r="364" spans="1:22" x14ac:dyDescent="0.25">
      <c r="A364" t="s">
        <v>7941</v>
      </c>
      <c r="B364" t="s">
        <v>9784</v>
      </c>
      <c r="C364" t="s">
        <v>1</v>
      </c>
      <c r="D364" t="s">
        <v>7703</v>
      </c>
      <c r="E364" t="s">
        <v>9546</v>
      </c>
      <c r="F364" t="s">
        <v>9547</v>
      </c>
      <c r="G364">
        <v>5206</v>
      </c>
      <c r="H364">
        <v>5206</v>
      </c>
      <c r="I364">
        <v>5206</v>
      </c>
      <c r="J364">
        <v>5206</v>
      </c>
      <c r="K364">
        <v>0</v>
      </c>
      <c r="L364" s="2">
        <v>0</v>
      </c>
      <c r="M364" s="2">
        <v>0</v>
      </c>
      <c r="N364" s="2">
        <v>0</v>
      </c>
      <c r="O364" s="151">
        <v>39.86</v>
      </c>
      <c r="P364" s="2">
        <v>0</v>
      </c>
      <c r="Q364" s="2">
        <v>0</v>
      </c>
      <c r="R364" s="2">
        <v>0</v>
      </c>
      <c r="S364" s="2">
        <v>0</v>
      </c>
      <c r="T364" s="2">
        <v>0</v>
      </c>
      <c r="U364" s="2">
        <v>39.86</v>
      </c>
      <c r="V364" t="s">
        <v>55</v>
      </c>
    </row>
    <row r="365" spans="1:22" x14ac:dyDescent="0.25">
      <c r="A365" t="s">
        <v>7941</v>
      </c>
      <c r="B365" t="s">
        <v>9784</v>
      </c>
      <c r="C365" t="s">
        <v>1</v>
      </c>
      <c r="D365" t="s">
        <v>7703</v>
      </c>
      <c r="E365" t="s">
        <v>9546</v>
      </c>
      <c r="F365" t="s">
        <v>9547</v>
      </c>
      <c r="G365">
        <v>5205</v>
      </c>
      <c r="H365">
        <v>5205</v>
      </c>
      <c r="I365">
        <v>5205</v>
      </c>
      <c r="J365">
        <v>5205</v>
      </c>
      <c r="K365">
        <v>0</v>
      </c>
      <c r="L365" s="2">
        <v>0</v>
      </c>
      <c r="M365" s="2">
        <v>0</v>
      </c>
      <c r="N365" s="2">
        <v>0</v>
      </c>
      <c r="O365" s="151">
        <v>547.29999999999995</v>
      </c>
      <c r="P365" s="2">
        <v>0</v>
      </c>
      <c r="Q365" s="2">
        <v>0</v>
      </c>
      <c r="R365" s="2">
        <v>0</v>
      </c>
      <c r="S365" s="2">
        <v>0</v>
      </c>
      <c r="T365" s="2">
        <v>0</v>
      </c>
      <c r="U365" s="2">
        <v>547.29999999999995</v>
      </c>
      <c r="V365" t="s">
        <v>55</v>
      </c>
    </row>
    <row r="366" spans="1:22" x14ac:dyDescent="0.25">
      <c r="A366" t="s">
        <v>7941</v>
      </c>
      <c r="B366" t="s">
        <v>9784</v>
      </c>
      <c r="C366" t="s">
        <v>1</v>
      </c>
      <c r="D366" t="s">
        <v>7703</v>
      </c>
      <c r="E366" t="s">
        <v>9546</v>
      </c>
      <c r="F366" t="s">
        <v>9547</v>
      </c>
      <c r="G366">
        <v>5204</v>
      </c>
      <c r="H366">
        <v>5204</v>
      </c>
      <c r="I366">
        <v>5204</v>
      </c>
      <c r="J366">
        <v>5204</v>
      </c>
      <c r="K366">
        <v>0</v>
      </c>
      <c r="L366" s="2">
        <v>0</v>
      </c>
      <c r="M366" s="2">
        <v>0</v>
      </c>
      <c r="N366" s="2">
        <v>0</v>
      </c>
      <c r="O366" s="151">
        <v>54.25</v>
      </c>
      <c r="P366" s="2">
        <v>0</v>
      </c>
      <c r="Q366" s="2">
        <v>0</v>
      </c>
      <c r="R366" s="2">
        <v>0</v>
      </c>
      <c r="S366" s="2">
        <v>0</v>
      </c>
      <c r="T366" s="2">
        <v>0</v>
      </c>
      <c r="U366" s="2">
        <v>54.25</v>
      </c>
      <c r="V366" t="s">
        <v>55</v>
      </c>
    </row>
    <row r="367" spans="1:22" x14ac:dyDescent="0.25">
      <c r="A367" t="s">
        <v>7941</v>
      </c>
      <c r="B367" t="s">
        <v>9784</v>
      </c>
      <c r="C367" t="s">
        <v>1</v>
      </c>
      <c r="D367" t="s">
        <v>7703</v>
      </c>
      <c r="E367" t="s">
        <v>9546</v>
      </c>
      <c r="F367" t="s">
        <v>9547</v>
      </c>
      <c r="G367">
        <v>5203</v>
      </c>
      <c r="H367">
        <v>5203</v>
      </c>
      <c r="I367">
        <v>5203</v>
      </c>
      <c r="J367">
        <v>5203</v>
      </c>
      <c r="K367">
        <v>0</v>
      </c>
      <c r="L367" s="2">
        <v>0</v>
      </c>
      <c r="M367" s="2">
        <v>0</v>
      </c>
      <c r="N367" s="2">
        <v>0</v>
      </c>
      <c r="O367" s="151">
        <v>58.4</v>
      </c>
      <c r="P367" s="2">
        <v>0</v>
      </c>
      <c r="Q367" s="2">
        <v>0</v>
      </c>
      <c r="R367" s="2">
        <v>0</v>
      </c>
      <c r="S367" s="2">
        <v>0</v>
      </c>
      <c r="T367" s="2">
        <v>0</v>
      </c>
      <c r="U367" s="2">
        <v>58.4</v>
      </c>
      <c r="V367" t="s">
        <v>55</v>
      </c>
    </row>
    <row r="368" spans="1:22" x14ac:dyDescent="0.25">
      <c r="A368" t="s">
        <v>7941</v>
      </c>
      <c r="B368" t="s">
        <v>9784</v>
      </c>
      <c r="C368" t="s">
        <v>1</v>
      </c>
      <c r="D368" t="s">
        <v>7703</v>
      </c>
      <c r="E368" t="s">
        <v>9546</v>
      </c>
      <c r="F368" t="s">
        <v>9547</v>
      </c>
      <c r="G368">
        <v>5202</v>
      </c>
      <c r="H368">
        <v>5202</v>
      </c>
      <c r="I368">
        <v>5202</v>
      </c>
      <c r="J368">
        <v>5202</v>
      </c>
      <c r="K368">
        <v>0</v>
      </c>
      <c r="L368" s="2">
        <v>0</v>
      </c>
      <c r="M368" s="2">
        <v>0</v>
      </c>
      <c r="N368" s="2">
        <v>0</v>
      </c>
      <c r="O368" s="151">
        <v>137</v>
      </c>
      <c r="P368" s="2">
        <v>0</v>
      </c>
      <c r="Q368" s="2">
        <v>0</v>
      </c>
      <c r="R368" s="2">
        <v>0</v>
      </c>
      <c r="S368" s="2">
        <v>0</v>
      </c>
      <c r="T368" s="2">
        <v>0</v>
      </c>
      <c r="U368" s="2">
        <v>137</v>
      </c>
      <c r="V368" t="s">
        <v>55</v>
      </c>
    </row>
    <row r="369" spans="1:22" x14ac:dyDescent="0.25">
      <c r="A369" t="s">
        <v>7941</v>
      </c>
      <c r="B369" t="s">
        <v>9784</v>
      </c>
      <c r="C369" t="s">
        <v>1</v>
      </c>
      <c r="D369" t="s">
        <v>7703</v>
      </c>
      <c r="E369" t="s">
        <v>9546</v>
      </c>
      <c r="F369" t="s">
        <v>9547</v>
      </c>
      <c r="G369">
        <v>5201</v>
      </c>
      <c r="H369">
        <v>5201</v>
      </c>
      <c r="I369">
        <v>5201</v>
      </c>
      <c r="J369">
        <v>5201</v>
      </c>
      <c r="K369">
        <v>0</v>
      </c>
      <c r="L369" s="2">
        <v>0</v>
      </c>
      <c r="M369" s="2">
        <v>0</v>
      </c>
      <c r="N369" s="2">
        <v>0</v>
      </c>
      <c r="O369" s="151">
        <v>455</v>
      </c>
      <c r="P369" s="2">
        <v>0</v>
      </c>
      <c r="Q369" s="2">
        <v>0</v>
      </c>
      <c r="R369" s="2">
        <v>0</v>
      </c>
      <c r="S369" s="2">
        <v>0</v>
      </c>
      <c r="T369" s="2">
        <v>0</v>
      </c>
      <c r="U369" s="2">
        <v>455</v>
      </c>
      <c r="V369" t="s">
        <v>55</v>
      </c>
    </row>
    <row r="370" spans="1:22" x14ac:dyDescent="0.25">
      <c r="A370" t="s">
        <v>7941</v>
      </c>
      <c r="B370" t="s">
        <v>9784</v>
      </c>
      <c r="C370" t="s">
        <v>1</v>
      </c>
      <c r="D370" t="s">
        <v>7703</v>
      </c>
      <c r="E370" t="s">
        <v>9546</v>
      </c>
      <c r="F370" t="s">
        <v>9547</v>
      </c>
      <c r="G370">
        <v>5200</v>
      </c>
      <c r="H370">
        <v>5200</v>
      </c>
      <c r="I370">
        <v>5200</v>
      </c>
      <c r="J370">
        <v>5200</v>
      </c>
      <c r="K370">
        <v>0</v>
      </c>
      <c r="L370" s="2">
        <v>0</v>
      </c>
      <c r="M370" s="2">
        <v>0</v>
      </c>
      <c r="N370" s="2">
        <v>0</v>
      </c>
      <c r="O370" s="151">
        <v>27</v>
      </c>
      <c r="P370" s="2">
        <v>0</v>
      </c>
      <c r="Q370" s="2">
        <v>0</v>
      </c>
      <c r="R370" s="2">
        <v>0</v>
      </c>
      <c r="S370" s="2">
        <v>0</v>
      </c>
      <c r="T370" s="2">
        <v>0</v>
      </c>
      <c r="U370" s="2">
        <v>27</v>
      </c>
      <c r="V370" t="s">
        <v>55</v>
      </c>
    </row>
    <row r="371" spans="1:22" x14ac:dyDescent="0.25">
      <c r="A371" t="s">
        <v>7941</v>
      </c>
      <c r="B371" t="s">
        <v>9784</v>
      </c>
      <c r="C371" t="s">
        <v>1</v>
      </c>
      <c r="D371" t="s">
        <v>7703</v>
      </c>
      <c r="E371" t="s">
        <v>9546</v>
      </c>
      <c r="F371" t="s">
        <v>9547</v>
      </c>
      <c r="G371">
        <v>5199</v>
      </c>
      <c r="H371">
        <v>5199</v>
      </c>
      <c r="I371">
        <v>5199</v>
      </c>
      <c r="J371">
        <v>5199</v>
      </c>
      <c r="K371">
        <v>0</v>
      </c>
      <c r="L371" s="2">
        <v>0</v>
      </c>
      <c r="M371" s="2">
        <v>0</v>
      </c>
      <c r="N371" s="2">
        <v>0</v>
      </c>
      <c r="O371" s="151">
        <v>50</v>
      </c>
      <c r="P371" s="2">
        <v>0</v>
      </c>
      <c r="Q371" s="2">
        <v>0</v>
      </c>
      <c r="R371" s="2">
        <v>0</v>
      </c>
      <c r="S371" s="2">
        <v>0</v>
      </c>
      <c r="T371" s="2">
        <v>0</v>
      </c>
      <c r="U371" s="2">
        <v>50</v>
      </c>
      <c r="V371" t="s">
        <v>55</v>
      </c>
    </row>
    <row r="372" spans="1:22" x14ac:dyDescent="0.25">
      <c r="A372" t="s">
        <v>7941</v>
      </c>
      <c r="B372" t="s">
        <v>9783</v>
      </c>
      <c r="C372" t="s">
        <v>1</v>
      </c>
      <c r="D372" t="s">
        <v>7703</v>
      </c>
      <c r="E372" t="s">
        <v>9546</v>
      </c>
      <c r="F372" t="s">
        <v>9547</v>
      </c>
      <c r="G372">
        <v>5198</v>
      </c>
      <c r="H372">
        <v>5198</v>
      </c>
      <c r="I372">
        <v>5198</v>
      </c>
      <c r="J372">
        <v>5198</v>
      </c>
      <c r="K372">
        <v>0</v>
      </c>
      <c r="L372" s="2">
        <v>0</v>
      </c>
      <c r="M372" s="2">
        <v>0</v>
      </c>
      <c r="N372" s="2">
        <v>0</v>
      </c>
      <c r="O372" s="151">
        <v>75</v>
      </c>
      <c r="P372" s="2">
        <v>0</v>
      </c>
      <c r="Q372" s="2">
        <v>0</v>
      </c>
      <c r="R372" s="2">
        <v>0</v>
      </c>
      <c r="S372" s="2">
        <v>0</v>
      </c>
      <c r="T372" s="2">
        <v>0</v>
      </c>
      <c r="U372" s="2">
        <v>75</v>
      </c>
      <c r="V372" t="s">
        <v>55</v>
      </c>
    </row>
    <row r="373" spans="1:22" x14ac:dyDescent="0.25">
      <c r="A373" t="s">
        <v>7941</v>
      </c>
      <c r="B373" t="s">
        <v>9783</v>
      </c>
      <c r="C373" t="s">
        <v>1</v>
      </c>
      <c r="D373" t="s">
        <v>7703</v>
      </c>
      <c r="E373" t="s">
        <v>9546</v>
      </c>
      <c r="F373" t="s">
        <v>9547</v>
      </c>
      <c r="G373">
        <v>5197</v>
      </c>
      <c r="H373">
        <v>5197</v>
      </c>
      <c r="I373">
        <v>5197</v>
      </c>
      <c r="J373">
        <v>5197</v>
      </c>
      <c r="K373">
        <v>0</v>
      </c>
      <c r="L373" s="2">
        <v>0</v>
      </c>
      <c r="M373" s="2">
        <v>0</v>
      </c>
      <c r="N373" s="2">
        <v>0</v>
      </c>
      <c r="O373" s="151">
        <v>474</v>
      </c>
      <c r="P373" s="2">
        <v>0</v>
      </c>
      <c r="Q373" s="2">
        <v>0</v>
      </c>
      <c r="R373" s="2">
        <v>0</v>
      </c>
      <c r="S373" s="2">
        <v>0</v>
      </c>
      <c r="T373" s="2">
        <v>0</v>
      </c>
      <c r="U373" s="2">
        <v>474</v>
      </c>
      <c r="V373" t="s">
        <v>55</v>
      </c>
    </row>
    <row r="374" spans="1:22" x14ac:dyDescent="0.25">
      <c r="A374" t="s">
        <v>7941</v>
      </c>
      <c r="B374" t="s">
        <v>9783</v>
      </c>
      <c r="C374" t="s">
        <v>1</v>
      </c>
      <c r="D374" t="s">
        <v>7703</v>
      </c>
      <c r="E374" t="s">
        <v>9546</v>
      </c>
      <c r="F374" t="s">
        <v>9547</v>
      </c>
      <c r="G374">
        <v>5196</v>
      </c>
      <c r="H374">
        <v>5196</v>
      </c>
      <c r="I374">
        <v>5196</v>
      </c>
      <c r="J374">
        <v>5196</v>
      </c>
      <c r="K374">
        <v>0</v>
      </c>
      <c r="L374" s="2">
        <v>0</v>
      </c>
      <c r="M374" s="2">
        <v>0</v>
      </c>
      <c r="N374" s="2">
        <v>0</v>
      </c>
      <c r="O374" s="151">
        <v>18.399999999999999</v>
      </c>
      <c r="P374" s="2">
        <v>0</v>
      </c>
      <c r="Q374" s="2">
        <v>0</v>
      </c>
      <c r="R374" s="2">
        <v>0</v>
      </c>
      <c r="S374" s="2">
        <v>0</v>
      </c>
      <c r="T374" s="2">
        <v>0</v>
      </c>
      <c r="U374" s="2">
        <v>18.399999999999999</v>
      </c>
      <c r="V374" t="s">
        <v>55</v>
      </c>
    </row>
    <row r="375" spans="1:22" x14ac:dyDescent="0.25">
      <c r="A375" t="s">
        <v>7941</v>
      </c>
      <c r="B375" t="s">
        <v>9783</v>
      </c>
      <c r="C375" t="s">
        <v>1</v>
      </c>
      <c r="D375" t="s">
        <v>7703</v>
      </c>
      <c r="E375" t="s">
        <v>9546</v>
      </c>
      <c r="F375" t="s">
        <v>9547</v>
      </c>
      <c r="G375">
        <v>5195</v>
      </c>
      <c r="H375">
        <v>5195</v>
      </c>
      <c r="I375">
        <v>5195</v>
      </c>
      <c r="J375">
        <v>5195</v>
      </c>
      <c r="K375">
        <v>0</v>
      </c>
      <c r="L375" s="2">
        <v>0</v>
      </c>
      <c r="M375" s="2">
        <v>0</v>
      </c>
      <c r="N375" s="2">
        <v>0</v>
      </c>
      <c r="O375" s="151">
        <v>123.4</v>
      </c>
      <c r="P375" s="2">
        <v>0</v>
      </c>
      <c r="Q375" s="2">
        <v>0</v>
      </c>
      <c r="R375" s="2">
        <v>0</v>
      </c>
      <c r="S375" s="2">
        <v>0</v>
      </c>
      <c r="T375" s="2">
        <v>0</v>
      </c>
      <c r="U375" s="2">
        <v>123.4</v>
      </c>
      <c r="V375" t="s">
        <v>55</v>
      </c>
    </row>
    <row r="376" spans="1:22" x14ac:dyDescent="0.25">
      <c r="A376" t="s">
        <v>7941</v>
      </c>
      <c r="B376" t="s">
        <v>9783</v>
      </c>
      <c r="C376" t="s">
        <v>1</v>
      </c>
      <c r="D376" t="s">
        <v>7703</v>
      </c>
      <c r="E376" t="s">
        <v>9546</v>
      </c>
      <c r="F376" t="s">
        <v>9547</v>
      </c>
      <c r="G376">
        <v>5194</v>
      </c>
      <c r="H376">
        <v>5194</v>
      </c>
      <c r="I376">
        <v>5194</v>
      </c>
      <c r="J376">
        <v>5194</v>
      </c>
      <c r="K376">
        <v>0</v>
      </c>
      <c r="L376" s="2">
        <v>0</v>
      </c>
      <c r="M376" s="2">
        <v>0</v>
      </c>
      <c r="N376" s="2">
        <v>0</v>
      </c>
      <c r="O376" s="151">
        <v>143.5</v>
      </c>
      <c r="P376" s="2">
        <v>0</v>
      </c>
      <c r="Q376" s="2">
        <v>0</v>
      </c>
      <c r="R376" s="2">
        <v>0</v>
      </c>
      <c r="S376" s="2">
        <v>0</v>
      </c>
      <c r="T376" s="2">
        <v>0</v>
      </c>
      <c r="U376" s="2">
        <v>143.5</v>
      </c>
      <c r="V376" t="s">
        <v>55</v>
      </c>
    </row>
    <row r="377" spans="1:22" x14ac:dyDescent="0.25">
      <c r="A377" t="s">
        <v>7941</v>
      </c>
      <c r="B377" t="s">
        <v>9783</v>
      </c>
      <c r="C377" t="s">
        <v>1</v>
      </c>
      <c r="D377" t="s">
        <v>7703</v>
      </c>
      <c r="E377" t="s">
        <v>9546</v>
      </c>
      <c r="F377" t="s">
        <v>9547</v>
      </c>
      <c r="G377">
        <v>5193</v>
      </c>
      <c r="H377">
        <v>5193</v>
      </c>
      <c r="I377">
        <v>5193</v>
      </c>
      <c r="J377">
        <v>5193</v>
      </c>
      <c r="K377">
        <v>0</v>
      </c>
      <c r="L377" s="2">
        <v>0</v>
      </c>
      <c r="M377" s="2">
        <v>0</v>
      </c>
      <c r="N377" s="2">
        <v>0</v>
      </c>
      <c r="O377" s="151">
        <v>187.5</v>
      </c>
      <c r="P377" s="2">
        <v>0</v>
      </c>
      <c r="Q377" s="2">
        <v>0</v>
      </c>
      <c r="R377" s="2">
        <v>0</v>
      </c>
      <c r="S377" s="2">
        <v>0</v>
      </c>
      <c r="T377" s="2">
        <v>0</v>
      </c>
      <c r="U377" s="2">
        <v>187.5</v>
      </c>
      <c r="V377" t="s">
        <v>55</v>
      </c>
    </row>
    <row r="378" spans="1:22" x14ac:dyDescent="0.25">
      <c r="A378" t="s">
        <v>7941</v>
      </c>
      <c r="B378" t="s">
        <v>9783</v>
      </c>
      <c r="C378" t="s">
        <v>1</v>
      </c>
      <c r="D378" t="s">
        <v>7703</v>
      </c>
      <c r="E378" t="s">
        <v>9546</v>
      </c>
      <c r="F378" t="s">
        <v>9547</v>
      </c>
      <c r="G378">
        <v>5192</v>
      </c>
      <c r="H378">
        <v>5192</v>
      </c>
      <c r="I378">
        <v>5192</v>
      </c>
      <c r="J378">
        <v>5192</v>
      </c>
      <c r="K378">
        <v>0</v>
      </c>
      <c r="L378" s="2">
        <v>0</v>
      </c>
      <c r="M378" s="2">
        <v>0</v>
      </c>
      <c r="N378" s="2">
        <v>0</v>
      </c>
      <c r="O378" s="151">
        <v>49</v>
      </c>
      <c r="P378" s="2">
        <v>0</v>
      </c>
      <c r="Q378" s="2">
        <v>0</v>
      </c>
      <c r="R378" s="2">
        <v>0</v>
      </c>
      <c r="S378" s="2">
        <v>0</v>
      </c>
      <c r="T378" s="2">
        <v>0</v>
      </c>
      <c r="U378" s="2">
        <v>49</v>
      </c>
      <c r="V378" t="s">
        <v>55</v>
      </c>
    </row>
    <row r="379" spans="1:22" x14ac:dyDescent="0.25">
      <c r="A379" t="s">
        <v>7941</v>
      </c>
      <c r="B379" t="s">
        <v>9783</v>
      </c>
      <c r="C379" t="s">
        <v>1</v>
      </c>
      <c r="D379" t="s">
        <v>7703</v>
      </c>
      <c r="E379" t="s">
        <v>9546</v>
      </c>
      <c r="F379" t="s">
        <v>9547</v>
      </c>
      <c r="G379">
        <v>5191</v>
      </c>
      <c r="H379">
        <v>5191</v>
      </c>
      <c r="I379">
        <v>5191</v>
      </c>
      <c r="J379">
        <v>5191</v>
      </c>
      <c r="K379">
        <v>0</v>
      </c>
      <c r="L379" s="2">
        <v>0</v>
      </c>
      <c r="M379" s="2">
        <v>0</v>
      </c>
      <c r="N379" s="2">
        <v>0</v>
      </c>
      <c r="O379" s="151">
        <v>123.4</v>
      </c>
      <c r="P379" s="2">
        <v>0</v>
      </c>
      <c r="Q379" s="2">
        <v>0</v>
      </c>
      <c r="R379" s="2">
        <v>0</v>
      </c>
      <c r="S379" s="2">
        <v>0</v>
      </c>
      <c r="T379" s="2">
        <v>0</v>
      </c>
      <c r="U379" s="2">
        <v>123.4</v>
      </c>
      <c r="V379" t="s">
        <v>55</v>
      </c>
    </row>
    <row r="380" spans="1:22" x14ac:dyDescent="0.25">
      <c r="A380" t="s">
        <v>7941</v>
      </c>
      <c r="B380" t="s">
        <v>9783</v>
      </c>
      <c r="C380" t="s">
        <v>1</v>
      </c>
      <c r="D380" t="s">
        <v>7703</v>
      </c>
      <c r="E380" t="s">
        <v>9546</v>
      </c>
      <c r="F380" t="s">
        <v>9547</v>
      </c>
      <c r="G380">
        <v>5190</v>
      </c>
      <c r="H380">
        <v>5190</v>
      </c>
      <c r="I380">
        <v>5190</v>
      </c>
      <c r="J380">
        <v>5190</v>
      </c>
      <c r="K380">
        <v>0</v>
      </c>
      <c r="L380" s="2">
        <v>0</v>
      </c>
      <c r="M380" s="2">
        <v>0</v>
      </c>
      <c r="N380" s="2">
        <v>0</v>
      </c>
      <c r="O380" s="151">
        <v>38.799999999999997</v>
      </c>
      <c r="P380" s="2">
        <v>0</v>
      </c>
      <c r="Q380" s="2">
        <v>0</v>
      </c>
      <c r="R380" s="2">
        <v>0</v>
      </c>
      <c r="S380" s="2">
        <v>0</v>
      </c>
      <c r="T380" s="2">
        <v>0</v>
      </c>
      <c r="U380" s="2">
        <v>38.799999999999997</v>
      </c>
      <c r="V380" t="s">
        <v>55</v>
      </c>
    </row>
    <row r="381" spans="1:22" x14ac:dyDescent="0.25">
      <c r="A381" t="s">
        <v>7941</v>
      </c>
      <c r="B381" t="s">
        <v>9783</v>
      </c>
      <c r="C381" t="s">
        <v>1</v>
      </c>
      <c r="D381" t="s">
        <v>7703</v>
      </c>
      <c r="E381" t="s">
        <v>9546</v>
      </c>
      <c r="F381" t="s">
        <v>9547</v>
      </c>
      <c r="G381">
        <v>5189</v>
      </c>
      <c r="H381">
        <v>5189</v>
      </c>
      <c r="I381">
        <v>5189</v>
      </c>
      <c r="J381">
        <v>5189</v>
      </c>
      <c r="K381">
        <v>0</v>
      </c>
      <c r="L381" s="2">
        <v>0</v>
      </c>
      <c r="M381" s="2">
        <v>0</v>
      </c>
      <c r="N381" s="2">
        <v>0</v>
      </c>
      <c r="O381" s="151">
        <v>2.25</v>
      </c>
      <c r="P381" s="2">
        <v>0</v>
      </c>
      <c r="Q381" s="2">
        <v>0</v>
      </c>
      <c r="R381" s="2">
        <v>0</v>
      </c>
      <c r="S381" s="2">
        <v>0</v>
      </c>
      <c r="T381" s="2">
        <v>0</v>
      </c>
      <c r="U381" s="2">
        <v>2.25</v>
      </c>
      <c r="V381" t="s">
        <v>55</v>
      </c>
    </row>
    <row r="382" spans="1:22" x14ac:dyDescent="0.25">
      <c r="A382" t="s">
        <v>7941</v>
      </c>
      <c r="B382" t="s">
        <v>9783</v>
      </c>
      <c r="C382" t="s">
        <v>1</v>
      </c>
      <c r="D382" t="s">
        <v>7703</v>
      </c>
      <c r="E382" t="s">
        <v>9546</v>
      </c>
      <c r="F382" t="s">
        <v>9547</v>
      </c>
      <c r="G382">
        <v>5188</v>
      </c>
      <c r="H382">
        <v>5188</v>
      </c>
      <c r="I382">
        <v>5188</v>
      </c>
      <c r="J382">
        <v>5188</v>
      </c>
      <c r="K382">
        <v>0</v>
      </c>
      <c r="L382" s="2">
        <v>0</v>
      </c>
      <c r="M382" s="2">
        <v>0</v>
      </c>
      <c r="N382" s="2">
        <v>0</v>
      </c>
      <c r="O382" s="151">
        <v>92.4</v>
      </c>
      <c r="P382" s="2">
        <v>0</v>
      </c>
      <c r="Q382" s="2">
        <v>0</v>
      </c>
      <c r="R382" s="2">
        <v>0</v>
      </c>
      <c r="S382" s="2">
        <v>0</v>
      </c>
      <c r="T382" s="2">
        <v>0</v>
      </c>
      <c r="U382" s="2">
        <v>92.4</v>
      </c>
      <c r="V382" t="s">
        <v>55</v>
      </c>
    </row>
    <row r="383" spans="1:22" x14ac:dyDescent="0.25">
      <c r="A383" t="s">
        <v>7941</v>
      </c>
      <c r="B383" t="s">
        <v>9783</v>
      </c>
      <c r="C383" t="s">
        <v>1</v>
      </c>
      <c r="D383" t="s">
        <v>7703</v>
      </c>
      <c r="E383" t="s">
        <v>9546</v>
      </c>
      <c r="F383" t="s">
        <v>9547</v>
      </c>
      <c r="G383">
        <v>5187</v>
      </c>
      <c r="H383">
        <v>5187</v>
      </c>
      <c r="I383">
        <v>5187</v>
      </c>
      <c r="J383">
        <v>5187</v>
      </c>
      <c r="K383">
        <v>0</v>
      </c>
      <c r="L383" s="2">
        <v>0</v>
      </c>
      <c r="M383" s="2">
        <v>0</v>
      </c>
      <c r="N383" s="2">
        <v>0</v>
      </c>
      <c r="O383" s="151">
        <v>36.85</v>
      </c>
      <c r="P383" s="2">
        <v>0</v>
      </c>
      <c r="Q383" s="2">
        <v>0</v>
      </c>
      <c r="R383" s="2">
        <v>0</v>
      </c>
      <c r="S383" s="2">
        <v>0</v>
      </c>
      <c r="T383" s="2">
        <v>0</v>
      </c>
      <c r="U383" s="2">
        <v>36.85</v>
      </c>
      <c r="V383" t="s">
        <v>55</v>
      </c>
    </row>
    <row r="384" spans="1:22" x14ac:dyDescent="0.25">
      <c r="A384" t="s">
        <v>7941</v>
      </c>
      <c r="B384" t="s">
        <v>9783</v>
      </c>
      <c r="C384" t="s">
        <v>1</v>
      </c>
      <c r="D384" t="s">
        <v>7703</v>
      </c>
      <c r="E384" t="s">
        <v>9546</v>
      </c>
      <c r="F384" t="s">
        <v>9547</v>
      </c>
      <c r="G384">
        <v>5186</v>
      </c>
      <c r="H384">
        <v>5186</v>
      </c>
      <c r="I384">
        <v>5186</v>
      </c>
      <c r="J384">
        <v>5186</v>
      </c>
      <c r="K384">
        <v>0</v>
      </c>
      <c r="L384" s="2">
        <v>0</v>
      </c>
      <c r="M384" s="2">
        <v>0</v>
      </c>
      <c r="N384" s="2">
        <v>0</v>
      </c>
      <c r="O384" s="151">
        <v>360</v>
      </c>
      <c r="P384" s="2">
        <v>0</v>
      </c>
      <c r="Q384" s="2">
        <v>0</v>
      </c>
      <c r="R384" s="2">
        <v>0</v>
      </c>
      <c r="S384" s="2">
        <v>0</v>
      </c>
      <c r="T384" s="2">
        <v>0</v>
      </c>
      <c r="U384" s="2">
        <v>360</v>
      </c>
      <c r="V384" t="s">
        <v>55</v>
      </c>
    </row>
    <row r="385" spans="1:22" x14ac:dyDescent="0.25">
      <c r="A385" t="s">
        <v>7941</v>
      </c>
      <c r="B385" t="s">
        <v>9783</v>
      </c>
      <c r="C385" t="s">
        <v>1</v>
      </c>
      <c r="D385" t="s">
        <v>7703</v>
      </c>
      <c r="E385" t="s">
        <v>9546</v>
      </c>
      <c r="F385" t="s">
        <v>9547</v>
      </c>
      <c r="G385">
        <v>5185</v>
      </c>
      <c r="H385">
        <v>5185</v>
      </c>
      <c r="I385">
        <v>5185</v>
      </c>
      <c r="J385">
        <v>5185</v>
      </c>
      <c r="K385">
        <v>0</v>
      </c>
      <c r="L385" s="2">
        <v>0</v>
      </c>
      <c r="M385" s="2">
        <v>0</v>
      </c>
      <c r="N385" s="2">
        <v>0</v>
      </c>
      <c r="O385" s="151">
        <v>264.5</v>
      </c>
      <c r="P385" s="2">
        <v>0</v>
      </c>
      <c r="Q385" s="2">
        <v>0</v>
      </c>
      <c r="R385" s="2">
        <v>0</v>
      </c>
      <c r="S385" s="2">
        <v>0</v>
      </c>
      <c r="T385" s="2">
        <v>0</v>
      </c>
      <c r="U385" s="2">
        <v>264.5</v>
      </c>
      <c r="V385" t="s">
        <v>55</v>
      </c>
    </row>
    <row r="386" spans="1:22" x14ac:dyDescent="0.25">
      <c r="A386" t="s">
        <v>7941</v>
      </c>
      <c r="B386" t="s">
        <v>9783</v>
      </c>
      <c r="C386" t="s">
        <v>1</v>
      </c>
      <c r="D386" t="s">
        <v>7703</v>
      </c>
      <c r="E386" t="s">
        <v>9546</v>
      </c>
      <c r="F386" t="s">
        <v>9547</v>
      </c>
      <c r="G386">
        <v>5184</v>
      </c>
      <c r="H386">
        <v>5184</v>
      </c>
      <c r="I386">
        <v>5184</v>
      </c>
      <c r="J386">
        <v>5184</v>
      </c>
      <c r="K386">
        <v>0</v>
      </c>
      <c r="L386" s="2">
        <v>0</v>
      </c>
      <c r="M386" s="2">
        <v>0</v>
      </c>
      <c r="N386" s="2">
        <v>0</v>
      </c>
      <c r="O386" s="151">
        <v>50.6</v>
      </c>
      <c r="P386" s="2">
        <v>0</v>
      </c>
      <c r="Q386" s="2">
        <v>0</v>
      </c>
      <c r="R386" s="2">
        <v>0</v>
      </c>
      <c r="S386" s="2">
        <v>0</v>
      </c>
      <c r="T386" s="2">
        <v>0</v>
      </c>
      <c r="U386" s="2">
        <v>50.6</v>
      </c>
      <c r="V386" t="s">
        <v>55</v>
      </c>
    </row>
    <row r="387" spans="1:22" x14ac:dyDescent="0.25">
      <c r="A387" t="s">
        <v>7941</v>
      </c>
      <c r="B387" t="s">
        <v>9783</v>
      </c>
      <c r="C387" t="s">
        <v>1</v>
      </c>
      <c r="D387" t="s">
        <v>7703</v>
      </c>
      <c r="E387" t="s">
        <v>9546</v>
      </c>
      <c r="F387" t="s">
        <v>9547</v>
      </c>
      <c r="G387">
        <v>5183</v>
      </c>
      <c r="H387">
        <v>5183</v>
      </c>
      <c r="I387">
        <v>5183</v>
      </c>
      <c r="J387">
        <v>5183</v>
      </c>
      <c r="K387">
        <v>0</v>
      </c>
      <c r="L387" s="2">
        <v>0</v>
      </c>
      <c r="M387" s="2">
        <v>0</v>
      </c>
      <c r="N387" s="2">
        <v>0</v>
      </c>
      <c r="O387" s="151">
        <v>9.24</v>
      </c>
      <c r="P387" s="2">
        <v>0</v>
      </c>
      <c r="Q387" s="2">
        <v>0</v>
      </c>
      <c r="R387" s="2">
        <v>0</v>
      </c>
      <c r="S387" s="2">
        <v>0</v>
      </c>
      <c r="T387" s="2">
        <v>0</v>
      </c>
      <c r="U387" s="2">
        <v>9.24</v>
      </c>
      <c r="V387" t="s">
        <v>55</v>
      </c>
    </row>
    <row r="388" spans="1:22" x14ac:dyDescent="0.25">
      <c r="A388" t="s">
        <v>7941</v>
      </c>
      <c r="B388" t="s">
        <v>9783</v>
      </c>
      <c r="C388" t="s">
        <v>1</v>
      </c>
      <c r="D388" t="s">
        <v>7703</v>
      </c>
      <c r="E388" t="s">
        <v>9546</v>
      </c>
      <c r="F388" t="s">
        <v>9547</v>
      </c>
      <c r="G388">
        <v>5182</v>
      </c>
      <c r="H388">
        <v>5182</v>
      </c>
      <c r="I388">
        <v>5182</v>
      </c>
      <c r="J388">
        <v>5182</v>
      </c>
      <c r="K388">
        <v>0</v>
      </c>
      <c r="L388" s="2">
        <v>0</v>
      </c>
      <c r="M388" s="2">
        <v>0</v>
      </c>
      <c r="N388" s="2">
        <v>0</v>
      </c>
      <c r="O388" s="151">
        <v>5</v>
      </c>
      <c r="P388" s="2">
        <v>0</v>
      </c>
      <c r="Q388" s="2">
        <v>0</v>
      </c>
      <c r="R388" s="2">
        <v>0</v>
      </c>
      <c r="S388" s="2">
        <v>0</v>
      </c>
      <c r="T388" s="2">
        <v>0</v>
      </c>
      <c r="U388" s="2">
        <v>5</v>
      </c>
      <c r="V388" t="s">
        <v>55</v>
      </c>
    </row>
    <row r="389" spans="1:22" x14ac:dyDescent="0.25">
      <c r="A389" t="s">
        <v>7941</v>
      </c>
      <c r="B389" t="s">
        <v>9783</v>
      </c>
      <c r="C389" t="s">
        <v>1</v>
      </c>
      <c r="D389" t="s">
        <v>7703</v>
      </c>
      <c r="E389" t="s">
        <v>9546</v>
      </c>
      <c r="F389" t="s">
        <v>9547</v>
      </c>
      <c r="G389">
        <v>5181</v>
      </c>
      <c r="H389">
        <v>5181</v>
      </c>
      <c r="I389">
        <v>5181</v>
      </c>
      <c r="J389">
        <v>5181</v>
      </c>
      <c r="K389">
        <v>0</v>
      </c>
      <c r="L389" s="2">
        <v>0</v>
      </c>
      <c r="M389" s="2">
        <v>0</v>
      </c>
      <c r="N389" s="2">
        <v>0</v>
      </c>
      <c r="O389" s="151">
        <v>110</v>
      </c>
      <c r="P389" s="2">
        <v>0</v>
      </c>
      <c r="Q389" s="2">
        <v>0</v>
      </c>
      <c r="R389" s="2">
        <v>0</v>
      </c>
      <c r="S389" s="2">
        <v>0</v>
      </c>
      <c r="T389" s="2">
        <v>0</v>
      </c>
      <c r="U389" s="2">
        <v>110</v>
      </c>
      <c r="V389" t="s">
        <v>55</v>
      </c>
    </row>
    <row r="390" spans="1:22" x14ac:dyDescent="0.25">
      <c r="A390" t="s">
        <v>7941</v>
      </c>
      <c r="B390" t="s">
        <v>9783</v>
      </c>
      <c r="C390" t="s">
        <v>1</v>
      </c>
      <c r="D390" t="s">
        <v>7703</v>
      </c>
      <c r="E390" t="s">
        <v>9546</v>
      </c>
      <c r="F390" t="s">
        <v>9547</v>
      </c>
      <c r="G390">
        <v>5180</v>
      </c>
      <c r="H390">
        <v>5180</v>
      </c>
      <c r="I390">
        <v>5180</v>
      </c>
      <c r="J390">
        <v>5180</v>
      </c>
      <c r="K390">
        <v>0</v>
      </c>
      <c r="L390" s="2">
        <v>0</v>
      </c>
      <c r="M390" s="2">
        <v>0</v>
      </c>
      <c r="N390" s="2">
        <v>0</v>
      </c>
      <c r="O390" s="151">
        <v>425.15</v>
      </c>
      <c r="P390" s="2">
        <v>0</v>
      </c>
      <c r="Q390" s="2">
        <v>0</v>
      </c>
      <c r="R390" s="2">
        <v>0</v>
      </c>
      <c r="S390" s="2">
        <v>0</v>
      </c>
      <c r="T390" s="2">
        <v>0</v>
      </c>
      <c r="U390" s="2">
        <v>425.15</v>
      </c>
      <c r="V390" t="s">
        <v>55</v>
      </c>
    </row>
    <row r="391" spans="1:22" x14ac:dyDescent="0.25">
      <c r="A391" t="s">
        <v>7941</v>
      </c>
      <c r="B391" t="s">
        <v>9783</v>
      </c>
      <c r="C391" t="s">
        <v>1</v>
      </c>
      <c r="D391" t="s">
        <v>7703</v>
      </c>
      <c r="E391" t="s">
        <v>9546</v>
      </c>
      <c r="F391" t="s">
        <v>9547</v>
      </c>
      <c r="G391">
        <v>5179</v>
      </c>
      <c r="H391">
        <v>5179</v>
      </c>
      <c r="I391">
        <v>5179</v>
      </c>
      <c r="J391">
        <v>5179</v>
      </c>
      <c r="K391">
        <v>0</v>
      </c>
      <c r="L391" s="2">
        <v>0</v>
      </c>
      <c r="M391" s="2">
        <v>0</v>
      </c>
      <c r="N391" s="2">
        <v>0</v>
      </c>
      <c r="O391" s="151">
        <v>111</v>
      </c>
      <c r="P391" s="2">
        <v>0</v>
      </c>
      <c r="Q391" s="2">
        <v>0</v>
      </c>
      <c r="R391" s="2">
        <v>0</v>
      </c>
      <c r="S391" s="2">
        <v>0</v>
      </c>
      <c r="T391" s="2">
        <v>0</v>
      </c>
      <c r="U391" s="2">
        <v>111</v>
      </c>
      <c r="V391" t="s">
        <v>55</v>
      </c>
    </row>
    <row r="392" spans="1:22" x14ac:dyDescent="0.25">
      <c r="A392" t="s">
        <v>7941</v>
      </c>
      <c r="B392" t="s">
        <v>9783</v>
      </c>
      <c r="C392" t="s">
        <v>1</v>
      </c>
      <c r="D392" t="s">
        <v>7703</v>
      </c>
      <c r="E392" t="s">
        <v>9546</v>
      </c>
      <c r="F392" t="s">
        <v>9547</v>
      </c>
      <c r="G392">
        <v>5178</v>
      </c>
      <c r="H392">
        <v>5178</v>
      </c>
      <c r="I392">
        <v>5178</v>
      </c>
      <c r="J392">
        <v>5178</v>
      </c>
      <c r="K392">
        <v>0</v>
      </c>
      <c r="L392" s="2">
        <v>0</v>
      </c>
      <c r="M392" s="2">
        <v>0</v>
      </c>
      <c r="N392" s="2">
        <v>0</v>
      </c>
      <c r="O392" s="151">
        <v>250</v>
      </c>
      <c r="P392" s="2">
        <v>0</v>
      </c>
      <c r="Q392" s="2">
        <v>0</v>
      </c>
      <c r="R392" s="2">
        <v>0</v>
      </c>
      <c r="S392" s="2">
        <v>0</v>
      </c>
      <c r="T392" s="2">
        <v>0</v>
      </c>
      <c r="U392" s="2">
        <v>250</v>
      </c>
      <c r="V392" t="s">
        <v>55</v>
      </c>
    </row>
    <row r="393" spans="1:22" x14ac:dyDescent="0.25">
      <c r="A393" t="s">
        <v>7941</v>
      </c>
      <c r="B393" t="s">
        <v>9783</v>
      </c>
      <c r="C393" t="s">
        <v>1</v>
      </c>
      <c r="D393" t="s">
        <v>7703</v>
      </c>
      <c r="E393" t="s">
        <v>9546</v>
      </c>
      <c r="F393" t="s">
        <v>9547</v>
      </c>
      <c r="G393">
        <v>5177</v>
      </c>
      <c r="H393">
        <v>5177</v>
      </c>
      <c r="I393">
        <v>5177</v>
      </c>
      <c r="J393">
        <v>5177</v>
      </c>
      <c r="K393">
        <v>0</v>
      </c>
      <c r="L393" s="2">
        <v>0</v>
      </c>
      <c r="M393" s="2">
        <v>0</v>
      </c>
      <c r="N393" s="2">
        <v>0</v>
      </c>
      <c r="O393" s="151">
        <v>18.7</v>
      </c>
      <c r="P393" s="2">
        <v>0</v>
      </c>
      <c r="Q393" s="2">
        <v>0</v>
      </c>
      <c r="R393" s="2">
        <v>0</v>
      </c>
      <c r="S393" s="2">
        <v>0</v>
      </c>
      <c r="T393" s="2">
        <v>0</v>
      </c>
      <c r="U393" s="2">
        <v>18.7</v>
      </c>
      <c r="V393" t="s">
        <v>55</v>
      </c>
    </row>
    <row r="394" spans="1:22" x14ac:dyDescent="0.25">
      <c r="A394" t="s">
        <v>7941</v>
      </c>
      <c r="B394" t="s">
        <v>9782</v>
      </c>
      <c r="C394" t="s">
        <v>1</v>
      </c>
      <c r="D394" t="s">
        <v>7703</v>
      </c>
      <c r="E394" t="s">
        <v>9546</v>
      </c>
      <c r="F394" t="s">
        <v>9547</v>
      </c>
      <c r="G394">
        <v>5176</v>
      </c>
      <c r="H394">
        <v>5176</v>
      </c>
      <c r="I394">
        <v>5176</v>
      </c>
      <c r="J394">
        <v>5176</v>
      </c>
      <c r="K394">
        <v>0</v>
      </c>
      <c r="L394" s="2">
        <v>0</v>
      </c>
      <c r="M394" s="2">
        <v>0</v>
      </c>
      <c r="N394" s="2">
        <v>0</v>
      </c>
      <c r="O394" s="151">
        <v>45</v>
      </c>
      <c r="P394" s="2">
        <v>0</v>
      </c>
      <c r="Q394" s="2">
        <v>0</v>
      </c>
      <c r="R394" s="2">
        <v>0</v>
      </c>
      <c r="S394" s="2">
        <v>0</v>
      </c>
      <c r="T394" s="2">
        <v>0</v>
      </c>
      <c r="U394" s="2">
        <v>45</v>
      </c>
      <c r="V394" t="s">
        <v>55</v>
      </c>
    </row>
    <row r="395" spans="1:22" x14ac:dyDescent="0.25">
      <c r="A395" t="s">
        <v>7941</v>
      </c>
      <c r="B395" t="s">
        <v>9782</v>
      </c>
      <c r="C395" t="s">
        <v>1</v>
      </c>
      <c r="D395" t="s">
        <v>7703</v>
      </c>
      <c r="E395" t="s">
        <v>9546</v>
      </c>
      <c r="F395" t="s">
        <v>9547</v>
      </c>
      <c r="G395">
        <v>5175</v>
      </c>
      <c r="H395">
        <v>5175</v>
      </c>
      <c r="I395">
        <v>5175</v>
      </c>
      <c r="J395">
        <v>5175</v>
      </c>
      <c r="K395">
        <v>0</v>
      </c>
      <c r="L395" s="2">
        <v>0</v>
      </c>
      <c r="M395" s="2">
        <v>0</v>
      </c>
      <c r="N395" s="2">
        <v>0</v>
      </c>
      <c r="O395" s="151">
        <v>27</v>
      </c>
      <c r="P395" s="2">
        <v>0</v>
      </c>
      <c r="Q395" s="2">
        <v>0</v>
      </c>
      <c r="R395" s="2">
        <v>0</v>
      </c>
      <c r="S395" s="2">
        <v>0</v>
      </c>
      <c r="T395" s="2">
        <v>0</v>
      </c>
      <c r="U395" s="2">
        <v>27</v>
      </c>
      <c r="V395" t="s">
        <v>55</v>
      </c>
    </row>
    <row r="396" spans="1:22" x14ac:dyDescent="0.25">
      <c r="A396" t="s">
        <v>7941</v>
      </c>
      <c r="B396" t="s">
        <v>9782</v>
      </c>
      <c r="C396" t="s">
        <v>1</v>
      </c>
      <c r="D396" t="s">
        <v>7703</v>
      </c>
      <c r="E396" t="s">
        <v>9546</v>
      </c>
      <c r="F396" t="s">
        <v>9547</v>
      </c>
      <c r="G396">
        <v>5174</v>
      </c>
      <c r="H396">
        <v>5174</v>
      </c>
      <c r="I396">
        <v>5174</v>
      </c>
      <c r="J396">
        <v>5174</v>
      </c>
      <c r="K396">
        <v>0</v>
      </c>
      <c r="L396" s="2">
        <v>0</v>
      </c>
      <c r="M396" s="2">
        <v>0</v>
      </c>
      <c r="N396" s="2">
        <v>0</v>
      </c>
      <c r="O396" s="151">
        <v>55</v>
      </c>
      <c r="P396" s="2">
        <v>0</v>
      </c>
      <c r="Q396" s="2">
        <v>0</v>
      </c>
      <c r="R396" s="2">
        <v>0</v>
      </c>
      <c r="S396" s="2">
        <v>0</v>
      </c>
      <c r="T396" s="2">
        <v>0</v>
      </c>
      <c r="U396" s="2">
        <v>55</v>
      </c>
      <c r="V396" t="s">
        <v>55</v>
      </c>
    </row>
    <row r="397" spans="1:22" x14ac:dyDescent="0.25">
      <c r="A397" t="s">
        <v>7941</v>
      </c>
      <c r="B397" t="s">
        <v>9782</v>
      </c>
      <c r="C397" t="s">
        <v>1</v>
      </c>
      <c r="D397" t="s">
        <v>7703</v>
      </c>
      <c r="E397" t="s">
        <v>9546</v>
      </c>
      <c r="F397" t="s">
        <v>9547</v>
      </c>
      <c r="G397">
        <v>5173</v>
      </c>
      <c r="H397">
        <v>5173</v>
      </c>
      <c r="I397">
        <v>5173</v>
      </c>
      <c r="J397">
        <v>5173</v>
      </c>
      <c r="K397">
        <v>0</v>
      </c>
      <c r="L397" s="2">
        <v>0</v>
      </c>
      <c r="M397" s="2">
        <v>0</v>
      </c>
      <c r="N397" s="2">
        <v>0</v>
      </c>
      <c r="O397" s="151">
        <v>444</v>
      </c>
      <c r="P397" s="2">
        <v>0</v>
      </c>
      <c r="Q397" s="2">
        <v>0</v>
      </c>
      <c r="R397" s="2">
        <v>0</v>
      </c>
      <c r="S397" s="2">
        <v>0</v>
      </c>
      <c r="T397" s="2">
        <v>0</v>
      </c>
      <c r="U397" s="2">
        <v>444</v>
      </c>
      <c r="V397" t="s">
        <v>55</v>
      </c>
    </row>
    <row r="398" spans="1:22" x14ac:dyDescent="0.25">
      <c r="A398" t="s">
        <v>7941</v>
      </c>
      <c r="B398" t="s">
        <v>9782</v>
      </c>
      <c r="C398" t="s">
        <v>1</v>
      </c>
      <c r="D398" t="s">
        <v>7703</v>
      </c>
      <c r="E398" t="s">
        <v>9546</v>
      </c>
      <c r="F398" t="s">
        <v>9547</v>
      </c>
      <c r="G398">
        <v>5172</v>
      </c>
      <c r="H398">
        <v>5172</v>
      </c>
      <c r="I398">
        <v>5172</v>
      </c>
      <c r="J398">
        <v>5172</v>
      </c>
      <c r="K398">
        <v>0</v>
      </c>
      <c r="L398" s="2">
        <v>0</v>
      </c>
      <c r="M398" s="2">
        <v>0</v>
      </c>
      <c r="N398" s="2">
        <v>0</v>
      </c>
      <c r="O398" s="151">
        <v>144</v>
      </c>
      <c r="P398" s="2">
        <v>0</v>
      </c>
      <c r="Q398" s="2">
        <v>0</v>
      </c>
      <c r="R398" s="2">
        <v>0</v>
      </c>
      <c r="S398" s="2">
        <v>0</v>
      </c>
      <c r="T398" s="2">
        <v>0</v>
      </c>
      <c r="U398" s="2">
        <v>144</v>
      </c>
      <c r="V398" t="s">
        <v>55</v>
      </c>
    </row>
    <row r="399" spans="1:22" x14ac:dyDescent="0.25">
      <c r="A399" t="s">
        <v>7941</v>
      </c>
      <c r="B399" t="s">
        <v>9782</v>
      </c>
      <c r="C399" t="s">
        <v>1</v>
      </c>
      <c r="D399" t="s">
        <v>7703</v>
      </c>
      <c r="E399" t="s">
        <v>9546</v>
      </c>
      <c r="F399" t="s">
        <v>9547</v>
      </c>
      <c r="G399">
        <v>5171</v>
      </c>
      <c r="H399">
        <v>5171</v>
      </c>
      <c r="I399">
        <v>5171</v>
      </c>
      <c r="J399">
        <v>5171</v>
      </c>
      <c r="K399">
        <v>0</v>
      </c>
      <c r="L399" s="2">
        <v>0</v>
      </c>
      <c r="M399" s="2">
        <v>0</v>
      </c>
      <c r="N399" s="2">
        <v>0</v>
      </c>
      <c r="O399" s="151">
        <v>8.4</v>
      </c>
      <c r="P399" s="2">
        <v>0</v>
      </c>
      <c r="Q399" s="2">
        <v>0</v>
      </c>
      <c r="R399" s="2">
        <v>0</v>
      </c>
      <c r="S399" s="2">
        <v>0</v>
      </c>
      <c r="T399" s="2">
        <v>0</v>
      </c>
      <c r="U399" s="2">
        <v>8.4</v>
      </c>
      <c r="V399" t="s">
        <v>55</v>
      </c>
    </row>
    <row r="400" spans="1:22" x14ac:dyDescent="0.25">
      <c r="A400" t="s">
        <v>7941</v>
      </c>
      <c r="B400" t="s">
        <v>9782</v>
      </c>
      <c r="C400" t="s">
        <v>1</v>
      </c>
      <c r="D400" t="s">
        <v>7703</v>
      </c>
      <c r="E400" t="s">
        <v>9546</v>
      </c>
      <c r="F400" t="s">
        <v>9547</v>
      </c>
      <c r="G400">
        <v>5170</v>
      </c>
      <c r="H400">
        <v>5170</v>
      </c>
      <c r="I400">
        <v>5170</v>
      </c>
      <c r="J400">
        <v>5170</v>
      </c>
      <c r="K400">
        <v>0</v>
      </c>
      <c r="L400" s="2">
        <v>0</v>
      </c>
      <c r="M400" s="2">
        <v>0</v>
      </c>
      <c r="N400" s="2">
        <v>0</v>
      </c>
      <c r="O400" s="151">
        <v>315</v>
      </c>
      <c r="P400" s="2">
        <v>0</v>
      </c>
      <c r="Q400" s="2">
        <v>0</v>
      </c>
      <c r="R400" s="2">
        <v>0</v>
      </c>
      <c r="S400" s="2">
        <v>0</v>
      </c>
      <c r="T400" s="2">
        <v>0</v>
      </c>
      <c r="U400" s="2">
        <v>315</v>
      </c>
      <c r="V400" t="s">
        <v>55</v>
      </c>
    </row>
    <row r="401" spans="1:22" x14ac:dyDescent="0.25">
      <c r="A401" t="s">
        <v>7941</v>
      </c>
      <c r="B401" t="s">
        <v>9782</v>
      </c>
      <c r="C401" t="s">
        <v>1</v>
      </c>
      <c r="D401" t="s">
        <v>7703</v>
      </c>
      <c r="E401" t="s">
        <v>9546</v>
      </c>
      <c r="F401" t="s">
        <v>9547</v>
      </c>
      <c r="G401">
        <v>5169</v>
      </c>
      <c r="H401">
        <v>5169</v>
      </c>
      <c r="I401">
        <v>5169</v>
      </c>
      <c r="J401">
        <v>5169</v>
      </c>
      <c r="K401">
        <v>0</v>
      </c>
      <c r="L401" s="2">
        <v>0</v>
      </c>
      <c r="M401" s="2">
        <v>0</v>
      </c>
      <c r="N401" s="2">
        <v>0</v>
      </c>
      <c r="O401" s="151">
        <v>38.229999999999997</v>
      </c>
      <c r="P401" s="2">
        <v>0</v>
      </c>
      <c r="Q401" s="2">
        <v>0</v>
      </c>
      <c r="R401" s="2">
        <v>0</v>
      </c>
      <c r="S401" s="2">
        <v>0</v>
      </c>
      <c r="T401" s="2">
        <v>0</v>
      </c>
      <c r="U401" s="2">
        <v>38.229999999999997</v>
      </c>
      <c r="V401" t="s">
        <v>55</v>
      </c>
    </row>
    <row r="402" spans="1:22" x14ac:dyDescent="0.25">
      <c r="A402" t="s">
        <v>7941</v>
      </c>
      <c r="B402" t="s">
        <v>9782</v>
      </c>
      <c r="C402" t="s">
        <v>1</v>
      </c>
      <c r="D402" t="s">
        <v>7703</v>
      </c>
      <c r="E402" t="s">
        <v>9546</v>
      </c>
      <c r="F402" t="s">
        <v>9547</v>
      </c>
      <c r="G402">
        <v>5168</v>
      </c>
      <c r="H402">
        <v>5168</v>
      </c>
      <c r="I402">
        <v>5168</v>
      </c>
      <c r="J402">
        <v>5168</v>
      </c>
      <c r="K402">
        <v>0</v>
      </c>
      <c r="L402" s="2">
        <v>0</v>
      </c>
      <c r="M402" s="2">
        <v>0</v>
      </c>
      <c r="N402" s="2">
        <v>0</v>
      </c>
      <c r="O402" s="151">
        <v>22.95</v>
      </c>
      <c r="P402" s="2">
        <v>0</v>
      </c>
      <c r="Q402" s="2">
        <v>0</v>
      </c>
      <c r="R402" s="2">
        <v>0</v>
      </c>
      <c r="S402" s="2">
        <v>0</v>
      </c>
      <c r="T402" s="2">
        <v>0</v>
      </c>
      <c r="U402" s="2">
        <v>22.95</v>
      </c>
      <c r="V402" t="s">
        <v>55</v>
      </c>
    </row>
    <row r="403" spans="1:22" x14ac:dyDescent="0.25">
      <c r="A403" t="s">
        <v>7941</v>
      </c>
      <c r="B403" t="s">
        <v>9782</v>
      </c>
      <c r="C403" t="s">
        <v>1</v>
      </c>
      <c r="D403" t="s">
        <v>7703</v>
      </c>
      <c r="E403" t="s">
        <v>9546</v>
      </c>
      <c r="F403" t="s">
        <v>9547</v>
      </c>
      <c r="G403">
        <v>5167</v>
      </c>
      <c r="H403">
        <v>5167</v>
      </c>
      <c r="I403">
        <v>5167</v>
      </c>
      <c r="J403">
        <v>5167</v>
      </c>
      <c r="K403">
        <v>0</v>
      </c>
      <c r="L403" s="2">
        <v>0</v>
      </c>
      <c r="M403" s="2">
        <v>0</v>
      </c>
      <c r="N403" s="2">
        <v>0</v>
      </c>
      <c r="O403" s="151">
        <v>301</v>
      </c>
      <c r="P403" s="2">
        <v>0</v>
      </c>
      <c r="Q403" s="2">
        <v>0</v>
      </c>
      <c r="R403" s="2">
        <v>0</v>
      </c>
      <c r="S403" s="2">
        <v>0</v>
      </c>
      <c r="T403" s="2">
        <v>0</v>
      </c>
      <c r="U403" s="2">
        <v>301</v>
      </c>
      <c r="V403" t="s">
        <v>55</v>
      </c>
    </row>
    <row r="404" spans="1:22" x14ac:dyDescent="0.25">
      <c r="A404" t="s">
        <v>7941</v>
      </c>
      <c r="B404" t="s">
        <v>9782</v>
      </c>
      <c r="C404" t="s">
        <v>1</v>
      </c>
      <c r="D404" t="s">
        <v>7703</v>
      </c>
      <c r="E404" t="s">
        <v>9546</v>
      </c>
      <c r="F404" t="s">
        <v>9547</v>
      </c>
      <c r="G404">
        <v>5166</v>
      </c>
      <c r="H404">
        <v>5166</v>
      </c>
      <c r="I404">
        <v>5166</v>
      </c>
      <c r="J404">
        <v>5166</v>
      </c>
      <c r="K404">
        <v>0</v>
      </c>
      <c r="L404" s="2">
        <v>0</v>
      </c>
      <c r="M404" s="2">
        <v>0</v>
      </c>
      <c r="N404" s="2">
        <v>0</v>
      </c>
      <c r="O404" s="151">
        <v>103.3</v>
      </c>
      <c r="P404" s="2">
        <v>0</v>
      </c>
      <c r="Q404" s="2">
        <v>0</v>
      </c>
      <c r="R404" s="2">
        <v>0</v>
      </c>
      <c r="S404" s="2">
        <v>0</v>
      </c>
      <c r="T404" s="2">
        <v>0</v>
      </c>
      <c r="U404" s="2">
        <v>103.3</v>
      </c>
      <c r="V404" t="s">
        <v>55</v>
      </c>
    </row>
    <row r="405" spans="1:22" x14ac:dyDescent="0.25">
      <c r="A405" t="s">
        <v>7941</v>
      </c>
      <c r="B405" t="s">
        <v>9782</v>
      </c>
      <c r="C405" t="s">
        <v>1</v>
      </c>
      <c r="D405" t="s">
        <v>7703</v>
      </c>
      <c r="E405" t="s">
        <v>9546</v>
      </c>
      <c r="F405" t="s">
        <v>9547</v>
      </c>
      <c r="G405">
        <v>5165</v>
      </c>
      <c r="H405">
        <v>5165</v>
      </c>
      <c r="I405">
        <v>5165</v>
      </c>
      <c r="J405">
        <v>5165</v>
      </c>
      <c r="K405">
        <v>0</v>
      </c>
      <c r="L405" s="2">
        <v>0</v>
      </c>
      <c r="M405" s="2">
        <v>0</v>
      </c>
      <c r="N405" s="2">
        <v>0</v>
      </c>
      <c r="O405" s="151">
        <v>25</v>
      </c>
      <c r="P405" s="2">
        <v>0</v>
      </c>
      <c r="Q405" s="2">
        <v>0</v>
      </c>
      <c r="R405" s="2">
        <v>0</v>
      </c>
      <c r="S405" s="2">
        <v>0</v>
      </c>
      <c r="T405" s="2">
        <v>0</v>
      </c>
      <c r="U405" s="2">
        <v>25</v>
      </c>
      <c r="V405" t="s">
        <v>55</v>
      </c>
    </row>
    <row r="406" spans="1:22" x14ac:dyDescent="0.25">
      <c r="A406" t="s">
        <v>7941</v>
      </c>
      <c r="B406" t="s">
        <v>9782</v>
      </c>
      <c r="C406" t="s">
        <v>1</v>
      </c>
      <c r="D406" t="s">
        <v>7703</v>
      </c>
      <c r="E406" t="s">
        <v>9546</v>
      </c>
      <c r="F406" t="s">
        <v>9547</v>
      </c>
      <c r="G406">
        <v>5164</v>
      </c>
      <c r="H406">
        <v>5164</v>
      </c>
      <c r="I406">
        <v>5164</v>
      </c>
      <c r="J406">
        <v>5164</v>
      </c>
      <c r="K406">
        <v>0</v>
      </c>
      <c r="L406" s="2">
        <v>0</v>
      </c>
      <c r="M406" s="2">
        <v>0</v>
      </c>
      <c r="N406" s="2">
        <v>0</v>
      </c>
      <c r="O406" s="151">
        <v>20</v>
      </c>
      <c r="P406" s="2">
        <v>0</v>
      </c>
      <c r="Q406" s="2">
        <v>0</v>
      </c>
      <c r="R406" s="2">
        <v>0</v>
      </c>
      <c r="S406" s="2">
        <v>0</v>
      </c>
      <c r="T406" s="2">
        <v>0</v>
      </c>
      <c r="U406" s="2">
        <v>20</v>
      </c>
      <c r="V406" t="s">
        <v>55</v>
      </c>
    </row>
    <row r="407" spans="1:22" x14ac:dyDescent="0.25">
      <c r="A407" t="s">
        <v>7941</v>
      </c>
      <c r="B407" t="s">
        <v>9782</v>
      </c>
      <c r="C407" t="s">
        <v>1</v>
      </c>
      <c r="D407" t="s">
        <v>7703</v>
      </c>
      <c r="E407" t="s">
        <v>9546</v>
      </c>
      <c r="F407" t="s">
        <v>9547</v>
      </c>
      <c r="G407">
        <v>5163</v>
      </c>
      <c r="H407">
        <v>5163</v>
      </c>
      <c r="I407">
        <v>5163</v>
      </c>
      <c r="J407">
        <v>5163</v>
      </c>
      <c r="K407">
        <v>0</v>
      </c>
      <c r="L407" s="2">
        <v>0</v>
      </c>
      <c r="M407" s="2">
        <v>0</v>
      </c>
      <c r="N407" s="2">
        <v>0</v>
      </c>
      <c r="O407" s="151">
        <v>536.29999999999995</v>
      </c>
      <c r="P407" s="2">
        <v>0</v>
      </c>
      <c r="Q407" s="2">
        <v>0</v>
      </c>
      <c r="R407" s="2">
        <v>0</v>
      </c>
      <c r="S407" s="2">
        <v>0</v>
      </c>
      <c r="T407" s="2">
        <v>0</v>
      </c>
      <c r="U407" s="2">
        <v>536.29999999999995</v>
      </c>
      <c r="V407" t="s">
        <v>55</v>
      </c>
    </row>
    <row r="408" spans="1:22" x14ac:dyDescent="0.25">
      <c r="A408" t="s">
        <v>7941</v>
      </c>
      <c r="B408" t="s">
        <v>9782</v>
      </c>
      <c r="C408" t="s">
        <v>1</v>
      </c>
      <c r="D408" t="s">
        <v>7703</v>
      </c>
      <c r="E408" t="s">
        <v>9546</v>
      </c>
      <c r="F408" t="s">
        <v>9547</v>
      </c>
      <c r="G408">
        <v>5162</v>
      </c>
      <c r="H408">
        <v>5162</v>
      </c>
      <c r="I408">
        <v>5162</v>
      </c>
      <c r="J408">
        <v>5162</v>
      </c>
      <c r="K408">
        <v>0</v>
      </c>
      <c r="L408" s="2">
        <v>0</v>
      </c>
      <c r="M408" s="2">
        <v>0</v>
      </c>
      <c r="N408" s="2">
        <v>0</v>
      </c>
      <c r="O408" s="151">
        <v>25</v>
      </c>
      <c r="P408" s="2">
        <v>0</v>
      </c>
      <c r="Q408" s="2">
        <v>0</v>
      </c>
      <c r="R408" s="2">
        <v>0</v>
      </c>
      <c r="S408" s="2">
        <v>0</v>
      </c>
      <c r="T408" s="2">
        <v>0</v>
      </c>
      <c r="U408" s="2">
        <v>25</v>
      </c>
      <c r="V408" t="s">
        <v>55</v>
      </c>
    </row>
    <row r="409" spans="1:22" x14ac:dyDescent="0.25">
      <c r="A409" t="s">
        <v>7941</v>
      </c>
      <c r="B409" t="s">
        <v>9782</v>
      </c>
      <c r="C409" t="s">
        <v>1</v>
      </c>
      <c r="D409" t="s">
        <v>7703</v>
      </c>
      <c r="E409" t="s">
        <v>9546</v>
      </c>
      <c r="F409" t="s">
        <v>9547</v>
      </c>
      <c r="G409">
        <v>5161</v>
      </c>
      <c r="H409">
        <v>5161</v>
      </c>
      <c r="I409">
        <v>5161</v>
      </c>
      <c r="J409">
        <v>5161</v>
      </c>
      <c r="K409">
        <v>0</v>
      </c>
      <c r="L409" s="2">
        <v>0</v>
      </c>
      <c r="M409" s="2">
        <v>0</v>
      </c>
      <c r="N409" s="2">
        <v>0</v>
      </c>
      <c r="O409" s="151">
        <v>422.6</v>
      </c>
      <c r="P409" s="2">
        <v>0</v>
      </c>
      <c r="Q409" s="2">
        <v>0</v>
      </c>
      <c r="R409" s="2">
        <v>0</v>
      </c>
      <c r="S409" s="2">
        <v>0</v>
      </c>
      <c r="T409" s="2">
        <v>0</v>
      </c>
      <c r="U409" s="2">
        <v>422.6</v>
      </c>
      <c r="V409" t="s">
        <v>55</v>
      </c>
    </row>
    <row r="410" spans="1:22" x14ac:dyDescent="0.25">
      <c r="A410" t="s">
        <v>7941</v>
      </c>
      <c r="B410" t="s">
        <v>9782</v>
      </c>
      <c r="C410" t="s">
        <v>1</v>
      </c>
      <c r="D410" t="s">
        <v>7703</v>
      </c>
      <c r="E410" t="s">
        <v>9546</v>
      </c>
      <c r="F410" t="s">
        <v>9547</v>
      </c>
      <c r="G410">
        <v>5160</v>
      </c>
      <c r="H410">
        <v>5160</v>
      </c>
      <c r="I410">
        <v>5160</v>
      </c>
      <c r="J410">
        <v>5160</v>
      </c>
      <c r="K410">
        <v>0</v>
      </c>
      <c r="L410" s="2">
        <v>0</v>
      </c>
      <c r="M410" s="2">
        <v>0</v>
      </c>
      <c r="N410" s="2">
        <v>0</v>
      </c>
      <c r="O410" s="151">
        <v>325</v>
      </c>
      <c r="P410" s="2">
        <v>0</v>
      </c>
      <c r="Q410" s="2">
        <v>0</v>
      </c>
      <c r="R410" s="2">
        <v>0</v>
      </c>
      <c r="S410" s="2">
        <v>0</v>
      </c>
      <c r="T410" s="2">
        <v>0</v>
      </c>
      <c r="U410" s="2">
        <v>325</v>
      </c>
      <c r="V410" t="s">
        <v>55</v>
      </c>
    </row>
    <row r="411" spans="1:22" x14ac:dyDescent="0.25">
      <c r="A411" t="s">
        <v>7941</v>
      </c>
      <c r="B411" t="s">
        <v>9782</v>
      </c>
      <c r="C411" t="s">
        <v>1</v>
      </c>
      <c r="D411" t="s">
        <v>7703</v>
      </c>
      <c r="E411" t="s">
        <v>9546</v>
      </c>
      <c r="F411" t="s">
        <v>9547</v>
      </c>
      <c r="G411">
        <v>5159</v>
      </c>
      <c r="H411">
        <v>5159</v>
      </c>
      <c r="I411">
        <v>5159</v>
      </c>
      <c r="J411">
        <v>5159</v>
      </c>
      <c r="K411">
        <v>0</v>
      </c>
      <c r="L411" s="2">
        <v>0</v>
      </c>
      <c r="M411" s="2">
        <v>0</v>
      </c>
      <c r="N411" s="2">
        <v>0</v>
      </c>
      <c r="O411" s="151">
        <v>87.5</v>
      </c>
      <c r="P411" s="2">
        <v>0</v>
      </c>
      <c r="Q411" s="2">
        <v>0</v>
      </c>
      <c r="R411" s="2">
        <v>0</v>
      </c>
      <c r="S411" s="2">
        <v>0</v>
      </c>
      <c r="T411" s="2">
        <v>0</v>
      </c>
      <c r="U411" s="2">
        <v>87.5</v>
      </c>
      <c r="V411" t="s">
        <v>55</v>
      </c>
    </row>
    <row r="412" spans="1:22" x14ac:dyDescent="0.25">
      <c r="A412" t="s">
        <v>7941</v>
      </c>
      <c r="B412" t="s">
        <v>9782</v>
      </c>
      <c r="C412" t="s">
        <v>1</v>
      </c>
      <c r="D412" t="s">
        <v>7703</v>
      </c>
      <c r="E412" t="s">
        <v>9546</v>
      </c>
      <c r="F412" t="s">
        <v>9547</v>
      </c>
      <c r="G412">
        <v>5158</v>
      </c>
      <c r="H412">
        <v>5158</v>
      </c>
      <c r="I412">
        <v>5158</v>
      </c>
      <c r="J412">
        <v>5158</v>
      </c>
      <c r="K412">
        <v>0</v>
      </c>
      <c r="L412" s="2">
        <v>0</v>
      </c>
      <c r="M412" s="2">
        <v>0</v>
      </c>
      <c r="N412" s="2">
        <v>0</v>
      </c>
      <c r="O412" s="151">
        <v>123.95</v>
      </c>
      <c r="P412" s="2">
        <v>0</v>
      </c>
      <c r="Q412" s="2">
        <v>0</v>
      </c>
      <c r="R412" s="2">
        <v>0</v>
      </c>
      <c r="S412" s="2">
        <v>0</v>
      </c>
      <c r="T412" s="2">
        <v>0</v>
      </c>
      <c r="U412" s="2">
        <v>123.95</v>
      </c>
      <c r="V412" t="s">
        <v>55</v>
      </c>
    </row>
    <row r="413" spans="1:22" x14ac:dyDescent="0.25">
      <c r="A413" t="s">
        <v>7941</v>
      </c>
      <c r="B413" t="s">
        <v>9782</v>
      </c>
      <c r="C413" t="s">
        <v>1</v>
      </c>
      <c r="D413" t="s">
        <v>7703</v>
      </c>
      <c r="E413" t="s">
        <v>9546</v>
      </c>
      <c r="F413" t="s">
        <v>9547</v>
      </c>
      <c r="G413">
        <v>5157</v>
      </c>
      <c r="H413">
        <v>5157</v>
      </c>
      <c r="I413">
        <v>5157</v>
      </c>
      <c r="J413">
        <v>5157</v>
      </c>
      <c r="K413">
        <v>0</v>
      </c>
      <c r="L413" s="2">
        <v>0</v>
      </c>
      <c r="M413" s="2">
        <v>0</v>
      </c>
      <c r="N413" s="2">
        <v>0</v>
      </c>
      <c r="O413" s="151">
        <v>192</v>
      </c>
      <c r="P413" s="2">
        <v>0</v>
      </c>
      <c r="Q413" s="2">
        <v>0</v>
      </c>
      <c r="R413" s="2">
        <v>0</v>
      </c>
      <c r="S413" s="2">
        <v>0</v>
      </c>
      <c r="T413" s="2">
        <v>0</v>
      </c>
      <c r="U413" s="2">
        <v>192</v>
      </c>
      <c r="V413" t="s">
        <v>55</v>
      </c>
    </row>
    <row r="414" spans="1:22" x14ac:dyDescent="0.25">
      <c r="A414" t="s">
        <v>7941</v>
      </c>
      <c r="B414" t="s">
        <v>9781</v>
      </c>
      <c r="C414" t="s">
        <v>1</v>
      </c>
      <c r="D414" t="s">
        <v>7703</v>
      </c>
      <c r="E414" t="s">
        <v>9546</v>
      </c>
      <c r="F414" t="s">
        <v>9547</v>
      </c>
      <c r="G414">
        <v>5156</v>
      </c>
      <c r="H414">
        <v>5156</v>
      </c>
      <c r="I414">
        <v>5156</v>
      </c>
      <c r="J414">
        <v>5156</v>
      </c>
      <c r="K414">
        <v>0</v>
      </c>
      <c r="L414" s="2">
        <v>0</v>
      </c>
      <c r="M414" s="2">
        <v>0</v>
      </c>
      <c r="N414" s="2">
        <v>0</v>
      </c>
      <c r="O414" s="151">
        <v>45</v>
      </c>
      <c r="P414" s="2">
        <v>0</v>
      </c>
      <c r="Q414" s="2">
        <v>0</v>
      </c>
      <c r="R414" s="2">
        <v>0</v>
      </c>
      <c r="S414" s="2">
        <v>0</v>
      </c>
      <c r="T414" s="2">
        <v>0</v>
      </c>
      <c r="U414" s="2">
        <v>45</v>
      </c>
      <c r="V414" t="s">
        <v>55</v>
      </c>
    </row>
    <row r="415" spans="1:22" x14ac:dyDescent="0.25">
      <c r="A415" t="s">
        <v>7941</v>
      </c>
      <c r="B415" t="s">
        <v>9781</v>
      </c>
      <c r="C415" t="s">
        <v>1</v>
      </c>
      <c r="D415" t="s">
        <v>7703</v>
      </c>
      <c r="E415" t="s">
        <v>9546</v>
      </c>
      <c r="F415" t="s">
        <v>9547</v>
      </c>
      <c r="G415">
        <v>5155</v>
      </c>
      <c r="H415">
        <v>5155</v>
      </c>
      <c r="I415">
        <v>5155</v>
      </c>
      <c r="J415">
        <v>5155</v>
      </c>
      <c r="K415">
        <v>0</v>
      </c>
      <c r="L415" s="2">
        <v>0</v>
      </c>
      <c r="M415" s="2">
        <v>0</v>
      </c>
      <c r="N415" s="2">
        <v>0</v>
      </c>
      <c r="O415" s="151">
        <v>12</v>
      </c>
      <c r="P415" s="2">
        <v>0</v>
      </c>
      <c r="Q415" s="2">
        <v>0</v>
      </c>
      <c r="R415" s="2">
        <v>0</v>
      </c>
      <c r="S415" s="2">
        <v>0</v>
      </c>
      <c r="T415" s="2">
        <v>0</v>
      </c>
      <c r="U415" s="2">
        <v>12</v>
      </c>
      <c r="V415" t="s">
        <v>55</v>
      </c>
    </row>
    <row r="416" spans="1:22" x14ac:dyDescent="0.25">
      <c r="A416" t="s">
        <v>7941</v>
      </c>
      <c r="B416" t="s">
        <v>9781</v>
      </c>
      <c r="C416" t="s">
        <v>1</v>
      </c>
      <c r="D416" t="s">
        <v>7703</v>
      </c>
      <c r="E416" t="s">
        <v>9546</v>
      </c>
      <c r="F416" t="s">
        <v>9547</v>
      </c>
      <c r="G416">
        <v>5154</v>
      </c>
      <c r="H416">
        <v>5154</v>
      </c>
      <c r="I416">
        <v>5154</v>
      </c>
      <c r="J416">
        <v>5154</v>
      </c>
      <c r="K416">
        <v>0</v>
      </c>
      <c r="L416" s="2">
        <v>0</v>
      </c>
      <c r="M416" s="2">
        <v>0</v>
      </c>
      <c r="N416" s="2">
        <v>0</v>
      </c>
      <c r="O416" s="151">
        <v>23</v>
      </c>
      <c r="P416" s="2">
        <v>0</v>
      </c>
      <c r="Q416" s="2">
        <v>0</v>
      </c>
      <c r="R416" s="2">
        <v>0</v>
      </c>
      <c r="S416" s="2">
        <v>0</v>
      </c>
      <c r="T416" s="2">
        <v>0</v>
      </c>
      <c r="U416" s="2">
        <v>23</v>
      </c>
      <c r="V416" t="s">
        <v>55</v>
      </c>
    </row>
    <row r="417" spans="1:22" x14ac:dyDescent="0.25">
      <c r="A417" t="s">
        <v>7941</v>
      </c>
      <c r="B417" t="s">
        <v>9781</v>
      </c>
      <c r="C417" t="s">
        <v>1</v>
      </c>
      <c r="D417" t="s">
        <v>7703</v>
      </c>
      <c r="E417" t="s">
        <v>9546</v>
      </c>
      <c r="F417" t="s">
        <v>9547</v>
      </c>
      <c r="G417">
        <v>5153</v>
      </c>
      <c r="H417">
        <v>5153</v>
      </c>
      <c r="I417">
        <v>5153</v>
      </c>
      <c r="J417">
        <v>5153</v>
      </c>
      <c r="K417">
        <v>0</v>
      </c>
      <c r="L417" s="2">
        <v>0</v>
      </c>
      <c r="M417" s="2">
        <v>0</v>
      </c>
      <c r="N417" s="2">
        <v>0</v>
      </c>
      <c r="O417" s="151">
        <v>98.4</v>
      </c>
      <c r="P417" s="2">
        <v>0</v>
      </c>
      <c r="Q417" s="2">
        <v>0</v>
      </c>
      <c r="R417" s="2">
        <v>0</v>
      </c>
      <c r="S417" s="2">
        <v>0</v>
      </c>
      <c r="T417" s="2">
        <v>0</v>
      </c>
      <c r="U417" s="2">
        <v>98.4</v>
      </c>
      <c r="V417" t="s">
        <v>55</v>
      </c>
    </row>
    <row r="418" spans="1:22" x14ac:dyDescent="0.25">
      <c r="A418" t="s">
        <v>7941</v>
      </c>
      <c r="B418" t="s">
        <v>9781</v>
      </c>
      <c r="C418" t="s">
        <v>1</v>
      </c>
      <c r="D418" t="s">
        <v>7703</v>
      </c>
      <c r="E418" t="s">
        <v>9546</v>
      </c>
      <c r="F418" t="s">
        <v>9547</v>
      </c>
      <c r="G418">
        <v>5152</v>
      </c>
      <c r="H418">
        <v>5152</v>
      </c>
      <c r="I418">
        <v>5152</v>
      </c>
      <c r="J418">
        <v>5152</v>
      </c>
      <c r="K418">
        <v>0</v>
      </c>
      <c r="L418" s="2">
        <v>0</v>
      </c>
      <c r="M418" s="2">
        <v>0</v>
      </c>
      <c r="N418" s="2">
        <v>0</v>
      </c>
      <c r="O418" s="151">
        <v>111.7</v>
      </c>
      <c r="P418" s="2">
        <v>0</v>
      </c>
      <c r="Q418" s="2">
        <v>0</v>
      </c>
      <c r="R418" s="2">
        <v>0</v>
      </c>
      <c r="S418" s="2">
        <v>0</v>
      </c>
      <c r="T418" s="2">
        <v>0</v>
      </c>
      <c r="U418" s="2">
        <v>111.7</v>
      </c>
      <c r="V418" t="s">
        <v>55</v>
      </c>
    </row>
    <row r="419" spans="1:22" x14ac:dyDescent="0.25">
      <c r="A419" t="s">
        <v>7941</v>
      </c>
      <c r="B419" t="s">
        <v>9781</v>
      </c>
      <c r="C419" t="s">
        <v>1</v>
      </c>
      <c r="D419" t="s">
        <v>7703</v>
      </c>
      <c r="E419" t="s">
        <v>9546</v>
      </c>
      <c r="F419" t="s">
        <v>9547</v>
      </c>
      <c r="G419">
        <v>5151</v>
      </c>
      <c r="H419">
        <v>5151</v>
      </c>
      <c r="I419">
        <v>5151</v>
      </c>
      <c r="J419">
        <v>5151</v>
      </c>
      <c r="K419">
        <v>0</v>
      </c>
      <c r="L419" s="2">
        <v>0</v>
      </c>
      <c r="M419" s="2">
        <v>0</v>
      </c>
      <c r="N419" s="2">
        <v>0</v>
      </c>
      <c r="O419" s="151">
        <v>4.5</v>
      </c>
      <c r="P419" s="2">
        <v>0</v>
      </c>
      <c r="Q419" s="2">
        <v>0</v>
      </c>
      <c r="R419" s="2">
        <v>0</v>
      </c>
      <c r="S419" s="2">
        <v>0</v>
      </c>
      <c r="T419" s="2">
        <v>0</v>
      </c>
      <c r="U419" s="2">
        <v>4.5</v>
      </c>
      <c r="V419" t="s">
        <v>55</v>
      </c>
    </row>
    <row r="420" spans="1:22" x14ac:dyDescent="0.25">
      <c r="A420" t="s">
        <v>7941</v>
      </c>
      <c r="B420" t="s">
        <v>9781</v>
      </c>
      <c r="C420" t="s">
        <v>1</v>
      </c>
      <c r="D420" t="s">
        <v>7703</v>
      </c>
      <c r="E420" t="s">
        <v>9546</v>
      </c>
      <c r="F420" t="s">
        <v>9547</v>
      </c>
      <c r="G420">
        <v>5150</v>
      </c>
      <c r="H420">
        <v>5150</v>
      </c>
      <c r="I420">
        <v>5150</v>
      </c>
      <c r="J420">
        <v>5150</v>
      </c>
      <c r="K420">
        <v>0</v>
      </c>
      <c r="L420" s="2">
        <v>0</v>
      </c>
      <c r="M420" s="2">
        <v>0</v>
      </c>
      <c r="N420" s="2">
        <v>0</v>
      </c>
      <c r="O420" s="151">
        <v>22.78</v>
      </c>
      <c r="P420" s="2">
        <v>0</v>
      </c>
      <c r="Q420" s="2">
        <v>0</v>
      </c>
      <c r="R420" s="2">
        <v>0</v>
      </c>
      <c r="S420" s="2">
        <v>0</v>
      </c>
      <c r="T420" s="2">
        <v>0</v>
      </c>
      <c r="U420" s="2">
        <v>22.78</v>
      </c>
      <c r="V420" t="s">
        <v>55</v>
      </c>
    </row>
    <row r="421" spans="1:22" x14ac:dyDescent="0.25">
      <c r="A421" t="s">
        <v>7941</v>
      </c>
      <c r="B421" t="s">
        <v>9781</v>
      </c>
      <c r="C421" t="s">
        <v>1</v>
      </c>
      <c r="D421" t="s">
        <v>7703</v>
      </c>
      <c r="E421" t="s">
        <v>9546</v>
      </c>
      <c r="F421" t="s">
        <v>9547</v>
      </c>
      <c r="G421">
        <v>5149</v>
      </c>
      <c r="H421">
        <v>5149</v>
      </c>
      <c r="I421">
        <v>5149</v>
      </c>
      <c r="J421">
        <v>5149</v>
      </c>
      <c r="K421">
        <v>0</v>
      </c>
      <c r="L421" s="2">
        <v>0</v>
      </c>
      <c r="M421" s="2">
        <v>0</v>
      </c>
      <c r="N421" s="2">
        <v>0</v>
      </c>
      <c r="O421" s="151">
        <v>88.6</v>
      </c>
      <c r="P421" s="2">
        <v>0</v>
      </c>
      <c r="Q421" s="2">
        <v>0</v>
      </c>
      <c r="R421" s="2">
        <v>0</v>
      </c>
      <c r="S421" s="2">
        <v>0</v>
      </c>
      <c r="T421" s="2">
        <v>0</v>
      </c>
      <c r="U421" s="2">
        <v>88.6</v>
      </c>
      <c r="V421" t="s">
        <v>55</v>
      </c>
    </row>
    <row r="422" spans="1:22" x14ac:dyDescent="0.25">
      <c r="A422" t="s">
        <v>7941</v>
      </c>
      <c r="B422" t="s">
        <v>9781</v>
      </c>
      <c r="C422" t="s">
        <v>1</v>
      </c>
      <c r="D422" t="s">
        <v>7703</v>
      </c>
      <c r="E422" t="s">
        <v>9546</v>
      </c>
      <c r="F422" t="s">
        <v>9547</v>
      </c>
      <c r="G422">
        <v>5148</v>
      </c>
      <c r="H422">
        <v>5148</v>
      </c>
      <c r="I422">
        <v>5148</v>
      </c>
      <c r="J422">
        <v>5148</v>
      </c>
      <c r="K422">
        <v>0</v>
      </c>
      <c r="L422" s="2">
        <v>0</v>
      </c>
      <c r="M422" s="2">
        <v>0</v>
      </c>
      <c r="N422" s="2">
        <v>0</v>
      </c>
      <c r="O422" s="151">
        <v>67</v>
      </c>
      <c r="P422" s="2">
        <v>0</v>
      </c>
      <c r="Q422" s="2">
        <v>0</v>
      </c>
      <c r="R422" s="2">
        <v>0</v>
      </c>
      <c r="S422" s="2">
        <v>0</v>
      </c>
      <c r="T422" s="2">
        <v>0</v>
      </c>
      <c r="U422" s="2">
        <v>67</v>
      </c>
      <c r="V422" t="s">
        <v>55</v>
      </c>
    </row>
    <row r="423" spans="1:22" x14ac:dyDescent="0.25">
      <c r="A423" t="s">
        <v>7941</v>
      </c>
      <c r="B423" t="s">
        <v>9781</v>
      </c>
      <c r="C423" t="s">
        <v>1</v>
      </c>
      <c r="D423" t="s">
        <v>7703</v>
      </c>
      <c r="E423" t="s">
        <v>9546</v>
      </c>
      <c r="F423" t="s">
        <v>9547</v>
      </c>
      <c r="G423">
        <v>5147</v>
      </c>
      <c r="H423">
        <v>5147</v>
      </c>
      <c r="I423">
        <v>5147</v>
      </c>
      <c r="J423">
        <v>5147</v>
      </c>
      <c r="K423">
        <v>0</v>
      </c>
      <c r="L423" s="2">
        <v>0</v>
      </c>
      <c r="M423" s="2">
        <v>0</v>
      </c>
      <c r="N423" s="2">
        <v>0</v>
      </c>
      <c r="O423" s="151">
        <v>60</v>
      </c>
      <c r="P423" s="2">
        <v>0</v>
      </c>
      <c r="Q423" s="2">
        <v>0</v>
      </c>
      <c r="R423" s="2">
        <v>0</v>
      </c>
      <c r="S423" s="2">
        <v>0</v>
      </c>
      <c r="T423" s="2">
        <v>0</v>
      </c>
      <c r="U423" s="2">
        <v>60</v>
      </c>
      <c r="V423" t="s">
        <v>55</v>
      </c>
    </row>
    <row r="424" spans="1:22" x14ac:dyDescent="0.25">
      <c r="A424" t="s">
        <v>7941</v>
      </c>
      <c r="B424" t="s">
        <v>9781</v>
      </c>
      <c r="C424" t="s">
        <v>1</v>
      </c>
      <c r="D424" t="s">
        <v>7703</v>
      </c>
      <c r="E424" t="s">
        <v>9546</v>
      </c>
      <c r="F424" t="s">
        <v>9547</v>
      </c>
      <c r="G424">
        <v>5146</v>
      </c>
      <c r="H424">
        <v>5146</v>
      </c>
      <c r="I424">
        <v>5146</v>
      </c>
      <c r="J424">
        <v>5146</v>
      </c>
      <c r="K424">
        <v>0</v>
      </c>
      <c r="L424" s="2">
        <v>0</v>
      </c>
      <c r="M424" s="2">
        <v>0</v>
      </c>
      <c r="N424" s="2">
        <v>0</v>
      </c>
      <c r="O424" s="151">
        <v>67</v>
      </c>
      <c r="P424" s="2">
        <v>0</v>
      </c>
      <c r="Q424" s="2">
        <v>0</v>
      </c>
      <c r="R424" s="2">
        <v>0</v>
      </c>
      <c r="S424" s="2">
        <v>0</v>
      </c>
      <c r="T424" s="2">
        <v>0</v>
      </c>
      <c r="U424" s="2">
        <v>67</v>
      </c>
      <c r="V424" t="s">
        <v>55</v>
      </c>
    </row>
    <row r="425" spans="1:22" x14ac:dyDescent="0.25">
      <c r="A425" t="s">
        <v>7941</v>
      </c>
      <c r="B425" t="s">
        <v>9781</v>
      </c>
      <c r="C425" t="s">
        <v>1</v>
      </c>
      <c r="D425" t="s">
        <v>7703</v>
      </c>
      <c r="E425" t="s">
        <v>9546</v>
      </c>
      <c r="F425" t="s">
        <v>9547</v>
      </c>
      <c r="G425">
        <v>5145</v>
      </c>
      <c r="H425">
        <v>5145</v>
      </c>
      <c r="I425">
        <v>5145</v>
      </c>
      <c r="J425">
        <v>5145</v>
      </c>
      <c r="K425">
        <v>0</v>
      </c>
      <c r="L425" s="2">
        <v>0</v>
      </c>
      <c r="M425" s="2">
        <v>0</v>
      </c>
      <c r="N425" s="2">
        <v>0</v>
      </c>
      <c r="O425" s="151">
        <v>146.80000000000001</v>
      </c>
      <c r="P425" s="2">
        <v>0</v>
      </c>
      <c r="Q425" s="2">
        <v>0</v>
      </c>
      <c r="R425" s="2">
        <v>0</v>
      </c>
      <c r="S425" s="2">
        <v>0</v>
      </c>
      <c r="T425" s="2">
        <v>0</v>
      </c>
      <c r="U425" s="2">
        <v>146.80000000000001</v>
      </c>
      <c r="V425" t="s">
        <v>55</v>
      </c>
    </row>
    <row r="426" spans="1:22" x14ac:dyDescent="0.25">
      <c r="A426" t="s">
        <v>7941</v>
      </c>
      <c r="B426" t="s">
        <v>9781</v>
      </c>
      <c r="C426" t="s">
        <v>1</v>
      </c>
      <c r="D426" t="s">
        <v>7703</v>
      </c>
      <c r="E426" t="s">
        <v>9546</v>
      </c>
      <c r="F426" t="s">
        <v>9547</v>
      </c>
      <c r="G426">
        <v>5144</v>
      </c>
      <c r="H426">
        <v>5144</v>
      </c>
      <c r="I426">
        <v>5144</v>
      </c>
      <c r="J426">
        <v>5144</v>
      </c>
      <c r="K426">
        <v>0</v>
      </c>
      <c r="L426" s="2">
        <v>0</v>
      </c>
      <c r="M426" s="2">
        <v>0</v>
      </c>
      <c r="N426" s="2">
        <v>0</v>
      </c>
      <c r="O426" s="151">
        <v>60</v>
      </c>
      <c r="P426" s="2">
        <v>0</v>
      </c>
      <c r="Q426" s="2">
        <v>0</v>
      </c>
      <c r="R426" s="2">
        <v>0</v>
      </c>
      <c r="S426" s="2">
        <v>0</v>
      </c>
      <c r="T426" s="2">
        <v>0</v>
      </c>
      <c r="U426" s="2">
        <v>60</v>
      </c>
      <c r="V426" t="s">
        <v>55</v>
      </c>
    </row>
    <row r="427" spans="1:22" x14ac:dyDescent="0.25">
      <c r="A427" t="s">
        <v>7941</v>
      </c>
      <c r="B427" t="s">
        <v>9781</v>
      </c>
      <c r="C427" t="s">
        <v>1</v>
      </c>
      <c r="D427" t="s">
        <v>7703</v>
      </c>
      <c r="E427" t="s">
        <v>9546</v>
      </c>
      <c r="F427" t="s">
        <v>9547</v>
      </c>
      <c r="G427">
        <v>5143</v>
      </c>
      <c r="H427">
        <v>5143</v>
      </c>
      <c r="I427">
        <v>5143</v>
      </c>
      <c r="J427">
        <v>5143</v>
      </c>
      <c r="K427">
        <v>0</v>
      </c>
      <c r="L427" s="2">
        <v>0</v>
      </c>
      <c r="M427" s="2">
        <v>0</v>
      </c>
      <c r="N427" s="2">
        <v>0</v>
      </c>
      <c r="O427" s="151">
        <v>15</v>
      </c>
      <c r="P427" s="2">
        <v>0</v>
      </c>
      <c r="Q427" s="2">
        <v>0</v>
      </c>
      <c r="R427" s="2">
        <v>0</v>
      </c>
      <c r="S427" s="2">
        <v>0</v>
      </c>
      <c r="T427" s="2">
        <v>0</v>
      </c>
      <c r="U427" s="2">
        <v>15</v>
      </c>
      <c r="V427" t="s">
        <v>55</v>
      </c>
    </row>
    <row r="428" spans="1:22" x14ac:dyDescent="0.25">
      <c r="A428" t="s">
        <v>7941</v>
      </c>
      <c r="B428" t="s">
        <v>9781</v>
      </c>
      <c r="C428" t="s">
        <v>1</v>
      </c>
      <c r="D428" t="s">
        <v>7703</v>
      </c>
      <c r="E428" t="s">
        <v>9546</v>
      </c>
      <c r="F428" t="s">
        <v>9547</v>
      </c>
      <c r="G428">
        <v>5142</v>
      </c>
      <c r="H428">
        <v>5142</v>
      </c>
      <c r="I428">
        <v>5142</v>
      </c>
      <c r="J428">
        <v>5142</v>
      </c>
      <c r="K428">
        <v>0</v>
      </c>
      <c r="L428" s="2">
        <v>0</v>
      </c>
      <c r="M428" s="2">
        <v>0</v>
      </c>
      <c r="N428" s="2">
        <v>0</v>
      </c>
      <c r="O428" s="151">
        <v>243.5</v>
      </c>
      <c r="P428" s="2">
        <v>0</v>
      </c>
      <c r="Q428" s="2">
        <v>0</v>
      </c>
      <c r="R428" s="2">
        <v>0</v>
      </c>
      <c r="S428" s="2">
        <v>0</v>
      </c>
      <c r="T428" s="2">
        <v>0</v>
      </c>
      <c r="U428" s="2">
        <v>243.5</v>
      </c>
      <c r="V428" t="s">
        <v>55</v>
      </c>
    </row>
    <row r="429" spans="1:22" x14ac:dyDescent="0.25">
      <c r="A429" t="s">
        <v>7941</v>
      </c>
      <c r="B429" t="s">
        <v>9781</v>
      </c>
      <c r="C429" t="s">
        <v>1</v>
      </c>
      <c r="D429" t="s">
        <v>7703</v>
      </c>
      <c r="E429" t="s">
        <v>9546</v>
      </c>
      <c r="F429" t="s">
        <v>9547</v>
      </c>
      <c r="G429">
        <v>5141</v>
      </c>
      <c r="H429">
        <v>5141</v>
      </c>
      <c r="I429">
        <v>5141</v>
      </c>
      <c r="J429">
        <v>5141</v>
      </c>
      <c r="K429">
        <v>0</v>
      </c>
      <c r="L429" s="2">
        <v>0</v>
      </c>
      <c r="M429" s="2">
        <v>0</v>
      </c>
      <c r="N429" s="2">
        <v>0</v>
      </c>
      <c r="O429" s="151">
        <v>40</v>
      </c>
      <c r="P429" s="2">
        <v>0</v>
      </c>
      <c r="Q429" s="2">
        <v>0</v>
      </c>
      <c r="R429" s="2">
        <v>0</v>
      </c>
      <c r="S429" s="2">
        <v>0</v>
      </c>
      <c r="T429" s="2">
        <v>0</v>
      </c>
      <c r="U429" s="2">
        <v>40</v>
      </c>
      <c r="V429" t="s">
        <v>55</v>
      </c>
    </row>
    <row r="430" spans="1:22" x14ac:dyDescent="0.25">
      <c r="A430" t="s">
        <v>7941</v>
      </c>
      <c r="B430" t="s">
        <v>9781</v>
      </c>
      <c r="C430" t="s">
        <v>1</v>
      </c>
      <c r="D430" t="s">
        <v>7703</v>
      </c>
      <c r="E430" t="s">
        <v>9546</v>
      </c>
      <c r="F430" t="s">
        <v>9547</v>
      </c>
      <c r="G430">
        <v>5140</v>
      </c>
      <c r="H430">
        <v>5140</v>
      </c>
      <c r="I430">
        <v>5140</v>
      </c>
      <c r="J430">
        <v>5140</v>
      </c>
      <c r="K430">
        <v>0</v>
      </c>
      <c r="L430" s="2">
        <v>0</v>
      </c>
      <c r="M430" s="2">
        <v>0</v>
      </c>
      <c r="N430" s="2">
        <v>0</v>
      </c>
      <c r="O430" s="151">
        <v>73.5</v>
      </c>
      <c r="P430" s="2">
        <v>0</v>
      </c>
      <c r="Q430" s="2">
        <v>0</v>
      </c>
      <c r="R430" s="2">
        <v>0</v>
      </c>
      <c r="S430" s="2">
        <v>0</v>
      </c>
      <c r="T430" s="2">
        <v>0</v>
      </c>
      <c r="U430" s="2">
        <v>73.5</v>
      </c>
      <c r="V430" t="s">
        <v>55</v>
      </c>
    </row>
    <row r="431" spans="1:22" x14ac:dyDescent="0.25">
      <c r="A431" t="s">
        <v>7941</v>
      </c>
      <c r="B431" t="s">
        <v>9781</v>
      </c>
      <c r="C431" t="s">
        <v>1</v>
      </c>
      <c r="D431" t="s">
        <v>7703</v>
      </c>
      <c r="E431" t="s">
        <v>9546</v>
      </c>
      <c r="F431" t="s">
        <v>9547</v>
      </c>
      <c r="G431">
        <v>5139</v>
      </c>
      <c r="H431">
        <v>5139</v>
      </c>
      <c r="I431">
        <v>5139</v>
      </c>
      <c r="J431">
        <v>5139</v>
      </c>
      <c r="K431">
        <v>0</v>
      </c>
      <c r="L431" s="2">
        <v>0</v>
      </c>
      <c r="M431" s="2">
        <v>0</v>
      </c>
      <c r="N431" s="2">
        <v>0</v>
      </c>
      <c r="O431" s="151">
        <v>177.5</v>
      </c>
      <c r="P431" s="2">
        <v>0</v>
      </c>
      <c r="Q431" s="2">
        <v>0</v>
      </c>
      <c r="R431" s="2">
        <v>0</v>
      </c>
      <c r="S431" s="2">
        <v>0</v>
      </c>
      <c r="T431" s="2">
        <v>0</v>
      </c>
      <c r="U431" s="2">
        <v>177.5</v>
      </c>
      <c r="V431" t="s">
        <v>55</v>
      </c>
    </row>
    <row r="432" spans="1:22" x14ac:dyDescent="0.25">
      <c r="A432" t="s">
        <v>7941</v>
      </c>
      <c r="B432" t="s">
        <v>9781</v>
      </c>
      <c r="C432" t="s">
        <v>1</v>
      </c>
      <c r="D432" t="s">
        <v>7703</v>
      </c>
      <c r="E432" t="s">
        <v>9546</v>
      </c>
      <c r="F432" t="s">
        <v>9547</v>
      </c>
      <c r="G432">
        <v>5138</v>
      </c>
      <c r="H432">
        <v>5138</v>
      </c>
      <c r="I432">
        <v>5138</v>
      </c>
      <c r="J432">
        <v>5138</v>
      </c>
      <c r="K432">
        <v>0</v>
      </c>
      <c r="L432" s="2">
        <v>0</v>
      </c>
      <c r="M432" s="2">
        <v>0</v>
      </c>
      <c r="N432" s="2">
        <v>0</v>
      </c>
      <c r="O432" s="151">
        <v>27.5</v>
      </c>
      <c r="P432" s="2">
        <v>0</v>
      </c>
      <c r="Q432" s="2">
        <v>0</v>
      </c>
      <c r="R432" s="2">
        <v>0</v>
      </c>
      <c r="S432" s="2">
        <v>0</v>
      </c>
      <c r="T432" s="2">
        <v>0</v>
      </c>
      <c r="U432" s="2">
        <v>27.5</v>
      </c>
      <c r="V432" t="s">
        <v>55</v>
      </c>
    </row>
    <row r="433" spans="1:22" x14ac:dyDescent="0.25">
      <c r="A433" t="s">
        <v>7941</v>
      </c>
      <c r="B433" t="s">
        <v>9781</v>
      </c>
      <c r="C433" t="s">
        <v>1</v>
      </c>
      <c r="D433" t="s">
        <v>7703</v>
      </c>
      <c r="E433" t="s">
        <v>9546</v>
      </c>
      <c r="F433" t="s">
        <v>9547</v>
      </c>
      <c r="G433">
        <v>5137</v>
      </c>
      <c r="H433">
        <v>5137</v>
      </c>
      <c r="I433">
        <v>5137</v>
      </c>
      <c r="J433">
        <v>5137</v>
      </c>
      <c r="K433">
        <v>0</v>
      </c>
      <c r="L433" s="2">
        <v>0</v>
      </c>
      <c r="M433" s="2">
        <v>0</v>
      </c>
      <c r="N433" s="2">
        <v>0</v>
      </c>
      <c r="O433" s="151">
        <v>501</v>
      </c>
      <c r="P433" s="2">
        <v>0</v>
      </c>
      <c r="Q433" s="2">
        <v>0</v>
      </c>
      <c r="R433" s="2">
        <v>0</v>
      </c>
      <c r="S433" s="2">
        <v>0</v>
      </c>
      <c r="T433" s="2">
        <v>0</v>
      </c>
      <c r="U433" s="2">
        <v>501</v>
      </c>
      <c r="V433" t="s">
        <v>55</v>
      </c>
    </row>
    <row r="434" spans="1:22" x14ac:dyDescent="0.25">
      <c r="A434" t="s">
        <v>7941</v>
      </c>
      <c r="B434" t="s">
        <v>9781</v>
      </c>
      <c r="C434" t="s">
        <v>1</v>
      </c>
      <c r="D434" t="s">
        <v>7703</v>
      </c>
      <c r="E434" t="s">
        <v>9546</v>
      </c>
      <c r="F434" t="s">
        <v>9547</v>
      </c>
      <c r="G434">
        <v>5136</v>
      </c>
      <c r="H434">
        <v>5136</v>
      </c>
      <c r="I434">
        <v>5136</v>
      </c>
      <c r="J434">
        <v>5136</v>
      </c>
      <c r="K434">
        <v>0</v>
      </c>
      <c r="L434" s="2">
        <v>0</v>
      </c>
      <c r="M434" s="2">
        <v>0</v>
      </c>
      <c r="N434" s="2">
        <v>0</v>
      </c>
      <c r="O434" s="151">
        <v>33</v>
      </c>
      <c r="P434" s="2">
        <v>0</v>
      </c>
      <c r="Q434" s="2">
        <v>0</v>
      </c>
      <c r="R434" s="2">
        <v>0</v>
      </c>
      <c r="S434" s="2">
        <v>0</v>
      </c>
      <c r="T434" s="2">
        <v>0</v>
      </c>
      <c r="U434" s="2">
        <v>33</v>
      </c>
      <c r="V434" t="s">
        <v>55</v>
      </c>
    </row>
    <row r="435" spans="1:22" x14ac:dyDescent="0.25">
      <c r="A435" t="s">
        <v>7941</v>
      </c>
      <c r="B435" t="s">
        <v>9781</v>
      </c>
      <c r="C435" t="s">
        <v>1</v>
      </c>
      <c r="D435" t="s">
        <v>7703</v>
      </c>
      <c r="E435" t="s">
        <v>9546</v>
      </c>
      <c r="F435" t="s">
        <v>9547</v>
      </c>
      <c r="G435">
        <v>5135</v>
      </c>
      <c r="H435">
        <v>5135</v>
      </c>
      <c r="I435">
        <v>5135</v>
      </c>
      <c r="J435">
        <v>5135</v>
      </c>
      <c r="K435">
        <v>0</v>
      </c>
      <c r="L435" s="2">
        <v>0</v>
      </c>
      <c r="M435" s="2">
        <v>0</v>
      </c>
      <c r="N435" s="2">
        <v>0</v>
      </c>
      <c r="O435" s="151">
        <v>44</v>
      </c>
      <c r="P435" s="2">
        <v>0</v>
      </c>
      <c r="Q435" s="2">
        <v>0</v>
      </c>
      <c r="R435" s="2">
        <v>0</v>
      </c>
      <c r="S435" s="2">
        <v>0</v>
      </c>
      <c r="T435" s="2">
        <v>0</v>
      </c>
      <c r="U435" s="2">
        <v>44</v>
      </c>
      <c r="V435" t="s">
        <v>55</v>
      </c>
    </row>
    <row r="436" spans="1:22" x14ac:dyDescent="0.25">
      <c r="A436" t="s">
        <v>7941</v>
      </c>
      <c r="B436" t="s">
        <v>9781</v>
      </c>
      <c r="C436" t="s">
        <v>1</v>
      </c>
      <c r="D436" t="s">
        <v>7703</v>
      </c>
      <c r="E436" t="s">
        <v>9546</v>
      </c>
      <c r="F436" t="s">
        <v>9547</v>
      </c>
      <c r="G436">
        <v>5134</v>
      </c>
      <c r="H436">
        <v>5134</v>
      </c>
      <c r="I436">
        <v>5134</v>
      </c>
      <c r="J436">
        <v>5134</v>
      </c>
      <c r="K436">
        <v>0</v>
      </c>
      <c r="L436" s="2">
        <v>0</v>
      </c>
      <c r="M436" s="2">
        <v>0</v>
      </c>
      <c r="N436" s="2">
        <v>0</v>
      </c>
      <c r="O436" s="151">
        <v>63</v>
      </c>
      <c r="P436" s="2">
        <v>0</v>
      </c>
      <c r="Q436" s="2">
        <v>0</v>
      </c>
      <c r="R436" s="2">
        <v>0</v>
      </c>
      <c r="S436" s="2">
        <v>0</v>
      </c>
      <c r="T436" s="2">
        <v>0</v>
      </c>
      <c r="U436" s="2">
        <v>63</v>
      </c>
      <c r="V436" t="s">
        <v>55</v>
      </c>
    </row>
    <row r="437" spans="1:22" x14ac:dyDescent="0.25">
      <c r="A437" t="s">
        <v>7941</v>
      </c>
      <c r="B437" t="s">
        <v>9781</v>
      </c>
      <c r="C437" t="s">
        <v>1</v>
      </c>
      <c r="D437" t="s">
        <v>7703</v>
      </c>
      <c r="E437" t="s">
        <v>9546</v>
      </c>
      <c r="F437" t="s">
        <v>9547</v>
      </c>
      <c r="G437">
        <v>5133</v>
      </c>
      <c r="H437">
        <v>5133</v>
      </c>
      <c r="I437">
        <v>5133</v>
      </c>
      <c r="J437">
        <v>5133</v>
      </c>
      <c r="K437">
        <v>0</v>
      </c>
      <c r="L437" s="2">
        <v>0</v>
      </c>
      <c r="M437" s="2">
        <v>0</v>
      </c>
      <c r="N437" s="2">
        <v>0</v>
      </c>
      <c r="O437" s="151">
        <v>176.6</v>
      </c>
      <c r="P437" s="2">
        <v>0</v>
      </c>
      <c r="Q437" s="2">
        <v>0</v>
      </c>
      <c r="R437" s="2">
        <v>0</v>
      </c>
      <c r="S437" s="2">
        <v>0</v>
      </c>
      <c r="T437" s="2">
        <v>0</v>
      </c>
      <c r="U437" s="2">
        <v>176.6</v>
      </c>
      <c r="V437" t="s">
        <v>55</v>
      </c>
    </row>
    <row r="438" spans="1:22" x14ac:dyDescent="0.25">
      <c r="A438" t="s">
        <v>7941</v>
      </c>
      <c r="B438" t="s">
        <v>9781</v>
      </c>
      <c r="C438" t="s">
        <v>1</v>
      </c>
      <c r="D438" t="s">
        <v>7703</v>
      </c>
      <c r="E438" t="s">
        <v>9546</v>
      </c>
      <c r="F438" t="s">
        <v>9547</v>
      </c>
      <c r="G438">
        <v>5132</v>
      </c>
      <c r="H438">
        <v>5132</v>
      </c>
      <c r="I438">
        <v>5132</v>
      </c>
      <c r="J438">
        <v>5132</v>
      </c>
      <c r="K438">
        <v>0</v>
      </c>
      <c r="L438" s="2">
        <v>0</v>
      </c>
      <c r="M438" s="2">
        <v>0</v>
      </c>
      <c r="N438" s="2">
        <v>0</v>
      </c>
      <c r="O438" s="151">
        <v>187</v>
      </c>
      <c r="P438" s="2">
        <v>0</v>
      </c>
      <c r="Q438" s="2">
        <v>0</v>
      </c>
      <c r="R438" s="2">
        <v>0</v>
      </c>
      <c r="S438" s="2">
        <v>0</v>
      </c>
      <c r="T438" s="2">
        <v>0</v>
      </c>
      <c r="U438" s="2">
        <v>187</v>
      </c>
      <c r="V438" t="s">
        <v>55</v>
      </c>
    </row>
    <row r="439" spans="1:22" x14ac:dyDescent="0.25">
      <c r="A439" t="s">
        <v>7941</v>
      </c>
      <c r="B439" t="s">
        <v>9781</v>
      </c>
      <c r="C439" t="s">
        <v>1</v>
      </c>
      <c r="D439" t="s">
        <v>7703</v>
      </c>
      <c r="E439" t="s">
        <v>9546</v>
      </c>
      <c r="F439" t="s">
        <v>9547</v>
      </c>
      <c r="G439">
        <v>5131</v>
      </c>
      <c r="H439">
        <v>5131</v>
      </c>
      <c r="I439">
        <v>5131</v>
      </c>
      <c r="J439">
        <v>5131</v>
      </c>
      <c r="K439">
        <v>0</v>
      </c>
      <c r="L439" s="2">
        <v>0</v>
      </c>
      <c r="M439" s="2">
        <v>0</v>
      </c>
      <c r="N439" s="2">
        <v>0</v>
      </c>
      <c r="O439" s="151">
        <v>288.5</v>
      </c>
      <c r="P439" s="2">
        <v>0</v>
      </c>
      <c r="Q439" s="2">
        <v>0</v>
      </c>
      <c r="R439" s="2">
        <v>0</v>
      </c>
      <c r="S439" s="2">
        <v>0</v>
      </c>
      <c r="T439" s="2">
        <v>0</v>
      </c>
      <c r="U439" s="2">
        <v>288.5</v>
      </c>
      <c r="V439" t="s">
        <v>55</v>
      </c>
    </row>
    <row r="440" spans="1:22" x14ac:dyDescent="0.25">
      <c r="A440" t="s">
        <v>7941</v>
      </c>
      <c r="B440" t="s">
        <v>9780</v>
      </c>
      <c r="C440" t="s">
        <v>1</v>
      </c>
      <c r="D440" t="s">
        <v>7703</v>
      </c>
      <c r="E440" t="s">
        <v>9546</v>
      </c>
      <c r="F440" t="s">
        <v>9547</v>
      </c>
      <c r="G440">
        <v>5130</v>
      </c>
      <c r="H440">
        <v>5130</v>
      </c>
      <c r="I440">
        <v>5130</v>
      </c>
      <c r="J440">
        <v>5130</v>
      </c>
      <c r="K440">
        <v>0</v>
      </c>
      <c r="L440" s="2">
        <v>0</v>
      </c>
      <c r="M440" s="2">
        <v>0</v>
      </c>
      <c r="N440" s="2">
        <v>0</v>
      </c>
      <c r="O440" s="151">
        <v>35.65</v>
      </c>
      <c r="P440" s="2">
        <v>0</v>
      </c>
      <c r="Q440" s="2">
        <v>0</v>
      </c>
      <c r="R440" s="2">
        <v>0</v>
      </c>
      <c r="S440" s="2">
        <v>0</v>
      </c>
      <c r="T440" s="2">
        <v>0</v>
      </c>
      <c r="U440" s="2">
        <v>35.65</v>
      </c>
      <c r="V440" t="s">
        <v>55</v>
      </c>
    </row>
    <row r="441" spans="1:22" x14ac:dyDescent="0.25">
      <c r="A441" t="s">
        <v>7941</v>
      </c>
      <c r="B441" t="s">
        <v>9780</v>
      </c>
      <c r="C441" t="s">
        <v>1</v>
      </c>
      <c r="D441" t="s">
        <v>7703</v>
      </c>
      <c r="E441" t="s">
        <v>9546</v>
      </c>
      <c r="F441" t="s">
        <v>9547</v>
      </c>
      <c r="G441">
        <v>5129</v>
      </c>
      <c r="H441">
        <v>5129</v>
      </c>
      <c r="I441">
        <v>5129</v>
      </c>
      <c r="J441">
        <v>5129</v>
      </c>
      <c r="K441">
        <v>0</v>
      </c>
      <c r="L441" s="2">
        <v>0</v>
      </c>
      <c r="M441" s="2">
        <v>0</v>
      </c>
      <c r="N441" s="2">
        <v>0</v>
      </c>
      <c r="O441" s="151">
        <v>93</v>
      </c>
      <c r="P441" s="2">
        <v>0</v>
      </c>
      <c r="Q441" s="2">
        <v>0</v>
      </c>
      <c r="R441" s="2">
        <v>0</v>
      </c>
      <c r="S441" s="2">
        <v>0</v>
      </c>
      <c r="T441" s="2">
        <v>0</v>
      </c>
      <c r="U441" s="2">
        <v>93</v>
      </c>
      <c r="V441" t="s">
        <v>55</v>
      </c>
    </row>
    <row r="442" spans="1:22" x14ac:dyDescent="0.25">
      <c r="A442" t="s">
        <v>7941</v>
      </c>
      <c r="B442" t="s">
        <v>9780</v>
      </c>
      <c r="C442" t="s">
        <v>1</v>
      </c>
      <c r="D442" t="s">
        <v>7703</v>
      </c>
      <c r="E442" t="s">
        <v>9546</v>
      </c>
      <c r="F442" t="s">
        <v>9547</v>
      </c>
      <c r="G442">
        <v>5128</v>
      </c>
      <c r="H442">
        <v>5128</v>
      </c>
      <c r="I442">
        <v>5128</v>
      </c>
      <c r="J442">
        <v>5128</v>
      </c>
      <c r="K442">
        <v>0</v>
      </c>
      <c r="L442" s="2">
        <v>0</v>
      </c>
      <c r="M442" s="2">
        <v>0</v>
      </c>
      <c r="N442" s="2">
        <v>0</v>
      </c>
      <c r="O442" s="151">
        <v>39</v>
      </c>
      <c r="P442" s="2">
        <v>0</v>
      </c>
      <c r="Q442" s="2">
        <v>0</v>
      </c>
      <c r="R442" s="2">
        <v>0</v>
      </c>
      <c r="S442" s="2">
        <v>0</v>
      </c>
      <c r="T442" s="2">
        <v>0</v>
      </c>
      <c r="U442" s="2">
        <v>39</v>
      </c>
      <c r="V442" t="s">
        <v>55</v>
      </c>
    </row>
    <row r="443" spans="1:22" x14ac:dyDescent="0.25">
      <c r="A443" t="s">
        <v>7941</v>
      </c>
      <c r="B443" t="s">
        <v>9780</v>
      </c>
      <c r="C443" t="s">
        <v>1</v>
      </c>
      <c r="D443" t="s">
        <v>7703</v>
      </c>
      <c r="E443" t="s">
        <v>9546</v>
      </c>
      <c r="F443" t="s">
        <v>9547</v>
      </c>
      <c r="G443">
        <v>5127</v>
      </c>
      <c r="H443">
        <v>5127</v>
      </c>
      <c r="I443">
        <v>5127</v>
      </c>
      <c r="J443">
        <v>5127</v>
      </c>
      <c r="K443">
        <v>0</v>
      </c>
      <c r="L443" s="2">
        <v>0</v>
      </c>
      <c r="M443" s="2">
        <v>0</v>
      </c>
      <c r="N443" s="2">
        <v>0</v>
      </c>
      <c r="O443" s="151">
        <v>437.5</v>
      </c>
      <c r="P443" s="2">
        <v>0</v>
      </c>
      <c r="Q443" s="2">
        <v>0</v>
      </c>
      <c r="R443" s="2">
        <v>0</v>
      </c>
      <c r="S443" s="2">
        <v>0</v>
      </c>
      <c r="T443" s="2">
        <v>0</v>
      </c>
      <c r="U443" s="2">
        <v>437.5</v>
      </c>
      <c r="V443" t="s">
        <v>55</v>
      </c>
    </row>
    <row r="444" spans="1:22" x14ac:dyDescent="0.25">
      <c r="A444" t="s">
        <v>7941</v>
      </c>
      <c r="B444" t="s">
        <v>9780</v>
      </c>
      <c r="C444" t="s">
        <v>1</v>
      </c>
      <c r="D444" t="s">
        <v>7703</v>
      </c>
      <c r="E444" t="s">
        <v>9546</v>
      </c>
      <c r="F444" t="s">
        <v>9547</v>
      </c>
      <c r="G444">
        <v>5126</v>
      </c>
      <c r="H444">
        <v>5126</v>
      </c>
      <c r="I444">
        <v>5126</v>
      </c>
      <c r="J444">
        <v>5126</v>
      </c>
      <c r="K444">
        <v>0</v>
      </c>
      <c r="L444" s="2">
        <v>0</v>
      </c>
      <c r="M444" s="2">
        <v>0</v>
      </c>
      <c r="N444" s="2">
        <v>0</v>
      </c>
      <c r="O444" s="151">
        <v>204</v>
      </c>
      <c r="P444" s="2">
        <v>0</v>
      </c>
      <c r="Q444" s="2">
        <v>0</v>
      </c>
      <c r="R444" s="2">
        <v>0</v>
      </c>
      <c r="S444" s="2">
        <v>0</v>
      </c>
      <c r="T444" s="2">
        <v>0</v>
      </c>
      <c r="U444" s="2">
        <v>204</v>
      </c>
      <c r="V444" t="s">
        <v>55</v>
      </c>
    </row>
    <row r="445" spans="1:22" x14ac:dyDescent="0.25">
      <c r="A445" t="s">
        <v>7941</v>
      </c>
      <c r="B445" t="s">
        <v>9780</v>
      </c>
      <c r="C445" t="s">
        <v>1</v>
      </c>
      <c r="D445" t="s">
        <v>7703</v>
      </c>
      <c r="E445" t="s">
        <v>9546</v>
      </c>
      <c r="F445" t="s">
        <v>9547</v>
      </c>
      <c r="G445">
        <v>5125</v>
      </c>
      <c r="H445">
        <v>5125</v>
      </c>
      <c r="I445">
        <v>5125</v>
      </c>
      <c r="J445">
        <v>5125</v>
      </c>
      <c r="K445">
        <v>0</v>
      </c>
      <c r="L445" s="2">
        <v>0</v>
      </c>
      <c r="M445" s="2">
        <v>0</v>
      </c>
      <c r="N445" s="2">
        <v>0</v>
      </c>
      <c r="O445" s="151">
        <v>48</v>
      </c>
      <c r="P445" s="2">
        <v>0</v>
      </c>
      <c r="Q445" s="2">
        <v>0</v>
      </c>
      <c r="R445" s="2">
        <v>0</v>
      </c>
      <c r="S445" s="2">
        <v>0</v>
      </c>
      <c r="T445" s="2">
        <v>0</v>
      </c>
      <c r="U445" s="2">
        <v>48</v>
      </c>
      <c r="V445" t="s">
        <v>55</v>
      </c>
    </row>
    <row r="446" spans="1:22" x14ac:dyDescent="0.25">
      <c r="A446" t="s">
        <v>7941</v>
      </c>
      <c r="B446" t="s">
        <v>9780</v>
      </c>
      <c r="C446" t="s">
        <v>1</v>
      </c>
      <c r="D446" t="s">
        <v>7703</v>
      </c>
      <c r="E446" t="s">
        <v>9546</v>
      </c>
      <c r="F446" t="s">
        <v>9547</v>
      </c>
      <c r="G446">
        <v>5124</v>
      </c>
      <c r="H446">
        <v>5124</v>
      </c>
      <c r="I446">
        <v>5124</v>
      </c>
      <c r="J446">
        <v>5124</v>
      </c>
      <c r="K446">
        <v>0</v>
      </c>
      <c r="L446" s="2">
        <v>0</v>
      </c>
      <c r="M446" s="2">
        <v>0</v>
      </c>
      <c r="N446" s="2">
        <v>0</v>
      </c>
      <c r="O446" s="151">
        <v>457</v>
      </c>
      <c r="P446" s="2">
        <v>0</v>
      </c>
      <c r="Q446" s="2">
        <v>0</v>
      </c>
      <c r="R446" s="2">
        <v>0</v>
      </c>
      <c r="S446" s="2">
        <v>0</v>
      </c>
      <c r="T446" s="2">
        <v>0</v>
      </c>
      <c r="U446" s="2">
        <v>457</v>
      </c>
      <c r="V446" t="s">
        <v>55</v>
      </c>
    </row>
    <row r="447" spans="1:22" x14ac:dyDescent="0.25">
      <c r="A447" t="s">
        <v>7941</v>
      </c>
      <c r="B447" t="s">
        <v>9780</v>
      </c>
      <c r="C447" t="s">
        <v>1</v>
      </c>
      <c r="D447" t="s">
        <v>7703</v>
      </c>
      <c r="E447" t="s">
        <v>9546</v>
      </c>
      <c r="F447" t="s">
        <v>9547</v>
      </c>
      <c r="G447">
        <v>5123</v>
      </c>
      <c r="H447">
        <v>5123</v>
      </c>
      <c r="I447">
        <v>5123</v>
      </c>
      <c r="J447">
        <v>5123</v>
      </c>
      <c r="K447">
        <v>0</v>
      </c>
      <c r="L447" s="2">
        <v>0</v>
      </c>
      <c r="M447" s="2">
        <v>0</v>
      </c>
      <c r="N447" s="2">
        <v>0</v>
      </c>
      <c r="O447" s="151">
        <v>42</v>
      </c>
      <c r="P447" s="2">
        <v>0</v>
      </c>
      <c r="Q447" s="2">
        <v>0</v>
      </c>
      <c r="R447" s="2">
        <v>0</v>
      </c>
      <c r="S447" s="2">
        <v>0</v>
      </c>
      <c r="T447" s="2">
        <v>0</v>
      </c>
      <c r="U447" s="2">
        <v>42</v>
      </c>
      <c r="V447" t="s">
        <v>55</v>
      </c>
    </row>
    <row r="448" spans="1:22" x14ac:dyDescent="0.25">
      <c r="A448" t="s">
        <v>7941</v>
      </c>
      <c r="B448" t="s">
        <v>9780</v>
      </c>
      <c r="C448" t="s">
        <v>1</v>
      </c>
      <c r="D448" t="s">
        <v>7703</v>
      </c>
      <c r="E448" t="s">
        <v>9546</v>
      </c>
      <c r="F448" t="s">
        <v>9547</v>
      </c>
      <c r="G448">
        <v>5122</v>
      </c>
      <c r="H448">
        <v>5122</v>
      </c>
      <c r="I448">
        <v>5122</v>
      </c>
      <c r="J448">
        <v>5122</v>
      </c>
      <c r="K448">
        <v>0</v>
      </c>
      <c r="L448" s="2">
        <v>0</v>
      </c>
      <c r="M448" s="2">
        <v>0</v>
      </c>
      <c r="N448" s="2">
        <v>0</v>
      </c>
      <c r="O448" s="151">
        <v>145.75</v>
      </c>
      <c r="P448" s="2">
        <v>0</v>
      </c>
      <c r="Q448" s="2">
        <v>0</v>
      </c>
      <c r="R448" s="2">
        <v>0</v>
      </c>
      <c r="S448" s="2">
        <v>0</v>
      </c>
      <c r="T448" s="2">
        <v>0</v>
      </c>
      <c r="U448" s="2">
        <v>145.75</v>
      </c>
      <c r="V448" t="s">
        <v>55</v>
      </c>
    </row>
    <row r="449" spans="1:22" x14ac:dyDescent="0.25">
      <c r="A449" t="s">
        <v>7941</v>
      </c>
      <c r="B449" t="s">
        <v>9780</v>
      </c>
      <c r="C449" t="s">
        <v>1</v>
      </c>
      <c r="D449" t="s">
        <v>7703</v>
      </c>
      <c r="E449" t="s">
        <v>9546</v>
      </c>
      <c r="F449" t="s">
        <v>9547</v>
      </c>
      <c r="G449">
        <v>5121</v>
      </c>
      <c r="H449">
        <v>5121</v>
      </c>
      <c r="I449">
        <v>5121</v>
      </c>
      <c r="J449">
        <v>5121</v>
      </c>
      <c r="K449">
        <v>0</v>
      </c>
      <c r="L449" s="2">
        <v>0</v>
      </c>
      <c r="M449" s="2">
        <v>0</v>
      </c>
      <c r="N449" s="2">
        <v>0</v>
      </c>
      <c r="O449" s="151">
        <v>10</v>
      </c>
      <c r="P449" s="2">
        <v>0</v>
      </c>
      <c r="Q449" s="2">
        <v>0</v>
      </c>
      <c r="R449" s="2">
        <v>0</v>
      </c>
      <c r="S449" s="2">
        <v>0</v>
      </c>
      <c r="T449" s="2">
        <v>0</v>
      </c>
      <c r="U449" s="2">
        <v>10</v>
      </c>
      <c r="V449" t="s">
        <v>55</v>
      </c>
    </row>
    <row r="450" spans="1:22" x14ac:dyDescent="0.25">
      <c r="A450" t="s">
        <v>7941</v>
      </c>
      <c r="B450" t="s">
        <v>9780</v>
      </c>
      <c r="C450" t="s">
        <v>1</v>
      </c>
      <c r="D450" t="s">
        <v>7703</v>
      </c>
      <c r="E450" t="s">
        <v>9546</v>
      </c>
      <c r="F450" t="s">
        <v>9547</v>
      </c>
      <c r="G450">
        <v>5120</v>
      </c>
      <c r="H450">
        <v>5120</v>
      </c>
      <c r="I450">
        <v>5120</v>
      </c>
      <c r="J450">
        <v>5120</v>
      </c>
      <c r="K450">
        <v>0</v>
      </c>
      <c r="L450" s="2">
        <v>0</v>
      </c>
      <c r="M450" s="2">
        <v>0</v>
      </c>
      <c r="N450" s="2">
        <v>0</v>
      </c>
      <c r="O450" s="151">
        <v>192</v>
      </c>
      <c r="P450" s="2">
        <v>0</v>
      </c>
      <c r="Q450" s="2">
        <v>0</v>
      </c>
      <c r="R450" s="2">
        <v>0</v>
      </c>
      <c r="S450" s="2">
        <v>0</v>
      </c>
      <c r="T450" s="2">
        <v>0</v>
      </c>
      <c r="U450" s="2">
        <v>192</v>
      </c>
      <c r="V450" t="s">
        <v>55</v>
      </c>
    </row>
    <row r="451" spans="1:22" x14ac:dyDescent="0.25">
      <c r="A451" t="s">
        <v>7941</v>
      </c>
      <c r="B451" t="s">
        <v>9780</v>
      </c>
      <c r="C451" t="s">
        <v>1</v>
      </c>
      <c r="D451" t="s">
        <v>7703</v>
      </c>
      <c r="E451" t="s">
        <v>9546</v>
      </c>
      <c r="F451" t="s">
        <v>9547</v>
      </c>
      <c r="G451">
        <v>5119</v>
      </c>
      <c r="H451">
        <v>5119</v>
      </c>
      <c r="I451">
        <v>5119</v>
      </c>
      <c r="J451">
        <v>5119</v>
      </c>
      <c r="K451">
        <v>0</v>
      </c>
      <c r="L451" s="2">
        <v>0</v>
      </c>
      <c r="M451" s="2">
        <v>0</v>
      </c>
      <c r="N451" s="2">
        <v>0</v>
      </c>
      <c r="O451" s="151">
        <v>43.3</v>
      </c>
      <c r="P451" s="2">
        <v>0</v>
      </c>
      <c r="Q451" s="2">
        <v>0</v>
      </c>
      <c r="R451" s="2">
        <v>0</v>
      </c>
      <c r="S451" s="2">
        <v>0</v>
      </c>
      <c r="T451" s="2">
        <v>0</v>
      </c>
      <c r="U451" s="2">
        <v>43.3</v>
      </c>
      <c r="V451" t="s">
        <v>55</v>
      </c>
    </row>
    <row r="452" spans="1:22" x14ac:dyDescent="0.25">
      <c r="A452" t="s">
        <v>7941</v>
      </c>
      <c r="B452" t="s">
        <v>9780</v>
      </c>
      <c r="C452" t="s">
        <v>1</v>
      </c>
      <c r="D452" t="s">
        <v>7703</v>
      </c>
      <c r="E452" t="s">
        <v>9546</v>
      </c>
      <c r="F452" t="s">
        <v>9547</v>
      </c>
      <c r="G452">
        <v>5118</v>
      </c>
      <c r="H452">
        <v>5118</v>
      </c>
      <c r="I452">
        <v>5118</v>
      </c>
      <c r="J452">
        <v>5118</v>
      </c>
      <c r="K452">
        <v>0</v>
      </c>
      <c r="L452" s="2">
        <v>0</v>
      </c>
      <c r="M452" s="2">
        <v>0</v>
      </c>
      <c r="N452" s="2">
        <v>0</v>
      </c>
      <c r="O452" s="151">
        <v>115.1</v>
      </c>
      <c r="P452" s="2">
        <v>0</v>
      </c>
      <c r="Q452" s="2">
        <v>0</v>
      </c>
      <c r="R452" s="2">
        <v>0</v>
      </c>
      <c r="S452" s="2">
        <v>0</v>
      </c>
      <c r="T452" s="2">
        <v>0</v>
      </c>
      <c r="U452" s="2">
        <v>115.1</v>
      </c>
      <c r="V452" t="s">
        <v>55</v>
      </c>
    </row>
    <row r="453" spans="1:22" x14ac:dyDescent="0.25">
      <c r="A453" t="s">
        <v>7941</v>
      </c>
      <c r="B453" t="s">
        <v>9780</v>
      </c>
      <c r="C453" t="s">
        <v>1</v>
      </c>
      <c r="D453" t="s">
        <v>7703</v>
      </c>
      <c r="E453" t="s">
        <v>9546</v>
      </c>
      <c r="F453" t="s">
        <v>9547</v>
      </c>
      <c r="G453">
        <v>5117</v>
      </c>
      <c r="H453">
        <v>5117</v>
      </c>
      <c r="I453">
        <v>5117</v>
      </c>
      <c r="J453">
        <v>5117</v>
      </c>
      <c r="K453">
        <v>0</v>
      </c>
      <c r="L453" s="2">
        <v>0</v>
      </c>
      <c r="M453" s="2">
        <v>0</v>
      </c>
      <c r="N453" s="2">
        <v>0</v>
      </c>
      <c r="O453" s="151">
        <v>16.5</v>
      </c>
      <c r="P453" s="2">
        <v>0</v>
      </c>
      <c r="Q453" s="2">
        <v>0</v>
      </c>
      <c r="R453" s="2">
        <v>0</v>
      </c>
      <c r="S453" s="2">
        <v>0</v>
      </c>
      <c r="T453" s="2">
        <v>0</v>
      </c>
      <c r="U453" s="2">
        <v>16.5</v>
      </c>
      <c r="V453" t="s">
        <v>55</v>
      </c>
    </row>
    <row r="454" spans="1:22" x14ac:dyDescent="0.25">
      <c r="A454" t="s">
        <v>7941</v>
      </c>
      <c r="B454" t="s">
        <v>9780</v>
      </c>
      <c r="C454" t="s">
        <v>1</v>
      </c>
      <c r="D454" t="s">
        <v>7703</v>
      </c>
      <c r="E454" t="s">
        <v>9546</v>
      </c>
      <c r="F454" t="s">
        <v>9547</v>
      </c>
      <c r="G454">
        <v>5116</v>
      </c>
      <c r="H454">
        <v>5116</v>
      </c>
      <c r="I454">
        <v>5116</v>
      </c>
      <c r="J454">
        <v>5116</v>
      </c>
      <c r="K454">
        <v>0</v>
      </c>
      <c r="L454" s="2">
        <v>0</v>
      </c>
      <c r="M454" s="2">
        <v>0</v>
      </c>
      <c r="N454" s="2">
        <v>0</v>
      </c>
      <c r="O454" s="151">
        <v>90.85</v>
      </c>
      <c r="P454" s="2">
        <v>0</v>
      </c>
      <c r="Q454" s="2">
        <v>0</v>
      </c>
      <c r="R454" s="2">
        <v>0</v>
      </c>
      <c r="S454" s="2">
        <v>0</v>
      </c>
      <c r="T454" s="2">
        <v>0</v>
      </c>
      <c r="U454" s="2">
        <v>90.85</v>
      </c>
      <c r="V454" t="s">
        <v>55</v>
      </c>
    </row>
    <row r="455" spans="1:22" x14ac:dyDescent="0.25">
      <c r="A455" t="s">
        <v>7941</v>
      </c>
      <c r="B455" t="s">
        <v>9780</v>
      </c>
      <c r="C455" t="s">
        <v>1</v>
      </c>
      <c r="D455" t="s">
        <v>7703</v>
      </c>
      <c r="E455" t="s">
        <v>9546</v>
      </c>
      <c r="F455" t="s">
        <v>9547</v>
      </c>
      <c r="G455">
        <v>5115</v>
      </c>
      <c r="H455">
        <v>5115</v>
      </c>
      <c r="I455">
        <v>5115</v>
      </c>
      <c r="J455">
        <v>5115</v>
      </c>
      <c r="K455">
        <v>0</v>
      </c>
      <c r="L455" s="2">
        <v>0</v>
      </c>
      <c r="M455" s="2">
        <v>0</v>
      </c>
      <c r="N455" s="2">
        <v>0</v>
      </c>
      <c r="O455" s="151">
        <v>22.5</v>
      </c>
      <c r="P455" s="2">
        <v>0</v>
      </c>
      <c r="Q455" s="2">
        <v>0</v>
      </c>
      <c r="R455" s="2">
        <v>0</v>
      </c>
      <c r="S455" s="2">
        <v>0</v>
      </c>
      <c r="T455" s="2">
        <v>0</v>
      </c>
      <c r="U455" s="2">
        <v>22.5</v>
      </c>
      <c r="V455" t="s">
        <v>55</v>
      </c>
    </row>
    <row r="456" spans="1:22" x14ac:dyDescent="0.25">
      <c r="A456" t="s">
        <v>7941</v>
      </c>
      <c r="B456" t="s">
        <v>9780</v>
      </c>
      <c r="C456" t="s">
        <v>1</v>
      </c>
      <c r="D456" t="s">
        <v>7703</v>
      </c>
      <c r="E456" t="s">
        <v>9546</v>
      </c>
      <c r="F456" t="s">
        <v>9547</v>
      </c>
      <c r="G456">
        <v>5114</v>
      </c>
      <c r="H456">
        <v>5114</v>
      </c>
      <c r="I456">
        <v>5114</v>
      </c>
      <c r="J456">
        <v>5114</v>
      </c>
      <c r="K456">
        <v>0</v>
      </c>
      <c r="L456" s="2">
        <v>0</v>
      </c>
      <c r="M456" s="2">
        <v>0</v>
      </c>
      <c r="N456" s="2">
        <v>0</v>
      </c>
      <c r="O456" s="151">
        <v>22</v>
      </c>
      <c r="P456" s="2">
        <v>0</v>
      </c>
      <c r="Q456" s="2">
        <v>0</v>
      </c>
      <c r="R456" s="2">
        <v>0</v>
      </c>
      <c r="S456" s="2">
        <v>0</v>
      </c>
      <c r="T456" s="2">
        <v>0</v>
      </c>
      <c r="U456" s="2">
        <v>22</v>
      </c>
      <c r="V456" t="s">
        <v>55</v>
      </c>
    </row>
    <row r="457" spans="1:22" x14ac:dyDescent="0.25">
      <c r="A457" t="s">
        <v>7941</v>
      </c>
      <c r="B457" t="s">
        <v>9780</v>
      </c>
      <c r="C457" t="s">
        <v>1</v>
      </c>
      <c r="D457" t="s">
        <v>7703</v>
      </c>
      <c r="E457" t="s">
        <v>9546</v>
      </c>
      <c r="F457" t="s">
        <v>9547</v>
      </c>
      <c r="G457">
        <v>5113</v>
      </c>
      <c r="H457">
        <v>5113</v>
      </c>
      <c r="I457">
        <v>5113</v>
      </c>
      <c r="J457">
        <v>5113</v>
      </c>
      <c r="K457">
        <v>0</v>
      </c>
      <c r="L457" s="2">
        <v>0</v>
      </c>
      <c r="M457" s="2">
        <v>0</v>
      </c>
      <c r="N457" s="2">
        <v>0</v>
      </c>
      <c r="O457" s="151">
        <v>200.2</v>
      </c>
      <c r="P457" s="2">
        <v>0</v>
      </c>
      <c r="Q457" s="2">
        <v>0</v>
      </c>
      <c r="R457" s="2">
        <v>0</v>
      </c>
      <c r="S457" s="2">
        <v>0</v>
      </c>
      <c r="T457" s="2">
        <v>0</v>
      </c>
      <c r="U457" s="2">
        <v>200.2</v>
      </c>
      <c r="V457" t="s">
        <v>55</v>
      </c>
    </row>
    <row r="458" spans="1:22" x14ac:dyDescent="0.25">
      <c r="A458" t="s">
        <v>7941</v>
      </c>
      <c r="B458" t="s">
        <v>9780</v>
      </c>
      <c r="C458" t="s">
        <v>1</v>
      </c>
      <c r="D458" t="s">
        <v>7703</v>
      </c>
      <c r="E458" t="s">
        <v>9546</v>
      </c>
      <c r="F458" t="s">
        <v>9547</v>
      </c>
      <c r="G458">
        <v>5112</v>
      </c>
      <c r="H458">
        <v>5112</v>
      </c>
      <c r="I458">
        <v>5112</v>
      </c>
      <c r="J458">
        <v>5112</v>
      </c>
      <c r="K458">
        <v>0</v>
      </c>
      <c r="L458" s="2">
        <v>0</v>
      </c>
      <c r="M458" s="2">
        <v>0</v>
      </c>
      <c r="N458" s="2">
        <v>0</v>
      </c>
      <c r="O458" s="151">
        <v>80</v>
      </c>
      <c r="P458" s="2">
        <v>0</v>
      </c>
      <c r="Q458" s="2">
        <v>0</v>
      </c>
      <c r="R458" s="2">
        <v>0</v>
      </c>
      <c r="S458" s="2">
        <v>0</v>
      </c>
      <c r="T458" s="2">
        <v>0</v>
      </c>
      <c r="U458" s="2">
        <v>80</v>
      </c>
      <c r="V458" t="s">
        <v>55</v>
      </c>
    </row>
    <row r="459" spans="1:22" x14ac:dyDescent="0.25">
      <c r="A459" t="s">
        <v>7941</v>
      </c>
      <c r="B459" t="s">
        <v>9780</v>
      </c>
      <c r="C459" t="s">
        <v>1</v>
      </c>
      <c r="D459" t="s">
        <v>7703</v>
      </c>
      <c r="E459" t="s">
        <v>9546</v>
      </c>
      <c r="F459" t="s">
        <v>9547</v>
      </c>
      <c r="G459">
        <v>5111</v>
      </c>
      <c r="H459">
        <v>5111</v>
      </c>
      <c r="I459">
        <v>5111</v>
      </c>
      <c r="J459">
        <v>5111</v>
      </c>
      <c r="K459">
        <v>0</v>
      </c>
      <c r="L459" s="2">
        <v>0</v>
      </c>
      <c r="M459" s="2">
        <v>0</v>
      </c>
      <c r="N459" s="2">
        <v>0</v>
      </c>
      <c r="O459" s="151">
        <v>26.4</v>
      </c>
      <c r="P459" s="2">
        <v>0</v>
      </c>
      <c r="Q459" s="2">
        <v>0</v>
      </c>
      <c r="R459" s="2">
        <v>0</v>
      </c>
      <c r="S459" s="2">
        <v>0</v>
      </c>
      <c r="T459" s="2">
        <v>0</v>
      </c>
      <c r="U459" s="2">
        <v>26.4</v>
      </c>
      <c r="V459" t="s">
        <v>55</v>
      </c>
    </row>
    <row r="460" spans="1:22" x14ac:dyDescent="0.25">
      <c r="A460" t="s">
        <v>7941</v>
      </c>
      <c r="B460" t="s">
        <v>9780</v>
      </c>
      <c r="C460" t="s">
        <v>1</v>
      </c>
      <c r="D460" t="s">
        <v>7703</v>
      </c>
      <c r="E460" t="s">
        <v>9546</v>
      </c>
      <c r="F460" t="s">
        <v>9547</v>
      </c>
      <c r="G460">
        <v>5110</v>
      </c>
      <c r="H460">
        <v>5110</v>
      </c>
      <c r="I460">
        <v>5110</v>
      </c>
      <c r="J460">
        <v>5110</v>
      </c>
      <c r="K460">
        <v>0</v>
      </c>
      <c r="L460" s="2">
        <v>0</v>
      </c>
      <c r="M460" s="2">
        <v>0</v>
      </c>
      <c r="N460" s="2">
        <v>0</v>
      </c>
      <c r="O460" s="151">
        <v>143.13</v>
      </c>
      <c r="P460" s="2">
        <v>0</v>
      </c>
      <c r="Q460" s="2">
        <v>0</v>
      </c>
      <c r="R460" s="2">
        <v>0</v>
      </c>
      <c r="S460" s="2">
        <v>0</v>
      </c>
      <c r="T460" s="2">
        <v>0</v>
      </c>
      <c r="U460" s="2">
        <v>143.13</v>
      </c>
      <c r="V460" t="s">
        <v>55</v>
      </c>
    </row>
    <row r="461" spans="1:22" x14ac:dyDescent="0.25">
      <c r="A461" t="s">
        <v>7941</v>
      </c>
      <c r="B461" t="s">
        <v>9780</v>
      </c>
      <c r="C461" t="s">
        <v>1</v>
      </c>
      <c r="D461" t="s">
        <v>7703</v>
      </c>
      <c r="E461" t="s">
        <v>9546</v>
      </c>
      <c r="F461" t="s">
        <v>9547</v>
      </c>
      <c r="G461">
        <v>5109</v>
      </c>
      <c r="H461">
        <v>5109</v>
      </c>
      <c r="I461">
        <v>5109</v>
      </c>
      <c r="J461">
        <v>5109</v>
      </c>
      <c r="K461">
        <v>0</v>
      </c>
      <c r="L461" s="2">
        <v>0</v>
      </c>
      <c r="M461" s="2">
        <v>0</v>
      </c>
      <c r="N461" s="2">
        <v>0</v>
      </c>
      <c r="O461" s="151">
        <v>120</v>
      </c>
      <c r="P461" s="2">
        <v>0</v>
      </c>
      <c r="Q461" s="2">
        <v>0</v>
      </c>
      <c r="R461" s="2">
        <v>0</v>
      </c>
      <c r="S461" s="2">
        <v>0</v>
      </c>
      <c r="T461" s="2">
        <v>0</v>
      </c>
      <c r="U461" s="2">
        <v>120</v>
      </c>
      <c r="V461" t="s">
        <v>55</v>
      </c>
    </row>
    <row r="462" spans="1:22" x14ac:dyDescent="0.25">
      <c r="A462" t="s">
        <v>7941</v>
      </c>
      <c r="B462" t="s">
        <v>9780</v>
      </c>
      <c r="C462" t="s">
        <v>1</v>
      </c>
      <c r="D462" t="s">
        <v>7703</v>
      </c>
      <c r="E462" t="s">
        <v>9546</v>
      </c>
      <c r="F462" t="s">
        <v>9547</v>
      </c>
      <c r="G462">
        <v>5108</v>
      </c>
      <c r="H462">
        <v>5108</v>
      </c>
      <c r="I462">
        <v>5108</v>
      </c>
      <c r="J462">
        <v>5108</v>
      </c>
      <c r="K462">
        <v>0</v>
      </c>
      <c r="L462" s="2">
        <v>0</v>
      </c>
      <c r="M462" s="2">
        <v>0</v>
      </c>
      <c r="N462" s="2">
        <v>0</v>
      </c>
      <c r="O462" s="151">
        <v>18</v>
      </c>
      <c r="P462" s="2">
        <v>0</v>
      </c>
      <c r="Q462" s="2">
        <v>0</v>
      </c>
      <c r="R462" s="2">
        <v>0</v>
      </c>
      <c r="S462" s="2">
        <v>0</v>
      </c>
      <c r="T462" s="2">
        <v>0</v>
      </c>
      <c r="U462" s="2">
        <v>18</v>
      </c>
      <c r="V462" t="s">
        <v>55</v>
      </c>
    </row>
    <row r="463" spans="1:22" x14ac:dyDescent="0.25">
      <c r="A463" t="s">
        <v>7941</v>
      </c>
      <c r="B463" t="s">
        <v>9780</v>
      </c>
      <c r="C463" t="s">
        <v>1</v>
      </c>
      <c r="D463" t="s">
        <v>7703</v>
      </c>
      <c r="E463" t="s">
        <v>9546</v>
      </c>
      <c r="F463" t="s">
        <v>9547</v>
      </c>
      <c r="G463">
        <v>5107</v>
      </c>
      <c r="H463">
        <v>5107</v>
      </c>
      <c r="I463">
        <v>5107</v>
      </c>
      <c r="J463">
        <v>5107</v>
      </c>
      <c r="K463">
        <v>0</v>
      </c>
      <c r="L463" s="2">
        <v>0</v>
      </c>
      <c r="M463" s="2">
        <v>0</v>
      </c>
      <c r="N463" s="2">
        <v>0</v>
      </c>
      <c r="O463" s="151">
        <v>78.95</v>
      </c>
      <c r="P463" s="2">
        <v>0</v>
      </c>
      <c r="Q463" s="2">
        <v>0</v>
      </c>
      <c r="R463" s="2">
        <v>0</v>
      </c>
      <c r="S463" s="2">
        <v>0</v>
      </c>
      <c r="T463" s="2">
        <v>0</v>
      </c>
      <c r="U463" s="2">
        <v>78.95</v>
      </c>
      <c r="V463" t="s">
        <v>55</v>
      </c>
    </row>
    <row r="464" spans="1:22" x14ac:dyDescent="0.25">
      <c r="A464" t="s">
        <v>7941</v>
      </c>
      <c r="B464" t="s">
        <v>9780</v>
      </c>
      <c r="C464" t="s">
        <v>1</v>
      </c>
      <c r="D464" t="s">
        <v>7703</v>
      </c>
      <c r="E464" t="s">
        <v>9546</v>
      </c>
      <c r="F464" t="s">
        <v>9547</v>
      </c>
      <c r="G464">
        <v>5106</v>
      </c>
      <c r="H464">
        <v>5106</v>
      </c>
      <c r="I464">
        <v>5106</v>
      </c>
      <c r="J464">
        <v>5106</v>
      </c>
      <c r="K464">
        <v>0</v>
      </c>
      <c r="L464" s="2">
        <v>0</v>
      </c>
      <c r="M464" s="2">
        <v>0</v>
      </c>
      <c r="N464" s="2">
        <v>0</v>
      </c>
      <c r="O464" s="151">
        <v>48.8</v>
      </c>
      <c r="P464" s="2">
        <v>0</v>
      </c>
      <c r="Q464" s="2">
        <v>0</v>
      </c>
      <c r="R464" s="2">
        <v>0</v>
      </c>
      <c r="S464" s="2">
        <v>0</v>
      </c>
      <c r="T464" s="2">
        <v>0</v>
      </c>
      <c r="U464" s="2">
        <v>48.8</v>
      </c>
      <c r="V464" t="s">
        <v>55</v>
      </c>
    </row>
    <row r="465" spans="1:22" x14ac:dyDescent="0.25">
      <c r="A465" t="s">
        <v>7941</v>
      </c>
      <c r="B465" t="s">
        <v>9780</v>
      </c>
      <c r="C465" t="s">
        <v>1</v>
      </c>
      <c r="D465" t="s">
        <v>7703</v>
      </c>
      <c r="E465" t="s">
        <v>9546</v>
      </c>
      <c r="F465" t="s">
        <v>9547</v>
      </c>
      <c r="G465">
        <v>5105</v>
      </c>
      <c r="H465">
        <v>5105</v>
      </c>
      <c r="I465">
        <v>5105</v>
      </c>
      <c r="J465">
        <v>5105</v>
      </c>
      <c r="K465">
        <v>0</v>
      </c>
      <c r="L465" s="2">
        <v>0</v>
      </c>
      <c r="M465" s="2">
        <v>0</v>
      </c>
      <c r="N465" s="2">
        <v>0</v>
      </c>
      <c r="O465" s="151">
        <v>101.8</v>
      </c>
      <c r="P465" s="2">
        <v>0</v>
      </c>
      <c r="Q465" s="2">
        <v>0</v>
      </c>
      <c r="R465" s="2">
        <v>0</v>
      </c>
      <c r="S465" s="2">
        <v>0</v>
      </c>
      <c r="T465" s="2">
        <v>0</v>
      </c>
      <c r="U465" s="2">
        <v>101.8</v>
      </c>
      <c r="V465" t="s">
        <v>55</v>
      </c>
    </row>
    <row r="466" spans="1:22" x14ac:dyDescent="0.25">
      <c r="A466" t="s">
        <v>7941</v>
      </c>
      <c r="B466" t="s">
        <v>9780</v>
      </c>
      <c r="C466" t="s">
        <v>1</v>
      </c>
      <c r="D466" t="s">
        <v>7703</v>
      </c>
      <c r="E466" t="s">
        <v>9546</v>
      </c>
      <c r="F466" t="s">
        <v>9547</v>
      </c>
      <c r="G466">
        <v>5104</v>
      </c>
      <c r="H466">
        <v>5104</v>
      </c>
      <c r="I466">
        <v>5104</v>
      </c>
      <c r="J466">
        <v>5104</v>
      </c>
      <c r="K466">
        <v>0</v>
      </c>
      <c r="L466" s="2">
        <v>0</v>
      </c>
      <c r="M466" s="2">
        <v>0</v>
      </c>
      <c r="N466" s="2">
        <v>0</v>
      </c>
      <c r="O466" s="151">
        <v>370</v>
      </c>
      <c r="P466" s="2">
        <v>0</v>
      </c>
      <c r="Q466" s="2">
        <v>0</v>
      </c>
      <c r="R466" s="2">
        <v>0</v>
      </c>
      <c r="S466" s="2">
        <v>0</v>
      </c>
      <c r="T466" s="2">
        <v>0</v>
      </c>
      <c r="U466" s="2">
        <v>370</v>
      </c>
      <c r="V466" t="s">
        <v>55</v>
      </c>
    </row>
    <row r="467" spans="1:22" x14ac:dyDescent="0.25">
      <c r="A467" t="s">
        <v>7941</v>
      </c>
      <c r="B467" t="s">
        <v>9780</v>
      </c>
      <c r="C467" t="s">
        <v>1</v>
      </c>
      <c r="D467" t="s">
        <v>7703</v>
      </c>
      <c r="E467" t="s">
        <v>9546</v>
      </c>
      <c r="F467" t="s">
        <v>9547</v>
      </c>
      <c r="G467">
        <v>5103</v>
      </c>
      <c r="H467">
        <v>5103</v>
      </c>
      <c r="I467">
        <v>5103</v>
      </c>
      <c r="J467">
        <v>5103</v>
      </c>
      <c r="K467">
        <v>0</v>
      </c>
      <c r="L467" s="2">
        <v>0</v>
      </c>
      <c r="M467" s="2">
        <v>0</v>
      </c>
      <c r="N467" s="2">
        <v>0</v>
      </c>
      <c r="O467" s="151">
        <v>75</v>
      </c>
      <c r="P467" s="2">
        <v>0</v>
      </c>
      <c r="Q467" s="2">
        <v>0</v>
      </c>
      <c r="R467" s="2">
        <v>0</v>
      </c>
      <c r="S467" s="2">
        <v>0</v>
      </c>
      <c r="T467" s="2">
        <v>0</v>
      </c>
      <c r="U467" s="2">
        <v>75</v>
      </c>
      <c r="V467" t="s">
        <v>55</v>
      </c>
    </row>
    <row r="468" spans="1:22" x14ac:dyDescent="0.25">
      <c r="A468" t="s">
        <v>7941</v>
      </c>
      <c r="B468" t="s">
        <v>9780</v>
      </c>
      <c r="C468" t="s">
        <v>1</v>
      </c>
      <c r="D468" t="s">
        <v>7703</v>
      </c>
      <c r="E468" t="s">
        <v>9546</v>
      </c>
      <c r="F468" t="s">
        <v>9547</v>
      </c>
      <c r="G468">
        <v>5102</v>
      </c>
      <c r="H468">
        <v>5102</v>
      </c>
      <c r="I468">
        <v>5102</v>
      </c>
      <c r="J468">
        <v>5102</v>
      </c>
      <c r="K468">
        <v>0</v>
      </c>
      <c r="L468" s="2">
        <v>0</v>
      </c>
      <c r="M468" s="2">
        <v>0</v>
      </c>
      <c r="N468" s="2">
        <v>0</v>
      </c>
      <c r="O468" s="151">
        <v>513.75</v>
      </c>
      <c r="P468" s="2">
        <v>0</v>
      </c>
      <c r="Q468" s="2">
        <v>0</v>
      </c>
      <c r="R468" s="2">
        <v>0</v>
      </c>
      <c r="S468" s="2">
        <v>0</v>
      </c>
      <c r="T468" s="2">
        <v>0</v>
      </c>
      <c r="U468" s="2">
        <v>513.75</v>
      </c>
      <c r="V468" t="s">
        <v>55</v>
      </c>
    </row>
    <row r="469" spans="1:22" x14ac:dyDescent="0.25">
      <c r="A469" t="s">
        <v>7941</v>
      </c>
      <c r="B469" t="s">
        <v>9780</v>
      </c>
      <c r="C469" t="s">
        <v>1</v>
      </c>
      <c r="D469" t="s">
        <v>7703</v>
      </c>
      <c r="E469" t="s">
        <v>9546</v>
      </c>
      <c r="F469" t="s">
        <v>9547</v>
      </c>
      <c r="G469">
        <v>5101</v>
      </c>
      <c r="H469">
        <v>5101</v>
      </c>
      <c r="I469">
        <v>5101</v>
      </c>
      <c r="J469">
        <v>5101</v>
      </c>
      <c r="K469">
        <v>0</v>
      </c>
      <c r="L469" s="2">
        <v>0</v>
      </c>
      <c r="M469" s="2">
        <v>0</v>
      </c>
      <c r="N469" s="2">
        <v>0</v>
      </c>
      <c r="O469" s="151">
        <v>473.2</v>
      </c>
      <c r="P469" s="2">
        <v>0</v>
      </c>
      <c r="Q469" s="2">
        <v>0</v>
      </c>
      <c r="R469" s="2">
        <v>0</v>
      </c>
      <c r="S469" s="2">
        <v>0</v>
      </c>
      <c r="T469" s="2">
        <v>0</v>
      </c>
      <c r="U469" s="2">
        <v>473.2</v>
      </c>
      <c r="V469" t="s">
        <v>55</v>
      </c>
    </row>
    <row r="470" spans="1:22" x14ac:dyDescent="0.25">
      <c r="A470" t="s">
        <v>7941</v>
      </c>
      <c r="B470" t="s">
        <v>9780</v>
      </c>
      <c r="C470" t="s">
        <v>1</v>
      </c>
      <c r="D470" t="s">
        <v>7703</v>
      </c>
      <c r="E470" t="s">
        <v>9546</v>
      </c>
      <c r="F470" t="s">
        <v>9547</v>
      </c>
      <c r="G470">
        <v>5100</v>
      </c>
      <c r="H470">
        <v>5100</v>
      </c>
      <c r="I470">
        <v>5100</v>
      </c>
      <c r="J470">
        <v>5100</v>
      </c>
      <c r="K470">
        <v>0</v>
      </c>
      <c r="L470" s="2">
        <v>0</v>
      </c>
      <c r="M470" s="2">
        <v>0</v>
      </c>
      <c r="N470" s="2">
        <v>0</v>
      </c>
      <c r="O470" s="151">
        <v>553.55999999999995</v>
      </c>
      <c r="P470" s="2">
        <v>0</v>
      </c>
      <c r="Q470" s="2">
        <v>0</v>
      </c>
      <c r="R470" s="2">
        <v>0</v>
      </c>
      <c r="S470" s="2">
        <v>0</v>
      </c>
      <c r="T470" s="2">
        <v>0</v>
      </c>
      <c r="U470" s="2">
        <v>553.55999999999995</v>
      </c>
      <c r="V470" t="s">
        <v>55</v>
      </c>
    </row>
    <row r="471" spans="1:22" x14ac:dyDescent="0.25">
      <c r="A471" t="s">
        <v>7941</v>
      </c>
      <c r="B471" t="s">
        <v>9780</v>
      </c>
      <c r="C471" t="s">
        <v>1</v>
      </c>
      <c r="D471" t="s">
        <v>7703</v>
      </c>
      <c r="E471" t="s">
        <v>9546</v>
      </c>
      <c r="F471" t="s">
        <v>9547</v>
      </c>
      <c r="G471">
        <v>5099</v>
      </c>
      <c r="H471">
        <v>5099</v>
      </c>
      <c r="I471">
        <v>5099</v>
      </c>
      <c r="J471">
        <v>5099</v>
      </c>
      <c r="K471">
        <v>0</v>
      </c>
      <c r="L471" s="2">
        <v>0</v>
      </c>
      <c r="M471" s="2">
        <v>0</v>
      </c>
      <c r="N471" s="2">
        <v>0</v>
      </c>
      <c r="O471" s="151">
        <v>67</v>
      </c>
      <c r="P471" s="2">
        <v>0</v>
      </c>
      <c r="Q471" s="2">
        <v>0</v>
      </c>
      <c r="R471" s="2">
        <v>0</v>
      </c>
      <c r="S471" s="2">
        <v>0</v>
      </c>
      <c r="T471" s="2">
        <v>0</v>
      </c>
      <c r="U471" s="2">
        <v>67</v>
      </c>
      <c r="V471" t="s">
        <v>55</v>
      </c>
    </row>
    <row r="472" spans="1:22" x14ac:dyDescent="0.25">
      <c r="A472" t="s">
        <v>7941</v>
      </c>
      <c r="B472" t="s">
        <v>9780</v>
      </c>
      <c r="C472" t="s">
        <v>1</v>
      </c>
      <c r="D472" t="s">
        <v>7703</v>
      </c>
      <c r="E472" t="s">
        <v>9546</v>
      </c>
      <c r="F472" t="s">
        <v>9547</v>
      </c>
      <c r="G472">
        <v>5098</v>
      </c>
      <c r="H472">
        <v>5098</v>
      </c>
      <c r="I472">
        <v>5098</v>
      </c>
      <c r="J472">
        <v>5098</v>
      </c>
      <c r="K472">
        <v>0</v>
      </c>
      <c r="L472" s="2">
        <v>0</v>
      </c>
      <c r="M472" s="2">
        <v>0</v>
      </c>
      <c r="N472" s="2">
        <v>0</v>
      </c>
      <c r="O472" s="151">
        <v>19.2</v>
      </c>
      <c r="P472" s="2">
        <v>0</v>
      </c>
      <c r="Q472" s="2">
        <v>0</v>
      </c>
      <c r="R472" s="2">
        <v>0</v>
      </c>
      <c r="S472" s="2">
        <v>0</v>
      </c>
      <c r="T472" s="2">
        <v>0</v>
      </c>
      <c r="U472" s="2">
        <v>19.2</v>
      </c>
      <c r="V472" t="s">
        <v>55</v>
      </c>
    </row>
    <row r="473" spans="1:22" x14ac:dyDescent="0.25">
      <c r="A473" t="s">
        <v>7941</v>
      </c>
      <c r="B473" t="s">
        <v>9779</v>
      </c>
      <c r="C473" t="s">
        <v>1</v>
      </c>
      <c r="D473" t="s">
        <v>7703</v>
      </c>
      <c r="E473" t="s">
        <v>9546</v>
      </c>
      <c r="F473" t="s">
        <v>9547</v>
      </c>
      <c r="G473">
        <v>5097</v>
      </c>
      <c r="H473">
        <v>5097</v>
      </c>
      <c r="I473">
        <v>5097</v>
      </c>
      <c r="J473">
        <v>5097</v>
      </c>
      <c r="K473">
        <v>0</v>
      </c>
      <c r="L473" s="2">
        <v>0</v>
      </c>
      <c r="M473" s="2">
        <v>0</v>
      </c>
      <c r="N473" s="2">
        <v>0</v>
      </c>
      <c r="O473" s="151">
        <v>212.5</v>
      </c>
      <c r="P473" s="2">
        <v>0</v>
      </c>
      <c r="Q473" s="2">
        <v>0</v>
      </c>
      <c r="R473" s="2">
        <v>0</v>
      </c>
      <c r="S473" s="2">
        <v>0</v>
      </c>
      <c r="T473" s="2">
        <v>0</v>
      </c>
      <c r="U473" s="2">
        <v>212.5</v>
      </c>
      <c r="V473" t="s">
        <v>55</v>
      </c>
    </row>
    <row r="474" spans="1:22" x14ac:dyDescent="0.25">
      <c r="A474" t="s">
        <v>7941</v>
      </c>
      <c r="B474" t="s">
        <v>9779</v>
      </c>
      <c r="C474" t="s">
        <v>1</v>
      </c>
      <c r="D474" t="s">
        <v>7703</v>
      </c>
      <c r="E474" t="s">
        <v>9546</v>
      </c>
      <c r="F474" t="s">
        <v>9547</v>
      </c>
      <c r="G474">
        <v>5096</v>
      </c>
      <c r="H474">
        <v>5096</v>
      </c>
      <c r="I474">
        <v>5096</v>
      </c>
      <c r="J474">
        <v>5096</v>
      </c>
      <c r="K474">
        <v>0</v>
      </c>
      <c r="L474" s="2">
        <v>0</v>
      </c>
      <c r="M474" s="2">
        <v>0</v>
      </c>
      <c r="N474" s="2">
        <v>0</v>
      </c>
      <c r="O474" s="151">
        <v>23.62</v>
      </c>
      <c r="P474" s="2">
        <v>0</v>
      </c>
      <c r="Q474" s="2">
        <v>0</v>
      </c>
      <c r="R474" s="2">
        <v>0</v>
      </c>
      <c r="S474" s="2">
        <v>0</v>
      </c>
      <c r="T474" s="2">
        <v>0</v>
      </c>
      <c r="U474" s="2">
        <v>23.62</v>
      </c>
      <c r="V474" t="s">
        <v>55</v>
      </c>
    </row>
    <row r="475" spans="1:22" x14ac:dyDescent="0.25">
      <c r="A475" t="s">
        <v>7941</v>
      </c>
      <c r="B475" t="s">
        <v>9779</v>
      </c>
      <c r="C475" t="s">
        <v>1</v>
      </c>
      <c r="D475" t="s">
        <v>7703</v>
      </c>
      <c r="E475" t="s">
        <v>9546</v>
      </c>
      <c r="F475" t="s">
        <v>9547</v>
      </c>
      <c r="G475">
        <v>5095</v>
      </c>
      <c r="H475">
        <v>5095</v>
      </c>
      <c r="I475">
        <v>5095</v>
      </c>
      <c r="J475">
        <v>5095</v>
      </c>
      <c r="K475">
        <v>0</v>
      </c>
      <c r="L475" s="2">
        <v>0</v>
      </c>
      <c r="M475" s="2">
        <v>0</v>
      </c>
      <c r="N475" s="2">
        <v>0</v>
      </c>
      <c r="O475" s="151">
        <v>228</v>
      </c>
      <c r="P475" s="2">
        <v>0</v>
      </c>
      <c r="Q475" s="2">
        <v>0</v>
      </c>
      <c r="R475" s="2">
        <v>0</v>
      </c>
      <c r="S475" s="2">
        <v>0</v>
      </c>
      <c r="T475" s="2">
        <v>0</v>
      </c>
      <c r="U475" s="2">
        <v>228</v>
      </c>
      <c r="V475" t="s">
        <v>55</v>
      </c>
    </row>
    <row r="476" spans="1:22" x14ac:dyDescent="0.25">
      <c r="A476" t="s">
        <v>7941</v>
      </c>
      <c r="B476" t="s">
        <v>9779</v>
      </c>
      <c r="C476" t="s">
        <v>1</v>
      </c>
      <c r="D476" t="s">
        <v>7703</v>
      </c>
      <c r="E476" t="s">
        <v>9546</v>
      </c>
      <c r="F476" t="s">
        <v>9547</v>
      </c>
      <c r="G476">
        <v>5094</v>
      </c>
      <c r="H476">
        <v>5094</v>
      </c>
      <c r="I476">
        <v>5094</v>
      </c>
      <c r="J476">
        <v>5094</v>
      </c>
      <c r="K476">
        <v>0</v>
      </c>
      <c r="L476" s="2">
        <v>0</v>
      </c>
      <c r="M476" s="2">
        <v>0</v>
      </c>
      <c r="N476" s="2">
        <v>0</v>
      </c>
      <c r="O476" s="151">
        <v>30</v>
      </c>
      <c r="P476" s="2">
        <v>0</v>
      </c>
      <c r="Q476" s="2">
        <v>0</v>
      </c>
      <c r="R476" s="2">
        <v>0</v>
      </c>
      <c r="S476" s="2">
        <v>0</v>
      </c>
      <c r="T476" s="2">
        <v>0</v>
      </c>
      <c r="U476" s="2">
        <v>30</v>
      </c>
      <c r="V476" t="s">
        <v>55</v>
      </c>
    </row>
    <row r="477" spans="1:22" x14ac:dyDescent="0.25">
      <c r="A477" t="s">
        <v>7941</v>
      </c>
      <c r="B477" t="s">
        <v>9779</v>
      </c>
      <c r="C477" t="s">
        <v>1</v>
      </c>
      <c r="D477" t="s">
        <v>7703</v>
      </c>
      <c r="E477" t="s">
        <v>9546</v>
      </c>
      <c r="F477" t="s">
        <v>9547</v>
      </c>
      <c r="G477">
        <v>5093</v>
      </c>
      <c r="H477">
        <v>5093</v>
      </c>
      <c r="I477">
        <v>5093</v>
      </c>
      <c r="J477">
        <v>5093</v>
      </c>
      <c r="K477">
        <v>0</v>
      </c>
      <c r="L477" s="2">
        <v>0</v>
      </c>
      <c r="M477" s="2">
        <v>0</v>
      </c>
      <c r="N477" s="2">
        <v>0</v>
      </c>
      <c r="O477" s="151">
        <v>40</v>
      </c>
      <c r="P477" s="2">
        <v>0</v>
      </c>
      <c r="Q477" s="2">
        <v>0</v>
      </c>
      <c r="R477" s="2">
        <v>0</v>
      </c>
      <c r="S477" s="2">
        <v>0</v>
      </c>
      <c r="T477" s="2">
        <v>0</v>
      </c>
      <c r="U477" s="2">
        <v>40</v>
      </c>
      <c r="V477" t="s">
        <v>55</v>
      </c>
    </row>
    <row r="478" spans="1:22" x14ac:dyDescent="0.25">
      <c r="A478" t="s">
        <v>7941</v>
      </c>
      <c r="B478" t="s">
        <v>9779</v>
      </c>
      <c r="C478" t="s">
        <v>1</v>
      </c>
      <c r="D478" t="s">
        <v>7703</v>
      </c>
      <c r="E478" t="s">
        <v>9546</v>
      </c>
      <c r="F478" t="s">
        <v>9547</v>
      </c>
      <c r="G478">
        <v>5092</v>
      </c>
      <c r="H478">
        <v>5092</v>
      </c>
      <c r="I478">
        <v>5092</v>
      </c>
      <c r="J478">
        <v>5092</v>
      </c>
      <c r="K478">
        <v>0</v>
      </c>
      <c r="L478" s="2">
        <v>0</v>
      </c>
      <c r="M478" s="2">
        <v>0</v>
      </c>
      <c r="N478" s="2">
        <v>0</v>
      </c>
      <c r="O478" s="151">
        <v>101.25</v>
      </c>
      <c r="P478" s="2">
        <v>0</v>
      </c>
      <c r="Q478" s="2">
        <v>0</v>
      </c>
      <c r="R478" s="2">
        <v>0</v>
      </c>
      <c r="S478" s="2">
        <v>0</v>
      </c>
      <c r="T478" s="2">
        <v>0</v>
      </c>
      <c r="U478" s="2">
        <v>101.25</v>
      </c>
      <c r="V478" t="s">
        <v>55</v>
      </c>
    </row>
    <row r="479" spans="1:22" hidden="1" x14ac:dyDescent="0.25">
      <c r="A479" t="s">
        <v>7941</v>
      </c>
      <c r="B479" t="s">
        <v>9779</v>
      </c>
      <c r="C479" t="s">
        <v>1</v>
      </c>
      <c r="D479" t="s">
        <v>7703</v>
      </c>
      <c r="E479" t="s">
        <v>9546</v>
      </c>
      <c r="F479" t="s">
        <v>9547</v>
      </c>
      <c r="G479">
        <v>5091</v>
      </c>
      <c r="H479">
        <v>5091</v>
      </c>
      <c r="I479">
        <v>5091</v>
      </c>
      <c r="J479">
        <v>5091</v>
      </c>
      <c r="K479">
        <v>0</v>
      </c>
      <c r="L479" s="2">
        <v>0</v>
      </c>
      <c r="M479" s="2">
        <v>0</v>
      </c>
      <c r="N479" s="2">
        <v>0</v>
      </c>
      <c r="O479" s="151">
        <v>0</v>
      </c>
      <c r="P479" s="2">
        <v>0</v>
      </c>
      <c r="Q479" s="2">
        <v>0</v>
      </c>
      <c r="R479" s="2">
        <v>0</v>
      </c>
      <c r="S479" s="2">
        <v>0</v>
      </c>
      <c r="T479" s="2">
        <v>0</v>
      </c>
      <c r="U479" s="2">
        <v>0</v>
      </c>
      <c r="V479" t="s">
        <v>55</v>
      </c>
    </row>
    <row r="480" spans="1:22" x14ac:dyDescent="0.25">
      <c r="A480" t="s">
        <v>7941</v>
      </c>
      <c r="B480" t="s">
        <v>9779</v>
      </c>
      <c r="C480" t="s">
        <v>1</v>
      </c>
      <c r="D480" t="s">
        <v>7703</v>
      </c>
      <c r="E480" t="s">
        <v>9546</v>
      </c>
      <c r="F480" t="s">
        <v>9547</v>
      </c>
      <c r="G480">
        <v>5090</v>
      </c>
      <c r="H480">
        <v>5090</v>
      </c>
      <c r="I480">
        <v>5090</v>
      </c>
      <c r="J480">
        <v>5090</v>
      </c>
      <c r="K480">
        <v>0</v>
      </c>
      <c r="L480" s="2">
        <v>0</v>
      </c>
      <c r="M480" s="2">
        <v>0</v>
      </c>
      <c r="N480" s="2">
        <v>0</v>
      </c>
      <c r="O480" s="151">
        <v>317.8</v>
      </c>
      <c r="P480" s="2">
        <v>0</v>
      </c>
      <c r="Q480" s="2">
        <v>0</v>
      </c>
      <c r="R480" s="2">
        <v>0</v>
      </c>
      <c r="S480" s="2">
        <v>0</v>
      </c>
      <c r="T480" s="2">
        <v>0</v>
      </c>
      <c r="U480" s="2">
        <v>317.8</v>
      </c>
      <c r="V480" t="s">
        <v>55</v>
      </c>
    </row>
    <row r="481" spans="1:22" x14ac:dyDescent="0.25">
      <c r="A481" t="s">
        <v>7941</v>
      </c>
      <c r="B481" t="s">
        <v>9779</v>
      </c>
      <c r="C481" t="s">
        <v>1</v>
      </c>
      <c r="D481" t="s">
        <v>7703</v>
      </c>
      <c r="E481" t="s">
        <v>9546</v>
      </c>
      <c r="F481" t="s">
        <v>9547</v>
      </c>
      <c r="G481">
        <v>5089</v>
      </c>
      <c r="H481">
        <v>5089</v>
      </c>
      <c r="I481">
        <v>5089</v>
      </c>
      <c r="J481">
        <v>5089</v>
      </c>
      <c r="K481">
        <v>0</v>
      </c>
      <c r="L481" s="2">
        <v>0</v>
      </c>
      <c r="M481" s="2">
        <v>0</v>
      </c>
      <c r="N481" s="2">
        <v>0</v>
      </c>
      <c r="O481" s="151">
        <v>9</v>
      </c>
      <c r="P481" s="2">
        <v>0</v>
      </c>
      <c r="Q481" s="2">
        <v>0</v>
      </c>
      <c r="R481" s="2">
        <v>0</v>
      </c>
      <c r="S481" s="2">
        <v>0</v>
      </c>
      <c r="T481" s="2">
        <v>0</v>
      </c>
      <c r="U481" s="2">
        <v>9</v>
      </c>
      <c r="V481" t="s">
        <v>55</v>
      </c>
    </row>
    <row r="482" spans="1:22" x14ac:dyDescent="0.25">
      <c r="A482" t="s">
        <v>7941</v>
      </c>
      <c r="B482" t="s">
        <v>9779</v>
      </c>
      <c r="C482" t="s">
        <v>1</v>
      </c>
      <c r="D482" t="s">
        <v>7703</v>
      </c>
      <c r="E482" t="s">
        <v>9546</v>
      </c>
      <c r="F482" t="s">
        <v>9547</v>
      </c>
      <c r="G482">
        <v>5088</v>
      </c>
      <c r="H482">
        <v>5088</v>
      </c>
      <c r="I482">
        <v>5088</v>
      </c>
      <c r="J482">
        <v>5088</v>
      </c>
      <c r="K482">
        <v>0</v>
      </c>
      <c r="L482" s="2">
        <v>0</v>
      </c>
      <c r="M482" s="2">
        <v>0</v>
      </c>
      <c r="N482" s="2">
        <v>0</v>
      </c>
      <c r="O482" s="151">
        <v>182</v>
      </c>
      <c r="P482" s="2">
        <v>0</v>
      </c>
      <c r="Q482" s="2">
        <v>0</v>
      </c>
      <c r="R482" s="2">
        <v>0</v>
      </c>
      <c r="S482" s="2">
        <v>0</v>
      </c>
      <c r="T482" s="2">
        <v>0</v>
      </c>
      <c r="U482" s="2">
        <v>182</v>
      </c>
      <c r="V482" t="s">
        <v>55</v>
      </c>
    </row>
    <row r="483" spans="1:22" x14ac:dyDescent="0.25">
      <c r="A483" t="s">
        <v>7941</v>
      </c>
      <c r="B483" t="s">
        <v>9779</v>
      </c>
      <c r="C483" t="s">
        <v>1</v>
      </c>
      <c r="D483" t="s">
        <v>7703</v>
      </c>
      <c r="E483" t="s">
        <v>9546</v>
      </c>
      <c r="F483" t="s">
        <v>9547</v>
      </c>
      <c r="G483">
        <v>5087</v>
      </c>
      <c r="H483">
        <v>5087</v>
      </c>
      <c r="I483">
        <v>5087</v>
      </c>
      <c r="J483">
        <v>5087</v>
      </c>
      <c r="K483">
        <v>0</v>
      </c>
      <c r="L483" s="2">
        <v>0</v>
      </c>
      <c r="M483" s="2">
        <v>0</v>
      </c>
      <c r="N483" s="2">
        <v>0</v>
      </c>
      <c r="O483" s="151">
        <v>368.92</v>
      </c>
      <c r="P483" s="2">
        <v>0</v>
      </c>
      <c r="Q483" s="2">
        <v>0</v>
      </c>
      <c r="R483" s="2">
        <v>0</v>
      </c>
      <c r="S483" s="2">
        <v>0</v>
      </c>
      <c r="T483" s="2">
        <v>0</v>
      </c>
      <c r="U483" s="2">
        <v>368.92</v>
      </c>
      <c r="V483" t="s">
        <v>55</v>
      </c>
    </row>
    <row r="484" spans="1:22" x14ac:dyDescent="0.25">
      <c r="A484" t="s">
        <v>7941</v>
      </c>
      <c r="B484" t="s">
        <v>9779</v>
      </c>
      <c r="C484" t="s">
        <v>1</v>
      </c>
      <c r="D484" t="s">
        <v>7703</v>
      </c>
      <c r="E484" t="s">
        <v>9546</v>
      </c>
      <c r="F484" t="s">
        <v>9547</v>
      </c>
      <c r="G484">
        <v>5086</v>
      </c>
      <c r="H484">
        <v>5086</v>
      </c>
      <c r="I484">
        <v>5086</v>
      </c>
      <c r="J484">
        <v>5086</v>
      </c>
      <c r="K484">
        <v>0</v>
      </c>
      <c r="L484" s="2">
        <v>0</v>
      </c>
      <c r="M484" s="2">
        <v>0</v>
      </c>
      <c r="N484" s="2">
        <v>0</v>
      </c>
      <c r="O484" s="151">
        <v>59.85</v>
      </c>
      <c r="P484" s="2">
        <v>0</v>
      </c>
      <c r="Q484" s="2">
        <v>0</v>
      </c>
      <c r="R484" s="2">
        <v>0</v>
      </c>
      <c r="S484" s="2">
        <v>0</v>
      </c>
      <c r="T484" s="2">
        <v>0</v>
      </c>
      <c r="U484" s="2">
        <v>59.85</v>
      </c>
      <c r="V484" t="s">
        <v>55</v>
      </c>
    </row>
    <row r="485" spans="1:22" x14ac:dyDescent="0.25">
      <c r="A485" t="s">
        <v>7941</v>
      </c>
      <c r="B485" t="s">
        <v>9779</v>
      </c>
      <c r="C485" t="s">
        <v>1</v>
      </c>
      <c r="D485" t="s">
        <v>7703</v>
      </c>
      <c r="E485" t="s">
        <v>9546</v>
      </c>
      <c r="F485" t="s">
        <v>9547</v>
      </c>
      <c r="G485">
        <v>5085</v>
      </c>
      <c r="H485">
        <v>5085</v>
      </c>
      <c r="I485">
        <v>5085</v>
      </c>
      <c r="J485">
        <v>5085</v>
      </c>
      <c r="K485">
        <v>0</v>
      </c>
      <c r="L485" s="2">
        <v>0</v>
      </c>
      <c r="M485" s="2">
        <v>0</v>
      </c>
      <c r="N485" s="2">
        <v>0</v>
      </c>
      <c r="O485" s="151">
        <v>42.75</v>
      </c>
      <c r="P485" s="2">
        <v>0</v>
      </c>
      <c r="Q485" s="2">
        <v>0</v>
      </c>
      <c r="R485" s="2">
        <v>0</v>
      </c>
      <c r="S485" s="2">
        <v>0</v>
      </c>
      <c r="T485" s="2">
        <v>0</v>
      </c>
      <c r="U485" s="2">
        <v>42.75</v>
      </c>
      <c r="V485" t="s">
        <v>55</v>
      </c>
    </row>
    <row r="486" spans="1:22" x14ac:dyDescent="0.25">
      <c r="A486" t="s">
        <v>7941</v>
      </c>
      <c r="B486" t="s">
        <v>9779</v>
      </c>
      <c r="C486" t="s">
        <v>1</v>
      </c>
      <c r="D486" t="s">
        <v>7703</v>
      </c>
      <c r="E486" t="s">
        <v>9546</v>
      </c>
      <c r="F486" t="s">
        <v>9547</v>
      </c>
      <c r="G486">
        <v>5084</v>
      </c>
      <c r="H486">
        <v>5084</v>
      </c>
      <c r="I486">
        <v>5084</v>
      </c>
      <c r="J486">
        <v>5084</v>
      </c>
      <c r="K486">
        <v>0</v>
      </c>
      <c r="L486" s="2">
        <v>0</v>
      </c>
      <c r="M486" s="2">
        <v>0</v>
      </c>
      <c r="N486" s="2">
        <v>0</v>
      </c>
      <c r="O486" s="151">
        <v>368</v>
      </c>
      <c r="P486" s="2">
        <v>0</v>
      </c>
      <c r="Q486" s="2">
        <v>0</v>
      </c>
      <c r="R486" s="2">
        <v>0</v>
      </c>
      <c r="S486" s="2">
        <v>0</v>
      </c>
      <c r="T486" s="2">
        <v>0</v>
      </c>
      <c r="U486" s="2">
        <v>368</v>
      </c>
      <c r="V486" t="s">
        <v>55</v>
      </c>
    </row>
    <row r="487" spans="1:22" x14ac:dyDescent="0.25">
      <c r="A487" t="s">
        <v>7941</v>
      </c>
      <c r="B487" t="s">
        <v>9779</v>
      </c>
      <c r="C487" t="s">
        <v>1</v>
      </c>
      <c r="D487" t="s">
        <v>7703</v>
      </c>
      <c r="E487" t="s">
        <v>9546</v>
      </c>
      <c r="F487" t="s">
        <v>9547</v>
      </c>
      <c r="G487">
        <v>5083</v>
      </c>
      <c r="H487">
        <v>5083</v>
      </c>
      <c r="I487">
        <v>5083</v>
      </c>
      <c r="J487">
        <v>5083</v>
      </c>
      <c r="K487">
        <v>0</v>
      </c>
      <c r="L487" s="2">
        <v>0</v>
      </c>
      <c r="M487" s="2">
        <v>0</v>
      </c>
      <c r="N487" s="2">
        <v>0</v>
      </c>
      <c r="O487" s="151">
        <v>125</v>
      </c>
      <c r="P487" s="2">
        <v>0</v>
      </c>
      <c r="Q487" s="2">
        <v>0</v>
      </c>
      <c r="R487" s="2">
        <v>0</v>
      </c>
      <c r="S487" s="2">
        <v>0</v>
      </c>
      <c r="T487" s="2">
        <v>0</v>
      </c>
      <c r="U487" s="2">
        <v>125</v>
      </c>
      <c r="V487" t="s">
        <v>55</v>
      </c>
    </row>
    <row r="488" spans="1:22" x14ac:dyDescent="0.25">
      <c r="A488" t="s">
        <v>7941</v>
      </c>
      <c r="B488" t="s">
        <v>9779</v>
      </c>
      <c r="C488" t="s">
        <v>1</v>
      </c>
      <c r="D488" t="s">
        <v>7703</v>
      </c>
      <c r="E488" t="s">
        <v>9546</v>
      </c>
      <c r="F488" t="s">
        <v>9547</v>
      </c>
      <c r="G488">
        <v>5082</v>
      </c>
      <c r="H488">
        <v>5082</v>
      </c>
      <c r="I488">
        <v>5082</v>
      </c>
      <c r="J488">
        <v>5082</v>
      </c>
      <c r="K488">
        <v>0</v>
      </c>
      <c r="L488" s="2">
        <v>0</v>
      </c>
      <c r="M488" s="2">
        <v>0</v>
      </c>
      <c r="N488" s="2">
        <v>0</v>
      </c>
      <c r="O488" s="151">
        <v>59.25</v>
      </c>
      <c r="P488" s="2">
        <v>0</v>
      </c>
      <c r="Q488" s="2">
        <v>0</v>
      </c>
      <c r="R488" s="2">
        <v>0</v>
      </c>
      <c r="S488" s="2">
        <v>0</v>
      </c>
      <c r="T488" s="2">
        <v>0</v>
      </c>
      <c r="U488" s="2">
        <v>59.25</v>
      </c>
      <c r="V488" t="s">
        <v>55</v>
      </c>
    </row>
    <row r="489" spans="1:22" x14ac:dyDescent="0.25">
      <c r="A489" t="s">
        <v>7941</v>
      </c>
      <c r="B489" t="s">
        <v>9779</v>
      </c>
      <c r="C489" t="s">
        <v>1</v>
      </c>
      <c r="D489" t="s">
        <v>7703</v>
      </c>
      <c r="E489" t="s">
        <v>9546</v>
      </c>
      <c r="F489" t="s">
        <v>9547</v>
      </c>
      <c r="G489">
        <v>5081</v>
      </c>
      <c r="H489">
        <v>5081</v>
      </c>
      <c r="I489">
        <v>5081</v>
      </c>
      <c r="J489">
        <v>5081</v>
      </c>
      <c r="K489">
        <v>0</v>
      </c>
      <c r="L489" s="2">
        <v>0</v>
      </c>
      <c r="M489" s="2">
        <v>0</v>
      </c>
      <c r="N489" s="2">
        <v>0</v>
      </c>
      <c r="O489" s="151">
        <v>192</v>
      </c>
      <c r="P489" s="2">
        <v>0</v>
      </c>
      <c r="Q489" s="2">
        <v>0</v>
      </c>
      <c r="R489" s="2">
        <v>0</v>
      </c>
      <c r="S489" s="2">
        <v>0</v>
      </c>
      <c r="T489" s="2">
        <v>0</v>
      </c>
      <c r="U489" s="2">
        <v>192</v>
      </c>
      <c r="V489" t="s">
        <v>55</v>
      </c>
    </row>
    <row r="490" spans="1:22" x14ac:dyDescent="0.25">
      <c r="A490" t="s">
        <v>7941</v>
      </c>
      <c r="B490" t="s">
        <v>9779</v>
      </c>
      <c r="C490" t="s">
        <v>1</v>
      </c>
      <c r="D490" t="s">
        <v>7703</v>
      </c>
      <c r="E490" t="s">
        <v>9546</v>
      </c>
      <c r="F490" t="s">
        <v>9547</v>
      </c>
      <c r="G490">
        <v>5080</v>
      </c>
      <c r="H490">
        <v>5080</v>
      </c>
      <c r="I490">
        <v>5080</v>
      </c>
      <c r="J490">
        <v>5080</v>
      </c>
      <c r="K490">
        <v>0</v>
      </c>
      <c r="L490" s="2">
        <v>0</v>
      </c>
      <c r="M490" s="2">
        <v>0</v>
      </c>
      <c r="N490" s="2">
        <v>0</v>
      </c>
      <c r="O490" s="151">
        <v>67.5</v>
      </c>
      <c r="P490" s="2">
        <v>0</v>
      </c>
      <c r="Q490" s="2">
        <v>0</v>
      </c>
      <c r="R490" s="2">
        <v>0</v>
      </c>
      <c r="S490" s="2">
        <v>0</v>
      </c>
      <c r="T490" s="2">
        <v>0</v>
      </c>
      <c r="U490" s="2">
        <v>67.5</v>
      </c>
      <c r="V490" t="s">
        <v>55</v>
      </c>
    </row>
    <row r="491" spans="1:22" x14ac:dyDescent="0.25">
      <c r="A491" t="s">
        <v>7941</v>
      </c>
      <c r="B491" t="s">
        <v>9779</v>
      </c>
      <c r="C491" t="s">
        <v>1</v>
      </c>
      <c r="D491" t="s">
        <v>7703</v>
      </c>
      <c r="E491" t="s">
        <v>9546</v>
      </c>
      <c r="F491" t="s">
        <v>9547</v>
      </c>
      <c r="G491">
        <v>5079</v>
      </c>
      <c r="H491">
        <v>5079</v>
      </c>
      <c r="I491">
        <v>5079</v>
      </c>
      <c r="J491">
        <v>5079</v>
      </c>
      <c r="K491">
        <v>0</v>
      </c>
      <c r="L491" s="2">
        <v>0</v>
      </c>
      <c r="M491" s="2">
        <v>0</v>
      </c>
      <c r="N491" s="2">
        <v>0</v>
      </c>
      <c r="O491" s="151">
        <v>4.95</v>
      </c>
      <c r="P491" s="2">
        <v>0</v>
      </c>
      <c r="Q491" s="2">
        <v>0</v>
      </c>
      <c r="R491" s="2">
        <v>0</v>
      </c>
      <c r="S491" s="2">
        <v>0</v>
      </c>
      <c r="T491" s="2">
        <v>0</v>
      </c>
      <c r="U491" s="2">
        <v>4.95</v>
      </c>
      <c r="V491" t="s">
        <v>55</v>
      </c>
    </row>
    <row r="492" spans="1:22" x14ac:dyDescent="0.25">
      <c r="A492" t="s">
        <v>7941</v>
      </c>
      <c r="B492" t="s">
        <v>9779</v>
      </c>
      <c r="C492" t="s">
        <v>1</v>
      </c>
      <c r="D492" t="s">
        <v>7703</v>
      </c>
      <c r="E492" t="s">
        <v>9546</v>
      </c>
      <c r="F492" t="s">
        <v>9547</v>
      </c>
      <c r="G492">
        <v>5078</v>
      </c>
      <c r="H492">
        <v>5078</v>
      </c>
      <c r="I492">
        <v>5078</v>
      </c>
      <c r="J492">
        <v>5078</v>
      </c>
      <c r="K492">
        <v>0</v>
      </c>
      <c r="L492" s="2">
        <v>0</v>
      </c>
      <c r="M492" s="2">
        <v>0</v>
      </c>
      <c r="N492" s="2">
        <v>0</v>
      </c>
      <c r="O492" s="151">
        <v>30.95</v>
      </c>
      <c r="P492" s="2">
        <v>0</v>
      </c>
      <c r="Q492" s="2">
        <v>0</v>
      </c>
      <c r="R492" s="2">
        <v>0</v>
      </c>
      <c r="S492" s="2">
        <v>0</v>
      </c>
      <c r="T492" s="2">
        <v>0</v>
      </c>
      <c r="U492" s="2">
        <v>30.95</v>
      </c>
      <c r="V492" t="s">
        <v>55</v>
      </c>
    </row>
    <row r="493" spans="1:22" x14ac:dyDescent="0.25">
      <c r="A493" t="s">
        <v>7941</v>
      </c>
      <c r="B493" t="s">
        <v>9779</v>
      </c>
      <c r="C493" t="s">
        <v>1</v>
      </c>
      <c r="D493" t="s">
        <v>7703</v>
      </c>
      <c r="E493" t="s">
        <v>9546</v>
      </c>
      <c r="F493" t="s">
        <v>9547</v>
      </c>
      <c r="G493">
        <v>5077</v>
      </c>
      <c r="H493">
        <v>5077</v>
      </c>
      <c r="I493">
        <v>5077</v>
      </c>
      <c r="J493">
        <v>5077</v>
      </c>
      <c r="K493">
        <v>0</v>
      </c>
      <c r="L493" s="2">
        <v>0</v>
      </c>
      <c r="M493" s="2">
        <v>0</v>
      </c>
      <c r="N493" s="2">
        <v>0</v>
      </c>
      <c r="O493" s="151">
        <v>505.4</v>
      </c>
      <c r="P493" s="2">
        <v>0</v>
      </c>
      <c r="Q493" s="2">
        <v>0</v>
      </c>
      <c r="R493" s="2">
        <v>0</v>
      </c>
      <c r="S493" s="2">
        <v>0</v>
      </c>
      <c r="T493" s="2">
        <v>0</v>
      </c>
      <c r="U493" s="2">
        <v>505.4</v>
      </c>
      <c r="V493" t="s">
        <v>55</v>
      </c>
    </row>
    <row r="494" spans="1:22" x14ac:dyDescent="0.25">
      <c r="A494" t="s">
        <v>7941</v>
      </c>
      <c r="B494" t="s">
        <v>9779</v>
      </c>
      <c r="C494" t="s">
        <v>1</v>
      </c>
      <c r="D494" t="s">
        <v>7703</v>
      </c>
      <c r="E494" t="s">
        <v>9546</v>
      </c>
      <c r="F494" t="s">
        <v>9547</v>
      </c>
      <c r="G494">
        <v>5076</v>
      </c>
      <c r="H494">
        <v>5076</v>
      </c>
      <c r="I494">
        <v>5076</v>
      </c>
      <c r="J494">
        <v>5076</v>
      </c>
      <c r="K494">
        <v>0</v>
      </c>
      <c r="L494" s="2">
        <v>0</v>
      </c>
      <c r="M494" s="2">
        <v>0</v>
      </c>
      <c r="N494" s="2">
        <v>0</v>
      </c>
      <c r="O494" s="151">
        <v>25.5</v>
      </c>
      <c r="P494" s="2">
        <v>0</v>
      </c>
      <c r="Q494" s="2">
        <v>0</v>
      </c>
      <c r="R494" s="2">
        <v>0</v>
      </c>
      <c r="S494" s="2">
        <v>0</v>
      </c>
      <c r="T494" s="2">
        <v>0</v>
      </c>
      <c r="U494" s="2">
        <v>25.5</v>
      </c>
      <c r="V494" t="s">
        <v>55</v>
      </c>
    </row>
    <row r="495" spans="1:22" x14ac:dyDescent="0.25">
      <c r="A495" t="s">
        <v>7941</v>
      </c>
      <c r="B495" t="s">
        <v>9779</v>
      </c>
      <c r="C495" t="s">
        <v>1</v>
      </c>
      <c r="D495" t="s">
        <v>7703</v>
      </c>
      <c r="E495" t="s">
        <v>9546</v>
      </c>
      <c r="F495" t="s">
        <v>9547</v>
      </c>
      <c r="G495">
        <v>5075</v>
      </c>
      <c r="H495">
        <v>5075</v>
      </c>
      <c r="I495">
        <v>5075</v>
      </c>
      <c r="J495">
        <v>5075</v>
      </c>
      <c r="K495">
        <v>0</v>
      </c>
      <c r="L495" s="2">
        <v>0</v>
      </c>
      <c r="M495" s="2">
        <v>0</v>
      </c>
      <c r="N495" s="2">
        <v>0</v>
      </c>
      <c r="O495" s="151">
        <v>525.5</v>
      </c>
      <c r="P495" s="2">
        <v>0</v>
      </c>
      <c r="Q495" s="2">
        <v>0</v>
      </c>
      <c r="R495" s="2">
        <v>0</v>
      </c>
      <c r="S495" s="2">
        <v>0</v>
      </c>
      <c r="T495" s="2">
        <v>0</v>
      </c>
      <c r="U495" s="2">
        <v>525.5</v>
      </c>
      <c r="V495" t="s">
        <v>55</v>
      </c>
    </row>
    <row r="496" spans="1:22" x14ac:dyDescent="0.25">
      <c r="A496" t="s">
        <v>7941</v>
      </c>
      <c r="B496" t="s">
        <v>9779</v>
      </c>
      <c r="C496" t="s">
        <v>1</v>
      </c>
      <c r="D496" t="s">
        <v>7703</v>
      </c>
      <c r="E496" t="s">
        <v>9546</v>
      </c>
      <c r="F496" t="s">
        <v>9547</v>
      </c>
      <c r="G496">
        <v>5074</v>
      </c>
      <c r="H496">
        <v>5074</v>
      </c>
      <c r="I496">
        <v>5074</v>
      </c>
      <c r="J496">
        <v>5074</v>
      </c>
      <c r="K496">
        <v>0</v>
      </c>
      <c r="L496" s="2">
        <v>0</v>
      </c>
      <c r="M496" s="2">
        <v>0</v>
      </c>
      <c r="N496" s="2">
        <v>0</v>
      </c>
      <c r="O496" s="151">
        <v>384</v>
      </c>
      <c r="P496" s="2">
        <v>0</v>
      </c>
      <c r="Q496" s="2">
        <v>0</v>
      </c>
      <c r="R496" s="2">
        <v>0</v>
      </c>
      <c r="S496" s="2">
        <v>0</v>
      </c>
      <c r="T496" s="2">
        <v>0</v>
      </c>
      <c r="U496" s="2">
        <v>384</v>
      </c>
      <c r="V496" t="s">
        <v>55</v>
      </c>
    </row>
    <row r="497" spans="1:22" x14ac:dyDescent="0.25">
      <c r="A497" t="s">
        <v>7941</v>
      </c>
      <c r="B497" t="s">
        <v>9778</v>
      </c>
      <c r="C497" t="s">
        <v>1</v>
      </c>
      <c r="D497" t="s">
        <v>7703</v>
      </c>
      <c r="E497" t="s">
        <v>9546</v>
      </c>
      <c r="F497" t="s">
        <v>9547</v>
      </c>
      <c r="G497">
        <v>5073</v>
      </c>
      <c r="H497">
        <v>5073</v>
      </c>
      <c r="I497">
        <v>5073</v>
      </c>
      <c r="J497">
        <v>5073</v>
      </c>
      <c r="K497">
        <v>0</v>
      </c>
      <c r="L497" s="2">
        <v>0</v>
      </c>
      <c r="M497" s="2">
        <v>0</v>
      </c>
      <c r="N497" s="2">
        <v>0</v>
      </c>
      <c r="O497" s="151">
        <v>1872</v>
      </c>
      <c r="P497" s="2">
        <v>0</v>
      </c>
      <c r="Q497" s="2">
        <v>0</v>
      </c>
      <c r="R497" s="2">
        <v>0</v>
      </c>
      <c r="S497" s="2">
        <v>0</v>
      </c>
      <c r="T497" s="2">
        <v>0</v>
      </c>
      <c r="U497" s="2">
        <v>1872</v>
      </c>
      <c r="V497" t="s">
        <v>55</v>
      </c>
    </row>
    <row r="498" spans="1:22" x14ac:dyDescent="0.25">
      <c r="A498" t="s">
        <v>7941</v>
      </c>
      <c r="B498" t="s">
        <v>9778</v>
      </c>
      <c r="C498" t="s">
        <v>1</v>
      </c>
      <c r="D498" t="s">
        <v>7703</v>
      </c>
      <c r="E498" t="s">
        <v>9546</v>
      </c>
      <c r="F498" t="s">
        <v>9547</v>
      </c>
      <c r="G498">
        <v>5072</v>
      </c>
      <c r="H498">
        <v>5072</v>
      </c>
      <c r="I498">
        <v>5072</v>
      </c>
      <c r="J498">
        <v>5072</v>
      </c>
      <c r="K498">
        <v>0</v>
      </c>
      <c r="L498" s="2">
        <v>0</v>
      </c>
      <c r="M498" s="2">
        <v>0</v>
      </c>
      <c r="N498" s="2">
        <v>0</v>
      </c>
      <c r="O498" s="151">
        <v>109.6</v>
      </c>
      <c r="P498" s="2">
        <v>0</v>
      </c>
      <c r="Q498" s="2">
        <v>0</v>
      </c>
      <c r="R498" s="2">
        <v>0</v>
      </c>
      <c r="S498" s="2">
        <v>0</v>
      </c>
      <c r="T498" s="2">
        <v>0</v>
      </c>
      <c r="U498" s="2">
        <v>109.6</v>
      </c>
      <c r="V498" t="s">
        <v>55</v>
      </c>
    </row>
    <row r="499" spans="1:22" x14ac:dyDescent="0.25">
      <c r="A499" t="s">
        <v>7941</v>
      </c>
      <c r="B499" t="s">
        <v>9778</v>
      </c>
      <c r="C499" t="s">
        <v>1</v>
      </c>
      <c r="D499" t="s">
        <v>7703</v>
      </c>
      <c r="E499" t="s">
        <v>9546</v>
      </c>
      <c r="F499" t="s">
        <v>9547</v>
      </c>
      <c r="G499">
        <v>5071</v>
      </c>
      <c r="H499">
        <v>5071</v>
      </c>
      <c r="I499">
        <v>5071</v>
      </c>
      <c r="J499">
        <v>5071</v>
      </c>
      <c r="K499">
        <v>0</v>
      </c>
      <c r="L499" s="2">
        <v>0</v>
      </c>
      <c r="M499" s="2">
        <v>0</v>
      </c>
      <c r="N499" s="2">
        <v>0</v>
      </c>
      <c r="O499" s="151">
        <v>57.75</v>
      </c>
      <c r="P499" s="2">
        <v>0</v>
      </c>
      <c r="Q499" s="2">
        <v>0</v>
      </c>
      <c r="R499" s="2">
        <v>0</v>
      </c>
      <c r="S499" s="2">
        <v>0</v>
      </c>
      <c r="T499" s="2">
        <v>0</v>
      </c>
      <c r="U499" s="2">
        <v>57.75</v>
      </c>
      <c r="V499" t="s">
        <v>55</v>
      </c>
    </row>
    <row r="500" spans="1:22" x14ac:dyDescent="0.25">
      <c r="A500" t="s">
        <v>7941</v>
      </c>
      <c r="B500" t="s">
        <v>9778</v>
      </c>
      <c r="C500" t="s">
        <v>1</v>
      </c>
      <c r="D500" t="s">
        <v>7703</v>
      </c>
      <c r="E500" t="s">
        <v>9546</v>
      </c>
      <c r="F500" t="s">
        <v>9547</v>
      </c>
      <c r="G500">
        <v>5070</v>
      </c>
      <c r="H500">
        <v>5070</v>
      </c>
      <c r="I500">
        <v>5070</v>
      </c>
      <c r="J500">
        <v>5070</v>
      </c>
      <c r="K500">
        <v>0</v>
      </c>
      <c r="L500" s="2">
        <v>0</v>
      </c>
      <c r="M500" s="2">
        <v>0</v>
      </c>
      <c r="N500" s="2">
        <v>0</v>
      </c>
      <c r="O500" s="151">
        <v>132.4</v>
      </c>
      <c r="P500" s="2">
        <v>0</v>
      </c>
      <c r="Q500" s="2">
        <v>0</v>
      </c>
      <c r="R500" s="2">
        <v>0</v>
      </c>
      <c r="S500" s="2">
        <v>0</v>
      </c>
      <c r="T500" s="2">
        <v>0</v>
      </c>
      <c r="U500" s="2">
        <v>132.4</v>
      </c>
      <c r="V500" t="s">
        <v>55</v>
      </c>
    </row>
    <row r="501" spans="1:22" x14ac:dyDescent="0.25">
      <c r="A501" t="s">
        <v>7941</v>
      </c>
      <c r="B501" t="s">
        <v>9778</v>
      </c>
      <c r="C501" t="s">
        <v>1</v>
      </c>
      <c r="D501" t="s">
        <v>7703</v>
      </c>
      <c r="E501" t="s">
        <v>9546</v>
      </c>
      <c r="F501" t="s">
        <v>9547</v>
      </c>
      <c r="G501">
        <v>5069</v>
      </c>
      <c r="H501">
        <v>5069</v>
      </c>
      <c r="I501">
        <v>5069</v>
      </c>
      <c r="J501">
        <v>5069</v>
      </c>
      <c r="K501">
        <v>0</v>
      </c>
      <c r="L501" s="2">
        <v>0</v>
      </c>
      <c r="M501" s="2">
        <v>0</v>
      </c>
      <c r="N501" s="2">
        <v>0</v>
      </c>
      <c r="O501" s="151">
        <v>52.5</v>
      </c>
      <c r="P501" s="2">
        <v>0</v>
      </c>
      <c r="Q501" s="2">
        <v>0</v>
      </c>
      <c r="R501" s="2">
        <v>0</v>
      </c>
      <c r="S501" s="2">
        <v>0</v>
      </c>
      <c r="T501" s="2">
        <v>0</v>
      </c>
      <c r="U501" s="2">
        <v>52.5</v>
      </c>
      <c r="V501" t="s">
        <v>55</v>
      </c>
    </row>
    <row r="502" spans="1:22" x14ac:dyDescent="0.25">
      <c r="A502" t="s">
        <v>7941</v>
      </c>
      <c r="B502" t="s">
        <v>9778</v>
      </c>
      <c r="C502" t="s">
        <v>1</v>
      </c>
      <c r="D502" t="s">
        <v>7703</v>
      </c>
      <c r="E502" t="s">
        <v>9546</v>
      </c>
      <c r="F502" t="s">
        <v>9547</v>
      </c>
      <c r="G502">
        <v>5068</v>
      </c>
      <c r="H502">
        <v>5068</v>
      </c>
      <c r="I502">
        <v>5068</v>
      </c>
      <c r="J502">
        <v>5068</v>
      </c>
      <c r="K502">
        <v>0</v>
      </c>
      <c r="L502" s="2">
        <v>0</v>
      </c>
      <c r="M502" s="2">
        <v>0</v>
      </c>
      <c r="N502" s="2">
        <v>0</v>
      </c>
      <c r="O502" s="151">
        <v>110</v>
      </c>
      <c r="P502" s="2">
        <v>0</v>
      </c>
      <c r="Q502" s="2">
        <v>0</v>
      </c>
      <c r="R502" s="2">
        <v>0</v>
      </c>
      <c r="S502" s="2">
        <v>0</v>
      </c>
      <c r="T502" s="2">
        <v>0</v>
      </c>
      <c r="U502" s="2">
        <v>110</v>
      </c>
      <c r="V502" t="s">
        <v>55</v>
      </c>
    </row>
    <row r="503" spans="1:22" x14ac:dyDescent="0.25">
      <c r="A503" t="s">
        <v>7941</v>
      </c>
      <c r="B503" t="s">
        <v>9778</v>
      </c>
      <c r="C503" t="s">
        <v>1</v>
      </c>
      <c r="D503" t="s">
        <v>7703</v>
      </c>
      <c r="E503" t="s">
        <v>9546</v>
      </c>
      <c r="F503" t="s">
        <v>9547</v>
      </c>
      <c r="G503">
        <v>5067</v>
      </c>
      <c r="H503">
        <v>5067</v>
      </c>
      <c r="I503">
        <v>5067</v>
      </c>
      <c r="J503">
        <v>5067</v>
      </c>
      <c r="K503">
        <v>0</v>
      </c>
      <c r="L503" s="2">
        <v>0</v>
      </c>
      <c r="M503" s="2">
        <v>0</v>
      </c>
      <c r="N503" s="2">
        <v>0</v>
      </c>
      <c r="O503" s="151">
        <v>87.5</v>
      </c>
      <c r="P503" s="2">
        <v>0</v>
      </c>
      <c r="Q503" s="2">
        <v>0</v>
      </c>
      <c r="R503" s="2">
        <v>0</v>
      </c>
      <c r="S503" s="2">
        <v>0</v>
      </c>
      <c r="T503" s="2">
        <v>0</v>
      </c>
      <c r="U503" s="2">
        <v>87.5</v>
      </c>
      <c r="V503" t="s">
        <v>55</v>
      </c>
    </row>
    <row r="504" spans="1:22" x14ac:dyDescent="0.25">
      <c r="A504" t="s">
        <v>7941</v>
      </c>
      <c r="B504" t="s">
        <v>9777</v>
      </c>
      <c r="C504" t="s">
        <v>1</v>
      </c>
      <c r="D504" t="s">
        <v>7703</v>
      </c>
      <c r="E504" t="s">
        <v>9546</v>
      </c>
      <c r="F504" t="s">
        <v>9547</v>
      </c>
      <c r="G504">
        <v>5066</v>
      </c>
      <c r="H504">
        <v>5066</v>
      </c>
      <c r="I504">
        <v>5066</v>
      </c>
      <c r="J504">
        <v>5066</v>
      </c>
      <c r="K504">
        <v>0</v>
      </c>
      <c r="L504" s="2">
        <v>0</v>
      </c>
      <c r="M504" s="2">
        <v>0</v>
      </c>
      <c r="N504" s="2">
        <v>0</v>
      </c>
      <c r="O504" s="151">
        <v>96.25</v>
      </c>
      <c r="P504" s="2">
        <v>0</v>
      </c>
      <c r="Q504" s="2">
        <v>0</v>
      </c>
      <c r="R504" s="2">
        <v>0</v>
      </c>
      <c r="S504" s="2">
        <v>0</v>
      </c>
      <c r="T504" s="2">
        <v>0</v>
      </c>
      <c r="U504" s="2">
        <v>96.25</v>
      </c>
      <c r="V504" t="s">
        <v>55</v>
      </c>
    </row>
    <row r="505" spans="1:22" x14ac:dyDescent="0.25">
      <c r="A505" t="s">
        <v>7941</v>
      </c>
      <c r="B505" t="s">
        <v>9777</v>
      </c>
      <c r="C505" t="s">
        <v>1</v>
      </c>
      <c r="D505" t="s">
        <v>7703</v>
      </c>
      <c r="E505" t="s">
        <v>9546</v>
      </c>
      <c r="F505" t="s">
        <v>9547</v>
      </c>
      <c r="G505">
        <v>5065</v>
      </c>
      <c r="H505">
        <v>5065</v>
      </c>
      <c r="I505">
        <v>5065</v>
      </c>
      <c r="J505">
        <v>5065</v>
      </c>
      <c r="K505">
        <v>0</v>
      </c>
      <c r="L505" s="2">
        <v>0</v>
      </c>
      <c r="M505" s="2">
        <v>0</v>
      </c>
      <c r="N505" s="2">
        <v>0</v>
      </c>
      <c r="O505" s="151">
        <v>51</v>
      </c>
      <c r="P505" s="2">
        <v>0</v>
      </c>
      <c r="Q505" s="2">
        <v>0</v>
      </c>
      <c r="R505" s="2">
        <v>0</v>
      </c>
      <c r="S505" s="2">
        <v>0</v>
      </c>
      <c r="T505" s="2">
        <v>0</v>
      </c>
      <c r="U505" s="2">
        <v>51</v>
      </c>
      <c r="V505" t="s">
        <v>55</v>
      </c>
    </row>
    <row r="506" spans="1:22" x14ac:dyDescent="0.25">
      <c r="A506" t="s">
        <v>7941</v>
      </c>
      <c r="B506" t="s">
        <v>9777</v>
      </c>
      <c r="C506" t="s">
        <v>1</v>
      </c>
      <c r="D506" t="s">
        <v>7703</v>
      </c>
      <c r="E506" t="s">
        <v>9546</v>
      </c>
      <c r="F506" t="s">
        <v>9547</v>
      </c>
      <c r="G506">
        <v>5064</v>
      </c>
      <c r="H506">
        <v>5064</v>
      </c>
      <c r="I506">
        <v>5064</v>
      </c>
      <c r="J506">
        <v>5064</v>
      </c>
      <c r="K506">
        <v>0</v>
      </c>
      <c r="L506" s="2">
        <v>0</v>
      </c>
      <c r="M506" s="2">
        <v>0</v>
      </c>
      <c r="N506" s="2">
        <v>0</v>
      </c>
      <c r="O506" s="151">
        <v>22.5</v>
      </c>
      <c r="P506" s="2">
        <v>0</v>
      </c>
      <c r="Q506" s="2">
        <v>0</v>
      </c>
      <c r="R506" s="2">
        <v>0</v>
      </c>
      <c r="S506" s="2">
        <v>0</v>
      </c>
      <c r="T506" s="2">
        <v>0</v>
      </c>
      <c r="U506" s="2">
        <v>22.5</v>
      </c>
      <c r="V506" t="s">
        <v>55</v>
      </c>
    </row>
    <row r="507" spans="1:22" x14ac:dyDescent="0.25">
      <c r="A507" t="s">
        <v>7941</v>
      </c>
      <c r="B507" t="s">
        <v>9777</v>
      </c>
      <c r="C507" t="s">
        <v>1</v>
      </c>
      <c r="D507" t="s">
        <v>7703</v>
      </c>
      <c r="E507" t="s">
        <v>9546</v>
      </c>
      <c r="F507" t="s">
        <v>9547</v>
      </c>
      <c r="G507">
        <v>5063</v>
      </c>
      <c r="H507">
        <v>5063</v>
      </c>
      <c r="I507">
        <v>5063</v>
      </c>
      <c r="J507">
        <v>5063</v>
      </c>
      <c r="K507">
        <v>0</v>
      </c>
      <c r="L507" s="2">
        <v>0</v>
      </c>
      <c r="M507" s="2">
        <v>0</v>
      </c>
      <c r="N507" s="2">
        <v>0</v>
      </c>
      <c r="O507" s="151">
        <v>444</v>
      </c>
      <c r="P507" s="2">
        <v>0</v>
      </c>
      <c r="Q507" s="2">
        <v>0</v>
      </c>
      <c r="R507" s="2">
        <v>0</v>
      </c>
      <c r="S507" s="2">
        <v>0</v>
      </c>
      <c r="T507" s="2">
        <v>0</v>
      </c>
      <c r="U507" s="2">
        <v>444</v>
      </c>
      <c r="V507" t="s">
        <v>55</v>
      </c>
    </row>
    <row r="508" spans="1:22" x14ac:dyDescent="0.25">
      <c r="A508" t="s">
        <v>7941</v>
      </c>
      <c r="B508" t="s">
        <v>9777</v>
      </c>
      <c r="C508" t="s">
        <v>1</v>
      </c>
      <c r="D508" t="s">
        <v>7703</v>
      </c>
      <c r="E508" t="s">
        <v>9546</v>
      </c>
      <c r="F508" t="s">
        <v>9547</v>
      </c>
      <c r="G508">
        <v>5062</v>
      </c>
      <c r="H508">
        <v>5062</v>
      </c>
      <c r="I508">
        <v>5062</v>
      </c>
      <c r="J508">
        <v>5062</v>
      </c>
      <c r="K508">
        <v>0</v>
      </c>
      <c r="L508" s="2">
        <v>0</v>
      </c>
      <c r="M508" s="2">
        <v>0</v>
      </c>
      <c r="N508" s="2">
        <v>0</v>
      </c>
      <c r="O508" s="151">
        <v>300.5</v>
      </c>
      <c r="P508" s="2">
        <v>0</v>
      </c>
      <c r="Q508" s="2">
        <v>0</v>
      </c>
      <c r="R508" s="2">
        <v>0</v>
      </c>
      <c r="S508" s="2">
        <v>0</v>
      </c>
      <c r="T508" s="2">
        <v>0</v>
      </c>
      <c r="U508" s="2">
        <v>300.5</v>
      </c>
      <c r="V508" t="s">
        <v>55</v>
      </c>
    </row>
    <row r="509" spans="1:22" x14ac:dyDescent="0.25">
      <c r="A509" t="s">
        <v>7941</v>
      </c>
      <c r="B509" t="s">
        <v>9777</v>
      </c>
      <c r="C509" t="s">
        <v>1</v>
      </c>
      <c r="D509" t="s">
        <v>7703</v>
      </c>
      <c r="E509" t="s">
        <v>9546</v>
      </c>
      <c r="F509" t="s">
        <v>9547</v>
      </c>
      <c r="G509">
        <v>5061</v>
      </c>
      <c r="H509">
        <v>5061</v>
      </c>
      <c r="I509">
        <v>5061</v>
      </c>
      <c r="J509">
        <v>5061</v>
      </c>
      <c r="K509">
        <v>0</v>
      </c>
      <c r="L509" s="2">
        <v>0</v>
      </c>
      <c r="M509" s="2">
        <v>0</v>
      </c>
      <c r="N509" s="2">
        <v>0</v>
      </c>
      <c r="O509" s="151">
        <v>393.5</v>
      </c>
      <c r="P509" s="2">
        <v>0</v>
      </c>
      <c r="Q509" s="2">
        <v>0</v>
      </c>
      <c r="R509" s="2">
        <v>0</v>
      </c>
      <c r="S509" s="2">
        <v>0</v>
      </c>
      <c r="T509" s="2">
        <v>0</v>
      </c>
      <c r="U509" s="2">
        <v>393.5</v>
      </c>
      <c r="V509" t="s">
        <v>55</v>
      </c>
    </row>
    <row r="510" spans="1:22" x14ac:dyDescent="0.25">
      <c r="A510" t="s">
        <v>7941</v>
      </c>
      <c r="B510" t="s">
        <v>9777</v>
      </c>
      <c r="C510" t="s">
        <v>1</v>
      </c>
      <c r="D510" t="s">
        <v>7703</v>
      </c>
      <c r="E510" t="s">
        <v>9546</v>
      </c>
      <c r="F510" t="s">
        <v>9547</v>
      </c>
      <c r="G510">
        <v>5060</v>
      </c>
      <c r="H510">
        <v>5060</v>
      </c>
      <c r="I510">
        <v>5060</v>
      </c>
      <c r="J510">
        <v>5060</v>
      </c>
      <c r="K510">
        <v>0</v>
      </c>
      <c r="L510" s="2">
        <v>0</v>
      </c>
      <c r="M510" s="2">
        <v>0</v>
      </c>
      <c r="N510" s="2">
        <v>0</v>
      </c>
      <c r="O510" s="151">
        <v>162.34</v>
      </c>
      <c r="P510" s="2">
        <v>0</v>
      </c>
      <c r="Q510" s="2">
        <v>0</v>
      </c>
      <c r="R510" s="2">
        <v>0</v>
      </c>
      <c r="S510" s="2">
        <v>0</v>
      </c>
      <c r="T510" s="2">
        <v>0</v>
      </c>
      <c r="U510" s="2">
        <v>162.34</v>
      </c>
      <c r="V510" t="s">
        <v>55</v>
      </c>
    </row>
    <row r="511" spans="1:22" x14ac:dyDescent="0.25">
      <c r="A511" t="s">
        <v>7941</v>
      </c>
      <c r="B511" t="s">
        <v>9777</v>
      </c>
      <c r="C511" t="s">
        <v>1</v>
      </c>
      <c r="D511" t="s">
        <v>7703</v>
      </c>
      <c r="E511" t="s">
        <v>9546</v>
      </c>
      <c r="F511" t="s">
        <v>9547</v>
      </c>
      <c r="G511">
        <v>5059</v>
      </c>
      <c r="H511">
        <v>5059</v>
      </c>
      <c r="I511">
        <v>5059</v>
      </c>
      <c r="J511">
        <v>5059</v>
      </c>
      <c r="K511">
        <v>0</v>
      </c>
      <c r="L511" s="2">
        <v>0</v>
      </c>
      <c r="M511" s="2">
        <v>0</v>
      </c>
      <c r="N511" s="2">
        <v>0</v>
      </c>
      <c r="O511" s="151">
        <v>140</v>
      </c>
      <c r="P511" s="2">
        <v>0</v>
      </c>
      <c r="Q511" s="2">
        <v>0</v>
      </c>
      <c r="R511" s="2">
        <v>0</v>
      </c>
      <c r="S511" s="2">
        <v>0</v>
      </c>
      <c r="T511" s="2">
        <v>0</v>
      </c>
      <c r="U511" s="2">
        <v>140</v>
      </c>
      <c r="V511" t="s">
        <v>55</v>
      </c>
    </row>
    <row r="512" spans="1:22" x14ac:dyDescent="0.25">
      <c r="A512" t="s">
        <v>7941</v>
      </c>
      <c r="B512" t="s">
        <v>9777</v>
      </c>
      <c r="C512" t="s">
        <v>1</v>
      </c>
      <c r="D512" t="s">
        <v>7703</v>
      </c>
      <c r="E512" t="s">
        <v>9546</v>
      </c>
      <c r="F512" t="s">
        <v>9547</v>
      </c>
      <c r="G512">
        <v>5058</v>
      </c>
      <c r="H512">
        <v>5058</v>
      </c>
      <c r="I512">
        <v>5058</v>
      </c>
      <c r="J512">
        <v>5058</v>
      </c>
      <c r="K512">
        <v>0</v>
      </c>
      <c r="L512" s="2">
        <v>0</v>
      </c>
      <c r="M512" s="2">
        <v>0</v>
      </c>
      <c r="N512" s="2">
        <v>0</v>
      </c>
      <c r="O512" s="151">
        <v>66.25</v>
      </c>
      <c r="P512" s="2">
        <v>0</v>
      </c>
      <c r="Q512" s="2">
        <v>0</v>
      </c>
      <c r="R512" s="2">
        <v>0</v>
      </c>
      <c r="S512" s="2">
        <v>0</v>
      </c>
      <c r="T512" s="2">
        <v>0</v>
      </c>
      <c r="U512" s="2">
        <v>66.25</v>
      </c>
      <c r="V512" t="s">
        <v>55</v>
      </c>
    </row>
    <row r="513" spans="1:22" x14ac:dyDescent="0.25">
      <c r="A513" t="s">
        <v>7941</v>
      </c>
      <c r="B513" t="s">
        <v>9777</v>
      </c>
      <c r="C513" t="s">
        <v>1</v>
      </c>
      <c r="D513" t="s">
        <v>7703</v>
      </c>
      <c r="E513" t="s">
        <v>9546</v>
      </c>
      <c r="F513" t="s">
        <v>9547</v>
      </c>
      <c r="G513">
        <v>5057</v>
      </c>
      <c r="H513">
        <v>5057</v>
      </c>
      <c r="I513">
        <v>5057</v>
      </c>
      <c r="J513">
        <v>5057</v>
      </c>
      <c r="K513">
        <v>0</v>
      </c>
      <c r="L513" s="2">
        <v>0</v>
      </c>
      <c r="M513" s="2">
        <v>0</v>
      </c>
      <c r="N513" s="2">
        <v>0</v>
      </c>
      <c r="O513" s="151">
        <v>100</v>
      </c>
      <c r="P513" s="2">
        <v>0</v>
      </c>
      <c r="Q513" s="2">
        <v>0</v>
      </c>
      <c r="R513" s="2">
        <v>0</v>
      </c>
      <c r="S513" s="2">
        <v>0</v>
      </c>
      <c r="T513" s="2">
        <v>0</v>
      </c>
      <c r="U513" s="2">
        <v>100</v>
      </c>
      <c r="V513" t="s">
        <v>55</v>
      </c>
    </row>
    <row r="514" spans="1:22" x14ac:dyDescent="0.25">
      <c r="A514" t="s">
        <v>7941</v>
      </c>
      <c r="B514" t="s">
        <v>9777</v>
      </c>
      <c r="C514" t="s">
        <v>1</v>
      </c>
      <c r="D514" t="s">
        <v>7703</v>
      </c>
      <c r="E514" t="s">
        <v>9546</v>
      </c>
      <c r="F514" t="s">
        <v>9547</v>
      </c>
      <c r="G514">
        <v>5056</v>
      </c>
      <c r="H514">
        <v>5056</v>
      </c>
      <c r="I514">
        <v>5056</v>
      </c>
      <c r="J514">
        <v>5056</v>
      </c>
      <c r="K514">
        <v>0</v>
      </c>
      <c r="L514" s="2">
        <v>0</v>
      </c>
      <c r="M514" s="2">
        <v>0</v>
      </c>
      <c r="N514" s="2">
        <v>0</v>
      </c>
      <c r="O514" s="151">
        <v>385</v>
      </c>
      <c r="P514" s="2">
        <v>0</v>
      </c>
      <c r="Q514" s="2">
        <v>0</v>
      </c>
      <c r="R514" s="2">
        <v>0</v>
      </c>
      <c r="S514" s="2">
        <v>0</v>
      </c>
      <c r="T514" s="2">
        <v>0</v>
      </c>
      <c r="U514" s="2">
        <v>385</v>
      </c>
      <c r="V514" t="s">
        <v>55</v>
      </c>
    </row>
    <row r="515" spans="1:22" x14ac:dyDescent="0.25">
      <c r="A515" t="s">
        <v>7941</v>
      </c>
      <c r="B515" t="s">
        <v>9777</v>
      </c>
      <c r="C515" t="s">
        <v>1</v>
      </c>
      <c r="D515" t="s">
        <v>7703</v>
      </c>
      <c r="E515" t="s">
        <v>9546</v>
      </c>
      <c r="F515" t="s">
        <v>9547</v>
      </c>
      <c r="G515">
        <v>5055</v>
      </c>
      <c r="H515">
        <v>5055</v>
      </c>
      <c r="I515">
        <v>5055</v>
      </c>
      <c r="J515">
        <v>5055</v>
      </c>
      <c r="K515">
        <v>0</v>
      </c>
      <c r="L515" s="2">
        <v>0</v>
      </c>
      <c r="M515" s="2">
        <v>0</v>
      </c>
      <c r="N515" s="2">
        <v>0</v>
      </c>
      <c r="O515" s="151">
        <v>91.6</v>
      </c>
      <c r="P515" s="2">
        <v>0</v>
      </c>
      <c r="Q515" s="2">
        <v>0</v>
      </c>
      <c r="R515" s="2">
        <v>0</v>
      </c>
      <c r="S515" s="2">
        <v>0</v>
      </c>
      <c r="T515" s="2">
        <v>0</v>
      </c>
      <c r="U515" s="2">
        <v>91.6</v>
      </c>
      <c r="V515" t="s">
        <v>55</v>
      </c>
    </row>
    <row r="516" spans="1:22" x14ac:dyDescent="0.25">
      <c r="A516" t="s">
        <v>7941</v>
      </c>
      <c r="B516" t="s">
        <v>9777</v>
      </c>
      <c r="C516" t="s">
        <v>1</v>
      </c>
      <c r="D516" t="s">
        <v>7703</v>
      </c>
      <c r="E516" t="s">
        <v>9546</v>
      </c>
      <c r="F516" t="s">
        <v>9547</v>
      </c>
      <c r="G516">
        <v>5054</v>
      </c>
      <c r="H516">
        <v>5054</v>
      </c>
      <c r="I516">
        <v>5054</v>
      </c>
      <c r="J516">
        <v>5054</v>
      </c>
      <c r="K516">
        <v>0</v>
      </c>
      <c r="L516" s="2">
        <v>0</v>
      </c>
      <c r="M516" s="2">
        <v>0</v>
      </c>
      <c r="N516" s="2">
        <v>0</v>
      </c>
      <c r="O516" s="151">
        <v>15.6</v>
      </c>
      <c r="P516" s="2">
        <v>0</v>
      </c>
      <c r="Q516" s="2">
        <v>0</v>
      </c>
      <c r="R516" s="2">
        <v>0</v>
      </c>
      <c r="S516" s="2">
        <v>0</v>
      </c>
      <c r="T516" s="2">
        <v>0</v>
      </c>
      <c r="U516" s="2">
        <v>15.6</v>
      </c>
      <c r="V516" t="s">
        <v>55</v>
      </c>
    </row>
    <row r="517" spans="1:22" x14ac:dyDescent="0.25">
      <c r="A517" t="s">
        <v>7941</v>
      </c>
      <c r="B517" t="s">
        <v>9777</v>
      </c>
      <c r="C517" t="s">
        <v>1</v>
      </c>
      <c r="D517" t="s">
        <v>7703</v>
      </c>
      <c r="E517" t="s">
        <v>9546</v>
      </c>
      <c r="F517" t="s">
        <v>9547</v>
      </c>
      <c r="G517">
        <v>5053</v>
      </c>
      <c r="H517">
        <v>5053</v>
      </c>
      <c r="I517">
        <v>5053</v>
      </c>
      <c r="J517">
        <v>5053</v>
      </c>
      <c r="K517">
        <v>0</v>
      </c>
      <c r="L517" s="2">
        <v>0</v>
      </c>
      <c r="M517" s="2">
        <v>0</v>
      </c>
      <c r="N517" s="2">
        <v>0</v>
      </c>
      <c r="O517" s="151">
        <v>47.48</v>
      </c>
      <c r="P517" s="2">
        <v>0</v>
      </c>
      <c r="Q517" s="2">
        <v>0</v>
      </c>
      <c r="R517" s="2">
        <v>0</v>
      </c>
      <c r="S517" s="2">
        <v>0</v>
      </c>
      <c r="T517" s="2">
        <v>0</v>
      </c>
      <c r="U517" s="2">
        <v>47.48</v>
      </c>
      <c r="V517" t="s">
        <v>55</v>
      </c>
    </row>
    <row r="518" spans="1:22" x14ac:dyDescent="0.25">
      <c r="A518" t="s">
        <v>7941</v>
      </c>
      <c r="B518" t="s">
        <v>9777</v>
      </c>
      <c r="C518" t="s">
        <v>1</v>
      </c>
      <c r="D518" t="s">
        <v>7703</v>
      </c>
      <c r="E518" t="s">
        <v>9546</v>
      </c>
      <c r="F518" t="s">
        <v>9547</v>
      </c>
      <c r="G518">
        <v>5052</v>
      </c>
      <c r="H518">
        <v>5052</v>
      </c>
      <c r="I518">
        <v>5052</v>
      </c>
      <c r="J518">
        <v>5052</v>
      </c>
      <c r="K518">
        <v>0</v>
      </c>
      <c r="L518" s="2">
        <v>0</v>
      </c>
      <c r="M518" s="2">
        <v>0</v>
      </c>
      <c r="N518" s="2">
        <v>0</v>
      </c>
      <c r="O518" s="151">
        <v>170</v>
      </c>
      <c r="P518" s="2">
        <v>0</v>
      </c>
      <c r="Q518" s="2">
        <v>0</v>
      </c>
      <c r="R518" s="2">
        <v>0</v>
      </c>
      <c r="S518" s="2">
        <v>0</v>
      </c>
      <c r="T518" s="2">
        <v>0</v>
      </c>
      <c r="U518" s="2">
        <v>170</v>
      </c>
      <c r="V518" t="s">
        <v>55</v>
      </c>
    </row>
    <row r="519" spans="1:22" x14ac:dyDescent="0.25">
      <c r="A519" t="s">
        <v>7941</v>
      </c>
      <c r="B519" t="s">
        <v>9777</v>
      </c>
      <c r="C519" t="s">
        <v>1</v>
      </c>
      <c r="D519" t="s">
        <v>7703</v>
      </c>
      <c r="E519" t="s">
        <v>9546</v>
      </c>
      <c r="F519" t="s">
        <v>9547</v>
      </c>
      <c r="G519">
        <v>5051</v>
      </c>
      <c r="H519">
        <v>5051</v>
      </c>
      <c r="I519">
        <v>5051</v>
      </c>
      <c r="J519">
        <v>5051</v>
      </c>
      <c r="K519">
        <v>0</v>
      </c>
      <c r="L519" s="2">
        <v>0</v>
      </c>
      <c r="M519" s="2">
        <v>0</v>
      </c>
      <c r="N519" s="2">
        <v>0</v>
      </c>
      <c r="O519" s="151">
        <v>144.9</v>
      </c>
      <c r="P519" s="2">
        <v>0</v>
      </c>
      <c r="Q519" s="2">
        <v>0</v>
      </c>
      <c r="R519" s="2">
        <v>0</v>
      </c>
      <c r="S519" s="2">
        <v>0</v>
      </c>
      <c r="T519" s="2">
        <v>0</v>
      </c>
      <c r="U519" s="2">
        <v>144.9</v>
      </c>
      <c r="V519" t="s">
        <v>55</v>
      </c>
    </row>
    <row r="520" spans="1:22" x14ac:dyDescent="0.25">
      <c r="A520" t="s">
        <v>7941</v>
      </c>
      <c r="B520" t="s">
        <v>9778</v>
      </c>
      <c r="C520" t="s">
        <v>1</v>
      </c>
      <c r="D520" t="s">
        <v>7703</v>
      </c>
      <c r="E520" t="s">
        <v>9546</v>
      </c>
      <c r="F520" t="s">
        <v>9547</v>
      </c>
      <c r="G520">
        <v>5050</v>
      </c>
      <c r="H520">
        <v>5050</v>
      </c>
      <c r="I520">
        <v>5050</v>
      </c>
      <c r="J520">
        <v>5050</v>
      </c>
      <c r="K520">
        <v>0</v>
      </c>
      <c r="L520" s="2">
        <v>0</v>
      </c>
      <c r="M520" s="2">
        <v>0</v>
      </c>
      <c r="N520" s="2">
        <v>0</v>
      </c>
      <c r="O520" s="151">
        <v>60</v>
      </c>
      <c r="P520" s="2">
        <v>0</v>
      </c>
      <c r="Q520" s="2">
        <v>0</v>
      </c>
      <c r="R520" s="2">
        <v>0</v>
      </c>
      <c r="S520" s="2">
        <v>0</v>
      </c>
      <c r="T520" s="2">
        <v>0</v>
      </c>
      <c r="U520" s="2">
        <v>60</v>
      </c>
      <c r="V520" t="s">
        <v>55</v>
      </c>
    </row>
    <row r="521" spans="1:22" x14ac:dyDescent="0.25">
      <c r="A521" t="s">
        <v>7941</v>
      </c>
      <c r="B521" t="s">
        <v>9778</v>
      </c>
      <c r="C521" t="s">
        <v>1</v>
      </c>
      <c r="D521" t="s">
        <v>7703</v>
      </c>
      <c r="E521" t="s">
        <v>9546</v>
      </c>
      <c r="F521" t="s">
        <v>9547</v>
      </c>
      <c r="G521">
        <v>5049</v>
      </c>
      <c r="H521">
        <v>5049</v>
      </c>
      <c r="I521">
        <v>5049</v>
      </c>
      <c r="J521">
        <v>5049</v>
      </c>
      <c r="K521">
        <v>0</v>
      </c>
      <c r="L521" s="2">
        <v>0</v>
      </c>
      <c r="M521" s="2">
        <v>0</v>
      </c>
      <c r="N521" s="2">
        <v>0</v>
      </c>
      <c r="O521" s="151">
        <v>23.9</v>
      </c>
      <c r="P521" s="2">
        <v>0</v>
      </c>
      <c r="Q521" s="2">
        <v>0</v>
      </c>
      <c r="R521" s="2">
        <v>0</v>
      </c>
      <c r="S521" s="2">
        <v>0</v>
      </c>
      <c r="T521" s="2">
        <v>0</v>
      </c>
      <c r="U521" s="2">
        <v>23.9</v>
      </c>
      <c r="V521" t="s">
        <v>55</v>
      </c>
    </row>
    <row r="522" spans="1:22" x14ac:dyDescent="0.25">
      <c r="A522" t="s">
        <v>7941</v>
      </c>
      <c r="B522" t="s">
        <v>9778</v>
      </c>
      <c r="C522" t="s">
        <v>1</v>
      </c>
      <c r="D522" t="s">
        <v>7703</v>
      </c>
      <c r="E522" t="s">
        <v>9546</v>
      </c>
      <c r="F522" t="s">
        <v>9547</v>
      </c>
      <c r="G522">
        <v>5048</v>
      </c>
      <c r="H522">
        <v>5048</v>
      </c>
      <c r="I522">
        <v>5048</v>
      </c>
      <c r="J522">
        <v>5048</v>
      </c>
      <c r="K522">
        <v>0</v>
      </c>
      <c r="L522" s="2">
        <v>0</v>
      </c>
      <c r="M522" s="2">
        <v>0</v>
      </c>
      <c r="N522" s="2">
        <v>0</v>
      </c>
      <c r="O522" s="151">
        <v>28</v>
      </c>
      <c r="P522" s="2">
        <v>0</v>
      </c>
      <c r="Q522" s="2">
        <v>0</v>
      </c>
      <c r="R522" s="2">
        <v>0</v>
      </c>
      <c r="S522" s="2">
        <v>0</v>
      </c>
      <c r="T522" s="2">
        <v>0</v>
      </c>
      <c r="U522" s="2">
        <v>28</v>
      </c>
      <c r="V522" t="s">
        <v>55</v>
      </c>
    </row>
    <row r="523" spans="1:22" x14ac:dyDescent="0.25">
      <c r="A523" t="s">
        <v>7941</v>
      </c>
      <c r="B523" t="s">
        <v>9778</v>
      </c>
      <c r="C523" t="s">
        <v>1</v>
      </c>
      <c r="D523" t="s">
        <v>7703</v>
      </c>
      <c r="E523" t="s">
        <v>9546</v>
      </c>
      <c r="F523" t="s">
        <v>9547</v>
      </c>
      <c r="G523">
        <v>5047</v>
      </c>
      <c r="H523">
        <v>5047</v>
      </c>
      <c r="I523">
        <v>5047</v>
      </c>
      <c r="J523">
        <v>5047</v>
      </c>
      <c r="K523">
        <v>0</v>
      </c>
      <c r="L523" s="2">
        <v>0</v>
      </c>
      <c r="M523" s="2">
        <v>0</v>
      </c>
      <c r="N523" s="2">
        <v>0</v>
      </c>
      <c r="O523" s="151">
        <v>58.96</v>
      </c>
      <c r="P523" s="2">
        <v>0</v>
      </c>
      <c r="Q523" s="2">
        <v>0</v>
      </c>
      <c r="R523" s="2">
        <v>0</v>
      </c>
      <c r="S523" s="2">
        <v>0</v>
      </c>
      <c r="T523" s="2">
        <v>0</v>
      </c>
      <c r="U523" s="2">
        <v>58.96</v>
      </c>
      <c r="V523" t="s">
        <v>55</v>
      </c>
    </row>
    <row r="524" spans="1:22" x14ac:dyDescent="0.25">
      <c r="A524" t="s">
        <v>7941</v>
      </c>
      <c r="B524" t="s">
        <v>9778</v>
      </c>
      <c r="C524" t="s">
        <v>1</v>
      </c>
      <c r="D524" t="s">
        <v>7703</v>
      </c>
      <c r="E524" t="s">
        <v>9546</v>
      </c>
      <c r="F524" t="s">
        <v>9547</v>
      </c>
      <c r="G524">
        <v>5046</v>
      </c>
      <c r="H524">
        <v>5046</v>
      </c>
      <c r="I524">
        <v>5046</v>
      </c>
      <c r="J524">
        <v>5046</v>
      </c>
      <c r="K524">
        <v>0</v>
      </c>
      <c r="L524" s="2">
        <v>0</v>
      </c>
      <c r="M524" s="2">
        <v>0</v>
      </c>
      <c r="N524" s="2">
        <v>0</v>
      </c>
      <c r="O524" s="151">
        <v>75</v>
      </c>
      <c r="P524" s="2">
        <v>0</v>
      </c>
      <c r="Q524" s="2">
        <v>0</v>
      </c>
      <c r="R524" s="2">
        <v>0</v>
      </c>
      <c r="S524" s="2">
        <v>0</v>
      </c>
      <c r="T524" s="2">
        <v>0</v>
      </c>
      <c r="U524" s="2">
        <v>75</v>
      </c>
      <c r="V524" t="s">
        <v>55</v>
      </c>
    </row>
    <row r="525" spans="1:22" x14ac:dyDescent="0.25">
      <c r="A525" t="s">
        <v>7941</v>
      </c>
      <c r="B525" t="s">
        <v>9778</v>
      </c>
      <c r="C525" t="s">
        <v>1</v>
      </c>
      <c r="D525" t="s">
        <v>7703</v>
      </c>
      <c r="E525" t="s">
        <v>9546</v>
      </c>
      <c r="F525" t="s">
        <v>9547</v>
      </c>
      <c r="G525">
        <v>5045</v>
      </c>
      <c r="H525">
        <v>5045</v>
      </c>
      <c r="I525">
        <v>5045</v>
      </c>
      <c r="J525">
        <v>5045</v>
      </c>
      <c r="K525">
        <v>0</v>
      </c>
      <c r="L525" s="2">
        <v>0</v>
      </c>
      <c r="M525" s="2">
        <v>0</v>
      </c>
      <c r="N525" s="2">
        <v>0</v>
      </c>
      <c r="O525" s="151">
        <v>82.25</v>
      </c>
      <c r="P525" s="2">
        <v>0</v>
      </c>
      <c r="Q525" s="2">
        <v>0</v>
      </c>
      <c r="R525" s="2">
        <v>0</v>
      </c>
      <c r="S525" s="2">
        <v>0</v>
      </c>
      <c r="T525" s="2">
        <v>0</v>
      </c>
      <c r="U525" s="2">
        <v>82.25</v>
      </c>
      <c r="V525" t="s">
        <v>55</v>
      </c>
    </row>
    <row r="526" spans="1:22" x14ac:dyDescent="0.25">
      <c r="A526" t="s">
        <v>7941</v>
      </c>
      <c r="B526" t="s">
        <v>9778</v>
      </c>
      <c r="C526" t="s">
        <v>1</v>
      </c>
      <c r="D526" t="s">
        <v>7703</v>
      </c>
      <c r="E526" t="s">
        <v>9546</v>
      </c>
      <c r="F526" t="s">
        <v>9547</v>
      </c>
      <c r="G526">
        <v>5044</v>
      </c>
      <c r="H526">
        <v>5044</v>
      </c>
      <c r="I526">
        <v>5044</v>
      </c>
      <c r="J526">
        <v>5044</v>
      </c>
      <c r="K526">
        <v>0</v>
      </c>
      <c r="L526" s="2">
        <v>0</v>
      </c>
      <c r="M526" s="2">
        <v>0</v>
      </c>
      <c r="N526" s="2">
        <v>0</v>
      </c>
      <c r="O526" s="151">
        <v>26.75</v>
      </c>
      <c r="P526" s="2">
        <v>0</v>
      </c>
      <c r="Q526" s="2">
        <v>0</v>
      </c>
      <c r="R526" s="2">
        <v>0</v>
      </c>
      <c r="S526" s="2">
        <v>0</v>
      </c>
      <c r="T526" s="2">
        <v>0</v>
      </c>
      <c r="U526" s="2">
        <v>26.75</v>
      </c>
      <c r="V526" t="s">
        <v>55</v>
      </c>
    </row>
    <row r="527" spans="1:22" x14ac:dyDescent="0.25">
      <c r="A527" t="s">
        <v>7941</v>
      </c>
      <c r="B527" t="s">
        <v>9778</v>
      </c>
      <c r="C527" t="s">
        <v>1</v>
      </c>
      <c r="D527" t="s">
        <v>7703</v>
      </c>
      <c r="E527" t="s">
        <v>9546</v>
      </c>
      <c r="F527" t="s">
        <v>9547</v>
      </c>
      <c r="G527">
        <v>5043</v>
      </c>
      <c r="H527">
        <v>5043</v>
      </c>
      <c r="I527">
        <v>5043</v>
      </c>
      <c r="J527">
        <v>5043</v>
      </c>
      <c r="K527">
        <v>0</v>
      </c>
      <c r="L527" s="2">
        <v>0</v>
      </c>
      <c r="M527" s="2">
        <v>0</v>
      </c>
      <c r="N527" s="2">
        <v>0</v>
      </c>
      <c r="O527" s="151">
        <v>55</v>
      </c>
      <c r="P527" s="2">
        <v>0</v>
      </c>
      <c r="Q527" s="2">
        <v>0</v>
      </c>
      <c r="R527" s="2">
        <v>0</v>
      </c>
      <c r="S527" s="2">
        <v>0</v>
      </c>
      <c r="T527" s="2">
        <v>0</v>
      </c>
      <c r="U527" s="2">
        <v>55</v>
      </c>
      <c r="V527" t="s">
        <v>55</v>
      </c>
    </row>
    <row r="528" spans="1:22" x14ac:dyDescent="0.25">
      <c r="A528" t="s">
        <v>7941</v>
      </c>
      <c r="B528" t="s">
        <v>9778</v>
      </c>
      <c r="C528" t="s">
        <v>1</v>
      </c>
      <c r="D528" t="s">
        <v>7703</v>
      </c>
      <c r="E528" t="s">
        <v>9546</v>
      </c>
      <c r="F528" t="s">
        <v>9547</v>
      </c>
      <c r="G528">
        <v>5042</v>
      </c>
      <c r="H528">
        <v>5042</v>
      </c>
      <c r="I528">
        <v>5042</v>
      </c>
      <c r="J528">
        <v>5042</v>
      </c>
      <c r="K528">
        <v>0</v>
      </c>
      <c r="L528" s="2">
        <v>0</v>
      </c>
      <c r="M528" s="2">
        <v>0</v>
      </c>
      <c r="N528" s="2">
        <v>0</v>
      </c>
      <c r="O528" s="151">
        <v>462</v>
      </c>
      <c r="P528" s="2">
        <v>0</v>
      </c>
      <c r="Q528" s="2">
        <v>0</v>
      </c>
      <c r="R528" s="2">
        <v>0</v>
      </c>
      <c r="S528" s="2">
        <v>0</v>
      </c>
      <c r="T528" s="2">
        <v>0</v>
      </c>
      <c r="U528" s="2">
        <v>462</v>
      </c>
      <c r="V528" t="s">
        <v>55</v>
      </c>
    </row>
    <row r="529" spans="1:22" x14ac:dyDescent="0.25">
      <c r="A529" t="s">
        <v>7941</v>
      </c>
      <c r="B529" t="s">
        <v>9778</v>
      </c>
      <c r="C529" t="s">
        <v>1</v>
      </c>
      <c r="D529" t="s">
        <v>7703</v>
      </c>
      <c r="E529" t="s">
        <v>9546</v>
      </c>
      <c r="F529" t="s">
        <v>9547</v>
      </c>
      <c r="G529">
        <v>5041</v>
      </c>
      <c r="H529">
        <v>5041</v>
      </c>
      <c r="I529">
        <v>5041</v>
      </c>
      <c r="J529">
        <v>5041</v>
      </c>
      <c r="K529">
        <v>0</v>
      </c>
      <c r="L529" s="2">
        <v>0</v>
      </c>
      <c r="M529" s="2">
        <v>0</v>
      </c>
      <c r="N529" s="2">
        <v>0</v>
      </c>
      <c r="O529" s="151">
        <v>13.5</v>
      </c>
      <c r="P529" s="2">
        <v>0</v>
      </c>
      <c r="Q529" s="2">
        <v>0</v>
      </c>
      <c r="R529" s="2">
        <v>0</v>
      </c>
      <c r="S529" s="2">
        <v>0</v>
      </c>
      <c r="T529" s="2">
        <v>0</v>
      </c>
      <c r="U529" s="2">
        <v>13.5</v>
      </c>
      <c r="V529" t="s">
        <v>55</v>
      </c>
    </row>
    <row r="530" spans="1:22" x14ac:dyDescent="0.25">
      <c r="A530" t="s">
        <v>7941</v>
      </c>
      <c r="B530" t="s">
        <v>9777</v>
      </c>
      <c r="C530" t="s">
        <v>1</v>
      </c>
      <c r="D530" t="s">
        <v>7703</v>
      </c>
      <c r="E530" t="s">
        <v>9546</v>
      </c>
      <c r="F530" t="s">
        <v>9547</v>
      </c>
      <c r="G530">
        <v>5040</v>
      </c>
      <c r="H530">
        <v>5040</v>
      </c>
      <c r="I530">
        <v>5040</v>
      </c>
      <c r="J530">
        <v>5040</v>
      </c>
      <c r="K530">
        <v>0</v>
      </c>
      <c r="L530" s="2">
        <v>0</v>
      </c>
      <c r="M530" s="2">
        <v>0</v>
      </c>
      <c r="N530" s="2">
        <v>0</v>
      </c>
      <c r="O530" s="151">
        <v>22.5</v>
      </c>
      <c r="P530" s="2">
        <v>0</v>
      </c>
      <c r="Q530" s="2">
        <v>0</v>
      </c>
      <c r="R530" s="2">
        <v>0</v>
      </c>
      <c r="S530" s="2">
        <v>0</v>
      </c>
      <c r="T530" s="2">
        <v>0</v>
      </c>
      <c r="U530" s="2">
        <v>22.5</v>
      </c>
      <c r="V530" t="s">
        <v>55</v>
      </c>
    </row>
    <row r="531" spans="1:22" x14ac:dyDescent="0.25">
      <c r="A531" t="s">
        <v>7941</v>
      </c>
      <c r="B531" t="s">
        <v>9777</v>
      </c>
      <c r="C531" t="s">
        <v>1</v>
      </c>
      <c r="D531" t="s">
        <v>7703</v>
      </c>
      <c r="E531" t="s">
        <v>9546</v>
      </c>
      <c r="F531" t="s">
        <v>9547</v>
      </c>
      <c r="G531">
        <v>5039</v>
      </c>
      <c r="H531">
        <v>5039</v>
      </c>
      <c r="I531">
        <v>5039</v>
      </c>
      <c r="J531">
        <v>5039</v>
      </c>
      <c r="K531">
        <v>0</v>
      </c>
      <c r="L531" s="2">
        <v>0</v>
      </c>
      <c r="M531" s="2">
        <v>0</v>
      </c>
      <c r="N531" s="2">
        <v>0</v>
      </c>
      <c r="O531" s="151">
        <v>550</v>
      </c>
      <c r="P531" s="2">
        <v>0</v>
      </c>
      <c r="Q531" s="2">
        <v>0</v>
      </c>
      <c r="R531" s="2">
        <v>0</v>
      </c>
      <c r="S531" s="2">
        <v>0</v>
      </c>
      <c r="T531" s="2">
        <v>0</v>
      </c>
      <c r="U531" s="2">
        <v>550</v>
      </c>
      <c r="V531" t="s">
        <v>55</v>
      </c>
    </row>
    <row r="532" spans="1:22" x14ac:dyDescent="0.25">
      <c r="A532" t="s">
        <v>7941</v>
      </c>
      <c r="B532" t="s">
        <v>9777</v>
      </c>
      <c r="C532" t="s">
        <v>1</v>
      </c>
      <c r="D532" t="s">
        <v>7703</v>
      </c>
      <c r="E532" t="s">
        <v>9546</v>
      </c>
      <c r="F532" t="s">
        <v>9547</v>
      </c>
      <c r="G532">
        <v>5038</v>
      </c>
      <c r="H532">
        <v>5038</v>
      </c>
      <c r="I532">
        <v>5038</v>
      </c>
      <c r="J532">
        <v>5038</v>
      </c>
      <c r="K532">
        <v>0</v>
      </c>
      <c r="L532" s="2">
        <v>0</v>
      </c>
      <c r="M532" s="2">
        <v>0</v>
      </c>
      <c r="N532" s="2">
        <v>0</v>
      </c>
      <c r="O532" s="151">
        <v>57.2</v>
      </c>
      <c r="P532" s="2">
        <v>0</v>
      </c>
      <c r="Q532" s="2">
        <v>0</v>
      </c>
      <c r="R532" s="2">
        <v>0</v>
      </c>
      <c r="S532" s="2">
        <v>0</v>
      </c>
      <c r="T532" s="2">
        <v>0</v>
      </c>
      <c r="U532" s="2">
        <v>57.2</v>
      </c>
      <c r="V532" t="s">
        <v>55</v>
      </c>
    </row>
    <row r="533" spans="1:22" x14ac:dyDescent="0.25">
      <c r="A533" t="s">
        <v>7941</v>
      </c>
      <c r="B533" t="s">
        <v>9777</v>
      </c>
      <c r="C533" t="s">
        <v>1</v>
      </c>
      <c r="D533" t="s">
        <v>7703</v>
      </c>
      <c r="E533" t="s">
        <v>9546</v>
      </c>
      <c r="F533" t="s">
        <v>9547</v>
      </c>
      <c r="G533">
        <v>5037</v>
      </c>
      <c r="H533">
        <v>5037</v>
      </c>
      <c r="I533">
        <v>5037</v>
      </c>
      <c r="J533">
        <v>5037</v>
      </c>
      <c r="K533">
        <v>0</v>
      </c>
      <c r="L533" s="2">
        <v>0</v>
      </c>
      <c r="M533" s="2">
        <v>0</v>
      </c>
      <c r="N533" s="2">
        <v>0</v>
      </c>
      <c r="O533" s="151">
        <v>132.80000000000001</v>
      </c>
      <c r="P533" s="2">
        <v>0</v>
      </c>
      <c r="Q533" s="2">
        <v>0</v>
      </c>
      <c r="R533" s="2">
        <v>0</v>
      </c>
      <c r="S533" s="2">
        <v>0</v>
      </c>
      <c r="T533" s="2">
        <v>0</v>
      </c>
      <c r="U533" s="2">
        <v>132.80000000000001</v>
      </c>
      <c r="V533" t="s">
        <v>55</v>
      </c>
    </row>
    <row r="534" spans="1:22" x14ac:dyDescent="0.25">
      <c r="A534" t="s">
        <v>7941</v>
      </c>
      <c r="B534" t="s">
        <v>9777</v>
      </c>
      <c r="C534" t="s">
        <v>1</v>
      </c>
      <c r="D534" t="s">
        <v>7703</v>
      </c>
      <c r="E534" t="s">
        <v>9546</v>
      </c>
      <c r="F534" t="s">
        <v>9547</v>
      </c>
      <c r="G534">
        <v>5036</v>
      </c>
      <c r="H534">
        <v>5036</v>
      </c>
      <c r="I534">
        <v>5036</v>
      </c>
      <c r="J534">
        <v>5036</v>
      </c>
      <c r="K534">
        <v>0</v>
      </c>
      <c r="L534" s="2">
        <v>0</v>
      </c>
      <c r="M534" s="2">
        <v>0</v>
      </c>
      <c r="N534" s="2">
        <v>0</v>
      </c>
      <c r="O534" s="151">
        <v>4.5</v>
      </c>
      <c r="P534" s="2">
        <v>0</v>
      </c>
      <c r="Q534" s="2">
        <v>0</v>
      </c>
      <c r="R534" s="2">
        <v>0</v>
      </c>
      <c r="S534" s="2">
        <v>0</v>
      </c>
      <c r="T534" s="2">
        <v>0</v>
      </c>
      <c r="U534" s="2">
        <v>4.5</v>
      </c>
      <c r="V534" t="s">
        <v>55</v>
      </c>
    </row>
    <row r="535" spans="1:22" x14ac:dyDescent="0.25">
      <c r="A535" t="s">
        <v>7941</v>
      </c>
      <c r="B535" t="s">
        <v>9777</v>
      </c>
      <c r="C535" t="s">
        <v>1</v>
      </c>
      <c r="D535" t="s">
        <v>7703</v>
      </c>
      <c r="E535" t="s">
        <v>9546</v>
      </c>
      <c r="F535" t="s">
        <v>9547</v>
      </c>
      <c r="G535">
        <v>5035</v>
      </c>
      <c r="H535">
        <v>5035</v>
      </c>
      <c r="I535">
        <v>5035</v>
      </c>
      <c r="J535">
        <v>5035</v>
      </c>
      <c r="K535">
        <v>0</v>
      </c>
      <c r="L535" s="2">
        <v>0</v>
      </c>
      <c r="M535" s="2">
        <v>0</v>
      </c>
      <c r="N535" s="2">
        <v>0</v>
      </c>
      <c r="O535" s="151">
        <v>112.5</v>
      </c>
      <c r="P535" s="2">
        <v>0</v>
      </c>
      <c r="Q535" s="2">
        <v>0</v>
      </c>
      <c r="R535" s="2">
        <v>0</v>
      </c>
      <c r="S535" s="2">
        <v>0</v>
      </c>
      <c r="T535" s="2">
        <v>0</v>
      </c>
      <c r="U535" s="2">
        <v>112.5</v>
      </c>
      <c r="V535" t="s">
        <v>55</v>
      </c>
    </row>
    <row r="536" spans="1:22" x14ac:dyDescent="0.25">
      <c r="A536" t="s">
        <v>7941</v>
      </c>
      <c r="B536" t="s">
        <v>9777</v>
      </c>
      <c r="C536" t="s">
        <v>1</v>
      </c>
      <c r="D536" t="s">
        <v>7703</v>
      </c>
      <c r="E536" t="s">
        <v>9546</v>
      </c>
      <c r="F536" t="s">
        <v>9547</v>
      </c>
      <c r="G536">
        <v>5034</v>
      </c>
      <c r="H536">
        <v>5034</v>
      </c>
      <c r="I536">
        <v>5034</v>
      </c>
      <c r="J536">
        <v>5034</v>
      </c>
      <c r="K536">
        <v>0</v>
      </c>
      <c r="L536" s="2">
        <v>0</v>
      </c>
      <c r="M536" s="2">
        <v>0</v>
      </c>
      <c r="N536" s="2">
        <v>0</v>
      </c>
      <c r="O536" s="151">
        <v>486</v>
      </c>
      <c r="P536" s="2">
        <v>0</v>
      </c>
      <c r="Q536" s="2">
        <v>0</v>
      </c>
      <c r="R536" s="2">
        <v>0</v>
      </c>
      <c r="S536" s="2">
        <v>0</v>
      </c>
      <c r="T536" s="2">
        <v>0</v>
      </c>
      <c r="U536" s="2">
        <v>486</v>
      </c>
      <c r="V536" t="s">
        <v>55</v>
      </c>
    </row>
    <row r="537" spans="1:22" x14ac:dyDescent="0.25">
      <c r="A537" t="s">
        <v>7941</v>
      </c>
      <c r="B537" t="s">
        <v>9777</v>
      </c>
      <c r="C537" t="s">
        <v>1</v>
      </c>
      <c r="D537" t="s">
        <v>7703</v>
      </c>
      <c r="E537" t="s">
        <v>9546</v>
      </c>
      <c r="F537" t="s">
        <v>9547</v>
      </c>
      <c r="G537">
        <v>5033</v>
      </c>
      <c r="H537">
        <v>5033</v>
      </c>
      <c r="I537">
        <v>5033</v>
      </c>
      <c r="J537">
        <v>5033</v>
      </c>
      <c r="K537">
        <v>0</v>
      </c>
      <c r="L537" s="2">
        <v>0</v>
      </c>
      <c r="M537" s="2">
        <v>0</v>
      </c>
      <c r="N537" s="2">
        <v>0</v>
      </c>
      <c r="O537" s="151">
        <v>26</v>
      </c>
      <c r="P537" s="2">
        <v>0</v>
      </c>
      <c r="Q537" s="2">
        <v>0</v>
      </c>
      <c r="R537" s="2">
        <v>0</v>
      </c>
      <c r="S537" s="2">
        <v>0</v>
      </c>
      <c r="T537" s="2">
        <v>0</v>
      </c>
      <c r="U537" s="2">
        <v>26</v>
      </c>
      <c r="V537" t="s">
        <v>55</v>
      </c>
    </row>
    <row r="538" spans="1:22" x14ac:dyDescent="0.25">
      <c r="A538" t="s">
        <v>7941</v>
      </c>
      <c r="B538" t="s">
        <v>9777</v>
      </c>
      <c r="C538" t="s">
        <v>1</v>
      </c>
      <c r="D538" t="s">
        <v>7703</v>
      </c>
      <c r="E538" t="s">
        <v>9546</v>
      </c>
      <c r="F538" t="s">
        <v>9547</v>
      </c>
      <c r="G538">
        <v>5032</v>
      </c>
      <c r="H538">
        <v>5032</v>
      </c>
      <c r="I538">
        <v>5032</v>
      </c>
      <c r="J538">
        <v>5032</v>
      </c>
      <c r="K538">
        <v>0</v>
      </c>
      <c r="L538" s="2">
        <v>0</v>
      </c>
      <c r="M538" s="2">
        <v>0</v>
      </c>
      <c r="N538" s="2">
        <v>0</v>
      </c>
      <c r="O538" s="151">
        <v>2.8</v>
      </c>
      <c r="P538" s="2">
        <v>0</v>
      </c>
      <c r="Q538" s="2">
        <v>0</v>
      </c>
      <c r="R538" s="2">
        <v>0</v>
      </c>
      <c r="S538" s="2">
        <v>0</v>
      </c>
      <c r="T538" s="2">
        <v>0</v>
      </c>
      <c r="U538" s="2">
        <v>2.8</v>
      </c>
      <c r="V538" t="s">
        <v>55</v>
      </c>
    </row>
    <row r="539" spans="1:22" x14ac:dyDescent="0.25">
      <c r="A539" t="s">
        <v>7941</v>
      </c>
      <c r="B539" t="s">
        <v>9777</v>
      </c>
      <c r="C539" t="s">
        <v>1</v>
      </c>
      <c r="D539" t="s">
        <v>7703</v>
      </c>
      <c r="E539" t="s">
        <v>9546</v>
      </c>
      <c r="F539" t="s">
        <v>9547</v>
      </c>
      <c r="G539">
        <v>5031</v>
      </c>
      <c r="H539">
        <v>5031</v>
      </c>
      <c r="I539">
        <v>5031</v>
      </c>
      <c r="J539">
        <v>5031</v>
      </c>
      <c r="K539">
        <v>0</v>
      </c>
      <c r="L539" s="2">
        <v>0</v>
      </c>
      <c r="M539" s="2">
        <v>0</v>
      </c>
      <c r="N539" s="2">
        <v>0</v>
      </c>
      <c r="O539" s="151">
        <v>382</v>
      </c>
      <c r="P539" s="2">
        <v>0</v>
      </c>
      <c r="Q539" s="2">
        <v>0</v>
      </c>
      <c r="R539" s="2">
        <v>0</v>
      </c>
      <c r="S539" s="2">
        <v>0</v>
      </c>
      <c r="T539" s="2">
        <v>0</v>
      </c>
      <c r="U539" s="2">
        <v>382</v>
      </c>
      <c r="V539" t="s">
        <v>55</v>
      </c>
    </row>
    <row r="540" spans="1:22" x14ac:dyDescent="0.25">
      <c r="A540" t="s">
        <v>7941</v>
      </c>
      <c r="B540" t="s">
        <v>9777</v>
      </c>
      <c r="C540" t="s">
        <v>1</v>
      </c>
      <c r="D540" t="s">
        <v>7703</v>
      </c>
      <c r="E540" t="s">
        <v>9546</v>
      </c>
      <c r="F540" t="s">
        <v>9547</v>
      </c>
      <c r="G540">
        <v>5030</v>
      </c>
      <c r="H540">
        <v>5030</v>
      </c>
      <c r="I540">
        <v>5030</v>
      </c>
      <c r="J540">
        <v>5030</v>
      </c>
      <c r="K540">
        <v>0</v>
      </c>
      <c r="L540" s="2">
        <v>0</v>
      </c>
      <c r="M540" s="2">
        <v>0</v>
      </c>
      <c r="N540" s="2">
        <v>0</v>
      </c>
      <c r="O540" s="151">
        <v>25.3</v>
      </c>
      <c r="P540" s="2">
        <v>0</v>
      </c>
      <c r="Q540" s="2">
        <v>0</v>
      </c>
      <c r="R540" s="2">
        <v>0</v>
      </c>
      <c r="S540" s="2">
        <v>0</v>
      </c>
      <c r="T540" s="2">
        <v>0</v>
      </c>
      <c r="U540" s="2">
        <v>25.3</v>
      </c>
      <c r="V540" t="s">
        <v>55</v>
      </c>
    </row>
    <row r="541" spans="1:22" x14ac:dyDescent="0.25">
      <c r="A541" t="s">
        <v>7941</v>
      </c>
      <c r="B541" t="s">
        <v>9777</v>
      </c>
      <c r="C541" t="s">
        <v>1</v>
      </c>
      <c r="D541" t="s">
        <v>7703</v>
      </c>
      <c r="E541" t="s">
        <v>9546</v>
      </c>
      <c r="F541" t="s">
        <v>9547</v>
      </c>
      <c r="G541">
        <v>5029</v>
      </c>
      <c r="H541">
        <v>5029</v>
      </c>
      <c r="I541">
        <v>5029</v>
      </c>
      <c r="J541">
        <v>5029</v>
      </c>
      <c r="K541">
        <v>0</v>
      </c>
      <c r="L541" s="2">
        <v>0</v>
      </c>
      <c r="M541" s="2">
        <v>0</v>
      </c>
      <c r="N541" s="2">
        <v>0</v>
      </c>
      <c r="O541" s="151">
        <v>248</v>
      </c>
      <c r="P541" s="2">
        <v>0</v>
      </c>
      <c r="Q541" s="2">
        <v>0</v>
      </c>
      <c r="R541" s="2">
        <v>0</v>
      </c>
      <c r="S541" s="2">
        <v>0</v>
      </c>
      <c r="T541" s="2">
        <v>0</v>
      </c>
      <c r="U541" s="2">
        <v>248</v>
      </c>
      <c r="V541" t="s">
        <v>55</v>
      </c>
    </row>
    <row r="542" spans="1:22" x14ac:dyDescent="0.25">
      <c r="A542" t="s">
        <v>7941</v>
      </c>
      <c r="B542" t="s">
        <v>9777</v>
      </c>
      <c r="C542" t="s">
        <v>1</v>
      </c>
      <c r="D542" t="s">
        <v>7703</v>
      </c>
      <c r="E542" t="s">
        <v>9546</v>
      </c>
      <c r="F542" t="s">
        <v>9547</v>
      </c>
      <c r="G542">
        <v>5028</v>
      </c>
      <c r="H542">
        <v>5028</v>
      </c>
      <c r="I542">
        <v>5028</v>
      </c>
      <c r="J542">
        <v>5028</v>
      </c>
      <c r="K542">
        <v>0</v>
      </c>
      <c r="L542" s="2">
        <v>0</v>
      </c>
      <c r="M542" s="2">
        <v>0</v>
      </c>
      <c r="N542" s="2">
        <v>0</v>
      </c>
      <c r="O542" s="151">
        <v>6</v>
      </c>
      <c r="P542" s="2">
        <v>0</v>
      </c>
      <c r="Q542" s="2">
        <v>0</v>
      </c>
      <c r="R542" s="2">
        <v>0</v>
      </c>
      <c r="S542" s="2">
        <v>0</v>
      </c>
      <c r="T542" s="2">
        <v>0</v>
      </c>
      <c r="U542" s="2">
        <v>6</v>
      </c>
      <c r="V542" t="s">
        <v>55</v>
      </c>
    </row>
    <row r="543" spans="1:22" x14ac:dyDescent="0.25">
      <c r="A543" t="s">
        <v>7941</v>
      </c>
      <c r="B543" t="s">
        <v>9777</v>
      </c>
      <c r="C543" t="s">
        <v>1</v>
      </c>
      <c r="D543" t="s">
        <v>7703</v>
      </c>
      <c r="E543" t="s">
        <v>9546</v>
      </c>
      <c r="F543" t="s">
        <v>9547</v>
      </c>
      <c r="G543">
        <v>5027</v>
      </c>
      <c r="H543">
        <v>5027</v>
      </c>
      <c r="I543">
        <v>5027</v>
      </c>
      <c r="J543">
        <v>5027</v>
      </c>
      <c r="K543">
        <v>0</v>
      </c>
      <c r="L543" s="2">
        <v>0</v>
      </c>
      <c r="M543" s="2">
        <v>0</v>
      </c>
      <c r="N543" s="2">
        <v>0</v>
      </c>
      <c r="O543" s="151">
        <v>85.9</v>
      </c>
      <c r="P543" s="2">
        <v>0</v>
      </c>
      <c r="Q543" s="2">
        <v>0</v>
      </c>
      <c r="R543" s="2">
        <v>0</v>
      </c>
      <c r="S543" s="2">
        <v>0</v>
      </c>
      <c r="T543" s="2">
        <v>0</v>
      </c>
      <c r="U543" s="2">
        <v>85.9</v>
      </c>
      <c r="V543" t="s">
        <v>55</v>
      </c>
    </row>
    <row r="544" spans="1:22" x14ac:dyDescent="0.25">
      <c r="A544" t="s">
        <v>7941</v>
      </c>
      <c r="B544" t="s">
        <v>9777</v>
      </c>
      <c r="C544" t="s">
        <v>1</v>
      </c>
      <c r="D544" t="s">
        <v>7703</v>
      </c>
      <c r="E544" t="s">
        <v>9546</v>
      </c>
      <c r="F544" t="s">
        <v>9547</v>
      </c>
      <c r="G544">
        <v>5026</v>
      </c>
      <c r="H544">
        <v>5026</v>
      </c>
      <c r="I544">
        <v>5026</v>
      </c>
      <c r="J544">
        <v>5026</v>
      </c>
      <c r="K544">
        <v>0</v>
      </c>
      <c r="L544" s="2">
        <v>0</v>
      </c>
      <c r="M544" s="2">
        <v>0</v>
      </c>
      <c r="N544" s="2">
        <v>0</v>
      </c>
      <c r="O544" s="151">
        <v>6.6</v>
      </c>
      <c r="P544" s="2">
        <v>0</v>
      </c>
      <c r="Q544" s="2">
        <v>0</v>
      </c>
      <c r="R544" s="2">
        <v>0</v>
      </c>
      <c r="S544" s="2">
        <v>0</v>
      </c>
      <c r="T544" s="2">
        <v>0</v>
      </c>
      <c r="U544" s="2">
        <v>6.6</v>
      </c>
      <c r="V544" t="s">
        <v>55</v>
      </c>
    </row>
    <row r="545" spans="1:22" x14ac:dyDescent="0.25">
      <c r="A545" t="s">
        <v>7941</v>
      </c>
      <c r="B545" t="s">
        <v>9777</v>
      </c>
      <c r="C545" t="s">
        <v>1</v>
      </c>
      <c r="D545" t="s">
        <v>7703</v>
      </c>
      <c r="E545" t="s">
        <v>9546</v>
      </c>
      <c r="F545" t="s">
        <v>9547</v>
      </c>
      <c r="G545">
        <v>5025</v>
      </c>
      <c r="H545">
        <v>5025</v>
      </c>
      <c r="I545">
        <v>5025</v>
      </c>
      <c r="J545">
        <v>5025</v>
      </c>
      <c r="K545">
        <v>0</v>
      </c>
      <c r="L545" s="2">
        <v>0</v>
      </c>
      <c r="M545" s="2">
        <v>0</v>
      </c>
      <c r="N545" s="2">
        <v>0</v>
      </c>
      <c r="O545" s="151">
        <v>48</v>
      </c>
      <c r="P545" s="2">
        <v>0</v>
      </c>
      <c r="Q545" s="2">
        <v>0</v>
      </c>
      <c r="R545" s="2">
        <v>0</v>
      </c>
      <c r="S545" s="2">
        <v>0</v>
      </c>
      <c r="T545" s="2">
        <v>0</v>
      </c>
      <c r="U545" s="2">
        <v>48</v>
      </c>
      <c r="V545" t="s">
        <v>55</v>
      </c>
    </row>
    <row r="546" spans="1:22" x14ac:dyDescent="0.25">
      <c r="A546" t="s">
        <v>7941</v>
      </c>
      <c r="B546" t="s">
        <v>9777</v>
      </c>
      <c r="C546" t="s">
        <v>1</v>
      </c>
      <c r="D546" t="s">
        <v>7703</v>
      </c>
      <c r="E546" t="s">
        <v>9546</v>
      </c>
      <c r="F546" t="s">
        <v>9547</v>
      </c>
      <c r="G546">
        <v>5024</v>
      </c>
      <c r="H546">
        <v>5024</v>
      </c>
      <c r="I546">
        <v>5024</v>
      </c>
      <c r="J546">
        <v>5024</v>
      </c>
      <c r="K546">
        <v>0</v>
      </c>
      <c r="L546" s="2">
        <v>0</v>
      </c>
      <c r="M546" s="2">
        <v>0</v>
      </c>
      <c r="N546" s="2">
        <v>0</v>
      </c>
      <c r="O546" s="151">
        <v>23</v>
      </c>
      <c r="P546" s="2">
        <v>0</v>
      </c>
      <c r="Q546" s="2">
        <v>0</v>
      </c>
      <c r="R546" s="2">
        <v>0</v>
      </c>
      <c r="S546" s="2">
        <v>0</v>
      </c>
      <c r="T546" s="2">
        <v>0</v>
      </c>
      <c r="U546" s="2">
        <v>23</v>
      </c>
      <c r="V546" t="s">
        <v>55</v>
      </c>
    </row>
    <row r="547" spans="1:22" x14ac:dyDescent="0.25">
      <c r="A547" t="s">
        <v>7941</v>
      </c>
      <c r="B547" t="s">
        <v>9777</v>
      </c>
      <c r="C547" t="s">
        <v>1</v>
      </c>
      <c r="D547" t="s">
        <v>7703</v>
      </c>
      <c r="E547" t="s">
        <v>9546</v>
      </c>
      <c r="F547" t="s">
        <v>9547</v>
      </c>
      <c r="G547">
        <v>5023</v>
      </c>
      <c r="H547">
        <v>5023</v>
      </c>
      <c r="I547">
        <v>5023</v>
      </c>
      <c r="J547">
        <v>5023</v>
      </c>
      <c r="K547">
        <v>0</v>
      </c>
      <c r="L547" s="2">
        <v>0</v>
      </c>
      <c r="M547" s="2">
        <v>0</v>
      </c>
      <c r="N547" s="2">
        <v>0</v>
      </c>
      <c r="O547" s="151">
        <v>460</v>
      </c>
      <c r="P547" s="2">
        <v>0</v>
      </c>
      <c r="Q547" s="2">
        <v>0</v>
      </c>
      <c r="R547" s="2">
        <v>0</v>
      </c>
      <c r="S547" s="2">
        <v>0</v>
      </c>
      <c r="T547" s="2">
        <v>0</v>
      </c>
      <c r="U547" s="2">
        <v>460</v>
      </c>
      <c r="V547" t="s">
        <v>55</v>
      </c>
    </row>
    <row r="548" spans="1:22" x14ac:dyDescent="0.25">
      <c r="A548" t="s">
        <v>7941</v>
      </c>
      <c r="B548" t="s">
        <v>9777</v>
      </c>
      <c r="C548" t="s">
        <v>1</v>
      </c>
      <c r="D548" t="s">
        <v>7703</v>
      </c>
      <c r="E548" t="s">
        <v>9546</v>
      </c>
      <c r="F548" t="s">
        <v>9547</v>
      </c>
      <c r="G548">
        <v>5022</v>
      </c>
      <c r="H548">
        <v>5022</v>
      </c>
      <c r="I548">
        <v>5022</v>
      </c>
      <c r="J548">
        <v>5022</v>
      </c>
      <c r="K548">
        <v>0</v>
      </c>
      <c r="L548" s="2">
        <v>0</v>
      </c>
      <c r="M548" s="2">
        <v>0</v>
      </c>
      <c r="N548" s="2">
        <v>0</v>
      </c>
      <c r="O548" s="151">
        <v>55</v>
      </c>
      <c r="P548" s="2">
        <v>0</v>
      </c>
      <c r="Q548" s="2">
        <v>0</v>
      </c>
      <c r="R548" s="2">
        <v>0</v>
      </c>
      <c r="S548" s="2">
        <v>0</v>
      </c>
      <c r="T548" s="2">
        <v>0</v>
      </c>
      <c r="U548" s="2">
        <v>55</v>
      </c>
      <c r="V548" t="s">
        <v>55</v>
      </c>
    </row>
    <row r="549" spans="1:22" x14ac:dyDescent="0.25">
      <c r="A549" t="s">
        <v>7941</v>
      </c>
      <c r="B549" t="s">
        <v>9777</v>
      </c>
      <c r="C549" t="s">
        <v>1</v>
      </c>
      <c r="D549" t="s">
        <v>7703</v>
      </c>
      <c r="E549" t="s">
        <v>9546</v>
      </c>
      <c r="F549" t="s">
        <v>9547</v>
      </c>
      <c r="G549">
        <v>5021</v>
      </c>
      <c r="H549">
        <v>5021</v>
      </c>
      <c r="I549">
        <v>5021</v>
      </c>
      <c r="J549">
        <v>5021</v>
      </c>
      <c r="K549">
        <v>0</v>
      </c>
      <c r="L549" s="2">
        <v>0</v>
      </c>
      <c r="M549" s="2">
        <v>0</v>
      </c>
      <c r="N549" s="2">
        <v>0</v>
      </c>
      <c r="O549" s="151">
        <v>181</v>
      </c>
      <c r="P549" s="2">
        <v>0</v>
      </c>
      <c r="Q549" s="2">
        <v>0</v>
      </c>
      <c r="R549" s="2">
        <v>0</v>
      </c>
      <c r="S549" s="2">
        <v>0</v>
      </c>
      <c r="T549" s="2">
        <v>0</v>
      </c>
      <c r="U549" s="2">
        <v>181</v>
      </c>
      <c r="V549" t="s">
        <v>55</v>
      </c>
    </row>
    <row r="550" spans="1:22" x14ac:dyDescent="0.25">
      <c r="A550" t="s">
        <v>7941</v>
      </c>
      <c r="B550" t="s">
        <v>9777</v>
      </c>
      <c r="C550" t="s">
        <v>1</v>
      </c>
      <c r="D550" t="s">
        <v>7703</v>
      </c>
      <c r="E550" t="s">
        <v>9546</v>
      </c>
      <c r="F550" t="s">
        <v>9547</v>
      </c>
      <c r="G550">
        <v>5020</v>
      </c>
      <c r="H550">
        <v>5020</v>
      </c>
      <c r="I550">
        <v>5020</v>
      </c>
      <c r="J550">
        <v>5020</v>
      </c>
      <c r="K550">
        <v>0</v>
      </c>
      <c r="L550" s="2">
        <v>0</v>
      </c>
      <c r="M550" s="2">
        <v>0</v>
      </c>
      <c r="N550" s="2">
        <v>0</v>
      </c>
      <c r="O550" s="151">
        <v>76.5</v>
      </c>
      <c r="P550" s="2">
        <v>0</v>
      </c>
      <c r="Q550" s="2">
        <v>0</v>
      </c>
      <c r="R550" s="2">
        <v>0</v>
      </c>
      <c r="S550" s="2">
        <v>0</v>
      </c>
      <c r="T550" s="2">
        <v>0</v>
      </c>
      <c r="U550" s="2">
        <v>76.5</v>
      </c>
      <c r="V550" t="s">
        <v>55</v>
      </c>
    </row>
    <row r="551" spans="1:22" x14ac:dyDescent="0.25">
      <c r="A551" t="s">
        <v>7941</v>
      </c>
      <c r="B551" t="s">
        <v>9777</v>
      </c>
      <c r="C551" t="s">
        <v>1</v>
      </c>
      <c r="D551" t="s">
        <v>7703</v>
      </c>
      <c r="E551" t="s">
        <v>9546</v>
      </c>
      <c r="F551" t="s">
        <v>9547</v>
      </c>
      <c r="G551">
        <v>5019</v>
      </c>
      <c r="H551">
        <v>5019</v>
      </c>
      <c r="I551">
        <v>5019</v>
      </c>
      <c r="J551">
        <v>5019</v>
      </c>
      <c r="K551">
        <v>0</v>
      </c>
      <c r="L551" s="2">
        <v>0</v>
      </c>
      <c r="M551" s="2">
        <v>0</v>
      </c>
      <c r="N551" s="2">
        <v>0</v>
      </c>
      <c r="O551" s="151">
        <v>250</v>
      </c>
      <c r="P551" s="2">
        <v>0</v>
      </c>
      <c r="Q551" s="2">
        <v>0</v>
      </c>
      <c r="R551" s="2">
        <v>0</v>
      </c>
      <c r="S551" s="2">
        <v>0</v>
      </c>
      <c r="T551" s="2">
        <v>0</v>
      </c>
      <c r="U551" s="2">
        <v>250</v>
      </c>
      <c r="V551" t="s">
        <v>55</v>
      </c>
    </row>
    <row r="552" spans="1:22" x14ac:dyDescent="0.25">
      <c r="A552" t="s">
        <v>7941</v>
      </c>
      <c r="B552" t="s">
        <v>9777</v>
      </c>
      <c r="C552" t="s">
        <v>1</v>
      </c>
      <c r="D552" t="s">
        <v>7703</v>
      </c>
      <c r="E552" t="s">
        <v>9546</v>
      </c>
      <c r="F552" t="s">
        <v>9547</v>
      </c>
      <c r="G552">
        <v>5018</v>
      </c>
      <c r="H552">
        <v>5018</v>
      </c>
      <c r="I552">
        <v>5018</v>
      </c>
      <c r="J552">
        <v>5018</v>
      </c>
      <c r="K552">
        <v>0</v>
      </c>
      <c r="L552" s="2">
        <v>0</v>
      </c>
      <c r="M552" s="2">
        <v>0</v>
      </c>
      <c r="N552" s="2">
        <v>0</v>
      </c>
      <c r="O552" s="151">
        <v>496.82</v>
      </c>
      <c r="P552" s="2">
        <v>0</v>
      </c>
      <c r="Q552" s="2">
        <v>0</v>
      </c>
      <c r="R552" s="2">
        <v>0</v>
      </c>
      <c r="S552" s="2">
        <v>0</v>
      </c>
      <c r="T552" s="2">
        <v>0</v>
      </c>
      <c r="U552" s="2">
        <v>496.82</v>
      </c>
      <c r="V552" t="s">
        <v>55</v>
      </c>
    </row>
    <row r="553" spans="1:22" x14ac:dyDescent="0.25">
      <c r="A553" t="s">
        <v>7941</v>
      </c>
      <c r="B553" t="s">
        <v>9777</v>
      </c>
      <c r="C553" t="s">
        <v>1</v>
      </c>
      <c r="D553" t="s">
        <v>7703</v>
      </c>
      <c r="E553" t="s">
        <v>9546</v>
      </c>
      <c r="F553" t="s">
        <v>9547</v>
      </c>
      <c r="G553">
        <v>5017</v>
      </c>
      <c r="H553">
        <v>5017</v>
      </c>
      <c r="I553">
        <v>5017</v>
      </c>
      <c r="J553">
        <v>5017</v>
      </c>
      <c r="K553">
        <v>0</v>
      </c>
      <c r="L553" s="2">
        <v>0</v>
      </c>
      <c r="M553" s="2">
        <v>0</v>
      </c>
      <c r="N553" s="2">
        <v>0</v>
      </c>
      <c r="O553" s="151">
        <v>94</v>
      </c>
      <c r="P553" s="2">
        <v>0</v>
      </c>
      <c r="Q553" s="2">
        <v>0</v>
      </c>
      <c r="R553" s="2">
        <v>0</v>
      </c>
      <c r="S553" s="2">
        <v>0</v>
      </c>
      <c r="T553" s="2">
        <v>0</v>
      </c>
      <c r="U553" s="2">
        <v>94</v>
      </c>
      <c r="V553" t="s">
        <v>55</v>
      </c>
    </row>
    <row r="554" spans="1:22" x14ac:dyDescent="0.25">
      <c r="A554" t="s">
        <v>7941</v>
      </c>
      <c r="B554" t="s">
        <v>9777</v>
      </c>
      <c r="C554" t="s">
        <v>1</v>
      </c>
      <c r="D554" t="s">
        <v>7703</v>
      </c>
      <c r="E554" t="s">
        <v>9546</v>
      </c>
      <c r="F554" t="s">
        <v>9547</v>
      </c>
      <c r="G554">
        <v>5016</v>
      </c>
      <c r="H554">
        <v>5016</v>
      </c>
      <c r="I554">
        <v>5016</v>
      </c>
      <c r="J554">
        <v>5016</v>
      </c>
      <c r="K554">
        <v>0</v>
      </c>
      <c r="L554" s="2">
        <v>0</v>
      </c>
      <c r="M554" s="2">
        <v>0</v>
      </c>
      <c r="N554" s="2">
        <v>0</v>
      </c>
      <c r="O554" s="151">
        <v>491</v>
      </c>
      <c r="P554" s="2">
        <v>0</v>
      </c>
      <c r="Q554" s="2">
        <v>0</v>
      </c>
      <c r="R554" s="2">
        <v>0</v>
      </c>
      <c r="S554" s="2">
        <v>0</v>
      </c>
      <c r="T554" s="2">
        <v>0</v>
      </c>
      <c r="U554" s="2">
        <v>491</v>
      </c>
      <c r="V554" t="s">
        <v>55</v>
      </c>
    </row>
    <row r="555" spans="1:22" x14ac:dyDescent="0.25">
      <c r="A555" t="s">
        <v>7941</v>
      </c>
      <c r="B555" t="s">
        <v>9777</v>
      </c>
      <c r="C555" t="s">
        <v>1</v>
      </c>
      <c r="D555" t="s">
        <v>7703</v>
      </c>
      <c r="E555" t="s">
        <v>9546</v>
      </c>
      <c r="F555" t="s">
        <v>9547</v>
      </c>
      <c r="G555">
        <v>5015</v>
      </c>
      <c r="H555">
        <v>5015</v>
      </c>
      <c r="I555">
        <v>5015</v>
      </c>
      <c r="J555">
        <v>5015</v>
      </c>
      <c r="K555">
        <v>0</v>
      </c>
      <c r="L555" s="2">
        <v>0</v>
      </c>
      <c r="M555" s="2">
        <v>0</v>
      </c>
      <c r="N555" s="2">
        <v>0</v>
      </c>
      <c r="O555" s="151">
        <v>1872</v>
      </c>
      <c r="P555" s="2">
        <v>0</v>
      </c>
      <c r="Q555" s="2">
        <v>0</v>
      </c>
      <c r="R555" s="2">
        <v>0</v>
      </c>
      <c r="S555" s="2">
        <v>0</v>
      </c>
      <c r="T555" s="2">
        <v>0</v>
      </c>
      <c r="U555" s="2">
        <v>1872</v>
      </c>
      <c r="V555" t="s">
        <v>55</v>
      </c>
    </row>
    <row r="556" spans="1:22" x14ac:dyDescent="0.25">
      <c r="A556" t="s">
        <v>7941</v>
      </c>
      <c r="B556" t="s">
        <v>9776</v>
      </c>
      <c r="C556" t="s">
        <v>1</v>
      </c>
      <c r="D556" t="s">
        <v>7703</v>
      </c>
      <c r="E556" t="s">
        <v>9546</v>
      </c>
      <c r="F556" t="s">
        <v>9547</v>
      </c>
      <c r="G556">
        <v>5014</v>
      </c>
      <c r="H556">
        <v>5014</v>
      </c>
      <c r="I556">
        <v>5014</v>
      </c>
      <c r="J556">
        <v>5014</v>
      </c>
      <c r="K556">
        <v>0</v>
      </c>
      <c r="L556" s="2">
        <v>0</v>
      </c>
      <c r="M556" s="2">
        <v>0</v>
      </c>
      <c r="N556" s="2">
        <v>0</v>
      </c>
      <c r="O556" s="151">
        <v>30</v>
      </c>
      <c r="P556" s="2">
        <v>0</v>
      </c>
      <c r="Q556" s="2">
        <v>0</v>
      </c>
      <c r="R556" s="2">
        <v>0</v>
      </c>
      <c r="S556" s="2">
        <v>0</v>
      </c>
      <c r="T556" s="2">
        <v>0</v>
      </c>
      <c r="U556" s="2">
        <v>30</v>
      </c>
      <c r="V556" t="s">
        <v>55</v>
      </c>
    </row>
    <row r="557" spans="1:22" x14ac:dyDescent="0.25">
      <c r="A557" t="s">
        <v>7941</v>
      </c>
      <c r="B557" t="s">
        <v>9776</v>
      </c>
      <c r="C557" t="s">
        <v>1</v>
      </c>
      <c r="D557" t="s">
        <v>7703</v>
      </c>
      <c r="E557" t="s">
        <v>9546</v>
      </c>
      <c r="F557" t="s">
        <v>9547</v>
      </c>
      <c r="G557">
        <v>5013</v>
      </c>
      <c r="H557">
        <v>5013</v>
      </c>
      <c r="I557">
        <v>5013</v>
      </c>
      <c r="J557">
        <v>5013</v>
      </c>
      <c r="K557">
        <v>0</v>
      </c>
      <c r="L557" s="2">
        <v>0</v>
      </c>
      <c r="M557" s="2">
        <v>0</v>
      </c>
      <c r="N557" s="2">
        <v>0</v>
      </c>
      <c r="O557" s="151">
        <v>630</v>
      </c>
      <c r="P557" s="2">
        <v>0</v>
      </c>
      <c r="Q557" s="2">
        <v>0</v>
      </c>
      <c r="R557" s="2">
        <v>0</v>
      </c>
      <c r="S557" s="2">
        <v>0</v>
      </c>
      <c r="T557" s="2">
        <v>0</v>
      </c>
      <c r="U557" s="2">
        <v>630</v>
      </c>
      <c r="V557" t="s">
        <v>55</v>
      </c>
    </row>
    <row r="558" spans="1:22" x14ac:dyDescent="0.25">
      <c r="A558" t="s">
        <v>7941</v>
      </c>
      <c r="B558" t="s">
        <v>9776</v>
      </c>
      <c r="C558" t="s">
        <v>1</v>
      </c>
      <c r="D558" t="s">
        <v>7703</v>
      </c>
      <c r="E558" t="s">
        <v>9546</v>
      </c>
      <c r="F558" t="s">
        <v>9547</v>
      </c>
      <c r="G558">
        <v>5012</v>
      </c>
      <c r="H558">
        <v>5012</v>
      </c>
      <c r="I558">
        <v>5012</v>
      </c>
      <c r="J558">
        <v>5012</v>
      </c>
      <c r="K558">
        <v>0</v>
      </c>
      <c r="L558" s="2">
        <v>0</v>
      </c>
      <c r="M558" s="2">
        <v>0</v>
      </c>
      <c r="N558" s="2">
        <v>0</v>
      </c>
      <c r="O558" s="151">
        <v>193</v>
      </c>
      <c r="P558" s="2">
        <v>0</v>
      </c>
      <c r="Q558" s="2">
        <v>0</v>
      </c>
      <c r="R558" s="2">
        <v>0</v>
      </c>
      <c r="S558" s="2">
        <v>0</v>
      </c>
      <c r="T558" s="2">
        <v>0</v>
      </c>
      <c r="U558" s="2">
        <v>193</v>
      </c>
      <c r="V558" t="s">
        <v>55</v>
      </c>
    </row>
    <row r="559" spans="1:22" x14ac:dyDescent="0.25">
      <c r="A559" t="s">
        <v>7941</v>
      </c>
      <c r="B559" t="s">
        <v>9776</v>
      </c>
      <c r="C559" t="s">
        <v>1</v>
      </c>
      <c r="D559" t="s">
        <v>7703</v>
      </c>
      <c r="E559" t="s">
        <v>9546</v>
      </c>
      <c r="F559" t="s">
        <v>9547</v>
      </c>
      <c r="G559">
        <v>5011</v>
      </c>
      <c r="H559">
        <v>5011</v>
      </c>
      <c r="I559">
        <v>5011</v>
      </c>
      <c r="J559">
        <v>5011</v>
      </c>
      <c r="K559">
        <v>0</v>
      </c>
      <c r="L559" s="2">
        <v>0</v>
      </c>
      <c r="M559" s="2">
        <v>0</v>
      </c>
      <c r="N559" s="2">
        <v>0</v>
      </c>
      <c r="O559" s="151">
        <v>44.1</v>
      </c>
      <c r="P559" s="2">
        <v>0</v>
      </c>
      <c r="Q559" s="2">
        <v>0</v>
      </c>
      <c r="R559" s="2">
        <v>0</v>
      </c>
      <c r="S559" s="2">
        <v>0</v>
      </c>
      <c r="T559" s="2">
        <v>0</v>
      </c>
      <c r="U559" s="2">
        <v>44.1</v>
      </c>
      <c r="V559" t="s">
        <v>55</v>
      </c>
    </row>
    <row r="560" spans="1:22" x14ac:dyDescent="0.25">
      <c r="A560" t="s">
        <v>7941</v>
      </c>
      <c r="B560" t="s">
        <v>9776</v>
      </c>
      <c r="C560" t="s">
        <v>1</v>
      </c>
      <c r="D560" t="s">
        <v>7703</v>
      </c>
      <c r="E560" t="s">
        <v>9546</v>
      </c>
      <c r="F560" t="s">
        <v>9547</v>
      </c>
      <c r="G560">
        <v>5010</v>
      </c>
      <c r="H560">
        <v>5010</v>
      </c>
      <c r="I560">
        <v>5010</v>
      </c>
      <c r="J560">
        <v>5010</v>
      </c>
      <c r="K560">
        <v>0</v>
      </c>
      <c r="L560" s="2">
        <v>0</v>
      </c>
      <c r="M560" s="2">
        <v>0</v>
      </c>
      <c r="N560" s="2">
        <v>0</v>
      </c>
      <c r="O560" s="151">
        <v>12.32</v>
      </c>
      <c r="P560" s="2">
        <v>0</v>
      </c>
      <c r="Q560" s="2">
        <v>0</v>
      </c>
      <c r="R560" s="2">
        <v>0</v>
      </c>
      <c r="S560" s="2">
        <v>0</v>
      </c>
      <c r="T560" s="2">
        <v>0</v>
      </c>
      <c r="U560" s="2">
        <v>12.32</v>
      </c>
      <c r="V560" t="s">
        <v>55</v>
      </c>
    </row>
    <row r="561" spans="1:22" x14ac:dyDescent="0.25">
      <c r="A561" t="s">
        <v>7941</v>
      </c>
      <c r="B561" t="s">
        <v>9776</v>
      </c>
      <c r="C561" t="s">
        <v>1</v>
      </c>
      <c r="D561" t="s">
        <v>7703</v>
      </c>
      <c r="E561" t="s">
        <v>9546</v>
      </c>
      <c r="F561" t="s">
        <v>9547</v>
      </c>
      <c r="G561">
        <v>5009</v>
      </c>
      <c r="H561">
        <v>5009</v>
      </c>
      <c r="I561">
        <v>5009</v>
      </c>
      <c r="J561">
        <v>5009</v>
      </c>
      <c r="K561">
        <v>0</v>
      </c>
      <c r="L561" s="2">
        <v>0</v>
      </c>
      <c r="M561" s="2">
        <v>0</v>
      </c>
      <c r="N561" s="2">
        <v>0</v>
      </c>
      <c r="O561" s="151">
        <v>155.5</v>
      </c>
      <c r="P561" s="2">
        <v>0</v>
      </c>
      <c r="Q561" s="2">
        <v>0</v>
      </c>
      <c r="R561" s="2">
        <v>0</v>
      </c>
      <c r="S561" s="2">
        <v>0</v>
      </c>
      <c r="T561" s="2">
        <v>0</v>
      </c>
      <c r="U561" s="2">
        <v>155.5</v>
      </c>
      <c r="V561" t="s">
        <v>55</v>
      </c>
    </row>
    <row r="562" spans="1:22" x14ac:dyDescent="0.25">
      <c r="A562" t="s">
        <v>7941</v>
      </c>
      <c r="B562" t="s">
        <v>9776</v>
      </c>
      <c r="C562" t="s">
        <v>1</v>
      </c>
      <c r="D562" t="s">
        <v>7703</v>
      </c>
      <c r="E562" t="s">
        <v>9546</v>
      </c>
      <c r="F562" t="s">
        <v>9547</v>
      </c>
      <c r="G562">
        <v>5008</v>
      </c>
      <c r="H562">
        <v>5008</v>
      </c>
      <c r="I562">
        <v>5008</v>
      </c>
      <c r="J562">
        <v>5008</v>
      </c>
      <c r="K562">
        <v>0</v>
      </c>
      <c r="L562" s="2">
        <v>0</v>
      </c>
      <c r="M562" s="2">
        <v>0</v>
      </c>
      <c r="N562" s="2">
        <v>0</v>
      </c>
      <c r="O562" s="151">
        <v>57</v>
      </c>
      <c r="P562" s="2">
        <v>0</v>
      </c>
      <c r="Q562" s="2">
        <v>0</v>
      </c>
      <c r="R562" s="2">
        <v>0</v>
      </c>
      <c r="S562" s="2">
        <v>0</v>
      </c>
      <c r="T562" s="2">
        <v>0</v>
      </c>
      <c r="U562" s="2">
        <v>57</v>
      </c>
      <c r="V562" t="s">
        <v>55</v>
      </c>
    </row>
    <row r="563" spans="1:22" x14ac:dyDescent="0.25">
      <c r="A563" t="s">
        <v>7941</v>
      </c>
      <c r="B563" t="s">
        <v>9776</v>
      </c>
      <c r="C563" t="s">
        <v>1</v>
      </c>
      <c r="D563" t="s">
        <v>7703</v>
      </c>
      <c r="E563" t="s">
        <v>9546</v>
      </c>
      <c r="F563" t="s">
        <v>9547</v>
      </c>
      <c r="G563">
        <v>5007</v>
      </c>
      <c r="H563">
        <v>5007</v>
      </c>
      <c r="I563">
        <v>5007</v>
      </c>
      <c r="J563">
        <v>5007</v>
      </c>
      <c r="K563">
        <v>0</v>
      </c>
      <c r="L563" s="2">
        <v>0</v>
      </c>
      <c r="M563" s="2">
        <v>0</v>
      </c>
      <c r="N563" s="2">
        <v>0</v>
      </c>
      <c r="O563" s="151">
        <v>90</v>
      </c>
      <c r="P563" s="2">
        <v>0</v>
      </c>
      <c r="Q563" s="2">
        <v>0</v>
      </c>
      <c r="R563" s="2">
        <v>0</v>
      </c>
      <c r="S563" s="2">
        <v>0</v>
      </c>
      <c r="T563" s="2">
        <v>0</v>
      </c>
      <c r="U563" s="2">
        <v>90</v>
      </c>
      <c r="V563" t="s">
        <v>55</v>
      </c>
    </row>
    <row r="564" spans="1:22" x14ac:dyDescent="0.25">
      <c r="A564" t="s">
        <v>7941</v>
      </c>
      <c r="B564" t="s">
        <v>9776</v>
      </c>
      <c r="C564" t="s">
        <v>1</v>
      </c>
      <c r="D564" t="s">
        <v>7703</v>
      </c>
      <c r="E564" t="s">
        <v>9546</v>
      </c>
      <c r="F564" t="s">
        <v>9547</v>
      </c>
      <c r="G564">
        <v>5006</v>
      </c>
      <c r="H564">
        <v>5006</v>
      </c>
      <c r="I564">
        <v>5006</v>
      </c>
      <c r="J564">
        <v>5006</v>
      </c>
      <c r="K564">
        <v>0</v>
      </c>
      <c r="L564" s="2">
        <v>0</v>
      </c>
      <c r="M564" s="2">
        <v>0</v>
      </c>
      <c r="N564" s="2">
        <v>0</v>
      </c>
      <c r="O564" s="151">
        <v>100</v>
      </c>
      <c r="P564" s="2">
        <v>0</v>
      </c>
      <c r="Q564" s="2">
        <v>0</v>
      </c>
      <c r="R564" s="2">
        <v>0</v>
      </c>
      <c r="S564" s="2">
        <v>0</v>
      </c>
      <c r="T564" s="2">
        <v>0</v>
      </c>
      <c r="U564" s="2">
        <v>100</v>
      </c>
      <c r="V564" t="s">
        <v>55</v>
      </c>
    </row>
    <row r="565" spans="1:22" x14ac:dyDescent="0.25">
      <c r="A565" t="s">
        <v>7941</v>
      </c>
      <c r="B565" t="s">
        <v>9776</v>
      </c>
      <c r="C565" t="s">
        <v>1</v>
      </c>
      <c r="D565" t="s">
        <v>7703</v>
      </c>
      <c r="E565" t="s">
        <v>9546</v>
      </c>
      <c r="F565" t="s">
        <v>9547</v>
      </c>
      <c r="G565">
        <v>5005</v>
      </c>
      <c r="H565">
        <v>5005</v>
      </c>
      <c r="I565">
        <v>5005</v>
      </c>
      <c r="J565">
        <v>5005</v>
      </c>
      <c r="K565">
        <v>0</v>
      </c>
      <c r="L565" s="2">
        <v>0</v>
      </c>
      <c r="M565" s="2">
        <v>0</v>
      </c>
      <c r="N565" s="2">
        <v>0</v>
      </c>
      <c r="O565" s="151">
        <v>24.38</v>
      </c>
      <c r="P565" s="2">
        <v>0</v>
      </c>
      <c r="Q565" s="2">
        <v>0</v>
      </c>
      <c r="R565" s="2">
        <v>0</v>
      </c>
      <c r="S565" s="2">
        <v>0</v>
      </c>
      <c r="T565" s="2">
        <v>0</v>
      </c>
      <c r="U565" s="2">
        <v>24.38</v>
      </c>
      <c r="V565" t="s">
        <v>55</v>
      </c>
    </row>
    <row r="566" spans="1:22" x14ac:dyDescent="0.25">
      <c r="A566" t="s">
        <v>7941</v>
      </c>
      <c r="B566" t="s">
        <v>9776</v>
      </c>
      <c r="C566" t="s">
        <v>1</v>
      </c>
      <c r="D566" t="s">
        <v>7703</v>
      </c>
      <c r="E566" t="s">
        <v>9546</v>
      </c>
      <c r="F566" t="s">
        <v>9547</v>
      </c>
      <c r="G566">
        <v>5004</v>
      </c>
      <c r="H566">
        <v>5004</v>
      </c>
      <c r="I566">
        <v>5004</v>
      </c>
      <c r="J566">
        <v>5004</v>
      </c>
      <c r="K566">
        <v>0</v>
      </c>
      <c r="L566" s="2">
        <v>0</v>
      </c>
      <c r="M566" s="2">
        <v>0</v>
      </c>
      <c r="N566" s="2">
        <v>0</v>
      </c>
      <c r="O566" s="151">
        <v>10</v>
      </c>
      <c r="P566" s="2">
        <v>0</v>
      </c>
      <c r="Q566" s="2">
        <v>0</v>
      </c>
      <c r="R566" s="2">
        <v>0</v>
      </c>
      <c r="S566" s="2">
        <v>0</v>
      </c>
      <c r="T566" s="2">
        <v>0</v>
      </c>
      <c r="U566" s="2">
        <v>10</v>
      </c>
      <c r="V566" t="s">
        <v>55</v>
      </c>
    </row>
    <row r="567" spans="1:22" x14ac:dyDescent="0.25">
      <c r="A567" t="s">
        <v>7941</v>
      </c>
      <c r="B567" t="s">
        <v>9776</v>
      </c>
      <c r="C567" t="s">
        <v>1</v>
      </c>
      <c r="D567" t="s">
        <v>7703</v>
      </c>
      <c r="E567" t="s">
        <v>9546</v>
      </c>
      <c r="F567" t="s">
        <v>9547</v>
      </c>
      <c r="G567">
        <v>5003</v>
      </c>
      <c r="H567">
        <v>5003</v>
      </c>
      <c r="I567">
        <v>5003</v>
      </c>
      <c r="J567">
        <v>5003</v>
      </c>
      <c r="K567">
        <v>0</v>
      </c>
      <c r="L567" s="2">
        <v>0</v>
      </c>
      <c r="M567" s="2">
        <v>0</v>
      </c>
      <c r="N567" s="2">
        <v>0</v>
      </c>
      <c r="O567" s="151">
        <v>1060</v>
      </c>
      <c r="P567" s="2">
        <v>0</v>
      </c>
      <c r="Q567" s="2">
        <v>0</v>
      </c>
      <c r="R567" s="2">
        <v>0</v>
      </c>
      <c r="S567" s="2">
        <v>0</v>
      </c>
      <c r="T567" s="2">
        <v>0</v>
      </c>
      <c r="U567" s="2">
        <v>1060</v>
      </c>
      <c r="V567" t="s">
        <v>55</v>
      </c>
    </row>
    <row r="568" spans="1:22" x14ac:dyDescent="0.25">
      <c r="A568" t="s">
        <v>7941</v>
      </c>
      <c r="B568" t="s">
        <v>9776</v>
      </c>
      <c r="C568" t="s">
        <v>1</v>
      </c>
      <c r="D568" t="s">
        <v>7703</v>
      </c>
      <c r="E568" t="s">
        <v>9546</v>
      </c>
      <c r="F568" t="s">
        <v>9547</v>
      </c>
      <c r="G568">
        <v>5002</v>
      </c>
      <c r="H568">
        <v>5002</v>
      </c>
      <c r="I568">
        <v>5002</v>
      </c>
      <c r="J568">
        <v>5002</v>
      </c>
      <c r="K568">
        <v>0</v>
      </c>
      <c r="L568" s="2">
        <v>0</v>
      </c>
      <c r="M568" s="2">
        <v>0</v>
      </c>
      <c r="N568" s="2">
        <v>0</v>
      </c>
      <c r="O568" s="151">
        <v>37.4</v>
      </c>
      <c r="P568" s="2">
        <v>0</v>
      </c>
      <c r="Q568" s="2">
        <v>0</v>
      </c>
      <c r="R568" s="2">
        <v>0</v>
      </c>
      <c r="S568" s="2">
        <v>0</v>
      </c>
      <c r="T568" s="2">
        <v>0</v>
      </c>
      <c r="U568" s="2">
        <v>37.4</v>
      </c>
      <c r="V568" t="s">
        <v>55</v>
      </c>
    </row>
    <row r="569" spans="1:22" x14ac:dyDescent="0.25">
      <c r="A569" t="s">
        <v>7941</v>
      </c>
      <c r="B569" t="s">
        <v>9776</v>
      </c>
      <c r="C569" t="s">
        <v>1</v>
      </c>
      <c r="D569" t="s">
        <v>7703</v>
      </c>
      <c r="E569" t="s">
        <v>9546</v>
      </c>
      <c r="F569" t="s">
        <v>9547</v>
      </c>
      <c r="G569">
        <v>5001</v>
      </c>
      <c r="H569">
        <v>5001</v>
      </c>
      <c r="I569">
        <v>5001</v>
      </c>
      <c r="J569">
        <v>5001</v>
      </c>
      <c r="K569">
        <v>0</v>
      </c>
      <c r="L569" s="2">
        <v>0</v>
      </c>
      <c r="M569" s="2">
        <v>0</v>
      </c>
      <c r="N569" s="2">
        <v>0</v>
      </c>
      <c r="O569" s="151">
        <v>140</v>
      </c>
      <c r="P569" s="2">
        <v>0</v>
      </c>
      <c r="Q569" s="2">
        <v>0</v>
      </c>
      <c r="R569" s="2">
        <v>0</v>
      </c>
      <c r="S569" s="2">
        <v>0</v>
      </c>
      <c r="T569" s="2">
        <v>0</v>
      </c>
      <c r="U569" s="2">
        <v>140</v>
      </c>
      <c r="V569" t="s">
        <v>55</v>
      </c>
    </row>
    <row r="570" spans="1:22" x14ac:dyDescent="0.25">
      <c r="A570" t="s">
        <v>7941</v>
      </c>
      <c r="B570" t="s">
        <v>9776</v>
      </c>
      <c r="C570" t="s">
        <v>1</v>
      </c>
      <c r="D570" t="s">
        <v>7703</v>
      </c>
      <c r="E570" t="s">
        <v>9546</v>
      </c>
      <c r="F570" t="s">
        <v>9547</v>
      </c>
      <c r="G570">
        <v>5000</v>
      </c>
      <c r="H570">
        <v>5000</v>
      </c>
      <c r="I570">
        <v>5000</v>
      </c>
      <c r="J570">
        <v>5000</v>
      </c>
      <c r="K570">
        <v>0</v>
      </c>
      <c r="L570" s="2">
        <v>0</v>
      </c>
      <c r="M570" s="2">
        <v>0</v>
      </c>
      <c r="N570" s="2">
        <v>0</v>
      </c>
      <c r="O570" s="151">
        <v>173.78</v>
      </c>
      <c r="P570" s="2">
        <v>0</v>
      </c>
      <c r="Q570" s="2">
        <v>0</v>
      </c>
      <c r="R570" s="2">
        <v>0</v>
      </c>
      <c r="S570" s="2">
        <v>0</v>
      </c>
      <c r="T570" s="2">
        <v>0</v>
      </c>
      <c r="U570" s="2">
        <v>173.78</v>
      </c>
      <c r="V570" t="s">
        <v>55</v>
      </c>
    </row>
    <row r="571" spans="1:22" x14ac:dyDescent="0.25">
      <c r="A571" t="s">
        <v>7941</v>
      </c>
      <c r="B571" t="s">
        <v>9776</v>
      </c>
      <c r="C571" t="s">
        <v>1</v>
      </c>
      <c r="D571" t="s">
        <v>7703</v>
      </c>
      <c r="E571" t="s">
        <v>9546</v>
      </c>
      <c r="F571" t="s">
        <v>9547</v>
      </c>
      <c r="G571">
        <v>4999</v>
      </c>
      <c r="H571">
        <v>4999</v>
      </c>
      <c r="I571">
        <v>4999</v>
      </c>
      <c r="J571">
        <v>4999</v>
      </c>
      <c r="K571">
        <v>0</v>
      </c>
      <c r="L571" s="2">
        <v>0</v>
      </c>
      <c r="M571" s="2">
        <v>0</v>
      </c>
      <c r="N571" s="2">
        <v>0</v>
      </c>
      <c r="O571" s="151">
        <v>22.5</v>
      </c>
      <c r="P571" s="2">
        <v>0</v>
      </c>
      <c r="Q571" s="2">
        <v>0</v>
      </c>
      <c r="R571" s="2">
        <v>0</v>
      </c>
      <c r="S571" s="2">
        <v>0</v>
      </c>
      <c r="T571" s="2">
        <v>0</v>
      </c>
      <c r="U571" s="2">
        <v>22.5</v>
      </c>
      <c r="V571" t="s">
        <v>55</v>
      </c>
    </row>
    <row r="572" spans="1:22" x14ac:dyDescent="0.25">
      <c r="A572" t="s">
        <v>7941</v>
      </c>
      <c r="B572" t="s">
        <v>9776</v>
      </c>
      <c r="C572" t="s">
        <v>1</v>
      </c>
      <c r="D572" t="s">
        <v>7703</v>
      </c>
      <c r="E572" t="s">
        <v>9546</v>
      </c>
      <c r="F572" t="s">
        <v>9547</v>
      </c>
      <c r="G572">
        <v>4998</v>
      </c>
      <c r="H572">
        <v>4998</v>
      </c>
      <c r="I572">
        <v>4998</v>
      </c>
      <c r="J572">
        <v>4998</v>
      </c>
      <c r="K572">
        <v>0</v>
      </c>
      <c r="L572" s="2">
        <v>0</v>
      </c>
      <c r="M572" s="2">
        <v>0</v>
      </c>
      <c r="N572" s="2">
        <v>0</v>
      </c>
      <c r="O572" s="151">
        <v>545.54999999999995</v>
      </c>
      <c r="P572" s="2">
        <v>0</v>
      </c>
      <c r="Q572" s="2">
        <v>0</v>
      </c>
      <c r="R572" s="2">
        <v>0</v>
      </c>
      <c r="S572" s="2">
        <v>0</v>
      </c>
      <c r="T572" s="2">
        <v>0</v>
      </c>
      <c r="U572" s="2">
        <v>545.54999999999995</v>
      </c>
      <c r="V572" t="s">
        <v>55</v>
      </c>
    </row>
    <row r="573" spans="1:22" x14ac:dyDescent="0.25">
      <c r="A573" t="s">
        <v>7941</v>
      </c>
      <c r="B573" t="s">
        <v>9776</v>
      </c>
      <c r="C573" t="s">
        <v>1</v>
      </c>
      <c r="D573" t="s">
        <v>7703</v>
      </c>
      <c r="E573" t="s">
        <v>9546</v>
      </c>
      <c r="F573" t="s">
        <v>9547</v>
      </c>
      <c r="G573">
        <v>4997</v>
      </c>
      <c r="H573">
        <v>4997</v>
      </c>
      <c r="I573">
        <v>4997</v>
      </c>
      <c r="J573">
        <v>4997</v>
      </c>
      <c r="K573">
        <v>0</v>
      </c>
      <c r="L573" s="2">
        <v>0</v>
      </c>
      <c r="M573" s="2">
        <v>0</v>
      </c>
      <c r="N573" s="2">
        <v>0</v>
      </c>
      <c r="O573" s="151">
        <v>406.5</v>
      </c>
      <c r="P573" s="2">
        <v>0</v>
      </c>
      <c r="Q573" s="2">
        <v>0</v>
      </c>
      <c r="R573" s="2">
        <v>0</v>
      </c>
      <c r="S573" s="2">
        <v>0</v>
      </c>
      <c r="T573" s="2">
        <v>0</v>
      </c>
      <c r="U573" s="2">
        <v>406.5</v>
      </c>
      <c r="V573" t="s">
        <v>55</v>
      </c>
    </row>
    <row r="574" spans="1:22" x14ac:dyDescent="0.25">
      <c r="A574" t="s">
        <v>7941</v>
      </c>
      <c r="B574" t="s">
        <v>9776</v>
      </c>
      <c r="C574" t="s">
        <v>1</v>
      </c>
      <c r="D574" t="s">
        <v>7703</v>
      </c>
      <c r="E574" t="s">
        <v>9546</v>
      </c>
      <c r="F574" t="s">
        <v>9547</v>
      </c>
      <c r="G574">
        <v>4996</v>
      </c>
      <c r="H574">
        <v>4996</v>
      </c>
      <c r="I574">
        <v>4996</v>
      </c>
      <c r="J574">
        <v>4996</v>
      </c>
      <c r="K574">
        <v>0</v>
      </c>
      <c r="L574" s="2">
        <v>0</v>
      </c>
      <c r="M574" s="2">
        <v>0</v>
      </c>
      <c r="N574" s="2">
        <v>0</v>
      </c>
      <c r="O574" s="151">
        <v>30.99</v>
      </c>
      <c r="P574" s="2">
        <v>0</v>
      </c>
      <c r="Q574" s="2">
        <v>0</v>
      </c>
      <c r="R574" s="2">
        <v>0</v>
      </c>
      <c r="S574" s="2">
        <v>0</v>
      </c>
      <c r="T574" s="2">
        <v>0</v>
      </c>
      <c r="U574" s="2">
        <v>30.99</v>
      </c>
      <c r="V574" t="s">
        <v>55</v>
      </c>
    </row>
    <row r="575" spans="1:22" x14ac:dyDescent="0.25">
      <c r="A575" t="s">
        <v>7941</v>
      </c>
      <c r="B575" t="s">
        <v>9776</v>
      </c>
      <c r="C575" t="s">
        <v>1</v>
      </c>
      <c r="D575" t="s">
        <v>7703</v>
      </c>
      <c r="E575" t="s">
        <v>9546</v>
      </c>
      <c r="F575" t="s">
        <v>9547</v>
      </c>
      <c r="G575">
        <v>4995</v>
      </c>
      <c r="H575">
        <v>4995</v>
      </c>
      <c r="I575">
        <v>4995</v>
      </c>
      <c r="J575">
        <v>4995</v>
      </c>
      <c r="K575">
        <v>0</v>
      </c>
      <c r="L575" s="2">
        <v>0</v>
      </c>
      <c r="M575" s="2">
        <v>0</v>
      </c>
      <c r="N575" s="2">
        <v>0</v>
      </c>
      <c r="O575" s="151">
        <v>38.049999999999997</v>
      </c>
      <c r="P575" s="2">
        <v>0</v>
      </c>
      <c r="Q575" s="2">
        <v>0</v>
      </c>
      <c r="R575" s="2">
        <v>0</v>
      </c>
      <c r="S575" s="2">
        <v>0</v>
      </c>
      <c r="T575" s="2">
        <v>0</v>
      </c>
      <c r="U575" s="2">
        <v>38.049999999999997</v>
      </c>
      <c r="V575" t="s">
        <v>55</v>
      </c>
    </row>
    <row r="576" spans="1:22" x14ac:dyDescent="0.25">
      <c r="A576" t="s">
        <v>7941</v>
      </c>
      <c r="B576" t="s">
        <v>9776</v>
      </c>
      <c r="C576" t="s">
        <v>1</v>
      </c>
      <c r="D576" t="s">
        <v>7703</v>
      </c>
      <c r="E576" t="s">
        <v>9546</v>
      </c>
      <c r="F576" t="s">
        <v>9547</v>
      </c>
      <c r="G576">
        <v>4994</v>
      </c>
      <c r="H576">
        <v>4994</v>
      </c>
      <c r="I576">
        <v>4994</v>
      </c>
      <c r="J576">
        <v>4994</v>
      </c>
      <c r="K576">
        <v>0</v>
      </c>
      <c r="L576" s="2">
        <v>0</v>
      </c>
      <c r="M576" s="2">
        <v>0</v>
      </c>
      <c r="N576" s="2">
        <v>0</v>
      </c>
      <c r="O576" s="151">
        <v>46.9</v>
      </c>
      <c r="P576" s="2">
        <v>0</v>
      </c>
      <c r="Q576" s="2">
        <v>0</v>
      </c>
      <c r="R576" s="2">
        <v>0</v>
      </c>
      <c r="S576" s="2">
        <v>0</v>
      </c>
      <c r="T576" s="2">
        <v>0</v>
      </c>
      <c r="U576" s="2">
        <v>46.9</v>
      </c>
      <c r="V576" t="s">
        <v>55</v>
      </c>
    </row>
    <row r="577" spans="1:22" x14ac:dyDescent="0.25">
      <c r="A577" t="s">
        <v>7941</v>
      </c>
      <c r="B577" t="s">
        <v>9776</v>
      </c>
      <c r="C577" t="s">
        <v>1</v>
      </c>
      <c r="D577" t="s">
        <v>7703</v>
      </c>
      <c r="E577" t="s">
        <v>9546</v>
      </c>
      <c r="F577" t="s">
        <v>9547</v>
      </c>
      <c r="G577">
        <v>4993</v>
      </c>
      <c r="H577">
        <v>4993</v>
      </c>
      <c r="I577">
        <v>4993</v>
      </c>
      <c r="J577">
        <v>4993</v>
      </c>
      <c r="K577">
        <v>0</v>
      </c>
      <c r="L577" s="2">
        <v>0</v>
      </c>
      <c r="M577" s="2">
        <v>0</v>
      </c>
      <c r="N577" s="2">
        <v>0</v>
      </c>
      <c r="O577" s="151">
        <v>137.5</v>
      </c>
      <c r="P577" s="2">
        <v>0</v>
      </c>
      <c r="Q577" s="2">
        <v>0</v>
      </c>
      <c r="R577" s="2">
        <v>0</v>
      </c>
      <c r="S577" s="2">
        <v>0</v>
      </c>
      <c r="T577" s="2">
        <v>0</v>
      </c>
      <c r="U577" s="2">
        <v>137.5</v>
      </c>
      <c r="V577" t="s">
        <v>55</v>
      </c>
    </row>
    <row r="578" spans="1:22" x14ac:dyDescent="0.25">
      <c r="A578" t="s">
        <v>7941</v>
      </c>
      <c r="B578" t="s">
        <v>9776</v>
      </c>
      <c r="C578" t="s">
        <v>1</v>
      </c>
      <c r="D578" t="s">
        <v>7703</v>
      </c>
      <c r="E578" t="s">
        <v>9546</v>
      </c>
      <c r="F578" t="s">
        <v>9547</v>
      </c>
      <c r="G578">
        <v>4992</v>
      </c>
      <c r="H578">
        <v>4992</v>
      </c>
      <c r="I578">
        <v>4992</v>
      </c>
      <c r="J578">
        <v>4992</v>
      </c>
      <c r="K578">
        <v>0</v>
      </c>
      <c r="L578" s="2">
        <v>0</v>
      </c>
      <c r="M578" s="2">
        <v>0</v>
      </c>
      <c r="N578" s="2">
        <v>0</v>
      </c>
      <c r="O578" s="151">
        <v>45</v>
      </c>
      <c r="P578" s="2">
        <v>0</v>
      </c>
      <c r="Q578" s="2">
        <v>0</v>
      </c>
      <c r="R578" s="2">
        <v>0</v>
      </c>
      <c r="S578" s="2">
        <v>0</v>
      </c>
      <c r="T578" s="2">
        <v>0</v>
      </c>
      <c r="U578" s="2">
        <v>45</v>
      </c>
      <c r="V578" t="s">
        <v>55</v>
      </c>
    </row>
    <row r="579" spans="1:22" x14ac:dyDescent="0.25">
      <c r="A579" t="s">
        <v>7941</v>
      </c>
      <c r="B579" t="s">
        <v>9776</v>
      </c>
      <c r="C579" t="s">
        <v>1</v>
      </c>
      <c r="D579" t="s">
        <v>7703</v>
      </c>
      <c r="E579" t="s">
        <v>9546</v>
      </c>
      <c r="F579" t="s">
        <v>9547</v>
      </c>
      <c r="G579">
        <v>4991</v>
      </c>
      <c r="H579">
        <v>4991</v>
      </c>
      <c r="I579">
        <v>4991</v>
      </c>
      <c r="J579">
        <v>4991</v>
      </c>
      <c r="K579">
        <v>0</v>
      </c>
      <c r="L579" s="2">
        <v>0</v>
      </c>
      <c r="M579" s="2">
        <v>0</v>
      </c>
      <c r="N579" s="2">
        <v>0</v>
      </c>
      <c r="O579" s="151">
        <v>93</v>
      </c>
      <c r="P579" s="2">
        <v>0</v>
      </c>
      <c r="Q579" s="2">
        <v>0</v>
      </c>
      <c r="R579" s="2">
        <v>0</v>
      </c>
      <c r="S579" s="2">
        <v>0</v>
      </c>
      <c r="T579" s="2">
        <v>0</v>
      </c>
      <c r="U579" s="2">
        <v>93</v>
      </c>
      <c r="V579" t="s">
        <v>55</v>
      </c>
    </row>
    <row r="580" spans="1:22" x14ac:dyDescent="0.25">
      <c r="A580" t="s">
        <v>7941</v>
      </c>
      <c r="B580" t="s">
        <v>9776</v>
      </c>
      <c r="C580" t="s">
        <v>1</v>
      </c>
      <c r="D580" t="s">
        <v>7703</v>
      </c>
      <c r="E580" t="s">
        <v>9546</v>
      </c>
      <c r="F580" t="s">
        <v>9547</v>
      </c>
      <c r="G580">
        <v>4990</v>
      </c>
      <c r="H580">
        <v>4990</v>
      </c>
      <c r="I580">
        <v>4990</v>
      </c>
      <c r="J580">
        <v>4990</v>
      </c>
      <c r="K580">
        <v>0</v>
      </c>
      <c r="L580" s="2">
        <v>0</v>
      </c>
      <c r="M580" s="2">
        <v>0</v>
      </c>
      <c r="N580" s="2">
        <v>0</v>
      </c>
      <c r="O580" s="151">
        <v>377</v>
      </c>
      <c r="P580" s="2">
        <v>0</v>
      </c>
      <c r="Q580" s="2">
        <v>0</v>
      </c>
      <c r="R580" s="2">
        <v>0</v>
      </c>
      <c r="S580" s="2">
        <v>0</v>
      </c>
      <c r="T580" s="2">
        <v>0</v>
      </c>
      <c r="U580" s="2">
        <v>377</v>
      </c>
      <c r="V580" t="s">
        <v>55</v>
      </c>
    </row>
    <row r="581" spans="1:22" x14ac:dyDescent="0.25">
      <c r="A581" t="s">
        <v>7941</v>
      </c>
      <c r="B581" t="s">
        <v>9776</v>
      </c>
      <c r="C581" t="s">
        <v>1</v>
      </c>
      <c r="D581" t="s">
        <v>7703</v>
      </c>
      <c r="E581" t="s">
        <v>9546</v>
      </c>
      <c r="F581" t="s">
        <v>9547</v>
      </c>
      <c r="G581">
        <v>4989</v>
      </c>
      <c r="H581">
        <v>4989</v>
      </c>
      <c r="I581">
        <v>4989</v>
      </c>
      <c r="J581">
        <v>4989</v>
      </c>
      <c r="K581">
        <v>0</v>
      </c>
      <c r="L581" s="2">
        <v>0</v>
      </c>
      <c r="M581" s="2">
        <v>0</v>
      </c>
      <c r="N581" s="2">
        <v>0</v>
      </c>
      <c r="O581" s="151">
        <v>39.5</v>
      </c>
      <c r="P581" s="2">
        <v>0</v>
      </c>
      <c r="Q581" s="2">
        <v>0</v>
      </c>
      <c r="R581" s="2">
        <v>0</v>
      </c>
      <c r="S581" s="2">
        <v>0</v>
      </c>
      <c r="T581" s="2">
        <v>0</v>
      </c>
      <c r="U581" s="2">
        <v>39.5</v>
      </c>
      <c r="V581" t="s">
        <v>55</v>
      </c>
    </row>
    <row r="582" spans="1:22" x14ac:dyDescent="0.25">
      <c r="A582" t="s">
        <v>7941</v>
      </c>
      <c r="B582" t="s">
        <v>9776</v>
      </c>
      <c r="C582" t="s">
        <v>1</v>
      </c>
      <c r="D582" t="s">
        <v>7703</v>
      </c>
      <c r="E582" t="s">
        <v>9546</v>
      </c>
      <c r="F582" t="s">
        <v>9547</v>
      </c>
      <c r="G582">
        <v>4988</v>
      </c>
      <c r="H582">
        <v>4988</v>
      </c>
      <c r="I582">
        <v>4988</v>
      </c>
      <c r="J582">
        <v>4988</v>
      </c>
      <c r="K582">
        <v>0</v>
      </c>
      <c r="L582" s="2">
        <v>0</v>
      </c>
      <c r="M582" s="2">
        <v>0</v>
      </c>
      <c r="N582" s="2">
        <v>0</v>
      </c>
      <c r="O582" s="151">
        <v>135</v>
      </c>
      <c r="P582" s="2">
        <v>0</v>
      </c>
      <c r="Q582" s="2">
        <v>0</v>
      </c>
      <c r="R582" s="2">
        <v>0</v>
      </c>
      <c r="S582" s="2">
        <v>0</v>
      </c>
      <c r="T582" s="2">
        <v>0</v>
      </c>
      <c r="U582" s="2">
        <v>135</v>
      </c>
      <c r="V582" t="s">
        <v>55</v>
      </c>
    </row>
    <row r="583" spans="1:22" x14ac:dyDescent="0.25">
      <c r="A583" t="s">
        <v>7941</v>
      </c>
      <c r="B583" t="s">
        <v>9776</v>
      </c>
      <c r="C583" t="s">
        <v>1</v>
      </c>
      <c r="D583" t="s">
        <v>7703</v>
      </c>
      <c r="E583" t="s">
        <v>9546</v>
      </c>
      <c r="F583" t="s">
        <v>9547</v>
      </c>
      <c r="G583">
        <v>4987</v>
      </c>
      <c r="H583">
        <v>4987</v>
      </c>
      <c r="I583">
        <v>4987</v>
      </c>
      <c r="J583">
        <v>4987</v>
      </c>
      <c r="K583">
        <v>0</v>
      </c>
      <c r="L583" s="2">
        <v>0</v>
      </c>
      <c r="M583" s="2">
        <v>0</v>
      </c>
      <c r="N583" s="2">
        <v>0</v>
      </c>
      <c r="O583" s="151">
        <v>396.96</v>
      </c>
      <c r="P583" s="2">
        <v>0</v>
      </c>
      <c r="Q583" s="2">
        <v>0</v>
      </c>
      <c r="R583" s="2">
        <v>0</v>
      </c>
      <c r="S583" s="2">
        <v>0</v>
      </c>
      <c r="T583" s="2">
        <v>0</v>
      </c>
      <c r="U583" s="2">
        <v>396.96</v>
      </c>
      <c r="V583" t="s">
        <v>55</v>
      </c>
    </row>
    <row r="584" spans="1:22" x14ac:dyDescent="0.25">
      <c r="A584" t="s">
        <v>7941</v>
      </c>
      <c r="B584" t="s">
        <v>9776</v>
      </c>
      <c r="C584" t="s">
        <v>1</v>
      </c>
      <c r="D584" t="s">
        <v>7703</v>
      </c>
      <c r="E584" t="s">
        <v>9546</v>
      </c>
      <c r="F584" t="s">
        <v>9547</v>
      </c>
      <c r="G584">
        <v>4986</v>
      </c>
      <c r="H584">
        <v>4986</v>
      </c>
      <c r="I584">
        <v>4986</v>
      </c>
      <c r="J584">
        <v>4986</v>
      </c>
      <c r="K584">
        <v>0</v>
      </c>
      <c r="L584" s="2">
        <v>0</v>
      </c>
      <c r="M584" s="2">
        <v>0</v>
      </c>
      <c r="N584" s="2">
        <v>0</v>
      </c>
      <c r="O584" s="151">
        <v>417.2</v>
      </c>
      <c r="P584" s="2">
        <v>0</v>
      </c>
      <c r="Q584" s="2">
        <v>0</v>
      </c>
      <c r="R584" s="2">
        <v>0</v>
      </c>
      <c r="S584" s="2">
        <v>0</v>
      </c>
      <c r="T584" s="2">
        <v>0</v>
      </c>
      <c r="U584" s="2">
        <v>417.2</v>
      </c>
      <c r="V584" t="s">
        <v>55</v>
      </c>
    </row>
    <row r="585" spans="1:22" x14ac:dyDescent="0.25">
      <c r="A585" t="s">
        <v>7941</v>
      </c>
      <c r="B585" t="s">
        <v>9776</v>
      </c>
      <c r="C585" t="s">
        <v>1</v>
      </c>
      <c r="D585" t="s">
        <v>7703</v>
      </c>
      <c r="E585" t="s">
        <v>9546</v>
      </c>
      <c r="F585" t="s">
        <v>9547</v>
      </c>
      <c r="G585">
        <v>4985</v>
      </c>
      <c r="H585">
        <v>4985</v>
      </c>
      <c r="I585">
        <v>4985</v>
      </c>
      <c r="J585">
        <v>4985</v>
      </c>
      <c r="K585">
        <v>0</v>
      </c>
      <c r="L585" s="2">
        <v>0</v>
      </c>
      <c r="M585" s="2">
        <v>0</v>
      </c>
      <c r="N585" s="2">
        <v>0</v>
      </c>
      <c r="O585" s="151">
        <v>211.5</v>
      </c>
      <c r="P585" s="2">
        <v>0</v>
      </c>
      <c r="Q585" s="2">
        <v>0</v>
      </c>
      <c r="R585" s="2">
        <v>0</v>
      </c>
      <c r="S585" s="2">
        <v>0</v>
      </c>
      <c r="T585" s="2">
        <v>0</v>
      </c>
      <c r="U585" s="2">
        <v>211.5</v>
      </c>
      <c r="V585" t="s">
        <v>55</v>
      </c>
    </row>
    <row r="586" spans="1:22" x14ac:dyDescent="0.25">
      <c r="A586" t="s">
        <v>7941</v>
      </c>
      <c r="B586" t="s">
        <v>9776</v>
      </c>
      <c r="C586" t="s">
        <v>1</v>
      </c>
      <c r="D586" t="s">
        <v>7703</v>
      </c>
      <c r="E586" t="s">
        <v>9546</v>
      </c>
      <c r="F586" t="s">
        <v>9547</v>
      </c>
      <c r="G586">
        <v>4984</v>
      </c>
      <c r="H586">
        <v>4984</v>
      </c>
      <c r="I586">
        <v>4984</v>
      </c>
      <c r="J586">
        <v>4984</v>
      </c>
      <c r="K586">
        <v>0</v>
      </c>
      <c r="L586" s="2">
        <v>0</v>
      </c>
      <c r="M586" s="2">
        <v>0</v>
      </c>
      <c r="N586" s="2">
        <v>0</v>
      </c>
      <c r="O586" s="151">
        <v>472</v>
      </c>
      <c r="P586" s="2">
        <v>0</v>
      </c>
      <c r="Q586" s="2">
        <v>0</v>
      </c>
      <c r="R586" s="2">
        <v>0</v>
      </c>
      <c r="S586" s="2">
        <v>0</v>
      </c>
      <c r="T586" s="2">
        <v>0</v>
      </c>
      <c r="U586" s="2">
        <v>472</v>
      </c>
      <c r="V586" t="s">
        <v>55</v>
      </c>
    </row>
    <row r="587" spans="1:22" x14ac:dyDescent="0.25">
      <c r="A587" t="s">
        <v>7941</v>
      </c>
      <c r="B587" t="s">
        <v>9775</v>
      </c>
      <c r="C587" t="s">
        <v>1</v>
      </c>
      <c r="D587" t="s">
        <v>7703</v>
      </c>
      <c r="E587" t="s">
        <v>9546</v>
      </c>
      <c r="F587" t="s">
        <v>9547</v>
      </c>
      <c r="G587">
        <v>4983</v>
      </c>
      <c r="H587">
        <v>4983</v>
      </c>
      <c r="I587">
        <v>4983</v>
      </c>
      <c r="J587">
        <v>4983</v>
      </c>
      <c r="K587">
        <v>0</v>
      </c>
      <c r="L587" s="2">
        <v>0</v>
      </c>
      <c r="M587" s="2">
        <v>0</v>
      </c>
      <c r="N587" s="2">
        <v>0</v>
      </c>
      <c r="O587" s="151">
        <v>2176</v>
      </c>
      <c r="P587" s="2">
        <v>0</v>
      </c>
      <c r="Q587" s="2">
        <v>0</v>
      </c>
      <c r="R587" s="2">
        <v>0</v>
      </c>
      <c r="S587" s="2">
        <v>0</v>
      </c>
      <c r="T587" s="2">
        <v>0</v>
      </c>
      <c r="U587" s="2">
        <v>2176</v>
      </c>
      <c r="V587" t="s">
        <v>55</v>
      </c>
    </row>
    <row r="588" spans="1:22" x14ac:dyDescent="0.25">
      <c r="A588" t="s">
        <v>7941</v>
      </c>
      <c r="B588" t="s">
        <v>9775</v>
      </c>
      <c r="C588" t="s">
        <v>1</v>
      </c>
      <c r="D588" t="s">
        <v>7703</v>
      </c>
      <c r="E588" t="s">
        <v>9546</v>
      </c>
      <c r="F588" t="s">
        <v>9547</v>
      </c>
      <c r="G588">
        <v>4982</v>
      </c>
      <c r="H588">
        <v>4982</v>
      </c>
      <c r="I588">
        <v>4982</v>
      </c>
      <c r="J588">
        <v>4982</v>
      </c>
      <c r="K588">
        <v>0</v>
      </c>
      <c r="L588" s="2">
        <v>0</v>
      </c>
      <c r="M588" s="2">
        <v>0</v>
      </c>
      <c r="N588" s="2">
        <v>0</v>
      </c>
      <c r="O588" s="151">
        <v>58.94</v>
      </c>
      <c r="P588" s="2">
        <v>0</v>
      </c>
      <c r="Q588" s="2">
        <v>0</v>
      </c>
      <c r="R588" s="2">
        <v>0</v>
      </c>
      <c r="S588" s="2">
        <v>0</v>
      </c>
      <c r="T588" s="2">
        <v>0</v>
      </c>
      <c r="U588" s="2">
        <v>58.94</v>
      </c>
      <c r="V588" t="s">
        <v>55</v>
      </c>
    </row>
    <row r="589" spans="1:22" x14ac:dyDescent="0.25">
      <c r="A589" t="s">
        <v>7941</v>
      </c>
      <c r="B589" t="s">
        <v>9775</v>
      </c>
      <c r="C589" t="s">
        <v>1</v>
      </c>
      <c r="D589" t="s">
        <v>7703</v>
      </c>
      <c r="E589" t="s">
        <v>9546</v>
      </c>
      <c r="F589" t="s">
        <v>9547</v>
      </c>
      <c r="G589">
        <v>4981</v>
      </c>
      <c r="H589">
        <v>4981</v>
      </c>
      <c r="I589">
        <v>4981</v>
      </c>
      <c r="J589">
        <v>4981</v>
      </c>
      <c r="K589">
        <v>0</v>
      </c>
      <c r="L589" s="2">
        <v>0</v>
      </c>
      <c r="M589" s="2">
        <v>0</v>
      </c>
      <c r="N589" s="2">
        <v>0</v>
      </c>
      <c r="O589" s="151">
        <v>252.5</v>
      </c>
      <c r="P589" s="2">
        <v>0</v>
      </c>
      <c r="Q589" s="2">
        <v>0</v>
      </c>
      <c r="R589" s="2">
        <v>0</v>
      </c>
      <c r="S589" s="2">
        <v>0</v>
      </c>
      <c r="T589" s="2">
        <v>0</v>
      </c>
      <c r="U589" s="2">
        <v>252.5</v>
      </c>
      <c r="V589" t="s">
        <v>55</v>
      </c>
    </row>
    <row r="590" spans="1:22" x14ac:dyDescent="0.25">
      <c r="A590" t="s">
        <v>7941</v>
      </c>
      <c r="B590" t="s">
        <v>9775</v>
      </c>
      <c r="C590" t="s">
        <v>1</v>
      </c>
      <c r="D590" t="s">
        <v>7703</v>
      </c>
      <c r="E590" t="s">
        <v>9546</v>
      </c>
      <c r="F590" t="s">
        <v>9547</v>
      </c>
      <c r="G590">
        <v>4980</v>
      </c>
      <c r="H590">
        <v>4980</v>
      </c>
      <c r="I590">
        <v>4980</v>
      </c>
      <c r="J590">
        <v>4980</v>
      </c>
      <c r="K590">
        <v>0</v>
      </c>
      <c r="L590" s="2">
        <v>0</v>
      </c>
      <c r="M590" s="2">
        <v>0</v>
      </c>
      <c r="N590" s="2">
        <v>0</v>
      </c>
      <c r="O590" s="151">
        <v>69.3</v>
      </c>
      <c r="P590" s="2">
        <v>0</v>
      </c>
      <c r="Q590" s="2">
        <v>0</v>
      </c>
      <c r="R590" s="2">
        <v>0</v>
      </c>
      <c r="S590" s="2">
        <v>0</v>
      </c>
      <c r="T590" s="2">
        <v>0</v>
      </c>
      <c r="U590" s="2">
        <v>69.3</v>
      </c>
      <c r="V590" t="s">
        <v>55</v>
      </c>
    </row>
    <row r="591" spans="1:22" x14ac:dyDescent="0.25">
      <c r="A591" t="s">
        <v>7941</v>
      </c>
      <c r="B591" t="s">
        <v>9775</v>
      </c>
      <c r="C591" t="s">
        <v>1</v>
      </c>
      <c r="D591" t="s">
        <v>7703</v>
      </c>
      <c r="E591" t="s">
        <v>9546</v>
      </c>
      <c r="F591" t="s">
        <v>9547</v>
      </c>
      <c r="G591">
        <v>4979</v>
      </c>
      <c r="H591">
        <v>4979</v>
      </c>
      <c r="I591">
        <v>4979</v>
      </c>
      <c r="J591">
        <v>4979</v>
      </c>
      <c r="K591">
        <v>0</v>
      </c>
      <c r="L591" s="2">
        <v>0</v>
      </c>
      <c r="M591" s="2">
        <v>0</v>
      </c>
      <c r="N591" s="2">
        <v>0</v>
      </c>
      <c r="O591" s="151">
        <v>24</v>
      </c>
      <c r="P591" s="2">
        <v>0</v>
      </c>
      <c r="Q591" s="2">
        <v>0</v>
      </c>
      <c r="R591" s="2">
        <v>0</v>
      </c>
      <c r="S591" s="2">
        <v>0</v>
      </c>
      <c r="T591" s="2">
        <v>0</v>
      </c>
      <c r="U591" s="2">
        <v>24</v>
      </c>
      <c r="V591" t="s">
        <v>55</v>
      </c>
    </row>
    <row r="592" spans="1:22" x14ac:dyDescent="0.25">
      <c r="A592" t="s">
        <v>7941</v>
      </c>
      <c r="B592" t="s">
        <v>9775</v>
      </c>
      <c r="C592" t="s">
        <v>1</v>
      </c>
      <c r="D592" t="s">
        <v>7703</v>
      </c>
      <c r="E592" t="s">
        <v>9546</v>
      </c>
      <c r="F592" t="s">
        <v>9547</v>
      </c>
      <c r="G592">
        <v>4978</v>
      </c>
      <c r="H592">
        <v>4978</v>
      </c>
      <c r="I592">
        <v>4978</v>
      </c>
      <c r="J592">
        <v>4978</v>
      </c>
      <c r="K592">
        <v>0</v>
      </c>
      <c r="L592" s="2">
        <v>0</v>
      </c>
      <c r="M592" s="2">
        <v>0</v>
      </c>
      <c r="N592" s="2">
        <v>0</v>
      </c>
      <c r="O592" s="151">
        <v>430.5</v>
      </c>
      <c r="P592" s="2">
        <v>0</v>
      </c>
      <c r="Q592" s="2">
        <v>0</v>
      </c>
      <c r="R592" s="2">
        <v>0</v>
      </c>
      <c r="S592" s="2">
        <v>0</v>
      </c>
      <c r="T592" s="2">
        <v>0</v>
      </c>
      <c r="U592" s="2">
        <v>430.5</v>
      </c>
      <c r="V592" t="s">
        <v>55</v>
      </c>
    </row>
    <row r="593" spans="1:22" x14ac:dyDescent="0.25">
      <c r="A593" t="s">
        <v>7941</v>
      </c>
      <c r="B593" t="s">
        <v>9775</v>
      </c>
      <c r="C593" t="s">
        <v>1</v>
      </c>
      <c r="D593" t="s">
        <v>7703</v>
      </c>
      <c r="E593" t="s">
        <v>9546</v>
      </c>
      <c r="F593" t="s">
        <v>9547</v>
      </c>
      <c r="G593">
        <v>4977</v>
      </c>
      <c r="H593">
        <v>4977</v>
      </c>
      <c r="I593">
        <v>4977</v>
      </c>
      <c r="J593">
        <v>4977</v>
      </c>
      <c r="K593">
        <v>0</v>
      </c>
      <c r="L593" s="2">
        <v>0</v>
      </c>
      <c r="M593" s="2">
        <v>0</v>
      </c>
      <c r="N593" s="2">
        <v>0</v>
      </c>
      <c r="O593" s="151">
        <v>152.31</v>
      </c>
      <c r="P593" s="2">
        <v>0</v>
      </c>
      <c r="Q593" s="2">
        <v>0</v>
      </c>
      <c r="R593" s="2">
        <v>0</v>
      </c>
      <c r="S593" s="2">
        <v>0</v>
      </c>
      <c r="T593" s="2">
        <v>0</v>
      </c>
      <c r="U593" s="2">
        <v>152.31</v>
      </c>
      <c r="V593" t="s">
        <v>55</v>
      </c>
    </row>
    <row r="594" spans="1:22" x14ac:dyDescent="0.25">
      <c r="A594" t="s">
        <v>7941</v>
      </c>
      <c r="B594" t="s">
        <v>9775</v>
      </c>
      <c r="C594" t="s">
        <v>1</v>
      </c>
      <c r="D594" t="s">
        <v>7703</v>
      </c>
      <c r="E594" t="s">
        <v>9546</v>
      </c>
      <c r="F594" t="s">
        <v>9547</v>
      </c>
      <c r="G594">
        <v>4976</v>
      </c>
      <c r="H594">
        <v>4976</v>
      </c>
      <c r="I594">
        <v>4976</v>
      </c>
      <c r="J594">
        <v>4976</v>
      </c>
      <c r="K594">
        <v>0</v>
      </c>
      <c r="L594" s="2">
        <v>0</v>
      </c>
      <c r="M594" s="2">
        <v>0</v>
      </c>
      <c r="N594" s="2">
        <v>0</v>
      </c>
      <c r="O594" s="151">
        <v>111.9</v>
      </c>
      <c r="P594" s="2">
        <v>0</v>
      </c>
      <c r="Q594" s="2">
        <v>0</v>
      </c>
      <c r="R594" s="2">
        <v>0</v>
      </c>
      <c r="S594" s="2">
        <v>0</v>
      </c>
      <c r="T594" s="2">
        <v>0</v>
      </c>
      <c r="U594" s="2">
        <v>111.9</v>
      </c>
      <c r="V594" t="s">
        <v>55</v>
      </c>
    </row>
    <row r="595" spans="1:22" x14ac:dyDescent="0.25">
      <c r="A595" t="s">
        <v>7941</v>
      </c>
      <c r="B595" t="s">
        <v>9775</v>
      </c>
      <c r="C595" t="s">
        <v>1</v>
      </c>
      <c r="D595" t="s">
        <v>7703</v>
      </c>
      <c r="E595" t="s">
        <v>9546</v>
      </c>
      <c r="F595" t="s">
        <v>9547</v>
      </c>
      <c r="G595">
        <v>4975</v>
      </c>
      <c r="H595">
        <v>4975</v>
      </c>
      <c r="I595">
        <v>4975</v>
      </c>
      <c r="J595">
        <v>4975</v>
      </c>
      <c r="K595">
        <v>0</v>
      </c>
      <c r="L595" s="2">
        <v>0</v>
      </c>
      <c r="M595" s="2">
        <v>0</v>
      </c>
      <c r="N595" s="2">
        <v>0</v>
      </c>
      <c r="O595" s="151">
        <v>89.1</v>
      </c>
      <c r="P595" s="2">
        <v>0</v>
      </c>
      <c r="Q595" s="2">
        <v>0</v>
      </c>
      <c r="R595" s="2">
        <v>0</v>
      </c>
      <c r="S595" s="2">
        <v>0</v>
      </c>
      <c r="T595" s="2">
        <v>0</v>
      </c>
      <c r="U595" s="2">
        <v>89.1</v>
      </c>
      <c r="V595" t="s">
        <v>55</v>
      </c>
    </row>
    <row r="596" spans="1:22" x14ac:dyDescent="0.25">
      <c r="A596" t="s">
        <v>7941</v>
      </c>
      <c r="B596" t="s">
        <v>9775</v>
      </c>
      <c r="C596" t="s">
        <v>1</v>
      </c>
      <c r="D596" t="s">
        <v>7703</v>
      </c>
      <c r="E596" t="s">
        <v>9546</v>
      </c>
      <c r="F596" t="s">
        <v>9547</v>
      </c>
      <c r="G596">
        <v>4974</v>
      </c>
      <c r="H596">
        <v>4974</v>
      </c>
      <c r="I596">
        <v>4974</v>
      </c>
      <c r="J596">
        <v>4974</v>
      </c>
      <c r="K596">
        <v>0</v>
      </c>
      <c r="L596" s="2">
        <v>0</v>
      </c>
      <c r="M596" s="2">
        <v>0</v>
      </c>
      <c r="N596" s="2">
        <v>0</v>
      </c>
      <c r="O596" s="151">
        <v>7.95</v>
      </c>
      <c r="P596" s="2">
        <v>0</v>
      </c>
      <c r="Q596" s="2">
        <v>0</v>
      </c>
      <c r="R596" s="2">
        <v>0</v>
      </c>
      <c r="S596" s="2">
        <v>0</v>
      </c>
      <c r="T596" s="2">
        <v>0</v>
      </c>
      <c r="U596" s="2">
        <v>7.95</v>
      </c>
      <c r="V596" t="s">
        <v>55</v>
      </c>
    </row>
    <row r="597" spans="1:22" x14ac:dyDescent="0.25">
      <c r="A597" t="s">
        <v>7941</v>
      </c>
      <c r="B597" t="s">
        <v>9775</v>
      </c>
      <c r="C597" t="s">
        <v>1</v>
      </c>
      <c r="D597" t="s">
        <v>7703</v>
      </c>
      <c r="E597" t="s">
        <v>9546</v>
      </c>
      <c r="F597" t="s">
        <v>9547</v>
      </c>
      <c r="G597">
        <v>4973</v>
      </c>
      <c r="H597">
        <v>4973</v>
      </c>
      <c r="I597">
        <v>4973</v>
      </c>
      <c r="J597">
        <v>4973</v>
      </c>
      <c r="K597">
        <v>0</v>
      </c>
      <c r="L597" s="2">
        <v>0</v>
      </c>
      <c r="M597" s="2">
        <v>0</v>
      </c>
      <c r="N597" s="2">
        <v>0</v>
      </c>
      <c r="O597" s="151">
        <v>110</v>
      </c>
      <c r="P597" s="2">
        <v>0</v>
      </c>
      <c r="Q597" s="2">
        <v>0</v>
      </c>
      <c r="R597" s="2">
        <v>0</v>
      </c>
      <c r="S597" s="2">
        <v>0</v>
      </c>
      <c r="T597" s="2">
        <v>0</v>
      </c>
      <c r="U597" s="2">
        <v>110</v>
      </c>
      <c r="V597" t="s">
        <v>55</v>
      </c>
    </row>
    <row r="598" spans="1:22" x14ac:dyDescent="0.25">
      <c r="A598" t="s">
        <v>7941</v>
      </c>
      <c r="B598" t="s">
        <v>9775</v>
      </c>
      <c r="C598" t="s">
        <v>1</v>
      </c>
      <c r="D598" t="s">
        <v>7703</v>
      </c>
      <c r="E598" t="s">
        <v>9546</v>
      </c>
      <c r="F598" t="s">
        <v>9547</v>
      </c>
      <c r="G598">
        <v>4972</v>
      </c>
      <c r="H598">
        <v>4972</v>
      </c>
      <c r="I598">
        <v>4972</v>
      </c>
      <c r="J598">
        <v>4972</v>
      </c>
      <c r="K598">
        <v>0</v>
      </c>
      <c r="L598" s="2">
        <v>0</v>
      </c>
      <c r="M598" s="2">
        <v>0</v>
      </c>
      <c r="N598" s="2">
        <v>0</v>
      </c>
      <c r="O598" s="151">
        <v>100</v>
      </c>
      <c r="P598" s="2">
        <v>0</v>
      </c>
      <c r="Q598" s="2">
        <v>0</v>
      </c>
      <c r="R598" s="2">
        <v>0</v>
      </c>
      <c r="S598" s="2">
        <v>0</v>
      </c>
      <c r="T598" s="2">
        <v>0</v>
      </c>
      <c r="U598" s="2">
        <v>100</v>
      </c>
      <c r="V598" t="s">
        <v>55</v>
      </c>
    </row>
    <row r="599" spans="1:22" x14ac:dyDescent="0.25">
      <c r="A599" t="s">
        <v>7941</v>
      </c>
      <c r="B599" t="s">
        <v>9775</v>
      </c>
      <c r="C599" t="s">
        <v>1</v>
      </c>
      <c r="D599" t="s">
        <v>7703</v>
      </c>
      <c r="E599" t="s">
        <v>9546</v>
      </c>
      <c r="F599" t="s">
        <v>9547</v>
      </c>
      <c r="G599">
        <v>4971</v>
      </c>
      <c r="H599">
        <v>4971</v>
      </c>
      <c r="I599">
        <v>4971</v>
      </c>
      <c r="J599">
        <v>4971</v>
      </c>
      <c r="K599">
        <v>0</v>
      </c>
      <c r="L599" s="2">
        <v>0</v>
      </c>
      <c r="M599" s="2">
        <v>0</v>
      </c>
      <c r="N599" s="2">
        <v>0</v>
      </c>
      <c r="O599" s="151">
        <v>119</v>
      </c>
      <c r="P599" s="2">
        <v>0</v>
      </c>
      <c r="Q599" s="2">
        <v>0</v>
      </c>
      <c r="R599" s="2">
        <v>0</v>
      </c>
      <c r="S599" s="2">
        <v>0</v>
      </c>
      <c r="T599" s="2">
        <v>0</v>
      </c>
      <c r="U599" s="2">
        <v>119</v>
      </c>
      <c r="V599" t="s">
        <v>55</v>
      </c>
    </row>
    <row r="600" spans="1:22" x14ac:dyDescent="0.25">
      <c r="A600" t="s">
        <v>7941</v>
      </c>
      <c r="B600" t="s">
        <v>9775</v>
      </c>
      <c r="C600" t="s">
        <v>1</v>
      </c>
      <c r="D600" t="s">
        <v>7703</v>
      </c>
      <c r="E600" t="s">
        <v>9546</v>
      </c>
      <c r="F600" t="s">
        <v>9547</v>
      </c>
      <c r="G600">
        <v>4970</v>
      </c>
      <c r="H600">
        <v>4970</v>
      </c>
      <c r="I600">
        <v>4970</v>
      </c>
      <c r="J600">
        <v>4970</v>
      </c>
      <c r="K600">
        <v>0</v>
      </c>
      <c r="L600" s="2">
        <v>0</v>
      </c>
      <c r="M600" s="2">
        <v>0</v>
      </c>
      <c r="N600" s="2">
        <v>0</v>
      </c>
      <c r="O600" s="151">
        <v>55</v>
      </c>
      <c r="P600" s="2">
        <v>0</v>
      </c>
      <c r="Q600" s="2">
        <v>0</v>
      </c>
      <c r="R600" s="2">
        <v>0</v>
      </c>
      <c r="S600" s="2">
        <v>0</v>
      </c>
      <c r="T600" s="2">
        <v>0</v>
      </c>
      <c r="U600" s="2">
        <v>55</v>
      </c>
      <c r="V600" t="s">
        <v>55</v>
      </c>
    </row>
    <row r="601" spans="1:22" x14ac:dyDescent="0.25">
      <c r="A601" t="s">
        <v>7941</v>
      </c>
      <c r="B601" t="s">
        <v>9775</v>
      </c>
      <c r="C601" t="s">
        <v>1</v>
      </c>
      <c r="D601" t="s">
        <v>7703</v>
      </c>
      <c r="E601" t="s">
        <v>9546</v>
      </c>
      <c r="F601" t="s">
        <v>9547</v>
      </c>
      <c r="G601">
        <v>4969</v>
      </c>
      <c r="H601">
        <v>4969</v>
      </c>
      <c r="I601">
        <v>4969</v>
      </c>
      <c r="J601">
        <v>4969</v>
      </c>
      <c r="K601">
        <v>0</v>
      </c>
      <c r="L601" s="2">
        <v>0</v>
      </c>
      <c r="M601" s="2">
        <v>0</v>
      </c>
      <c r="N601" s="2">
        <v>0</v>
      </c>
      <c r="O601" s="151">
        <v>146</v>
      </c>
      <c r="P601" s="2">
        <v>0</v>
      </c>
      <c r="Q601" s="2">
        <v>0</v>
      </c>
      <c r="R601" s="2">
        <v>0</v>
      </c>
      <c r="S601" s="2">
        <v>0</v>
      </c>
      <c r="T601" s="2">
        <v>0</v>
      </c>
      <c r="U601" s="2">
        <v>146</v>
      </c>
      <c r="V601" t="s">
        <v>55</v>
      </c>
    </row>
    <row r="602" spans="1:22" x14ac:dyDescent="0.25">
      <c r="A602" t="s">
        <v>7941</v>
      </c>
      <c r="B602" t="s">
        <v>9775</v>
      </c>
      <c r="C602" t="s">
        <v>1</v>
      </c>
      <c r="D602" t="s">
        <v>7703</v>
      </c>
      <c r="E602" t="s">
        <v>9546</v>
      </c>
      <c r="F602" t="s">
        <v>9547</v>
      </c>
      <c r="G602">
        <v>4968</v>
      </c>
      <c r="H602">
        <v>4968</v>
      </c>
      <c r="I602">
        <v>4968</v>
      </c>
      <c r="J602">
        <v>4968</v>
      </c>
      <c r="K602">
        <v>0</v>
      </c>
      <c r="L602" s="2">
        <v>0</v>
      </c>
      <c r="M602" s="2">
        <v>0</v>
      </c>
      <c r="N602" s="2">
        <v>0</v>
      </c>
      <c r="O602" s="151">
        <v>152</v>
      </c>
      <c r="P602" s="2">
        <v>0</v>
      </c>
      <c r="Q602" s="2">
        <v>0</v>
      </c>
      <c r="R602" s="2">
        <v>0</v>
      </c>
      <c r="S602" s="2">
        <v>0</v>
      </c>
      <c r="T602" s="2">
        <v>0</v>
      </c>
      <c r="U602" s="2">
        <v>152</v>
      </c>
      <c r="V602" t="s">
        <v>55</v>
      </c>
    </row>
    <row r="603" spans="1:22" x14ac:dyDescent="0.25">
      <c r="A603" t="s">
        <v>7941</v>
      </c>
      <c r="B603" t="s">
        <v>9775</v>
      </c>
      <c r="C603" t="s">
        <v>1</v>
      </c>
      <c r="D603" t="s">
        <v>7703</v>
      </c>
      <c r="E603" t="s">
        <v>9546</v>
      </c>
      <c r="F603" t="s">
        <v>9547</v>
      </c>
      <c r="G603">
        <v>4967</v>
      </c>
      <c r="H603">
        <v>4967</v>
      </c>
      <c r="I603">
        <v>4967</v>
      </c>
      <c r="J603">
        <v>4967</v>
      </c>
      <c r="K603">
        <v>0</v>
      </c>
      <c r="L603" s="2">
        <v>0</v>
      </c>
      <c r="M603" s="2">
        <v>0</v>
      </c>
      <c r="N603" s="2">
        <v>0</v>
      </c>
      <c r="O603" s="151">
        <v>10</v>
      </c>
      <c r="P603" s="2">
        <v>0</v>
      </c>
      <c r="Q603" s="2">
        <v>0</v>
      </c>
      <c r="R603" s="2">
        <v>0</v>
      </c>
      <c r="S603" s="2">
        <v>0</v>
      </c>
      <c r="T603" s="2">
        <v>0</v>
      </c>
      <c r="U603" s="2">
        <v>10</v>
      </c>
      <c r="V603" t="s">
        <v>55</v>
      </c>
    </row>
    <row r="604" spans="1:22" x14ac:dyDescent="0.25">
      <c r="A604" t="s">
        <v>7941</v>
      </c>
      <c r="B604" t="s">
        <v>9775</v>
      </c>
      <c r="C604" t="s">
        <v>1</v>
      </c>
      <c r="D604" t="s">
        <v>7703</v>
      </c>
      <c r="E604" t="s">
        <v>9546</v>
      </c>
      <c r="F604" t="s">
        <v>9547</v>
      </c>
      <c r="G604">
        <v>4966</v>
      </c>
      <c r="H604">
        <v>4966</v>
      </c>
      <c r="I604">
        <v>4966</v>
      </c>
      <c r="J604">
        <v>4966</v>
      </c>
      <c r="K604">
        <v>0</v>
      </c>
      <c r="L604" s="2">
        <v>0</v>
      </c>
      <c r="M604" s="2">
        <v>0</v>
      </c>
      <c r="N604" s="2">
        <v>0</v>
      </c>
      <c r="O604" s="151">
        <v>22.5</v>
      </c>
      <c r="P604" s="2">
        <v>0</v>
      </c>
      <c r="Q604" s="2">
        <v>0</v>
      </c>
      <c r="R604" s="2">
        <v>0</v>
      </c>
      <c r="S604" s="2">
        <v>0</v>
      </c>
      <c r="T604" s="2">
        <v>0</v>
      </c>
      <c r="U604" s="2">
        <v>22.5</v>
      </c>
      <c r="V604" t="s">
        <v>55</v>
      </c>
    </row>
    <row r="605" spans="1:22" x14ac:dyDescent="0.25">
      <c r="A605" t="s">
        <v>7941</v>
      </c>
      <c r="B605" t="s">
        <v>9775</v>
      </c>
      <c r="C605" t="s">
        <v>1</v>
      </c>
      <c r="D605" t="s">
        <v>7703</v>
      </c>
      <c r="E605" t="s">
        <v>9546</v>
      </c>
      <c r="F605" t="s">
        <v>9547</v>
      </c>
      <c r="G605">
        <v>4965</v>
      </c>
      <c r="H605">
        <v>4965</v>
      </c>
      <c r="I605">
        <v>4965</v>
      </c>
      <c r="J605">
        <v>4965</v>
      </c>
      <c r="K605">
        <v>0</v>
      </c>
      <c r="L605" s="2">
        <v>0</v>
      </c>
      <c r="M605" s="2">
        <v>0</v>
      </c>
      <c r="N605" s="2">
        <v>0</v>
      </c>
      <c r="O605" s="151">
        <v>43.8</v>
      </c>
      <c r="P605" s="2">
        <v>0</v>
      </c>
      <c r="Q605" s="2">
        <v>0</v>
      </c>
      <c r="R605" s="2">
        <v>0</v>
      </c>
      <c r="S605" s="2">
        <v>0</v>
      </c>
      <c r="T605" s="2">
        <v>0</v>
      </c>
      <c r="U605" s="2">
        <v>43.8</v>
      </c>
      <c r="V605" t="s">
        <v>55</v>
      </c>
    </row>
    <row r="606" spans="1:22" x14ac:dyDescent="0.25">
      <c r="A606" t="s">
        <v>7941</v>
      </c>
      <c r="B606" t="s">
        <v>9775</v>
      </c>
      <c r="C606" t="s">
        <v>1</v>
      </c>
      <c r="D606" t="s">
        <v>7703</v>
      </c>
      <c r="E606" t="s">
        <v>9546</v>
      </c>
      <c r="F606" t="s">
        <v>9547</v>
      </c>
      <c r="G606">
        <v>4964</v>
      </c>
      <c r="H606">
        <v>4964</v>
      </c>
      <c r="I606">
        <v>4964</v>
      </c>
      <c r="J606">
        <v>4964</v>
      </c>
      <c r="K606">
        <v>0</v>
      </c>
      <c r="L606" s="2">
        <v>0</v>
      </c>
      <c r="M606" s="2">
        <v>0</v>
      </c>
      <c r="N606" s="2">
        <v>0</v>
      </c>
      <c r="O606" s="151">
        <v>39.5</v>
      </c>
      <c r="P606" s="2">
        <v>0</v>
      </c>
      <c r="Q606" s="2">
        <v>0</v>
      </c>
      <c r="R606" s="2">
        <v>0</v>
      </c>
      <c r="S606" s="2">
        <v>0</v>
      </c>
      <c r="T606" s="2">
        <v>0</v>
      </c>
      <c r="U606" s="2">
        <v>39.5</v>
      </c>
      <c r="V606" t="s">
        <v>55</v>
      </c>
    </row>
    <row r="607" spans="1:22" x14ac:dyDescent="0.25">
      <c r="A607" t="s">
        <v>7941</v>
      </c>
      <c r="B607" t="s">
        <v>9775</v>
      </c>
      <c r="C607" t="s">
        <v>1</v>
      </c>
      <c r="D607" t="s">
        <v>7703</v>
      </c>
      <c r="E607" t="s">
        <v>9546</v>
      </c>
      <c r="F607" t="s">
        <v>9547</v>
      </c>
      <c r="G607">
        <v>4963</v>
      </c>
      <c r="H607">
        <v>4963</v>
      </c>
      <c r="I607">
        <v>4963</v>
      </c>
      <c r="J607">
        <v>4963</v>
      </c>
      <c r="K607">
        <v>0</v>
      </c>
      <c r="L607" s="2">
        <v>0</v>
      </c>
      <c r="M607" s="2">
        <v>0</v>
      </c>
      <c r="N607" s="2">
        <v>0</v>
      </c>
      <c r="O607" s="151">
        <v>108.1</v>
      </c>
      <c r="P607" s="2">
        <v>0</v>
      </c>
      <c r="Q607" s="2">
        <v>0</v>
      </c>
      <c r="R607" s="2">
        <v>0</v>
      </c>
      <c r="S607" s="2">
        <v>0</v>
      </c>
      <c r="T607" s="2">
        <v>0</v>
      </c>
      <c r="U607" s="2">
        <v>108.1</v>
      </c>
      <c r="V607" t="s">
        <v>55</v>
      </c>
    </row>
    <row r="608" spans="1:22" x14ac:dyDescent="0.25">
      <c r="A608" t="s">
        <v>7941</v>
      </c>
      <c r="B608" t="s">
        <v>9775</v>
      </c>
      <c r="C608" t="s">
        <v>1</v>
      </c>
      <c r="D608" t="s">
        <v>7703</v>
      </c>
      <c r="E608" t="s">
        <v>9546</v>
      </c>
      <c r="F608" t="s">
        <v>9547</v>
      </c>
      <c r="G608">
        <v>4962</v>
      </c>
      <c r="H608">
        <v>4962</v>
      </c>
      <c r="I608">
        <v>4962</v>
      </c>
      <c r="J608">
        <v>4962</v>
      </c>
      <c r="K608">
        <v>0</v>
      </c>
      <c r="L608" s="2">
        <v>0</v>
      </c>
      <c r="M608" s="2">
        <v>0</v>
      </c>
      <c r="N608" s="2">
        <v>0</v>
      </c>
      <c r="O608" s="151">
        <v>270</v>
      </c>
      <c r="P608" s="2">
        <v>0</v>
      </c>
      <c r="Q608" s="2">
        <v>0</v>
      </c>
      <c r="R608" s="2">
        <v>0</v>
      </c>
      <c r="S608" s="2">
        <v>0</v>
      </c>
      <c r="T608" s="2">
        <v>0</v>
      </c>
      <c r="U608" s="2">
        <v>270</v>
      </c>
      <c r="V608" t="s">
        <v>55</v>
      </c>
    </row>
    <row r="609" spans="1:22" x14ac:dyDescent="0.25">
      <c r="A609" t="s">
        <v>7941</v>
      </c>
      <c r="B609" t="s">
        <v>9775</v>
      </c>
      <c r="C609" t="s">
        <v>1</v>
      </c>
      <c r="D609" t="s">
        <v>7703</v>
      </c>
      <c r="E609" t="s">
        <v>9546</v>
      </c>
      <c r="F609" t="s">
        <v>9547</v>
      </c>
      <c r="G609">
        <v>4961</v>
      </c>
      <c r="H609">
        <v>4961</v>
      </c>
      <c r="I609">
        <v>4961</v>
      </c>
      <c r="J609">
        <v>4961</v>
      </c>
      <c r="K609">
        <v>0</v>
      </c>
      <c r="L609" s="2">
        <v>0</v>
      </c>
      <c r="M609" s="2">
        <v>0</v>
      </c>
      <c r="N609" s="2">
        <v>0</v>
      </c>
      <c r="O609" s="151">
        <v>1122</v>
      </c>
      <c r="P609" s="2">
        <v>0</v>
      </c>
      <c r="Q609" s="2">
        <v>0</v>
      </c>
      <c r="R609" s="2">
        <v>0</v>
      </c>
      <c r="S609" s="2">
        <v>0</v>
      </c>
      <c r="T609" s="2">
        <v>0</v>
      </c>
      <c r="U609" s="2">
        <v>1122</v>
      </c>
      <c r="V609" t="s">
        <v>55</v>
      </c>
    </row>
    <row r="610" spans="1:22" x14ac:dyDescent="0.25">
      <c r="A610" t="s">
        <v>7941</v>
      </c>
      <c r="B610" t="s">
        <v>9775</v>
      </c>
      <c r="C610" t="s">
        <v>1</v>
      </c>
      <c r="D610" t="s">
        <v>7703</v>
      </c>
      <c r="E610" t="s">
        <v>9546</v>
      </c>
      <c r="F610" t="s">
        <v>9547</v>
      </c>
      <c r="G610">
        <v>4960</v>
      </c>
      <c r="H610">
        <v>4960</v>
      </c>
      <c r="I610">
        <v>4960</v>
      </c>
      <c r="J610">
        <v>4960</v>
      </c>
      <c r="K610">
        <v>0</v>
      </c>
      <c r="L610" s="2">
        <v>0</v>
      </c>
      <c r="M610" s="2">
        <v>0</v>
      </c>
      <c r="N610" s="2">
        <v>0</v>
      </c>
      <c r="O610" s="151">
        <v>1872</v>
      </c>
      <c r="P610" s="2">
        <v>0</v>
      </c>
      <c r="Q610" s="2">
        <v>0</v>
      </c>
      <c r="R610" s="2">
        <v>0</v>
      </c>
      <c r="S610" s="2">
        <v>0</v>
      </c>
      <c r="T610" s="2">
        <v>0</v>
      </c>
      <c r="U610" s="2">
        <v>1872</v>
      </c>
      <c r="V610" t="s">
        <v>55</v>
      </c>
    </row>
    <row r="611" spans="1:22" x14ac:dyDescent="0.25">
      <c r="A611" t="s">
        <v>7941</v>
      </c>
      <c r="B611" t="s">
        <v>9775</v>
      </c>
      <c r="C611" t="s">
        <v>1</v>
      </c>
      <c r="D611" t="s">
        <v>7703</v>
      </c>
      <c r="E611" t="s">
        <v>9546</v>
      </c>
      <c r="F611" t="s">
        <v>9547</v>
      </c>
      <c r="G611">
        <v>4959</v>
      </c>
      <c r="H611">
        <v>4959</v>
      </c>
      <c r="I611">
        <v>4959</v>
      </c>
      <c r="J611">
        <v>4959</v>
      </c>
      <c r="K611">
        <v>0</v>
      </c>
      <c r="L611" s="2">
        <v>0</v>
      </c>
      <c r="M611" s="2">
        <v>0</v>
      </c>
      <c r="N611" s="2">
        <v>0</v>
      </c>
      <c r="O611" s="151">
        <v>450</v>
      </c>
      <c r="P611" s="2">
        <v>0</v>
      </c>
      <c r="Q611" s="2">
        <v>0</v>
      </c>
      <c r="R611" s="2">
        <v>0</v>
      </c>
      <c r="S611" s="2">
        <v>0</v>
      </c>
      <c r="T611" s="2">
        <v>0</v>
      </c>
      <c r="U611" s="2">
        <v>450</v>
      </c>
      <c r="V611" t="s">
        <v>55</v>
      </c>
    </row>
    <row r="612" spans="1:22" x14ac:dyDescent="0.25">
      <c r="A612" t="s">
        <v>7941</v>
      </c>
      <c r="B612" t="s">
        <v>9773</v>
      </c>
      <c r="C612" t="s">
        <v>1</v>
      </c>
      <c r="D612" t="s">
        <v>7703</v>
      </c>
      <c r="E612" t="s">
        <v>9546</v>
      </c>
      <c r="F612" t="s">
        <v>9547</v>
      </c>
      <c r="G612">
        <v>4958</v>
      </c>
      <c r="H612">
        <v>4958</v>
      </c>
      <c r="I612">
        <v>4958</v>
      </c>
      <c r="J612">
        <v>4958</v>
      </c>
      <c r="K612">
        <v>0</v>
      </c>
      <c r="L612" s="2">
        <v>0</v>
      </c>
      <c r="M612" s="2">
        <v>0</v>
      </c>
      <c r="N612" s="2">
        <v>0</v>
      </c>
      <c r="O612" s="151">
        <v>67.86</v>
      </c>
      <c r="P612" s="2">
        <v>0</v>
      </c>
      <c r="Q612" s="2">
        <v>0</v>
      </c>
      <c r="R612" s="2">
        <v>0</v>
      </c>
      <c r="S612" s="2">
        <v>0</v>
      </c>
      <c r="T612" s="2">
        <v>0</v>
      </c>
      <c r="U612" s="2">
        <v>67.86</v>
      </c>
      <c r="V612" t="s">
        <v>55</v>
      </c>
    </row>
    <row r="613" spans="1:22" x14ac:dyDescent="0.25">
      <c r="A613" t="s">
        <v>7941</v>
      </c>
      <c r="B613" t="s">
        <v>9773</v>
      </c>
      <c r="C613" t="s">
        <v>1</v>
      </c>
      <c r="D613" t="s">
        <v>7703</v>
      </c>
      <c r="E613" t="s">
        <v>9546</v>
      </c>
      <c r="F613" t="s">
        <v>9547</v>
      </c>
      <c r="G613">
        <v>4957</v>
      </c>
      <c r="H613">
        <v>4957</v>
      </c>
      <c r="I613">
        <v>4957</v>
      </c>
      <c r="J613">
        <v>4957</v>
      </c>
      <c r="K613">
        <v>0</v>
      </c>
      <c r="L613" s="2">
        <v>0</v>
      </c>
      <c r="M613" s="2">
        <v>0</v>
      </c>
      <c r="N613" s="2">
        <v>0</v>
      </c>
      <c r="O613" s="151">
        <v>65</v>
      </c>
      <c r="P613" s="2">
        <v>0</v>
      </c>
      <c r="Q613" s="2">
        <v>0</v>
      </c>
      <c r="R613" s="2">
        <v>0</v>
      </c>
      <c r="S613" s="2">
        <v>0</v>
      </c>
      <c r="T613" s="2">
        <v>0</v>
      </c>
      <c r="U613" s="2">
        <v>65</v>
      </c>
      <c r="V613" t="s">
        <v>55</v>
      </c>
    </row>
    <row r="614" spans="1:22" x14ac:dyDescent="0.25">
      <c r="A614" t="s">
        <v>7941</v>
      </c>
      <c r="B614" t="s">
        <v>9773</v>
      </c>
      <c r="C614" t="s">
        <v>1</v>
      </c>
      <c r="D614" t="s">
        <v>7703</v>
      </c>
      <c r="E614" t="s">
        <v>9546</v>
      </c>
      <c r="F614" t="s">
        <v>9547</v>
      </c>
      <c r="G614">
        <v>4956</v>
      </c>
      <c r="H614">
        <v>4956</v>
      </c>
      <c r="I614">
        <v>4956</v>
      </c>
      <c r="J614">
        <v>4956</v>
      </c>
      <c r="K614">
        <v>0</v>
      </c>
      <c r="L614" s="2">
        <v>0</v>
      </c>
      <c r="M614" s="2">
        <v>0</v>
      </c>
      <c r="N614" s="2">
        <v>0</v>
      </c>
      <c r="O614" s="151">
        <v>290.05</v>
      </c>
      <c r="P614" s="2">
        <v>0</v>
      </c>
      <c r="Q614" s="2">
        <v>0</v>
      </c>
      <c r="R614" s="2">
        <v>0</v>
      </c>
      <c r="S614" s="2">
        <v>0</v>
      </c>
      <c r="T614" s="2">
        <v>0</v>
      </c>
      <c r="U614" s="2">
        <v>290.05</v>
      </c>
      <c r="V614" t="s">
        <v>55</v>
      </c>
    </row>
    <row r="615" spans="1:22" x14ac:dyDescent="0.25">
      <c r="A615" t="s">
        <v>7941</v>
      </c>
      <c r="B615" t="s">
        <v>9773</v>
      </c>
      <c r="C615" t="s">
        <v>1</v>
      </c>
      <c r="D615" t="s">
        <v>7703</v>
      </c>
      <c r="E615" t="s">
        <v>9546</v>
      </c>
      <c r="F615" t="s">
        <v>9547</v>
      </c>
      <c r="G615">
        <v>4955</v>
      </c>
      <c r="H615">
        <v>4955</v>
      </c>
      <c r="I615">
        <v>4955</v>
      </c>
      <c r="J615">
        <v>4955</v>
      </c>
      <c r="K615">
        <v>0</v>
      </c>
      <c r="L615" s="2">
        <v>0</v>
      </c>
      <c r="M615" s="2">
        <v>0</v>
      </c>
      <c r="N615" s="2">
        <v>0</v>
      </c>
      <c r="O615" s="151">
        <v>61.75</v>
      </c>
      <c r="P615" s="2">
        <v>0</v>
      </c>
      <c r="Q615" s="2">
        <v>0</v>
      </c>
      <c r="R615" s="2">
        <v>0</v>
      </c>
      <c r="S615" s="2">
        <v>0</v>
      </c>
      <c r="T615" s="2">
        <v>0</v>
      </c>
      <c r="U615" s="2">
        <v>61.75</v>
      </c>
      <c r="V615" t="s">
        <v>55</v>
      </c>
    </row>
    <row r="616" spans="1:22" x14ac:dyDescent="0.25">
      <c r="A616" t="s">
        <v>7941</v>
      </c>
      <c r="B616" t="s">
        <v>9773</v>
      </c>
      <c r="C616" t="s">
        <v>1</v>
      </c>
      <c r="D616" t="s">
        <v>7703</v>
      </c>
      <c r="E616" t="s">
        <v>9546</v>
      </c>
      <c r="F616" t="s">
        <v>9547</v>
      </c>
      <c r="G616">
        <v>4954</v>
      </c>
      <c r="H616">
        <v>4954</v>
      </c>
      <c r="I616">
        <v>4954</v>
      </c>
      <c r="J616">
        <v>4954</v>
      </c>
      <c r="K616">
        <v>0</v>
      </c>
      <c r="L616" s="2">
        <v>0</v>
      </c>
      <c r="M616" s="2">
        <v>0</v>
      </c>
      <c r="N616" s="2">
        <v>0</v>
      </c>
      <c r="O616" s="151">
        <v>300</v>
      </c>
      <c r="P616" s="2">
        <v>0</v>
      </c>
      <c r="Q616" s="2">
        <v>0</v>
      </c>
      <c r="R616" s="2">
        <v>0</v>
      </c>
      <c r="S616" s="2">
        <v>0</v>
      </c>
      <c r="T616" s="2">
        <v>0</v>
      </c>
      <c r="U616" s="2">
        <v>300</v>
      </c>
      <c r="V616" t="s">
        <v>55</v>
      </c>
    </row>
    <row r="617" spans="1:22" x14ac:dyDescent="0.25">
      <c r="A617" t="s">
        <v>7941</v>
      </c>
      <c r="B617" t="s">
        <v>9773</v>
      </c>
      <c r="C617" t="s">
        <v>1</v>
      </c>
      <c r="D617" t="s">
        <v>7703</v>
      </c>
      <c r="E617" t="s">
        <v>9546</v>
      </c>
      <c r="F617" t="s">
        <v>9547</v>
      </c>
      <c r="G617">
        <v>4953</v>
      </c>
      <c r="H617">
        <v>4953</v>
      </c>
      <c r="I617">
        <v>4953</v>
      </c>
      <c r="J617">
        <v>4953</v>
      </c>
      <c r="K617">
        <v>0</v>
      </c>
      <c r="L617" s="2">
        <v>0</v>
      </c>
      <c r="M617" s="2">
        <v>0</v>
      </c>
      <c r="N617" s="2">
        <v>0</v>
      </c>
      <c r="O617" s="151">
        <v>21.6</v>
      </c>
      <c r="P617" s="2">
        <v>0</v>
      </c>
      <c r="Q617" s="2">
        <v>0</v>
      </c>
      <c r="R617" s="2">
        <v>0</v>
      </c>
      <c r="S617" s="2">
        <v>0</v>
      </c>
      <c r="T617" s="2">
        <v>0</v>
      </c>
      <c r="U617" s="2">
        <v>21.6</v>
      </c>
      <c r="V617" t="s">
        <v>55</v>
      </c>
    </row>
    <row r="618" spans="1:22" x14ac:dyDescent="0.25">
      <c r="A618" t="s">
        <v>7941</v>
      </c>
      <c r="B618" t="s">
        <v>9773</v>
      </c>
      <c r="C618" t="s">
        <v>1</v>
      </c>
      <c r="D618" t="s">
        <v>7703</v>
      </c>
      <c r="E618" t="s">
        <v>9546</v>
      </c>
      <c r="F618" t="s">
        <v>9547</v>
      </c>
      <c r="G618">
        <v>4952</v>
      </c>
      <c r="H618">
        <v>4952</v>
      </c>
      <c r="I618">
        <v>4952</v>
      </c>
      <c r="J618">
        <v>4952</v>
      </c>
      <c r="K618">
        <v>0</v>
      </c>
      <c r="L618" s="2">
        <v>0</v>
      </c>
      <c r="M618" s="2">
        <v>0</v>
      </c>
      <c r="N618" s="2">
        <v>0</v>
      </c>
      <c r="O618" s="151">
        <v>70</v>
      </c>
      <c r="P618" s="2">
        <v>0</v>
      </c>
      <c r="Q618" s="2">
        <v>0</v>
      </c>
      <c r="R618" s="2">
        <v>0</v>
      </c>
      <c r="S618" s="2">
        <v>0</v>
      </c>
      <c r="T618" s="2">
        <v>0</v>
      </c>
      <c r="U618" s="2">
        <v>70</v>
      </c>
      <c r="V618" t="s">
        <v>55</v>
      </c>
    </row>
    <row r="619" spans="1:22" x14ac:dyDescent="0.25">
      <c r="A619" t="s">
        <v>7941</v>
      </c>
      <c r="B619" t="s">
        <v>9773</v>
      </c>
      <c r="C619" t="s">
        <v>1</v>
      </c>
      <c r="D619" t="s">
        <v>7703</v>
      </c>
      <c r="E619" t="s">
        <v>9546</v>
      </c>
      <c r="F619" t="s">
        <v>9547</v>
      </c>
      <c r="G619">
        <v>4951</v>
      </c>
      <c r="H619">
        <v>4951</v>
      </c>
      <c r="I619">
        <v>4951</v>
      </c>
      <c r="J619">
        <v>4951</v>
      </c>
      <c r="K619">
        <v>0</v>
      </c>
      <c r="L619" s="2">
        <v>0</v>
      </c>
      <c r="M619" s="2">
        <v>0</v>
      </c>
      <c r="N619" s="2">
        <v>0</v>
      </c>
      <c r="O619" s="151">
        <v>21.6</v>
      </c>
      <c r="P619" s="2">
        <v>0</v>
      </c>
      <c r="Q619" s="2">
        <v>0</v>
      </c>
      <c r="R619" s="2">
        <v>0</v>
      </c>
      <c r="S619" s="2">
        <v>0</v>
      </c>
      <c r="T619" s="2">
        <v>0</v>
      </c>
      <c r="U619" s="2">
        <v>21.6</v>
      </c>
      <c r="V619" t="s">
        <v>55</v>
      </c>
    </row>
    <row r="620" spans="1:22" x14ac:dyDescent="0.25">
      <c r="A620" t="s">
        <v>7941</v>
      </c>
      <c r="B620" t="s">
        <v>9773</v>
      </c>
      <c r="C620" t="s">
        <v>1</v>
      </c>
      <c r="D620" t="s">
        <v>7703</v>
      </c>
      <c r="E620" t="s">
        <v>9546</v>
      </c>
      <c r="F620" t="s">
        <v>9547</v>
      </c>
      <c r="G620">
        <v>4950</v>
      </c>
      <c r="H620">
        <v>4950</v>
      </c>
      <c r="I620">
        <v>4950</v>
      </c>
      <c r="J620">
        <v>4950</v>
      </c>
      <c r="K620">
        <v>0</v>
      </c>
      <c r="L620" s="2">
        <v>0</v>
      </c>
      <c r="M620" s="2">
        <v>0</v>
      </c>
      <c r="N620" s="2">
        <v>0</v>
      </c>
      <c r="O620" s="151">
        <v>36.15</v>
      </c>
      <c r="P620" s="2">
        <v>0</v>
      </c>
      <c r="Q620" s="2">
        <v>0</v>
      </c>
      <c r="R620" s="2">
        <v>0</v>
      </c>
      <c r="S620" s="2">
        <v>0</v>
      </c>
      <c r="T620" s="2">
        <v>0</v>
      </c>
      <c r="U620" s="2">
        <v>36.15</v>
      </c>
      <c r="V620" t="s">
        <v>55</v>
      </c>
    </row>
    <row r="621" spans="1:22" x14ac:dyDescent="0.25">
      <c r="A621" t="s">
        <v>7941</v>
      </c>
      <c r="B621" t="s">
        <v>9773</v>
      </c>
      <c r="C621" t="s">
        <v>1</v>
      </c>
      <c r="D621" t="s">
        <v>7703</v>
      </c>
      <c r="E621" t="s">
        <v>9546</v>
      </c>
      <c r="F621" t="s">
        <v>9547</v>
      </c>
      <c r="G621">
        <v>4949</v>
      </c>
      <c r="H621">
        <v>4949</v>
      </c>
      <c r="I621">
        <v>4949</v>
      </c>
      <c r="J621">
        <v>4949</v>
      </c>
      <c r="K621">
        <v>0</v>
      </c>
      <c r="L621" s="2">
        <v>0</v>
      </c>
      <c r="M621" s="2">
        <v>0</v>
      </c>
      <c r="N621" s="2">
        <v>0</v>
      </c>
      <c r="O621" s="151">
        <v>100</v>
      </c>
      <c r="P621" s="2">
        <v>0</v>
      </c>
      <c r="Q621" s="2">
        <v>0</v>
      </c>
      <c r="R621" s="2">
        <v>0</v>
      </c>
      <c r="S621" s="2">
        <v>0</v>
      </c>
      <c r="T621" s="2">
        <v>0</v>
      </c>
      <c r="U621" s="2">
        <v>100</v>
      </c>
      <c r="V621" t="s">
        <v>55</v>
      </c>
    </row>
    <row r="622" spans="1:22" x14ac:dyDescent="0.25">
      <c r="A622" t="s">
        <v>7941</v>
      </c>
      <c r="B622" t="s">
        <v>9773</v>
      </c>
      <c r="C622" t="s">
        <v>1</v>
      </c>
      <c r="D622" t="s">
        <v>7703</v>
      </c>
      <c r="E622" t="s">
        <v>9546</v>
      </c>
      <c r="F622" t="s">
        <v>9547</v>
      </c>
      <c r="G622">
        <v>4948</v>
      </c>
      <c r="H622">
        <v>4948</v>
      </c>
      <c r="I622">
        <v>4948</v>
      </c>
      <c r="J622">
        <v>4948</v>
      </c>
      <c r="K622">
        <v>0</v>
      </c>
      <c r="L622" s="2">
        <v>0</v>
      </c>
      <c r="M622" s="2">
        <v>0</v>
      </c>
      <c r="N622" s="2">
        <v>0</v>
      </c>
      <c r="O622" s="151">
        <v>77.099999999999994</v>
      </c>
      <c r="P622" s="2">
        <v>0</v>
      </c>
      <c r="Q622" s="2">
        <v>0</v>
      </c>
      <c r="R622" s="2">
        <v>0</v>
      </c>
      <c r="S622" s="2">
        <v>0</v>
      </c>
      <c r="T622" s="2">
        <v>0</v>
      </c>
      <c r="U622" s="2">
        <v>77.099999999999994</v>
      </c>
      <c r="V622" t="s">
        <v>55</v>
      </c>
    </row>
    <row r="623" spans="1:22" x14ac:dyDescent="0.25">
      <c r="A623" t="s">
        <v>7941</v>
      </c>
      <c r="B623" t="s">
        <v>9773</v>
      </c>
      <c r="C623" t="s">
        <v>1</v>
      </c>
      <c r="D623" t="s">
        <v>7703</v>
      </c>
      <c r="E623" t="s">
        <v>9546</v>
      </c>
      <c r="F623" t="s">
        <v>9547</v>
      </c>
      <c r="G623">
        <v>4947</v>
      </c>
      <c r="H623">
        <v>4947</v>
      </c>
      <c r="I623">
        <v>4947</v>
      </c>
      <c r="J623">
        <v>4947</v>
      </c>
      <c r="K623">
        <v>0</v>
      </c>
      <c r="L623" s="2">
        <v>0</v>
      </c>
      <c r="M623" s="2">
        <v>0</v>
      </c>
      <c r="N623" s="2">
        <v>0</v>
      </c>
      <c r="O623" s="151">
        <v>32.450000000000003</v>
      </c>
      <c r="P623" s="2">
        <v>0</v>
      </c>
      <c r="Q623" s="2">
        <v>0</v>
      </c>
      <c r="R623" s="2">
        <v>0</v>
      </c>
      <c r="S623" s="2">
        <v>0</v>
      </c>
      <c r="T623" s="2">
        <v>0</v>
      </c>
      <c r="U623" s="2">
        <v>32.450000000000003</v>
      </c>
      <c r="V623" t="s">
        <v>55</v>
      </c>
    </row>
    <row r="624" spans="1:22" x14ac:dyDescent="0.25">
      <c r="A624" t="s">
        <v>7941</v>
      </c>
      <c r="B624" t="s">
        <v>9773</v>
      </c>
      <c r="C624" t="s">
        <v>1</v>
      </c>
      <c r="D624" t="s">
        <v>7703</v>
      </c>
      <c r="E624" t="s">
        <v>9546</v>
      </c>
      <c r="F624" t="s">
        <v>9547</v>
      </c>
      <c r="G624">
        <v>4946</v>
      </c>
      <c r="H624">
        <v>4946</v>
      </c>
      <c r="I624">
        <v>4946</v>
      </c>
      <c r="J624">
        <v>4946</v>
      </c>
      <c r="K624">
        <v>0</v>
      </c>
      <c r="L624" s="2">
        <v>0</v>
      </c>
      <c r="M624" s="2">
        <v>0</v>
      </c>
      <c r="N624" s="2">
        <v>0</v>
      </c>
      <c r="O624" s="151">
        <v>23</v>
      </c>
      <c r="P624" s="2">
        <v>0</v>
      </c>
      <c r="Q624" s="2">
        <v>0</v>
      </c>
      <c r="R624" s="2">
        <v>0</v>
      </c>
      <c r="S624" s="2">
        <v>0</v>
      </c>
      <c r="T624" s="2">
        <v>0</v>
      </c>
      <c r="U624" s="2">
        <v>23</v>
      </c>
      <c r="V624" t="s">
        <v>55</v>
      </c>
    </row>
    <row r="625" spans="1:22" x14ac:dyDescent="0.25">
      <c r="A625" t="s">
        <v>7941</v>
      </c>
      <c r="B625" t="s">
        <v>9773</v>
      </c>
      <c r="C625" t="s">
        <v>1</v>
      </c>
      <c r="D625" t="s">
        <v>7703</v>
      </c>
      <c r="E625" t="s">
        <v>9546</v>
      </c>
      <c r="F625" t="s">
        <v>9547</v>
      </c>
      <c r="G625">
        <v>4945</v>
      </c>
      <c r="H625">
        <v>4945</v>
      </c>
      <c r="I625">
        <v>4945</v>
      </c>
      <c r="J625">
        <v>4945</v>
      </c>
      <c r="K625">
        <v>0</v>
      </c>
      <c r="L625" s="2">
        <v>0</v>
      </c>
      <c r="M625" s="2">
        <v>0</v>
      </c>
      <c r="N625" s="2">
        <v>0</v>
      </c>
      <c r="O625" s="151">
        <v>336.25</v>
      </c>
      <c r="P625" s="2">
        <v>0</v>
      </c>
      <c r="Q625" s="2">
        <v>0</v>
      </c>
      <c r="R625" s="2">
        <v>0</v>
      </c>
      <c r="S625" s="2">
        <v>0</v>
      </c>
      <c r="T625" s="2">
        <v>0</v>
      </c>
      <c r="U625" s="2">
        <v>336.25</v>
      </c>
      <c r="V625" t="s">
        <v>55</v>
      </c>
    </row>
    <row r="626" spans="1:22" x14ac:dyDescent="0.25">
      <c r="A626" t="s">
        <v>7941</v>
      </c>
      <c r="B626" t="s">
        <v>9773</v>
      </c>
      <c r="C626" t="s">
        <v>1</v>
      </c>
      <c r="D626" t="s">
        <v>7703</v>
      </c>
      <c r="E626" t="s">
        <v>9546</v>
      </c>
      <c r="F626" t="s">
        <v>9547</v>
      </c>
      <c r="G626">
        <v>4944</v>
      </c>
      <c r="H626">
        <v>4944</v>
      </c>
      <c r="I626">
        <v>4944</v>
      </c>
      <c r="J626">
        <v>4944</v>
      </c>
      <c r="K626">
        <v>0</v>
      </c>
      <c r="L626" s="2">
        <v>0</v>
      </c>
      <c r="M626" s="2">
        <v>0</v>
      </c>
      <c r="N626" s="2">
        <v>0</v>
      </c>
      <c r="O626" s="151">
        <v>2.8</v>
      </c>
      <c r="P626" s="2">
        <v>0</v>
      </c>
      <c r="Q626" s="2">
        <v>0</v>
      </c>
      <c r="R626" s="2">
        <v>0</v>
      </c>
      <c r="S626" s="2">
        <v>0</v>
      </c>
      <c r="T626" s="2">
        <v>0</v>
      </c>
      <c r="U626" s="2">
        <v>2.8</v>
      </c>
      <c r="V626" t="s">
        <v>55</v>
      </c>
    </row>
    <row r="627" spans="1:22" x14ac:dyDescent="0.25">
      <c r="A627" t="s">
        <v>7941</v>
      </c>
      <c r="B627" t="s">
        <v>9773</v>
      </c>
      <c r="C627" t="s">
        <v>1</v>
      </c>
      <c r="D627" t="s">
        <v>7703</v>
      </c>
      <c r="E627" t="s">
        <v>9546</v>
      </c>
      <c r="F627" t="s">
        <v>9547</v>
      </c>
      <c r="G627">
        <v>4943</v>
      </c>
      <c r="H627">
        <v>4943</v>
      </c>
      <c r="I627">
        <v>4943</v>
      </c>
      <c r="J627">
        <v>4943</v>
      </c>
      <c r="K627">
        <v>0</v>
      </c>
      <c r="L627" s="2">
        <v>0</v>
      </c>
      <c r="M627" s="2">
        <v>0</v>
      </c>
      <c r="N627" s="2">
        <v>0</v>
      </c>
      <c r="O627" s="151">
        <v>14</v>
      </c>
      <c r="P627" s="2">
        <v>0</v>
      </c>
      <c r="Q627" s="2">
        <v>0</v>
      </c>
      <c r="R627" s="2">
        <v>0</v>
      </c>
      <c r="S627" s="2">
        <v>0</v>
      </c>
      <c r="T627" s="2">
        <v>0</v>
      </c>
      <c r="U627" s="2">
        <v>14</v>
      </c>
      <c r="V627" t="s">
        <v>55</v>
      </c>
    </row>
    <row r="628" spans="1:22" x14ac:dyDescent="0.25">
      <c r="A628" t="s">
        <v>7941</v>
      </c>
      <c r="B628" t="s">
        <v>9773</v>
      </c>
      <c r="C628" t="s">
        <v>1</v>
      </c>
      <c r="D628" t="s">
        <v>7703</v>
      </c>
      <c r="E628" t="s">
        <v>9546</v>
      </c>
      <c r="F628" t="s">
        <v>9547</v>
      </c>
      <c r="G628">
        <v>4942</v>
      </c>
      <c r="H628">
        <v>4942</v>
      </c>
      <c r="I628">
        <v>4942</v>
      </c>
      <c r="J628">
        <v>4942</v>
      </c>
      <c r="K628">
        <v>0</v>
      </c>
      <c r="L628" s="2">
        <v>0</v>
      </c>
      <c r="M628" s="2">
        <v>0</v>
      </c>
      <c r="N628" s="2">
        <v>0</v>
      </c>
      <c r="O628" s="151">
        <v>6.3</v>
      </c>
      <c r="P628" s="2">
        <v>0</v>
      </c>
      <c r="Q628" s="2">
        <v>0</v>
      </c>
      <c r="R628" s="2">
        <v>0</v>
      </c>
      <c r="S628" s="2">
        <v>0</v>
      </c>
      <c r="T628" s="2">
        <v>0</v>
      </c>
      <c r="U628" s="2">
        <v>6.3</v>
      </c>
      <c r="V628" t="s">
        <v>55</v>
      </c>
    </row>
    <row r="629" spans="1:22" x14ac:dyDescent="0.25">
      <c r="A629" t="s">
        <v>7941</v>
      </c>
      <c r="B629" t="s">
        <v>9773</v>
      </c>
      <c r="C629" t="s">
        <v>1</v>
      </c>
      <c r="D629" t="s">
        <v>7703</v>
      </c>
      <c r="E629" t="s">
        <v>9546</v>
      </c>
      <c r="F629" t="s">
        <v>9547</v>
      </c>
      <c r="G629">
        <v>4941</v>
      </c>
      <c r="H629">
        <v>4941</v>
      </c>
      <c r="I629">
        <v>4941</v>
      </c>
      <c r="J629">
        <v>4941</v>
      </c>
      <c r="K629">
        <v>0</v>
      </c>
      <c r="L629" s="2">
        <v>0</v>
      </c>
      <c r="M629" s="2">
        <v>0</v>
      </c>
      <c r="N629" s="2">
        <v>0</v>
      </c>
      <c r="O629" s="151">
        <v>9.35</v>
      </c>
      <c r="P629" s="2">
        <v>0</v>
      </c>
      <c r="Q629" s="2">
        <v>0</v>
      </c>
      <c r="R629" s="2">
        <v>0</v>
      </c>
      <c r="S629" s="2">
        <v>0</v>
      </c>
      <c r="T629" s="2">
        <v>0</v>
      </c>
      <c r="U629" s="2">
        <v>9.35</v>
      </c>
      <c r="V629" t="s">
        <v>55</v>
      </c>
    </row>
    <row r="630" spans="1:22" x14ac:dyDescent="0.25">
      <c r="A630" t="s">
        <v>7941</v>
      </c>
      <c r="B630" t="s">
        <v>9773</v>
      </c>
      <c r="C630" t="s">
        <v>1</v>
      </c>
      <c r="D630" t="s">
        <v>7703</v>
      </c>
      <c r="E630" t="s">
        <v>9546</v>
      </c>
      <c r="F630" t="s">
        <v>9547</v>
      </c>
      <c r="G630">
        <v>4940</v>
      </c>
      <c r="H630">
        <v>4940</v>
      </c>
      <c r="I630">
        <v>4940</v>
      </c>
      <c r="J630">
        <v>4940</v>
      </c>
      <c r="K630">
        <v>0</v>
      </c>
      <c r="L630" s="2">
        <v>0</v>
      </c>
      <c r="M630" s="2">
        <v>0</v>
      </c>
      <c r="N630" s="2">
        <v>0</v>
      </c>
      <c r="O630" s="151">
        <v>466.3</v>
      </c>
      <c r="P630" s="2">
        <v>0</v>
      </c>
      <c r="Q630" s="2">
        <v>0</v>
      </c>
      <c r="R630" s="2">
        <v>0</v>
      </c>
      <c r="S630" s="2">
        <v>0</v>
      </c>
      <c r="T630" s="2">
        <v>0</v>
      </c>
      <c r="U630" s="2">
        <v>466.3</v>
      </c>
      <c r="V630" t="s">
        <v>55</v>
      </c>
    </row>
    <row r="631" spans="1:22" x14ac:dyDescent="0.25">
      <c r="A631" t="s">
        <v>7941</v>
      </c>
      <c r="B631" t="s">
        <v>9773</v>
      </c>
      <c r="C631" t="s">
        <v>1</v>
      </c>
      <c r="D631" t="s">
        <v>7703</v>
      </c>
      <c r="E631" t="s">
        <v>9546</v>
      </c>
      <c r="F631" t="s">
        <v>9547</v>
      </c>
      <c r="G631">
        <v>4939</v>
      </c>
      <c r="H631">
        <v>4939</v>
      </c>
      <c r="I631">
        <v>4939</v>
      </c>
      <c r="J631">
        <v>4939</v>
      </c>
      <c r="K631">
        <v>0</v>
      </c>
      <c r="L631" s="2">
        <v>0</v>
      </c>
      <c r="M631" s="2">
        <v>0</v>
      </c>
      <c r="N631" s="2">
        <v>0</v>
      </c>
      <c r="O631" s="151">
        <v>173.4</v>
      </c>
      <c r="P631" s="2">
        <v>0</v>
      </c>
      <c r="Q631" s="2">
        <v>0</v>
      </c>
      <c r="R631" s="2">
        <v>0</v>
      </c>
      <c r="S631" s="2">
        <v>0</v>
      </c>
      <c r="T631" s="2">
        <v>0</v>
      </c>
      <c r="U631" s="2">
        <v>173.4</v>
      </c>
      <c r="V631" t="s">
        <v>55</v>
      </c>
    </row>
    <row r="632" spans="1:22" x14ac:dyDescent="0.25">
      <c r="A632" t="s">
        <v>7941</v>
      </c>
      <c r="B632" t="s">
        <v>9773</v>
      </c>
      <c r="C632" t="s">
        <v>1</v>
      </c>
      <c r="D632" t="s">
        <v>7703</v>
      </c>
      <c r="E632" t="s">
        <v>9546</v>
      </c>
      <c r="F632" t="s">
        <v>9547</v>
      </c>
      <c r="G632">
        <v>4938</v>
      </c>
      <c r="H632">
        <v>4938</v>
      </c>
      <c r="I632">
        <v>4938</v>
      </c>
      <c r="J632">
        <v>4938</v>
      </c>
      <c r="K632">
        <v>0</v>
      </c>
      <c r="L632" s="2">
        <v>0</v>
      </c>
      <c r="M632" s="2">
        <v>0</v>
      </c>
      <c r="N632" s="2">
        <v>0</v>
      </c>
      <c r="O632" s="151">
        <v>154</v>
      </c>
      <c r="P632" s="2">
        <v>0</v>
      </c>
      <c r="Q632" s="2">
        <v>0</v>
      </c>
      <c r="R632" s="2">
        <v>0</v>
      </c>
      <c r="S632" s="2">
        <v>0</v>
      </c>
      <c r="T632" s="2">
        <v>0</v>
      </c>
      <c r="U632" s="2">
        <v>154</v>
      </c>
      <c r="V632" t="s">
        <v>55</v>
      </c>
    </row>
    <row r="633" spans="1:22" x14ac:dyDescent="0.25">
      <c r="A633" t="s">
        <v>7941</v>
      </c>
      <c r="B633" t="s">
        <v>9773</v>
      </c>
      <c r="C633" t="s">
        <v>1</v>
      </c>
      <c r="D633" t="s">
        <v>7703</v>
      </c>
      <c r="E633" t="s">
        <v>9546</v>
      </c>
      <c r="F633" t="s">
        <v>9547</v>
      </c>
      <c r="G633">
        <v>4937</v>
      </c>
      <c r="H633">
        <v>4937</v>
      </c>
      <c r="I633">
        <v>4937</v>
      </c>
      <c r="J633">
        <v>4937</v>
      </c>
      <c r="K633">
        <v>0</v>
      </c>
      <c r="L633" s="2">
        <v>0</v>
      </c>
      <c r="M633" s="2">
        <v>0</v>
      </c>
      <c r="N633" s="2">
        <v>0</v>
      </c>
      <c r="O633" s="151">
        <v>166.25</v>
      </c>
      <c r="P633" s="2">
        <v>0</v>
      </c>
      <c r="Q633" s="2">
        <v>0</v>
      </c>
      <c r="R633" s="2">
        <v>0</v>
      </c>
      <c r="S633" s="2">
        <v>0</v>
      </c>
      <c r="T633" s="2">
        <v>0</v>
      </c>
      <c r="U633" s="2">
        <v>166.25</v>
      </c>
      <c r="V633" t="s">
        <v>55</v>
      </c>
    </row>
    <row r="634" spans="1:22" x14ac:dyDescent="0.25">
      <c r="A634" t="s">
        <v>7941</v>
      </c>
      <c r="B634" t="s">
        <v>9773</v>
      </c>
      <c r="C634" t="s">
        <v>1</v>
      </c>
      <c r="D634" t="s">
        <v>7703</v>
      </c>
      <c r="E634" t="s">
        <v>9546</v>
      </c>
      <c r="F634" t="s">
        <v>9547</v>
      </c>
      <c r="G634">
        <v>4936</v>
      </c>
      <c r="H634">
        <v>4936</v>
      </c>
      <c r="I634">
        <v>4936</v>
      </c>
      <c r="J634">
        <v>4936</v>
      </c>
      <c r="K634">
        <v>0</v>
      </c>
      <c r="L634" s="2">
        <v>0</v>
      </c>
      <c r="M634" s="2">
        <v>0</v>
      </c>
      <c r="N634" s="2">
        <v>0</v>
      </c>
      <c r="O634" s="151">
        <v>98</v>
      </c>
      <c r="P634" s="2">
        <v>0</v>
      </c>
      <c r="Q634" s="2">
        <v>0</v>
      </c>
      <c r="R634" s="2">
        <v>0</v>
      </c>
      <c r="S634" s="2">
        <v>0</v>
      </c>
      <c r="T634" s="2">
        <v>0</v>
      </c>
      <c r="U634" s="2">
        <v>98</v>
      </c>
      <c r="V634" t="s">
        <v>55</v>
      </c>
    </row>
    <row r="635" spans="1:22" x14ac:dyDescent="0.25">
      <c r="A635" t="s">
        <v>7941</v>
      </c>
      <c r="B635" t="s">
        <v>9773</v>
      </c>
      <c r="C635" t="s">
        <v>1</v>
      </c>
      <c r="D635" t="s">
        <v>7703</v>
      </c>
      <c r="E635" t="s">
        <v>9546</v>
      </c>
      <c r="F635" t="s">
        <v>9547</v>
      </c>
      <c r="G635">
        <v>4935</v>
      </c>
      <c r="H635">
        <v>4935</v>
      </c>
      <c r="I635">
        <v>4935</v>
      </c>
      <c r="J635">
        <v>4935</v>
      </c>
      <c r="K635">
        <v>0</v>
      </c>
      <c r="L635" s="2">
        <v>0</v>
      </c>
      <c r="M635" s="2">
        <v>0</v>
      </c>
      <c r="N635" s="2">
        <v>0</v>
      </c>
      <c r="O635" s="151">
        <v>303</v>
      </c>
      <c r="P635" s="2">
        <v>0</v>
      </c>
      <c r="Q635" s="2">
        <v>0</v>
      </c>
      <c r="R635" s="2">
        <v>0</v>
      </c>
      <c r="S635" s="2">
        <v>0</v>
      </c>
      <c r="T635" s="2">
        <v>0</v>
      </c>
      <c r="U635" s="2">
        <v>303</v>
      </c>
      <c r="V635" t="s">
        <v>55</v>
      </c>
    </row>
    <row r="636" spans="1:22" x14ac:dyDescent="0.25">
      <c r="A636" t="s">
        <v>7941</v>
      </c>
      <c r="B636" t="s">
        <v>9773</v>
      </c>
      <c r="C636" t="s">
        <v>1</v>
      </c>
      <c r="D636" t="s">
        <v>7703</v>
      </c>
      <c r="E636" t="s">
        <v>9546</v>
      </c>
      <c r="F636" t="s">
        <v>9547</v>
      </c>
      <c r="G636">
        <v>4934</v>
      </c>
      <c r="H636">
        <v>4934</v>
      </c>
      <c r="I636">
        <v>4934</v>
      </c>
      <c r="J636">
        <v>4934</v>
      </c>
      <c r="K636">
        <v>0</v>
      </c>
      <c r="L636" s="2">
        <v>0</v>
      </c>
      <c r="M636" s="2">
        <v>0</v>
      </c>
      <c r="N636" s="2">
        <v>0</v>
      </c>
      <c r="O636" s="151">
        <v>496.6</v>
      </c>
      <c r="P636" s="2">
        <v>0</v>
      </c>
      <c r="Q636" s="2">
        <v>0</v>
      </c>
      <c r="R636" s="2">
        <v>0</v>
      </c>
      <c r="S636" s="2">
        <v>0</v>
      </c>
      <c r="T636" s="2">
        <v>0</v>
      </c>
      <c r="U636" s="2">
        <v>496.6</v>
      </c>
      <c r="V636" t="s">
        <v>55</v>
      </c>
    </row>
    <row r="637" spans="1:22" x14ac:dyDescent="0.25">
      <c r="A637" t="s">
        <v>7941</v>
      </c>
      <c r="B637" t="s">
        <v>9773</v>
      </c>
      <c r="C637" t="s">
        <v>1</v>
      </c>
      <c r="D637" t="s">
        <v>7703</v>
      </c>
      <c r="E637" t="s">
        <v>9546</v>
      </c>
      <c r="F637" t="s">
        <v>9547</v>
      </c>
      <c r="G637">
        <v>4933</v>
      </c>
      <c r="H637">
        <v>4933</v>
      </c>
      <c r="I637">
        <v>4933</v>
      </c>
      <c r="J637">
        <v>4933</v>
      </c>
      <c r="K637">
        <v>0</v>
      </c>
      <c r="L637" s="2">
        <v>0</v>
      </c>
      <c r="M637" s="2">
        <v>0</v>
      </c>
      <c r="N637" s="2">
        <v>0</v>
      </c>
      <c r="O637" s="151">
        <v>1872</v>
      </c>
      <c r="P637" s="2">
        <v>0</v>
      </c>
      <c r="Q637" s="2">
        <v>0</v>
      </c>
      <c r="R637" s="2">
        <v>0</v>
      </c>
      <c r="S637" s="2">
        <v>0</v>
      </c>
      <c r="T637" s="2">
        <v>0</v>
      </c>
      <c r="U637" s="2">
        <v>1872</v>
      </c>
      <c r="V637" t="s">
        <v>55</v>
      </c>
    </row>
    <row r="638" spans="1:22" x14ac:dyDescent="0.25">
      <c r="A638" t="s">
        <v>7941</v>
      </c>
      <c r="B638" t="s">
        <v>9773</v>
      </c>
      <c r="C638" t="s">
        <v>1</v>
      </c>
      <c r="D638" t="s">
        <v>7703</v>
      </c>
      <c r="E638" t="s">
        <v>9546</v>
      </c>
      <c r="F638" t="s">
        <v>9547</v>
      </c>
      <c r="G638">
        <v>4932</v>
      </c>
      <c r="H638">
        <v>4932</v>
      </c>
      <c r="I638">
        <v>4932</v>
      </c>
      <c r="J638">
        <v>4932</v>
      </c>
      <c r="K638">
        <v>0</v>
      </c>
      <c r="L638" s="2">
        <v>0</v>
      </c>
      <c r="M638" s="2">
        <v>0</v>
      </c>
      <c r="N638" s="2">
        <v>0</v>
      </c>
      <c r="O638" s="151">
        <v>224.8</v>
      </c>
      <c r="P638" s="2">
        <v>0</v>
      </c>
      <c r="Q638" s="2">
        <v>0</v>
      </c>
      <c r="R638" s="2">
        <v>0</v>
      </c>
      <c r="S638" s="2">
        <v>0</v>
      </c>
      <c r="T638" s="2">
        <v>0</v>
      </c>
      <c r="U638" s="2">
        <v>224.8</v>
      </c>
      <c r="V638" t="s">
        <v>55</v>
      </c>
    </row>
    <row r="639" spans="1:22" x14ac:dyDescent="0.25">
      <c r="A639" t="s">
        <v>7941</v>
      </c>
      <c r="B639" t="s">
        <v>9773</v>
      </c>
      <c r="C639" t="s">
        <v>1</v>
      </c>
      <c r="D639" t="s">
        <v>7703</v>
      </c>
      <c r="E639" t="s">
        <v>9546</v>
      </c>
      <c r="F639" t="s">
        <v>9547</v>
      </c>
      <c r="G639">
        <v>4931</v>
      </c>
      <c r="H639">
        <v>4931</v>
      </c>
      <c r="I639">
        <v>4931</v>
      </c>
      <c r="J639">
        <v>4931</v>
      </c>
      <c r="K639">
        <v>0</v>
      </c>
      <c r="L639" s="2">
        <v>0</v>
      </c>
      <c r="M639" s="2">
        <v>0</v>
      </c>
      <c r="N639" s="2">
        <v>0</v>
      </c>
      <c r="O639" s="151">
        <v>273.3</v>
      </c>
      <c r="P639" s="2">
        <v>0</v>
      </c>
      <c r="Q639" s="2">
        <v>0</v>
      </c>
      <c r="R639" s="2">
        <v>0</v>
      </c>
      <c r="S639" s="2">
        <v>0</v>
      </c>
      <c r="T639" s="2">
        <v>0</v>
      </c>
      <c r="U639" s="2">
        <v>273.3</v>
      </c>
      <c r="V639" t="s">
        <v>55</v>
      </c>
    </row>
    <row r="640" spans="1:22" x14ac:dyDescent="0.25">
      <c r="A640" t="s">
        <v>7941</v>
      </c>
      <c r="B640" t="s">
        <v>9773</v>
      </c>
      <c r="C640" t="s">
        <v>1</v>
      </c>
      <c r="D640" t="s">
        <v>7703</v>
      </c>
      <c r="E640" t="s">
        <v>9546</v>
      </c>
      <c r="F640" t="s">
        <v>9547</v>
      </c>
      <c r="G640">
        <v>4930</v>
      </c>
      <c r="H640">
        <v>4930</v>
      </c>
      <c r="I640">
        <v>4930</v>
      </c>
      <c r="J640">
        <v>4930</v>
      </c>
      <c r="K640">
        <v>0</v>
      </c>
      <c r="L640" s="2">
        <v>0</v>
      </c>
      <c r="M640" s="2">
        <v>0</v>
      </c>
      <c r="N640" s="2">
        <v>0</v>
      </c>
      <c r="O640" s="151">
        <v>426</v>
      </c>
      <c r="P640" s="2">
        <v>0</v>
      </c>
      <c r="Q640" s="2">
        <v>0</v>
      </c>
      <c r="R640" s="2">
        <v>0</v>
      </c>
      <c r="S640" s="2">
        <v>0</v>
      </c>
      <c r="T640" s="2">
        <v>0</v>
      </c>
      <c r="U640" s="2">
        <v>426</v>
      </c>
      <c r="V640" t="s">
        <v>55</v>
      </c>
    </row>
    <row r="641" spans="1:22" x14ac:dyDescent="0.25">
      <c r="A641" t="s">
        <v>7941</v>
      </c>
      <c r="B641" s="21" t="s">
        <v>9774</v>
      </c>
      <c r="C641" t="s">
        <v>1</v>
      </c>
      <c r="D641" t="s">
        <v>7703</v>
      </c>
      <c r="E641" t="s">
        <v>9546</v>
      </c>
      <c r="F641" t="s">
        <v>9547</v>
      </c>
      <c r="G641">
        <v>4929</v>
      </c>
      <c r="H641">
        <v>4929</v>
      </c>
      <c r="I641">
        <v>4929</v>
      </c>
      <c r="J641">
        <v>4929</v>
      </c>
      <c r="K641">
        <v>0</v>
      </c>
      <c r="L641" s="2">
        <v>0</v>
      </c>
      <c r="M641" s="2">
        <v>0</v>
      </c>
      <c r="N641" s="2">
        <v>0</v>
      </c>
      <c r="O641" s="151">
        <v>150.19999999999999</v>
      </c>
      <c r="P641" s="2">
        <v>0</v>
      </c>
      <c r="Q641" s="2">
        <v>0</v>
      </c>
      <c r="R641" s="2">
        <v>0</v>
      </c>
      <c r="S641" s="2">
        <v>0</v>
      </c>
      <c r="T641" s="2">
        <v>0</v>
      </c>
      <c r="U641" s="2">
        <v>150.19999999999999</v>
      </c>
      <c r="V641" t="s">
        <v>55</v>
      </c>
    </row>
    <row r="642" spans="1:22" x14ac:dyDescent="0.25">
      <c r="A642" t="s">
        <v>7941</v>
      </c>
      <c r="B642" s="21" t="s">
        <v>9774</v>
      </c>
      <c r="C642" t="s">
        <v>1</v>
      </c>
      <c r="D642" t="s">
        <v>7703</v>
      </c>
      <c r="E642" t="s">
        <v>9546</v>
      </c>
      <c r="F642" t="s">
        <v>9547</v>
      </c>
      <c r="G642">
        <v>4928</v>
      </c>
      <c r="H642">
        <v>4928</v>
      </c>
      <c r="I642">
        <v>4928</v>
      </c>
      <c r="J642">
        <v>4928</v>
      </c>
      <c r="K642">
        <v>0</v>
      </c>
      <c r="L642" s="2">
        <v>0</v>
      </c>
      <c r="M642" s="2">
        <v>0</v>
      </c>
      <c r="N642" s="2">
        <v>0</v>
      </c>
      <c r="O642" s="151">
        <v>27.8</v>
      </c>
      <c r="P642" s="2">
        <v>0</v>
      </c>
      <c r="Q642" s="2">
        <v>0</v>
      </c>
      <c r="R642" s="2">
        <v>0</v>
      </c>
      <c r="S642" s="2">
        <v>0</v>
      </c>
      <c r="T642" s="2">
        <v>0</v>
      </c>
      <c r="U642" s="2">
        <v>27.8</v>
      </c>
      <c r="V642" t="s">
        <v>55</v>
      </c>
    </row>
    <row r="643" spans="1:22" x14ac:dyDescent="0.25">
      <c r="A643" t="s">
        <v>7941</v>
      </c>
      <c r="B643" s="21" t="s">
        <v>9774</v>
      </c>
      <c r="C643" t="s">
        <v>1</v>
      </c>
      <c r="D643" t="s">
        <v>7703</v>
      </c>
      <c r="E643" t="s">
        <v>9546</v>
      </c>
      <c r="F643" t="s">
        <v>9547</v>
      </c>
      <c r="G643">
        <v>4927</v>
      </c>
      <c r="H643">
        <v>4927</v>
      </c>
      <c r="I643">
        <v>4927</v>
      </c>
      <c r="J643">
        <v>4927</v>
      </c>
      <c r="K643">
        <v>0</v>
      </c>
      <c r="L643" s="2">
        <v>0</v>
      </c>
      <c r="M643" s="2">
        <v>0</v>
      </c>
      <c r="N643" s="2">
        <v>0</v>
      </c>
      <c r="O643" s="151">
        <v>82.5</v>
      </c>
      <c r="P643" s="2">
        <v>0</v>
      </c>
      <c r="Q643" s="2">
        <v>0</v>
      </c>
      <c r="R643" s="2">
        <v>0</v>
      </c>
      <c r="S643" s="2">
        <v>0</v>
      </c>
      <c r="T643" s="2">
        <v>0</v>
      </c>
      <c r="U643" s="2">
        <v>82.5</v>
      </c>
      <c r="V643" t="s">
        <v>55</v>
      </c>
    </row>
    <row r="644" spans="1:22" x14ac:dyDescent="0.25">
      <c r="A644" t="s">
        <v>7941</v>
      </c>
      <c r="B644" s="21" t="s">
        <v>9774</v>
      </c>
      <c r="C644" t="s">
        <v>1</v>
      </c>
      <c r="D644" t="s">
        <v>7703</v>
      </c>
      <c r="E644" t="s">
        <v>9546</v>
      </c>
      <c r="F644" t="s">
        <v>9547</v>
      </c>
      <c r="G644">
        <v>4926</v>
      </c>
      <c r="H644">
        <v>4926</v>
      </c>
      <c r="I644">
        <v>4926</v>
      </c>
      <c r="J644">
        <v>4926</v>
      </c>
      <c r="K644">
        <v>0</v>
      </c>
      <c r="L644" s="2">
        <v>0</v>
      </c>
      <c r="M644" s="2">
        <v>0</v>
      </c>
      <c r="N644" s="2">
        <v>0</v>
      </c>
      <c r="O644" s="151">
        <v>10</v>
      </c>
      <c r="P644" s="2">
        <v>0</v>
      </c>
      <c r="Q644" s="2">
        <v>0</v>
      </c>
      <c r="R644" s="2">
        <v>0</v>
      </c>
      <c r="S644" s="2">
        <v>0</v>
      </c>
      <c r="T644" s="2">
        <v>0</v>
      </c>
      <c r="U644" s="2">
        <v>10</v>
      </c>
      <c r="V644" t="s">
        <v>55</v>
      </c>
    </row>
    <row r="645" spans="1:22" x14ac:dyDescent="0.25">
      <c r="A645" t="s">
        <v>7941</v>
      </c>
      <c r="B645" s="21" t="s">
        <v>9774</v>
      </c>
      <c r="C645" t="s">
        <v>1</v>
      </c>
      <c r="D645" t="s">
        <v>7703</v>
      </c>
      <c r="E645" t="s">
        <v>9546</v>
      </c>
      <c r="F645" t="s">
        <v>9547</v>
      </c>
      <c r="G645">
        <v>4925</v>
      </c>
      <c r="H645">
        <v>4925</v>
      </c>
      <c r="I645">
        <v>4925</v>
      </c>
      <c r="J645">
        <v>4925</v>
      </c>
      <c r="K645">
        <v>0</v>
      </c>
      <c r="L645" s="2">
        <v>0</v>
      </c>
      <c r="M645" s="2">
        <v>0</v>
      </c>
      <c r="N645" s="2">
        <v>0</v>
      </c>
      <c r="O645" s="151">
        <v>18.149999999999999</v>
      </c>
      <c r="P645" s="2">
        <v>0</v>
      </c>
      <c r="Q645" s="2">
        <v>0</v>
      </c>
      <c r="R645" s="2">
        <v>0</v>
      </c>
      <c r="S645" s="2">
        <v>0</v>
      </c>
      <c r="T645" s="2">
        <v>0</v>
      </c>
      <c r="U645" s="2">
        <v>18.149999999999999</v>
      </c>
      <c r="V645" t="s">
        <v>55</v>
      </c>
    </row>
    <row r="646" spans="1:22" x14ac:dyDescent="0.25">
      <c r="A646" t="s">
        <v>7941</v>
      </c>
      <c r="B646" s="21" t="s">
        <v>9774</v>
      </c>
      <c r="C646" t="s">
        <v>1</v>
      </c>
      <c r="D646" t="s">
        <v>7703</v>
      </c>
      <c r="E646" t="s">
        <v>9546</v>
      </c>
      <c r="F646" t="s">
        <v>9547</v>
      </c>
      <c r="G646">
        <v>4924</v>
      </c>
      <c r="H646">
        <v>4924</v>
      </c>
      <c r="I646">
        <v>4924</v>
      </c>
      <c r="J646">
        <v>4924</v>
      </c>
      <c r="K646">
        <v>0</v>
      </c>
      <c r="L646" s="2">
        <v>0</v>
      </c>
      <c r="M646" s="2">
        <v>0</v>
      </c>
      <c r="N646" s="2">
        <v>0</v>
      </c>
      <c r="O646" s="151">
        <v>460.5</v>
      </c>
      <c r="P646" s="2">
        <v>0</v>
      </c>
      <c r="Q646" s="2">
        <v>0</v>
      </c>
      <c r="R646" s="2">
        <v>0</v>
      </c>
      <c r="S646" s="2">
        <v>0</v>
      </c>
      <c r="T646" s="2">
        <v>0</v>
      </c>
      <c r="U646" s="2">
        <v>460.5</v>
      </c>
      <c r="V646" t="s">
        <v>55</v>
      </c>
    </row>
    <row r="647" spans="1:22" x14ac:dyDescent="0.25">
      <c r="A647" t="s">
        <v>7941</v>
      </c>
      <c r="B647" s="21" t="s">
        <v>9774</v>
      </c>
      <c r="C647" t="s">
        <v>1</v>
      </c>
      <c r="D647" t="s">
        <v>7703</v>
      </c>
      <c r="E647" t="s">
        <v>9546</v>
      </c>
      <c r="F647" t="s">
        <v>9547</v>
      </c>
      <c r="G647">
        <v>4923</v>
      </c>
      <c r="H647">
        <v>4923</v>
      </c>
      <c r="I647">
        <v>4923</v>
      </c>
      <c r="J647">
        <v>4923</v>
      </c>
      <c r="K647">
        <v>0</v>
      </c>
      <c r="L647" s="2">
        <v>0</v>
      </c>
      <c r="M647" s="2">
        <v>0</v>
      </c>
      <c r="N647" s="2">
        <v>0</v>
      </c>
      <c r="O647" s="151">
        <v>222.05</v>
      </c>
      <c r="P647" s="2">
        <v>0</v>
      </c>
      <c r="Q647" s="2">
        <v>0</v>
      </c>
      <c r="R647" s="2">
        <v>0</v>
      </c>
      <c r="S647" s="2">
        <v>0</v>
      </c>
      <c r="T647" s="2">
        <v>0</v>
      </c>
      <c r="U647" s="2">
        <v>222.05</v>
      </c>
      <c r="V647" t="s">
        <v>55</v>
      </c>
    </row>
    <row r="648" spans="1:22" x14ac:dyDescent="0.25">
      <c r="A648" t="s">
        <v>7941</v>
      </c>
      <c r="B648" s="21" t="s">
        <v>9774</v>
      </c>
      <c r="C648" t="s">
        <v>1</v>
      </c>
      <c r="D648" t="s">
        <v>7703</v>
      </c>
      <c r="E648" t="s">
        <v>9546</v>
      </c>
      <c r="F648" t="s">
        <v>9547</v>
      </c>
      <c r="G648">
        <v>4922</v>
      </c>
      <c r="H648">
        <v>4922</v>
      </c>
      <c r="I648">
        <v>4922</v>
      </c>
      <c r="J648">
        <v>4922</v>
      </c>
      <c r="K648">
        <v>0</v>
      </c>
      <c r="L648" s="2">
        <v>0</v>
      </c>
      <c r="M648" s="2">
        <v>0</v>
      </c>
      <c r="N648" s="2">
        <v>0</v>
      </c>
      <c r="O648" s="151">
        <v>30.32</v>
      </c>
      <c r="P648" s="2">
        <v>0</v>
      </c>
      <c r="Q648" s="2">
        <v>0</v>
      </c>
      <c r="R648" s="2">
        <v>0</v>
      </c>
      <c r="S648" s="2">
        <v>0</v>
      </c>
      <c r="T648" s="2">
        <v>0</v>
      </c>
      <c r="U648" s="2">
        <v>30.32</v>
      </c>
      <c r="V648" t="s">
        <v>55</v>
      </c>
    </row>
    <row r="649" spans="1:22" x14ac:dyDescent="0.25">
      <c r="A649" t="s">
        <v>7941</v>
      </c>
      <c r="B649" s="21" t="s">
        <v>9774</v>
      </c>
      <c r="C649" t="s">
        <v>1</v>
      </c>
      <c r="D649" t="s">
        <v>7703</v>
      </c>
      <c r="E649" t="s">
        <v>9546</v>
      </c>
      <c r="F649" t="s">
        <v>9547</v>
      </c>
      <c r="G649">
        <v>4921</v>
      </c>
      <c r="H649">
        <v>4921</v>
      </c>
      <c r="I649">
        <v>4921</v>
      </c>
      <c r="J649">
        <v>4921</v>
      </c>
      <c r="K649">
        <v>0</v>
      </c>
      <c r="L649" s="2">
        <v>0</v>
      </c>
      <c r="M649" s="2">
        <v>0</v>
      </c>
      <c r="N649" s="2">
        <v>0</v>
      </c>
      <c r="O649" s="151">
        <v>516</v>
      </c>
      <c r="P649" s="2">
        <v>0</v>
      </c>
      <c r="Q649" s="2">
        <v>0</v>
      </c>
      <c r="R649" s="2">
        <v>0</v>
      </c>
      <c r="S649" s="2">
        <v>0</v>
      </c>
      <c r="T649" s="2">
        <v>0</v>
      </c>
      <c r="U649" s="2">
        <v>516</v>
      </c>
      <c r="V649" t="s">
        <v>55</v>
      </c>
    </row>
    <row r="650" spans="1:22" x14ac:dyDescent="0.25">
      <c r="A650" t="s">
        <v>7941</v>
      </c>
      <c r="B650" s="21" t="s">
        <v>9774</v>
      </c>
      <c r="C650" t="s">
        <v>1</v>
      </c>
      <c r="D650" t="s">
        <v>7703</v>
      </c>
      <c r="E650" t="s">
        <v>9546</v>
      </c>
      <c r="F650" t="s">
        <v>9547</v>
      </c>
      <c r="G650">
        <v>4920</v>
      </c>
      <c r="H650">
        <v>4920</v>
      </c>
      <c r="I650">
        <v>4920</v>
      </c>
      <c r="J650">
        <v>4920</v>
      </c>
      <c r="K650">
        <v>0</v>
      </c>
      <c r="L650" s="2">
        <v>0</v>
      </c>
      <c r="M650" s="2">
        <v>0</v>
      </c>
      <c r="N650" s="2">
        <v>0</v>
      </c>
      <c r="O650" s="151">
        <v>24.85</v>
      </c>
      <c r="P650" s="2">
        <v>0</v>
      </c>
      <c r="Q650" s="2">
        <v>0</v>
      </c>
      <c r="R650" s="2">
        <v>0</v>
      </c>
      <c r="S650" s="2">
        <v>0</v>
      </c>
      <c r="T650" s="2">
        <v>0</v>
      </c>
      <c r="U650" s="2">
        <v>24.85</v>
      </c>
      <c r="V650" t="s">
        <v>55</v>
      </c>
    </row>
    <row r="651" spans="1:22" x14ac:dyDescent="0.25">
      <c r="A651" t="s">
        <v>7941</v>
      </c>
      <c r="B651" s="21" t="s">
        <v>9774</v>
      </c>
      <c r="C651" t="s">
        <v>1</v>
      </c>
      <c r="D651" t="s">
        <v>7703</v>
      </c>
      <c r="E651" t="s">
        <v>9546</v>
      </c>
      <c r="F651" t="s">
        <v>9547</v>
      </c>
      <c r="G651">
        <v>4919</v>
      </c>
      <c r="H651">
        <v>4919</v>
      </c>
      <c r="I651">
        <v>4919</v>
      </c>
      <c r="J651">
        <v>4919</v>
      </c>
      <c r="K651">
        <v>0</v>
      </c>
      <c r="L651" s="2">
        <v>0</v>
      </c>
      <c r="M651" s="2">
        <v>0</v>
      </c>
      <c r="N651" s="2">
        <v>0</v>
      </c>
      <c r="O651" s="151">
        <v>216</v>
      </c>
      <c r="P651" s="2">
        <v>0</v>
      </c>
      <c r="Q651" s="2">
        <v>0</v>
      </c>
      <c r="R651" s="2">
        <v>0</v>
      </c>
      <c r="S651" s="2">
        <v>0</v>
      </c>
      <c r="T651" s="2">
        <v>0</v>
      </c>
      <c r="U651" s="2">
        <v>216</v>
      </c>
      <c r="V651" t="s">
        <v>55</v>
      </c>
    </row>
    <row r="652" spans="1:22" x14ac:dyDescent="0.25">
      <c r="A652" t="s">
        <v>7941</v>
      </c>
      <c r="B652" s="21" t="s">
        <v>9774</v>
      </c>
      <c r="C652" t="s">
        <v>1</v>
      </c>
      <c r="D652" t="s">
        <v>7703</v>
      </c>
      <c r="E652" t="s">
        <v>9546</v>
      </c>
      <c r="F652" t="s">
        <v>9547</v>
      </c>
      <c r="G652">
        <v>4918</v>
      </c>
      <c r="H652">
        <v>4918</v>
      </c>
      <c r="I652">
        <v>4918</v>
      </c>
      <c r="J652">
        <v>4918</v>
      </c>
      <c r="K652">
        <v>0</v>
      </c>
      <c r="L652" s="2">
        <v>0</v>
      </c>
      <c r="M652" s="2">
        <v>0</v>
      </c>
      <c r="N652" s="2">
        <v>0</v>
      </c>
      <c r="O652" s="151">
        <v>591</v>
      </c>
      <c r="P652" s="2">
        <v>0</v>
      </c>
      <c r="Q652" s="2">
        <v>0</v>
      </c>
      <c r="R652" s="2">
        <v>0</v>
      </c>
      <c r="S652" s="2">
        <v>0</v>
      </c>
      <c r="T652" s="2">
        <v>0</v>
      </c>
      <c r="U652" s="2">
        <v>591</v>
      </c>
      <c r="V652" t="s">
        <v>55</v>
      </c>
    </row>
    <row r="653" spans="1:22" x14ac:dyDescent="0.25">
      <c r="A653" t="s">
        <v>7941</v>
      </c>
      <c r="B653" s="21" t="s">
        <v>9774</v>
      </c>
      <c r="C653" t="s">
        <v>1</v>
      </c>
      <c r="D653" t="s">
        <v>7703</v>
      </c>
      <c r="E653" t="s">
        <v>9546</v>
      </c>
      <c r="F653" t="s">
        <v>9547</v>
      </c>
      <c r="G653">
        <v>4917</v>
      </c>
      <c r="H653">
        <v>4917</v>
      </c>
      <c r="I653">
        <v>4917</v>
      </c>
      <c r="J653">
        <v>4917</v>
      </c>
      <c r="K653">
        <v>0</v>
      </c>
      <c r="L653" s="2">
        <v>0</v>
      </c>
      <c r="M653" s="2">
        <v>0</v>
      </c>
      <c r="N653" s="2">
        <v>0</v>
      </c>
      <c r="O653" s="151">
        <v>10</v>
      </c>
      <c r="P653" s="2">
        <v>0</v>
      </c>
      <c r="Q653" s="2">
        <v>0</v>
      </c>
      <c r="R653" s="2">
        <v>0</v>
      </c>
      <c r="S653" s="2">
        <v>0</v>
      </c>
      <c r="T653" s="2">
        <v>0</v>
      </c>
      <c r="U653" s="2">
        <v>10</v>
      </c>
      <c r="V653" t="s">
        <v>55</v>
      </c>
    </row>
    <row r="654" spans="1:22" x14ac:dyDescent="0.25">
      <c r="A654" t="s">
        <v>7941</v>
      </c>
      <c r="B654" s="21" t="s">
        <v>9774</v>
      </c>
      <c r="C654" t="s">
        <v>1</v>
      </c>
      <c r="D654" t="s">
        <v>7703</v>
      </c>
      <c r="E654" t="s">
        <v>9546</v>
      </c>
      <c r="F654" t="s">
        <v>9547</v>
      </c>
      <c r="G654">
        <v>4916</v>
      </c>
      <c r="H654">
        <v>4916</v>
      </c>
      <c r="I654">
        <v>4916</v>
      </c>
      <c r="J654">
        <v>4916</v>
      </c>
      <c r="K654">
        <v>0</v>
      </c>
      <c r="L654" s="2">
        <v>0</v>
      </c>
      <c r="M654" s="2">
        <v>0</v>
      </c>
      <c r="N654" s="2">
        <v>0</v>
      </c>
      <c r="O654" s="151">
        <v>188.5</v>
      </c>
      <c r="P654" s="2">
        <v>0</v>
      </c>
      <c r="Q654" s="2">
        <v>0</v>
      </c>
      <c r="R654" s="2">
        <v>0</v>
      </c>
      <c r="S654" s="2">
        <v>0</v>
      </c>
      <c r="T654" s="2">
        <v>0</v>
      </c>
      <c r="U654" s="2">
        <v>188.5</v>
      </c>
      <c r="V654" t="s">
        <v>55</v>
      </c>
    </row>
    <row r="655" spans="1:22" x14ac:dyDescent="0.25">
      <c r="A655" t="s">
        <v>7941</v>
      </c>
      <c r="B655" s="21" t="s">
        <v>9774</v>
      </c>
      <c r="C655" t="s">
        <v>1</v>
      </c>
      <c r="D655" t="s">
        <v>7703</v>
      </c>
      <c r="E655" t="s">
        <v>9546</v>
      </c>
      <c r="F655" t="s">
        <v>9547</v>
      </c>
      <c r="G655">
        <v>4915</v>
      </c>
      <c r="H655">
        <v>4915</v>
      </c>
      <c r="I655">
        <v>4915</v>
      </c>
      <c r="J655">
        <v>4915</v>
      </c>
      <c r="K655">
        <v>0</v>
      </c>
      <c r="L655" s="2">
        <v>0</v>
      </c>
      <c r="M655" s="2">
        <v>0</v>
      </c>
      <c r="N655" s="2">
        <v>0</v>
      </c>
      <c r="O655" s="151">
        <v>260.75</v>
      </c>
      <c r="P655" s="2">
        <v>0</v>
      </c>
      <c r="Q655" s="2">
        <v>0</v>
      </c>
      <c r="R655" s="2">
        <v>0</v>
      </c>
      <c r="S655" s="2">
        <v>0</v>
      </c>
      <c r="T655" s="2">
        <v>0</v>
      </c>
      <c r="U655" s="2">
        <v>260.75</v>
      </c>
      <c r="V655" t="s">
        <v>55</v>
      </c>
    </row>
    <row r="656" spans="1:22" x14ac:dyDescent="0.25">
      <c r="A656" t="s">
        <v>7941</v>
      </c>
      <c r="B656" s="21" t="s">
        <v>9774</v>
      </c>
      <c r="C656" t="s">
        <v>1</v>
      </c>
      <c r="D656" t="s">
        <v>7703</v>
      </c>
      <c r="E656" t="s">
        <v>9546</v>
      </c>
      <c r="F656" t="s">
        <v>9547</v>
      </c>
      <c r="G656">
        <v>4914</v>
      </c>
      <c r="H656">
        <v>4914</v>
      </c>
      <c r="I656">
        <v>4914</v>
      </c>
      <c r="J656">
        <v>4914</v>
      </c>
      <c r="K656">
        <v>0</v>
      </c>
      <c r="L656" s="2">
        <v>0</v>
      </c>
      <c r="M656" s="2">
        <v>0</v>
      </c>
      <c r="N656" s="2">
        <v>0</v>
      </c>
      <c r="O656" s="151">
        <v>98</v>
      </c>
      <c r="P656" s="2">
        <v>0</v>
      </c>
      <c r="Q656" s="2">
        <v>0</v>
      </c>
      <c r="R656" s="2">
        <v>0</v>
      </c>
      <c r="S656" s="2">
        <v>0</v>
      </c>
      <c r="T656" s="2">
        <v>0</v>
      </c>
      <c r="U656" s="2">
        <v>98</v>
      </c>
      <c r="V656" t="s">
        <v>55</v>
      </c>
    </row>
    <row r="657" spans="1:22" x14ac:dyDescent="0.25">
      <c r="A657" t="s">
        <v>7941</v>
      </c>
      <c r="B657" s="21" t="s">
        <v>9774</v>
      </c>
      <c r="C657" t="s">
        <v>1</v>
      </c>
      <c r="D657" t="s">
        <v>7703</v>
      </c>
      <c r="E657" t="s">
        <v>9546</v>
      </c>
      <c r="F657" t="s">
        <v>9547</v>
      </c>
      <c r="G657">
        <v>4913</v>
      </c>
      <c r="H657">
        <v>4913</v>
      </c>
      <c r="I657">
        <v>4913</v>
      </c>
      <c r="J657">
        <v>4913</v>
      </c>
      <c r="K657">
        <v>0</v>
      </c>
      <c r="L657" s="2">
        <v>0</v>
      </c>
      <c r="M657" s="2">
        <v>0</v>
      </c>
      <c r="N657" s="2">
        <v>0</v>
      </c>
      <c r="O657" s="151">
        <v>396</v>
      </c>
      <c r="P657" s="2">
        <v>0</v>
      </c>
      <c r="Q657" s="2">
        <v>0</v>
      </c>
      <c r="R657" s="2">
        <v>0</v>
      </c>
      <c r="S657" s="2">
        <v>0</v>
      </c>
      <c r="T657" s="2">
        <v>0</v>
      </c>
      <c r="U657" s="2">
        <v>396</v>
      </c>
      <c r="V657" t="s">
        <v>55</v>
      </c>
    </row>
    <row r="658" spans="1:22" x14ac:dyDescent="0.25">
      <c r="A658" t="s">
        <v>7941</v>
      </c>
      <c r="B658" s="21" t="s">
        <v>9774</v>
      </c>
      <c r="C658" t="s">
        <v>1</v>
      </c>
      <c r="D658" t="s">
        <v>7703</v>
      </c>
      <c r="E658" t="s">
        <v>9546</v>
      </c>
      <c r="F658" t="s">
        <v>9547</v>
      </c>
      <c r="G658">
        <v>4912</v>
      </c>
      <c r="H658">
        <v>4912</v>
      </c>
      <c r="I658">
        <v>4912</v>
      </c>
      <c r="J658">
        <v>4912</v>
      </c>
      <c r="K658">
        <v>0</v>
      </c>
      <c r="L658" s="2">
        <v>0</v>
      </c>
      <c r="M658" s="2">
        <v>0</v>
      </c>
      <c r="N658" s="2">
        <v>0</v>
      </c>
      <c r="O658" s="151">
        <v>33.1</v>
      </c>
      <c r="P658" s="2">
        <v>0</v>
      </c>
      <c r="Q658" s="2">
        <v>0</v>
      </c>
      <c r="R658" s="2">
        <v>0</v>
      </c>
      <c r="S658" s="2">
        <v>0</v>
      </c>
      <c r="T658" s="2">
        <v>0</v>
      </c>
      <c r="U658" s="2">
        <v>33.1</v>
      </c>
      <c r="V658" t="s">
        <v>55</v>
      </c>
    </row>
    <row r="659" spans="1:22" x14ac:dyDescent="0.25">
      <c r="A659" t="s">
        <v>7941</v>
      </c>
      <c r="B659" s="21" t="s">
        <v>9774</v>
      </c>
      <c r="C659" t="s">
        <v>1</v>
      </c>
      <c r="D659" t="s">
        <v>7703</v>
      </c>
      <c r="E659" t="s">
        <v>9546</v>
      </c>
      <c r="F659" t="s">
        <v>9547</v>
      </c>
      <c r="G659">
        <v>4911</v>
      </c>
      <c r="H659">
        <v>4911</v>
      </c>
      <c r="I659">
        <v>4911</v>
      </c>
      <c r="J659">
        <v>4911</v>
      </c>
      <c r="K659">
        <v>0</v>
      </c>
      <c r="L659" s="2">
        <v>0</v>
      </c>
      <c r="M659" s="2">
        <v>0</v>
      </c>
      <c r="N659" s="2">
        <v>0</v>
      </c>
      <c r="O659" s="151">
        <v>79.5</v>
      </c>
      <c r="P659" s="2">
        <v>0</v>
      </c>
      <c r="Q659" s="2">
        <v>0</v>
      </c>
      <c r="R659" s="2">
        <v>0</v>
      </c>
      <c r="S659" s="2">
        <v>0</v>
      </c>
      <c r="T659" s="2">
        <v>0</v>
      </c>
      <c r="U659" s="2">
        <v>79.5</v>
      </c>
      <c r="V659" t="s">
        <v>55</v>
      </c>
    </row>
    <row r="660" spans="1:22" x14ac:dyDescent="0.25">
      <c r="A660" t="s">
        <v>7941</v>
      </c>
      <c r="B660" s="21" t="s">
        <v>9774</v>
      </c>
      <c r="C660" t="s">
        <v>1</v>
      </c>
      <c r="D660" t="s">
        <v>7703</v>
      </c>
      <c r="E660" t="s">
        <v>9546</v>
      </c>
      <c r="F660" t="s">
        <v>9547</v>
      </c>
      <c r="G660">
        <v>4910</v>
      </c>
      <c r="H660">
        <v>4910</v>
      </c>
      <c r="I660">
        <v>4910</v>
      </c>
      <c r="J660">
        <v>4910</v>
      </c>
      <c r="K660">
        <v>0</v>
      </c>
      <c r="L660" s="2">
        <v>0</v>
      </c>
      <c r="M660" s="2">
        <v>0</v>
      </c>
      <c r="N660" s="2">
        <v>0</v>
      </c>
      <c r="O660" s="151">
        <v>512</v>
      </c>
      <c r="P660" s="2">
        <v>0</v>
      </c>
      <c r="Q660" s="2">
        <v>0</v>
      </c>
      <c r="R660" s="2">
        <v>0</v>
      </c>
      <c r="S660" s="2">
        <v>0</v>
      </c>
      <c r="T660" s="2">
        <v>0</v>
      </c>
      <c r="U660" s="2">
        <v>512</v>
      </c>
      <c r="V660" t="s">
        <v>55</v>
      </c>
    </row>
    <row r="661" spans="1:22" x14ac:dyDescent="0.25">
      <c r="B661" s="1"/>
      <c r="L661" s="2"/>
      <c r="O661" s="119"/>
      <c r="V661"/>
    </row>
    <row r="662" spans="1:22" x14ac:dyDescent="0.25">
      <c r="A662" t="s">
        <v>7716</v>
      </c>
      <c r="M662"/>
      <c r="N662"/>
      <c r="O662" s="15">
        <f>SUBTOTAL(109,Tabla3[V GRAVADAS])</f>
        <v>124376.49000000003</v>
      </c>
      <c r="P662" s="15">
        <f>SUBTOTAL(109,Tabla3[EX IN CA])</f>
        <v>0</v>
      </c>
      <c r="Q662"/>
      <c r="R662"/>
      <c r="S662"/>
      <c r="T662"/>
      <c r="U662" s="15">
        <f>SUBTOTAL(109,Tabla3[TOTAL VENTA])</f>
        <v>124376.49000000003</v>
      </c>
      <c r="V662"/>
    </row>
    <row r="664" spans="1:22" x14ac:dyDescent="0.25">
      <c r="N664" s="150" t="s">
        <v>9843</v>
      </c>
      <c r="O664" s="150">
        <f>Tabla3[[#Totals],[V GRAVADAS]]/1.13</f>
        <v>110067.69026548677</v>
      </c>
    </row>
    <row r="665" spans="1:22" x14ac:dyDescent="0.25">
      <c r="N665" s="150" t="s">
        <v>14</v>
      </c>
      <c r="O665" s="150">
        <f>O664*0.13</f>
        <v>14308.799734513281</v>
      </c>
    </row>
    <row r="666" spans="1:22" x14ac:dyDescent="0.25">
      <c r="N666" s="150" t="s">
        <v>8755</v>
      </c>
      <c r="O666" s="150">
        <f>O664+O665</f>
        <v>124376.49000000005</v>
      </c>
    </row>
    <row r="775" spans="1:22" s="127" customFormat="1" x14ac:dyDescent="0.25">
      <c r="A775"/>
      <c r="B775"/>
      <c r="C775"/>
      <c r="D775"/>
      <c r="E775"/>
      <c r="F775"/>
      <c r="G775"/>
      <c r="H775"/>
      <c r="I775"/>
      <c r="J775"/>
      <c r="K775"/>
      <c r="L775"/>
      <c r="M775" s="2"/>
      <c r="N775" s="2"/>
      <c r="O775" s="2"/>
      <c r="P775" s="2"/>
      <c r="Q775" s="2"/>
      <c r="R775" s="2"/>
      <c r="S775" s="2"/>
      <c r="T775" s="2"/>
      <c r="U775" s="2"/>
      <c r="V775" s="2"/>
    </row>
    <row r="776" spans="1:22" s="127" customFormat="1" x14ac:dyDescent="0.25">
      <c r="A776"/>
      <c r="B776"/>
      <c r="C776"/>
      <c r="D776"/>
      <c r="E776"/>
      <c r="F776"/>
      <c r="G776"/>
      <c r="H776"/>
      <c r="I776"/>
      <c r="J776"/>
      <c r="K776"/>
      <c r="L776"/>
      <c r="M776" s="2"/>
      <c r="N776" s="2"/>
      <c r="O776" s="2"/>
      <c r="P776" s="2"/>
      <c r="Q776" s="2"/>
      <c r="R776" s="2"/>
      <c r="S776" s="2"/>
      <c r="T776" s="2"/>
      <c r="U776" s="2"/>
      <c r="V776" s="2"/>
    </row>
    <row r="777" spans="1:22" s="127" customFormat="1" x14ac:dyDescent="0.25">
      <c r="A777"/>
      <c r="B777"/>
      <c r="C777"/>
      <c r="D777"/>
      <c r="E777"/>
      <c r="F777"/>
      <c r="G777"/>
      <c r="H777"/>
      <c r="I777"/>
      <c r="J777"/>
      <c r="K777"/>
      <c r="L777"/>
      <c r="M777" s="2"/>
      <c r="N777" s="2"/>
      <c r="O777" s="2"/>
      <c r="P777" s="2"/>
      <c r="Q777" s="2"/>
      <c r="R777" s="2"/>
      <c r="S777" s="2"/>
      <c r="T777" s="2"/>
      <c r="U777" s="2"/>
      <c r="V777" s="2"/>
    </row>
    <row r="778" spans="1:22" s="127" customFormat="1" x14ac:dyDescent="0.25">
      <c r="A778"/>
      <c r="B778"/>
      <c r="C778"/>
      <c r="D778"/>
      <c r="E778"/>
      <c r="F778"/>
      <c r="G778"/>
      <c r="H778"/>
      <c r="I778"/>
      <c r="J778"/>
      <c r="K778"/>
      <c r="L778"/>
      <c r="M778" s="2"/>
      <c r="N778" s="2"/>
      <c r="O778" s="2"/>
      <c r="P778" s="2"/>
      <c r="Q778" s="2"/>
      <c r="R778" s="2"/>
      <c r="S778" s="2"/>
      <c r="T778" s="2"/>
      <c r="U778" s="2"/>
      <c r="V778" s="2"/>
    </row>
    <row r="779" spans="1:22" s="127" customFormat="1" x14ac:dyDescent="0.25">
      <c r="A779"/>
      <c r="B779"/>
      <c r="C779"/>
      <c r="D779"/>
      <c r="E779"/>
      <c r="F779"/>
      <c r="G779"/>
      <c r="H779"/>
      <c r="I779"/>
      <c r="J779"/>
      <c r="K779"/>
      <c r="L779"/>
      <c r="M779" s="2"/>
      <c r="N779" s="2"/>
      <c r="O779" s="2"/>
      <c r="P779" s="2"/>
      <c r="Q779" s="2"/>
      <c r="R779" s="2"/>
      <c r="S779" s="2"/>
      <c r="T779" s="2"/>
      <c r="U779" s="2"/>
      <c r="V779" s="2"/>
    </row>
    <row r="780" spans="1:22" s="127" customFormat="1" x14ac:dyDescent="0.25">
      <c r="A780"/>
      <c r="B780"/>
      <c r="C780"/>
      <c r="D780"/>
      <c r="E780"/>
      <c r="F780"/>
      <c r="G780"/>
      <c r="H780"/>
      <c r="I780"/>
      <c r="J780"/>
      <c r="K780"/>
      <c r="L780"/>
      <c r="M780" s="2"/>
      <c r="N780" s="2"/>
      <c r="O780" s="2"/>
      <c r="P780" s="2"/>
      <c r="Q780" s="2"/>
      <c r="R780" s="2"/>
      <c r="S780" s="2"/>
      <c r="T780" s="2"/>
      <c r="U780" s="2"/>
      <c r="V780" s="2"/>
    </row>
    <row r="781" spans="1:22" s="127" customFormat="1" x14ac:dyDescent="0.25">
      <c r="A781"/>
      <c r="B781"/>
      <c r="C781"/>
      <c r="D781"/>
      <c r="E781"/>
      <c r="F781"/>
      <c r="G781"/>
      <c r="H781"/>
      <c r="I781"/>
      <c r="J781"/>
      <c r="K781"/>
      <c r="L781"/>
      <c r="M781" s="2"/>
      <c r="N781" s="2"/>
      <c r="O781" s="2"/>
      <c r="P781" s="2"/>
      <c r="Q781" s="2"/>
      <c r="R781" s="2"/>
      <c r="S781" s="2"/>
      <c r="T781" s="2"/>
      <c r="U781" s="2"/>
      <c r="V781" s="2"/>
    </row>
    <row r="782" spans="1:22" s="127" customFormat="1" x14ac:dyDescent="0.25">
      <c r="A782"/>
      <c r="B782"/>
      <c r="C782"/>
      <c r="D782"/>
      <c r="E782"/>
      <c r="F782"/>
      <c r="G782"/>
      <c r="H782"/>
      <c r="I782"/>
      <c r="J782"/>
      <c r="K782"/>
      <c r="L782"/>
      <c r="M782" s="2"/>
      <c r="N782" s="2"/>
      <c r="O782" s="2"/>
      <c r="P782" s="2"/>
      <c r="Q782" s="2"/>
      <c r="R782" s="2"/>
      <c r="S782" s="2"/>
      <c r="T782" s="2"/>
      <c r="U782" s="2"/>
      <c r="V782" s="2"/>
    </row>
    <row r="783" spans="1:22" s="127" customFormat="1" x14ac:dyDescent="0.25">
      <c r="A783"/>
      <c r="B783"/>
      <c r="C783"/>
      <c r="D783"/>
      <c r="E783"/>
      <c r="F783"/>
      <c r="G783"/>
      <c r="H783"/>
      <c r="I783"/>
      <c r="J783"/>
      <c r="K783"/>
      <c r="L783"/>
      <c r="M783" s="2"/>
      <c r="N783" s="2"/>
      <c r="O783" s="2"/>
      <c r="P783" s="2"/>
      <c r="Q783" s="2"/>
      <c r="R783" s="2"/>
      <c r="S783" s="2"/>
      <c r="T783" s="2"/>
      <c r="U783" s="2"/>
      <c r="V783" s="2"/>
    </row>
    <row r="784" spans="1:22" s="127" customFormat="1" x14ac:dyDescent="0.25">
      <c r="A784"/>
      <c r="B784"/>
      <c r="C784"/>
      <c r="D784"/>
      <c r="E784"/>
      <c r="F784"/>
      <c r="G784"/>
      <c r="H784"/>
      <c r="I784"/>
      <c r="J784"/>
      <c r="K784"/>
      <c r="L784"/>
      <c r="M784" s="2"/>
      <c r="N784" s="2"/>
      <c r="O784" s="2"/>
      <c r="P784" s="2"/>
      <c r="Q784" s="2"/>
      <c r="R784" s="2"/>
      <c r="S784" s="2"/>
      <c r="T784" s="2"/>
      <c r="U784" s="2"/>
      <c r="V784" s="2"/>
    </row>
    <row r="785" spans="1:22" s="127" customFormat="1" x14ac:dyDescent="0.25">
      <c r="A785"/>
      <c r="B785"/>
      <c r="C785"/>
      <c r="D785"/>
      <c r="E785"/>
      <c r="F785"/>
      <c r="G785"/>
      <c r="H785"/>
      <c r="I785"/>
      <c r="J785"/>
      <c r="K785"/>
      <c r="L785"/>
      <c r="M785" s="2"/>
      <c r="N785" s="2"/>
      <c r="O785" s="2"/>
      <c r="P785" s="2"/>
      <c r="Q785" s="2"/>
      <c r="R785" s="2"/>
      <c r="S785" s="2"/>
      <c r="T785" s="2"/>
      <c r="U785" s="2"/>
      <c r="V785" s="2"/>
    </row>
    <row r="786" spans="1:22" s="127" customFormat="1" x14ac:dyDescent="0.25">
      <c r="A786"/>
      <c r="B786"/>
      <c r="C786"/>
      <c r="D786"/>
      <c r="E786"/>
      <c r="F786"/>
      <c r="G786"/>
      <c r="H786"/>
      <c r="I786"/>
      <c r="J786"/>
      <c r="K786"/>
      <c r="L786"/>
      <c r="M786" s="2"/>
      <c r="N786" s="2"/>
      <c r="O786" s="2"/>
      <c r="P786" s="2"/>
      <c r="Q786" s="2"/>
      <c r="R786" s="2"/>
      <c r="S786" s="2"/>
      <c r="T786" s="2"/>
      <c r="U786" s="2"/>
      <c r="V786" s="2"/>
    </row>
    <row r="787" spans="1:22" s="127" customFormat="1" x14ac:dyDescent="0.25">
      <c r="A787"/>
      <c r="B787"/>
      <c r="C787"/>
      <c r="D787"/>
      <c r="E787"/>
      <c r="F787"/>
      <c r="G787"/>
      <c r="H787"/>
      <c r="I787"/>
      <c r="J787"/>
      <c r="K787"/>
      <c r="L787"/>
      <c r="M787" s="2"/>
      <c r="N787" s="2"/>
      <c r="O787" s="2"/>
      <c r="P787" s="2"/>
      <c r="Q787" s="2"/>
      <c r="R787" s="2"/>
      <c r="S787" s="2"/>
      <c r="T787" s="2"/>
      <c r="U787" s="2"/>
      <c r="V787" s="2"/>
    </row>
    <row r="788" spans="1:22" s="127" customFormat="1" x14ac:dyDescent="0.25">
      <c r="A788"/>
      <c r="B788"/>
      <c r="C788"/>
      <c r="D788"/>
      <c r="E788"/>
      <c r="F788"/>
      <c r="G788"/>
      <c r="H788"/>
      <c r="I788"/>
      <c r="J788"/>
      <c r="K788"/>
      <c r="L788"/>
      <c r="M788" s="2"/>
      <c r="N788" s="2"/>
      <c r="O788" s="2"/>
      <c r="P788" s="2"/>
      <c r="Q788" s="2"/>
      <c r="R788" s="2"/>
      <c r="S788" s="2"/>
      <c r="T788" s="2"/>
      <c r="U788" s="2"/>
      <c r="V788" s="2"/>
    </row>
    <row r="789" spans="1:22" s="127" customFormat="1" x14ac:dyDescent="0.25">
      <c r="A789"/>
      <c r="B789"/>
      <c r="C789"/>
      <c r="D789"/>
      <c r="E789"/>
      <c r="F789"/>
      <c r="G789"/>
      <c r="H789"/>
      <c r="I789"/>
      <c r="J789"/>
      <c r="K789"/>
      <c r="L789"/>
      <c r="M789" s="2"/>
      <c r="N789" s="2"/>
      <c r="O789" s="2"/>
      <c r="P789" s="2"/>
      <c r="Q789" s="2"/>
      <c r="R789" s="2"/>
      <c r="S789" s="2"/>
      <c r="T789" s="2"/>
      <c r="U789" s="2"/>
      <c r="V789" s="2"/>
    </row>
    <row r="790" spans="1:22" s="127" customFormat="1" x14ac:dyDescent="0.25">
      <c r="A790"/>
      <c r="B790"/>
      <c r="C790"/>
      <c r="D790"/>
      <c r="E790"/>
      <c r="F790"/>
      <c r="G790"/>
      <c r="H790"/>
      <c r="I790"/>
      <c r="J790"/>
      <c r="K790"/>
      <c r="L790"/>
      <c r="M790" s="2"/>
      <c r="N790" s="2"/>
      <c r="O790" s="2"/>
      <c r="P790" s="2"/>
      <c r="Q790" s="2"/>
      <c r="R790" s="2"/>
      <c r="S790" s="2"/>
      <c r="T790" s="2"/>
      <c r="U790" s="2"/>
      <c r="V790" s="2"/>
    </row>
    <row r="791" spans="1:22" s="127" customFormat="1" x14ac:dyDescent="0.25">
      <c r="A791"/>
      <c r="B791"/>
      <c r="C791"/>
      <c r="D791"/>
      <c r="E791"/>
      <c r="F791"/>
      <c r="G791"/>
      <c r="H791"/>
      <c r="I791"/>
      <c r="J791"/>
      <c r="K791"/>
      <c r="L791"/>
      <c r="M791" s="2"/>
      <c r="N791" s="2"/>
      <c r="O791" s="2"/>
      <c r="P791" s="2"/>
      <c r="Q791" s="2"/>
      <c r="R791" s="2"/>
      <c r="S791" s="2"/>
      <c r="T791" s="2"/>
      <c r="U791" s="2"/>
      <c r="V791" s="2"/>
    </row>
    <row r="792" spans="1:22" s="127" customFormat="1" x14ac:dyDescent="0.25">
      <c r="A792"/>
      <c r="B792"/>
      <c r="C792"/>
      <c r="D792"/>
      <c r="E792"/>
      <c r="F792"/>
      <c r="G792"/>
      <c r="H792"/>
      <c r="I792"/>
      <c r="J792"/>
      <c r="K792"/>
      <c r="L792"/>
      <c r="M792" s="2"/>
      <c r="N792" s="2"/>
      <c r="O792" s="2"/>
      <c r="P792" s="2"/>
      <c r="Q792" s="2"/>
      <c r="R792" s="2"/>
      <c r="S792" s="2"/>
      <c r="T792" s="2"/>
      <c r="U792" s="2"/>
      <c r="V792" s="2"/>
    </row>
    <row r="793" spans="1:22" s="127" customFormat="1" x14ac:dyDescent="0.25">
      <c r="A793"/>
      <c r="B793"/>
      <c r="C793"/>
      <c r="D793"/>
      <c r="E793"/>
      <c r="F793"/>
      <c r="G793"/>
      <c r="H793"/>
      <c r="I793"/>
      <c r="J793"/>
      <c r="K793"/>
      <c r="L793"/>
      <c r="M793" s="2"/>
      <c r="N793" s="2"/>
      <c r="O793" s="2"/>
      <c r="P793" s="2"/>
      <c r="Q793" s="2"/>
      <c r="R793" s="2"/>
      <c r="S793" s="2"/>
      <c r="T793" s="2"/>
      <c r="U793" s="2"/>
      <c r="V793" s="2"/>
    </row>
    <row r="794" spans="1:22" s="127" customFormat="1" x14ac:dyDescent="0.25">
      <c r="A794"/>
      <c r="B794"/>
      <c r="C794"/>
      <c r="D794"/>
      <c r="E794"/>
      <c r="F794"/>
      <c r="G794"/>
      <c r="H794"/>
      <c r="I794"/>
      <c r="J794"/>
      <c r="K794"/>
      <c r="L794"/>
      <c r="M794" s="2"/>
      <c r="N794" s="2"/>
      <c r="O794" s="2"/>
      <c r="P794" s="2"/>
      <c r="Q794" s="2"/>
      <c r="R794" s="2"/>
      <c r="S794" s="2"/>
      <c r="T794" s="2"/>
      <c r="U794" s="2"/>
      <c r="V794" s="2"/>
    </row>
    <row r="795" spans="1:22" s="127" customFormat="1" x14ac:dyDescent="0.25">
      <c r="A795"/>
      <c r="B795"/>
      <c r="C795"/>
      <c r="D795"/>
      <c r="E795"/>
      <c r="F795"/>
      <c r="G795"/>
      <c r="H795"/>
      <c r="I795"/>
      <c r="J795"/>
      <c r="K795"/>
      <c r="L795"/>
      <c r="M795" s="2"/>
      <c r="N795" s="2"/>
      <c r="O795" s="2"/>
      <c r="P795" s="2"/>
      <c r="Q795" s="2"/>
      <c r="R795" s="2"/>
      <c r="S795" s="2"/>
      <c r="T795" s="2"/>
      <c r="U795" s="2"/>
      <c r="V795" s="2"/>
    </row>
    <row r="796" spans="1:22" s="127" customFormat="1" x14ac:dyDescent="0.25">
      <c r="A796"/>
      <c r="B796"/>
      <c r="C796"/>
      <c r="D796"/>
      <c r="E796"/>
      <c r="F796"/>
      <c r="G796"/>
      <c r="H796"/>
      <c r="I796"/>
      <c r="J796"/>
      <c r="K796"/>
      <c r="L796"/>
      <c r="M796" s="2"/>
      <c r="N796" s="2"/>
      <c r="O796" s="2"/>
      <c r="P796" s="2"/>
      <c r="Q796" s="2"/>
      <c r="R796" s="2"/>
      <c r="S796" s="2"/>
      <c r="T796" s="2"/>
      <c r="U796" s="2"/>
      <c r="V796" s="2"/>
    </row>
    <row r="797" spans="1:22" s="127" customFormat="1" x14ac:dyDescent="0.25">
      <c r="A797"/>
      <c r="B797"/>
      <c r="C797"/>
      <c r="D797"/>
      <c r="E797"/>
      <c r="F797"/>
      <c r="G797"/>
      <c r="H797"/>
      <c r="I797"/>
      <c r="J797"/>
      <c r="K797"/>
      <c r="L797"/>
      <c r="M797" s="2"/>
      <c r="N797" s="2"/>
      <c r="O797" s="2"/>
      <c r="P797" s="2"/>
      <c r="Q797" s="2"/>
      <c r="R797" s="2"/>
      <c r="S797" s="2"/>
      <c r="T797" s="2"/>
      <c r="U797" s="2"/>
      <c r="V797" s="2"/>
    </row>
    <row r="798" spans="1:22" s="127" customFormat="1" x14ac:dyDescent="0.25">
      <c r="A798"/>
      <c r="B798"/>
      <c r="C798"/>
      <c r="D798"/>
      <c r="E798"/>
      <c r="F798"/>
      <c r="G798"/>
      <c r="H798"/>
      <c r="I798"/>
      <c r="J798"/>
      <c r="K798"/>
      <c r="L798"/>
      <c r="M798" s="2"/>
      <c r="N798" s="2"/>
      <c r="O798" s="2"/>
      <c r="P798" s="2"/>
      <c r="Q798" s="2"/>
      <c r="R798" s="2"/>
      <c r="S798" s="2"/>
      <c r="T798" s="2"/>
      <c r="U798" s="2"/>
      <c r="V798" s="2"/>
    </row>
    <row r="799" spans="1:22" s="127" customFormat="1" x14ac:dyDescent="0.25">
      <c r="A799"/>
      <c r="B799"/>
      <c r="C799"/>
      <c r="D799"/>
      <c r="E799"/>
      <c r="F799"/>
      <c r="G799"/>
      <c r="H799"/>
      <c r="I799"/>
      <c r="J799"/>
      <c r="K799"/>
      <c r="L799"/>
      <c r="M799" s="2"/>
      <c r="N799" s="2"/>
      <c r="O799" s="2"/>
      <c r="P799" s="2"/>
      <c r="Q799" s="2"/>
      <c r="R799" s="2"/>
      <c r="S799" s="2"/>
      <c r="T799" s="2"/>
      <c r="U799" s="2"/>
      <c r="V799" s="2"/>
    </row>
    <row r="800" spans="1:22" s="127" customFormat="1" x14ac:dyDescent="0.25">
      <c r="A800"/>
      <c r="B800"/>
      <c r="C800"/>
      <c r="D800"/>
      <c r="E800"/>
      <c r="F800"/>
      <c r="G800"/>
      <c r="H800"/>
      <c r="I800"/>
      <c r="J800"/>
      <c r="K800"/>
      <c r="L800"/>
      <c r="M800" s="2"/>
      <c r="N800" s="2"/>
      <c r="O800" s="2"/>
      <c r="P800" s="2"/>
      <c r="Q800" s="2"/>
      <c r="R800" s="2"/>
      <c r="S800" s="2"/>
      <c r="T800" s="2"/>
      <c r="U800" s="2"/>
      <c r="V800" s="2"/>
    </row>
    <row r="801" spans="1:22" s="127" customFormat="1" x14ac:dyDescent="0.25">
      <c r="A801"/>
      <c r="B801"/>
      <c r="C801"/>
      <c r="D801"/>
      <c r="E801"/>
      <c r="F801"/>
      <c r="G801"/>
      <c r="H801"/>
      <c r="I801"/>
      <c r="J801"/>
      <c r="K801"/>
      <c r="L801"/>
      <c r="M801" s="2"/>
      <c r="N801" s="2"/>
      <c r="O801" s="2"/>
      <c r="P801" s="2"/>
      <c r="Q801" s="2"/>
      <c r="R801" s="2"/>
      <c r="S801" s="2"/>
      <c r="T801" s="2"/>
      <c r="U801" s="2"/>
      <c r="V801" s="2"/>
    </row>
    <row r="802" spans="1:22" s="127" customFormat="1" x14ac:dyDescent="0.25">
      <c r="A802"/>
      <c r="B802"/>
      <c r="C802"/>
      <c r="D802"/>
      <c r="E802"/>
      <c r="F802"/>
      <c r="G802"/>
      <c r="H802"/>
      <c r="I802"/>
      <c r="J802"/>
      <c r="K802"/>
      <c r="L802"/>
      <c r="M802" s="2"/>
      <c r="N802" s="2"/>
      <c r="O802" s="2"/>
      <c r="P802" s="2"/>
      <c r="Q802" s="2"/>
      <c r="R802" s="2"/>
      <c r="S802" s="2"/>
      <c r="T802" s="2"/>
      <c r="U802" s="2"/>
      <c r="V802" s="2"/>
    </row>
    <row r="803" spans="1:22" s="127" customFormat="1" x14ac:dyDescent="0.25">
      <c r="A803"/>
      <c r="B803"/>
      <c r="C803"/>
      <c r="D803"/>
      <c r="E803"/>
      <c r="F803"/>
      <c r="G803"/>
      <c r="H803"/>
      <c r="I803"/>
      <c r="J803"/>
      <c r="K803"/>
      <c r="L803"/>
      <c r="M803" s="2"/>
      <c r="N803" s="2"/>
      <c r="O803" s="2"/>
      <c r="P803" s="2"/>
      <c r="Q803" s="2"/>
      <c r="R803" s="2"/>
      <c r="S803" s="2"/>
      <c r="T803" s="2"/>
      <c r="U803" s="2"/>
      <c r="V803" s="2"/>
    </row>
    <row r="804" spans="1:22" s="127" customFormat="1" x14ac:dyDescent="0.25">
      <c r="A804"/>
      <c r="B804"/>
      <c r="C804"/>
      <c r="D804"/>
      <c r="E804"/>
      <c r="F804"/>
      <c r="G804"/>
      <c r="H804"/>
      <c r="I804"/>
      <c r="J804"/>
      <c r="K804"/>
      <c r="L804"/>
      <c r="M804" s="2"/>
      <c r="N804" s="2"/>
      <c r="O804" s="2"/>
      <c r="P804" s="2"/>
      <c r="Q804" s="2"/>
      <c r="R804" s="2"/>
      <c r="S804" s="2"/>
      <c r="T804" s="2"/>
      <c r="U804" s="2"/>
      <c r="V804" s="2"/>
    </row>
    <row r="805" spans="1:22" s="127" customFormat="1" x14ac:dyDescent="0.25">
      <c r="A805"/>
      <c r="B805"/>
      <c r="C805"/>
      <c r="D805"/>
      <c r="E805"/>
      <c r="F805"/>
      <c r="G805"/>
      <c r="H805"/>
      <c r="I805"/>
      <c r="J805"/>
      <c r="K805"/>
      <c r="L805"/>
      <c r="M805" s="2"/>
      <c r="N805" s="2"/>
      <c r="O805" s="2"/>
      <c r="P805" s="2"/>
      <c r="Q805" s="2"/>
      <c r="R805" s="2"/>
      <c r="S805" s="2"/>
      <c r="T805" s="2"/>
      <c r="U805" s="2"/>
      <c r="V805" s="2"/>
    </row>
    <row r="806" spans="1:22" s="127" customFormat="1" x14ac:dyDescent="0.25">
      <c r="A806"/>
      <c r="B806"/>
      <c r="C806"/>
      <c r="D806"/>
      <c r="E806"/>
      <c r="F806"/>
      <c r="G806"/>
      <c r="H806"/>
      <c r="I806"/>
      <c r="J806"/>
      <c r="K806"/>
      <c r="L806"/>
      <c r="M806" s="2"/>
      <c r="N806" s="2"/>
      <c r="O806" s="2"/>
      <c r="P806" s="2"/>
      <c r="Q806" s="2"/>
      <c r="R806" s="2"/>
      <c r="S806" s="2"/>
      <c r="T806" s="2"/>
      <c r="U806" s="2"/>
      <c r="V806" s="2"/>
    </row>
    <row r="807" spans="1:22" s="127" customFormat="1" x14ac:dyDescent="0.25">
      <c r="A807"/>
      <c r="B807"/>
      <c r="C807"/>
      <c r="D807"/>
      <c r="E807"/>
      <c r="F807"/>
      <c r="G807"/>
      <c r="H807"/>
      <c r="I807"/>
      <c r="J807"/>
      <c r="K807"/>
      <c r="L807"/>
      <c r="M807" s="2"/>
      <c r="N807" s="2"/>
      <c r="O807" s="2"/>
      <c r="P807" s="2"/>
      <c r="Q807" s="2"/>
      <c r="R807" s="2"/>
      <c r="S807" s="2"/>
      <c r="T807" s="2"/>
      <c r="U807" s="2"/>
      <c r="V807" s="2"/>
    </row>
    <row r="808" spans="1:22" s="127" customFormat="1" x14ac:dyDescent="0.25">
      <c r="A808"/>
      <c r="B808"/>
      <c r="C808"/>
      <c r="D808"/>
      <c r="E808"/>
      <c r="F808"/>
      <c r="G808"/>
      <c r="H808"/>
      <c r="I808"/>
      <c r="J808"/>
      <c r="K808"/>
      <c r="L808"/>
      <c r="M808" s="2"/>
      <c r="N808" s="2"/>
      <c r="O808" s="2"/>
      <c r="P808" s="2"/>
      <c r="Q808" s="2"/>
      <c r="R808" s="2"/>
      <c r="S808" s="2"/>
      <c r="T808" s="2"/>
      <c r="U808" s="2"/>
      <c r="V808" s="2"/>
    </row>
    <row r="809" spans="1:22" s="127" customFormat="1" x14ac:dyDescent="0.25">
      <c r="A809"/>
      <c r="B809"/>
      <c r="C809"/>
      <c r="D809"/>
      <c r="E809"/>
      <c r="F809"/>
      <c r="G809"/>
      <c r="H809"/>
      <c r="I809"/>
      <c r="J809"/>
      <c r="K809"/>
      <c r="L809"/>
      <c r="M809" s="2"/>
      <c r="N809" s="2"/>
      <c r="O809" s="2"/>
      <c r="P809" s="2"/>
      <c r="Q809" s="2"/>
      <c r="R809" s="2"/>
      <c r="S809" s="2"/>
      <c r="T809" s="2"/>
      <c r="U809" s="2"/>
      <c r="V809" s="2"/>
    </row>
    <row r="810" spans="1:22" s="127" customFormat="1" x14ac:dyDescent="0.25">
      <c r="A810"/>
      <c r="B810"/>
      <c r="C810"/>
      <c r="D810"/>
      <c r="E810"/>
      <c r="F810"/>
      <c r="G810"/>
      <c r="H810"/>
      <c r="I810"/>
      <c r="J810"/>
      <c r="K810"/>
      <c r="L810"/>
      <c r="M810" s="2"/>
      <c r="N810" s="2"/>
      <c r="O810" s="2"/>
      <c r="P810" s="2"/>
      <c r="Q810" s="2"/>
      <c r="R810" s="2"/>
      <c r="S810" s="2"/>
      <c r="T810" s="2"/>
      <c r="U810" s="2"/>
      <c r="V810" s="2"/>
    </row>
    <row r="811" spans="1:22" s="127" customFormat="1" x14ac:dyDescent="0.25">
      <c r="A811"/>
      <c r="B811"/>
      <c r="C811"/>
      <c r="D811"/>
      <c r="E811"/>
      <c r="F811"/>
      <c r="G811"/>
      <c r="H811"/>
      <c r="I811"/>
      <c r="J811"/>
      <c r="K811"/>
      <c r="L811"/>
      <c r="M811" s="2"/>
      <c r="N811" s="2"/>
      <c r="O811" s="2"/>
      <c r="P811" s="2"/>
      <c r="Q811" s="2"/>
      <c r="R811" s="2"/>
      <c r="S811" s="2"/>
      <c r="T811" s="2"/>
      <c r="U811" s="2"/>
      <c r="V811" s="2"/>
    </row>
    <row r="812" spans="1:22" s="127" customFormat="1" x14ac:dyDescent="0.25">
      <c r="A812"/>
      <c r="B812"/>
      <c r="C812"/>
      <c r="D812"/>
      <c r="E812"/>
      <c r="F812"/>
      <c r="G812"/>
      <c r="H812"/>
      <c r="I812"/>
      <c r="J812"/>
      <c r="K812"/>
      <c r="L812"/>
      <c r="M812" s="2"/>
      <c r="N812" s="2"/>
      <c r="O812" s="2"/>
      <c r="P812" s="2"/>
      <c r="Q812" s="2"/>
      <c r="R812" s="2"/>
      <c r="S812" s="2"/>
      <c r="T812" s="2"/>
      <c r="U812" s="2"/>
      <c r="V812" s="2"/>
    </row>
    <row r="813" spans="1:22" s="127" customFormat="1" x14ac:dyDescent="0.25">
      <c r="A813"/>
      <c r="B813"/>
      <c r="C813"/>
      <c r="D813"/>
      <c r="E813"/>
      <c r="F813"/>
      <c r="G813"/>
      <c r="H813"/>
      <c r="I813"/>
      <c r="J813"/>
      <c r="K813"/>
      <c r="L813"/>
      <c r="M813" s="2"/>
      <c r="N813" s="2"/>
      <c r="O813" s="2"/>
      <c r="P813" s="2"/>
      <c r="Q813" s="2"/>
      <c r="R813" s="2"/>
      <c r="S813" s="2"/>
      <c r="T813" s="2"/>
      <c r="U813" s="2"/>
      <c r="V813" s="2"/>
    </row>
    <row r="814" spans="1:22" s="127" customFormat="1" x14ac:dyDescent="0.25">
      <c r="A814"/>
      <c r="B814"/>
      <c r="C814"/>
      <c r="D814"/>
      <c r="E814"/>
      <c r="F814"/>
      <c r="G814"/>
      <c r="H814"/>
      <c r="I814"/>
      <c r="J814"/>
      <c r="K814"/>
      <c r="L814"/>
      <c r="M814" s="2"/>
      <c r="N814" s="2"/>
      <c r="O814" s="2"/>
      <c r="P814" s="2"/>
      <c r="Q814" s="2"/>
      <c r="R814" s="2"/>
      <c r="S814" s="2"/>
      <c r="T814" s="2"/>
      <c r="U814" s="2"/>
      <c r="V814" s="2"/>
    </row>
    <row r="815" spans="1:22" s="127" customFormat="1" x14ac:dyDescent="0.25">
      <c r="A815"/>
      <c r="B815"/>
      <c r="C815"/>
      <c r="D815"/>
      <c r="E815"/>
      <c r="F815"/>
      <c r="G815"/>
      <c r="H815"/>
      <c r="I815"/>
      <c r="J815"/>
      <c r="K815"/>
      <c r="L815"/>
      <c r="M815" s="2"/>
      <c r="N815" s="2"/>
      <c r="O815" s="2"/>
      <c r="P815" s="2"/>
      <c r="Q815" s="2"/>
      <c r="R815" s="2"/>
      <c r="S815" s="2"/>
      <c r="T815" s="2"/>
      <c r="U815" s="2"/>
      <c r="V815" s="2"/>
    </row>
    <row r="816" spans="1:22" s="127" customFormat="1" x14ac:dyDescent="0.25">
      <c r="A816"/>
      <c r="B816"/>
      <c r="C816"/>
      <c r="D816"/>
      <c r="E816"/>
      <c r="F816"/>
      <c r="G816"/>
      <c r="H816"/>
      <c r="I816"/>
      <c r="J816"/>
      <c r="K816"/>
      <c r="L816"/>
      <c r="M816" s="2"/>
      <c r="N816" s="2"/>
      <c r="O816" s="2"/>
      <c r="P816" s="2"/>
      <c r="Q816" s="2"/>
      <c r="R816" s="2"/>
      <c r="S816" s="2"/>
      <c r="T816" s="2"/>
      <c r="U816" s="2"/>
      <c r="V816" s="2"/>
    </row>
    <row r="817" spans="1:22" s="127" customFormat="1" x14ac:dyDescent="0.25">
      <c r="A817"/>
      <c r="B817"/>
      <c r="C817"/>
      <c r="D817"/>
      <c r="E817"/>
      <c r="F817"/>
      <c r="G817"/>
      <c r="H817"/>
      <c r="I817"/>
      <c r="J817"/>
      <c r="K817"/>
      <c r="L817"/>
      <c r="M817" s="2"/>
      <c r="N817" s="2"/>
      <c r="O817" s="2"/>
      <c r="P817" s="2"/>
      <c r="Q817" s="2"/>
      <c r="R817" s="2"/>
      <c r="S817" s="2"/>
      <c r="T817" s="2"/>
      <c r="U817" s="2"/>
      <c r="V817" s="2"/>
    </row>
    <row r="818" spans="1:22" s="127" customFormat="1" x14ac:dyDescent="0.25">
      <c r="A818"/>
      <c r="B818"/>
      <c r="C818"/>
      <c r="D818"/>
      <c r="E818"/>
      <c r="F818"/>
      <c r="G818"/>
      <c r="H818"/>
      <c r="I818"/>
      <c r="J818"/>
      <c r="K818"/>
      <c r="L818"/>
      <c r="M818" s="2"/>
      <c r="N818" s="2"/>
      <c r="O818" s="2"/>
      <c r="P818" s="2"/>
      <c r="Q818" s="2"/>
      <c r="R818" s="2"/>
      <c r="S818" s="2"/>
      <c r="T818" s="2"/>
      <c r="U818" s="2"/>
      <c r="V818" s="2"/>
    </row>
    <row r="819" spans="1:22" s="127" customFormat="1" x14ac:dyDescent="0.25">
      <c r="A819"/>
      <c r="B819"/>
      <c r="C819"/>
      <c r="D819"/>
      <c r="E819"/>
      <c r="F819"/>
      <c r="G819"/>
      <c r="H819"/>
      <c r="I819"/>
      <c r="J819"/>
      <c r="K819"/>
      <c r="L819"/>
      <c r="M819" s="2"/>
      <c r="N819" s="2"/>
      <c r="O819" s="2"/>
      <c r="P819" s="2"/>
      <c r="Q819" s="2"/>
      <c r="R819" s="2"/>
      <c r="S819" s="2"/>
      <c r="T819" s="2"/>
      <c r="U819" s="2"/>
      <c r="V819" s="2"/>
    </row>
    <row r="820" spans="1:22" s="127" customFormat="1" x14ac:dyDescent="0.25">
      <c r="A820"/>
      <c r="B820"/>
      <c r="C820"/>
      <c r="D820"/>
      <c r="E820"/>
      <c r="F820"/>
      <c r="G820"/>
      <c r="H820"/>
      <c r="I820"/>
      <c r="J820"/>
      <c r="K820"/>
      <c r="L820"/>
      <c r="M820" s="2"/>
      <c r="N820" s="2"/>
      <c r="O820" s="2"/>
      <c r="P820" s="2"/>
      <c r="Q820" s="2"/>
      <c r="R820" s="2"/>
      <c r="S820" s="2"/>
      <c r="T820" s="2"/>
      <c r="U820" s="2"/>
      <c r="V820" s="2"/>
    </row>
    <row r="821" spans="1:22" s="127" customFormat="1" x14ac:dyDescent="0.25">
      <c r="A821"/>
      <c r="B821"/>
      <c r="C821"/>
      <c r="D821"/>
      <c r="E821"/>
      <c r="F821"/>
      <c r="G821"/>
      <c r="H821"/>
      <c r="I821"/>
      <c r="J821"/>
      <c r="K821"/>
      <c r="L821"/>
      <c r="M821" s="2"/>
      <c r="N821" s="2"/>
      <c r="O821" s="2"/>
      <c r="P821" s="2"/>
      <c r="Q821" s="2"/>
      <c r="R821" s="2"/>
      <c r="S821" s="2"/>
      <c r="T821" s="2"/>
      <c r="U821" s="2"/>
      <c r="V821" s="2"/>
    </row>
    <row r="822" spans="1:22" s="127" customFormat="1" x14ac:dyDescent="0.25">
      <c r="A822"/>
      <c r="B822"/>
      <c r="C822"/>
      <c r="D822"/>
      <c r="E822"/>
      <c r="F822"/>
      <c r="G822"/>
      <c r="H822"/>
      <c r="I822"/>
      <c r="J822"/>
      <c r="K822"/>
      <c r="L822"/>
      <c r="M822" s="2"/>
      <c r="N822" s="2"/>
      <c r="O822" s="2"/>
      <c r="P822" s="2"/>
      <c r="Q822" s="2"/>
      <c r="R822" s="2"/>
      <c r="S822" s="2"/>
      <c r="T822" s="2"/>
      <c r="U822" s="2"/>
      <c r="V822" s="2"/>
    </row>
    <row r="823" spans="1:22" s="127" customFormat="1" x14ac:dyDescent="0.25">
      <c r="A823"/>
      <c r="B823"/>
      <c r="C823"/>
      <c r="D823"/>
      <c r="E823"/>
      <c r="F823"/>
      <c r="G823"/>
      <c r="H823"/>
      <c r="I823"/>
      <c r="J823"/>
      <c r="K823"/>
      <c r="L823"/>
      <c r="M823" s="2"/>
      <c r="N823" s="2"/>
      <c r="O823" s="2"/>
      <c r="P823" s="2"/>
      <c r="Q823" s="2"/>
      <c r="R823" s="2"/>
      <c r="S823" s="2"/>
      <c r="T823" s="2"/>
      <c r="U823" s="2"/>
      <c r="V823" s="2"/>
    </row>
    <row r="824" spans="1:22" s="127" customFormat="1" x14ac:dyDescent="0.25">
      <c r="A824"/>
      <c r="B824"/>
      <c r="C824"/>
      <c r="D824"/>
      <c r="E824"/>
      <c r="F824"/>
      <c r="G824"/>
      <c r="H824"/>
      <c r="I824"/>
      <c r="J824"/>
      <c r="K824"/>
      <c r="L824"/>
      <c r="M824" s="2"/>
      <c r="N824" s="2"/>
      <c r="O824" s="2"/>
      <c r="P824" s="2"/>
      <c r="Q824" s="2"/>
      <c r="R824" s="2"/>
      <c r="S824" s="2"/>
      <c r="T824" s="2"/>
      <c r="U824" s="2"/>
      <c r="V824" s="2"/>
    </row>
    <row r="825" spans="1:22" s="127" customFormat="1" x14ac:dyDescent="0.25">
      <c r="A825"/>
      <c r="B825"/>
      <c r="C825"/>
      <c r="D825"/>
      <c r="E825"/>
      <c r="F825"/>
      <c r="G825"/>
      <c r="H825"/>
      <c r="I825"/>
      <c r="J825"/>
      <c r="K825"/>
      <c r="L825"/>
      <c r="M825" s="2"/>
      <c r="N825" s="2"/>
      <c r="O825" s="2"/>
      <c r="P825" s="2"/>
      <c r="Q825" s="2"/>
      <c r="R825" s="2"/>
      <c r="S825" s="2"/>
      <c r="T825" s="2"/>
      <c r="U825" s="2"/>
      <c r="V825" s="2"/>
    </row>
    <row r="826" spans="1:22" s="127" customFormat="1" x14ac:dyDescent="0.25">
      <c r="A826"/>
      <c r="B826"/>
      <c r="C826"/>
      <c r="D826"/>
      <c r="E826"/>
      <c r="F826"/>
      <c r="G826"/>
      <c r="H826"/>
      <c r="I826"/>
      <c r="J826"/>
      <c r="K826"/>
      <c r="L826"/>
      <c r="M826" s="2"/>
      <c r="N826" s="2"/>
      <c r="O826" s="2"/>
      <c r="P826" s="2"/>
      <c r="Q826" s="2"/>
      <c r="R826" s="2"/>
      <c r="S826" s="2"/>
      <c r="T826" s="2"/>
      <c r="U826" s="2"/>
      <c r="V826" s="2"/>
    </row>
    <row r="827" spans="1:22" s="127" customFormat="1" x14ac:dyDescent="0.25">
      <c r="A827"/>
      <c r="B827"/>
      <c r="C827"/>
      <c r="D827"/>
      <c r="E827"/>
      <c r="F827"/>
      <c r="G827"/>
      <c r="H827"/>
      <c r="I827"/>
      <c r="J827"/>
      <c r="K827"/>
      <c r="L827"/>
      <c r="M827" s="2"/>
      <c r="N827" s="2"/>
      <c r="O827" s="2"/>
      <c r="P827" s="2"/>
      <c r="Q827" s="2"/>
      <c r="R827" s="2"/>
      <c r="S827" s="2"/>
      <c r="T827" s="2"/>
      <c r="U827" s="2"/>
      <c r="V827" s="2"/>
    </row>
    <row r="828" spans="1:22" s="127" customFormat="1" x14ac:dyDescent="0.25">
      <c r="A828"/>
      <c r="B828"/>
      <c r="C828"/>
      <c r="D828"/>
      <c r="E828"/>
      <c r="F828"/>
      <c r="G828"/>
      <c r="H828"/>
      <c r="I828"/>
      <c r="J828"/>
      <c r="K828"/>
      <c r="L828"/>
      <c r="M828" s="2"/>
      <c r="N828" s="2"/>
      <c r="O828" s="2"/>
      <c r="P828" s="2"/>
      <c r="Q828" s="2"/>
      <c r="R828" s="2"/>
      <c r="S828" s="2"/>
      <c r="T828" s="2"/>
      <c r="U828" s="2"/>
      <c r="V828" s="2"/>
    </row>
    <row r="829" spans="1:22" s="127" customFormat="1" x14ac:dyDescent="0.25">
      <c r="A829"/>
      <c r="B829"/>
      <c r="C829"/>
      <c r="D829"/>
      <c r="E829"/>
      <c r="F829"/>
      <c r="G829"/>
      <c r="H829"/>
      <c r="I829"/>
      <c r="J829"/>
      <c r="K829"/>
      <c r="L829"/>
      <c r="M829" s="2"/>
      <c r="N829" s="2"/>
      <c r="O829" s="2"/>
      <c r="P829" s="2"/>
      <c r="Q829" s="2"/>
      <c r="R829" s="2"/>
      <c r="S829" s="2"/>
      <c r="T829" s="2"/>
      <c r="U829" s="2"/>
      <c r="V829" s="2"/>
    </row>
    <row r="830" spans="1:22" s="127" customFormat="1" x14ac:dyDescent="0.25">
      <c r="A830"/>
      <c r="B830"/>
      <c r="C830"/>
      <c r="D830"/>
      <c r="E830"/>
      <c r="F830"/>
      <c r="G830"/>
      <c r="H830"/>
      <c r="I830"/>
      <c r="J830"/>
      <c r="K830"/>
      <c r="L830"/>
      <c r="M830" s="2"/>
      <c r="N830" s="2"/>
      <c r="O830" s="2"/>
      <c r="P830" s="2"/>
      <c r="Q830" s="2"/>
      <c r="R830" s="2"/>
      <c r="S830" s="2"/>
      <c r="T830" s="2"/>
      <c r="U830" s="2"/>
      <c r="V830" s="2"/>
    </row>
    <row r="831" spans="1:22" s="127" customFormat="1" x14ac:dyDescent="0.25">
      <c r="A831"/>
      <c r="B831"/>
      <c r="C831"/>
      <c r="D831"/>
      <c r="E831"/>
      <c r="F831"/>
      <c r="G831"/>
      <c r="H831"/>
      <c r="I831"/>
      <c r="J831"/>
      <c r="K831"/>
      <c r="L831"/>
      <c r="M831" s="2"/>
      <c r="N831" s="2"/>
      <c r="O831" s="2"/>
      <c r="P831" s="2"/>
      <c r="Q831" s="2"/>
      <c r="R831" s="2"/>
      <c r="S831" s="2"/>
      <c r="T831" s="2"/>
      <c r="U831" s="2"/>
      <c r="V831" s="2"/>
    </row>
    <row r="832" spans="1:22" s="127" customFormat="1" x14ac:dyDescent="0.25">
      <c r="A832"/>
      <c r="B832"/>
      <c r="C832"/>
      <c r="D832"/>
      <c r="E832"/>
      <c r="F832"/>
      <c r="G832"/>
      <c r="H832"/>
      <c r="I832"/>
      <c r="J832"/>
      <c r="K832"/>
      <c r="L832"/>
      <c r="M832" s="2"/>
      <c r="N832" s="2"/>
      <c r="O832" s="2"/>
      <c r="P832" s="2"/>
      <c r="Q832" s="2"/>
      <c r="R832" s="2"/>
      <c r="S832" s="2"/>
      <c r="T832" s="2"/>
      <c r="U832" s="2"/>
      <c r="V832" s="2"/>
    </row>
    <row r="833" spans="1:22" s="127" customFormat="1" x14ac:dyDescent="0.25">
      <c r="A833"/>
      <c r="B833"/>
      <c r="C833"/>
      <c r="D833"/>
      <c r="E833"/>
      <c r="F833"/>
      <c r="G833"/>
      <c r="H833"/>
      <c r="I833"/>
      <c r="J833"/>
      <c r="K833"/>
      <c r="L833"/>
      <c r="M833" s="2"/>
      <c r="N833" s="2"/>
      <c r="O833" s="2"/>
      <c r="P833" s="2"/>
      <c r="Q833" s="2"/>
      <c r="R833" s="2"/>
      <c r="S833" s="2"/>
      <c r="T833" s="2"/>
      <c r="U833" s="2"/>
      <c r="V833" s="2"/>
    </row>
    <row r="834" spans="1:22" s="127" customFormat="1" x14ac:dyDescent="0.25">
      <c r="A834"/>
      <c r="B834"/>
      <c r="C834"/>
      <c r="D834"/>
      <c r="E834"/>
      <c r="F834"/>
      <c r="G834"/>
      <c r="H834"/>
      <c r="I834"/>
      <c r="J834"/>
      <c r="K834"/>
      <c r="L834"/>
      <c r="M834" s="2"/>
      <c r="N834" s="2"/>
      <c r="O834" s="2"/>
      <c r="P834" s="2"/>
      <c r="Q834" s="2"/>
      <c r="R834" s="2"/>
      <c r="S834" s="2"/>
      <c r="T834" s="2"/>
      <c r="U834" s="2"/>
      <c r="V834" s="2"/>
    </row>
    <row r="835" spans="1:22" s="127" customFormat="1" x14ac:dyDescent="0.25">
      <c r="A835"/>
      <c r="B835"/>
      <c r="C835"/>
      <c r="D835"/>
      <c r="E835"/>
      <c r="F835"/>
      <c r="G835"/>
      <c r="H835"/>
      <c r="I835"/>
      <c r="J835"/>
      <c r="K835"/>
      <c r="L835"/>
      <c r="M835" s="2"/>
      <c r="N835" s="2"/>
      <c r="O835" s="2"/>
      <c r="P835" s="2"/>
      <c r="Q835" s="2"/>
      <c r="R835" s="2"/>
      <c r="S835" s="2"/>
      <c r="T835" s="2"/>
      <c r="U835" s="2"/>
      <c r="V835" s="2"/>
    </row>
    <row r="836" spans="1:22" s="127" customFormat="1" x14ac:dyDescent="0.25">
      <c r="A836"/>
      <c r="B836"/>
      <c r="C836"/>
      <c r="D836"/>
      <c r="E836"/>
      <c r="F836"/>
      <c r="G836"/>
      <c r="H836"/>
      <c r="I836"/>
      <c r="J836"/>
      <c r="K836"/>
      <c r="L836"/>
      <c r="M836" s="2"/>
      <c r="N836" s="2"/>
      <c r="O836" s="2"/>
      <c r="P836" s="2"/>
      <c r="Q836" s="2"/>
      <c r="R836" s="2"/>
      <c r="S836" s="2"/>
      <c r="T836" s="2"/>
      <c r="U836" s="2"/>
      <c r="V836" s="2"/>
    </row>
    <row r="837" spans="1:22" s="127" customFormat="1" x14ac:dyDescent="0.25">
      <c r="A837"/>
      <c r="B837"/>
      <c r="C837"/>
      <c r="D837"/>
      <c r="E837"/>
      <c r="F837"/>
      <c r="G837"/>
      <c r="H837"/>
      <c r="I837"/>
      <c r="J837"/>
      <c r="K837"/>
      <c r="L837"/>
      <c r="M837" s="2"/>
      <c r="N837" s="2"/>
      <c r="O837" s="2"/>
      <c r="P837" s="2"/>
      <c r="Q837" s="2"/>
      <c r="R837" s="2"/>
      <c r="S837" s="2"/>
      <c r="T837" s="2"/>
      <c r="U837" s="2"/>
      <c r="V837" s="2"/>
    </row>
    <row r="838" spans="1:22" s="127" customFormat="1" x14ac:dyDescent="0.25">
      <c r="A838"/>
      <c r="B838"/>
      <c r="C838"/>
      <c r="D838"/>
      <c r="E838"/>
      <c r="F838"/>
      <c r="G838"/>
      <c r="H838"/>
      <c r="I838"/>
      <c r="J838"/>
      <c r="K838"/>
      <c r="L838"/>
      <c r="M838" s="2"/>
      <c r="N838" s="2"/>
      <c r="O838" s="2"/>
      <c r="P838" s="2"/>
      <c r="Q838" s="2"/>
      <c r="R838" s="2"/>
      <c r="S838" s="2"/>
      <c r="T838" s="2"/>
      <c r="U838" s="2"/>
      <c r="V838" s="2"/>
    </row>
    <row r="839" spans="1:22" s="127" customFormat="1" x14ac:dyDescent="0.25">
      <c r="A839"/>
      <c r="B839"/>
      <c r="C839"/>
      <c r="D839"/>
      <c r="E839"/>
      <c r="F839"/>
      <c r="G839"/>
      <c r="H839"/>
      <c r="I839"/>
      <c r="J839"/>
      <c r="K839"/>
      <c r="L839"/>
      <c r="M839" s="2"/>
      <c r="N839" s="2"/>
      <c r="O839" s="2"/>
      <c r="P839" s="2"/>
      <c r="Q839" s="2"/>
      <c r="R839" s="2"/>
      <c r="S839" s="2"/>
      <c r="T839" s="2"/>
      <c r="U839" s="2"/>
      <c r="V839" s="2"/>
    </row>
    <row r="840" spans="1:22" s="127" customFormat="1" x14ac:dyDescent="0.25">
      <c r="A840"/>
      <c r="B840"/>
      <c r="C840"/>
      <c r="D840"/>
      <c r="E840"/>
      <c r="F840"/>
      <c r="G840"/>
      <c r="H840"/>
      <c r="I840"/>
      <c r="J840"/>
      <c r="K840"/>
      <c r="L840"/>
      <c r="M840" s="2"/>
      <c r="N840" s="2"/>
      <c r="O840" s="2"/>
      <c r="P840" s="2"/>
      <c r="Q840" s="2"/>
      <c r="R840" s="2"/>
      <c r="S840" s="2"/>
      <c r="T840" s="2"/>
      <c r="U840" s="2"/>
      <c r="V840" s="2"/>
    </row>
    <row r="841" spans="1:22" s="127" customFormat="1" x14ac:dyDescent="0.25">
      <c r="A841"/>
      <c r="B841"/>
      <c r="C841"/>
      <c r="D841"/>
      <c r="E841"/>
      <c r="F841"/>
      <c r="G841"/>
      <c r="H841"/>
      <c r="I841"/>
      <c r="J841"/>
      <c r="K841"/>
      <c r="L841"/>
      <c r="M841" s="2"/>
      <c r="N841" s="2"/>
      <c r="O841" s="2"/>
      <c r="P841" s="2"/>
      <c r="Q841" s="2"/>
      <c r="R841" s="2"/>
      <c r="S841" s="2"/>
      <c r="T841" s="2"/>
      <c r="U841" s="2"/>
      <c r="V841" s="2"/>
    </row>
    <row r="842" spans="1:22" s="127" customFormat="1" x14ac:dyDescent="0.25">
      <c r="A842"/>
      <c r="B842"/>
      <c r="C842"/>
      <c r="D842"/>
      <c r="E842"/>
      <c r="F842"/>
      <c r="G842"/>
      <c r="H842"/>
      <c r="I842"/>
      <c r="J842"/>
      <c r="K842"/>
      <c r="L842"/>
      <c r="M842" s="2"/>
      <c r="N842" s="2"/>
      <c r="O842" s="2"/>
      <c r="P842" s="2"/>
      <c r="Q842" s="2"/>
      <c r="R842" s="2"/>
      <c r="S842" s="2"/>
      <c r="T842" s="2"/>
      <c r="U842" s="2"/>
      <c r="V842" s="2"/>
    </row>
    <row r="843" spans="1:22" s="127" customFormat="1" x14ac:dyDescent="0.25">
      <c r="A843"/>
      <c r="B843"/>
      <c r="C843"/>
      <c r="D843"/>
      <c r="E843"/>
      <c r="F843"/>
      <c r="G843"/>
      <c r="H843"/>
      <c r="I843"/>
      <c r="J843"/>
      <c r="K843"/>
      <c r="L843"/>
      <c r="M843" s="2"/>
      <c r="N843" s="2"/>
      <c r="O843" s="2"/>
      <c r="P843" s="2"/>
      <c r="Q843" s="2"/>
      <c r="R843" s="2"/>
      <c r="S843" s="2"/>
      <c r="T843" s="2"/>
      <c r="U843" s="2"/>
      <c r="V843" s="2"/>
    </row>
    <row r="844" spans="1:22" s="127" customFormat="1" x14ac:dyDescent="0.25">
      <c r="A844"/>
      <c r="B844"/>
      <c r="C844"/>
      <c r="D844"/>
      <c r="E844"/>
      <c r="F844"/>
      <c r="G844"/>
      <c r="H844"/>
      <c r="I844"/>
      <c r="J844"/>
      <c r="K844"/>
      <c r="L844"/>
      <c r="M844" s="2"/>
      <c r="N844" s="2"/>
      <c r="O844" s="2"/>
      <c r="P844" s="2"/>
      <c r="Q844" s="2"/>
      <c r="R844" s="2"/>
      <c r="S844" s="2"/>
      <c r="T844" s="2"/>
      <c r="U844" s="2"/>
      <c r="V844" s="2"/>
    </row>
    <row r="845" spans="1:22" s="127" customFormat="1" x14ac:dyDescent="0.25">
      <c r="A845"/>
      <c r="B845"/>
      <c r="C845"/>
      <c r="D845"/>
      <c r="E845"/>
      <c r="F845"/>
      <c r="G845"/>
      <c r="H845"/>
      <c r="I845"/>
      <c r="J845"/>
      <c r="K845"/>
      <c r="L845"/>
      <c r="M845" s="2"/>
      <c r="N845" s="2"/>
      <c r="O845" s="2"/>
      <c r="P845" s="2"/>
      <c r="Q845" s="2"/>
      <c r="R845" s="2"/>
      <c r="S845" s="2"/>
      <c r="T845" s="2"/>
      <c r="U845" s="2"/>
      <c r="V845" s="2"/>
    </row>
    <row r="846" spans="1:22" s="127" customFormat="1" x14ac:dyDescent="0.25">
      <c r="A846"/>
      <c r="B846"/>
      <c r="C846"/>
      <c r="D846"/>
      <c r="E846"/>
      <c r="F846"/>
      <c r="G846"/>
      <c r="H846"/>
      <c r="I846"/>
      <c r="J846"/>
      <c r="K846"/>
      <c r="L846"/>
      <c r="M846" s="2"/>
      <c r="N846" s="2"/>
      <c r="O846" s="2"/>
      <c r="P846" s="2"/>
      <c r="Q846" s="2"/>
      <c r="R846" s="2"/>
      <c r="S846" s="2"/>
      <c r="T846" s="2"/>
      <c r="U846" s="2"/>
      <c r="V846" s="2"/>
    </row>
    <row r="847" spans="1:22" s="127" customFormat="1" x14ac:dyDescent="0.25">
      <c r="A847"/>
      <c r="B847"/>
      <c r="C847"/>
      <c r="D847"/>
      <c r="E847"/>
      <c r="F847"/>
      <c r="G847"/>
      <c r="H847"/>
      <c r="I847"/>
      <c r="J847"/>
      <c r="K847"/>
      <c r="L847"/>
      <c r="M847" s="2"/>
      <c r="N847" s="2"/>
      <c r="O847" s="2"/>
      <c r="P847" s="2"/>
      <c r="Q847" s="2"/>
      <c r="R847" s="2"/>
      <c r="S847" s="2"/>
      <c r="T847" s="2"/>
      <c r="U847" s="2"/>
      <c r="V847" s="2"/>
    </row>
    <row r="848" spans="1:22" s="127" customFormat="1" x14ac:dyDescent="0.25">
      <c r="A848"/>
      <c r="B848"/>
      <c r="C848"/>
      <c r="D848"/>
      <c r="E848"/>
      <c r="F848"/>
      <c r="G848"/>
      <c r="H848"/>
      <c r="I848"/>
      <c r="J848"/>
      <c r="K848"/>
      <c r="L848"/>
      <c r="M848" s="2"/>
      <c r="N848" s="2"/>
      <c r="O848" s="2"/>
      <c r="P848" s="2"/>
      <c r="Q848" s="2"/>
      <c r="R848" s="2"/>
      <c r="S848" s="2"/>
      <c r="T848" s="2"/>
      <c r="U848" s="2"/>
      <c r="V848" s="2"/>
    </row>
    <row r="849" spans="1:22" s="127" customFormat="1" x14ac:dyDescent="0.25">
      <c r="A849"/>
      <c r="B849"/>
      <c r="C849"/>
      <c r="D849"/>
      <c r="E849"/>
      <c r="F849"/>
      <c r="G849"/>
      <c r="H849"/>
      <c r="I849"/>
      <c r="J849"/>
      <c r="K849"/>
      <c r="L849"/>
      <c r="M849" s="2"/>
      <c r="N849" s="2"/>
      <c r="O849" s="2"/>
      <c r="P849" s="2"/>
      <c r="Q849" s="2"/>
      <c r="R849" s="2"/>
      <c r="S849" s="2"/>
      <c r="T849" s="2"/>
      <c r="U849" s="2"/>
      <c r="V849" s="2"/>
    </row>
    <row r="850" spans="1:22" s="127" customFormat="1" x14ac:dyDescent="0.25">
      <c r="A850"/>
      <c r="B850"/>
      <c r="C850"/>
      <c r="D850"/>
      <c r="E850"/>
      <c r="F850"/>
      <c r="G850"/>
      <c r="H850"/>
      <c r="I850"/>
      <c r="J850"/>
      <c r="K850"/>
      <c r="L850"/>
      <c r="M850" s="2"/>
      <c r="N850" s="2"/>
      <c r="O850" s="2"/>
      <c r="P850" s="2"/>
      <c r="Q850" s="2"/>
      <c r="R850" s="2"/>
      <c r="S850" s="2"/>
      <c r="T850" s="2"/>
      <c r="U850" s="2"/>
      <c r="V850" s="2"/>
    </row>
    <row r="851" spans="1:22" s="127" customFormat="1" x14ac:dyDescent="0.25">
      <c r="A851"/>
      <c r="B851"/>
      <c r="C851"/>
      <c r="D851"/>
      <c r="E851"/>
      <c r="F851"/>
      <c r="G851"/>
      <c r="H851"/>
      <c r="I851"/>
      <c r="J851"/>
      <c r="K851"/>
      <c r="L851"/>
      <c r="M851" s="2"/>
      <c r="N851" s="2"/>
      <c r="O851" s="2"/>
      <c r="P851" s="2"/>
      <c r="Q851" s="2"/>
      <c r="R851" s="2"/>
      <c r="S851" s="2"/>
      <c r="T851" s="2"/>
      <c r="U851" s="2"/>
      <c r="V851" s="2"/>
    </row>
    <row r="852" spans="1:22" s="127" customFormat="1" x14ac:dyDescent="0.25">
      <c r="A852"/>
      <c r="B852"/>
      <c r="C852"/>
      <c r="D852"/>
      <c r="E852"/>
      <c r="F852"/>
      <c r="G852"/>
      <c r="H852"/>
      <c r="I852"/>
      <c r="J852"/>
      <c r="K852"/>
      <c r="L852"/>
      <c r="M852" s="2"/>
      <c r="N852" s="2"/>
      <c r="O852" s="2"/>
      <c r="P852" s="2"/>
      <c r="Q852" s="2"/>
      <c r="R852" s="2"/>
      <c r="S852" s="2"/>
      <c r="T852" s="2"/>
      <c r="U852" s="2"/>
      <c r="V852" s="2"/>
    </row>
    <row r="853" spans="1:22" s="127" customFormat="1" x14ac:dyDescent="0.25">
      <c r="A853"/>
      <c r="B853"/>
      <c r="C853"/>
      <c r="D853"/>
      <c r="E853"/>
      <c r="F853"/>
      <c r="G853"/>
      <c r="H853"/>
      <c r="I853"/>
      <c r="J853"/>
      <c r="K853"/>
      <c r="L853"/>
      <c r="M853" s="2"/>
      <c r="N853" s="2"/>
      <c r="O853" s="2"/>
      <c r="P853" s="2"/>
      <c r="Q853" s="2"/>
      <c r="R853" s="2"/>
      <c r="S853" s="2"/>
      <c r="T853" s="2"/>
      <c r="U853" s="2"/>
      <c r="V853" s="2"/>
    </row>
    <row r="854" spans="1:22" s="127" customFormat="1" x14ac:dyDescent="0.25">
      <c r="A854"/>
      <c r="B854"/>
      <c r="C854"/>
      <c r="D854"/>
      <c r="E854"/>
      <c r="F854"/>
      <c r="G854"/>
      <c r="H854"/>
      <c r="I854"/>
      <c r="J854"/>
      <c r="K854"/>
      <c r="L854"/>
      <c r="M854" s="2"/>
      <c r="N854" s="2"/>
      <c r="O854" s="2"/>
      <c r="P854" s="2"/>
      <c r="Q854" s="2"/>
      <c r="R854" s="2"/>
      <c r="S854" s="2"/>
      <c r="T854" s="2"/>
      <c r="U854" s="2"/>
      <c r="V854" s="2"/>
    </row>
    <row r="855" spans="1:22" s="127" customFormat="1" x14ac:dyDescent="0.25">
      <c r="A855"/>
      <c r="B855"/>
      <c r="C855"/>
      <c r="D855"/>
      <c r="E855"/>
      <c r="F855"/>
      <c r="G855"/>
      <c r="H855"/>
      <c r="I855"/>
      <c r="J855"/>
      <c r="K855"/>
      <c r="L855"/>
      <c r="M855" s="2"/>
      <c r="N855" s="2"/>
      <c r="O855" s="2"/>
      <c r="P855" s="2"/>
      <c r="Q855" s="2"/>
      <c r="R855" s="2"/>
      <c r="S855" s="2"/>
      <c r="T855" s="2"/>
      <c r="U855" s="2"/>
      <c r="V855" s="2"/>
    </row>
    <row r="856" spans="1:22" s="127" customFormat="1" x14ac:dyDescent="0.25">
      <c r="A856"/>
      <c r="B856"/>
      <c r="C856"/>
      <c r="D856"/>
      <c r="E856"/>
      <c r="F856"/>
      <c r="G856"/>
      <c r="H856"/>
      <c r="I856"/>
      <c r="J856"/>
      <c r="K856"/>
      <c r="L856"/>
      <c r="M856" s="2"/>
      <c r="N856" s="2"/>
      <c r="O856" s="2"/>
      <c r="P856" s="2"/>
      <c r="Q856" s="2"/>
      <c r="R856" s="2"/>
      <c r="S856" s="2"/>
      <c r="T856" s="2"/>
      <c r="U856" s="2"/>
      <c r="V856" s="2"/>
    </row>
    <row r="857" spans="1:22" s="127" customFormat="1" x14ac:dyDescent="0.25">
      <c r="A857"/>
      <c r="B857"/>
      <c r="C857"/>
      <c r="D857"/>
      <c r="E857"/>
      <c r="F857"/>
      <c r="G857"/>
      <c r="H857"/>
      <c r="I857"/>
      <c r="J857"/>
      <c r="K857"/>
      <c r="L857"/>
      <c r="M857" s="2"/>
      <c r="N857" s="2"/>
      <c r="O857" s="2"/>
      <c r="P857" s="2"/>
      <c r="Q857" s="2"/>
      <c r="R857" s="2"/>
      <c r="S857" s="2"/>
      <c r="T857" s="2"/>
      <c r="U857" s="2"/>
      <c r="V857" s="2"/>
    </row>
    <row r="858" spans="1:22" s="127" customFormat="1" x14ac:dyDescent="0.25">
      <c r="A858"/>
      <c r="B858"/>
      <c r="C858"/>
      <c r="D858"/>
      <c r="E858"/>
      <c r="F858"/>
      <c r="G858"/>
      <c r="H858"/>
      <c r="I858"/>
      <c r="J858"/>
      <c r="K858"/>
      <c r="L858"/>
      <c r="M858" s="2"/>
      <c r="N858" s="2"/>
      <c r="O858" s="2"/>
      <c r="P858" s="2"/>
      <c r="Q858" s="2"/>
      <c r="R858" s="2"/>
      <c r="S858" s="2"/>
      <c r="T858" s="2"/>
      <c r="U858" s="2"/>
      <c r="V858" s="2"/>
    </row>
    <row r="859" spans="1:22" s="127" customFormat="1" x14ac:dyDescent="0.25">
      <c r="A859"/>
      <c r="B859"/>
      <c r="C859"/>
      <c r="D859"/>
      <c r="E859"/>
      <c r="F859"/>
      <c r="G859"/>
      <c r="H859"/>
      <c r="I859"/>
      <c r="J859"/>
      <c r="K859"/>
      <c r="L859"/>
      <c r="M859" s="2"/>
      <c r="N859" s="2"/>
      <c r="O859" s="2"/>
      <c r="P859" s="2"/>
      <c r="Q859" s="2"/>
      <c r="R859" s="2"/>
      <c r="S859" s="2"/>
      <c r="T859" s="2"/>
      <c r="U859" s="2"/>
      <c r="V859" s="2"/>
    </row>
    <row r="860" spans="1:22" s="127" customFormat="1" x14ac:dyDescent="0.25">
      <c r="A860"/>
      <c r="B860"/>
      <c r="C860"/>
      <c r="D860"/>
      <c r="E860"/>
      <c r="F860"/>
      <c r="G860"/>
      <c r="H860"/>
      <c r="I860"/>
      <c r="J860"/>
      <c r="K860"/>
      <c r="L860"/>
      <c r="M860" s="2"/>
      <c r="N860" s="2"/>
      <c r="O860" s="2"/>
      <c r="P860" s="2"/>
      <c r="Q860" s="2"/>
      <c r="R860" s="2"/>
      <c r="S860" s="2"/>
      <c r="T860" s="2"/>
      <c r="U860" s="2"/>
      <c r="V860" s="2"/>
    </row>
    <row r="861" spans="1:22" s="127" customFormat="1" x14ac:dyDescent="0.25">
      <c r="A861"/>
      <c r="B861"/>
      <c r="C861"/>
      <c r="D861"/>
      <c r="E861"/>
      <c r="F861"/>
      <c r="G861"/>
      <c r="H861"/>
      <c r="I861"/>
      <c r="J861"/>
      <c r="K861"/>
      <c r="L861"/>
      <c r="M861" s="2"/>
      <c r="N861" s="2"/>
      <c r="O861" s="2"/>
      <c r="P861" s="2"/>
      <c r="Q861" s="2"/>
      <c r="R861" s="2"/>
      <c r="S861" s="2"/>
      <c r="T861" s="2"/>
      <c r="U861" s="2"/>
      <c r="V861" s="2"/>
    </row>
    <row r="862" spans="1:22" s="127" customFormat="1" x14ac:dyDescent="0.25">
      <c r="A862"/>
      <c r="B862"/>
      <c r="C862"/>
      <c r="D862"/>
      <c r="E862"/>
      <c r="F862"/>
      <c r="G862"/>
      <c r="H862"/>
      <c r="I862"/>
      <c r="J862"/>
      <c r="K862"/>
      <c r="L862"/>
      <c r="M862" s="2"/>
      <c r="N862" s="2"/>
      <c r="O862" s="2"/>
      <c r="P862" s="2"/>
      <c r="Q862" s="2"/>
      <c r="R862" s="2"/>
      <c r="S862" s="2"/>
      <c r="T862" s="2"/>
      <c r="U862" s="2"/>
      <c r="V862" s="2"/>
    </row>
    <row r="863" spans="1:22" s="127" customFormat="1" x14ac:dyDescent="0.25">
      <c r="A863"/>
      <c r="B863"/>
      <c r="C863"/>
      <c r="D863"/>
      <c r="E863"/>
      <c r="F863"/>
      <c r="G863"/>
      <c r="H863"/>
      <c r="I863"/>
      <c r="J863"/>
      <c r="K863"/>
      <c r="L863"/>
      <c r="M863" s="2"/>
      <c r="N863" s="2"/>
      <c r="O863" s="2"/>
      <c r="P863" s="2"/>
      <c r="Q863" s="2"/>
      <c r="R863" s="2"/>
      <c r="S863" s="2"/>
      <c r="T863" s="2"/>
      <c r="U863" s="2"/>
      <c r="V863" s="2"/>
    </row>
    <row r="864" spans="1:22" s="127" customFormat="1" x14ac:dyDescent="0.25">
      <c r="A864"/>
      <c r="B864"/>
      <c r="C864"/>
      <c r="D864"/>
      <c r="E864"/>
      <c r="F864"/>
      <c r="G864"/>
      <c r="H864"/>
      <c r="I864"/>
      <c r="J864"/>
      <c r="K864"/>
      <c r="L864"/>
      <c r="M864" s="2"/>
      <c r="N864" s="2"/>
      <c r="O864" s="2"/>
      <c r="P864" s="2"/>
      <c r="Q864" s="2"/>
      <c r="R864" s="2"/>
      <c r="S864" s="2"/>
      <c r="T864" s="2"/>
      <c r="U864" s="2"/>
      <c r="V864" s="2"/>
    </row>
    <row r="865" spans="1:22" s="127" customFormat="1" x14ac:dyDescent="0.25">
      <c r="A865"/>
      <c r="B865"/>
      <c r="C865"/>
      <c r="D865"/>
      <c r="E865"/>
      <c r="F865"/>
      <c r="G865"/>
      <c r="H865"/>
      <c r="I865"/>
      <c r="J865"/>
      <c r="K865"/>
      <c r="L865"/>
      <c r="M865" s="2"/>
      <c r="N865" s="2"/>
      <c r="O865" s="2"/>
      <c r="P865" s="2"/>
      <c r="Q865" s="2"/>
      <c r="R865" s="2"/>
      <c r="S865" s="2"/>
      <c r="T865" s="2"/>
      <c r="U865" s="2"/>
      <c r="V865" s="2"/>
    </row>
    <row r="866" spans="1:22" s="127" customFormat="1" x14ac:dyDescent="0.25">
      <c r="A866"/>
      <c r="B866"/>
      <c r="C866"/>
      <c r="D866"/>
      <c r="E866"/>
      <c r="F866"/>
      <c r="G866"/>
      <c r="H866"/>
      <c r="I866"/>
      <c r="J866"/>
      <c r="K866"/>
      <c r="L866"/>
      <c r="M866" s="2"/>
      <c r="N866" s="2"/>
      <c r="O866" s="2"/>
      <c r="P866" s="2"/>
      <c r="Q866" s="2"/>
      <c r="R866" s="2"/>
      <c r="S866" s="2"/>
      <c r="T866" s="2"/>
      <c r="U866" s="2"/>
      <c r="V866" s="2"/>
    </row>
    <row r="867" spans="1:22" s="127" customFormat="1" x14ac:dyDescent="0.25">
      <c r="A867"/>
      <c r="B867"/>
      <c r="C867"/>
      <c r="D867"/>
      <c r="E867"/>
      <c r="F867"/>
      <c r="G867"/>
      <c r="H867"/>
      <c r="I867"/>
      <c r="J867"/>
      <c r="K867"/>
      <c r="L867"/>
      <c r="M867" s="2"/>
      <c r="N867" s="2"/>
      <c r="O867" s="2"/>
      <c r="P867" s="2"/>
      <c r="Q867" s="2"/>
      <c r="R867" s="2"/>
      <c r="S867" s="2"/>
      <c r="T867" s="2"/>
      <c r="U867" s="2"/>
      <c r="V867" s="2"/>
    </row>
    <row r="868" spans="1:22" s="127" customFormat="1" x14ac:dyDescent="0.25">
      <c r="A868"/>
      <c r="B868"/>
      <c r="C868"/>
      <c r="D868"/>
      <c r="E868"/>
      <c r="F868"/>
      <c r="G868"/>
      <c r="H868"/>
      <c r="I868"/>
      <c r="J868"/>
      <c r="K868"/>
      <c r="L868"/>
      <c r="M868" s="2"/>
      <c r="N868" s="2"/>
      <c r="O868" s="2"/>
      <c r="P868" s="2"/>
      <c r="Q868" s="2"/>
      <c r="R868" s="2"/>
      <c r="S868" s="2"/>
      <c r="T868" s="2"/>
      <c r="U868" s="2"/>
      <c r="V868" s="2"/>
    </row>
    <row r="869" spans="1:22" s="127" customFormat="1" x14ac:dyDescent="0.25">
      <c r="A869"/>
      <c r="B869"/>
      <c r="C869"/>
      <c r="D869"/>
      <c r="E869"/>
      <c r="F869"/>
      <c r="G869"/>
      <c r="H869"/>
      <c r="I869"/>
      <c r="J869"/>
      <c r="K869"/>
      <c r="L869"/>
      <c r="M869" s="2"/>
      <c r="N869" s="2"/>
      <c r="O869" s="2"/>
      <c r="P869" s="2"/>
      <c r="Q869" s="2"/>
      <c r="R869" s="2"/>
      <c r="S869" s="2"/>
      <c r="T869" s="2"/>
      <c r="U869" s="2"/>
      <c r="V869" s="2"/>
    </row>
    <row r="870" spans="1:22" s="127" customFormat="1" x14ac:dyDescent="0.25">
      <c r="A870"/>
      <c r="B870"/>
      <c r="C870"/>
      <c r="D870"/>
      <c r="E870"/>
      <c r="F870"/>
      <c r="G870"/>
      <c r="H870"/>
      <c r="I870"/>
      <c r="J870"/>
      <c r="K870"/>
      <c r="L870"/>
      <c r="M870" s="2"/>
      <c r="N870" s="2"/>
      <c r="O870" s="2"/>
      <c r="P870" s="2"/>
      <c r="Q870" s="2"/>
      <c r="R870" s="2"/>
      <c r="S870" s="2"/>
      <c r="T870" s="2"/>
      <c r="U870" s="2"/>
      <c r="V870" s="2"/>
    </row>
    <row r="871" spans="1:22" s="127" customFormat="1" x14ac:dyDescent="0.25">
      <c r="A871"/>
      <c r="B871"/>
      <c r="C871"/>
      <c r="D871"/>
      <c r="E871"/>
      <c r="F871"/>
      <c r="G871"/>
      <c r="H871"/>
      <c r="I871"/>
      <c r="J871"/>
      <c r="K871"/>
      <c r="L871"/>
      <c r="M871" s="2"/>
      <c r="N871" s="2"/>
      <c r="O871" s="2"/>
      <c r="P871" s="2"/>
      <c r="Q871" s="2"/>
      <c r="R871" s="2"/>
      <c r="S871" s="2"/>
      <c r="T871" s="2"/>
      <c r="U871" s="2"/>
      <c r="V871" s="2"/>
    </row>
    <row r="872" spans="1:22" s="127" customFormat="1" x14ac:dyDescent="0.25">
      <c r="A872"/>
      <c r="B872"/>
      <c r="C872"/>
      <c r="D872"/>
      <c r="E872"/>
      <c r="F872"/>
      <c r="G872"/>
      <c r="H872"/>
      <c r="I872"/>
      <c r="J872"/>
      <c r="K872"/>
      <c r="L872"/>
      <c r="M872" s="2"/>
      <c r="N872" s="2"/>
      <c r="O872" s="2"/>
      <c r="P872" s="2"/>
      <c r="Q872" s="2"/>
      <c r="R872" s="2"/>
      <c r="S872" s="2"/>
      <c r="T872" s="2"/>
      <c r="U872" s="2"/>
      <c r="V872" s="2"/>
    </row>
    <row r="873" spans="1:22" s="127" customFormat="1" x14ac:dyDescent="0.25">
      <c r="A873"/>
      <c r="B873"/>
      <c r="C873"/>
      <c r="D873"/>
      <c r="E873"/>
      <c r="F873"/>
      <c r="G873"/>
      <c r="H873"/>
      <c r="I873"/>
      <c r="J873"/>
      <c r="K873"/>
      <c r="L873"/>
      <c r="M873" s="2"/>
      <c r="N873" s="2"/>
      <c r="O873" s="2"/>
      <c r="P873" s="2"/>
      <c r="Q873" s="2"/>
      <c r="R873" s="2"/>
      <c r="S873" s="2"/>
      <c r="T873" s="2"/>
      <c r="U873" s="2"/>
      <c r="V873" s="2"/>
    </row>
    <row r="874" spans="1:22" s="127" customFormat="1" x14ac:dyDescent="0.25">
      <c r="A874"/>
      <c r="B874"/>
      <c r="C874"/>
      <c r="D874"/>
      <c r="E874"/>
      <c r="F874"/>
      <c r="G874"/>
      <c r="H874"/>
      <c r="I874"/>
      <c r="J874"/>
      <c r="K874"/>
      <c r="L874"/>
      <c r="M874" s="2"/>
      <c r="N874" s="2"/>
      <c r="O874" s="2"/>
      <c r="P874" s="2"/>
      <c r="Q874" s="2"/>
      <c r="R874" s="2"/>
      <c r="S874" s="2"/>
      <c r="T874" s="2"/>
      <c r="U874" s="2"/>
      <c r="V874" s="2"/>
    </row>
    <row r="875" spans="1:22" s="127" customFormat="1" x14ac:dyDescent="0.25">
      <c r="A875"/>
      <c r="B875"/>
      <c r="C875"/>
      <c r="D875"/>
      <c r="E875"/>
      <c r="F875"/>
      <c r="G875"/>
      <c r="H875"/>
      <c r="I875"/>
      <c r="J875"/>
      <c r="K875"/>
      <c r="L875"/>
      <c r="M875" s="2"/>
      <c r="N875" s="2"/>
      <c r="O875" s="2"/>
      <c r="P875" s="2"/>
      <c r="Q875" s="2"/>
      <c r="R875" s="2"/>
      <c r="S875" s="2"/>
      <c r="T875" s="2"/>
      <c r="U875" s="2"/>
      <c r="V875" s="2"/>
    </row>
    <row r="876" spans="1:22" s="127" customFormat="1" x14ac:dyDescent="0.25">
      <c r="A876"/>
      <c r="B876"/>
      <c r="C876"/>
      <c r="D876"/>
      <c r="E876"/>
      <c r="F876"/>
      <c r="G876"/>
      <c r="H876"/>
      <c r="I876"/>
      <c r="J876"/>
      <c r="K876"/>
      <c r="L876"/>
      <c r="M876" s="2"/>
      <c r="N876" s="2"/>
      <c r="O876" s="2"/>
      <c r="P876" s="2"/>
      <c r="Q876" s="2"/>
      <c r="R876" s="2"/>
      <c r="S876" s="2"/>
      <c r="T876" s="2"/>
      <c r="U876" s="2"/>
      <c r="V876" s="2"/>
    </row>
    <row r="877" spans="1:22" s="127" customFormat="1" x14ac:dyDescent="0.25">
      <c r="A877"/>
      <c r="B877"/>
      <c r="C877"/>
      <c r="D877"/>
      <c r="E877"/>
      <c r="F877"/>
      <c r="G877"/>
      <c r="H877"/>
      <c r="I877"/>
      <c r="J877"/>
      <c r="K877"/>
      <c r="L877"/>
      <c r="M877" s="2"/>
      <c r="N877" s="2"/>
      <c r="O877" s="2"/>
      <c r="P877" s="2"/>
      <c r="Q877" s="2"/>
      <c r="R877" s="2"/>
      <c r="S877" s="2"/>
      <c r="T877" s="2"/>
      <c r="U877" s="2"/>
      <c r="V877" s="2"/>
    </row>
    <row r="878" spans="1:22" s="127" customFormat="1" x14ac:dyDescent="0.25">
      <c r="A878"/>
      <c r="B878"/>
      <c r="C878"/>
      <c r="D878"/>
      <c r="E878"/>
      <c r="F878"/>
      <c r="G878"/>
      <c r="H878"/>
      <c r="I878"/>
      <c r="J878"/>
      <c r="K878"/>
      <c r="L878"/>
      <c r="M878" s="2"/>
      <c r="N878" s="2"/>
      <c r="O878" s="2"/>
      <c r="P878" s="2"/>
      <c r="Q878" s="2"/>
      <c r="R878" s="2"/>
      <c r="S878" s="2"/>
      <c r="T878" s="2"/>
      <c r="U878" s="2"/>
      <c r="V878" s="2"/>
    </row>
    <row r="879" spans="1:22" s="127" customFormat="1" x14ac:dyDescent="0.25">
      <c r="A879"/>
      <c r="B879"/>
      <c r="C879"/>
      <c r="D879"/>
      <c r="E879"/>
      <c r="F879"/>
      <c r="G879"/>
      <c r="H879"/>
      <c r="I879"/>
      <c r="J879"/>
      <c r="K879"/>
      <c r="L879"/>
      <c r="M879" s="2"/>
      <c r="N879" s="2"/>
      <c r="O879" s="2"/>
      <c r="P879" s="2"/>
      <c r="Q879" s="2"/>
      <c r="R879" s="2"/>
      <c r="S879" s="2"/>
      <c r="T879" s="2"/>
      <c r="U879" s="2"/>
      <c r="V879" s="2"/>
    </row>
    <row r="880" spans="1:22" s="127" customFormat="1" x14ac:dyDescent="0.25">
      <c r="A880"/>
      <c r="B880"/>
      <c r="C880"/>
      <c r="D880"/>
      <c r="E880"/>
      <c r="F880"/>
      <c r="G880"/>
      <c r="H880"/>
      <c r="I880"/>
      <c r="J880"/>
      <c r="K880"/>
      <c r="L880"/>
      <c r="M880" s="2"/>
      <c r="N880" s="2"/>
      <c r="O880" s="2"/>
      <c r="P880" s="2"/>
      <c r="Q880" s="2"/>
      <c r="R880" s="2"/>
      <c r="S880" s="2"/>
      <c r="T880" s="2"/>
      <c r="U880" s="2"/>
      <c r="V880" s="2"/>
    </row>
    <row r="881" spans="1:22" s="127" customFormat="1" x14ac:dyDescent="0.25">
      <c r="A881"/>
      <c r="B881"/>
      <c r="C881"/>
      <c r="D881"/>
      <c r="E881"/>
      <c r="F881"/>
      <c r="G881"/>
      <c r="H881"/>
      <c r="I881"/>
      <c r="J881"/>
      <c r="K881"/>
      <c r="L881"/>
      <c r="M881" s="2"/>
      <c r="N881" s="2"/>
      <c r="O881" s="2"/>
      <c r="P881" s="2"/>
      <c r="Q881" s="2"/>
      <c r="R881" s="2"/>
      <c r="S881" s="2"/>
      <c r="T881" s="2"/>
      <c r="U881" s="2"/>
      <c r="V881" s="2"/>
    </row>
    <row r="882" spans="1:22" s="127" customFormat="1" x14ac:dyDescent="0.25">
      <c r="A882"/>
      <c r="B882"/>
      <c r="C882"/>
      <c r="D882"/>
      <c r="E882"/>
      <c r="F882"/>
      <c r="G882"/>
      <c r="H882"/>
      <c r="I882"/>
      <c r="J882"/>
      <c r="K882"/>
      <c r="L882"/>
      <c r="M882" s="2"/>
      <c r="N882" s="2"/>
      <c r="O882" s="2"/>
      <c r="P882" s="2"/>
      <c r="Q882" s="2"/>
      <c r="R882" s="2"/>
      <c r="S882" s="2"/>
      <c r="T882" s="2"/>
      <c r="U882" s="2"/>
      <c r="V882" s="2"/>
    </row>
    <row r="883" spans="1:22" s="127" customFormat="1" x14ac:dyDescent="0.25">
      <c r="A883"/>
      <c r="B883"/>
      <c r="C883"/>
      <c r="D883"/>
      <c r="E883"/>
      <c r="F883"/>
      <c r="G883"/>
      <c r="H883"/>
      <c r="I883"/>
      <c r="J883"/>
      <c r="K883"/>
      <c r="L883"/>
      <c r="M883" s="2"/>
      <c r="N883" s="2"/>
      <c r="O883" s="2"/>
      <c r="P883" s="2"/>
      <c r="Q883" s="2"/>
      <c r="R883" s="2"/>
      <c r="S883" s="2"/>
      <c r="T883" s="2"/>
      <c r="U883" s="2"/>
      <c r="V883" s="2"/>
    </row>
    <row r="884" spans="1:22" s="127" customFormat="1" x14ac:dyDescent="0.25">
      <c r="A884"/>
      <c r="B884"/>
      <c r="C884"/>
      <c r="D884"/>
      <c r="E884"/>
      <c r="F884"/>
      <c r="G884"/>
      <c r="H884"/>
      <c r="I884"/>
      <c r="J884"/>
      <c r="K884"/>
      <c r="L884"/>
      <c r="M884" s="2"/>
      <c r="N884" s="2"/>
      <c r="O884" s="2"/>
      <c r="P884" s="2"/>
      <c r="Q884" s="2"/>
      <c r="R884" s="2"/>
      <c r="S884" s="2"/>
      <c r="T884" s="2"/>
      <c r="U884" s="2"/>
      <c r="V884" s="2"/>
    </row>
    <row r="885" spans="1:22" s="127" customFormat="1" x14ac:dyDescent="0.25">
      <c r="A885"/>
      <c r="B885"/>
      <c r="C885"/>
      <c r="D885"/>
      <c r="E885"/>
      <c r="F885"/>
      <c r="G885"/>
      <c r="H885"/>
      <c r="I885"/>
      <c r="J885"/>
      <c r="K885"/>
      <c r="L885"/>
      <c r="M885" s="2"/>
      <c r="N885" s="2"/>
      <c r="O885" s="2"/>
      <c r="P885" s="2"/>
      <c r="Q885" s="2"/>
      <c r="R885" s="2"/>
      <c r="S885" s="2"/>
      <c r="T885" s="2"/>
      <c r="U885" s="2"/>
      <c r="V885" s="2"/>
    </row>
    <row r="886" spans="1:22" s="127" customFormat="1" x14ac:dyDescent="0.25">
      <c r="A886"/>
      <c r="B886"/>
      <c r="C886"/>
      <c r="D886"/>
      <c r="E886"/>
      <c r="F886"/>
      <c r="G886"/>
      <c r="H886"/>
      <c r="I886"/>
      <c r="J886"/>
      <c r="K886"/>
      <c r="L886"/>
      <c r="M886" s="2"/>
      <c r="N886" s="2"/>
      <c r="O886" s="2"/>
      <c r="P886" s="2"/>
      <c r="Q886" s="2"/>
      <c r="R886" s="2"/>
      <c r="S886" s="2"/>
      <c r="T886" s="2"/>
      <c r="U886" s="2"/>
      <c r="V886" s="2"/>
    </row>
    <row r="887" spans="1:22" s="127" customFormat="1" x14ac:dyDescent="0.25">
      <c r="A887"/>
      <c r="B887"/>
      <c r="C887"/>
      <c r="D887"/>
      <c r="E887"/>
      <c r="F887"/>
      <c r="G887"/>
      <c r="H887"/>
      <c r="I887"/>
      <c r="J887"/>
      <c r="K887"/>
      <c r="L887"/>
      <c r="M887" s="2"/>
      <c r="N887" s="2"/>
      <c r="O887" s="2"/>
      <c r="P887" s="2"/>
      <c r="Q887" s="2"/>
      <c r="R887" s="2"/>
      <c r="S887" s="2"/>
      <c r="T887" s="2"/>
      <c r="U887" s="2"/>
      <c r="V887" s="2"/>
    </row>
    <row r="888" spans="1:22" s="127" customFormat="1" x14ac:dyDescent="0.25">
      <c r="A888"/>
      <c r="B888"/>
      <c r="C888"/>
      <c r="D888"/>
      <c r="E888"/>
      <c r="F888"/>
      <c r="G888"/>
      <c r="H888"/>
      <c r="I888"/>
      <c r="J888"/>
      <c r="K888"/>
      <c r="L888"/>
      <c r="M888" s="2"/>
      <c r="N888" s="2"/>
      <c r="O888" s="2"/>
      <c r="P888" s="2"/>
      <c r="Q888" s="2"/>
      <c r="R888" s="2"/>
      <c r="S888" s="2"/>
      <c r="T888" s="2"/>
      <c r="U888" s="2"/>
      <c r="V888" s="2"/>
    </row>
    <row r="889" spans="1:22" s="127" customFormat="1" x14ac:dyDescent="0.25">
      <c r="A889"/>
      <c r="B889"/>
      <c r="C889"/>
      <c r="D889"/>
      <c r="E889"/>
      <c r="F889"/>
      <c r="G889"/>
      <c r="H889"/>
      <c r="I889"/>
      <c r="J889"/>
      <c r="K889"/>
      <c r="L889"/>
      <c r="M889" s="2"/>
      <c r="N889" s="2"/>
      <c r="O889" s="2"/>
      <c r="P889" s="2"/>
      <c r="Q889" s="2"/>
      <c r="R889" s="2"/>
      <c r="S889" s="2"/>
      <c r="T889" s="2"/>
      <c r="U889" s="2"/>
      <c r="V889" s="2"/>
    </row>
    <row r="890" spans="1:22" s="127" customFormat="1" x14ac:dyDescent="0.25">
      <c r="A890"/>
      <c r="B890"/>
      <c r="C890"/>
      <c r="D890"/>
      <c r="E890"/>
      <c r="F890"/>
      <c r="G890"/>
      <c r="H890"/>
      <c r="I890"/>
      <c r="J890"/>
      <c r="K890"/>
      <c r="L890"/>
      <c r="M890" s="2"/>
      <c r="N890" s="2"/>
      <c r="O890" s="2"/>
      <c r="P890" s="2"/>
      <c r="Q890" s="2"/>
      <c r="R890" s="2"/>
      <c r="S890" s="2"/>
      <c r="T890" s="2"/>
      <c r="U890" s="2"/>
      <c r="V890" s="2"/>
    </row>
    <row r="891" spans="1:22" s="127" customFormat="1" x14ac:dyDescent="0.25">
      <c r="A891"/>
      <c r="B891"/>
      <c r="C891"/>
      <c r="D891"/>
      <c r="E891"/>
      <c r="F891"/>
      <c r="G891"/>
      <c r="H891"/>
      <c r="I891"/>
      <c r="J891"/>
      <c r="K891"/>
      <c r="L891"/>
      <c r="M891" s="2"/>
      <c r="N891" s="2"/>
      <c r="O891" s="2"/>
      <c r="P891" s="2"/>
      <c r="Q891" s="2"/>
      <c r="R891" s="2"/>
      <c r="S891" s="2"/>
      <c r="T891" s="2"/>
      <c r="U891" s="2"/>
      <c r="V891" s="2"/>
    </row>
    <row r="892" spans="1:22" s="127" customFormat="1" x14ac:dyDescent="0.25">
      <c r="A892"/>
      <c r="B892"/>
      <c r="C892"/>
      <c r="D892"/>
      <c r="E892"/>
      <c r="F892"/>
      <c r="G892"/>
      <c r="H892"/>
      <c r="I892"/>
      <c r="J892"/>
      <c r="K892"/>
      <c r="L892"/>
      <c r="M892" s="2"/>
      <c r="N892" s="2"/>
      <c r="O892" s="2"/>
      <c r="P892" s="2"/>
      <c r="Q892" s="2"/>
      <c r="R892" s="2"/>
      <c r="S892" s="2"/>
      <c r="T892" s="2"/>
      <c r="U892" s="2"/>
      <c r="V892" s="2"/>
    </row>
    <row r="893" spans="1:22" s="127" customFormat="1" x14ac:dyDescent="0.25">
      <c r="A893"/>
      <c r="B893"/>
      <c r="C893"/>
      <c r="D893"/>
      <c r="E893"/>
      <c r="F893"/>
      <c r="G893"/>
      <c r="H893"/>
      <c r="I893"/>
      <c r="J893"/>
      <c r="K893"/>
      <c r="L893"/>
      <c r="M893" s="2"/>
      <c r="N893" s="2"/>
      <c r="O893" s="2"/>
      <c r="P893" s="2"/>
      <c r="Q893" s="2"/>
      <c r="R893" s="2"/>
      <c r="S893" s="2"/>
      <c r="T893" s="2"/>
      <c r="U893" s="2"/>
      <c r="V893" s="2"/>
    </row>
    <row r="894" spans="1:22" s="127" customFormat="1" x14ac:dyDescent="0.25">
      <c r="A894"/>
      <c r="B894"/>
      <c r="C894"/>
      <c r="D894"/>
      <c r="E894"/>
      <c r="F894"/>
      <c r="G894"/>
      <c r="H894"/>
      <c r="I894"/>
      <c r="J894"/>
      <c r="K894"/>
      <c r="L894"/>
      <c r="M894" s="2"/>
      <c r="N894" s="2"/>
      <c r="O894" s="2"/>
      <c r="P894" s="2"/>
      <c r="Q894" s="2"/>
      <c r="R894" s="2"/>
      <c r="S894" s="2"/>
      <c r="T894" s="2"/>
      <c r="U894" s="2"/>
      <c r="V894" s="2"/>
    </row>
    <row r="895" spans="1:22" s="127" customFormat="1" x14ac:dyDescent="0.25">
      <c r="A895"/>
      <c r="B895"/>
      <c r="C895"/>
      <c r="D895"/>
      <c r="E895"/>
      <c r="F895"/>
      <c r="G895"/>
      <c r="H895"/>
      <c r="I895"/>
      <c r="J895"/>
      <c r="K895"/>
      <c r="L895"/>
      <c r="M895" s="2"/>
      <c r="N895" s="2"/>
      <c r="O895" s="2"/>
      <c r="P895" s="2"/>
      <c r="Q895" s="2"/>
      <c r="R895" s="2"/>
      <c r="S895" s="2"/>
      <c r="T895" s="2"/>
      <c r="U895" s="2"/>
      <c r="V895" s="2"/>
    </row>
    <row r="896" spans="1:22" s="127" customFormat="1" x14ac:dyDescent="0.25">
      <c r="A896"/>
      <c r="B896"/>
      <c r="C896"/>
      <c r="D896"/>
      <c r="E896"/>
      <c r="F896"/>
      <c r="G896"/>
      <c r="H896"/>
      <c r="I896"/>
      <c r="J896"/>
      <c r="K896"/>
      <c r="L896"/>
      <c r="M896" s="2"/>
      <c r="N896" s="2"/>
      <c r="O896" s="2"/>
      <c r="P896" s="2"/>
      <c r="Q896" s="2"/>
      <c r="R896" s="2"/>
      <c r="S896" s="2"/>
      <c r="T896" s="2"/>
      <c r="U896" s="2"/>
      <c r="V896" s="2"/>
    </row>
    <row r="897" spans="1:22" s="127" customFormat="1" x14ac:dyDescent="0.25">
      <c r="A897"/>
      <c r="B897"/>
      <c r="C897"/>
      <c r="D897"/>
      <c r="E897"/>
      <c r="F897"/>
      <c r="G897"/>
      <c r="H897"/>
      <c r="I897"/>
      <c r="J897"/>
      <c r="K897"/>
      <c r="L897"/>
      <c r="M897" s="2"/>
      <c r="N897" s="2"/>
      <c r="O897" s="2"/>
      <c r="P897" s="2"/>
      <c r="Q897" s="2"/>
      <c r="R897" s="2"/>
      <c r="S897" s="2"/>
      <c r="T897" s="2"/>
      <c r="U897" s="2"/>
      <c r="V897" s="2"/>
    </row>
    <row r="898" spans="1:22" s="127" customFormat="1" x14ac:dyDescent="0.25">
      <c r="A898"/>
      <c r="B898"/>
      <c r="C898"/>
      <c r="D898"/>
      <c r="E898"/>
      <c r="F898"/>
      <c r="G898"/>
      <c r="H898"/>
      <c r="I898"/>
      <c r="J898"/>
      <c r="K898"/>
      <c r="L898"/>
      <c r="M898" s="2"/>
      <c r="N898" s="2"/>
      <c r="O898" s="2"/>
      <c r="P898" s="2"/>
      <c r="Q898" s="2"/>
      <c r="R898" s="2"/>
      <c r="S898" s="2"/>
      <c r="T898" s="2"/>
      <c r="U898" s="2"/>
      <c r="V898" s="2"/>
    </row>
    <row r="899" spans="1:22" s="127" customFormat="1" x14ac:dyDescent="0.25">
      <c r="A899"/>
      <c r="B899"/>
      <c r="C899"/>
      <c r="D899"/>
      <c r="E899"/>
      <c r="F899"/>
      <c r="G899"/>
      <c r="H899"/>
      <c r="I899"/>
      <c r="J899"/>
      <c r="K899"/>
      <c r="L899"/>
      <c r="M899" s="2"/>
      <c r="N899" s="2"/>
      <c r="O899" s="2"/>
      <c r="P899" s="2"/>
      <c r="Q899" s="2"/>
      <c r="R899" s="2"/>
      <c r="S899" s="2"/>
      <c r="T899" s="2"/>
      <c r="U899" s="2"/>
      <c r="V899" s="2"/>
    </row>
    <row r="900" spans="1:22" s="127" customFormat="1" x14ac:dyDescent="0.25">
      <c r="A900"/>
      <c r="B900"/>
      <c r="C900"/>
      <c r="D900"/>
      <c r="E900"/>
      <c r="F900"/>
      <c r="G900"/>
      <c r="H900"/>
      <c r="I900"/>
      <c r="J900"/>
      <c r="K900"/>
      <c r="L900"/>
      <c r="M900" s="2"/>
      <c r="N900" s="2"/>
      <c r="O900" s="2"/>
      <c r="P900" s="2"/>
      <c r="Q900" s="2"/>
      <c r="R900" s="2"/>
      <c r="S900" s="2"/>
      <c r="T900" s="2"/>
      <c r="U900" s="2"/>
      <c r="V900" s="2"/>
    </row>
    <row r="901" spans="1:22" s="127" customFormat="1" x14ac:dyDescent="0.25">
      <c r="A901"/>
      <c r="B901"/>
      <c r="C901"/>
      <c r="D901"/>
      <c r="E901"/>
      <c r="F901"/>
      <c r="G901"/>
      <c r="H901"/>
      <c r="I901"/>
      <c r="J901"/>
      <c r="K901"/>
      <c r="L901"/>
      <c r="M901" s="2"/>
      <c r="N901" s="2"/>
      <c r="O901" s="2"/>
      <c r="P901" s="2"/>
      <c r="Q901" s="2"/>
      <c r="R901" s="2"/>
      <c r="S901" s="2"/>
      <c r="T901" s="2"/>
      <c r="U901" s="2"/>
      <c r="V901" s="2"/>
    </row>
    <row r="902" spans="1:22" s="127" customFormat="1" x14ac:dyDescent="0.25">
      <c r="A902"/>
      <c r="B902"/>
      <c r="C902"/>
      <c r="D902"/>
      <c r="E902"/>
      <c r="F902"/>
      <c r="G902"/>
      <c r="H902"/>
      <c r="I902"/>
      <c r="J902"/>
      <c r="K902"/>
      <c r="L902"/>
      <c r="M902" s="2"/>
      <c r="N902" s="2"/>
      <c r="O902" s="2"/>
      <c r="P902" s="2"/>
      <c r="Q902" s="2"/>
      <c r="R902" s="2"/>
      <c r="S902" s="2"/>
      <c r="T902" s="2"/>
      <c r="U902" s="2"/>
      <c r="V902" s="2"/>
    </row>
    <row r="903" spans="1:22" s="127" customFormat="1" x14ac:dyDescent="0.25">
      <c r="A903"/>
      <c r="B903"/>
      <c r="C903"/>
      <c r="D903"/>
      <c r="E903"/>
      <c r="F903"/>
      <c r="G903"/>
      <c r="H903"/>
      <c r="I903"/>
      <c r="J903"/>
      <c r="K903"/>
      <c r="L903"/>
      <c r="M903" s="2"/>
      <c r="N903" s="2"/>
      <c r="O903" s="2"/>
      <c r="P903" s="2"/>
      <c r="Q903" s="2"/>
      <c r="R903" s="2"/>
      <c r="S903" s="2"/>
      <c r="T903" s="2"/>
      <c r="U903" s="2"/>
      <c r="V903" s="2"/>
    </row>
    <row r="904" spans="1:22" s="127" customFormat="1" x14ac:dyDescent="0.25">
      <c r="A904"/>
      <c r="B904"/>
      <c r="C904"/>
      <c r="D904"/>
      <c r="E904"/>
      <c r="F904"/>
      <c r="G904"/>
      <c r="H904"/>
      <c r="I904"/>
      <c r="J904"/>
      <c r="K904"/>
      <c r="L904"/>
      <c r="M904" s="2"/>
      <c r="N904" s="2"/>
      <c r="O904" s="2"/>
      <c r="P904" s="2"/>
      <c r="Q904" s="2"/>
      <c r="R904" s="2"/>
      <c r="S904" s="2"/>
      <c r="T904" s="2"/>
      <c r="U904" s="2"/>
      <c r="V904" s="2"/>
    </row>
    <row r="905" spans="1:22" s="127" customFormat="1" x14ac:dyDescent="0.25">
      <c r="A905"/>
      <c r="B905"/>
      <c r="C905"/>
      <c r="D905"/>
      <c r="E905"/>
      <c r="F905"/>
      <c r="G905"/>
      <c r="H905"/>
      <c r="I905"/>
      <c r="J905"/>
      <c r="K905"/>
      <c r="L905"/>
      <c r="M905" s="2"/>
      <c r="N905" s="2"/>
      <c r="O905" s="2"/>
      <c r="P905" s="2"/>
      <c r="Q905" s="2"/>
      <c r="R905" s="2"/>
      <c r="S905" s="2"/>
      <c r="T905" s="2"/>
      <c r="U905" s="2"/>
      <c r="V905" s="2"/>
    </row>
    <row r="906" spans="1:22" s="127" customFormat="1" x14ac:dyDescent="0.25">
      <c r="A906"/>
      <c r="B906"/>
      <c r="C906"/>
      <c r="D906"/>
      <c r="E906"/>
      <c r="F906"/>
      <c r="G906"/>
      <c r="H906"/>
      <c r="I906"/>
      <c r="J906"/>
      <c r="K906"/>
      <c r="L906"/>
      <c r="M906" s="2"/>
      <c r="N906" s="2"/>
      <c r="O906" s="2"/>
      <c r="P906" s="2"/>
      <c r="Q906" s="2"/>
      <c r="R906" s="2"/>
      <c r="S906" s="2"/>
      <c r="T906" s="2"/>
      <c r="U906" s="2"/>
      <c r="V906" s="2"/>
    </row>
    <row r="907" spans="1:22" s="127" customFormat="1" x14ac:dyDescent="0.25">
      <c r="A907"/>
      <c r="B907"/>
      <c r="C907"/>
      <c r="D907"/>
      <c r="E907"/>
      <c r="F907"/>
      <c r="G907"/>
      <c r="H907"/>
      <c r="I907"/>
      <c r="J907"/>
      <c r="K907"/>
      <c r="L907"/>
      <c r="M907" s="2"/>
      <c r="N907" s="2"/>
      <c r="O907" s="2"/>
      <c r="P907" s="2"/>
      <c r="Q907" s="2"/>
      <c r="R907" s="2"/>
      <c r="S907" s="2"/>
      <c r="T907" s="2"/>
      <c r="U907" s="2"/>
      <c r="V907" s="2"/>
    </row>
    <row r="908" spans="1:22" s="127" customFormat="1" x14ac:dyDescent="0.25">
      <c r="A908"/>
      <c r="B908"/>
      <c r="C908"/>
      <c r="D908"/>
      <c r="E908"/>
      <c r="F908"/>
      <c r="G908"/>
      <c r="H908"/>
      <c r="I908"/>
      <c r="J908"/>
      <c r="K908"/>
      <c r="L908"/>
      <c r="M908" s="2"/>
      <c r="N908" s="2"/>
      <c r="O908" s="2"/>
      <c r="P908" s="2"/>
      <c r="Q908" s="2"/>
      <c r="R908" s="2"/>
      <c r="S908" s="2"/>
      <c r="T908" s="2"/>
      <c r="U908" s="2"/>
      <c r="V908" s="2"/>
    </row>
    <row r="909" spans="1:22" s="127" customFormat="1" x14ac:dyDescent="0.25">
      <c r="A909"/>
      <c r="B909"/>
      <c r="C909"/>
      <c r="D909"/>
      <c r="E909"/>
      <c r="F909"/>
      <c r="G909"/>
      <c r="H909"/>
      <c r="I909"/>
      <c r="J909"/>
      <c r="K909"/>
      <c r="L909"/>
      <c r="M909" s="2"/>
      <c r="N909" s="2"/>
      <c r="O909" s="2"/>
      <c r="P909" s="2"/>
      <c r="Q909" s="2"/>
      <c r="R909" s="2"/>
      <c r="S909" s="2"/>
      <c r="T909" s="2"/>
      <c r="U909" s="2"/>
      <c r="V909" s="2"/>
    </row>
    <row r="910" spans="1:22" s="127" customFormat="1" x14ac:dyDescent="0.25">
      <c r="A910"/>
      <c r="B910"/>
      <c r="C910"/>
      <c r="D910"/>
      <c r="E910"/>
      <c r="F910"/>
      <c r="G910"/>
      <c r="H910"/>
      <c r="I910"/>
      <c r="J910"/>
      <c r="K910"/>
      <c r="L910"/>
      <c r="M910" s="2"/>
      <c r="N910" s="2"/>
      <c r="O910" s="2"/>
      <c r="P910" s="2"/>
      <c r="Q910" s="2"/>
      <c r="R910" s="2"/>
      <c r="S910" s="2"/>
      <c r="T910" s="2"/>
      <c r="U910" s="2"/>
      <c r="V910" s="2"/>
    </row>
    <row r="911" spans="1:22" s="127" customFormat="1" x14ac:dyDescent="0.25">
      <c r="A911"/>
      <c r="B911"/>
      <c r="C911"/>
      <c r="D911"/>
      <c r="E911"/>
      <c r="F911"/>
      <c r="G911"/>
      <c r="H911"/>
      <c r="I911"/>
      <c r="J911"/>
      <c r="K911"/>
      <c r="L911"/>
      <c r="M911" s="2"/>
      <c r="N911" s="2"/>
      <c r="O911" s="2"/>
      <c r="P911" s="2"/>
      <c r="Q911" s="2"/>
      <c r="R911" s="2"/>
      <c r="S911" s="2"/>
      <c r="T911" s="2"/>
      <c r="U911" s="2"/>
      <c r="V911" s="2"/>
    </row>
    <row r="912" spans="1:22" s="127" customFormat="1" x14ac:dyDescent="0.25">
      <c r="A912"/>
      <c r="B912"/>
      <c r="C912"/>
      <c r="D912"/>
      <c r="E912"/>
      <c r="F912"/>
      <c r="G912"/>
      <c r="H912"/>
      <c r="I912"/>
      <c r="J912"/>
      <c r="K912"/>
      <c r="L912"/>
      <c r="M912" s="2"/>
      <c r="N912" s="2"/>
      <c r="O912" s="2"/>
      <c r="P912" s="2"/>
      <c r="Q912" s="2"/>
      <c r="R912" s="2"/>
      <c r="S912" s="2"/>
      <c r="T912" s="2"/>
      <c r="U912" s="2"/>
      <c r="V912" s="2"/>
    </row>
    <row r="913" spans="1:22" s="127" customFormat="1" x14ac:dyDescent="0.25">
      <c r="A913"/>
      <c r="B913"/>
      <c r="C913"/>
      <c r="D913"/>
      <c r="E913"/>
      <c r="F913"/>
      <c r="G913"/>
      <c r="H913"/>
      <c r="I913"/>
      <c r="J913"/>
      <c r="K913"/>
      <c r="L913"/>
      <c r="M913" s="2"/>
      <c r="N913" s="2"/>
      <c r="O913" s="2"/>
      <c r="P913" s="2"/>
      <c r="Q913" s="2"/>
      <c r="R913" s="2"/>
      <c r="S913" s="2"/>
      <c r="T913" s="2"/>
      <c r="U913" s="2"/>
      <c r="V913" s="2"/>
    </row>
    <row r="914" spans="1:22" s="127" customFormat="1" x14ac:dyDescent="0.25">
      <c r="A914"/>
      <c r="B914"/>
      <c r="C914"/>
      <c r="D914"/>
      <c r="E914"/>
      <c r="F914"/>
      <c r="G914"/>
      <c r="H914"/>
      <c r="I914"/>
      <c r="J914"/>
      <c r="K914"/>
      <c r="L914"/>
      <c r="M914" s="2"/>
      <c r="N914" s="2"/>
      <c r="O914" s="2"/>
      <c r="P914" s="2"/>
      <c r="Q914" s="2"/>
      <c r="R914" s="2"/>
      <c r="S914" s="2"/>
      <c r="T914" s="2"/>
      <c r="U914" s="2"/>
      <c r="V914" s="2"/>
    </row>
    <row r="915" spans="1:22" s="127" customFormat="1" x14ac:dyDescent="0.25">
      <c r="A915"/>
      <c r="B915"/>
      <c r="C915"/>
      <c r="D915"/>
      <c r="E915"/>
      <c r="F915"/>
      <c r="G915"/>
      <c r="H915"/>
      <c r="I915"/>
      <c r="J915"/>
      <c r="K915"/>
      <c r="L915"/>
      <c r="M915" s="2"/>
      <c r="N915" s="2"/>
      <c r="O915" s="2"/>
      <c r="P915" s="2"/>
      <c r="Q915" s="2"/>
      <c r="R915" s="2"/>
      <c r="S915" s="2"/>
      <c r="T915" s="2"/>
      <c r="U915" s="2"/>
      <c r="V915" s="2"/>
    </row>
    <row r="916" spans="1:22" s="127" customFormat="1" x14ac:dyDescent="0.25">
      <c r="A916"/>
      <c r="B916"/>
      <c r="C916"/>
      <c r="D916"/>
      <c r="E916"/>
      <c r="F916"/>
      <c r="G916"/>
      <c r="H916"/>
      <c r="I916"/>
      <c r="J916"/>
      <c r="K916"/>
      <c r="L916"/>
      <c r="M916" s="2"/>
      <c r="N916" s="2"/>
      <c r="O916" s="2"/>
      <c r="P916" s="2"/>
      <c r="Q916" s="2"/>
      <c r="R916" s="2"/>
      <c r="S916" s="2"/>
      <c r="T916" s="2"/>
      <c r="U916" s="2"/>
      <c r="V916" s="2"/>
    </row>
    <row r="917" spans="1:22" s="127" customFormat="1" x14ac:dyDescent="0.25">
      <c r="A917"/>
      <c r="B917"/>
      <c r="C917"/>
      <c r="D917"/>
      <c r="E917"/>
      <c r="F917"/>
      <c r="G917"/>
      <c r="H917"/>
      <c r="I917"/>
      <c r="J917"/>
      <c r="K917"/>
      <c r="L917"/>
      <c r="M917" s="2"/>
      <c r="N917" s="2"/>
      <c r="O917" s="2"/>
      <c r="P917" s="2"/>
      <c r="Q917" s="2"/>
      <c r="R917" s="2"/>
      <c r="S917" s="2"/>
      <c r="T917" s="2"/>
      <c r="U917" s="2"/>
      <c r="V917" s="2"/>
    </row>
    <row r="918" spans="1:22" s="127" customFormat="1" x14ac:dyDescent="0.25">
      <c r="A918"/>
      <c r="B918"/>
      <c r="C918"/>
      <c r="D918"/>
      <c r="E918"/>
      <c r="F918"/>
      <c r="G918"/>
      <c r="H918"/>
      <c r="I918"/>
      <c r="J918"/>
      <c r="K918"/>
      <c r="L918"/>
      <c r="M918" s="2"/>
      <c r="N918" s="2"/>
      <c r="O918" s="2"/>
      <c r="P918" s="2"/>
      <c r="Q918" s="2"/>
      <c r="R918" s="2"/>
      <c r="S918" s="2"/>
      <c r="T918" s="2"/>
      <c r="U918" s="2"/>
      <c r="V918" s="2"/>
    </row>
    <row r="919" spans="1:22" s="127" customFormat="1" x14ac:dyDescent="0.25">
      <c r="A919"/>
      <c r="B919"/>
      <c r="C919"/>
      <c r="D919"/>
      <c r="E919"/>
      <c r="F919"/>
      <c r="G919"/>
      <c r="H919"/>
      <c r="I919"/>
      <c r="J919"/>
      <c r="K919"/>
      <c r="L919"/>
      <c r="M919" s="2"/>
      <c r="N919" s="2"/>
      <c r="O919" s="2"/>
      <c r="P919" s="2"/>
      <c r="Q919" s="2"/>
      <c r="R919" s="2"/>
      <c r="S919" s="2"/>
      <c r="T919" s="2"/>
      <c r="U919" s="2"/>
      <c r="V919" s="2"/>
    </row>
    <row r="920" spans="1:22" s="127" customFormat="1" x14ac:dyDescent="0.25">
      <c r="A920"/>
      <c r="B920"/>
      <c r="C920"/>
      <c r="D920"/>
      <c r="E920"/>
      <c r="F920"/>
      <c r="G920"/>
      <c r="H920"/>
      <c r="I920"/>
      <c r="J920"/>
      <c r="K920"/>
      <c r="L920"/>
      <c r="M920" s="2"/>
      <c r="N920" s="2"/>
      <c r="O920" s="2"/>
      <c r="P920" s="2"/>
      <c r="Q920" s="2"/>
      <c r="R920" s="2"/>
      <c r="S920" s="2"/>
      <c r="T920" s="2"/>
      <c r="U920" s="2"/>
      <c r="V920" s="2"/>
    </row>
    <row r="921" spans="1:22" s="127" customFormat="1" x14ac:dyDescent="0.25">
      <c r="A921"/>
      <c r="B921"/>
      <c r="C921"/>
      <c r="D921"/>
      <c r="E921"/>
      <c r="F921"/>
      <c r="G921"/>
      <c r="H921"/>
      <c r="I921"/>
      <c r="J921"/>
      <c r="K921"/>
      <c r="L921"/>
      <c r="M921" s="2"/>
      <c r="N921" s="2"/>
      <c r="O921" s="2"/>
      <c r="P921" s="2"/>
      <c r="Q921" s="2"/>
      <c r="R921" s="2"/>
      <c r="S921" s="2"/>
      <c r="T921" s="2"/>
      <c r="U921" s="2"/>
      <c r="V921" s="2"/>
    </row>
    <row r="922" spans="1:22" s="127" customFormat="1" x14ac:dyDescent="0.25">
      <c r="A922"/>
      <c r="B922"/>
      <c r="C922"/>
      <c r="D922"/>
      <c r="E922"/>
      <c r="F922"/>
      <c r="G922"/>
      <c r="H922"/>
      <c r="I922"/>
      <c r="J922"/>
      <c r="K922"/>
      <c r="L922"/>
      <c r="M922" s="2"/>
      <c r="N922" s="2"/>
      <c r="O922" s="2"/>
      <c r="P922" s="2"/>
      <c r="Q922" s="2"/>
      <c r="R922" s="2"/>
      <c r="S922" s="2"/>
      <c r="T922" s="2"/>
      <c r="U922" s="2"/>
      <c r="V922" s="2"/>
    </row>
    <row r="923" spans="1:22" s="127" customFormat="1" x14ac:dyDescent="0.25">
      <c r="A923"/>
      <c r="B923"/>
      <c r="C923"/>
      <c r="D923"/>
      <c r="E923"/>
      <c r="F923"/>
      <c r="G923"/>
      <c r="H923"/>
      <c r="I923"/>
      <c r="J923"/>
      <c r="K923"/>
      <c r="L923"/>
      <c r="M923" s="2"/>
      <c r="N923" s="2"/>
      <c r="O923" s="2"/>
      <c r="P923" s="2"/>
      <c r="Q923" s="2"/>
      <c r="R923" s="2"/>
      <c r="S923" s="2"/>
      <c r="T923" s="2"/>
      <c r="U923" s="2"/>
      <c r="V923" s="2"/>
    </row>
    <row r="924" spans="1:22" s="127" customFormat="1" x14ac:dyDescent="0.25">
      <c r="A924"/>
      <c r="B924"/>
      <c r="C924"/>
      <c r="D924"/>
      <c r="E924"/>
      <c r="F924"/>
      <c r="G924"/>
      <c r="H924"/>
      <c r="I924"/>
      <c r="J924"/>
      <c r="K924"/>
      <c r="L924"/>
      <c r="M924" s="2"/>
      <c r="N924" s="2"/>
      <c r="O924" s="2"/>
      <c r="P924" s="2"/>
      <c r="Q924" s="2"/>
      <c r="R924" s="2"/>
      <c r="S924" s="2"/>
      <c r="T924" s="2"/>
      <c r="U924" s="2"/>
      <c r="V924" s="2"/>
    </row>
    <row r="925" spans="1:22" s="127" customFormat="1" x14ac:dyDescent="0.25">
      <c r="A925"/>
      <c r="B925"/>
      <c r="C925"/>
      <c r="D925"/>
      <c r="E925"/>
      <c r="F925"/>
      <c r="G925"/>
      <c r="H925"/>
      <c r="I925"/>
      <c r="J925"/>
      <c r="K925"/>
      <c r="L925"/>
      <c r="M925" s="2"/>
      <c r="N925" s="2"/>
      <c r="O925" s="2"/>
      <c r="P925" s="2"/>
      <c r="Q925" s="2"/>
      <c r="R925" s="2"/>
      <c r="S925" s="2"/>
      <c r="T925" s="2"/>
      <c r="U925" s="2"/>
      <c r="V925" s="2"/>
    </row>
    <row r="926" spans="1:22" s="127" customFormat="1" x14ac:dyDescent="0.25">
      <c r="A926"/>
      <c r="B926"/>
      <c r="C926"/>
      <c r="D926"/>
      <c r="E926"/>
      <c r="F926"/>
      <c r="G926"/>
      <c r="H926"/>
      <c r="I926"/>
      <c r="J926"/>
      <c r="K926"/>
      <c r="L926"/>
      <c r="M926" s="2"/>
      <c r="N926" s="2"/>
      <c r="O926" s="2"/>
      <c r="P926" s="2"/>
      <c r="Q926" s="2"/>
      <c r="R926" s="2"/>
      <c r="S926" s="2"/>
      <c r="T926" s="2"/>
      <c r="U926" s="2"/>
      <c r="V926" s="2"/>
    </row>
    <row r="927" spans="1:22" s="127" customFormat="1" x14ac:dyDescent="0.25">
      <c r="A927"/>
      <c r="B927"/>
      <c r="C927"/>
      <c r="D927"/>
      <c r="E927"/>
      <c r="F927"/>
      <c r="G927"/>
      <c r="H927"/>
      <c r="I927"/>
      <c r="J927"/>
      <c r="K927"/>
      <c r="L927"/>
      <c r="M927" s="2"/>
      <c r="N927" s="2"/>
      <c r="O927" s="2"/>
      <c r="P927" s="2"/>
      <c r="Q927" s="2"/>
      <c r="R927" s="2"/>
      <c r="S927" s="2"/>
      <c r="T927" s="2"/>
      <c r="U927" s="2"/>
      <c r="V927" s="2"/>
    </row>
    <row r="928" spans="1:22" s="127" customFormat="1" x14ac:dyDescent="0.25">
      <c r="A928"/>
      <c r="B928"/>
      <c r="C928"/>
      <c r="D928"/>
      <c r="E928"/>
      <c r="F928"/>
      <c r="G928"/>
      <c r="H928"/>
      <c r="I928"/>
      <c r="J928"/>
      <c r="K928"/>
      <c r="L928"/>
      <c r="M928" s="2"/>
      <c r="N928" s="2"/>
      <c r="O928" s="2"/>
      <c r="P928" s="2"/>
      <c r="Q928" s="2"/>
      <c r="R928" s="2"/>
      <c r="S928" s="2"/>
      <c r="T928" s="2"/>
      <c r="U928" s="2"/>
      <c r="V928" s="2"/>
    </row>
    <row r="929" spans="1:22" s="127" customFormat="1" x14ac:dyDescent="0.25">
      <c r="A929"/>
      <c r="B929"/>
      <c r="C929"/>
      <c r="D929"/>
      <c r="E929"/>
      <c r="F929"/>
      <c r="G929"/>
      <c r="H929"/>
      <c r="I929"/>
      <c r="J929"/>
      <c r="K929"/>
      <c r="L929"/>
      <c r="M929" s="2"/>
      <c r="N929" s="2"/>
      <c r="O929" s="2"/>
      <c r="P929" s="2"/>
      <c r="Q929" s="2"/>
      <c r="R929" s="2"/>
      <c r="S929" s="2"/>
      <c r="T929" s="2"/>
      <c r="U929" s="2"/>
      <c r="V929" s="2"/>
    </row>
    <row r="930" spans="1:22" s="127" customFormat="1" x14ac:dyDescent="0.25">
      <c r="A930"/>
      <c r="B930"/>
      <c r="C930"/>
      <c r="D930"/>
      <c r="E930"/>
      <c r="F930"/>
      <c r="G930"/>
      <c r="H930"/>
      <c r="I930"/>
      <c r="J930"/>
      <c r="K930"/>
      <c r="L930"/>
      <c r="M930" s="2"/>
      <c r="N930" s="2"/>
      <c r="O930" s="2"/>
      <c r="P930" s="2"/>
      <c r="Q930" s="2"/>
      <c r="R930" s="2"/>
      <c r="S930" s="2"/>
      <c r="T930" s="2"/>
      <c r="U930" s="2"/>
      <c r="V930" s="2"/>
    </row>
    <row r="931" spans="1:22" s="127" customFormat="1" x14ac:dyDescent="0.25">
      <c r="A931"/>
      <c r="B931"/>
      <c r="C931"/>
      <c r="D931"/>
      <c r="E931"/>
      <c r="F931"/>
      <c r="G931"/>
      <c r="H931"/>
      <c r="I931"/>
      <c r="J931"/>
      <c r="K931"/>
      <c r="L931"/>
      <c r="M931" s="2"/>
      <c r="N931" s="2"/>
      <c r="O931" s="2"/>
      <c r="P931" s="2"/>
      <c r="Q931" s="2"/>
      <c r="R931" s="2"/>
      <c r="S931" s="2"/>
      <c r="T931" s="2"/>
      <c r="U931" s="2"/>
      <c r="V931" s="2"/>
    </row>
    <row r="932" spans="1:22" s="127" customFormat="1" x14ac:dyDescent="0.25">
      <c r="A932"/>
      <c r="B932"/>
      <c r="C932"/>
      <c r="D932"/>
      <c r="E932"/>
      <c r="F932"/>
      <c r="G932"/>
      <c r="H932"/>
      <c r="I932"/>
      <c r="J932"/>
      <c r="K932"/>
      <c r="L932"/>
      <c r="M932" s="2"/>
      <c r="N932" s="2"/>
      <c r="O932" s="2"/>
      <c r="P932" s="2"/>
      <c r="Q932" s="2"/>
      <c r="R932" s="2"/>
      <c r="S932" s="2"/>
      <c r="T932" s="2"/>
      <c r="U932" s="2"/>
      <c r="V932" s="2"/>
    </row>
    <row r="933" spans="1:22" s="127" customFormat="1" x14ac:dyDescent="0.25">
      <c r="A933"/>
      <c r="B933"/>
      <c r="C933"/>
      <c r="D933"/>
      <c r="E933"/>
      <c r="F933"/>
      <c r="G933"/>
      <c r="H933"/>
      <c r="I933"/>
      <c r="J933"/>
      <c r="K933"/>
      <c r="L933"/>
      <c r="M933" s="2"/>
      <c r="N933" s="2"/>
      <c r="O933" s="2"/>
      <c r="P933" s="2"/>
      <c r="Q933" s="2"/>
      <c r="R933" s="2"/>
      <c r="S933" s="2"/>
      <c r="T933" s="2"/>
      <c r="U933" s="2"/>
      <c r="V933" s="2"/>
    </row>
    <row r="934" spans="1:22" s="127" customFormat="1" x14ac:dyDescent="0.25">
      <c r="A934"/>
      <c r="B934"/>
      <c r="C934"/>
      <c r="D934"/>
      <c r="E934"/>
      <c r="F934"/>
      <c r="G934"/>
      <c r="H934"/>
      <c r="I934"/>
      <c r="J934"/>
      <c r="K934"/>
      <c r="L934"/>
      <c r="M934" s="2"/>
      <c r="N934" s="2"/>
      <c r="O934" s="2"/>
      <c r="P934" s="2"/>
      <c r="Q934" s="2"/>
      <c r="R934" s="2"/>
      <c r="S934" s="2"/>
      <c r="T934" s="2"/>
      <c r="U934" s="2"/>
      <c r="V934" s="2"/>
    </row>
    <row r="935" spans="1:22" s="127" customFormat="1" x14ac:dyDescent="0.25">
      <c r="A935"/>
      <c r="B935"/>
      <c r="C935"/>
      <c r="D935"/>
      <c r="E935"/>
      <c r="F935"/>
      <c r="G935"/>
      <c r="H935"/>
      <c r="I935"/>
      <c r="J935"/>
      <c r="K935"/>
      <c r="L935"/>
      <c r="M935" s="2"/>
      <c r="N935" s="2"/>
      <c r="O935" s="2"/>
      <c r="P935" s="2"/>
      <c r="Q935" s="2"/>
      <c r="R935" s="2"/>
      <c r="S935" s="2"/>
      <c r="T935" s="2"/>
      <c r="U935" s="2"/>
      <c r="V935" s="2"/>
    </row>
    <row r="936" spans="1:22" s="127" customFormat="1" x14ac:dyDescent="0.25">
      <c r="A936"/>
      <c r="B936"/>
      <c r="C936"/>
      <c r="D936"/>
      <c r="E936"/>
      <c r="F936"/>
      <c r="G936"/>
      <c r="H936"/>
      <c r="I936"/>
      <c r="J936"/>
      <c r="K936"/>
      <c r="L936"/>
      <c r="M936" s="2"/>
      <c r="N936" s="2"/>
      <c r="O936" s="2"/>
      <c r="P936" s="2"/>
      <c r="Q936" s="2"/>
      <c r="R936" s="2"/>
      <c r="S936" s="2"/>
      <c r="T936" s="2"/>
      <c r="U936" s="2"/>
      <c r="V936" s="2"/>
    </row>
    <row r="937" spans="1:22" s="127" customFormat="1" x14ac:dyDescent="0.25">
      <c r="A937"/>
      <c r="B937"/>
      <c r="C937"/>
      <c r="D937"/>
      <c r="E937"/>
      <c r="F937"/>
      <c r="G937"/>
      <c r="H937"/>
      <c r="I937"/>
      <c r="J937"/>
      <c r="K937"/>
      <c r="L937"/>
      <c r="M937" s="2"/>
      <c r="N937" s="2"/>
      <c r="O937" s="2"/>
      <c r="P937" s="2"/>
      <c r="Q937" s="2"/>
      <c r="R937" s="2"/>
      <c r="S937" s="2"/>
      <c r="T937" s="2"/>
      <c r="U937" s="2"/>
      <c r="V937" s="2"/>
    </row>
    <row r="938" spans="1:22" s="127" customFormat="1" x14ac:dyDescent="0.25">
      <c r="A938"/>
      <c r="B938"/>
      <c r="C938"/>
      <c r="D938"/>
      <c r="E938"/>
      <c r="F938"/>
      <c r="G938"/>
      <c r="H938"/>
      <c r="I938"/>
      <c r="J938"/>
      <c r="K938"/>
      <c r="L938"/>
      <c r="M938" s="2"/>
      <c r="N938" s="2"/>
      <c r="O938" s="2"/>
      <c r="P938" s="2"/>
      <c r="Q938" s="2"/>
      <c r="R938" s="2"/>
      <c r="S938" s="2"/>
      <c r="T938" s="2"/>
      <c r="U938" s="2"/>
      <c r="V938" s="2"/>
    </row>
    <row r="939" spans="1:22" s="127" customFormat="1" x14ac:dyDescent="0.25">
      <c r="A939"/>
      <c r="B939"/>
      <c r="C939"/>
      <c r="D939"/>
      <c r="E939"/>
      <c r="F939"/>
      <c r="G939"/>
      <c r="H939"/>
      <c r="I939"/>
      <c r="J939"/>
      <c r="K939"/>
      <c r="L939"/>
      <c r="M939" s="2"/>
      <c r="N939" s="2"/>
      <c r="O939" s="2"/>
      <c r="P939" s="2"/>
      <c r="Q939" s="2"/>
      <c r="R939" s="2"/>
      <c r="S939" s="2"/>
      <c r="T939" s="2"/>
      <c r="U939" s="2"/>
      <c r="V939" s="2"/>
    </row>
    <row r="940" spans="1:22" s="127" customFormat="1" x14ac:dyDescent="0.25">
      <c r="A940"/>
      <c r="B940"/>
      <c r="C940"/>
      <c r="D940"/>
      <c r="E940"/>
      <c r="F940"/>
      <c r="G940"/>
      <c r="H940"/>
      <c r="I940"/>
      <c r="J940"/>
      <c r="K940"/>
      <c r="L940"/>
      <c r="M940" s="2"/>
      <c r="N940" s="2"/>
      <c r="O940" s="2"/>
      <c r="P940" s="2"/>
      <c r="Q940" s="2"/>
      <c r="R940" s="2"/>
      <c r="S940" s="2"/>
      <c r="T940" s="2"/>
      <c r="U940" s="2"/>
      <c r="V940" s="2"/>
    </row>
    <row r="941" spans="1:22" s="127" customFormat="1" x14ac:dyDescent="0.25">
      <c r="A941"/>
      <c r="B941"/>
      <c r="C941"/>
      <c r="D941"/>
      <c r="E941"/>
      <c r="F941"/>
      <c r="G941"/>
      <c r="H941"/>
      <c r="I941"/>
      <c r="J941"/>
      <c r="K941"/>
      <c r="L941"/>
      <c r="M941" s="2"/>
      <c r="N941" s="2"/>
      <c r="O941" s="2"/>
      <c r="P941" s="2"/>
      <c r="Q941" s="2"/>
      <c r="R941" s="2"/>
      <c r="S941" s="2"/>
      <c r="T941" s="2"/>
      <c r="U941" s="2"/>
      <c r="V941" s="2"/>
    </row>
    <row r="942" spans="1:22" s="127" customFormat="1" x14ac:dyDescent="0.25">
      <c r="A942"/>
      <c r="B942"/>
      <c r="C942"/>
      <c r="D942"/>
      <c r="E942"/>
      <c r="F942"/>
      <c r="G942"/>
      <c r="H942"/>
      <c r="I942"/>
      <c r="J942"/>
      <c r="K942"/>
      <c r="L942"/>
      <c r="M942" s="2"/>
      <c r="N942" s="2"/>
      <c r="O942" s="2"/>
      <c r="P942" s="2"/>
      <c r="Q942" s="2"/>
      <c r="R942" s="2"/>
      <c r="S942" s="2"/>
      <c r="T942" s="2"/>
      <c r="U942" s="2"/>
      <c r="V942" s="2"/>
    </row>
    <row r="943" spans="1:22" s="127" customFormat="1" x14ac:dyDescent="0.25">
      <c r="A943"/>
      <c r="B943"/>
      <c r="C943"/>
      <c r="D943"/>
      <c r="E943"/>
      <c r="F943"/>
      <c r="G943"/>
      <c r="H943"/>
      <c r="I943"/>
      <c r="J943"/>
      <c r="K943"/>
      <c r="L943"/>
      <c r="M943" s="2"/>
      <c r="N943" s="2"/>
      <c r="O943" s="2"/>
      <c r="P943" s="2"/>
      <c r="Q943" s="2"/>
      <c r="R943" s="2"/>
      <c r="S943" s="2"/>
      <c r="T943" s="2"/>
      <c r="U943" s="2"/>
      <c r="V943" s="2"/>
    </row>
    <row r="944" spans="1:22" s="127" customFormat="1" x14ac:dyDescent="0.25">
      <c r="A944"/>
      <c r="B944"/>
      <c r="C944"/>
      <c r="D944"/>
      <c r="E944"/>
      <c r="F944"/>
      <c r="G944"/>
      <c r="H944"/>
      <c r="I944"/>
      <c r="J944"/>
      <c r="K944"/>
      <c r="L944"/>
      <c r="M944" s="2"/>
      <c r="N944" s="2"/>
      <c r="O944" s="2"/>
      <c r="P944" s="2"/>
      <c r="Q944" s="2"/>
      <c r="R944" s="2"/>
      <c r="S944" s="2"/>
      <c r="T944" s="2"/>
      <c r="U944" s="2"/>
      <c r="V944" s="2"/>
    </row>
    <row r="945" spans="1:22" s="127" customFormat="1" x14ac:dyDescent="0.25">
      <c r="A945"/>
      <c r="B945"/>
      <c r="C945"/>
      <c r="D945"/>
      <c r="E945"/>
      <c r="F945"/>
      <c r="G945"/>
      <c r="H945"/>
      <c r="I945"/>
      <c r="J945"/>
      <c r="K945"/>
      <c r="L945"/>
      <c r="M945" s="2"/>
      <c r="N945" s="2"/>
      <c r="O945" s="2"/>
      <c r="P945" s="2"/>
      <c r="Q945" s="2"/>
      <c r="R945" s="2"/>
      <c r="S945" s="2"/>
      <c r="T945" s="2"/>
      <c r="U945" s="2"/>
      <c r="V945" s="2"/>
    </row>
    <row r="946" spans="1:22" s="127" customFormat="1" x14ac:dyDescent="0.25">
      <c r="A946"/>
      <c r="B946"/>
      <c r="C946"/>
      <c r="D946"/>
      <c r="E946"/>
      <c r="F946"/>
      <c r="G946"/>
      <c r="H946"/>
      <c r="I946"/>
      <c r="J946"/>
      <c r="K946"/>
      <c r="L946"/>
      <c r="M946" s="2"/>
      <c r="N946" s="2"/>
      <c r="O946" s="2"/>
      <c r="P946" s="2"/>
      <c r="Q946" s="2"/>
      <c r="R946" s="2"/>
      <c r="S946" s="2"/>
      <c r="T946" s="2"/>
      <c r="U946" s="2"/>
      <c r="V946" s="2"/>
    </row>
    <row r="947" spans="1:22" s="127" customFormat="1" x14ac:dyDescent="0.25">
      <c r="A947"/>
      <c r="B947"/>
      <c r="C947"/>
      <c r="D947"/>
      <c r="E947"/>
      <c r="F947"/>
      <c r="G947"/>
      <c r="H947"/>
      <c r="I947"/>
      <c r="J947"/>
      <c r="K947"/>
      <c r="L947"/>
      <c r="M947" s="2"/>
      <c r="N947" s="2"/>
      <c r="O947" s="2"/>
      <c r="P947" s="2"/>
      <c r="Q947" s="2"/>
      <c r="R947" s="2"/>
      <c r="S947" s="2"/>
      <c r="T947" s="2"/>
      <c r="U947" s="2"/>
      <c r="V947" s="2"/>
    </row>
    <row r="948" spans="1:22" s="127" customFormat="1" x14ac:dyDescent="0.25">
      <c r="A948"/>
      <c r="B948"/>
      <c r="C948"/>
      <c r="D948"/>
      <c r="E948"/>
      <c r="F948"/>
      <c r="G948"/>
      <c r="H948"/>
      <c r="I948"/>
      <c r="J948"/>
      <c r="K948"/>
      <c r="L948"/>
      <c r="M948" s="2"/>
      <c r="N948" s="2"/>
      <c r="O948" s="2"/>
      <c r="P948" s="2"/>
      <c r="Q948" s="2"/>
      <c r="R948" s="2"/>
      <c r="S948" s="2"/>
      <c r="T948" s="2"/>
      <c r="U948" s="2"/>
      <c r="V948" s="2"/>
    </row>
    <row r="949" spans="1:22" s="127" customFormat="1" x14ac:dyDescent="0.25">
      <c r="A949"/>
      <c r="B949"/>
      <c r="C949"/>
      <c r="D949"/>
      <c r="E949"/>
      <c r="F949"/>
      <c r="G949"/>
      <c r="H949"/>
      <c r="I949"/>
      <c r="J949"/>
      <c r="K949"/>
      <c r="L949"/>
      <c r="M949" s="2"/>
      <c r="N949" s="2"/>
      <c r="O949" s="2"/>
      <c r="P949" s="2"/>
      <c r="Q949" s="2"/>
      <c r="R949" s="2"/>
      <c r="S949" s="2"/>
      <c r="T949" s="2"/>
      <c r="U949" s="2"/>
      <c r="V949" s="2"/>
    </row>
    <row r="950" spans="1:22" s="127" customFormat="1" x14ac:dyDescent="0.25">
      <c r="A950"/>
      <c r="B950"/>
      <c r="C950"/>
      <c r="D950"/>
      <c r="E950"/>
      <c r="F950"/>
      <c r="G950"/>
      <c r="H950"/>
      <c r="I950"/>
      <c r="J950"/>
      <c r="K950"/>
      <c r="L950"/>
      <c r="M950" s="2"/>
      <c r="N950" s="2"/>
      <c r="O950" s="2"/>
      <c r="P950" s="2"/>
      <c r="Q950" s="2"/>
      <c r="R950" s="2"/>
      <c r="S950" s="2"/>
      <c r="T950" s="2"/>
      <c r="U950" s="2"/>
      <c r="V950" s="2"/>
    </row>
    <row r="951" spans="1:22" s="127" customFormat="1" x14ac:dyDescent="0.25">
      <c r="A951"/>
      <c r="B951"/>
      <c r="C951"/>
      <c r="D951"/>
      <c r="E951"/>
      <c r="F951"/>
      <c r="G951"/>
      <c r="H951"/>
      <c r="I951"/>
      <c r="J951"/>
      <c r="K951"/>
      <c r="L951"/>
      <c r="M951" s="2"/>
      <c r="N951" s="2"/>
      <c r="O951" s="2"/>
      <c r="P951" s="2"/>
      <c r="Q951" s="2"/>
      <c r="R951" s="2"/>
      <c r="S951" s="2"/>
      <c r="T951" s="2"/>
      <c r="U951" s="2"/>
      <c r="V951" s="2"/>
    </row>
    <row r="952" spans="1:22" s="127" customFormat="1" x14ac:dyDescent="0.25">
      <c r="A952"/>
      <c r="B952"/>
      <c r="C952"/>
      <c r="D952"/>
      <c r="E952"/>
      <c r="F952"/>
      <c r="G952"/>
      <c r="H952"/>
      <c r="I952"/>
      <c r="J952"/>
      <c r="K952"/>
      <c r="L952"/>
      <c r="M952" s="2"/>
      <c r="N952" s="2"/>
      <c r="O952" s="2"/>
      <c r="P952" s="2"/>
      <c r="Q952" s="2"/>
      <c r="R952" s="2"/>
      <c r="S952" s="2"/>
      <c r="T952" s="2"/>
      <c r="U952" s="2"/>
      <c r="V952" s="2"/>
    </row>
    <row r="953" spans="1:22" s="127" customFormat="1" x14ac:dyDescent="0.25">
      <c r="A953"/>
      <c r="B953"/>
      <c r="C953"/>
      <c r="D953"/>
      <c r="E953"/>
      <c r="F953"/>
      <c r="G953"/>
      <c r="H953"/>
      <c r="I953"/>
      <c r="J953"/>
      <c r="K953"/>
      <c r="L953"/>
      <c r="M953" s="2"/>
      <c r="N953" s="2"/>
      <c r="O953" s="2"/>
      <c r="P953" s="2"/>
      <c r="Q953" s="2"/>
      <c r="R953" s="2"/>
      <c r="S953" s="2"/>
      <c r="T953" s="2"/>
      <c r="U953" s="2"/>
      <c r="V953" s="2"/>
    </row>
    <row r="954" spans="1:22" s="127" customFormat="1" x14ac:dyDescent="0.25">
      <c r="A954"/>
      <c r="B954"/>
      <c r="C954"/>
      <c r="D954"/>
      <c r="E954"/>
      <c r="F954"/>
      <c r="G954"/>
      <c r="H954"/>
      <c r="I954"/>
      <c r="J954"/>
      <c r="K954"/>
      <c r="L954"/>
      <c r="M954" s="2"/>
      <c r="N954" s="2"/>
      <c r="O954" s="2"/>
      <c r="P954" s="2"/>
      <c r="Q954" s="2"/>
      <c r="R954" s="2"/>
      <c r="S954" s="2"/>
      <c r="T954" s="2"/>
      <c r="U954" s="2"/>
      <c r="V954" s="2"/>
    </row>
    <row r="955" spans="1:22" s="127" customFormat="1" x14ac:dyDescent="0.25">
      <c r="A955"/>
      <c r="B955"/>
      <c r="C955"/>
      <c r="D955"/>
      <c r="E955"/>
      <c r="F955"/>
      <c r="G955"/>
      <c r="H955"/>
      <c r="I955"/>
      <c r="J955"/>
      <c r="K955"/>
      <c r="L955"/>
      <c r="M955" s="2"/>
      <c r="N955" s="2"/>
      <c r="O955" s="2"/>
      <c r="P955" s="2"/>
      <c r="Q955" s="2"/>
      <c r="R955" s="2"/>
      <c r="S955" s="2"/>
      <c r="T955" s="2"/>
      <c r="U955" s="2"/>
      <c r="V955" s="2"/>
    </row>
    <row r="956" spans="1:22" s="127" customFormat="1" x14ac:dyDescent="0.25">
      <c r="A956"/>
      <c r="B956"/>
      <c r="C956"/>
      <c r="D956"/>
      <c r="E956"/>
      <c r="F956"/>
      <c r="G956"/>
      <c r="H956"/>
      <c r="I956"/>
      <c r="J956"/>
      <c r="K956"/>
      <c r="L956"/>
      <c r="M956" s="2"/>
      <c r="N956" s="2"/>
      <c r="O956" s="2"/>
      <c r="P956" s="2"/>
      <c r="Q956" s="2"/>
      <c r="R956" s="2"/>
      <c r="S956" s="2"/>
      <c r="T956" s="2"/>
      <c r="U956" s="2"/>
      <c r="V956" s="2"/>
    </row>
    <row r="957" spans="1:22" s="127" customFormat="1" x14ac:dyDescent="0.25">
      <c r="A957"/>
      <c r="B957"/>
      <c r="C957"/>
      <c r="D957"/>
      <c r="E957"/>
      <c r="F957"/>
      <c r="G957"/>
      <c r="H957"/>
      <c r="I957"/>
      <c r="J957"/>
      <c r="K957"/>
      <c r="L957"/>
      <c r="M957" s="2"/>
      <c r="N957" s="2"/>
      <c r="O957" s="2"/>
      <c r="P957" s="2"/>
      <c r="Q957" s="2"/>
      <c r="R957" s="2"/>
      <c r="S957" s="2"/>
      <c r="T957" s="2"/>
      <c r="U957" s="2"/>
      <c r="V957" s="2"/>
    </row>
    <row r="958" spans="1:22" s="127" customFormat="1" x14ac:dyDescent="0.25">
      <c r="A958"/>
      <c r="B958"/>
      <c r="C958"/>
      <c r="D958"/>
      <c r="E958"/>
      <c r="F958"/>
      <c r="G958"/>
      <c r="H958"/>
      <c r="I958"/>
      <c r="J958"/>
      <c r="K958"/>
      <c r="L958"/>
      <c r="M958" s="2"/>
      <c r="N958" s="2"/>
      <c r="O958" s="2"/>
      <c r="P958" s="2"/>
      <c r="Q958" s="2"/>
      <c r="R958" s="2"/>
      <c r="S958" s="2"/>
      <c r="T958" s="2"/>
      <c r="U958" s="2"/>
      <c r="V958" s="2"/>
    </row>
    <row r="959" spans="1:22" s="127" customFormat="1" x14ac:dyDescent="0.25">
      <c r="A959"/>
      <c r="B959"/>
      <c r="C959"/>
      <c r="D959"/>
      <c r="E959"/>
      <c r="F959"/>
      <c r="G959"/>
      <c r="H959"/>
      <c r="I959"/>
      <c r="J959"/>
      <c r="K959"/>
      <c r="L959"/>
      <c r="M959" s="2"/>
      <c r="N959" s="2"/>
      <c r="O959" s="2"/>
      <c r="P959" s="2"/>
      <c r="Q959" s="2"/>
      <c r="R959" s="2"/>
      <c r="S959" s="2"/>
      <c r="T959" s="2"/>
      <c r="U959" s="2"/>
      <c r="V959" s="2"/>
    </row>
    <row r="960" spans="1:22" s="127" customFormat="1" x14ac:dyDescent="0.25">
      <c r="A960"/>
      <c r="B960"/>
      <c r="C960"/>
      <c r="D960"/>
      <c r="E960"/>
      <c r="F960"/>
      <c r="G960"/>
      <c r="H960"/>
      <c r="I960"/>
      <c r="J960"/>
      <c r="K960"/>
      <c r="L960"/>
      <c r="M960" s="2"/>
      <c r="N960" s="2"/>
      <c r="O960" s="2"/>
      <c r="P960" s="2"/>
      <c r="Q960" s="2"/>
      <c r="R960" s="2"/>
      <c r="S960" s="2"/>
      <c r="T960" s="2"/>
      <c r="U960" s="2"/>
      <c r="V960" s="2"/>
    </row>
    <row r="961" spans="1:22" s="127" customFormat="1" x14ac:dyDescent="0.25">
      <c r="A961"/>
      <c r="B961"/>
      <c r="C961"/>
      <c r="D961"/>
      <c r="E961"/>
      <c r="F961"/>
      <c r="G961"/>
      <c r="H961"/>
      <c r="I961"/>
      <c r="J961"/>
      <c r="K961"/>
      <c r="L961"/>
      <c r="M961" s="2"/>
      <c r="N961" s="2"/>
      <c r="O961" s="2"/>
      <c r="P961" s="2"/>
      <c r="Q961" s="2"/>
      <c r="R961" s="2"/>
      <c r="S961" s="2"/>
      <c r="T961" s="2"/>
      <c r="U961" s="2"/>
      <c r="V961" s="2"/>
    </row>
    <row r="962" spans="1:22" s="127" customFormat="1" x14ac:dyDescent="0.25">
      <c r="A962"/>
      <c r="B962"/>
      <c r="C962"/>
      <c r="D962"/>
      <c r="E962"/>
      <c r="F962"/>
      <c r="G962"/>
      <c r="H962"/>
      <c r="I962"/>
      <c r="J962"/>
      <c r="K962"/>
      <c r="L962"/>
      <c r="M962" s="2"/>
      <c r="N962" s="2"/>
      <c r="O962" s="2"/>
      <c r="P962" s="2"/>
      <c r="Q962" s="2"/>
      <c r="R962" s="2"/>
      <c r="S962" s="2"/>
      <c r="T962" s="2"/>
      <c r="U962" s="2"/>
      <c r="V962" s="2"/>
    </row>
    <row r="963" spans="1:22" s="127" customFormat="1" x14ac:dyDescent="0.25">
      <c r="A963"/>
      <c r="B963"/>
      <c r="C963"/>
      <c r="D963"/>
      <c r="E963"/>
      <c r="F963"/>
      <c r="G963"/>
      <c r="H963"/>
      <c r="I963"/>
      <c r="J963"/>
      <c r="K963"/>
      <c r="L963"/>
      <c r="M963" s="2"/>
      <c r="N963" s="2"/>
      <c r="O963" s="2"/>
      <c r="P963" s="2"/>
      <c r="Q963" s="2"/>
      <c r="R963" s="2"/>
      <c r="S963" s="2"/>
      <c r="T963" s="2"/>
      <c r="U963" s="2"/>
      <c r="V963" s="2"/>
    </row>
    <row r="964" spans="1:22" s="127" customFormat="1" x14ac:dyDescent="0.25">
      <c r="A964"/>
      <c r="B964"/>
      <c r="C964"/>
      <c r="D964"/>
      <c r="E964"/>
      <c r="F964"/>
      <c r="G964"/>
      <c r="H964"/>
      <c r="I964"/>
      <c r="J964"/>
      <c r="K964"/>
      <c r="L964"/>
      <c r="M964" s="2"/>
      <c r="N964" s="2"/>
      <c r="O964" s="2"/>
      <c r="P964" s="2"/>
      <c r="Q964" s="2"/>
      <c r="R964" s="2"/>
      <c r="S964" s="2"/>
      <c r="T964" s="2"/>
      <c r="U964" s="2"/>
      <c r="V964" s="2"/>
    </row>
    <row r="965" spans="1:22" s="127" customFormat="1" x14ac:dyDescent="0.25">
      <c r="A965"/>
      <c r="B965"/>
      <c r="C965"/>
      <c r="D965"/>
      <c r="E965"/>
      <c r="F965"/>
      <c r="G965"/>
      <c r="H965"/>
      <c r="I965"/>
      <c r="J965"/>
      <c r="K965"/>
      <c r="L965"/>
      <c r="M965" s="2"/>
      <c r="N965" s="2"/>
      <c r="O965" s="2"/>
      <c r="P965" s="2"/>
      <c r="Q965" s="2"/>
      <c r="R965" s="2"/>
      <c r="S965" s="2"/>
      <c r="T965" s="2"/>
      <c r="U965" s="2"/>
      <c r="V965" s="2"/>
    </row>
    <row r="966" spans="1:22" s="127" customFormat="1" x14ac:dyDescent="0.25">
      <c r="A966"/>
      <c r="B966"/>
      <c r="C966"/>
      <c r="D966"/>
      <c r="E966"/>
      <c r="F966"/>
      <c r="G966"/>
      <c r="H966"/>
      <c r="I966"/>
      <c r="J966"/>
      <c r="K966"/>
      <c r="L966"/>
      <c r="M966" s="2"/>
      <c r="N966" s="2"/>
      <c r="O966" s="2"/>
      <c r="P966" s="2"/>
      <c r="Q966" s="2"/>
      <c r="R966" s="2"/>
      <c r="S966" s="2"/>
      <c r="T966" s="2"/>
      <c r="U966" s="2"/>
      <c r="V966" s="2"/>
    </row>
    <row r="967" spans="1:22" s="127" customFormat="1" x14ac:dyDescent="0.25">
      <c r="A967"/>
      <c r="B967"/>
      <c r="C967"/>
      <c r="D967"/>
      <c r="E967"/>
      <c r="F967"/>
      <c r="G967"/>
      <c r="H967"/>
      <c r="I967"/>
      <c r="J967"/>
      <c r="K967"/>
      <c r="L967"/>
      <c r="M967" s="2"/>
      <c r="N967" s="2"/>
      <c r="O967" s="2"/>
      <c r="P967" s="2"/>
      <c r="Q967" s="2"/>
      <c r="R967" s="2"/>
      <c r="S967" s="2"/>
      <c r="T967" s="2"/>
      <c r="U967" s="2"/>
      <c r="V967" s="2"/>
    </row>
    <row r="968" spans="1:22" s="127" customFormat="1" x14ac:dyDescent="0.25">
      <c r="A968"/>
      <c r="B968"/>
      <c r="C968"/>
      <c r="D968"/>
      <c r="E968"/>
      <c r="F968"/>
      <c r="G968"/>
      <c r="H968"/>
      <c r="I968"/>
      <c r="J968"/>
      <c r="K968"/>
      <c r="L968"/>
      <c r="M968" s="2"/>
      <c r="N968" s="2"/>
      <c r="O968" s="2"/>
      <c r="P968" s="2"/>
      <c r="Q968" s="2"/>
      <c r="R968" s="2"/>
      <c r="S968" s="2"/>
      <c r="T968" s="2"/>
      <c r="U968" s="2"/>
      <c r="V968" s="2"/>
    </row>
    <row r="969" spans="1:22" s="127" customFormat="1" x14ac:dyDescent="0.25">
      <c r="A969"/>
      <c r="B969"/>
      <c r="C969"/>
      <c r="D969"/>
      <c r="E969"/>
      <c r="F969"/>
      <c r="G969"/>
      <c r="H969"/>
      <c r="I969"/>
      <c r="J969"/>
      <c r="K969"/>
      <c r="L969"/>
      <c r="M969" s="2"/>
      <c r="N969" s="2"/>
      <c r="O969" s="2"/>
      <c r="P969" s="2"/>
      <c r="Q969" s="2"/>
      <c r="R969" s="2"/>
      <c r="S969" s="2"/>
      <c r="T969" s="2"/>
      <c r="U969" s="2"/>
      <c r="V969" s="2"/>
    </row>
    <row r="970" spans="1:22" s="127" customFormat="1" x14ac:dyDescent="0.25">
      <c r="A970"/>
      <c r="B970"/>
      <c r="C970"/>
      <c r="D970"/>
      <c r="E970"/>
      <c r="F970"/>
      <c r="G970"/>
      <c r="H970"/>
      <c r="I970"/>
      <c r="J970"/>
      <c r="K970"/>
      <c r="L970"/>
      <c r="M970" s="2"/>
      <c r="N970" s="2"/>
      <c r="O970" s="2"/>
      <c r="P970" s="2"/>
      <c r="Q970" s="2"/>
      <c r="R970" s="2"/>
      <c r="S970" s="2"/>
      <c r="T970" s="2"/>
      <c r="U970" s="2"/>
      <c r="V970" s="2"/>
    </row>
    <row r="971" spans="1:22" s="127" customFormat="1" x14ac:dyDescent="0.25">
      <c r="A971"/>
      <c r="B971"/>
      <c r="C971"/>
      <c r="D971"/>
      <c r="E971"/>
      <c r="F971"/>
      <c r="G971"/>
      <c r="H971"/>
      <c r="I971"/>
      <c r="J971"/>
      <c r="K971"/>
      <c r="L971"/>
      <c r="M971" s="2"/>
      <c r="N971" s="2"/>
      <c r="O971" s="2"/>
      <c r="P971" s="2"/>
      <c r="Q971" s="2"/>
      <c r="R971" s="2"/>
      <c r="S971" s="2"/>
      <c r="T971" s="2"/>
      <c r="U971" s="2"/>
      <c r="V971" s="2"/>
    </row>
    <row r="972" spans="1:22" s="127" customFormat="1" x14ac:dyDescent="0.25">
      <c r="A972"/>
      <c r="B972"/>
      <c r="C972"/>
      <c r="D972"/>
      <c r="E972"/>
      <c r="F972"/>
      <c r="G972"/>
      <c r="H972"/>
      <c r="I972"/>
      <c r="J972"/>
      <c r="K972"/>
      <c r="L972"/>
      <c r="M972" s="2"/>
      <c r="N972" s="2"/>
      <c r="O972" s="2"/>
      <c r="P972" s="2"/>
      <c r="Q972" s="2"/>
      <c r="R972" s="2"/>
      <c r="S972" s="2"/>
      <c r="T972" s="2"/>
      <c r="U972" s="2"/>
      <c r="V972" s="2"/>
    </row>
    <row r="973" spans="1:22" s="127" customFormat="1" x14ac:dyDescent="0.25">
      <c r="A973"/>
      <c r="B973"/>
      <c r="C973"/>
      <c r="D973"/>
      <c r="E973"/>
      <c r="F973"/>
      <c r="G973"/>
      <c r="H973"/>
      <c r="I973"/>
      <c r="J973"/>
      <c r="K973"/>
      <c r="L973"/>
      <c r="M973" s="2"/>
      <c r="N973" s="2"/>
      <c r="O973" s="2"/>
      <c r="P973" s="2"/>
      <c r="Q973" s="2"/>
      <c r="R973" s="2"/>
      <c r="S973" s="2"/>
      <c r="T973" s="2"/>
      <c r="U973" s="2"/>
      <c r="V973" s="2"/>
    </row>
    <row r="974" spans="1:22" s="127" customFormat="1" x14ac:dyDescent="0.25">
      <c r="A974"/>
      <c r="B974"/>
      <c r="C974"/>
      <c r="D974"/>
      <c r="E974"/>
      <c r="F974"/>
      <c r="G974"/>
      <c r="H974"/>
      <c r="I974"/>
      <c r="J974"/>
      <c r="K974"/>
      <c r="L974"/>
      <c r="M974" s="2"/>
      <c r="N974" s="2"/>
      <c r="O974" s="2"/>
      <c r="P974" s="2"/>
      <c r="Q974" s="2"/>
      <c r="R974" s="2"/>
      <c r="S974" s="2"/>
      <c r="T974" s="2"/>
      <c r="U974" s="2"/>
      <c r="V974" s="2"/>
    </row>
    <row r="975" spans="1:22" s="127" customFormat="1" x14ac:dyDescent="0.25">
      <c r="A975"/>
      <c r="B975"/>
      <c r="C975"/>
      <c r="D975"/>
      <c r="E975"/>
      <c r="F975"/>
      <c r="G975"/>
      <c r="H975"/>
      <c r="I975"/>
      <c r="J975"/>
      <c r="K975"/>
      <c r="L975"/>
      <c r="M975" s="2"/>
      <c r="N975" s="2"/>
      <c r="O975" s="2"/>
      <c r="P975" s="2"/>
      <c r="Q975" s="2"/>
      <c r="R975" s="2"/>
      <c r="S975" s="2"/>
      <c r="T975" s="2"/>
      <c r="U975" s="2"/>
      <c r="V975" s="2"/>
    </row>
    <row r="976" spans="1:22" s="127" customFormat="1" x14ac:dyDescent="0.25">
      <c r="A976"/>
      <c r="B976"/>
      <c r="C976"/>
      <c r="D976"/>
      <c r="E976"/>
      <c r="F976"/>
      <c r="G976"/>
      <c r="H976"/>
      <c r="I976"/>
      <c r="J976"/>
      <c r="K976"/>
      <c r="L976"/>
      <c r="M976" s="2"/>
      <c r="N976" s="2"/>
      <c r="O976" s="2"/>
      <c r="P976" s="2"/>
      <c r="Q976" s="2"/>
      <c r="R976" s="2"/>
      <c r="S976" s="2"/>
      <c r="T976" s="2"/>
      <c r="U976" s="2"/>
      <c r="V976" s="2"/>
    </row>
    <row r="977" spans="1:22" s="127" customFormat="1" x14ac:dyDescent="0.25">
      <c r="A977"/>
      <c r="B977"/>
      <c r="C977"/>
      <c r="D977"/>
      <c r="E977"/>
      <c r="F977"/>
      <c r="G977"/>
      <c r="H977"/>
      <c r="I977"/>
      <c r="J977"/>
      <c r="K977"/>
      <c r="L977"/>
      <c r="M977" s="2"/>
      <c r="N977" s="2"/>
      <c r="O977" s="2"/>
      <c r="P977" s="2"/>
      <c r="Q977" s="2"/>
      <c r="R977" s="2"/>
      <c r="S977" s="2"/>
      <c r="T977" s="2"/>
      <c r="U977" s="2"/>
      <c r="V977" s="2"/>
    </row>
    <row r="978" spans="1:22" s="127" customFormat="1" x14ac:dyDescent="0.25">
      <c r="A978"/>
      <c r="B978"/>
      <c r="C978"/>
      <c r="D978"/>
      <c r="E978"/>
      <c r="F978"/>
      <c r="G978"/>
      <c r="H978"/>
      <c r="I978"/>
      <c r="J978"/>
      <c r="K978"/>
      <c r="L978"/>
      <c r="M978" s="2"/>
      <c r="N978" s="2"/>
      <c r="O978" s="2"/>
      <c r="P978" s="2"/>
      <c r="Q978" s="2"/>
      <c r="R978" s="2"/>
      <c r="S978" s="2"/>
      <c r="T978" s="2"/>
      <c r="U978" s="2"/>
      <c r="V978" s="2"/>
    </row>
    <row r="979" spans="1:22" s="127" customFormat="1" x14ac:dyDescent="0.25">
      <c r="A979"/>
      <c r="B979"/>
      <c r="C979"/>
      <c r="D979"/>
      <c r="E979"/>
      <c r="F979"/>
      <c r="G979"/>
      <c r="H979"/>
      <c r="I979"/>
      <c r="J979"/>
      <c r="K979"/>
      <c r="L979"/>
      <c r="M979" s="2"/>
      <c r="N979" s="2"/>
      <c r="O979" s="2"/>
      <c r="P979" s="2"/>
      <c r="Q979" s="2"/>
      <c r="R979" s="2"/>
      <c r="S979" s="2"/>
      <c r="T979" s="2"/>
      <c r="U979" s="2"/>
      <c r="V979" s="2"/>
    </row>
    <row r="980" spans="1:22" s="127" customFormat="1" x14ac:dyDescent="0.25">
      <c r="A980"/>
      <c r="B980"/>
      <c r="C980"/>
      <c r="D980"/>
      <c r="E980"/>
      <c r="F980"/>
      <c r="G980"/>
      <c r="H980"/>
      <c r="I980"/>
      <c r="J980"/>
      <c r="K980"/>
      <c r="L980"/>
      <c r="M980" s="2"/>
      <c r="N980" s="2"/>
      <c r="O980" s="2"/>
      <c r="P980" s="2"/>
      <c r="Q980" s="2"/>
      <c r="R980" s="2"/>
      <c r="S980" s="2"/>
      <c r="T980" s="2"/>
      <c r="U980" s="2"/>
      <c r="V980" s="2"/>
    </row>
    <row r="981" spans="1:22" s="127" customFormat="1" x14ac:dyDescent="0.25">
      <c r="A981"/>
      <c r="B981"/>
      <c r="C981"/>
      <c r="D981"/>
      <c r="E981"/>
      <c r="F981"/>
      <c r="G981"/>
      <c r="H981"/>
      <c r="I981"/>
      <c r="J981"/>
      <c r="K981"/>
      <c r="L981"/>
      <c r="M981" s="2"/>
      <c r="N981" s="2"/>
      <c r="O981" s="2"/>
      <c r="P981" s="2"/>
      <c r="Q981" s="2"/>
      <c r="R981" s="2"/>
      <c r="S981" s="2"/>
      <c r="T981" s="2"/>
      <c r="U981" s="2"/>
      <c r="V981" s="2"/>
    </row>
    <row r="982" spans="1:22" s="127" customFormat="1" x14ac:dyDescent="0.25">
      <c r="A982"/>
      <c r="B982"/>
      <c r="C982"/>
      <c r="D982"/>
      <c r="E982"/>
      <c r="F982"/>
      <c r="G982"/>
      <c r="H982"/>
      <c r="I982"/>
      <c r="J982"/>
      <c r="K982"/>
      <c r="L982"/>
      <c r="M982" s="2"/>
      <c r="N982" s="2"/>
      <c r="O982" s="2"/>
      <c r="P982" s="2"/>
      <c r="Q982" s="2"/>
      <c r="R982" s="2"/>
      <c r="S982" s="2"/>
      <c r="T982" s="2"/>
      <c r="U982" s="2"/>
      <c r="V982" s="2"/>
    </row>
    <row r="983" spans="1:22" s="127" customFormat="1" x14ac:dyDescent="0.25">
      <c r="A983"/>
      <c r="B983"/>
      <c r="C983"/>
      <c r="D983"/>
      <c r="E983"/>
      <c r="F983"/>
      <c r="G983"/>
      <c r="H983"/>
      <c r="I983"/>
      <c r="J983"/>
      <c r="K983"/>
      <c r="L983"/>
      <c r="M983" s="2"/>
      <c r="N983" s="2"/>
      <c r="O983" s="2"/>
      <c r="P983" s="2"/>
      <c r="Q983" s="2"/>
      <c r="R983" s="2"/>
      <c r="S983" s="2"/>
      <c r="T983" s="2"/>
      <c r="U983" s="2"/>
      <c r="V983" s="2"/>
    </row>
    <row r="984" spans="1:22" s="127" customFormat="1" x14ac:dyDescent="0.25">
      <c r="A984"/>
      <c r="B984"/>
      <c r="C984"/>
      <c r="D984"/>
      <c r="E984"/>
      <c r="F984"/>
      <c r="G984"/>
      <c r="H984"/>
      <c r="I984"/>
      <c r="J984"/>
      <c r="K984"/>
      <c r="L984"/>
      <c r="M984" s="2"/>
      <c r="N984" s="2"/>
      <c r="O984" s="2"/>
      <c r="P984" s="2"/>
      <c r="Q984" s="2"/>
      <c r="R984" s="2"/>
      <c r="S984" s="2"/>
      <c r="T984" s="2"/>
      <c r="U984" s="2"/>
      <c r="V984" s="2"/>
    </row>
    <row r="985" spans="1:22" s="127" customFormat="1" x14ac:dyDescent="0.25">
      <c r="A985"/>
      <c r="B985"/>
      <c r="C985"/>
      <c r="D985"/>
      <c r="E985"/>
      <c r="F985"/>
      <c r="G985"/>
      <c r="H985"/>
      <c r="I985"/>
      <c r="J985"/>
      <c r="K985"/>
      <c r="L985"/>
      <c r="M985" s="2"/>
      <c r="N985" s="2"/>
      <c r="O985" s="2"/>
      <c r="P985" s="2"/>
      <c r="Q985" s="2"/>
      <c r="R985" s="2"/>
      <c r="S985" s="2"/>
      <c r="T985" s="2"/>
      <c r="U985" s="2"/>
      <c r="V985" s="2"/>
    </row>
    <row r="986" spans="1:22" s="127" customFormat="1" x14ac:dyDescent="0.25">
      <c r="A986"/>
      <c r="B986"/>
      <c r="C986"/>
      <c r="D986"/>
      <c r="E986"/>
      <c r="F986"/>
      <c r="G986"/>
      <c r="H986"/>
      <c r="I986"/>
      <c r="J986"/>
      <c r="K986"/>
      <c r="L986"/>
      <c r="M986" s="2"/>
      <c r="N986" s="2"/>
      <c r="O986" s="2"/>
      <c r="P986" s="2"/>
      <c r="Q986" s="2"/>
      <c r="R986" s="2"/>
      <c r="S986" s="2"/>
      <c r="T986" s="2"/>
      <c r="U986" s="2"/>
      <c r="V986" s="2"/>
    </row>
    <row r="987" spans="1:22" s="127" customFormat="1" x14ac:dyDescent="0.25">
      <c r="A987"/>
      <c r="B987"/>
      <c r="C987"/>
      <c r="D987"/>
      <c r="E987"/>
      <c r="F987"/>
      <c r="G987"/>
      <c r="H987"/>
      <c r="I987"/>
      <c r="J987"/>
      <c r="K987"/>
      <c r="L987"/>
      <c r="M987" s="2"/>
      <c r="N987" s="2"/>
      <c r="O987" s="2"/>
      <c r="P987" s="2"/>
      <c r="Q987" s="2"/>
      <c r="R987" s="2"/>
      <c r="S987" s="2"/>
      <c r="T987" s="2"/>
      <c r="U987" s="2"/>
      <c r="V987" s="2"/>
    </row>
    <row r="988" spans="1:22" s="127" customFormat="1" x14ac:dyDescent="0.25">
      <c r="A988"/>
      <c r="B988"/>
      <c r="C988"/>
      <c r="D988"/>
      <c r="E988"/>
      <c r="F988"/>
      <c r="G988"/>
      <c r="H988"/>
      <c r="I988"/>
      <c r="J988"/>
      <c r="K988"/>
      <c r="L988"/>
      <c r="M988" s="2"/>
      <c r="N988" s="2"/>
      <c r="O988" s="2"/>
      <c r="P988" s="2"/>
      <c r="Q988" s="2"/>
      <c r="R988" s="2"/>
      <c r="S988" s="2"/>
      <c r="T988" s="2"/>
      <c r="U988" s="2"/>
      <c r="V988" s="2"/>
    </row>
    <row r="989" spans="1:22" s="127" customFormat="1" x14ac:dyDescent="0.25">
      <c r="A989"/>
      <c r="B989"/>
      <c r="C989"/>
      <c r="D989"/>
      <c r="E989"/>
      <c r="F989"/>
      <c r="G989"/>
      <c r="H989"/>
      <c r="I989"/>
      <c r="J989"/>
      <c r="K989"/>
      <c r="L989"/>
      <c r="M989" s="2"/>
      <c r="N989" s="2"/>
      <c r="O989" s="2"/>
      <c r="P989" s="2"/>
      <c r="Q989" s="2"/>
      <c r="R989" s="2"/>
      <c r="S989" s="2"/>
      <c r="T989" s="2"/>
      <c r="U989" s="2"/>
      <c r="V989" s="2"/>
    </row>
    <row r="990" spans="1:22" s="127" customFormat="1" x14ac:dyDescent="0.25">
      <c r="A990"/>
      <c r="B990"/>
      <c r="C990"/>
      <c r="D990"/>
      <c r="E990"/>
      <c r="F990"/>
      <c r="G990"/>
      <c r="H990"/>
      <c r="I990"/>
      <c r="J990"/>
      <c r="K990"/>
      <c r="L990"/>
      <c r="M990" s="2"/>
      <c r="N990" s="2"/>
      <c r="O990" s="2"/>
      <c r="P990" s="2"/>
      <c r="Q990" s="2"/>
      <c r="R990" s="2"/>
      <c r="S990" s="2"/>
      <c r="T990" s="2"/>
      <c r="U990" s="2"/>
      <c r="V990" s="2"/>
    </row>
    <row r="991" spans="1:22" s="127" customFormat="1" x14ac:dyDescent="0.25">
      <c r="A991"/>
      <c r="B991"/>
      <c r="C991"/>
      <c r="D991"/>
      <c r="E991"/>
      <c r="F991"/>
      <c r="G991"/>
      <c r="H991"/>
      <c r="I991"/>
      <c r="J991"/>
      <c r="K991"/>
      <c r="L991"/>
      <c r="M991" s="2"/>
      <c r="N991" s="2"/>
      <c r="O991" s="2"/>
      <c r="P991" s="2"/>
      <c r="Q991" s="2"/>
      <c r="R991" s="2"/>
      <c r="S991" s="2"/>
      <c r="T991" s="2"/>
      <c r="U991" s="2"/>
      <c r="V991" s="2"/>
    </row>
    <row r="992" spans="1:22" s="127" customFormat="1" x14ac:dyDescent="0.25">
      <c r="A992"/>
      <c r="B992"/>
      <c r="C992"/>
      <c r="D992"/>
      <c r="E992"/>
      <c r="F992"/>
      <c r="G992"/>
      <c r="H992"/>
      <c r="I992"/>
      <c r="J992"/>
      <c r="K992"/>
      <c r="L992"/>
      <c r="M992" s="2"/>
      <c r="N992" s="2"/>
      <c r="O992" s="2"/>
      <c r="P992" s="2"/>
      <c r="Q992" s="2"/>
      <c r="R992" s="2"/>
      <c r="S992" s="2"/>
      <c r="T992" s="2"/>
      <c r="U992" s="2"/>
      <c r="V992" s="2"/>
    </row>
    <row r="993" spans="1:22" s="127" customFormat="1" x14ac:dyDescent="0.25">
      <c r="A993"/>
      <c r="B993"/>
      <c r="C993"/>
      <c r="D993"/>
      <c r="E993"/>
      <c r="F993"/>
      <c r="G993"/>
      <c r="H993"/>
      <c r="I993"/>
      <c r="J993"/>
      <c r="K993"/>
      <c r="L993"/>
      <c r="M993" s="2"/>
      <c r="N993" s="2"/>
      <c r="O993" s="2"/>
      <c r="P993" s="2"/>
      <c r="Q993" s="2"/>
      <c r="R993" s="2"/>
      <c r="S993" s="2"/>
      <c r="T993" s="2"/>
      <c r="U993" s="2"/>
      <c r="V993" s="2"/>
    </row>
    <row r="994" spans="1:22" s="127" customFormat="1" x14ac:dyDescent="0.25">
      <c r="A994"/>
      <c r="B994"/>
      <c r="C994"/>
      <c r="D994"/>
      <c r="E994"/>
      <c r="F994"/>
      <c r="G994"/>
      <c r="H994"/>
      <c r="I994"/>
      <c r="J994"/>
      <c r="K994"/>
      <c r="L994"/>
      <c r="M994" s="2"/>
      <c r="N994" s="2"/>
      <c r="O994" s="2"/>
      <c r="P994" s="2"/>
      <c r="Q994" s="2"/>
      <c r="R994" s="2"/>
      <c r="S994" s="2"/>
      <c r="T994" s="2"/>
      <c r="U994" s="2"/>
      <c r="V994" s="2"/>
    </row>
    <row r="995" spans="1:22" s="127" customFormat="1" x14ac:dyDescent="0.25">
      <c r="A995"/>
      <c r="B995"/>
      <c r="C995"/>
      <c r="D995"/>
      <c r="E995"/>
      <c r="F995"/>
      <c r="G995"/>
      <c r="H995"/>
      <c r="I995"/>
      <c r="J995"/>
      <c r="K995"/>
      <c r="L995"/>
      <c r="M995" s="2"/>
      <c r="N995" s="2"/>
      <c r="O995" s="2"/>
      <c r="P995" s="2"/>
      <c r="Q995" s="2"/>
      <c r="R995" s="2"/>
      <c r="S995" s="2"/>
      <c r="T995" s="2"/>
      <c r="U995" s="2"/>
      <c r="V995" s="2"/>
    </row>
    <row r="996" spans="1:22" s="127" customFormat="1" x14ac:dyDescent="0.25">
      <c r="A996"/>
      <c r="B996"/>
      <c r="C996"/>
      <c r="D996"/>
      <c r="E996"/>
      <c r="F996"/>
      <c r="G996"/>
      <c r="H996"/>
      <c r="I996"/>
      <c r="J996"/>
      <c r="K996"/>
      <c r="L996"/>
      <c r="M996" s="2"/>
      <c r="N996" s="2"/>
      <c r="O996" s="2"/>
      <c r="P996" s="2"/>
      <c r="Q996" s="2"/>
      <c r="R996" s="2"/>
      <c r="S996" s="2"/>
      <c r="T996" s="2"/>
      <c r="U996" s="2"/>
      <c r="V996" s="2"/>
    </row>
    <row r="997" spans="1:22" s="127" customFormat="1" x14ac:dyDescent="0.25">
      <c r="A997"/>
      <c r="B997"/>
      <c r="C997"/>
      <c r="D997"/>
      <c r="E997"/>
      <c r="F997"/>
      <c r="G997"/>
      <c r="H997"/>
      <c r="I997"/>
      <c r="J997"/>
      <c r="K997"/>
      <c r="L997"/>
      <c r="M997" s="2"/>
      <c r="N997" s="2"/>
      <c r="O997" s="2"/>
      <c r="P997" s="2"/>
      <c r="Q997" s="2"/>
      <c r="R997" s="2"/>
      <c r="S997" s="2"/>
      <c r="T997" s="2"/>
      <c r="U997" s="2"/>
      <c r="V997" s="2"/>
    </row>
    <row r="998" spans="1:22" s="127" customFormat="1" x14ac:dyDescent="0.25">
      <c r="A998"/>
      <c r="B998"/>
      <c r="C998"/>
      <c r="D998"/>
      <c r="E998"/>
      <c r="F998"/>
      <c r="G998"/>
      <c r="H998"/>
      <c r="I998"/>
      <c r="J998"/>
      <c r="K998"/>
      <c r="L998"/>
      <c r="M998" s="2"/>
      <c r="N998" s="2"/>
      <c r="O998" s="2"/>
      <c r="P998" s="2"/>
      <c r="Q998" s="2"/>
      <c r="R998" s="2"/>
      <c r="S998" s="2"/>
      <c r="T998" s="2"/>
      <c r="U998" s="2"/>
      <c r="V998" s="2"/>
    </row>
    <row r="999" spans="1:22" s="127" customFormat="1" x14ac:dyDescent="0.25">
      <c r="A999"/>
      <c r="B999"/>
      <c r="C999"/>
      <c r="D999"/>
      <c r="E999"/>
      <c r="F999"/>
      <c r="G999"/>
      <c r="H999"/>
      <c r="I999"/>
      <c r="J999"/>
      <c r="K999"/>
      <c r="L999"/>
      <c r="M999" s="2"/>
      <c r="N999" s="2"/>
      <c r="O999" s="2"/>
      <c r="P999" s="2"/>
      <c r="Q999" s="2"/>
      <c r="R999" s="2"/>
      <c r="S999" s="2"/>
      <c r="T999" s="2"/>
      <c r="U999" s="2"/>
      <c r="V999" s="2"/>
    </row>
    <row r="1000" spans="1:22" s="127" customFormat="1" x14ac:dyDescent="0.25">
      <c r="A1000"/>
      <c r="B1000"/>
      <c r="C1000"/>
      <c r="D1000"/>
      <c r="E1000"/>
      <c r="F1000"/>
      <c r="G1000"/>
      <c r="H1000"/>
      <c r="I1000"/>
      <c r="J1000"/>
      <c r="K1000"/>
      <c r="L1000"/>
      <c r="M1000" s="2"/>
      <c r="N1000" s="2"/>
      <c r="O1000" s="2"/>
      <c r="P1000" s="2"/>
      <c r="Q1000" s="2"/>
      <c r="R1000" s="2"/>
      <c r="S1000" s="2"/>
      <c r="T1000" s="2"/>
      <c r="U1000" s="2"/>
      <c r="V1000" s="2"/>
    </row>
    <row r="1001" spans="1:22" s="127" customFormat="1" x14ac:dyDescent="0.25">
      <c r="A1001"/>
      <c r="B1001"/>
      <c r="C1001"/>
      <c r="D1001"/>
      <c r="E1001"/>
      <c r="F1001"/>
      <c r="G1001"/>
      <c r="H1001"/>
      <c r="I1001"/>
      <c r="J1001"/>
      <c r="K1001"/>
      <c r="L1001"/>
      <c r="M1001" s="2"/>
      <c r="N1001" s="2"/>
      <c r="O1001" s="2"/>
      <c r="P1001" s="2"/>
      <c r="Q1001" s="2"/>
      <c r="R1001" s="2"/>
      <c r="S1001" s="2"/>
      <c r="T1001" s="2"/>
      <c r="U1001" s="2"/>
      <c r="V1001" s="2"/>
    </row>
    <row r="1002" spans="1:22" s="127" customFormat="1" x14ac:dyDescent="0.25">
      <c r="A1002"/>
      <c r="B1002"/>
      <c r="C1002"/>
      <c r="D1002"/>
      <c r="E1002"/>
      <c r="F1002"/>
      <c r="G1002"/>
      <c r="H1002"/>
      <c r="I1002"/>
      <c r="J1002"/>
      <c r="K1002"/>
      <c r="L1002"/>
      <c r="M1002" s="2"/>
      <c r="N1002" s="2"/>
      <c r="O1002" s="2"/>
      <c r="P1002" s="2"/>
      <c r="Q1002" s="2"/>
      <c r="R1002" s="2"/>
      <c r="S1002" s="2"/>
      <c r="T1002" s="2"/>
      <c r="U1002" s="2"/>
      <c r="V1002" s="2"/>
    </row>
    <row r="1003" spans="1:22" s="127" customFormat="1" x14ac:dyDescent="0.25">
      <c r="A1003"/>
      <c r="B1003"/>
      <c r="C1003"/>
      <c r="D1003"/>
      <c r="E1003"/>
      <c r="F1003"/>
      <c r="G1003"/>
      <c r="H1003"/>
      <c r="I1003"/>
      <c r="J1003"/>
      <c r="K1003"/>
      <c r="L1003"/>
      <c r="M1003" s="2"/>
      <c r="N1003" s="2"/>
      <c r="O1003" s="2"/>
      <c r="P1003" s="2"/>
      <c r="Q1003" s="2"/>
      <c r="R1003" s="2"/>
      <c r="S1003" s="2"/>
      <c r="T1003" s="2"/>
      <c r="U1003" s="2"/>
      <c r="V1003" s="2"/>
    </row>
    <row r="1004" spans="1:22" s="127" customFormat="1" x14ac:dyDescent="0.25">
      <c r="A1004"/>
      <c r="B1004"/>
      <c r="C1004"/>
      <c r="D1004"/>
      <c r="E1004"/>
      <c r="F1004"/>
      <c r="G1004"/>
      <c r="H1004"/>
      <c r="I1004"/>
      <c r="J1004"/>
      <c r="K1004"/>
      <c r="L1004"/>
      <c r="M1004" s="2"/>
      <c r="N1004" s="2"/>
      <c r="O1004" s="2"/>
      <c r="P1004" s="2"/>
      <c r="Q1004" s="2"/>
      <c r="R1004" s="2"/>
      <c r="S1004" s="2"/>
      <c r="T1004" s="2"/>
      <c r="U1004" s="2"/>
      <c r="V1004" s="2"/>
    </row>
    <row r="1005" spans="1:22" s="127" customFormat="1" x14ac:dyDescent="0.25">
      <c r="A1005"/>
      <c r="B1005"/>
      <c r="C1005"/>
      <c r="D1005"/>
      <c r="E1005"/>
      <c r="F1005"/>
      <c r="G1005"/>
      <c r="H1005"/>
      <c r="I1005"/>
      <c r="J1005"/>
      <c r="K1005"/>
      <c r="L1005"/>
      <c r="M1005" s="2"/>
      <c r="N1005" s="2"/>
      <c r="O1005" s="2"/>
      <c r="P1005" s="2"/>
      <c r="Q1005" s="2"/>
      <c r="R1005" s="2"/>
      <c r="S1005" s="2"/>
      <c r="T1005" s="2"/>
      <c r="U1005" s="2"/>
      <c r="V1005" s="2"/>
    </row>
    <row r="1006" spans="1:22" s="127" customFormat="1" x14ac:dyDescent="0.25">
      <c r="A1006"/>
      <c r="B1006"/>
      <c r="C1006"/>
      <c r="D1006"/>
      <c r="E1006"/>
      <c r="F1006"/>
      <c r="G1006"/>
      <c r="H1006"/>
      <c r="I1006"/>
      <c r="J1006"/>
      <c r="K1006"/>
      <c r="L1006"/>
      <c r="M1006" s="2"/>
      <c r="N1006" s="2"/>
      <c r="O1006" s="2"/>
      <c r="P1006" s="2"/>
      <c r="Q1006" s="2"/>
      <c r="R1006" s="2"/>
      <c r="S1006" s="2"/>
      <c r="T1006" s="2"/>
      <c r="U1006" s="2"/>
      <c r="V1006" s="2"/>
    </row>
    <row r="1007" spans="1:22" s="127" customFormat="1" x14ac:dyDescent="0.25">
      <c r="A1007"/>
      <c r="B1007"/>
      <c r="C1007"/>
      <c r="D1007"/>
      <c r="E1007"/>
      <c r="F1007"/>
      <c r="G1007"/>
      <c r="H1007"/>
      <c r="I1007"/>
      <c r="J1007"/>
      <c r="K1007"/>
      <c r="L1007"/>
      <c r="M1007" s="2"/>
      <c r="N1007" s="2"/>
      <c r="O1007" s="2"/>
      <c r="P1007" s="2"/>
      <c r="Q1007" s="2"/>
      <c r="R1007" s="2"/>
      <c r="S1007" s="2"/>
      <c r="T1007" s="2"/>
      <c r="U1007" s="2"/>
      <c r="V1007" s="2"/>
    </row>
    <row r="1008" spans="1:22" s="127" customFormat="1" x14ac:dyDescent="0.25">
      <c r="A1008"/>
      <c r="B1008"/>
      <c r="C1008"/>
      <c r="D1008"/>
      <c r="E1008"/>
      <c r="F1008"/>
      <c r="G1008"/>
      <c r="H1008"/>
      <c r="I1008"/>
      <c r="J1008"/>
      <c r="K1008"/>
      <c r="L1008"/>
      <c r="M1008" s="2"/>
      <c r="N1008" s="2"/>
      <c r="O1008" s="2"/>
      <c r="P1008" s="2"/>
      <c r="Q1008" s="2"/>
      <c r="R1008" s="2"/>
      <c r="S1008" s="2"/>
      <c r="T1008" s="2"/>
      <c r="U1008" s="2"/>
      <c r="V1008" s="2"/>
    </row>
    <row r="1009" spans="1:22" s="127" customFormat="1" x14ac:dyDescent="0.25">
      <c r="A1009"/>
      <c r="B1009"/>
      <c r="C1009"/>
      <c r="D1009"/>
      <c r="E1009"/>
      <c r="F1009"/>
      <c r="G1009"/>
      <c r="H1009"/>
      <c r="I1009"/>
      <c r="J1009"/>
      <c r="K1009"/>
      <c r="L1009"/>
      <c r="M1009" s="2"/>
      <c r="N1009" s="2"/>
      <c r="O1009" s="2"/>
      <c r="P1009" s="2"/>
      <c r="Q1009" s="2"/>
      <c r="R1009" s="2"/>
      <c r="S1009" s="2"/>
      <c r="T1009" s="2"/>
      <c r="U1009" s="2"/>
      <c r="V1009" s="2"/>
    </row>
    <row r="1010" spans="1:22" s="127" customFormat="1" x14ac:dyDescent="0.25">
      <c r="A1010"/>
      <c r="B1010"/>
      <c r="C1010"/>
      <c r="D1010"/>
      <c r="E1010"/>
      <c r="F1010"/>
      <c r="G1010"/>
      <c r="H1010"/>
      <c r="I1010"/>
      <c r="J1010"/>
      <c r="K1010"/>
      <c r="L1010"/>
      <c r="M1010" s="2"/>
      <c r="N1010" s="2"/>
      <c r="O1010" s="2"/>
      <c r="P1010" s="2"/>
      <c r="Q1010" s="2"/>
      <c r="R1010" s="2"/>
      <c r="S1010" s="2"/>
      <c r="T1010" s="2"/>
      <c r="U1010" s="2"/>
      <c r="V1010" s="2"/>
    </row>
    <row r="1011" spans="1:22" s="127" customFormat="1" x14ac:dyDescent="0.25">
      <c r="A1011"/>
      <c r="B1011"/>
      <c r="C1011"/>
      <c r="D1011"/>
      <c r="E1011"/>
      <c r="F1011"/>
      <c r="G1011"/>
      <c r="H1011"/>
      <c r="I1011"/>
      <c r="J1011"/>
      <c r="K1011"/>
      <c r="L1011"/>
      <c r="M1011" s="2"/>
      <c r="N1011" s="2"/>
      <c r="O1011" s="2"/>
      <c r="P1011" s="2"/>
      <c r="Q1011" s="2"/>
      <c r="R1011" s="2"/>
      <c r="S1011" s="2"/>
      <c r="T1011" s="2"/>
      <c r="U1011" s="2"/>
      <c r="V1011" s="2"/>
    </row>
    <row r="1012" spans="1:22" s="127" customFormat="1" x14ac:dyDescent="0.25">
      <c r="A1012"/>
      <c r="B1012"/>
      <c r="C1012"/>
      <c r="D1012"/>
      <c r="E1012"/>
      <c r="F1012"/>
      <c r="G1012"/>
      <c r="H1012"/>
      <c r="I1012"/>
      <c r="J1012"/>
      <c r="K1012"/>
      <c r="L1012"/>
      <c r="M1012" s="2"/>
      <c r="N1012" s="2"/>
      <c r="O1012" s="2"/>
      <c r="P1012" s="2"/>
      <c r="Q1012" s="2"/>
      <c r="R1012" s="2"/>
      <c r="S1012" s="2"/>
      <c r="T1012" s="2"/>
      <c r="U1012" s="2"/>
      <c r="V1012" s="2"/>
    </row>
    <row r="1013" spans="1:22" s="127" customFormat="1" x14ac:dyDescent="0.25">
      <c r="A1013"/>
      <c r="B1013"/>
      <c r="C1013"/>
      <c r="D1013"/>
      <c r="E1013"/>
      <c r="F1013"/>
      <c r="G1013"/>
      <c r="H1013"/>
      <c r="I1013"/>
      <c r="J1013"/>
      <c r="K1013"/>
      <c r="L1013"/>
      <c r="M1013" s="2"/>
      <c r="N1013" s="2"/>
      <c r="O1013" s="2"/>
      <c r="P1013" s="2"/>
      <c r="Q1013" s="2"/>
      <c r="R1013" s="2"/>
      <c r="S1013" s="2"/>
      <c r="T1013" s="2"/>
      <c r="U1013" s="2"/>
      <c r="V1013" s="2"/>
    </row>
    <row r="1014" spans="1:22" s="127" customFormat="1" x14ac:dyDescent="0.25">
      <c r="A1014"/>
      <c r="B1014"/>
      <c r="C1014"/>
      <c r="D1014"/>
      <c r="E1014"/>
      <c r="F1014"/>
      <c r="G1014"/>
      <c r="H1014"/>
      <c r="I1014"/>
      <c r="J1014"/>
      <c r="K1014"/>
      <c r="L1014"/>
      <c r="M1014" s="2"/>
      <c r="N1014" s="2"/>
      <c r="O1014" s="2"/>
      <c r="P1014" s="2"/>
      <c r="Q1014" s="2"/>
      <c r="R1014" s="2"/>
      <c r="S1014" s="2"/>
      <c r="T1014" s="2"/>
      <c r="U1014" s="2"/>
      <c r="V1014" s="2"/>
    </row>
    <row r="1015" spans="1:22" s="127" customFormat="1" x14ac:dyDescent="0.25">
      <c r="A1015"/>
      <c r="B1015"/>
      <c r="C1015"/>
      <c r="D1015"/>
      <c r="E1015"/>
      <c r="F1015"/>
      <c r="G1015"/>
      <c r="H1015"/>
      <c r="I1015"/>
      <c r="J1015"/>
      <c r="K1015"/>
      <c r="L1015"/>
      <c r="M1015" s="2"/>
      <c r="N1015" s="2"/>
      <c r="O1015" s="2"/>
      <c r="P1015" s="2"/>
      <c r="Q1015" s="2"/>
      <c r="R1015" s="2"/>
      <c r="S1015" s="2"/>
      <c r="T1015" s="2"/>
      <c r="U1015" s="2"/>
      <c r="V1015" s="2"/>
    </row>
    <row r="1016" spans="1:22" s="127" customFormat="1" x14ac:dyDescent="0.25">
      <c r="A1016"/>
      <c r="B1016"/>
      <c r="C1016"/>
      <c r="D1016"/>
      <c r="E1016"/>
      <c r="F1016"/>
      <c r="G1016"/>
      <c r="H1016"/>
      <c r="I1016"/>
      <c r="J1016"/>
      <c r="K1016"/>
      <c r="L1016"/>
      <c r="M1016" s="2"/>
      <c r="N1016" s="2"/>
      <c r="O1016" s="2"/>
      <c r="P1016" s="2"/>
      <c r="Q1016" s="2"/>
      <c r="R1016" s="2"/>
      <c r="S1016" s="2"/>
      <c r="T1016" s="2"/>
      <c r="U1016" s="2"/>
      <c r="V1016" s="2"/>
    </row>
    <row r="1017" spans="1:22" s="127" customFormat="1" x14ac:dyDescent="0.25">
      <c r="A1017"/>
      <c r="B1017"/>
      <c r="C1017"/>
      <c r="D1017"/>
      <c r="E1017"/>
      <c r="F1017"/>
      <c r="G1017"/>
      <c r="H1017"/>
      <c r="I1017"/>
      <c r="J1017"/>
      <c r="K1017"/>
      <c r="L1017"/>
      <c r="M1017" s="2"/>
      <c r="N1017" s="2"/>
      <c r="O1017" s="2"/>
      <c r="P1017" s="2"/>
      <c r="Q1017" s="2"/>
      <c r="R1017" s="2"/>
      <c r="S1017" s="2"/>
      <c r="T1017" s="2"/>
      <c r="U1017" s="2"/>
      <c r="V1017" s="2"/>
    </row>
    <row r="1018" spans="1:22" s="127" customFormat="1" x14ac:dyDescent="0.25">
      <c r="A1018"/>
      <c r="B1018"/>
      <c r="C1018"/>
      <c r="D1018"/>
      <c r="E1018"/>
      <c r="F1018"/>
      <c r="G1018"/>
      <c r="H1018"/>
      <c r="I1018"/>
      <c r="J1018"/>
      <c r="K1018"/>
      <c r="L1018"/>
      <c r="M1018" s="2"/>
      <c r="N1018" s="2"/>
      <c r="O1018" s="2"/>
      <c r="P1018" s="2"/>
      <c r="Q1018" s="2"/>
      <c r="R1018" s="2"/>
      <c r="S1018" s="2"/>
      <c r="T1018" s="2"/>
      <c r="U1018" s="2"/>
      <c r="V1018" s="2"/>
    </row>
    <row r="1019" spans="1:22" s="127" customFormat="1" x14ac:dyDescent="0.25">
      <c r="A1019"/>
      <c r="B1019"/>
      <c r="C1019"/>
      <c r="D1019"/>
      <c r="E1019"/>
      <c r="F1019"/>
      <c r="G1019"/>
      <c r="H1019"/>
      <c r="I1019"/>
      <c r="J1019"/>
      <c r="K1019"/>
      <c r="L1019"/>
      <c r="M1019" s="2"/>
      <c r="N1019" s="2"/>
      <c r="O1019" s="2"/>
      <c r="P1019" s="2"/>
      <c r="Q1019" s="2"/>
      <c r="R1019" s="2"/>
      <c r="S1019" s="2"/>
      <c r="T1019" s="2"/>
      <c r="U1019" s="2"/>
      <c r="V1019" s="2"/>
    </row>
    <row r="1020" spans="1:22" s="127" customFormat="1" x14ac:dyDescent="0.25">
      <c r="A1020"/>
      <c r="B1020"/>
      <c r="C1020"/>
      <c r="D1020"/>
      <c r="E1020"/>
      <c r="F1020"/>
      <c r="G1020"/>
      <c r="H1020"/>
      <c r="I1020"/>
      <c r="J1020"/>
      <c r="K1020"/>
      <c r="L1020"/>
      <c r="M1020" s="2"/>
      <c r="N1020" s="2"/>
      <c r="O1020" s="2"/>
      <c r="P1020" s="2"/>
      <c r="Q1020" s="2"/>
      <c r="R1020" s="2"/>
      <c r="S1020" s="2"/>
      <c r="T1020" s="2"/>
      <c r="U1020" s="2"/>
      <c r="V1020" s="2"/>
    </row>
    <row r="1021" spans="1:22" s="127" customFormat="1" x14ac:dyDescent="0.25">
      <c r="A1021"/>
      <c r="B1021"/>
      <c r="C1021"/>
      <c r="D1021"/>
      <c r="E1021"/>
      <c r="F1021"/>
      <c r="G1021"/>
      <c r="H1021"/>
      <c r="I1021"/>
      <c r="J1021"/>
      <c r="K1021"/>
      <c r="L1021"/>
      <c r="M1021" s="2"/>
      <c r="N1021" s="2"/>
      <c r="O1021" s="2"/>
      <c r="P1021" s="2"/>
      <c r="Q1021" s="2"/>
      <c r="R1021" s="2"/>
      <c r="S1021" s="2"/>
      <c r="T1021" s="2"/>
      <c r="U1021" s="2"/>
      <c r="V1021" s="2"/>
    </row>
    <row r="1022" spans="1:22" s="127" customFormat="1" x14ac:dyDescent="0.25">
      <c r="A1022"/>
      <c r="B1022"/>
      <c r="C1022"/>
      <c r="D1022"/>
      <c r="E1022"/>
      <c r="F1022"/>
      <c r="G1022"/>
      <c r="H1022"/>
      <c r="I1022"/>
      <c r="J1022"/>
      <c r="K1022"/>
      <c r="L1022"/>
      <c r="M1022" s="2"/>
      <c r="N1022" s="2"/>
      <c r="O1022" s="2"/>
      <c r="P1022" s="2"/>
      <c r="Q1022" s="2"/>
      <c r="R1022" s="2"/>
      <c r="S1022" s="2"/>
      <c r="T1022" s="2"/>
      <c r="U1022" s="2"/>
      <c r="V1022" s="2"/>
    </row>
    <row r="1023" spans="1:22" s="127" customFormat="1" x14ac:dyDescent="0.25">
      <c r="A1023"/>
      <c r="B1023"/>
      <c r="C1023"/>
      <c r="D1023"/>
      <c r="E1023"/>
      <c r="F1023"/>
      <c r="G1023"/>
      <c r="H1023"/>
      <c r="I1023"/>
      <c r="J1023"/>
      <c r="K1023"/>
      <c r="L1023"/>
      <c r="M1023" s="2"/>
      <c r="N1023" s="2"/>
      <c r="O1023" s="2"/>
      <c r="P1023" s="2"/>
      <c r="Q1023" s="2"/>
      <c r="R1023" s="2"/>
      <c r="S1023" s="2"/>
      <c r="T1023" s="2"/>
      <c r="U1023" s="2"/>
      <c r="V1023" s="2"/>
    </row>
    <row r="1024" spans="1:22" s="127" customFormat="1" x14ac:dyDescent="0.25">
      <c r="A1024"/>
      <c r="B1024"/>
      <c r="C1024"/>
      <c r="D1024"/>
      <c r="E1024"/>
      <c r="F1024"/>
      <c r="G1024"/>
      <c r="H1024"/>
      <c r="I1024"/>
      <c r="J1024"/>
      <c r="K1024"/>
      <c r="L1024"/>
      <c r="M1024" s="2"/>
      <c r="N1024" s="2"/>
      <c r="O1024" s="2"/>
      <c r="P1024" s="2"/>
      <c r="Q1024" s="2"/>
      <c r="R1024" s="2"/>
      <c r="S1024" s="2"/>
      <c r="T1024" s="2"/>
      <c r="U1024" s="2"/>
      <c r="V1024" s="2"/>
    </row>
    <row r="1025" spans="1:22" s="127" customFormat="1" x14ac:dyDescent="0.25">
      <c r="A1025"/>
      <c r="B1025"/>
      <c r="C1025"/>
      <c r="D1025"/>
      <c r="E1025"/>
      <c r="F1025"/>
      <c r="G1025"/>
      <c r="H1025"/>
      <c r="I1025"/>
      <c r="J1025"/>
      <c r="K1025"/>
      <c r="L1025"/>
      <c r="M1025" s="2"/>
      <c r="N1025" s="2"/>
      <c r="O1025" s="2"/>
      <c r="P1025" s="2"/>
      <c r="Q1025" s="2"/>
      <c r="R1025" s="2"/>
      <c r="S1025" s="2"/>
      <c r="T1025" s="2"/>
      <c r="U1025" s="2"/>
      <c r="V1025" s="2"/>
    </row>
    <row r="1026" spans="1:22" s="127" customFormat="1" x14ac:dyDescent="0.25">
      <c r="A1026"/>
      <c r="B1026"/>
      <c r="C1026"/>
      <c r="D1026"/>
      <c r="E1026"/>
      <c r="F1026"/>
      <c r="G1026"/>
      <c r="H1026"/>
      <c r="I1026"/>
      <c r="J1026"/>
      <c r="K1026"/>
      <c r="L1026"/>
      <c r="M1026" s="2"/>
      <c r="N1026" s="2"/>
      <c r="O1026" s="2"/>
      <c r="P1026" s="2"/>
      <c r="Q1026" s="2"/>
      <c r="R1026" s="2"/>
      <c r="S1026" s="2"/>
      <c r="T1026" s="2"/>
      <c r="U1026" s="2"/>
      <c r="V1026" s="2"/>
    </row>
    <row r="1027" spans="1:22" s="127" customFormat="1" x14ac:dyDescent="0.25">
      <c r="A1027"/>
      <c r="B1027"/>
      <c r="C1027"/>
      <c r="D1027"/>
      <c r="E1027"/>
      <c r="F1027"/>
      <c r="G1027"/>
      <c r="H1027"/>
      <c r="I1027"/>
      <c r="J1027"/>
      <c r="K1027"/>
      <c r="L1027"/>
      <c r="M1027" s="2"/>
      <c r="N1027" s="2"/>
      <c r="O1027" s="2"/>
      <c r="P1027" s="2"/>
      <c r="Q1027" s="2"/>
      <c r="R1027" s="2"/>
      <c r="S1027" s="2"/>
      <c r="T1027" s="2"/>
      <c r="U1027" s="2"/>
      <c r="V1027" s="2"/>
    </row>
    <row r="1028" spans="1:22" s="127" customFormat="1" x14ac:dyDescent="0.25">
      <c r="A1028"/>
      <c r="B1028"/>
      <c r="C1028"/>
      <c r="D1028"/>
      <c r="E1028"/>
      <c r="F1028"/>
      <c r="G1028"/>
      <c r="H1028"/>
      <c r="I1028"/>
      <c r="J1028"/>
      <c r="K1028"/>
      <c r="L1028"/>
      <c r="M1028" s="2"/>
      <c r="N1028" s="2"/>
      <c r="O1028" s="2"/>
      <c r="P1028" s="2"/>
      <c r="Q1028" s="2"/>
      <c r="R1028" s="2"/>
      <c r="S1028" s="2"/>
      <c r="T1028" s="2"/>
      <c r="U1028" s="2"/>
      <c r="V1028" s="2"/>
    </row>
    <row r="1029" spans="1:22" s="127" customFormat="1" x14ac:dyDescent="0.25">
      <c r="A1029"/>
      <c r="B1029"/>
      <c r="C1029"/>
      <c r="D1029"/>
      <c r="E1029"/>
      <c r="F1029"/>
      <c r="G1029"/>
      <c r="H1029"/>
      <c r="I1029"/>
      <c r="J1029"/>
      <c r="K1029"/>
      <c r="L1029"/>
      <c r="M1029" s="2"/>
      <c r="N1029" s="2"/>
      <c r="O1029" s="2"/>
      <c r="P1029" s="2"/>
      <c r="Q1029" s="2"/>
      <c r="R1029" s="2"/>
      <c r="S1029" s="2"/>
      <c r="T1029" s="2"/>
      <c r="U1029" s="2"/>
      <c r="V1029" s="2"/>
    </row>
    <row r="1030" spans="1:22" s="127" customFormat="1" x14ac:dyDescent="0.25">
      <c r="A1030"/>
      <c r="B1030"/>
      <c r="C1030"/>
      <c r="D1030"/>
      <c r="E1030"/>
      <c r="F1030"/>
      <c r="G1030"/>
      <c r="H1030"/>
      <c r="I1030"/>
      <c r="J1030"/>
      <c r="K1030"/>
      <c r="L1030"/>
      <c r="M1030" s="2"/>
      <c r="N1030" s="2"/>
      <c r="O1030" s="2"/>
      <c r="P1030" s="2"/>
      <c r="Q1030" s="2"/>
      <c r="R1030" s="2"/>
      <c r="S1030" s="2"/>
      <c r="T1030" s="2"/>
      <c r="U1030" s="2"/>
      <c r="V1030" s="2"/>
    </row>
    <row r="1031" spans="1:22" s="127" customFormat="1" x14ac:dyDescent="0.25">
      <c r="A1031"/>
      <c r="B1031"/>
      <c r="C1031"/>
      <c r="D1031"/>
      <c r="E1031"/>
      <c r="F1031"/>
      <c r="G1031"/>
      <c r="H1031"/>
      <c r="I1031"/>
      <c r="J1031"/>
      <c r="K1031"/>
      <c r="L1031"/>
      <c r="M1031" s="2"/>
      <c r="N1031" s="2"/>
      <c r="O1031" s="2"/>
      <c r="P1031" s="2"/>
      <c r="Q1031" s="2"/>
      <c r="R1031" s="2"/>
      <c r="S1031" s="2"/>
      <c r="T1031" s="2"/>
      <c r="U1031" s="2"/>
      <c r="V1031" s="2"/>
    </row>
    <row r="1032" spans="1:22" s="127" customFormat="1" x14ac:dyDescent="0.25">
      <c r="A1032"/>
      <c r="B1032"/>
      <c r="C1032"/>
      <c r="D1032"/>
      <c r="E1032"/>
      <c r="F1032"/>
      <c r="G1032"/>
      <c r="H1032"/>
      <c r="I1032"/>
      <c r="J1032"/>
      <c r="K1032"/>
      <c r="L1032"/>
      <c r="M1032" s="2"/>
      <c r="N1032" s="2"/>
      <c r="O1032" s="2"/>
      <c r="P1032" s="2"/>
      <c r="Q1032" s="2"/>
      <c r="R1032" s="2"/>
      <c r="S1032" s="2"/>
      <c r="T1032" s="2"/>
      <c r="U1032" s="2"/>
      <c r="V1032" s="2"/>
    </row>
    <row r="1033" spans="1:22" s="127" customFormat="1" x14ac:dyDescent="0.25">
      <c r="A1033"/>
      <c r="B1033"/>
      <c r="C1033"/>
      <c r="D1033"/>
      <c r="E1033"/>
      <c r="F1033"/>
      <c r="G1033"/>
      <c r="H1033"/>
      <c r="I1033"/>
      <c r="J1033"/>
      <c r="K1033"/>
      <c r="L1033"/>
      <c r="M1033" s="2"/>
      <c r="N1033" s="2"/>
      <c r="O1033" s="2"/>
      <c r="P1033" s="2"/>
      <c r="Q1033" s="2"/>
      <c r="R1033" s="2"/>
      <c r="S1033" s="2"/>
      <c r="T1033" s="2"/>
      <c r="U1033" s="2"/>
      <c r="V1033" s="2"/>
    </row>
    <row r="1034" spans="1:22" s="127" customFormat="1" x14ac:dyDescent="0.25">
      <c r="A1034"/>
      <c r="B1034"/>
      <c r="C1034"/>
      <c r="D1034"/>
      <c r="E1034"/>
      <c r="F1034"/>
      <c r="G1034"/>
      <c r="H1034"/>
      <c r="I1034"/>
      <c r="J1034"/>
      <c r="K1034"/>
      <c r="L1034"/>
      <c r="M1034" s="2"/>
      <c r="N1034" s="2"/>
      <c r="O1034" s="2"/>
      <c r="P1034" s="2"/>
      <c r="Q1034" s="2"/>
      <c r="R1034" s="2"/>
      <c r="S1034" s="2"/>
      <c r="T1034" s="2"/>
      <c r="U1034" s="2"/>
      <c r="V1034" s="2"/>
    </row>
    <row r="1035" spans="1:22" s="127" customFormat="1" x14ac:dyDescent="0.25">
      <c r="A1035"/>
      <c r="B1035"/>
      <c r="C1035"/>
      <c r="D1035"/>
      <c r="E1035"/>
      <c r="F1035"/>
      <c r="G1035"/>
      <c r="H1035"/>
      <c r="I1035"/>
      <c r="J1035"/>
      <c r="K1035"/>
      <c r="L1035"/>
      <c r="M1035" s="2"/>
      <c r="N1035" s="2"/>
      <c r="O1035" s="2"/>
      <c r="P1035" s="2"/>
      <c r="Q1035" s="2"/>
      <c r="R1035" s="2"/>
      <c r="S1035" s="2"/>
      <c r="T1035" s="2"/>
      <c r="U1035" s="2"/>
      <c r="V1035" s="2"/>
    </row>
    <row r="1036" spans="1:22" s="127" customFormat="1" x14ac:dyDescent="0.25">
      <c r="A1036"/>
      <c r="B1036"/>
      <c r="C1036"/>
      <c r="D1036"/>
      <c r="E1036"/>
      <c r="F1036"/>
      <c r="G1036"/>
      <c r="H1036"/>
      <c r="I1036"/>
      <c r="J1036"/>
      <c r="K1036"/>
      <c r="L1036"/>
      <c r="M1036" s="2"/>
      <c r="N1036" s="2"/>
      <c r="O1036" s="2"/>
      <c r="P1036" s="2"/>
      <c r="Q1036" s="2"/>
      <c r="R1036" s="2"/>
      <c r="S1036" s="2"/>
      <c r="T1036" s="2"/>
      <c r="U1036" s="2"/>
      <c r="V1036" s="2"/>
    </row>
    <row r="1037" spans="1:22" s="127" customFormat="1" x14ac:dyDescent="0.25">
      <c r="A1037"/>
      <c r="B1037"/>
      <c r="C1037"/>
      <c r="D1037"/>
      <c r="E1037"/>
      <c r="F1037"/>
      <c r="G1037"/>
      <c r="H1037"/>
      <c r="I1037"/>
      <c r="J1037"/>
      <c r="K1037"/>
      <c r="L1037"/>
      <c r="M1037" s="2"/>
      <c r="N1037" s="2"/>
      <c r="O1037" s="2"/>
      <c r="P1037" s="2"/>
      <c r="Q1037" s="2"/>
      <c r="R1037" s="2"/>
      <c r="S1037" s="2"/>
      <c r="T1037" s="2"/>
      <c r="U1037" s="2"/>
      <c r="V1037" s="2"/>
    </row>
    <row r="1038" spans="1:22" s="127" customFormat="1" x14ac:dyDescent="0.25">
      <c r="A1038"/>
      <c r="B1038"/>
      <c r="C1038"/>
      <c r="D1038"/>
      <c r="E1038"/>
      <c r="F1038"/>
      <c r="G1038"/>
      <c r="H1038"/>
      <c r="I1038"/>
      <c r="J1038"/>
      <c r="K1038"/>
      <c r="L1038"/>
      <c r="M1038" s="2"/>
      <c r="N1038" s="2"/>
      <c r="O1038" s="2"/>
      <c r="P1038" s="2"/>
      <c r="Q1038" s="2"/>
      <c r="R1038" s="2"/>
      <c r="S1038" s="2"/>
      <c r="T1038" s="2"/>
      <c r="U1038" s="2"/>
      <c r="V1038" s="2"/>
    </row>
    <row r="1039" spans="1:22" s="127" customFormat="1" x14ac:dyDescent="0.25">
      <c r="A1039"/>
      <c r="B1039"/>
      <c r="C1039"/>
      <c r="D1039"/>
      <c r="E1039"/>
      <c r="F1039"/>
      <c r="G1039"/>
      <c r="H1039"/>
      <c r="I1039"/>
      <c r="J1039"/>
      <c r="K1039"/>
      <c r="L1039"/>
      <c r="M1039" s="2"/>
      <c r="N1039" s="2"/>
      <c r="O1039" s="2"/>
      <c r="P1039" s="2"/>
      <c r="Q1039" s="2"/>
      <c r="R1039" s="2"/>
      <c r="S1039" s="2"/>
      <c r="T1039" s="2"/>
      <c r="U1039" s="2"/>
      <c r="V1039" s="2"/>
    </row>
    <row r="1040" spans="1:22" s="127" customFormat="1" x14ac:dyDescent="0.25">
      <c r="A1040"/>
      <c r="B1040"/>
      <c r="C1040"/>
      <c r="D1040"/>
      <c r="E1040"/>
      <c r="F1040"/>
      <c r="G1040"/>
      <c r="H1040"/>
      <c r="I1040"/>
      <c r="J1040"/>
      <c r="K1040"/>
      <c r="L1040"/>
      <c r="M1040" s="2"/>
      <c r="N1040" s="2"/>
      <c r="O1040" s="2"/>
      <c r="P1040" s="2"/>
      <c r="Q1040" s="2"/>
      <c r="R1040" s="2"/>
      <c r="S1040" s="2"/>
      <c r="T1040" s="2"/>
      <c r="U1040" s="2"/>
      <c r="V1040" s="2"/>
    </row>
    <row r="1041" spans="1:22" s="127" customFormat="1" x14ac:dyDescent="0.25">
      <c r="A1041"/>
      <c r="B1041"/>
      <c r="C1041"/>
      <c r="D1041"/>
      <c r="E1041"/>
      <c r="F1041"/>
      <c r="G1041"/>
      <c r="H1041"/>
      <c r="I1041"/>
      <c r="J1041"/>
      <c r="K1041"/>
      <c r="L1041"/>
      <c r="M1041" s="2"/>
      <c r="N1041" s="2"/>
      <c r="O1041" s="2"/>
      <c r="P1041" s="2"/>
      <c r="Q1041" s="2"/>
      <c r="R1041" s="2"/>
      <c r="S1041" s="2"/>
      <c r="T1041" s="2"/>
      <c r="U1041" s="2"/>
      <c r="V1041" s="2"/>
    </row>
    <row r="1042" spans="1:22" s="127" customFormat="1" x14ac:dyDescent="0.25">
      <c r="A1042"/>
      <c r="B1042"/>
      <c r="C1042"/>
      <c r="D1042"/>
      <c r="E1042"/>
      <c r="F1042"/>
      <c r="G1042"/>
      <c r="H1042"/>
      <c r="I1042"/>
      <c r="J1042"/>
      <c r="K1042"/>
      <c r="L1042"/>
      <c r="M1042" s="2"/>
      <c r="N1042" s="2"/>
      <c r="O1042" s="2"/>
      <c r="P1042" s="2"/>
      <c r="Q1042" s="2"/>
      <c r="R1042" s="2"/>
      <c r="S1042" s="2"/>
      <c r="T1042" s="2"/>
      <c r="U1042" s="2"/>
      <c r="V1042" s="2"/>
    </row>
    <row r="1043" spans="1:22" s="127" customFormat="1" x14ac:dyDescent="0.25">
      <c r="A1043"/>
      <c r="B1043"/>
      <c r="C1043"/>
      <c r="D1043"/>
      <c r="E1043"/>
      <c r="F1043"/>
      <c r="G1043"/>
      <c r="H1043"/>
      <c r="I1043"/>
      <c r="J1043"/>
      <c r="K1043"/>
      <c r="L1043"/>
      <c r="M1043" s="2"/>
      <c r="N1043" s="2"/>
      <c r="O1043" s="2"/>
      <c r="P1043" s="2"/>
      <c r="Q1043" s="2"/>
      <c r="R1043" s="2"/>
      <c r="S1043" s="2"/>
      <c r="T1043" s="2"/>
      <c r="U1043" s="2"/>
      <c r="V1043" s="2"/>
    </row>
    <row r="1044" spans="1:22" s="127" customFormat="1" x14ac:dyDescent="0.25">
      <c r="A1044"/>
      <c r="B1044"/>
      <c r="C1044"/>
      <c r="D1044"/>
      <c r="E1044"/>
      <c r="F1044"/>
      <c r="G1044"/>
      <c r="H1044"/>
      <c r="I1044"/>
      <c r="J1044"/>
      <c r="K1044"/>
      <c r="L1044"/>
      <c r="M1044" s="2"/>
      <c r="N1044" s="2"/>
      <c r="O1044" s="2"/>
      <c r="P1044" s="2"/>
      <c r="Q1044" s="2"/>
      <c r="R1044" s="2"/>
      <c r="S1044" s="2"/>
      <c r="T1044" s="2"/>
      <c r="U1044" s="2"/>
      <c r="V1044" s="2"/>
    </row>
    <row r="1045" spans="1:22" s="127" customFormat="1" x14ac:dyDescent="0.25">
      <c r="A1045"/>
      <c r="B1045"/>
      <c r="C1045"/>
      <c r="D1045"/>
      <c r="E1045"/>
      <c r="F1045"/>
      <c r="G1045"/>
      <c r="H1045"/>
      <c r="I1045"/>
      <c r="J1045"/>
      <c r="K1045"/>
      <c r="L1045"/>
      <c r="M1045" s="2"/>
      <c r="N1045" s="2"/>
      <c r="O1045" s="2"/>
      <c r="P1045" s="2"/>
      <c r="Q1045" s="2"/>
      <c r="R1045" s="2"/>
      <c r="S1045" s="2"/>
      <c r="T1045" s="2"/>
      <c r="U1045" s="2"/>
      <c r="V1045" s="2"/>
    </row>
    <row r="1046" spans="1:22" s="127" customFormat="1" x14ac:dyDescent="0.25">
      <c r="A1046"/>
      <c r="B1046"/>
      <c r="C1046"/>
      <c r="D1046"/>
      <c r="E1046"/>
      <c r="F1046"/>
      <c r="G1046"/>
      <c r="H1046"/>
      <c r="I1046"/>
      <c r="J1046"/>
      <c r="K1046"/>
      <c r="L1046"/>
      <c r="M1046" s="2"/>
      <c r="N1046" s="2"/>
      <c r="O1046" s="2"/>
      <c r="P1046" s="2"/>
      <c r="Q1046" s="2"/>
      <c r="R1046" s="2"/>
      <c r="S1046" s="2"/>
      <c r="T1046" s="2"/>
      <c r="U1046" s="2"/>
      <c r="V1046" s="2"/>
    </row>
    <row r="1047" spans="1:22" s="127" customFormat="1" x14ac:dyDescent="0.25">
      <c r="A1047"/>
      <c r="B1047"/>
      <c r="C1047"/>
      <c r="D1047"/>
      <c r="E1047"/>
      <c r="F1047"/>
      <c r="G1047"/>
      <c r="H1047"/>
      <c r="I1047"/>
      <c r="J1047"/>
      <c r="K1047"/>
      <c r="L1047"/>
      <c r="M1047" s="2"/>
      <c r="N1047" s="2"/>
      <c r="O1047" s="2"/>
      <c r="P1047" s="2"/>
      <c r="Q1047" s="2"/>
      <c r="R1047" s="2"/>
      <c r="S1047" s="2"/>
      <c r="T1047" s="2"/>
      <c r="U1047" s="2"/>
      <c r="V1047" s="2"/>
    </row>
    <row r="1048" spans="1:22" s="127" customFormat="1" x14ac:dyDescent="0.25">
      <c r="A1048"/>
      <c r="B1048"/>
      <c r="C1048"/>
      <c r="D1048"/>
      <c r="E1048"/>
      <c r="F1048"/>
      <c r="G1048"/>
      <c r="H1048"/>
      <c r="I1048"/>
      <c r="J1048"/>
      <c r="K1048"/>
      <c r="L1048"/>
      <c r="M1048" s="2"/>
      <c r="N1048" s="2"/>
      <c r="O1048" s="2"/>
      <c r="P1048" s="2"/>
      <c r="Q1048" s="2"/>
      <c r="R1048" s="2"/>
      <c r="S1048" s="2"/>
      <c r="T1048" s="2"/>
      <c r="U1048" s="2"/>
      <c r="V1048" s="2"/>
    </row>
    <row r="1049" spans="1:22" s="127" customFormat="1" x14ac:dyDescent="0.25">
      <c r="A1049"/>
      <c r="B1049"/>
      <c r="C1049"/>
      <c r="D1049"/>
      <c r="E1049"/>
      <c r="F1049"/>
      <c r="G1049"/>
      <c r="H1049"/>
      <c r="I1049"/>
      <c r="J1049"/>
      <c r="K1049"/>
      <c r="L1049"/>
      <c r="M1049" s="2"/>
      <c r="N1049" s="2"/>
      <c r="O1049" s="2"/>
      <c r="P1049" s="2"/>
      <c r="Q1049" s="2"/>
      <c r="R1049" s="2"/>
      <c r="S1049" s="2"/>
      <c r="T1049" s="2"/>
      <c r="U1049" s="2"/>
      <c r="V1049" s="2"/>
    </row>
    <row r="1050" spans="1:22" s="127" customFormat="1" x14ac:dyDescent="0.25">
      <c r="A1050"/>
      <c r="B1050"/>
      <c r="C1050"/>
      <c r="D1050"/>
      <c r="E1050"/>
      <c r="F1050"/>
      <c r="G1050"/>
      <c r="H1050"/>
      <c r="I1050"/>
      <c r="J1050"/>
      <c r="K1050"/>
      <c r="L1050"/>
      <c r="M1050" s="2"/>
      <c r="N1050" s="2"/>
      <c r="O1050" s="2"/>
      <c r="P1050" s="2"/>
      <c r="Q1050" s="2"/>
      <c r="R1050" s="2"/>
      <c r="S1050" s="2"/>
      <c r="T1050" s="2"/>
      <c r="U1050" s="2"/>
      <c r="V1050" s="2"/>
    </row>
    <row r="1051" spans="1:22" s="127" customFormat="1" x14ac:dyDescent="0.25">
      <c r="A1051"/>
      <c r="B1051"/>
      <c r="C1051"/>
      <c r="D1051"/>
      <c r="E1051"/>
      <c r="F1051"/>
      <c r="G1051"/>
      <c r="H1051"/>
      <c r="I1051"/>
      <c r="J1051"/>
      <c r="K1051"/>
      <c r="L1051"/>
      <c r="M1051" s="2"/>
      <c r="N1051" s="2"/>
      <c r="O1051" s="2"/>
      <c r="P1051" s="2"/>
      <c r="Q1051" s="2"/>
      <c r="R1051" s="2"/>
      <c r="S1051" s="2"/>
      <c r="T1051" s="2"/>
      <c r="U1051" s="2"/>
      <c r="V1051" s="2"/>
    </row>
    <row r="1052" spans="1:22" s="127" customFormat="1" x14ac:dyDescent="0.25">
      <c r="A1052"/>
      <c r="B1052"/>
      <c r="C1052"/>
      <c r="D1052"/>
      <c r="E1052"/>
      <c r="F1052"/>
      <c r="G1052"/>
      <c r="H1052"/>
      <c r="I1052"/>
      <c r="J1052"/>
      <c r="K1052"/>
      <c r="L1052"/>
      <c r="M1052" s="2"/>
      <c r="N1052" s="2"/>
      <c r="O1052" s="2"/>
      <c r="P1052" s="2"/>
      <c r="Q1052" s="2"/>
      <c r="R1052" s="2"/>
      <c r="S1052" s="2"/>
      <c r="T1052" s="2"/>
      <c r="U1052" s="2"/>
      <c r="V1052" s="2"/>
    </row>
    <row r="1053" spans="1:22" s="127" customFormat="1" x14ac:dyDescent="0.25">
      <c r="A1053"/>
      <c r="B1053"/>
      <c r="C1053"/>
      <c r="D1053"/>
      <c r="E1053"/>
      <c r="F1053"/>
      <c r="G1053"/>
      <c r="H1053"/>
      <c r="I1053"/>
      <c r="J1053"/>
      <c r="K1053"/>
      <c r="L1053"/>
      <c r="M1053" s="2"/>
      <c r="N1053" s="2"/>
      <c r="O1053" s="2"/>
      <c r="P1053" s="2"/>
      <c r="Q1053" s="2"/>
      <c r="R1053" s="2"/>
      <c r="S1053" s="2"/>
      <c r="T1053" s="2"/>
      <c r="U1053" s="2"/>
      <c r="V1053" s="2"/>
    </row>
    <row r="1054" spans="1:22" s="127" customFormat="1" x14ac:dyDescent="0.25">
      <c r="A1054"/>
      <c r="B1054"/>
      <c r="C1054"/>
      <c r="D1054"/>
      <c r="E1054"/>
      <c r="F1054"/>
      <c r="G1054"/>
      <c r="H1054"/>
      <c r="I1054"/>
      <c r="J1054"/>
      <c r="K1054"/>
      <c r="L1054"/>
      <c r="M1054" s="2"/>
      <c r="N1054" s="2"/>
      <c r="O1054" s="2"/>
      <c r="P1054" s="2"/>
      <c r="Q1054" s="2"/>
      <c r="R1054" s="2"/>
      <c r="S1054" s="2"/>
      <c r="T1054" s="2"/>
      <c r="U1054" s="2"/>
      <c r="V1054" s="2"/>
    </row>
    <row r="1055" spans="1:22" s="127" customFormat="1" x14ac:dyDescent="0.25">
      <c r="A1055"/>
      <c r="B1055"/>
      <c r="C1055"/>
      <c r="D1055"/>
      <c r="E1055"/>
      <c r="F1055"/>
      <c r="G1055"/>
      <c r="H1055"/>
      <c r="I1055"/>
      <c r="J1055"/>
      <c r="K1055"/>
      <c r="L1055"/>
      <c r="M1055" s="2"/>
      <c r="N1055" s="2"/>
      <c r="O1055" s="2"/>
      <c r="P1055" s="2"/>
      <c r="Q1055" s="2"/>
      <c r="R1055" s="2"/>
      <c r="S1055" s="2"/>
      <c r="T1055" s="2"/>
      <c r="U1055" s="2"/>
      <c r="V1055" s="2"/>
    </row>
    <row r="1056" spans="1:22" s="127" customFormat="1" x14ac:dyDescent="0.25">
      <c r="A1056"/>
      <c r="B1056"/>
      <c r="C1056"/>
      <c r="D1056"/>
      <c r="E1056"/>
      <c r="F1056"/>
      <c r="G1056"/>
      <c r="H1056"/>
      <c r="I1056"/>
      <c r="J1056"/>
      <c r="K1056"/>
      <c r="L1056"/>
      <c r="M1056" s="2"/>
      <c r="N1056" s="2"/>
      <c r="O1056" s="2"/>
      <c r="P1056" s="2"/>
      <c r="Q1056" s="2"/>
      <c r="R1056" s="2"/>
      <c r="S1056" s="2"/>
      <c r="T1056" s="2"/>
      <c r="U1056" s="2"/>
      <c r="V1056" s="2"/>
    </row>
    <row r="1057" spans="1:22" s="127" customFormat="1" x14ac:dyDescent="0.25">
      <c r="A1057"/>
      <c r="B1057"/>
      <c r="C1057"/>
      <c r="D1057"/>
      <c r="E1057"/>
      <c r="F1057"/>
      <c r="G1057"/>
      <c r="H1057"/>
      <c r="I1057"/>
      <c r="J1057"/>
      <c r="K1057"/>
      <c r="L1057"/>
      <c r="M1057" s="2"/>
      <c r="N1057" s="2"/>
      <c r="O1057" s="2"/>
      <c r="P1057" s="2"/>
      <c r="Q1057" s="2"/>
      <c r="R1057" s="2"/>
      <c r="S1057" s="2"/>
      <c r="T1057" s="2"/>
      <c r="U1057" s="2"/>
      <c r="V1057" s="2"/>
    </row>
    <row r="1058" spans="1:22" s="127" customFormat="1" x14ac:dyDescent="0.25">
      <c r="A1058"/>
      <c r="B1058"/>
      <c r="C1058"/>
      <c r="D1058"/>
      <c r="E1058"/>
      <c r="F1058"/>
      <c r="G1058"/>
      <c r="H1058"/>
      <c r="I1058"/>
      <c r="J1058"/>
      <c r="K1058"/>
      <c r="L1058"/>
      <c r="M1058" s="2"/>
      <c r="N1058" s="2"/>
      <c r="O1058" s="2"/>
      <c r="P1058" s="2"/>
      <c r="Q1058" s="2"/>
      <c r="R1058" s="2"/>
      <c r="S1058" s="2"/>
      <c r="T1058" s="2"/>
      <c r="U1058" s="2"/>
      <c r="V1058" s="2"/>
    </row>
    <row r="1059" spans="1:22" s="127" customFormat="1" x14ac:dyDescent="0.25">
      <c r="A1059"/>
      <c r="B1059"/>
      <c r="C1059"/>
      <c r="D1059"/>
      <c r="E1059"/>
      <c r="F1059"/>
      <c r="G1059"/>
      <c r="H1059"/>
      <c r="I1059"/>
      <c r="J1059"/>
      <c r="K1059"/>
      <c r="L1059"/>
      <c r="M1059" s="2"/>
      <c r="N1059" s="2"/>
      <c r="O1059" s="2"/>
      <c r="P1059" s="2"/>
      <c r="Q1059" s="2"/>
      <c r="R1059" s="2"/>
      <c r="S1059" s="2"/>
      <c r="T1059" s="2"/>
      <c r="U1059" s="2"/>
      <c r="V1059" s="2"/>
    </row>
    <row r="1060" spans="1:22" s="127" customFormat="1" x14ac:dyDescent="0.25">
      <c r="A1060"/>
      <c r="B1060"/>
      <c r="C1060"/>
      <c r="D1060"/>
      <c r="E1060"/>
      <c r="F1060"/>
      <c r="G1060"/>
      <c r="H1060"/>
      <c r="I1060"/>
      <c r="J1060"/>
      <c r="K1060"/>
      <c r="L1060"/>
      <c r="M1060" s="2"/>
      <c r="N1060" s="2"/>
      <c r="O1060" s="2"/>
      <c r="P1060" s="2"/>
      <c r="Q1060" s="2"/>
      <c r="R1060" s="2"/>
      <c r="S1060" s="2"/>
      <c r="T1060" s="2"/>
      <c r="U1060" s="2"/>
      <c r="V1060" s="2"/>
    </row>
    <row r="1061" spans="1:22" s="127" customFormat="1" x14ac:dyDescent="0.25">
      <c r="A1061"/>
      <c r="B1061"/>
      <c r="C1061"/>
      <c r="D1061"/>
      <c r="E1061"/>
      <c r="F1061"/>
      <c r="G1061"/>
      <c r="H1061"/>
      <c r="I1061"/>
      <c r="J1061"/>
      <c r="K1061"/>
      <c r="L1061"/>
      <c r="M1061" s="2"/>
      <c r="N1061" s="2"/>
      <c r="O1061" s="2"/>
      <c r="P1061" s="2"/>
      <c r="Q1061" s="2"/>
      <c r="R1061" s="2"/>
      <c r="S1061" s="2"/>
      <c r="T1061" s="2"/>
      <c r="U1061" s="2"/>
      <c r="V1061" s="2"/>
    </row>
    <row r="1062" spans="1:22" s="127" customFormat="1" x14ac:dyDescent="0.25">
      <c r="A1062"/>
      <c r="B1062"/>
      <c r="C1062"/>
      <c r="D1062"/>
      <c r="E1062"/>
      <c r="F1062"/>
      <c r="G1062"/>
      <c r="H1062"/>
      <c r="I1062"/>
      <c r="J1062"/>
      <c r="K1062"/>
      <c r="L1062"/>
      <c r="M1062" s="2"/>
      <c r="N1062" s="2"/>
      <c r="O1062" s="2"/>
      <c r="P1062" s="2"/>
      <c r="Q1062" s="2"/>
      <c r="R1062" s="2"/>
      <c r="S1062" s="2"/>
      <c r="T1062" s="2"/>
      <c r="U1062" s="2"/>
      <c r="V1062" s="2"/>
    </row>
    <row r="1063" spans="1:22" s="127" customFormat="1" x14ac:dyDescent="0.25">
      <c r="A1063"/>
      <c r="B1063"/>
      <c r="C1063"/>
      <c r="D1063"/>
      <c r="E1063"/>
      <c r="F1063"/>
      <c r="G1063"/>
      <c r="H1063"/>
      <c r="I1063"/>
      <c r="J1063"/>
      <c r="K1063"/>
      <c r="L1063"/>
      <c r="M1063" s="2"/>
      <c r="N1063" s="2"/>
      <c r="O1063" s="2"/>
      <c r="P1063" s="2"/>
      <c r="Q1063" s="2"/>
      <c r="R1063" s="2"/>
      <c r="S1063" s="2"/>
      <c r="T1063" s="2"/>
      <c r="U1063" s="2"/>
      <c r="V1063" s="2"/>
    </row>
    <row r="1064" spans="1:22" s="127" customFormat="1" x14ac:dyDescent="0.25">
      <c r="A1064"/>
      <c r="B1064"/>
      <c r="C1064"/>
      <c r="D1064"/>
      <c r="E1064"/>
      <c r="F1064"/>
      <c r="G1064"/>
      <c r="H1064"/>
      <c r="I1064"/>
      <c r="J1064"/>
      <c r="K1064"/>
      <c r="L1064"/>
      <c r="M1064" s="2"/>
      <c r="N1064" s="2"/>
      <c r="O1064" s="2"/>
      <c r="P1064" s="2"/>
      <c r="Q1064" s="2"/>
      <c r="R1064" s="2"/>
      <c r="S1064" s="2"/>
      <c r="T1064" s="2"/>
      <c r="U1064" s="2"/>
      <c r="V1064" s="2"/>
    </row>
    <row r="1065" spans="1:22" s="127" customFormat="1" x14ac:dyDescent="0.25">
      <c r="A1065"/>
      <c r="B1065"/>
      <c r="C1065"/>
      <c r="D1065"/>
      <c r="E1065"/>
      <c r="F1065"/>
      <c r="G1065"/>
      <c r="H1065"/>
      <c r="I1065"/>
      <c r="J1065"/>
      <c r="K1065"/>
      <c r="L1065"/>
      <c r="M1065" s="2"/>
      <c r="N1065" s="2"/>
      <c r="O1065" s="2"/>
      <c r="P1065" s="2"/>
      <c r="Q1065" s="2"/>
      <c r="R1065" s="2"/>
      <c r="S1065" s="2"/>
      <c r="T1065" s="2"/>
      <c r="U1065" s="2"/>
      <c r="V1065" s="2"/>
    </row>
    <row r="1066" spans="1:22" s="127" customFormat="1" x14ac:dyDescent="0.25">
      <c r="A1066"/>
      <c r="B1066"/>
      <c r="C1066"/>
      <c r="D1066"/>
      <c r="E1066"/>
      <c r="F1066"/>
      <c r="G1066"/>
      <c r="H1066"/>
      <c r="I1066"/>
      <c r="J1066"/>
      <c r="K1066"/>
      <c r="L1066"/>
      <c r="M1066" s="2"/>
      <c r="N1066" s="2"/>
      <c r="O1066" s="2"/>
      <c r="P1066" s="2"/>
      <c r="Q1066" s="2"/>
      <c r="R1066" s="2"/>
      <c r="S1066" s="2"/>
      <c r="T1066" s="2"/>
      <c r="U1066" s="2"/>
      <c r="V1066" s="2"/>
    </row>
    <row r="1067" spans="1:22" s="127" customFormat="1" x14ac:dyDescent="0.25">
      <c r="A1067"/>
      <c r="B1067"/>
      <c r="C1067"/>
      <c r="D1067"/>
      <c r="E1067"/>
      <c r="F1067"/>
      <c r="G1067"/>
      <c r="H1067"/>
      <c r="I1067"/>
      <c r="J1067"/>
      <c r="K1067"/>
      <c r="L1067"/>
      <c r="M1067" s="2"/>
      <c r="N1067" s="2"/>
      <c r="O1067" s="2"/>
      <c r="P1067" s="2"/>
      <c r="Q1067" s="2"/>
      <c r="R1067" s="2"/>
      <c r="S1067" s="2"/>
      <c r="T1067" s="2"/>
      <c r="U1067" s="2"/>
      <c r="V1067" s="2"/>
    </row>
    <row r="1068" spans="1:22" s="127" customFormat="1" x14ac:dyDescent="0.25">
      <c r="A1068"/>
      <c r="B1068"/>
      <c r="C1068"/>
      <c r="D1068"/>
      <c r="E1068"/>
      <c r="F1068"/>
      <c r="G1068"/>
      <c r="H1068"/>
      <c r="I1068"/>
      <c r="J1068"/>
      <c r="K1068"/>
      <c r="L1068"/>
      <c r="M1068" s="2"/>
      <c r="N1068" s="2"/>
      <c r="O1068" s="2"/>
      <c r="P1068" s="2"/>
      <c r="Q1068" s="2"/>
      <c r="R1068" s="2"/>
      <c r="S1068" s="2"/>
      <c r="T1068" s="2"/>
      <c r="U1068" s="2"/>
      <c r="V1068" s="2"/>
    </row>
    <row r="1069" spans="1:22" s="127" customFormat="1" x14ac:dyDescent="0.25">
      <c r="A1069"/>
      <c r="B1069"/>
      <c r="C1069"/>
      <c r="D1069"/>
      <c r="E1069"/>
      <c r="F1069"/>
      <c r="G1069"/>
      <c r="H1069"/>
      <c r="I1069"/>
      <c r="J1069"/>
      <c r="K1069"/>
      <c r="L1069"/>
      <c r="M1069" s="2"/>
      <c r="N1069" s="2"/>
      <c r="O1069" s="2"/>
      <c r="P1069" s="2"/>
      <c r="Q1069" s="2"/>
      <c r="R1069" s="2"/>
      <c r="S1069" s="2"/>
      <c r="T1069" s="2"/>
      <c r="U1069" s="2"/>
      <c r="V1069" s="2"/>
    </row>
    <row r="1070" spans="1:22" s="127" customFormat="1" x14ac:dyDescent="0.25">
      <c r="A1070"/>
      <c r="B1070"/>
      <c r="C1070"/>
      <c r="D1070"/>
      <c r="E1070"/>
      <c r="F1070"/>
      <c r="G1070"/>
      <c r="H1070"/>
      <c r="I1070"/>
      <c r="J1070"/>
      <c r="K1070"/>
      <c r="L1070"/>
      <c r="M1070" s="2"/>
      <c r="N1070" s="2"/>
      <c r="O1070" s="2"/>
      <c r="P1070" s="2"/>
      <c r="Q1070" s="2"/>
      <c r="R1070" s="2"/>
      <c r="S1070" s="2"/>
      <c r="T1070" s="2"/>
      <c r="U1070" s="2"/>
      <c r="V1070" s="2"/>
    </row>
    <row r="1071" spans="1:22" s="127" customFormat="1" x14ac:dyDescent="0.25">
      <c r="A1071"/>
      <c r="B1071"/>
      <c r="C1071"/>
      <c r="D1071"/>
      <c r="E1071"/>
      <c r="F1071"/>
      <c r="G1071"/>
      <c r="H1071"/>
      <c r="I1071"/>
      <c r="J1071"/>
      <c r="K1071"/>
      <c r="L1071"/>
      <c r="M1071" s="2"/>
      <c r="N1071" s="2"/>
      <c r="O1071" s="2"/>
      <c r="P1071" s="2"/>
      <c r="Q1071" s="2"/>
      <c r="R1071" s="2"/>
      <c r="S1071" s="2"/>
      <c r="T1071" s="2"/>
      <c r="U1071" s="2"/>
      <c r="V1071" s="2"/>
    </row>
    <row r="1072" spans="1:22" s="127" customFormat="1" x14ac:dyDescent="0.25">
      <c r="A1072"/>
      <c r="B1072"/>
      <c r="C1072"/>
      <c r="D1072"/>
      <c r="E1072"/>
      <c r="F1072"/>
      <c r="G1072"/>
      <c r="H1072"/>
      <c r="I1072"/>
      <c r="J1072"/>
      <c r="K1072"/>
      <c r="L1072"/>
      <c r="M1072" s="2"/>
      <c r="N1072" s="2"/>
      <c r="O1072" s="2"/>
      <c r="P1072" s="2"/>
      <c r="Q1072" s="2"/>
      <c r="R1072" s="2"/>
      <c r="S1072" s="2"/>
      <c r="T1072" s="2"/>
      <c r="U1072" s="2"/>
      <c r="V1072" s="2"/>
    </row>
    <row r="1073" spans="1:22" s="127" customFormat="1" x14ac:dyDescent="0.25">
      <c r="A1073"/>
      <c r="B1073"/>
      <c r="C1073"/>
      <c r="D1073"/>
      <c r="E1073"/>
      <c r="F1073"/>
      <c r="G1073"/>
      <c r="H1073"/>
      <c r="I1073"/>
      <c r="J1073"/>
      <c r="K1073"/>
      <c r="L1073"/>
      <c r="M1073" s="2"/>
      <c r="N1073" s="2"/>
      <c r="O1073" s="2"/>
      <c r="P1073" s="2"/>
      <c r="Q1073" s="2"/>
      <c r="R1073" s="2"/>
      <c r="S1073" s="2"/>
      <c r="T1073" s="2"/>
      <c r="U1073" s="2"/>
      <c r="V1073" s="2"/>
    </row>
    <row r="1074" spans="1:22" s="127" customFormat="1" x14ac:dyDescent="0.25">
      <c r="A1074"/>
      <c r="B1074"/>
      <c r="C1074"/>
      <c r="D1074"/>
      <c r="E1074"/>
      <c r="F1074"/>
      <c r="G1074"/>
      <c r="H1074"/>
      <c r="I1074"/>
      <c r="J1074"/>
      <c r="K1074"/>
      <c r="L1074"/>
      <c r="M1074" s="2"/>
      <c r="N1074" s="2"/>
      <c r="O1074" s="2"/>
      <c r="P1074" s="2"/>
      <c r="Q1074" s="2"/>
      <c r="R1074" s="2"/>
      <c r="S1074" s="2"/>
      <c r="T1074" s="2"/>
      <c r="U1074" s="2"/>
      <c r="V1074" s="2"/>
    </row>
    <row r="1075" spans="1:22" s="127" customFormat="1" x14ac:dyDescent="0.25">
      <c r="A1075"/>
      <c r="B1075"/>
      <c r="C1075"/>
      <c r="D1075"/>
      <c r="E1075"/>
      <c r="F1075"/>
      <c r="G1075"/>
      <c r="H1075"/>
      <c r="I1075"/>
      <c r="J1075"/>
      <c r="K1075"/>
      <c r="L1075"/>
      <c r="M1075" s="2"/>
      <c r="N1075" s="2"/>
      <c r="O1075" s="2"/>
      <c r="P1075" s="2"/>
      <c r="Q1075" s="2"/>
      <c r="R1075" s="2"/>
      <c r="S1075" s="2"/>
      <c r="T1075" s="2"/>
      <c r="U1075" s="2"/>
      <c r="V1075" s="2"/>
    </row>
    <row r="1076" spans="1:22" s="127" customFormat="1" x14ac:dyDescent="0.25">
      <c r="A1076"/>
      <c r="B1076"/>
      <c r="C1076"/>
      <c r="D1076"/>
      <c r="E1076"/>
      <c r="F1076"/>
      <c r="G1076"/>
      <c r="H1076"/>
      <c r="I1076"/>
      <c r="J1076"/>
      <c r="K1076"/>
      <c r="L1076"/>
      <c r="M1076" s="2"/>
      <c r="N1076" s="2"/>
      <c r="O1076" s="2"/>
      <c r="P1076" s="2"/>
      <c r="Q1076" s="2"/>
      <c r="R1076" s="2"/>
      <c r="S1076" s="2"/>
      <c r="T1076" s="2"/>
      <c r="U1076" s="2"/>
      <c r="V1076" s="2"/>
    </row>
    <row r="1077" spans="1:22" s="127" customFormat="1" x14ac:dyDescent="0.25">
      <c r="A1077"/>
      <c r="B1077"/>
      <c r="C1077"/>
      <c r="D1077"/>
      <c r="E1077"/>
      <c r="F1077"/>
      <c r="G1077"/>
      <c r="H1077"/>
      <c r="I1077"/>
      <c r="J1077"/>
      <c r="K1077"/>
      <c r="L1077"/>
      <c r="M1077" s="2"/>
      <c r="N1077" s="2"/>
      <c r="O1077" s="2"/>
      <c r="P1077" s="2"/>
      <c r="Q1077" s="2"/>
      <c r="R1077" s="2"/>
      <c r="S1077" s="2"/>
      <c r="T1077" s="2"/>
      <c r="U1077" s="2"/>
      <c r="V1077" s="2"/>
    </row>
    <row r="1078" spans="1:22" s="127" customFormat="1" x14ac:dyDescent="0.25">
      <c r="A1078"/>
      <c r="B1078"/>
      <c r="C1078"/>
      <c r="D1078"/>
      <c r="E1078"/>
      <c r="F1078"/>
      <c r="G1078"/>
      <c r="H1078"/>
      <c r="I1078"/>
      <c r="J1078"/>
      <c r="K1078"/>
      <c r="L1078"/>
      <c r="M1078" s="2"/>
      <c r="N1078" s="2"/>
      <c r="O1078" s="2"/>
      <c r="P1078" s="2"/>
      <c r="Q1078" s="2"/>
      <c r="R1078" s="2"/>
      <c r="S1078" s="2"/>
      <c r="T1078" s="2"/>
      <c r="U1078" s="2"/>
      <c r="V1078" s="2"/>
    </row>
    <row r="1079" spans="1:22" s="127" customFormat="1" x14ac:dyDescent="0.25">
      <c r="A1079"/>
      <c r="B1079"/>
      <c r="C1079"/>
      <c r="D1079"/>
      <c r="E1079"/>
      <c r="F1079"/>
      <c r="G1079"/>
      <c r="H1079"/>
      <c r="I1079"/>
      <c r="J1079"/>
      <c r="K1079"/>
      <c r="L1079"/>
      <c r="M1079" s="2"/>
      <c r="N1079" s="2"/>
      <c r="O1079" s="2"/>
      <c r="P1079" s="2"/>
      <c r="Q1079" s="2"/>
      <c r="R1079" s="2"/>
      <c r="S1079" s="2"/>
      <c r="T1079" s="2"/>
      <c r="U1079" s="2"/>
      <c r="V1079" s="2"/>
    </row>
    <row r="1080" spans="1:22" s="127" customFormat="1" x14ac:dyDescent="0.25">
      <c r="A1080"/>
      <c r="B1080"/>
      <c r="C1080"/>
      <c r="D1080"/>
      <c r="E1080"/>
      <c r="F1080"/>
      <c r="G1080"/>
      <c r="H1080"/>
      <c r="I1080"/>
      <c r="J1080"/>
      <c r="K1080"/>
      <c r="L1080"/>
      <c r="M1080" s="2"/>
      <c r="N1080" s="2"/>
      <c r="O1080" s="2"/>
      <c r="P1080" s="2"/>
      <c r="Q1080" s="2"/>
      <c r="R1080" s="2"/>
      <c r="S1080" s="2"/>
      <c r="T1080" s="2"/>
      <c r="U1080" s="2"/>
      <c r="V1080" s="2"/>
    </row>
    <row r="1081" spans="1:22" s="127" customFormat="1" x14ac:dyDescent="0.25">
      <c r="A1081"/>
      <c r="B1081"/>
      <c r="C1081"/>
      <c r="D1081"/>
      <c r="E1081"/>
      <c r="F1081"/>
      <c r="G1081"/>
      <c r="H1081"/>
      <c r="I1081"/>
      <c r="J1081"/>
      <c r="K1081"/>
      <c r="L1081"/>
      <c r="M1081" s="2"/>
      <c r="N1081" s="2"/>
      <c r="O1081" s="2"/>
      <c r="P1081" s="2"/>
      <c r="Q1081" s="2"/>
      <c r="R1081" s="2"/>
      <c r="S1081" s="2"/>
      <c r="T1081" s="2"/>
      <c r="U1081" s="2"/>
      <c r="V1081" s="2"/>
    </row>
    <row r="1082" spans="1:22" s="127" customFormat="1" x14ac:dyDescent="0.25">
      <c r="A1082"/>
      <c r="B1082"/>
      <c r="C1082"/>
      <c r="D1082"/>
      <c r="E1082"/>
      <c r="F1082"/>
      <c r="G1082"/>
      <c r="H1082"/>
      <c r="I1082"/>
      <c r="J1082"/>
      <c r="K1082"/>
      <c r="L1082"/>
      <c r="M1082" s="2"/>
      <c r="N1082" s="2"/>
      <c r="O1082" s="2"/>
      <c r="P1082" s="2"/>
      <c r="Q1082" s="2"/>
      <c r="R1082" s="2"/>
      <c r="S1082" s="2"/>
      <c r="T1082" s="2"/>
      <c r="U1082" s="2"/>
      <c r="V1082" s="2"/>
    </row>
    <row r="1083" spans="1:22" s="127" customFormat="1" x14ac:dyDescent="0.25">
      <c r="A1083"/>
      <c r="B1083"/>
      <c r="C1083"/>
      <c r="D1083"/>
      <c r="E1083"/>
      <c r="F1083"/>
      <c r="G1083"/>
      <c r="H1083"/>
      <c r="I1083"/>
      <c r="J1083"/>
      <c r="K1083"/>
      <c r="L1083"/>
      <c r="M1083" s="2"/>
      <c r="N1083" s="2"/>
      <c r="O1083" s="2"/>
      <c r="P1083" s="2"/>
      <c r="Q1083" s="2"/>
      <c r="R1083" s="2"/>
      <c r="S1083" s="2"/>
      <c r="T1083" s="2"/>
      <c r="U1083" s="2"/>
      <c r="V1083" s="2"/>
    </row>
    <row r="1084" spans="1:22" s="127" customFormat="1" x14ac:dyDescent="0.25">
      <c r="A1084"/>
      <c r="B1084"/>
      <c r="C1084"/>
      <c r="D1084"/>
      <c r="E1084"/>
      <c r="F1084"/>
      <c r="G1084"/>
      <c r="H1084"/>
      <c r="I1084"/>
      <c r="J1084"/>
      <c r="K1084"/>
      <c r="L1084"/>
      <c r="M1084" s="2"/>
      <c r="N1084" s="2"/>
      <c r="O1084" s="2"/>
      <c r="P1084" s="2"/>
      <c r="Q1084" s="2"/>
      <c r="R1084" s="2"/>
      <c r="S1084" s="2"/>
      <c r="T1084" s="2"/>
      <c r="U1084" s="2"/>
      <c r="V1084" s="2"/>
    </row>
    <row r="1085" spans="1:22" s="127" customFormat="1" x14ac:dyDescent="0.25">
      <c r="A1085"/>
      <c r="B1085"/>
      <c r="C1085"/>
      <c r="D1085"/>
      <c r="E1085"/>
      <c r="F1085"/>
      <c r="G1085"/>
      <c r="H1085"/>
      <c r="I1085"/>
      <c r="J1085"/>
      <c r="K1085"/>
      <c r="L1085"/>
      <c r="M1085" s="2"/>
      <c r="N1085" s="2"/>
      <c r="O1085" s="2"/>
      <c r="P1085" s="2"/>
      <c r="Q1085" s="2"/>
      <c r="R1085" s="2"/>
      <c r="S1085" s="2"/>
      <c r="T1085" s="2"/>
      <c r="U1085" s="2"/>
      <c r="V1085" s="2"/>
    </row>
    <row r="1086" spans="1:22" s="127" customFormat="1" x14ac:dyDescent="0.25">
      <c r="A1086"/>
      <c r="B1086"/>
      <c r="C1086"/>
      <c r="D1086"/>
      <c r="E1086"/>
      <c r="F1086"/>
      <c r="G1086"/>
      <c r="H1086"/>
      <c r="I1086"/>
      <c r="J1086"/>
      <c r="K1086"/>
      <c r="L1086"/>
      <c r="M1086" s="2"/>
      <c r="N1086" s="2"/>
      <c r="O1086" s="2"/>
      <c r="P1086" s="2"/>
      <c r="Q1086" s="2"/>
      <c r="R1086" s="2"/>
      <c r="S1086" s="2"/>
      <c r="T1086" s="2"/>
      <c r="U1086" s="2"/>
      <c r="V1086" s="2"/>
    </row>
    <row r="1087" spans="1:22" s="127" customFormat="1" x14ac:dyDescent="0.25">
      <c r="A1087"/>
      <c r="B1087"/>
      <c r="C1087"/>
      <c r="D1087"/>
      <c r="E1087"/>
      <c r="F1087"/>
      <c r="G1087"/>
      <c r="H1087"/>
      <c r="I1087"/>
      <c r="J1087"/>
      <c r="K1087"/>
      <c r="L1087"/>
      <c r="M1087" s="2"/>
      <c r="N1087" s="2"/>
      <c r="O1087" s="2"/>
      <c r="P1087" s="2"/>
      <c r="Q1087" s="2"/>
      <c r="R1087" s="2"/>
      <c r="S1087" s="2"/>
      <c r="T1087" s="2"/>
      <c r="U1087" s="2"/>
      <c r="V1087" s="2"/>
    </row>
    <row r="1088" spans="1:22" s="127" customFormat="1" x14ac:dyDescent="0.25">
      <c r="A1088"/>
      <c r="B1088"/>
      <c r="C1088"/>
      <c r="D1088"/>
      <c r="E1088"/>
      <c r="F1088"/>
      <c r="G1088"/>
      <c r="H1088"/>
      <c r="I1088"/>
      <c r="J1088"/>
      <c r="K1088"/>
      <c r="L1088"/>
      <c r="M1088" s="2"/>
      <c r="N1088" s="2"/>
      <c r="O1088" s="2"/>
      <c r="P1088" s="2"/>
      <c r="Q1088" s="2"/>
      <c r="R1088" s="2"/>
      <c r="S1088" s="2"/>
      <c r="T1088" s="2"/>
      <c r="U1088" s="2"/>
      <c r="V1088" s="2"/>
    </row>
    <row r="1089" spans="1:22" s="127" customFormat="1" x14ac:dyDescent="0.25">
      <c r="A1089"/>
      <c r="B1089"/>
      <c r="C1089"/>
      <c r="D1089"/>
      <c r="E1089"/>
      <c r="F1089"/>
      <c r="G1089"/>
      <c r="H1089"/>
      <c r="I1089"/>
      <c r="J1089"/>
      <c r="K1089"/>
      <c r="L1089"/>
      <c r="M1089" s="2"/>
      <c r="N1089" s="2"/>
      <c r="O1089" s="2"/>
      <c r="P1089" s="2"/>
      <c r="Q1089" s="2"/>
      <c r="R1089" s="2"/>
      <c r="S1089" s="2"/>
      <c r="T1089" s="2"/>
      <c r="U1089" s="2"/>
      <c r="V1089" s="2"/>
    </row>
    <row r="1090" spans="1:22" s="127" customFormat="1" x14ac:dyDescent="0.25">
      <c r="A1090"/>
      <c r="B1090"/>
      <c r="C1090"/>
      <c r="D1090"/>
      <c r="E1090"/>
      <c r="F1090"/>
      <c r="G1090"/>
      <c r="H1090"/>
      <c r="I1090"/>
      <c r="J1090"/>
      <c r="K1090"/>
      <c r="L1090"/>
      <c r="M1090" s="2"/>
      <c r="N1090" s="2"/>
      <c r="O1090" s="2"/>
      <c r="P1090" s="2"/>
      <c r="Q1090" s="2"/>
      <c r="R1090" s="2"/>
      <c r="S1090" s="2"/>
      <c r="T1090" s="2"/>
      <c r="U1090" s="2"/>
      <c r="V1090" s="2"/>
    </row>
    <row r="1091" spans="1:22" s="127" customFormat="1" x14ac:dyDescent="0.25">
      <c r="A1091"/>
      <c r="B1091"/>
      <c r="C1091"/>
      <c r="D1091"/>
      <c r="E1091"/>
      <c r="F1091"/>
      <c r="G1091"/>
      <c r="H1091"/>
      <c r="I1091"/>
      <c r="J1091"/>
      <c r="K1091"/>
      <c r="L1091"/>
      <c r="M1091" s="2"/>
      <c r="N1091" s="2"/>
      <c r="O1091" s="2"/>
      <c r="P1091" s="2"/>
      <c r="Q1091" s="2"/>
      <c r="R1091" s="2"/>
      <c r="S1091" s="2"/>
      <c r="T1091" s="2"/>
      <c r="U1091" s="2"/>
      <c r="V1091" s="2"/>
    </row>
    <row r="1092" spans="1:22" s="127" customFormat="1" x14ac:dyDescent="0.25">
      <c r="A1092"/>
      <c r="B1092"/>
      <c r="C1092"/>
      <c r="D1092"/>
      <c r="E1092"/>
      <c r="F1092"/>
      <c r="G1092"/>
      <c r="H1092"/>
      <c r="I1092"/>
      <c r="J1092"/>
      <c r="K1092"/>
      <c r="L1092"/>
      <c r="M1092" s="2"/>
      <c r="N1092" s="2"/>
      <c r="O1092" s="2"/>
      <c r="P1092" s="2"/>
      <c r="Q1092" s="2"/>
      <c r="R1092" s="2"/>
      <c r="S1092" s="2"/>
      <c r="T1092" s="2"/>
      <c r="U1092" s="2"/>
      <c r="V1092" s="2"/>
    </row>
    <row r="1093" spans="1:22" s="127" customFormat="1" x14ac:dyDescent="0.25">
      <c r="A1093"/>
      <c r="B1093"/>
      <c r="C1093"/>
      <c r="D1093"/>
      <c r="E1093"/>
      <c r="F1093"/>
      <c r="G1093"/>
      <c r="H1093"/>
      <c r="I1093"/>
      <c r="J1093"/>
      <c r="K1093"/>
      <c r="L1093"/>
      <c r="M1093" s="2"/>
      <c r="N1093" s="2"/>
      <c r="O1093" s="2"/>
      <c r="P1093" s="2"/>
      <c r="Q1093" s="2"/>
      <c r="R1093" s="2"/>
      <c r="S1093" s="2"/>
      <c r="T1093" s="2"/>
      <c r="U1093" s="2"/>
      <c r="V1093" s="2"/>
    </row>
    <row r="1094" spans="1:22" s="127" customFormat="1" x14ac:dyDescent="0.25">
      <c r="A1094"/>
      <c r="B1094"/>
      <c r="C1094"/>
      <c r="D1094"/>
      <c r="E1094"/>
      <c r="F1094"/>
      <c r="G1094"/>
      <c r="H1094"/>
      <c r="I1094"/>
      <c r="J1094"/>
      <c r="K1094"/>
      <c r="L1094"/>
      <c r="M1094" s="2"/>
      <c r="N1094" s="2"/>
      <c r="O1094" s="2"/>
      <c r="P1094" s="2"/>
      <c r="Q1094" s="2"/>
      <c r="R1094" s="2"/>
      <c r="S1094" s="2"/>
      <c r="T1094" s="2"/>
      <c r="U1094" s="2"/>
      <c r="V1094" s="2"/>
    </row>
    <row r="1095" spans="1:22" s="127" customFormat="1" x14ac:dyDescent="0.25">
      <c r="A1095"/>
      <c r="B1095"/>
      <c r="C1095"/>
      <c r="D1095"/>
      <c r="E1095"/>
      <c r="F1095"/>
      <c r="G1095"/>
      <c r="H1095"/>
      <c r="I1095"/>
      <c r="J1095"/>
      <c r="K1095"/>
      <c r="L1095"/>
      <c r="M1095" s="2"/>
      <c r="N1095" s="2"/>
      <c r="O1095" s="2"/>
      <c r="P1095" s="2"/>
      <c r="Q1095" s="2"/>
      <c r="R1095" s="2"/>
      <c r="S1095" s="2"/>
      <c r="T1095" s="2"/>
      <c r="U1095" s="2"/>
      <c r="V1095" s="2"/>
    </row>
    <row r="1096" spans="1:22" s="127" customFormat="1" x14ac:dyDescent="0.25">
      <c r="A1096"/>
      <c r="B1096"/>
      <c r="C1096"/>
      <c r="D1096"/>
      <c r="E1096"/>
      <c r="F1096"/>
      <c r="G1096"/>
      <c r="H1096"/>
      <c r="I1096"/>
      <c r="J1096"/>
      <c r="K1096"/>
      <c r="L1096"/>
      <c r="M1096" s="2"/>
      <c r="N1096" s="2"/>
      <c r="O1096" s="2"/>
      <c r="P1096" s="2"/>
      <c r="Q1096" s="2"/>
      <c r="R1096" s="2"/>
      <c r="S1096" s="2"/>
      <c r="T1096" s="2"/>
      <c r="U1096" s="2"/>
      <c r="V1096" s="2"/>
    </row>
    <row r="1097" spans="1:22" s="127" customFormat="1" x14ac:dyDescent="0.25">
      <c r="A1097"/>
      <c r="B1097"/>
      <c r="C1097"/>
      <c r="D1097"/>
      <c r="E1097"/>
      <c r="F1097"/>
      <c r="G1097"/>
      <c r="H1097"/>
      <c r="I1097"/>
      <c r="J1097"/>
      <c r="K1097"/>
      <c r="L1097"/>
      <c r="M1097" s="2"/>
      <c r="N1097" s="2"/>
      <c r="O1097" s="2"/>
      <c r="P1097" s="2"/>
      <c r="Q1097" s="2"/>
      <c r="R1097" s="2"/>
      <c r="S1097" s="2"/>
      <c r="T1097" s="2"/>
      <c r="U1097" s="2"/>
      <c r="V1097" s="2"/>
    </row>
    <row r="1098" spans="1:22" s="127" customFormat="1" x14ac:dyDescent="0.25">
      <c r="A1098"/>
      <c r="B1098"/>
      <c r="C1098"/>
      <c r="D1098"/>
      <c r="E1098"/>
      <c r="F1098"/>
      <c r="G1098"/>
      <c r="H1098"/>
      <c r="I1098"/>
      <c r="J1098"/>
      <c r="K1098"/>
      <c r="L1098"/>
      <c r="M1098" s="2"/>
      <c r="N1098" s="2"/>
      <c r="O1098" s="2"/>
      <c r="P1098" s="2"/>
      <c r="Q1098" s="2"/>
      <c r="R1098" s="2"/>
      <c r="S1098" s="2"/>
      <c r="T1098" s="2"/>
      <c r="U1098" s="2"/>
      <c r="V1098" s="2"/>
    </row>
    <row r="1099" spans="1:22" s="127" customFormat="1" x14ac:dyDescent="0.25">
      <c r="A1099"/>
      <c r="B1099"/>
      <c r="C1099"/>
      <c r="D1099"/>
      <c r="E1099"/>
      <c r="F1099"/>
      <c r="G1099"/>
      <c r="H1099"/>
      <c r="I1099"/>
      <c r="J1099"/>
      <c r="K1099"/>
      <c r="L1099"/>
      <c r="M1099" s="2"/>
      <c r="N1099" s="2"/>
      <c r="O1099" s="2"/>
      <c r="P1099" s="2"/>
      <c r="Q1099" s="2"/>
      <c r="R1099" s="2"/>
      <c r="S1099" s="2"/>
      <c r="T1099" s="2"/>
      <c r="U1099" s="2"/>
      <c r="V1099" s="2"/>
    </row>
    <row r="1100" spans="1:22" s="127" customFormat="1" x14ac:dyDescent="0.25">
      <c r="A1100"/>
      <c r="B1100"/>
      <c r="C1100"/>
      <c r="D1100"/>
      <c r="E1100"/>
      <c r="F1100"/>
      <c r="G1100"/>
      <c r="H1100"/>
      <c r="I1100"/>
      <c r="J1100"/>
      <c r="K1100"/>
      <c r="L1100"/>
      <c r="M1100" s="2"/>
      <c r="N1100" s="2"/>
      <c r="O1100" s="2"/>
      <c r="P1100" s="2"/>
      <c r="Q1100" s="2"/>
      <c r="R1100" s="2"/>
      <c r="S1100" s="2"/>
      <c r="T1100" s="2"/>
      <c r="U1100" s="2"/>
      <c r="V1100" s="2"/>
    </row>
    <row r="1101" spans="1:22" s="127" customFormat="1" x14ac:dyDescent="0.25">
      <c r="A1101"/>
      <c r="B1101"/>
      <c r="C1101"/>
      <c r="D1101"/>
      <c r="E1101"/>
      <c r="F1101"/>
      <c r="G1101"/>
      <c r="H1101"/>
      <c r="I1101"/>
      <c r="J1101"/>
      <c r="K1101"/>
      <c r="L1101"/>
      <c r="M1101" s="2"/>
      <c r="N1101" s="2"/>
      <c r="O1101" s="2"/>
      <c r="P1101" s="2"/>
      <c r="Q1101" s="2"/>
      <c r="R1101" s="2"/>
      <c r="S1101" s="2"/>
      <c r="T1101" s="2"/>
      <c r="U1101" s="2"/>
      <c r="V1101" s="2"/>
    </row>
    <row r="1102" spans="1:22" s="127" customFormat="1" x14ac:dyDescent="0.25">
      <c r="A1102"/>
      <c r="B1102"/>
      <c r="C1102"/>
      <c r="D1102"/>
      <c r="E1102"/>
      <c r="F1102"/>
      <c r="G1102"/>
      <c r="H1102"/>
      <c r="I1102"/>
      <c r="J1102"/>
      <c r="K1102"/>
      <c r="L1102"/>
      <c r="M1102" s="2"/>
      <c r="N1102" s="2"/>
      <c r="O1102" s="2"/>
      <c r="P1102" s="2"/>
      <c r="Q1102" s="2"/>
      <c r="R1102" s="2"/>
      <c r="S1102" s="2"/>
      <c r="T1102" s="2"/>
      <c r="U1102" s="2"/>
      <c r="V1102" s="2"/>
    </row>
    <row r="1103" spans="1:22" s="127" customFormat="1" x14ac:dyDescent="0.25">
      <c r="A1103"/>
      <c r="B1103"/>
      <c r="C1103"/>
      <c r="D1103"/>
      <c r="E1103"/>
      <c r="F1103"/>
      <c r="G1103"/>
      <c r="H1103"/>
      <c r="I1103"/>
      <c r="J1103"/>
      <c r="K1103"/>
      <c r="L1103"/>
      <c r="M1103" s="2"/>
      <c r="N1103" s="2"/>
      <c r="O1103" s="2"/>
      <c r="P1103" s="2"/>
      <c r="Q1103" s="2"/>
      <c r="R1103" s="2"/>
      <c r="S1103" s="2"/>
      <c r="T1103" s="2"/>
      <c r="U1103" s="2"/>
      <c r="V1103" s="2"/>
    </row>
    <row r="1104" spans="1:22" s="127" customFormat="1" x14ac:dyDescent="0.25">
      <c r="A1104"/>
      <c r="B1104"/>
      <c r="C1104"/>
      <c r="D1104"/>
      <c r="E1104"/>
      <c r="F1104"/>
      <c r="G1104"/>
      <c r="H1104"/>
      <c r="I1104"/>
      <c r="J1104"/>
      <c r="K1104"/>
      <c r="L1104"/>
      <c r="M1104" s="2"/>
      <c r="N1104" s="2"/>
      <c r="O1104" s="2"/>
      <c r="P1104" s="2"/>
      <c r="Q1104" s="2"/>
      <c r="R1104" s="2"/>
      <c r="S1104" s="2"/>
      <c r="T1104" s="2"/>
      <c r="U1104" s="2"/>
      <c r="V1104" s="2"/>
    </row>
    <row r="1105" spans="1:22" s="127" customFormat="1" x14ac:dyDescent="0.25">
      <c r="A1105"/>
      <c r="B1105"/>
      <c r="C1105"/>
      <c r="D1105"/>
      <c r="E1105"/>
      <c r="F1105"/>
      <c r="G1105"/>
      <c r="H1105"/>
      <c r="I1105"/>
      <c r="J1105"/>
      <c r="K1105"/>
      <c r="L1105"/>
      <c r="M1105" s="2"/>
      <c r="N1105" s="2"/>
      <c r="O1105" s="2"/>
      <c r="P1105" s="2"/>
      <c r="Q1105" s="2"/>
      <c r="R1105" s="2"/>
      <c r="S1105" s="2"/>
      <c r="T1105" s="2"/>
      <c r="U1105" s="2"/>
      <c r="V1105" s="2"/>
    </row>
    <row r="1106" spans="1:22" s="127" customFormat="1" x14ac:dyDescent="0.25">
      <c r="A1106"/>
      <c r="B1106"/>
      <c r="C1106"/>
      <c r="D1106"/>
      <c r="E1106"/>
      <c r="F1106"/>
      <c r="G1106"/>
      <c r="H1106"/>
      <c r="I1106"/>
      <c r="J1106"/>
      <c r="K1106"/>
      <c r="L1106"/>
      <c r="M1106" s="2"/>
      <c r="N1106" s="2"/>
      <c r="O1106" s="2"/>
      <c r="P1106" s="2"/>
      <c r="Q1106" s="2"/>
      <c r="R1106" s="2"/>
      <c r="S1106" s="2"/>
      <c r="T1106" s="2"/>
      <c r="U1106" s="2"/>
      <c r="V1106" s="2"/>
    </row>
    <row r="1107" spans="1:22" s="127" customFormat="1" x14ac:dyDescent="0.25">
      <c r="A1107"/>
      <c r="B1107"/>
      <c r="C1107"/>
      <c r="D1107"/>
      <c r="E1107"/>
      <c r="F1107"/>
      <c r="G1107"/>
      <c r="H1107"/>
      <c r="I1107"/>
      <c r="J1107"/>
      <c r="K1107"/>
      <c r="L1107"/>
      <c r="M1107" s="2"/>
      <c r="N1107" s="2"/>
      <c r="O1107" s="2"/>
      <c r="P1107" s="2"/>
      <c r="Q1107" s="2"/>
      <c r="R1107" s="2"/>
      <c r="S1107" s="2"/>
      <c r="T1107" s="2"/>
      <c r="U1107" s="2"/>
      <c r="V1107" s="2"/>
    </row>
    <row r="1108" spans="1:22" s="127" customFormat="1" x14ac:dyDescent="0.25">
      <c r="A1108"/>
      <c r="B1108"/>
      <c r="C1108"/>
      <c r="D1108"/>
      <c r="E1108"/>
      <c r="F1108"/>
      <c r="G1108"/>
      <c r="H1108"/>
      <c r="I1108"/>
      <c r="J1108"/>
      <c r="K1108"/>
      <c r="L1108"/>
      <c r="M1108" s="2"/>
      <c r="N1108" s="2"/>
      <c r="O1108" s="2"/>
      <c r="P1108" s="2"/>
      <c r="Q1108" s="2"/>
      <c r="R1108" s="2"/>
      <c r="S1108" s="2"/>
      <c r="T1108" s="2"/>
      <c r="U1108" s="2"/>
      <c r="V1108" s="2"/>
    </row>
    <row r="1109" spans="1:22" s="127" customFormat="1" x14ac:dyDescent="0.25">
      <c r="A1109"/>
      <c r="B1109"/>
      <c r="C1109"/>
      <c r="D1109"/>
      <c r="E1109"/>
      <c r="F1109"/>
      <c r="G1109"/>
      <c r="H1109"/>
      <c r="I1109"/>
      <c r="J1109"/>
      <c r="K1109"/>
      <c r="L1109"/>
      <c r="M1109" s="2"/>
      <c r="N1109" s="2"/>
      <c r="O1109" s="2"/>
      <c r="P1109" s="2"/>
      <c r="Q1109" s="2"/>
      <c r="R1109" s="2"/>
      <c r="S1109" s="2"/>
      <c r="T1109" s="2"/>
      <c r="U1109" s="2"/>
      <c r="V1109" s="2"/>
    </row>
    <row r="1110" spans="1:22" s="127" customFormat="1" x14ac:dyDescent="0.25">
      <c r="A1110"/>
      <c r="B1110"/>
      <c r="C1110"/>
      <c r="D1110"/>
      <c r="E1110"/>
      <c r="F1110"/>
      <c r="G1110"/>
      <c r="H1110"/>
      <c r="I1110"/>
      <c r="J1110"/>
      <c r="K1110"/>
      <c r="L1110"/>
      <c r="M1110" s="2"/>
      <c r="N1110" s="2"/>
      <c r="O1110" s="2"/>
      <c r="P1110" s="2"/>
      <c r="Q1110" s="2"/>
      <c r="R1110" s="2"/>
      <c r="S1110" s="2"/>
      <c r="T1110" s="2"/>
      <c r="U1110" s="2"/>
      <c r="V1110" s="2"/>
    </row>
    <row r="1111" spans="1:22" s="127" customFormat="1" x14ac:dyDescent="0.25">
      <c r="A1111"/>
      <c r="B1111"/>
      <c r="C1111"/>
      <c r="D1111"/>
      <c r="E1111"/>
      <c r="F1111"/>
      <c r="G1111"/>
      <c r="H1111"/>
      <c r="I1111"/>
      <c r="J1111"/>
      <c r="K1111"/>
      <c r="L1111"/>
      <c r="M1111" s="2"/>
      <c r="N1111" s="2"/>
      <c r="O1111" s="2"/>
      <c r="P1111" s="2"/>
      <c r="Q1111" s="2"/>
      <c r="R1111" s="2"/>
      <c r="S1111" s="2"/>
      <c r="T1111" s="2"/>
      <c r="U1111" s="2"/>
      <c r="V1111" s="2"/>
    </row>
    <row r="1112" spans="1:22" s="127" customFormat="1" x14ac:dyDescent="0.25">
      <c r="A1112"/>
      <c r="B1112"/>
      <c r="C1112"/>
      <c r="D1112"/>
      <c r="E1112"/>
      <c r="F1112"/>
      <c r="G1112"/>
      <c r="H1112"/>
      <c r="I1112"/>
      <c r="J1112"/>
      <c r="K1112"/>
      <c r="L1112"/>
      <c r="M1112" s="2"/>
      <c r="N1112" s="2"/>
      <c r="O1112" s="2"/>
      <c r="P1112" s="2"/>
      <c r="Q1112" s="2"/>
      <c r="R1112" s="2"/>
      <c r="S1112" s="2"/>
      <c r="T1112" s="2"/>
      <c r="U1112" s="2"/>
      <c r="V1112" s="2"/>
    </row>
    <row r="1113" spans="1:22" s="127" customFormat="1" x14ac:dyDescent="0.25">
      <c r="A1113"/>
      <c r="B1113"/>
      <c r="C1113"/>
      <c r="D1113"/>
      <c r="E1113"/>
      <c r="F1113"/>
      <c r="G1113"/>
      <c r="H1113"/>
      <c r="I1113"/>
      <c r="J1113"/>
      <c r="K1113"/>
      <c r="L1113"/>
      <c r="M1113" s="2"/>
      <c r="N1113" s="2"/>
      <c r="O1113" s="2"/>
      <c r="P1113" s="2"/>
      <c r="Q1113" s="2"/>
      <c r="R1113" s="2"/>
      <c r="S1113" s="2"/>
      <c r="T1113" s="2"/>
      <c r="U1113" s="2"/>
      <c r="V1113" s="2"/>
    </row>
    <row r="1114" spans="1:22" s="127" customFormat="1" x14ac:dyDescent="0.25">
      <c r="A1114"/>
      <c r="B1114"/>
      <c r="C1114"/>
      <c r="D1114"/>
      <c r="E1114"/>
      <c r="F1114"/>
      <c r="G1114"/>
      <c r="H1114"/>
      <c r="I1114"/>
      <c r="J1114"/>
      <c r="K1114"/>
      <c r="L1114"/>
      <c r="M1114" s="2"/>
      <c r="N1114" s="2"/>
      <c r="O1114" s="2"/>
      <c r="P1114" s="2"/>
      <c r="Q1114" s="2"/>
      <c r="R1114" s="2"/>
      <c r="S1114" s="2"/>
      <c r="T1114" s="2"/>
      <c r="U1114" s="2"/>
      <c r="V1114" s="2"/>
    </row>
    <row r="1115" spans="1:22" s="127" customFormat="1" x14ac:dyDescent="0.25">
      <c r="A1115"/>
      <c r="B1115"/>
      <c r="C1115"/>
      <c r="D1115"/>
      <c r="E1115"/>
      <c r="F1115"/>
      <c r="G1115"/>
      <c r="H1115"/>
      <c r="I1115"/>
      <c r="J1115"/>
      <c r="K1115"/>
      <c r="L1115"/>
      <c r="M1115" s="2"/>
      <c r="N1115" s="2"/>
      <c r="O1115" s="2"/>
      <c r="P1115" s="2"/>
      <c r="Q1115" s="2"/>
      <c r="R1115" s="2"/>
      <c r="S1115" s="2"/>
      <c r="T1115" s="2"/>
      <c r="U1115" s="2"/>
      <c r="V1115" s="2"/>
    </row>
    <row r="1116" spans="1:22" s="127" customFormat="1" x14ac:dyDescent="0.25">
      <c r="A1116"/>
      <c r="B1116"/>
      <c r="C1116"/>
      <c r="D1116"/>
      <c r="E1116"/>
      <c r="F1116"/>
      <c r="G1116"/>
      <c r="H1116"/>
      <c r="I1116"/>
      <c r="J1116"/>
      <c r="K1116"/>
      <c r="L1116"/>
      <c r="M1116" s="2"/>
      <c r="N1116" s="2"/>
      <c r="O1116" s="2"/>
      <c r="P1116" s="2"/>
      <c r="Q1116" s="2"/>
      <c r="R1116" s="2"/>
      <c r="S1116" s="2"/>
      <c r="T1116" s="2"/>
      <c r="U1116" s="2"/>
      <c r="V1116" s="2"/>
    </row>
    <row r="1117" spans="1:22" s="127" customFormat="1" x14ac:dyDescent="0.25">
      <c r="A1117"/>
      <c r="B1117"/>
      <c r="C1117"/>
      <c r="D1117"/>
      <c r="E1117"/>
      <c r="F1117"/>
      <c r="G1117"/>
      <c r="H1117"/>
      <c r="I1117"/>
      <c r="J1117"/>
      <c r="K1117"/>
      <c r="L1117"/>
      <c r="M1117" s="2"/>
      <c r="N1117" s="2"/>
      <c r="O1117" s="2"/>
      <c r="P1117" s="2"/>
      <c r="Q1117" s="2"/>
      <c r="R1117" s="2"/>
      <c r="S1117" s="2"/>
      <c r="T1117" s="2"/>
      <c r="U1117" s="2"/>
      <c r="V1117" s="2"/>
    </row>
    <row r="1118" spans="1:22" s="127" customFormat="1" x14ac:dyDescent="0.25">
      <c r="A1118"/>
      <c r="B1118"/>
      <c r="C1118"/>
      <c r="D1118"/>
      <c r="E1118"/>
      <c r="F1118"/>
      <c r="G1118"/>
      <c r="H1118"/>
      <c r="I1118"/>
      <c r="J1118"/>
      <c r="K1118"/>
      <c r="L1118"/>
      <c r="M1118" s="2"/>
      <c r="N1118" s="2"/>
      <c r="O1118" s="2"/>
      <c r="P1118" s="2"/>
      <c r="Q1118" s="2"/>
      <c r="R1118" s="2"/>
      <c r="S1118" s="2"/>
      <c r="T1118" s="2"/>
      <c r="U1118" s="2"/>
      <c r="V1118" s="2"/>
    </row>
    <row r="1119" spans="1:22" s="127" customFormat="1" x14ac:dyDescent="0.25">
      <c r="A1119"/>
      <c r="B1119"/>
      <c r="C1119"/>
      <c r="D1119"/>
      <c r="E1119"/>
      <c r="F1119"/>
      <c r="G1119"/>
      <c r="H1119"/>
      <c r="I1119"/>
      <c r="J1119"/>
      <c r="K1119"/>
      <c r="L1119"/>
      <c r="M1119" s="2"/>
      <c r="N1119" s="2"/>
      <c r="O1119" s="2"/>
      <c r="P1119" s="2"/>
      <c r="Q1119" s="2"/>
      <c r="R1119" s="2"/>
      <c r="S1119" s="2"/>
      <c r="T1119" s="2"/>
      <c r="U1119" s="2"/>
      <c r="V1119" s="2"/>
    </row>
    <row r="1120" spans="1:22" s="127" customFormat="1" x14ac:dyDescent="0.25">
      <c r="A1120"/>
      <c r="B1120"/>
      <c r="C1120"/>
      <c r="D1120"/>
      <c r="E1120"/>
      <c r="F1120"/>
      <c r="G1120"/>
      <c r="H1120"/>
      <c r="I1120"/>
      <c r="J1120"/>
      <c r="K1120"/>
      <c r="L1120"/>
      <c r="M1120" s="2"/>
      <c r="N1120" s="2"/>
      <c r="O1120" s="2"/>
      <c r="P1120" s="2"/>
      <c r="Q1120" s="2"/>
      <c r="R1120" s="2"/>
      <c r="S1120" s="2"/>
      <c r="T1120" s="2"/>
      <c r="U1120" s="2"/>
      <c r="V1120" s="2"/>
    </row>
    <row r="1121" spans="1:22" s="127" customFormat="1" x14ac:dyDescent="0.25">
      <c r="A1121"/>
      <c r="B1121"/>
      <c r="C1121"/>
      <c r="D1121"/>
      <c r="E1121"/>
      <c r="F1121"/>
      <c r="G1121"/>
      <c r="H1121"/>
      <c r="I1121"/>
      <c r="J1121"/>
      <c r="K1121"/>
      <c r="L1121"/>
      <c r="M1121" s="2"/>
      <c r="N1121" s="2"/>
      <c r="O1121" s="2"/>
      <c r="P1121" s="2"/>
      <c r="Q1121" s="2"/>
      <c r="R1121" s="2"/>
      <c r="S1121" s="2"/>
      <c r="T1121" s="2"/>
      <c r="U1121" s="2"/>
      <c r="V1121" s="2"/>
    </row>
    <row r="1122" spans="1:22" s="127" customFormat="1" x14ac:dyDescent="0.25">
      <c r="A1122"/>
      <c r="B1122"/>
      <c r="C1122"/>
      <c r="D1122"/>
      <c r="E1122"/>
      <c r="F1122"/>
      <c r="G1122"/>
      <c r="H1122"/>
      <c r="I1122"/>
      <c r="J1122"/>
      <c r="K1122"/>
      <c r="L1122"/>
      <c r="M1122" s="2"/>
      <c r="N1122" s="2"/>
      <c r="O1122" s="2"/>
      <c r="P1122" s="2"/>
      <c r="Q1122" s="2"/>
      <c r="R1122" s="2"/>
      <c r="S1122" s="2"/>
      <c r="T1122" s="2"/>
      <c r="U1122" s="2"/>
      <c r="V1122" s="2"/>
    </row>
    <row r="1123" spans="1:22" s="127" customFormat="1" x14ac:dyDescent="0.25">
      <c r="A1123"/>
      <c r="B1123"/>
      <c r="C1123"/>
      <c r="D1123"/>
      <c r="E1123"/>
      <c r="F1123"/>
      <c r="G1123"/>
      <c r="H1123"/>
      <c r="I1123"/>
      <c r="J1123"/>
      <c r="K1123"/>
      <c r="L1123"/>
      <c r="M1123" s="2"/>
      <c r="N1123" s="2"/>
      <c r="O1123" s="2"/>
      <c r="P1123" s="2"/>
      <c r="Q1123" s="2"/>
      <c r="R1123" s="2"/>
      <c r="S1123" s="2"/>
      <c r="T1123" s="2"/>
      <c r="U1123" s="2"/>
      <c r="V1123" s="2"/>
    </row>
    <row r="1124" spans="1:22" s="127" customFormat="1" x14ac:dyDescent="0.25">
      <c r="A1124"/>
      <c r="B1124"/>
      <c r="C1124"/>
      <c r="D1124"/>
      <c r="E1124"/>
      <c r="F1124"/>
      <c r="G1124"/>
      <c r="H1124"/>
      <c r="I1124"/>
      <c r="J1124"/>
      <c r="K1124"/>
      <c r="L1124"/>
      <c r="M1124" s="2"/>
      <c r="N1124" s="2"/>
      <c r="O1124" s="2"/>
      <c r="P1124" s="2"/>
      <c r="Q1124" s="2"/>
      <c r="R1124" s="2"/>
      <c r="S1124" s="2"/>
      <c r="T1124" s="2"/>
      <c r="U1124" s="2"/>
      <c r="V1124" s="2"/>
    </row>
    <row r="1125" spans="1:22" s="127" customFormat="1" x14ac:dyDescent="0.25">
      <c r="A1125"/>
      <c r="B1125"/>
      <c r="C1125"/>
      <c r="D1125"/>
      <c r="E1125"/>
      <c r="F1125"/>
      <c r="G1125"/>
      <c r="H1125"/>
      <c r="I1125"/>
      <c r="J1125"/>
      <c r="K1125"/>
      <c r="L1125"/>
      <c r="M1125" s="2"/>
      <c r="N1125" s="2"/>
      <c r="O1125" s="2"/>
      <c r="P1125" s="2"/>
      <c r="Q1125" s="2"/>
      <c r="R1125" s="2"/>
      <c r="S1125" s="2"/>
      <c r="T1125" s="2"/>
      <c r="U1125" s="2"/>
      <c r="V1125" s="2"/>
    </row>
    <row r="1126" spans="1:22" s="127" customFormat="1" x14ac:dyDescent="0.25">
      <c r="A1126"/>
      <c r="B1126"/>
      <c r="C1126"/>
      <c r="D1126"/>
      <c r="E1126"/>
      <c r="F1126"/>
      <c r="G1126"/>
      <c r="H1126"/>
      <c r="I1126"/>
      <c r="J1126"/>
      <c r="K1126"/>
      <c r="L1126"/>
      <c r="M1126" s="2"/>
      <c r="N1126" s="2"/>
      <c r="O1126" s="2"/>
      <c r="P1126" s="2"/>
      <c r="Q1126" s="2"/>
      <c r="R1126" s="2"/>
      <c r="S1126" s="2"/>
      <c r="T1126" s="2"/>
      <c r="U1126" s="2"/>
      <c r="V1126" s="2"/>
    </row>
    <row r="1127" spans="1:22" s="127" customFormat="1" x14ac:dyDescent="0.25">
      <c r="A1127"/>
      <c r="B1127"/>
      <c r="C1127"/>
      <c r="D1127"/>
      <c r="E1127"/>
      <c r="F1127"/>
      <c r="G1127"/>
      <c r="H1127"/>
      <c r="I1127"/>
      <c r="J1127"/>
      <c r="K1127"/>
      <c r="L1127"/>
      <c r="M1127" s="2"/>
      <c r="N1127" s="2"/>
      <c r="O1127" s="2"/>
      <c r="P1127" s="2"/>
      <c r="Q1127" s="2"/>
      <c r="R1127" s="2"/>
      <c r="S1127" s="2"/>
      <c r="T1127" s="2"/>
      <c r="U1127" s="2"/>
      <c r="V1127" s="2"/>
    </row>
    <row r="1128" spans="1:22" s="127" customFormat="1" x14ac:dyDescent="0.25">
      <c r="A1128"/>
      <c r="B1128"/>
      <c r="C1128"/>
      <c r="D1128"/>
      <c r="E1128"/>
      <c r="F1128"/>
      <c r="G1128"/>
      <c r="H1128"/>
      <c r="I1128"/>
      <c r="J1128"/>
      <c r="K1128"/>
      <c r="L1128"/>
      <c r="M1128" s="2"/>
      <c r="N1128" s="2"/>
      <c r="O1128" s="2"/>
      <c r="P1128" s="2"/>
      <c r="Q1128" s="2"/>
      <c r="R1128" s="2"/>
      <c r="S1128" s="2"/>
      <c r="T1128" s="2"/>
      <c r="U1128" s="2"/>
      <c r="V1128" s="2"/>
    </row>
    <row r="1129" spans="1:22" s="127" customFormat="1" x14ac:dyDescent="0.25">
      <c r="A1129"/>
      <c r="B1129"/>
      <c r="C1129"/>
      <c r="D1129"/>
      <c r="E1129"/>
      <c r="F1129"/>
      <c r="G1129"/>
      <c r="H1129"/>
      <c r="I1129"/>
      <c r="J1129"/>
      <c r="K1129"/>
      <c r="L1129"/>
      <c r="M1129" s="2"/>
      <c r="N1129" s="2"/>
      <c r="O1129" s="2"/>
      <c r="P1129" s="2"/>
      <c r="Q1129" s="2"/>
      <c r="R1129" s="2"/>
      <c r="S1129" s="2"/>
      <c r="T1129" s="2"/>
      <c r="U1129" s="2"/>
      <c r="V1129" s="2"/>
    </row>
    <row r="1130" spans="1:22" s="127" customFormat="1" x14ac:dyDescent="0.25">
      <c r="A1130"/>
      <c r="B1130"/>
      <c r="C1130"/>
      <c r="D1130"/>
      <c r="E1130"/>
      <c r="F1130"/>
      <c r="G1130"/>
      <c r="H1130"/>
      <c r="I1130"/>
      <c r="J1130"/>
      <c r="K1130"/>
      <c r="L1130"/>
      <c r="M1130" s="2"/>
      <c r="N1130" s="2"/>
      <c r="O1130" s="2"/>
      <c r="P1130" s="2"/>
      <c r="Q1130" s="2"/>
      <c r="R1130" s="2"/>
      <c r="S1130" s="2"/>
      <c r="T1130" s="2"/>
      <c r="U1130" s="2"/>
      <c r="V1130" s="2"/>
    </row>
    <row r="1131" spans="1:22" s="127" customFormat="1" x14ac:dyDescent="0.25">
      <c r="A1131"/>
      <c r="B1131"/>
      <c r="C1131"/>
      <c r="D1131"/>
      <c r="E1131"/>
      <c r="F1131"/>
      <c r="G1131"/>
      <c r="H1131"/>
      <c r="I1131"/>
      <c r="J1131"/>
      <c r="K1131"/>
      <c r="L1131"/>
      <c r="M1131" s="2"/>
      <c r="N1131" s="2"/>
      <c r="O1131" s="2"/>
      <c r="P1131" s="2"/>
      <c r="Q1131" s="2"/>
      <c r="R1131" s="2"/>
      <c r="S1131" s="2"/>
      <c r="T1131" s="2"/>
      <c r="U1131" s="2"/>
      <c r="V1131" s="2"/>
    </row>
    <row r="1132" spans="1:22" s="127" customFormat="1" x14ac:dyDescent="0.25">
      <c r="A1132"/>
      <c r="B1132"/>
      <c r="C1132"/>
      <c r="D1132"/>
      <c r="E1132"/>
      <c r="F1132"/>
      <c r="G1132"/>
      <c r="H1132"/>
      <c r="I1132"/>
      <c r="J1132"/>
      <c r="K1132"/>
      <c r="L1132"/>
      <c r="M1132" s="2"/>
      <c r="N1132" s="2"/>
      <c r="O1132" s="2"/>
      <c r="P1132" s="2"/>
      <c r="Q1132" s="2"/>
      <c r="R1132" s="2"/>
      <c r="S1132" s="2"/>
      <c r="T1132" s="2"/>
      <c r="U1132" s="2"/>
      <c r="V1132" s="2"/>
    </row>
    <row r="1133" spans="1:22" s="127" customFormat="1" x14ac:dyDescent="0.25">
      <c r="A1133"/>
      <c r="B1133"/>
      <c r="C1133"/>
      <c r="D1133"/>
      <c r="E1133"/>
      <c r="F1133"/>
      <c r="G1133"/>
      <c r="H1133"/>
      <c r="I1133"/>
      <c r="J1133"/>
      <c r="K1133"/>
      <c r="L1133"/>
      <c r="M1133" s="2"/>
      <c r="N1133" s="2"/>
      <c r="O1133" s="2"/>
      <c r="P1133" s="2"/>
      <c r="Q1133" s="2"/>
      <c r="R1133" s="2"/>
      <c r="S1133" s="2"/>
      <c r="T1133" s="2"/>
      <c r="U1133" s="2"/>
      <c r="V1133" s="2"/>
    </row>
    <row r="1134" spans="1:22" s="127" customFormat="1" x14ac:dyDescent="0.25">
      <c r="A1134"/>
      <c r="B1134"/>
      <c r="C1134"/>
      <c r="D1134"/>
      <c r="E1134"/>
      <c r="F1134"/>
      <c r="G1134"/>
      <c r="H1134"/>
      <c r="I1134"/>
      <c r="J1134"/>
      <c r="K1134"/>
      <c r="L1134"/>
      <c r="M1134" s="2"/>
      <c r="N1134" s="2"/>
      <c r="O1134" s="2"/>
      <c r="P1134" s="2"/>
      <c r="Q1134" s="2"/>
      <c r="R1134" s="2"/>
      <c r="S1134" s="2"/>
      <c r="T1134" s="2"/>
      <c r="U1134" s="2"/>
      <c r="V1134" s="2"/>
    </row>
    <row r="1135" spans="1:22" s="127" customFormat="1" x14ac:dyDescent="0.25">
      <c r="A1135"/>
      <c r="B1135"/>
      <c r="C1135"/>
      <c r="D1135"/>
      <c r="E1135"/>
      <c r="F1135"/>
      <c r="G1135"/>
      <c r="H1135"/>
      <c r="I1135"/>
      <c r="J1135"/>
      <c r="K1135"/>
      <c r="L1135"/>
      <c r="M1135" s="2"/>
      <c r="N1135" s="2"/>
      <c r="O1135" s="2"/>
      <c r="P1135" s="2"/>
      <c r="Q1135" s="2"/>
      <c r="R1135" s="2"/>
      <c r="S1135" s="2"/>
      <c r="T1135" s="2"/>
      <c r="U1135" s="2"/>
      <c r="V1135" s="2"/>
    </row>
    <row r="1136" spans="1:22" s="127" customFormat="1" x14ac:dyDescent="0.25">
      <c r="A1136"/>
      <c r="B1136"/>
      <c r="C1136"/>
      <c r="D1136"/>
      <c r="E1136"/>
      <c r="F1136"/>
      <c r="G1136"/>
      <c r="H1136"/>
      <c r="I1136"/>
      <c r="J1136"/>
      <c r="K1136"/>
      <c r="L1136"/>
      <c r="M1136" s="2"/>
      <c r="N1136" s="2"/>
      <c r="O1136" s="2"/>
      <c r="P1136" s="2"/>
      <c r="Q1136" s="2"/>
      <c r="R1136" s="2"/>
      <c r="S1136" s="2"/>
      <c r="T1136" s="2"/>
      <c r="U1136" s="2"/>
      <c r="V1136" s="2"/>
    </row>
    <row r="1137" spans="1:22" s="127" customFormat="1" x14ac:dyDescent="0.25">
      <c r="A1137"/>
      <c r="B1137"/>
      <c r="C1137"/>
      <c r="D1137"/>
      <c r="E1137"/>
      <c r="F1137"/>
      <c r="G1137"/>
      <c r="H1137"/>
      <c r="I1137"/>
      <c r="J1137"/>
      <c r="K1137"/>
      <c r="L1137"/>
      <c r="M1137" s="2"/>
      <c r="N1137" s="2"/>
      <c r="O1137" s="2"/>
      <c r="P1137" s="2"/>
      <c r="Q1137" s="2"/>
      <c r="R1137" s="2"/>
      <c r="S1137" s="2"/>
      <c r="T1137" s="2"/>
      <c r="U1137" s="2"/>
      <c r="V1137" s="2"/>
    </row>
    <row r="1138" spans="1:22" s="127" customFormat="1" x14ac:dyDescent="0.25">
      <c r="A1138"/>
      <c r="B1138"/>
      <c r="C1138"/>
      <c r="D1138"/>
      <c r="E1138"/>
      <c r="F1138"/>
      <c r="G1138"/>
      <c r="H1138"/>
      <c r="I1138"/>
      <c r="J1138"/>
      <c r="K1138"/>
      <c r="L1138"/>
      <c r="M1138" s="2"/>
      <c r="N1138" s="2"/>
      <c r="O1138" s="2"/>
      <c r="P1138" s="2"/>
      <c r="Q1138" s="2"/>
      <c r="R1138" s="2"/>
      <c r="S1138" s="2"/>
      <c r="T1138" s="2"/>
      <c r="U1138" s="2"/>
      <c r="V1138" s="2"/>
    </row>
    <row r="1139" spans="1:22" s="127" customFormat="1" x14ac:dyDescent="0.25">
      <c r="A1139"/>
      <c r="B1139"/>
      <c r="C1139"/>
      <c r="D1139"/>
      <c r="E1139"/>
      <c r="F1139"/>
      <c r="G1139"/>
      <c r="H1139"/>
      <c r="I1139"/>
      <c r="J1139"/>
      <c r="K1139"/>
      <c r="L1139"/>
      <c r="M1139" s="2"/>
      <c r="N1139" s="2"/>
      <c r="O1139" s="2"/>
      <c r="P1139" s="2"/>
      <c r="Q1139" s="2"/>
      <c r="R1139" s="2"/>
      <c r="S1139" s="2"/>
      <c r="T1139" s="2"/>
      <c r="U1139" s="2"/>
      <c r="V1139" s="2"/>
    </row>
    <row r="1140" spans="1:22" s="127" customFormat="1" x14ac:dyDescent="0.25">
      <c r="A1140"/>
      <c r="B1140"/>
      <c r="C1140"/>
      <c r="D1140"/>
      <c r="E1140"/>
      <c r="F1140"/>
      <c r="G1140"/>
      <c r="H1140"/>
      <c r="I1140"/>
      <c r="J1140"/>
      <c r="K1140"/>
      <c r="L1140"/>
      <c r="M1140" s="2"/>
      <c r="N1140" s="2"/>
      <c r="O1140" s="2"/>
      <c r="P1140" s="2"/>
      <c r="Q1140" s="2"/>
      <c r="R1140" s="2"/>
      <c r="S1140" s="2"/>
      <c r="T1140" s="2"/>
      <c r="U1140" s="2"/>
      <c r="V1140" s="2"/>
    </row>
    <row r="1141" spans="1:22" s="127" customFormat="1" x14ac:dyDescent="0.25">
      <c r="A1141"/>
      <c r="B1141"/>
      <c r="C1141"/>
      <c r="D1141"/>
      <c r="E1141"/>
      <c r="F1141"/>
      <c r="G1141"/>
      <c r="H1141"/>
      <c r="I1141"/>
      <c r="J1141"/>
      <c r="K1141"/>
      <c r="L1141"/>
      <c r="M1141" s="2"/>
      <c r="N1141" s="2"/>
      <c r="O1141" s="2"/>
      <c r="P1141" s="2"/>
      <c r="Q1141" s="2"/>
      <c r="R1141" s="2"/>
      <c r="S1141" s="2"/>
      <c r="T1141" s="2"/>
      <c r="U1141" s="2"/>
      <c r="V1141" s="2"/>
    </row>
    <row r="1142" spans="1:22" s="127" customFormat="1" x14ac:dyDescent="0.25">
      <c r="A1142"/>
      <c r="B1142"/>
      <c r="C1142"/>
      <c r="D1142"/>
      <c r="E1142"/>
      <c r="F1142"/>
      <c r="G1142"/>
      <c r="H1142"/>
      <c r="I1142"/>
      <c r="J1142"/>
      <c r="K1142"/>
      <c r="L1142"/>
      <c r="M1142" s="2"/>
      <c r="N1142" s="2"/>
      <c r="O1142" s="2"/>
      <c r="P1142" s="2"/>
      <c r="Q1142" s="2"/>
      <c r="R1142" s="2"/>
      <c r="S1142" s="2"/>
      <c r="T1142" s="2"/>
      <c r="U1142" s="2"/>
      <c r="V1142" s="2"/>
    </row>
    <row r="1143" spans="1:22" s="127" customFormat="1" x14ac:dyDescent="0.25">
      <c r="A1143"/>
      <c r="B1143"/>
      <c r="C1143"/>
      <c r="D1143"/>
      <c r="E1143"/>
      <c r="F1143"/>
      <c r="G1143"/>
      <c r="H1143"/>
      <c r="I1143"/>
      <c r="J1143"/>
      <c r="K1143"/>
      <c r="L1143"/>
      <c r="M1143" s="2"/>
      <c r="N1143" s="2"/>
      <c r="O1143" s="2"/>
      <c r="P1143" s="2"/>
      <c r="Q1143" s="2"/>
      <c r="R1143" s="2"/>
      <c r="S1143" s="2"/>
      <c r="T1143" s="2"/>
      <c r="U1143" s="2"/>
      <c r="V1143" s="2"/>
    </row>
    <row r="1144" spans="1:22" s="127" customFormat="1" x14ac:dyDescent="0.25">
      <c r="A1144"/>
      <c r="B1144"/>
      <c r="C1144"/>
      <c r="D1144"/>
      <c r="E1144"/>
      <c r="F1144"/>
      <c r="G1144"/>
      <c r="H1144"/>
      <c r="I1144"/>
      <c r="J1144"/>
      <c r="K1144"/>
      <c r="L1144"/>
      <c r="M1144" s="2"/>
      <c r="N1144" s="2"/>
      <c r="O1144" s="2"/>
      <c r="P1144" s="2"/>
      <c r="Q1144" s="2"/>
      <c r="R1144" s="2"/>
      <c r="S1144" s="2"/>
      <c r="T1144" s="2"/>
      <c r="U1144" s="2"/>
      <c r="V1144" s="2"/>
    </row>
    <row r="1145" spans="1:22" s="127" customFormat="1" x14ac:dyDescent="0.25">
      <c r="A1145"/>
      <c r="B1145"/>
      <c r="C1145"/>
      <c r="D1145"/>
      <c r="E1145"/>
      <c r="F1145"/>
      <c r="G1145"/>
      <c r="H1145"/>
      <c r="I1145"/>
      <c r="J1145"/>
      <c r="K1145"/>
      <c r="L1145"/>
      <c r="M1145" s="2"/>
      <c r="N1145" s="2"/>
      <c r="O1145" s="2"/>
      <c r="P1145" s="2"/>
      <c r="Q1145" s="2"/>
      <c r="R1145" s="2"/>
      <c r="S1145" s="2"/>
      <c r="T1145" s="2"/>
      <c r="U1145" s="2"/>
      <c r="V1145" s="2"/>
    </row>
    <row r="1146" spans="1:22" s="127" customFormat="1" x14ac:dyDescent="0.25">
      <c r="A1146"/>
      <c r="B1146"/>
      <c r="C1146"/>
      <c r="D1146"/>
      <c r="E1146"/>
      <c r="F1146"/>
      <c r="G1146"/>
      <c r="H1146"/>
      <c r="I1146"/>
      <c r="J1146"/>
      <c r="K1146"/>
      <c r="L1146"/>
      <c r="M1146" s="2"/>
      <c r="N1146" s="2"/>
      <c r="O1146" s="2"/>
      <c r="P1146" s="2"/>
      <c r="Q1146" s="2"/>
      <c r="R1146" s="2"/>
      <c r="S1146" s="2"/>
      <c r="T1146" s="2"/>
      <c r="U1146" s="2"/>
      <c r="V1146" s="2"/>
    </row>
    <row r="1147" spans="1:22" s="127" customFormat="1" x14ac:dyDescent="0.25">
      <c r="A1147"/>
      <c r="B1147"/>
      <c r="C1147"/>
      <c r="D1147"/>
      <c r="E1147"/>
      <c r="F1147"/>
      <c r="G1147"/>
      <c r="H1147"/>
      <c r="I1147"/>
      <c r="J1147"/>
      <c r="K1147"/>
      <c r="L1147"/>
      <c r="M1147" s="2"/>
      <c r="N1147" s="2"/>
      <c r="O1147" s="2"/>
      <c r="P1147" s="2"/>
      <c r="Q1147" s="2"/>
      <c r="R1147" s="2"/>
      <c r="S1147" s="2"/>
      <c r="T1147" s="2"/>
      <c r="U1147" s="2"/>
      <c r="V1147" s="2"/>
    </row>
    <row r="1148" spans="1:22" s="127" customFormat="1" x14ac:dyDescent="0.25">
      <c r="A1148"/>
      <c r="B1148"/>
      <c r="C1148"/>
      <c r="D1148"/>
      <c r="E1148"/>
      <c r="F1148"/>
      <c r="G1148"/>
      <c r="H1148"/>
      <c r="I1148"/>
      <c r="J1148"/>
      <c r="K1148"/>
      <c r="L1148"/>
      <c r="M1148" s="2"/>
      <c r="N1148" s="2"/>
      <c r="O1148" s="2"/>
      <c r="P1148" s="2"/>
      <c r="Q1148" s="2"/>
      <c r="R1148" s="2"/>
      <c r="S1148" s="2"/>
      <c r="T1148" s="2"/>
      <c r="U1148" s="2"/>
      <c r="V1148" s="2"/>
    </row>
    <row r="1149" spans="1:22" s="127" customFormat="1" x14ac:dyDescent="0.25">
      <c r="A1149"/>
      <c r="B1149"/>
      <c r="C1149"/>
      <c r="D1149"/>
      <c r="E1149"/>
      <c r="F1149"/>
      <c r="G1149"/>
      <c r="H1149"/>
      <c r="I1149"/>
      <c r="J1149"/>
      <c r="K1149"/>
      <c r="L1149"/>
      <c r="M1149" s="2"/>
      <c r="N1149" s="2"/>
      <c r="O1149" s="2"/>
      <c r="P1149" s="2"/>
      <c r="Q1149" s="2"/>
      <c r="R1149" s="2"/>
      <c r="S1149" s="2"/>
      <c r="T1149" s="2"/>
      <c r="U1149" s="2"/>
      <c r="V1149" s="2"/>
    </row>
    <row r="1150" spans="1:22" s="127" customFormat="1" x14ac:dyDescent="0.25">
      <c r="A1150"/>
      <c r="B1150"/>
      <c r="C1150"/>
      <c r="D1150"/>
      <c r="E1150"/>
      <c r="F1150"/>
      <c r="G1150"/>
      <c r="H1150"/>
      <c r="I1150"/>
      <c r="J1150"/>
      <c r="K1150"/>
      <c r="L1150"/>
      <c r="M1150" s="2"/>
      <c r="N1150" s="2"/>
      <c r="O1150" s="2"/>
      <c r="P1150" s="2"/>
      <c r="Q1150" s="2"/>
      <c r="R1150" s="2"/>
      <c r="S1150" s="2"/>
      <c r="T1150" s="2"/>
      <c r="U1150" s="2"/>
      <c r="V1150" s="2"/>
    </row>
    <row r="1151" spans="1:22" s="127" customFormat="1" x14ac:dyDescent="0.25">
      <c r="A1151"/>
      <c r="B1151"/>
      <c r="C1151"/>
      <c r="D1151"/>
      <c r="E1151"/>
      <c r="F1151"/>
      <c r="G1151"/>
      <c r="H1151"/>
      <c r="I1151"/>
      <c r="J1151"/>
      <c r="K1151"/>
      <c r="L1151"/>
      <c r="M1151" s="2"/>
      <c r="N1151" s="2"/>
      <c r="O1151" s="2"/>
      <c r="P1151" s="2"/>
      <c r="Q1151" s="2"/>
      <c r="R1151" s="2"/>
      <c r="S1151" s="2"/>
      <c r="T1151" s="2"/>
      <c r="U1151" s="2"/>
      <c r="V1151" s="2"/>
    </row>
    <row r="1152" spans="1:22" s="127" customFormat="1" x14ac:dyDescent="0.25">
      <c r="A1152"/>
      <c r="B1152"/>
      <c r="C1152"/>
      <c r="D1152"/>
      <c r="E1152"/>
      <c r="F1152"/>
      <c r="G1152"/>
      <c r="H1152"/>
      <c r="I1152"/>
      <c r="J1152"/>
      <c r="K1152"/>
      <c r="L1152"/>
      <c r="M1152" s="2"/>
      <c r="N1152" s="2"/>
      <c r="O1152" s="2"/>
      <c r="P1152" s="2"/>
      <c r="Q1152" s="2"/>
      <c r="R1152" s="2"/>
      <c r="S1152" s="2"/>
      <c r="T1152" s="2"/>
      <c r="U1152" s="2"/>
      <c r="V1152" s="2"/>
    </row>
    <row r="1153" spans="1:22" s="127" customFormat="1" x14ac:dyDescent="0.25">
      <c r="A1153"/>
      <c r="B1153"/>
      <c r="C1153"/>
      <c r="D1153"/>
      <c r="E1153"/>
      <c r="F1153"/>
      <c r="G1153"/>
      <c r="H1153"/>
      <c r="I1153"/>
      <c r="J1153"/>
      <c r="K1153"/>
      <c r="L1153"/>
      <c r="M1153" s="2"/>
      <c r="N1153" s="2"/>
      <c r="O1153" s="2"/>
      <c r="P1153" s="2"/>
      <c r="Q1153" s="2"/>
      <c r="R1153" s="2"/>
      <c r="S1153" s="2"/>
      <c r="T1153" s="2"/>
      <c r="U1153" s="2"/>
      <c r="V1153" s="2"/>
    </row>
    <row r="1154" spans="1:22" s="127" customFormat="1" x14ac:dyDescent="0.25">
      <c r="A1154"/>
      <c r="B1154"/>
      <c r="C1154"/>
      <c r="D1154"/>
      <c r="E1154"/>
      <c r="F1154"/>
      <c r="G1154"/>
      <c r="H1154"/>
      <c r="I1154"/>
      <c r="J1154"/>
      <c r="K1154"/>
      <c r="L1154"/>
      <c r="M1154" s="2"/>
      <c r="N1154" s="2"/>
      <c r="O1154" s="2"/>
      <c r="P1154" s="2"/>
      <c r="Q1154" s="2"/>
      <c r="R1154" s="2"/>
      <c r="S1154" s="2"/>
      <c r="T1154" s="2"/>
      <c r="U1154" s="2"/>
      <c r="V1154" s="2"/>
    </row>
    <row r="1155" spans="1:22" s="127" customFormat="1" x14ac:dyDescent="0.25">
      <c r="A1155"/>
      <c r="B1155"/>
      <c r="C1155"/>
      <c r="D1155"/>
      <c r="E1155"/>
      <c r="F1155"/>
      <c r="G1155"/>
      <c r="H1155"/>
      <c r="I1155"/>
      <c r="J1155"/>
      <c r="K1155"/>
      <c r="L1155"/>
      <c r="M1155" s="2"/>
      <c r="N1155" s="2"/>
      <c r="O1155" s="2"/>
      <c r="P1155" s="2"/>
      <c r="Q1155" s="2"/>
      <c r="R1155" s="2"/>
      <c r="S1155" s="2"/>
      <c r="T1155" s="2"/>
      <c r="U1155" s="2"/>
      <c r="V1155" s="2"/>
    </row>
    <row r="1156" spans="1:22" s="127" customFormat="1" x14ac:dyDescent="0.25">
      <c r="A1156"/>
      <c r="B1156"/>
      <c r="C1156"/>
      <c r="D1156"/>
      <c r="E1156"/>
      <c r="F1156"/>
      <c r="G1156"/>
      <c r="H1156"/>
      <c r="I1156"/>
      <c r="J1156"/>
      <c r="K1156"/>
      <c r="L1156"/>
      <c r="M1156" s="2"/>
      <c r="N1156" s="2"/>
      <c r="O1156" s="2"/>
      <c r="P1156" s="2"/>
      <c r="Q1156" s="2"/>
      <c r="R1156" s="2"/>
      <c r="S1156" s="2"/>
      <c r="T1156" s="2"/>
      <c r="U1156" s="2"/>
      <c r="V1156" s="2"/>
    </row>
    <row r="1157" spans="1:22" s="127" customFormat="1" x14ac:dyDescent="0.25">
      <c r="A1157"/>
      <c r="B1157"/>
      <c r="C1157"/>
      <c r="D1157"/>
      <c r="E1157"/>
      <c r="F1157"/>
      <c r="G1157"/>
      <c r="H1157"/>
      <c r="I1157"/>
      <c r="J1157"/>
      <c r="K1157"/>
      <c r="L1157"/>
      <c r="M1157" s="2"/>
      <c r="N1157" s="2"/>
      <c r="O1157" s="2"/>
      <c r="P1157" s="2"/>
      <c r="Q1157" s="2"/>
      <c r="R1157" s="2"/>
      <c r="S1157" s="2"/>
      <c r="T1157" s="2"/>
      <c r="U1157" s="2"/>
      <c r="V1157" s="2"/>
    </row>
    <row r="1158" spans="1:22" s="127" customFormat="1" x14ac:dyDescent="0.25">
      <c r="A1158"/>
      <c r="B1158"/>
      <c r="C1158"/>
      <c r="D1158"/>
      <c r="E1158"/>
      <c r="F1158"/>
      <c r="G1158"/>
      <c r="H1158"/>
      <c r="I1158"/>
      <c r="J1158"/>
      <c r="K1158"/>
      <c r="L1158"/>
      <c r="M1158" s="2"/>
      <c r="N1158" s="2"/>
      <c r="O1158" s="2"/>
      <c r="P1158" s="2"/>
      <c r="Q1158" s="2"/>
      <c r="R1158" s="2"/>
      <c r="S1158" s="2"/>
      <c r="T1158" s="2"/>
      <c r="U1158" s="2"/>
      <c r="V1158" s="2"/>
    </row>
    <row r="1159" spans="1:22" s="127" customFormat="1" x14ac:dyDescent="0.25">
      <c r="A1159"/>
      <c r="B1159"/>
      <c r="C1159"/>
      <c r="D1159"/>
      <c r="E1159"/>
      <c r="F1159"/>
      <c r="G1159"/>
      <c r="H1159"/>
      <c r="I1159"/>
      <c r="J1159"/>
      <c r="K1159"/>
      <c r="L1159"/>
      <c r="M1159" s="2"/>
      <c r="N1159" s="2"/>
      <c r="O1159" s="2"/>
      <c r="P1159" s="2"/>
      <c r="Q1159" s="2"/>
      <c r="R1159" s="2"/>
      <c r="S1159" s="2"/>
      <c r="T1159" s="2"/>
      <c r="U1159" s="2"/>
      <c r="V1159" s="2"/>
    </row>
    <row r="1160" spans="1:22" s="127" customFormat="1" x14ac:dyDescent="0.25">
      <c r="A1160"/>
      <c r="B1160"/>
      <c r="C1160"/>
      <c r="D1160"/>
      <c r="E1160"/>
      <c r="F1160"/>
      <c r="G1160"/>
      <c r="H1160"/>
      <c r="I1160"/>
      <c r="J1160"/>
      <c r="K1160"/>
      <c r="L1160"/>
      <c r="M1160" s="2"/>
      <c r="N1160" s="2"/>
      <c r="O1160" s="2"/>
      <c r="P1160" s="2"/>
      <c r="Q1160" s="2"/>
      <c r="R1160" s="2"/>
      <c r="S1160" s="2"/>
      <c r="T1160" s="2"/>
      <c r="U1160" s="2"/>
      <c r="V1160" s="2"/>
    </row>
    <row r="1161" spans="1:22" s="127" customFormat="1" x14ac:dyDescent="0.25">
      <c r="A1161"/>
      <c r="B1161"/>
      <c r="C1161"/>
      <c r="D1161"/>
      <c r="E1161"/>
      <c r="F1161"/>
      <c r="G1161"/>
      <c r="H1161"/>
      <c r="I1161"/>
      <c r="J1161"/>
      <c r="K1161"/>
      <c r="L1161"/>
      <c r="M1161" s="2"/>
      <c r="N1161" s="2"/>
      <c r="O1161" s="2"/>
      <c r="P1161" s="2"/>
      <c r="Q1161" s="2"/>
      <c r="R1161" s="2"/>
      <c r="S1161" s="2"/>
      <c r="T1161" s="2"/>
      <c r="U1161" s="2"/>
      <c r="V1161" s="2"/>
    </row>
    <row r="1162" spans="1:22" s="127" customFormat="1" x14ac:dyDescent="0.25">
      <c r="A1162"/>
      <c r="B1162"/>
      <c r="C1162"/>
      <c r="D1162"/>
      <c r="E1162"/>
      <c r="F1162"/>
      <c r="G1162"/>
      <c r="H1162"/>
      <c r="I1162"/>
      <c r="J1162"/>
      <c r="K1162"/>
      <c r="L1162"/>
      <c r="M1162" s="2"/>
      <c r="N1162" s="2"/>
      <c r="O1162" s="2"/>
      <c r="P1162" s="2"/>
      <c r="Q1162" s="2"/>
      <c r="R1162" s="2"/>
      <c r="S1162" s="2"/>
      <c r="T1162" s="2"/>
      <c r="U1162" s="2"/>
      <c r="V1162" s="2"/>
    </row>
    <row r="1163" spans="1:22" s="127" customFormat="1" x14ac:dyDescent="0.25">
      <c r="A1163"/>
      <c r="B1163"/>
      <c r="C1163"/>
      <c r="D1163"/>
      <c r="E1163"/>
      <c r="F1163"/>
      <c r="G1163"/>
      <c r="H1163"/>
      <c r="I1163"/>
      <c r="J1163"/>
      <c r="K1163"/>
      <c r="L1163"/>
      <c r="M1163" s="2"/>
      <c r="N1163" s="2"/>
      <c r="O1163" s="2"/>
      <c r="P1163" s="2"/>
      <c r="Q1163" s="2"/>
      <c r="R1163" s="2"/>
      <c r="S1163" s="2"/>
      <c r="T1163" s="2"/>
      <c r="U1163" s="2"/>
      <c r="V1163" s="2"/>
    </row>
    <row r="1164" spans="1:22" s="127" customFormat="1" x14ac:dyDescent="0.25">
      <c r="A1164"/>
      <c r="B1164"/>
      <c r="C1164"/>
      <c r="D1164"/>
      <c r="E1164"/>
      <c r="F1164"/>
      <c r="G1164"/>
      <c r="H1164"/>
      <c r="I1164"/>
      <c r="J1164"/>
      <c r="K1164"/>
      <c r="L1164"/>
      <c r="M1164" s="2"/>
      <c r="N1164" s="2"/>
      <c r="O1164" s="2"/>
      <c r="P1164" s="2"/>
      <c r="Q1164" s="2"/>
      <c r="R1164" s="2"/>
      <c r="S1164" s="2"/>
      <c r="T1164" s="2"/>
      <c r="U1164" s="2"/>
      <c r="V1164" s="2"/>
    </row>
    <row r="1165" spans="1:22" s="127" customFormat="1" x14ac:dyDescent="0.25">
      <c r="A1165"/>
      <c r="B1165"/>
      <c r="C1165"/>
      <c r="D1165"/>
      <c r="E1165"/>
      <c r="F1165"/>
      <c r="G1165"/>
      <c r="H1165"/>
      <c r="I1165"/>
      <c r="J1165"/>
      <c r="K1165"/>
      <c r="L1165"/>
      <c r="M1165" s="2"/>
      <c r="N1165" s="2"/>
      <c r="O1165" s="2"/>
      <c r="P1165" s="2"/>
      <c r="Q1165" s="2"/>
      <c r="R1165" s="2"/>
      <c r="S1165" s="2"/>
      <c r="T1165" s="2"/>
      <c r="U1165" s="2"/>
      <c r="V1165" s="2"/>
    </row>
    <row r="1166" spans="1:22" s="127" customFormat="1" x14ac:dyDescent="0.25">
      <c r="A1166"/>
      <c r="B1166"/>
      <c r="C1166"/>
      <c r="D1166"/>
      <c r="E1166"/>
      <c r="F1166"/>
      <c r="G1166"/>
      <c r="H1166"/>
      <c r="I1166"/>
      <c r="J1166"/>
      <c r="K1166"/>
      <c r="L1166"/>
      <c r="M1166" s="2"/>
      <c r="N1166" s="2"/>
      <c r="O1166" s="2"/>
      <c r="P1166" s="2"/>
      <c r="Q1166" s="2"/>
      <c r="R1166" s="2"/>
      <c r="S1166" s="2"/>
      <c r="T1166" s="2"/>
      <c r="U1166" s="2"/>
      <c r="V1166" s="2"/>
    </row>
    <row r="1167" spans="1:22" s="127" customFormat="1" x14ac:dyDescent="0.25">
      <c r="A1167"/>
      <c r="B1167"/>
      <c r="C1167"/>
      <c r="D1167"/>
      <c r="E1167"/>
      <c r="F1167"/>
      <c r="G1167"/>
      <c r="H1167"/>
      <c r="I1167"/>
      <c r="J1167"/>
      <c r="K1167"/>
      <c r="L1167"/>
      <c r="M1167" s="2"/>
      <c r="N1167" s="2"/>
      <c r="O1167" s="2"/>
      <c r="P1167" s="2"/>
      <c r="Q1167" s="2"/>
      <c r="R1167" s="2"/>
      <c r="S1167" s="2"/>
      <c r="T1167" s="2"/>
      <c r="U1167" s="2"/>
      <c r="V1167" s="2"/>
    </row>
    <row r="1168" spans="1:22" s="127" customFormat="1" x14ac:dyDescent="0.25">
      <c r="A1168"/>
      <c r="B1168"/>
      <c r="C1168"/>
      <c r="D1168"/>
      <c r="E1168"/>
      <c r="F1168"/>
      <c r="G1168"/>
      <c r="H1168"/>
      <c r="I1168"/>
      <c r="J1168"/>
      <c r="K1168"/>
      <c r="L1168"/>
      <c r="M1168" s="2"/>
      <c r="N1168" s="2"/>
      <c r="O1168" s="2"/>
      <c r="P1168" s="2"/>
      <c r="Q1168" s="2"/>
      <c r="R1168" s="2"/>
      <c r="S1168" s="2"/>
      <c r="T1168" s="2"/>
      <c r="U1168" s="2"/>
      <c r="V1168" s="2"/>
    </row>
    <row r="1169" spans="1:22" s="127" customFormat="1" x14ac:dyDescent="0.25">
      <c r="A1169"/>
      <c r="B1169"/>
      <c r="C1169"/>
      <c r="D1169"/>
      <c r="E1169"/>
      <c r="F1169"/>
      <c r="G1169"/>
      <c r="H1169"/>
      <c r="I1169"/>
      <c r="J1169"/>
      <c r="K1169"/>
      <c r="L1169"/>
      <c r="M1169" s="2"/>
      <c r="N1169" s="2"/>
      <c r="O1169" s="2"/>
      <c r="P1169" s="2"/>
      <c r="Q1169" s="2"/>
      <c r="R1169" s="2"/>
      <c r="S1169" s="2"/>
      <c r="T1169" s="2"/>
      <c r="U1169" s="2"/>
      <c r="V1169" s="2"/>
    </row>
    <row r="1170" spans="1:22" s="127" customFormat="1" x14ac:dyDescent="0.25">
      <c r="A1170"/>
      <c r="B1170"/>
      <c r="C1170"/>
      <c r="D1170"/>
      <c r="E1170"/>
      <c r="F1170"/>
      <c r="G1170"/>
      <c r="H1170"/>
      <c r="I1170"/>
      <c r="J1170"/>
      <c r="K1170"/>
      <c r="L1170"/>
      <c r="M1170" s="2"/>
      <c r="N1170" s="2"/>
      <c r="O1170" s="2"/>
      <c r="P1170" s="2"/>
      <c r="Q1170" s="2"/>
      <c r="R1170" s="2"/>
      <c r="S1170" s="2"/>
      <c r="T1170" s="2"/>
      <c r="U1170" s="2"/>
      <c r="V1170" s="2"/>
    </row>
    <row r="1171" spans="1:22" s="127" customFormat="1" x14ac:dyDescent="0.25">
      <c r="A1171"/>
      <c r="B1171"/>
      <c r="C1171"/>
      <c r="D1171"/>
      <c r="E1171"/>
      <c r="F1171"/>
      <c r="G1171"/>
      <c r="H1171"/>
      <c r="I1171"/>
      <c r="J1171"/>
      <c r="K1171"/>
      <c r="L1171"/>
      <c r="M1171" s="2"/>
      <c r="N1171" s="2"/>
      <c r="O1171" s="2"/>
      <c r="P1171" s="2"/>
      <c r="Q1171" s="2"/>
      <c r="R1171" s="2"/>
      <c r="S1171" s="2"/>
      <c r="T1171" s="2"/>
      <c r="U1171" s="2"/>
      <c r="V1171" s="2"/>
    </row>
    <row r="1172" spans="1:22" s="127" customFormat="1" x14ac:dyDescent="0.25">
      <c r="A1172"/>
      <c r="B1172"/>
      <c r="C1172"/>
      <c r="D1172"/>
      <c r="E1172"/>
      <c r="F1172"/>
      <c r="G1172"/>
      <c r="H1172"/>
      <c r="I1172"/>
      <c r="J1172"/>
      <c r="K1172"/>
      <c r="L1172"/>
      <c r="M1172" s="2"/>
      <c r="N1172" s="2"/>
      <c r="O1172" s="2"/>
      <c r="P1172" s="2"/>
      <c r="Q1172" s="2"/>
      <c r="R1172" s="2"/>
      <c r="S1172" s="2"/>
      <c r="T1172" s="2"/>
      <c r="U1172" s="2"/>
      <c r="V1172" s="2"/>
    </row>
    <row r="1173" spans="1:22" s="127" customFormat="1" x14ac:dyDescent="0.25">
      <c r="A1173"/>
      <c r="B1173"/>
      <c r="C1173"/>
      <c r="D1173"/>
      <c r="E1173"/>
      <c r="F1173"/>
      <c r="G1173"/>
      <c r="H1173"/>
      <c r="I1173"/>
      <c r="J1173"/>
      <c r="K1173"/>
      <c r="L1173"/>
      <c r="M1173" s="2"/>
      <c r="N1173" s="2"/>
      <c r="O1173" s="2"/>
      <c r="P1173" s="2"/>
      <c r="Q1173" s="2"/>
      <c r="R1173" s="2"/>
      <c r="S1173" s="2"/>
      <c r="T1173" s="2"/>
      <c r="U1173" s="2"/>
      <c r="V1173" s="2"/>
    </row>
    <row r="1174" spans="1:22" s="127" customFormat="1" x14ac:dyDescent="0.25">
      <c r="A1174"/>
      <c r="B1174"/>
      <c r="C1174"/>
      <c r="D1174"/>
      <c r="E1174"/>
      <c r="F1174"/>
      <c r="G1174"/>
      <c r="H1174"/>
      <c r="I1174"/>
      <c r="J1174"/>
      <c r="K1174"/>
      <c r="L1174"/>
      <c r="M1174" s="2"/>
      <c r="N1174" s="2"/>
      <c r="O1174" s="2"/>
      <c r="P1174" s="2"/>
      <c r="Q1174" s="2"/>
      <c r="R1174" s="2"/>
      <c r="S1174" s="2"/>
      <c r="T1174" s="2"/>
      <c r="U1174" s="2"/>
      <c r="V1174" s="2"/>
    </row>
    <row r="1175" spans="1:22" s="127" customFormat="1" x14ac:dyDescent="0.25">
      <c r="A1175"/>
      <c r="B1175"/>
      <c r="C1175"/>
      <c r="D1175"/>
      <c r="E1175"/>
      <c r="F1175"/>
      <c r="G1175"/>
      <c r="H1175"/>
      <c r="I1175"/>
      <c r="J1175"/>
      <c r="K1175"/>
      <c r="L1175"/>
      <c r="M1175" s="2"/>
      <c r="N1175" s="2"/>
      <c r="O1175" s="2"/>
      <c r="P1175" s="2"/>
      <c r="Q1175" s="2"/>
      <c r="R1175" s="2"/>
      <c r="S1175" s="2"/>
      <c r="T1175" s="2"/>
      <c r="U1175" s="2"/>
      <c r="V1175" s="2"/>
    </row>
    <row r="1176" spans="1:22" s="127" customFormat="1" x14ac:dyDescent="0.25">
      <c r="A1176"/>
      <c r="B1176"/>
      <c r="C1176"/>
      <c r="D1176"/>
      <c r="E1176"/>
      <c r="F1176"/>
      <c r="G1176"/>
      <c r="H1176"/>
      <c r="I1176"/>
      <c r="J1176"/>
      <c r="K1176"/>
      <c r="L1176"/>
      <c r="M1176" s="2"/>
      <c r="N1176" s="2"/>
      <c r="O1176" s="2"/>
      <c r="P1176" s="2"/>
      <c r="Q1176" s="2"/>
      <c r="R1176" s="2"/>
      <c r="S1176" s="2"/>
      <c r="T1176" s="2"/>
      <c r="U1176" s="2"/>
      <c r="V1176" s="2"/>
    </row>
    <row r="1177" spans="1:22" s="127" customFormat="1" x14ac:dyDescent="0.25">
      <c r="A1177"/>
      <c r="B1177"/>
      <c r="C1177"/>
      <c r="D1177"/>
      <c r="E1177"/>
      <c r="F1177"/>
      <c r="G1177"/>
      <c r="H1177"/>
      <c r="I1177"/>
      <c r="J1177"/>
      <c r="K1177"/>
      <c r="L1177"/>
      <c r="M1177" s="2"/>
      <c r="N1177" s="2"/>
      <c r="O1177" s="2"/>
      <c r="P1177" s="2"/>
      <c r="Q1177" s="2"/>
      <c r="R1177" s="2"/>
      <c r="S1177" s="2"/>
      <c r="T1177" s="2"/>
      <c r="U1177" s="2"/>
      <c r="V1177" s="2"/>
    </row>
    <row r="1178" spans="1:22" s="127" customFormat="1" x14ac:dyDescent="0.25">
      <c r="A1178"/>
      <c r="B1178"/>
      <c r="C1178"/>
      <c r="D1178"/>
      <c r="E1178"/>
      <c r="F1178"/>
      <c r="G1178"/>
      <c r="H1178"/>
      <c r="I1178"/>
      <c r="J1178"/>
      <c r="K1178"/>
      <c r="L1178"/>
      <c r="M1178" s="2"/>
      <c r="N1178" s="2"/>
      <c r="O1178" s="2"/>
      <c r="P1178" s="2"/>
      <c r="Q1178" s="2"/>
      <c r="R1178" s="2"/>
      <c r="S1178" s="2"/>
      <c r="T1178" s="2"/>
      <c r="U1178" s="2"/>
      <c r="V1178" s="2"/>
    </row>
    <row r="1179" spans="1:22" s="127" customFormat="1" x14ac:dyDescent="0.25">
      <c r="A1179"/>
      <c r="B1179"/>
      <c r="C1179"/>
      <c r="D1179"/>
      <c r="E1179"/>
      <c r="F1179"/>
      <c r="G1179"/>
      <c r="H1179"/>
      <c r="I1179"/>
      <c r="J1179"/>
      <c r="K1179"/>
      <c r="L1179"/>
      <c r="M1179" s="2"/>
      <c r="N1179" s="2"/>
      <c r="O1179" s="2"/>
      <c r="P1179" s="2"/>
      <c r="Q1179" s="2"/>
      <c r="R1179" s="2"/>
      <c r="S1179" s="2"/>
      <c r="T1179" s="2"/>
      <c r="U1179" s="2"/>
      <c r="V1179" s="2"/>
    </row>
    <row r="1180" spans="1:22" s="127" customFormat="1" x14ac:dyDescent="0.25">
      <c r="A1180"/>
      <c r="B1180"/>
      <c r="C1180"/>
      <c r="D1180"/>
      <c r="E1180"/>
      <c r="F1180"/>
      <c r="G1180"/>
      <c r="H1180"/>
      <c r="I1180"/>
      <c r="J1180"/>
      <c r="K1180"/>
      <c r="L1180"/>
      <c r="M1180" s="2"/>
      <c r="N1180" s="2"/>
      <c r="O1180" s="2"/>
      <c r="P1180" s="2"/>
      <c r="Q1180" s="2"/>
      <c r="R1180" s="2"/>
      <c r="S1180" s="2"/>
      <c r="T1180" s="2"/>
      <c r="U1180" s="2"/>
      <c r="V1180" s="2"/>
    </row>
    <row r="1181" spans="1:22" s="127" customFormat="1" x14ac:dyDescent="0.25">
      <c r="A1181"/>
      <c r="B1181"/>
      <c r="C1181"/>
      <c r="D1181"/>
      <c r="E1181"/>
      <c r="F1181"/>
      <c r="G1181"/>
      <c r="H1181"/>
      <c r="I1181"/>
      <c r="J1181"/>
      <c r="K1181"/>
      <c r="L1181"/>
      <c r="M1181" s="2"/>
      <c r="N1181" s="2"/>
      <c r="O1181" s="2"/>
      <c r="P1181" s="2"/>
      <c r="Q1181" s="2"/>
      <c r="R1181" s="2"/>
      <c r="S1181" s="2"/>
      <c r="T1181" s="2"/>
      <c r="U1181" s="2"/>
      <c r="V1181" s="2"/>
    </row>
    <row r="1182" spans="1:22" s="127" customFormat="1" x14ac:dyDescent="0.25">
      <c r="A1182"/>
      <c r="B1182"/>
      <c r="C1182"/>
      <c r="D1182"/>
      <c r="E1182"/>
      <c r="F1182"/>
      <c r="G1182"/>
      <c r="H1182"/>
      <c r="I1182"/>
      <c r="J1182"/>
      <c r="K1182"/>
      <c r="L1182"/>
      <c r="M1182" s="2"/>
      <c r="N1182" s="2"/>
      <c r="O1182" s="2"/>
      <c r="P1182" s="2"/>
      <c r="Q1182" s="2"/>
      <c r="R1182" s="2"/>
      <c r="S1182" s="2"/>
      <c r="T1182" s="2"/>
      <c r="U1182" s="2"/>
      <c r="V1182" s="2"/>
    </row>
    <row r="1183" spans="1:22" s="127" customFormat="1" x14ac:dyDescent="0.25">
      <c r="A1183"/>
      <c r="B1183"/>
      <c r="C1183"/>
      <c r="D1183"/>
      <c r="E1183"/>
      <c r="F1183"/>
      <c r="G1183"/>
      <c r="H1183"/>
      <c r="I1183"/>
      <c r="J1183"/>
      <c r="K1183"/>
      <c r="L1183"/>
      <c r="M1183" s="2"/>
      <c r="N1183" s="2"/>
      <c r="O1183" s="2"/>
      <c r="P1183" s="2"/>
      <c r="Q1183" s="2"/>
      <c r="R1183" s="2"/>
      <c r="S1183" s="2"/>
      <c r="T1183" s="2"/>
      <c r="U1183" s="2"/>
      <c r="V1183" s="2"/>
    </row>
    <row r="1184" spans="1:22" s="127" customFormat="1" x14ac:dyDescent="0.25">
      <c r="A1184"/>
      <c r="B1184"/>
      <c r="C1184"/>
      <c r="D1184"/>
      <c r="E1184"/>
      <c r="F1184"/>
      <c r="G1184"/>
      <c r="H1184"/>
      <c r="I1184"/>
      <c r="J1184"/>
      <c r="K1184"/>
      <c r="L1184"/>
      <c r="M1184" s="2"/>
      <c r="N1184" s="2"/>
      <c r="O1184" s="2"/>
      <c r="P1184" s="2"/>
      <c r="Q1184" s="2"/>
      <c r="R1184" s="2"/>
      <c r="S1184" s="2"/>
      <c r="T1184" s="2"/>
      <c r="U1184" s="2"/>
      <c r="V1184" s="2"/>
    </row>
    <row r="1185" spans="1:22" s="127" customFormat="1" x14ac:dyDescent="0.25">
      <c r="A1185"/>
      <c r="B1185"/>
      <c r="C1185"/>
      <c r="D1185"/>
      <c r="E1185"/>
      <c r="F1185"/>
      <c r="G1185"/>
      <c r="H1185"/>
      <c r="I1185"/>
      <c r="J1185"/>
      <c r="K1185"/>
      <c r="L1185"/>
      <c r="M1185" s="2"/>
      <c r="N1185" s="2"/>
      <c r="O1185" s="2"/>
      <c r="P1185" s="2"/>
      <c r="Q1185" s="2"/>
      <c r="R1185" s="2"/>
      <c r="S1185" s="2"/>
      <c r="T1185" s="2"/>
      <c r="U1185" s="2"/>
      <c r="V1185" s="2"/>
    </row>
    <row r="1186" spans="1:22" s="127" customFormat="1" x14ac:dyDescent="0.25">
      <c r="A1186"/>
      <c r="B1186"/>
      <c r="C1186"/>
      <c r="D1186"/>
      <c r="E1186"/>
      <c r="F1186"/>
      <c r="G1186"/>
      <c r="H1186"/>
      <c r="I1186"/>
      <c r="J1186"/>
      <c r="K1186"/>
      <c r="L1186"/>
      <c r="M1186" s="2"/>
      <c r="N1186" s="2"/>
      <c r="O1186" s="2"/>
      <c r="P1186" s="2"/>
      <c r="Q1186" s="2"/>
      <c r="R1186" s="2"/>
      <c r="S1186" s="2"/>
      <c r="T1186" s="2"/>
      <c r="U1186" s="2"/>
      <c r="V1186" s="2"/>
    </row>
    <row r="1187" spans="1:22" s="127" customFormat="1" x14ac:dyDescent="0.25">
      <c r="A1187"/>
      <c r="B1187"/>
      <c r="C1187"/>
      <c r="D1187"/>
      <c r="E1187"/>
      <c r="F1187"/>
      <c r="G1187"/>
      <c r="H1187"/>
      <c r="I1187"/>
      <c r="J1187"/>
      <c r="K1187"/>
      <c r="L1187"/>
      <c r="M1187" s="2"/>
      <c r="N1187" s="2"/>
      <c r="O1187" s="2"/>
      <c r="P1187" s="2"/>
      <c r="Q1187" s="2"/>
      <c r="R1187" s="2"/>
      <c r="S1187" s="2"/>
      <c r="T1187" s="2"/>
      <c r="U1187" s="2"/>
      <c r="V1187" s="2"/>
    </row>
    <row r="1188" spans="1:22" s="127" customFormat="1" x14ac:dyDescent="0.25">
      <c r="A1188"/>
      <c r="B1188"/>
      <c r="C1188"/>
      <c r="D1188"/>
      <c r="E1188"/>
      <c r="F1188"/>
      <c r="G1188"/>
      <c r="H1188"/>
      <c r="I1188"/>
      <c r="J1188"/>
      <c r="K1188"/>
      <c r="L1188"/>
      <c r="M1188" s="2"/>
      <c r="N1188" s="2"/>
      <c r="O1188" s="2"/>
      <c r="P1188" s="2"/>
      <c r="Q1188" s="2"/>
      <c r="R1188" s="2"/>
      <c r="S1188" s="2"/>
      <c r="T1188" s="2"/>
      <c r="U1188" s="2"/>
      <c r="V1188" s="2"/>
    </row>
    <row r="1189" spans="1:22" s="127" customFormat="1" x14ac:dyDescent="0.25">
      <c r="A1189"/>
      <c r="B1189"/>
      <c r="C1189"/>
      <c r="D1189"/>
      <c r="E1189"/>
      <c r="F1189"/>
      <c r="G1189"/>
      <c r="H1189"/>
      <c r="I1189"/>
      <c r="J1189"/>
      <c r="K1189"/>
      <c r="L1189"/>
      <c r="M1189" s="2"/>
      <c r="N1189" s="2"/>
      <c r="O1189" s="2"/>
      <c r="P1189" s="2"/>
      <c r="Q1189" s="2"/>
      <c r="R1189" s="2"/>
      <c r="S1189" s="2"/>
      <c r="T1189" s="2"/>
      <c r="U1189" s="2"/>
      <c r="V1189" s="2"/>
    </row>
    <row r="1190" spans="1:22" s="127" customFormat="1" x14ac:dyDescent="0.25">
      <c r="A1190"/>
      <c r="B1190"/>
      <c r="C1190"/>
      <c r="D1190"/>
      <c r="E1190"/>
      <c r="F1190"/>
      <c r="G1190"/>
      <c r="H1190"/>
      <c r="I1190"/>
      <c r="J1190"/>
      <c r="K1190"/>
      <c r="L1190"/>
      <c r="M1190" s="2"/>
      <c r="N1190" s="2"/>
      <c r="O1190" s="2"/>
      <c r="P1190" s="2"/>
      <c r="Q1190" s="2"/>
      <c r="R1190" s="2"/>
      <c r="S1190" s="2"/>
      <c r="T1190" s="2"/>
      <c r="U1190" s="2"/>
      <c r="V1190" s="2"/>
    </row>
    <row r="1191" spans="1:22" s="127" customFormat="1" x14ac:dyDescent="0.25">
      <c r="A1191"/>
      <c r="B1191"/>
      <c r="C1191"/>
      <c r="D1191"/>
      <c r="E1191"/>
      <c r="F1191"/>
      <c r="G1191"/>
      <c r="H1191"/>
      <c r="I1191"/>
      <c r="J1191"/>
      <c r="K1191"/>
      <c r="L1191"/>
      <c r="M1191" s="2"/>
      <c r="N1191" s="2"/>
      <c r="O1191" s="2"/>
      <c r="P1191" s="2"/>
      <c r="Q1191" s="2"/>
      <c r="R1191" s="2"/>
      <c r="S1191" s="2"/>
      <c r="T1191" s="2"/>
      <c r="U1191" s="2"/>
      <c r="V1191" s="2"/>
    </row>
    <row r="1192" spans="1:22" s="127" customFormat="1" x14ac:dyDescent="0.25">
      <c r="A1192"/>
      <c r="B1192"/>
      <c r="C1192"/>
      <c r="D1192"/>
      <c r="E1192"/>
      <c r="F1192"/>
      <c r="G1192"/>
      <c r="H1192"/>
      <c r="I1192"/>
      <c r="J1192"/>
      <c r="K1192"/>
      <c r="L1192"/>
      <c r="M1192" s="2"/>
      <c r="N1192" s="2"/>
      <c r="O1192" s="2"/>
      <c r="P1192" s="2"/>
      <c r="Q1192" s="2"/>
      <c r="R1192" s="2"/>
      <c r="S1192" s="2"/>
      <c r="T1192" s="2"/>
      <c r="U1192" s="2"/>
      <c r="V1192" s="2"/>
    </row>
    <row r="1193" spans="1:22" s="127" customFormat="1" x14ac:dyDescent="0.25">
      <c r="A1193"/>
      <c r="B1193"/>
      <c r="C1193"/>
      <c r="D1193"/>
      <c r="E1193"/>
      <c r="F1193"/>
      <c r="G1193"/>
      <c r="H1193"/>
      <c r="I1193"/>
      <c r="J1193"/>
      <c r="K1193"/>
      <c r="L1193"/>
      <c r="M1193" s="2"/>
      <c r="N1193" s="2"/>
      <c r="O1193" s="2"/>
      <c r="P1193" s="2"/>
      <c r="Q1193" s="2"/>
      <c r="R1193" s="2"/>
      <c r="S1193" s="2"/>
      <c r="T1193" s="2"/>
      <c r="U1193" s="2"/>
      <c r="V1193" s="2"/>
    </row>
    <row r="1194" spans="1:22" s="127" customFormat="1" x14ac:dyDescent="0.25">
      <c r="A1194"/>
      <c r="B1194"/>
      <c r="C1194"/>
      <c r="D1194"/>
      <c r="E1194"/>
      <c r="F1194"/>
      <c r="G1194"/>
      <c r="H1194"/>
      <c r="I1194"/>
      <c r="J1194"/>
      <c r="K1194"/>
      <c r="L1194"/>
      <c r="M1194" s="2"/>
      <c r="N1194" s="2"/>
      <c r="O1194" s="2"/>
      <c r="P1194" s="2"/>
      <c r="Q1194" s="2"/>
      <c r="R1194" s="2"/>
      <c r="S1194" s="2"/>
      <c r="T1194" s="2"/>
      <c r="U1194" s="2"/>
      <c r="V1194" s="2"/>
    </row>
    <row r="1195" spans="1:22" s="127" customFormat="1" x14ac:dyDescent="0.25">
      <c r="A1195"/>
      <c r="B1195"/>
      <c r="C1195"/>
      <c r="D1195"/>
      <c r="E1195"/>
      <c r="F1195"/>
      <c r="G1195"/>
      <c r="H1195"/>
      <c r="I1195"/>
      <c r="J1195"/>
      <c r="K1195"/>
      <c r="L1195"/>
      <c r="M1195" s="2"/>
      <c r="N1195" s="2"/>
      <c r="O1195" s="2"/>
      <c r="P1195" s="2"/>
      <c r="Q1195" s="2"/>
      <c r="R1195" s="2"/>
      <c r="S1195" s="2"/>
      <c r="T1195" s="2"/>
      <c r="U1195" s="2"/>
      <c r="V1195" s="2"/>
    </row>
    <row r="1196" spans="1:22" s="127" customFormat="1" x14ac:dyDescent="0.25">
      <c r="A1196"/>
      <c r="B1196"/>
      <c r="C1196"/>
      <c r="D1196"/>
      <c r="E1196"/>
      <c r="F1196"/>
      <c r="G1196"/>
      <c r="H1196"/>
      <c r="I1196"/>
      <c r="J1196"/>
      <c r="K1196"/>
      <c r="L1196"/>
      <c r="M1196" s="2"/>
      <c r="N1196" s="2"/>
      <c r="O1196" s="2"/>
      <c r="P1196" s="2"/>
      <c r="Q1196" s="2"/>
      <c r="R1196" s="2"/>
      <c r="S1196" s="2"/>
      <c r="T1196" s="2"/>
      <c r="U1196" s="2"/>
      <c r="V1196" s="2"/>
    </row>
    <row r="1197" spans="1:22" s="127" customFormat="1" x14ac:dyDescent="0.25">
      <c r="A1197"/>
      <c r="B1197"/>
      <c r="C1197"/>
      <c r="D1197"/>
      <c r="E1197"/>
      <c r="F1197"/>
      <c r="G1197"/>
      <c r="H1197"/>
      <c r="I1197"/>
      <c r="J1197"/>
      <c r="K1197"/>
      <c r="L1197"/>
      <c r="M1197" s="2"/>
      <c r="N1197" s="2"/>
      <c r="O1197" s="2"/>
      <c r="P1197" s="2"/>
      <c r="Q1197" s="2"/>
      <c r="R1197" s="2"/>
      <c r="S1197" s="2"/>
      <c r="T1197" s="2"/>
      <c r="U1197" s="2"/>
      <c r="V1197" s="2"/>
    </row>
    <row r="1198" spans="1:22" s="127" customFormat="1" x14ac:dyDescent="0.25">
      <c r="A1198"/>
      <c r="B1198"/>
      <c r="C1198"/>
      <c r="D1198"/>
      <c r="E1198"/>
      <c r="F1198"/>
      <c r="G1198"/>
      <c r="H1198"/>
      <c r="I1198"/>
      <c r="J1198"/>
      <c r="K1198"/>
      <c r="L1198"/>
      <c r="M1198" s="2"/>
      <c r="N1198" s="2"/>
      <c r="O1198" s="2"/>
      <c r="P1198" s="2"/>
      <c r="Q1198" s="2"/>
      <c r="R1198" s="2"/>
      <c r="S1198" s="2"/>
      <c r="T1198" s="2"/>
      <c r="U1198" s="2"/>
      <c r="V1198" s="2"/>
    </row>
    <row r="1199" spans="1:22" s="127" customFormat="1" x14ac:dyDescent="0.25">
      <c r="A1199"/>
      <c r="B1199"/>
      <c r="C1199"/>
      <c r="D1199"/>
      <c r="E1199"/>
      <c r="F1199"/>
      <c r="G1199"/>
      <c r="H1199"/>
      <c r="I1199"/>
      <c r="J1199"/>
      <c r="K1199"/>
      <c r="L1199"/>
      <c r="M1199" s="2"/>
      <c r="N1199" s="2"/>
      <c r="O1199" s="2"/>
      <c r="P1199" s="2"/>
      <c r="Q1199" s="2"/>
      <c r="R1199" s="2"/>
      <c r="S1199" s="2"/>
      <c r="T1199" s="2"/>
      <c r="U1199" s="2"/>
      <c r="V1199" s="2"/>
    </row>
    <row r="1200" spans="1:22" s="127" customFormat="1" x14ac:dyDescent="0.25">
      <c r="A1200"/>
      <c r="B1200"/>
      <c r="C1200"/>
      <c r="D1200"/>
      <c r="E1200"/>
      <c r="F1200"/>
      <c r="G1200"/>
      <c r="H1200"/>
      <c r="I1200"/>
      <c r="J1200"/>
      <c r="K1200"/>
      <c r="L1200"/>
      <c r="M1200" s="2"/>
      <c r="N1200" s="2"/>
      <c r="O1200" s="2"/>
      <c r="P1200" s="2"/>
      <c r="Q1200" s="2"/>
      <c r="R1200" s="2"/>
      <c r="S1200" s="2"/>
      <c r="T1200" s="2"/>
      <c r="U1200" s="2"/>
      <c r="V1200" s="2"/>
    </row>
    <row r="1201" spans="1:22" s="127" customFormat="1" x14ac:dyDescent="0.25">
      <c r="A1201"/>
      <c r="B1201"/>
      <c r="C1201"/>
      <c r="D1201"/>
      <c r="E1201"/>
      <c r="F1201"/>
      <c r="G1201"/>
      <c r="H1201"/>
      <c r="I1201"/>
      <c r="J1201"/>
      <c r="K1201"/>
      <c r="L1201"/>
      <c r="M1201" s="2"/>
      <c r="N1201" s="2"/>
      <c r="O1201" s="2"/>
      <c r="P1201" s="2"/>
      <c r="Q1201" s="2"/>
      <c r="R1201" s="2"/>
      <c r="S1201" s="2"/>
      <c r="T1201" s="2"/>
      <c r="U1201" s="2"/>
      <c r="V1201" s="2"/>
    </row>
    <row r="1202" spans="1:22" s="127" customFormat="1" x14ac:dyDescent="0.25">
      <c r="A1202"/>
      <c r="B1202"/>
      <c r="C1202"/>
      <c r="D1202"/>
      <c r="E1202"/>
      <c r="F1202"/>
      <c r="G1202"/>
      <c r="H1202"/>
      <c r="I1202"/>
      <c r="J1202"/>
      <c r="K1202"/>
      <c r="L1202"/>
      <c r="M1202" s="2"/>
      <c r="N1202" s="2"/>
      <c r="O1202" s="2"/>
      <c r="P1202" s="2"/>
      <c r="Q1202" s="2"/>
      <c r="R1202" s="2"/>
      <c r="S1202" s="2"/>
      <c r="T1202" s="2"/>
      <c r="U1202" s="2"/>
      <c r="V1202" s="2"/>
    </row>
    <row r="1203" spans="1:22" s="127" customFormat="1" x14ac:dyDescent="0.25">
      <c r="A1203"/>
      <c r="B1203"/>
      <c r="C1203"/>
      <c r="D1203"/>
      <c r="E1203"/>
      <c r="F1203"/>
      <c r="G1203"/>
      <c r="H1203"/>
      <c r="I1203"/>
      <c r="J1203"/>
      <c r="K1203"/>
      <c r="L1203"/>
      <c r="M1203" s="2"/>
      <c r="N1203" s="2"/>
      <c r="O1203" s="2"/>
      <c r="P1203" s="2"/>
      <c r="Q1203" s="2"/>
      <c r="R1203" s="2"/>
      <c r="S1203" s="2"/>
      <c r="T1203" s="2"/>
      <c r="U1203" s="2"/>
      <c r="V1203" s="2"/>
    </row>
    <row r="1204" spans="1:22" s="127" customFormat="1" x14ac:dyDescent="0.25">
      <c r="A1204"/>
      <c r="B1204"/>
      <c r="C1204"/>
      <c r="D1204"/>
      <c r="E1204"/>
      <c r="F1204"/>
      <c r="G1204"/>
      <c r="H1204"/>
      <c r="I1204"/>
      <c r="J1204"/>
      <c r="K1204"/>
      <c r="L1204"/>
      <c r="M1204" s="2"/>
      <c r="N1204" s="2"/>
      <c r="O1204" s="2"/>
      <c r="P1204" s="2"/>
      <c r="Q1204" s="2"/>
      <c r="R1204" s="2"/>
      <c r="S1204" s="2"/>
      <c r="T1204" s="2"/>
      <c r="U1204" s="2"/>
      <c r="V1204" s="2"/>
    </row>
    <row r="1205" spans="1:22" s="127" customFormat="1" x14ac:dyDescent="0.25">
      <c r="A1205"/>
      <c r="B1205"/>
      <c r="C1205"/>
      <c r="D1205"/>
      <c r="E1205"/>
      <c r="F1205"/>
      <c r="G1205"/>
      <c r="H1205"/>
      <c r="I1205"/>
      <c r="J1205"/>
      <c r="K1205"/>
      <c r="L1205"/>
      <c r="M1205" s="2"/>
      <c r="N1205" s="2"/>
      <c r="O1205" s="2"/>
      <c r="P1205" s="2"/>
      <c r="Q1205" s="2"/>
      <c r="R1205" s="2"/>
      <c r="S1205" s="2"/>
      <c r="T1205" s="2"/>
      <c r="U1205" s="2"/>
      <c r="V1205" s="2"/>
    </row>
    <row r="1206" spans="1:22" s="127" customFormat="1" x14ac:dyDescent="0.25">
      <c r="A1206"/>
      <c r="B1206"/>
      <c r="C1206"/>
      <c r="D1206"/>
      <c r="E1206"/>
      <c r="F1206"/>
      <c r="G1206"/>
      <c r="H1206"/>
      <c r="I1206"/>
      <c r="J1206"/>
      <c r="K1206"/>
      <c r="L1206"/>
      <c r="M1206" s="2"/>
      <c r="N1206" s="2"/>
      <c r="O1206" s="2"/>
      <c r="P1206" s="2"/>
      <c r="Q1206" s="2"/>
      <c r="R1206" s="2"/>
      <c r="S1206" s="2"/>
      <c r="T1206" s="2"/>
      <c r="U1206" s="2"/>
      <c r="V1206" s="2"/>
    </row>
    <row r="1207" spans="1:22" s="127" customFormat="1" x14ac:dyDescent="0.25">
      <c r="A1207"/>
      <c r="B1207"/>
      <c r="C1207"/>
      <c r="D1207"/>
      <c r="E1207"/>
      <c r="F1207"/>
      <c r="G1207"/>
      <c r="H1207"/>
      <c r="I1207"/>
      <c r="J1207"/>
      <c r="K1207"/>
      <c r="L1207"/>
      <c r="M1207" s="2"/>
      <c r="N1207" s="2"/>
      <c r="O1207" s="2"/>
      <c r="P1207" s="2"/>
      <c r="Q1207" s="2"/>
      <c r="R1207" s="2"/>
      <c r="S1207" s="2"/>
      <c r="T1207" s="2"/>
      <c r="U1207" s="2"/>
      <c r="V1207" s="2"/>
    </row>
    <row r="1208" spans="1:22" s="127" customFormat="1" x14ac:dyDescent="0.25">
      <c r="A1208"/>
      <c r="B1208"/>
      <c r="C1208"/>
      <c r="D1208"/>
      <c r="E1208"/>
      <c r="F1208"/>
      <c r="G1208"/>
      <c r="H1208"/>
      <c r="I1208"/>
      <c r="J1208"/>
      <c r="K1208"/>
      <c r="L1208"/>
      <c r="M1208" s="2"/>
      <c r="N1208" s="2"/>
      <c r="O1208" s="2"/>
      <c r="P1208" s="2"/>
      <c r="Q1208" s="2"/>
      <c r="R1208" s="2"/>
      <c r="S1208" s="2"/>
      <c r="T1208" s="2"/>
      <c r="U1208" s="2"/>
      <c r="V1208" s="2"/>
    </row>
    <row r="1209" spans="1:22" s="127" customFormat="1" x14ac:dyDescent="0.25">
      <c r="A1209"/>
      <c r="B1209"/>
      <c r="C1209"/>
      <c r="D1209"/>
      <c r="E1209"/>
      <c r="F1209"/>
      <c r="G1209"/>
      <c r="H1209"/>
      <c r="I1209"/>
      <c r="J1209"/>
      <c r="K1209"/>
      <c r="L1209"/>
      <c r="M1209" s="2"/>
      <c r="N1209" s="2"/>
      <c r="O1209" s="2"/>
      <c r="P1209" s="2"/>
      <c r="Q1209" s="2"/>
      <c r="R1209" s="2"/>
      <c r="S1209" s="2"/>
      <c r="T1209" s="2"/>
      <c r="U1209" s="2"/>
      <c r="V1209" s="2"/>
    </row>
    <row r="1210" spans="1:22" s="127" customFormat="1" x14ac:dyDescent="0.25">
      <c r="A1210"/>
      <c r="B1210"/>
      <c r="C1210"/>
      <c r="D1210"/>
      <c r="E1210"/>
      <c r="F1210"/>
      <c r="G1210"/>
      <c r="H1210"/>
      <c r="I1210"/>
      <c r="J1210"/>
      <c r="K1210"/>
      <c r="L1210"/>
      <c r="M1210" s="2"/>
      <c r="N1210" s="2"/>
      <c r="O1210" s="2"/>
      <c r="P1210" s="2"/>
      <c r="Q1210" s="2"/>
      <c r="R1210" s="2"/>
      <c r="S1210" s="2"/>
      <c r="T1210" s="2"/>
      <c r="U1210" s="2"/>
      <c r="V1210" s="2"/>
    </row>
    <row r="1211" spans="1:22" s="127" customFormat="1" x14ac:dyDescent="0.25">
      <c r="A1211"/>
      <c r="B1211"/>
      <c r="C1211"/>
      <c r="D1211"/>
      <c r="E1211"/>
      <c r="F1211"/>
      <c r="G1211"/>
      <c r="H1211"/>
      <c r="I1211"/>
      <c r="J1211"/>
      <c r="K1211"/>
      <c r="L1211"/>
      <c r="M1211" s="2"/>
      <c r="N1211" s="2"/>
      <c r="O1211" s="2"/>
      <c r="P1211" s="2"/>
      <c r="Q1211" s="2"/>
      <c r="R1211" s="2"/>
      <c r="S1211" s="2"/>
      <c r="T1211" s="2"/>
      <c r="U1211" s="2"/>
      <c r="V1211" s="2"/>
    </row>
    <row r="1212" spans="1:22" s="127" customFormat="1" x14ac:dyDescent="0.25">
      <c r="A1212"/>
      <c r="B1212"/>
      <c r="C1212"/>
      <c r="D1212"/>
      <c r="E1212"/>
      <c r="F1212"/>
      <c r="G1212"/>
      <c r="H1212"/>
      <c r="I1212"/>
      <c r="J1212"/>
      <c r="K1212"/>
      <c r="L1212"/>
      <c r="M1212" s="2"/>
      <c r="N1212" s="2"/>
      <c r="O1212" s="2"/>
      <c r="P1212" s="2"/>
      <c r="Q1212" s="2"/>
      <c r="R1212" s="2"/>
      <c r="S1212" s="2"/>
      <c r="T1212" s="2"/>
      <c r="U1212" s="2"/>
      <c r="V1212" s="2"/>
    </row>
    <row r="1213" spans="1:22" s="127" customFormat="1" x14ac:dyDescent="0.25">
      <c r="A1213"/>
      <c r="B1213"/>
      <c r="C1213"/>
      <c r="D1213"/>
      <c r="E1213"/>
      <c r="F1213"/>
      <c r="G1213"/>
      <c r="H1213"/>
      <c r="I1213"/>
      <c r="J1213"/>
      <c r="K1213"/>
      <c r="L1213"/>
      <c r="M1213" s="2"/>
      <c r="N1213" s="2"/>
      <c r="O1213" s="2"/>
      <c r="P1213" s="2"/>
      <c r="Q1213" s="2"/>
      <c r="R1213" s="2"/>
      <c r="S1213" s="2"/>
      <c r="T1213" s="2"/>
      <c r="U1213" s="2"/>
      <c r="V1213" s="2"/>
    </row>
    <row r="1214" spans="1:22" s="127" customFormat="1" x14ac:dyDescent="0.25">
      <c r="A1214"/>
      <c r="B1214"/>
      <c r="C1214"/>
      <c r="D1214"/>
      <c r="E1214"/>
      <c r="F1214"/>
      <c r="G1214"/>
      <c r="H1214"/>
      <c r="I1214"/>
      <c r="J1214"/>
      <c r="K1214"/>
      <c r="L1214"/>
      <c r="M1214" s="2"/>
      <c r="N1214" s="2"/>
      <c r="O1214" s="2"/>
      <c r="P1214" s="2"/>
      <c r="Q1214" s="2"/>
      <c r="R1214" s="2"/>
      <c r="S1214" s="2"/>
      <c r="T1214" s="2"/>
      <c r="U1214" s="2"/>
      <c r="V1214" s="2"/>
    </row>
    <row r="1215" spans="1:22" s="127" customFormat="1" x14ac:dyDescent="0.25">
      <c r="A1215"/>
      <c r="B1215"/>
      <c r="C1215"/>
      <c r="D1215"/>
      <c r="E1215"/>
      <c r="F1215"/>
      <c r="G1215"/>
      <c r="H1215"/>
      <c r="I1215"/>
      <c r="J1215"/>
      <c r="K1215"/>
      <c r="L1215"/>
      <c r="M1215" s="2"/>
      <c r="N1215" s="2"/>
      <c r="O1215" s="2"/>
      <c r="P1215" s="2"/>
      <c r="Q1215" s="2"/>
      <c r="R1215" s="2"/>
      <c r="S1215" s="2"/>
      <c r="T1215" s="2"/>
      <c r="U1215" s="2"/>
      <c r="V1215" s="2"/>
    </row>
    <row r="1216" spans="1:22" s="127" customFormat="1" x14ac:dyDescent="0.25">
      <c r="A1216"/>
      <c r="B1216"/>
      <c r="C1216"/>
      <c r="D1216"/>
      <c r="E1216"/>
      <c r="F1216"/>
      <c r="G1216"/>
      <c r="H1216"/>
      <c r="I1216"/>
      <c r="J1216"/>
      <c r="K1216"/>
      <c r="L1216"/>
      <c r="M1216" s="2"/>
      <c r="N1216" s="2"/>
      <c r="O1216" s="2"/>
      <c r="P1216" s="2"/>
      <c r="Q1216" s="2"/>
      <c r="R1216" s="2"/>
      <c r="S1216" s="2"/>
      <c r="T1216" s="2"/>
      <c r="U1216" s="2"/>
      <c r="V1216" s="2"/>
    </row>
    <row r="1217" spans="1:22" s="127" customFormat="1" x14ac:dyDescent="0.25">
      <c r="A1217"/>
      <c r="B1217"/>
      <c r="C1217"/>
      <c r="D1217"/>
      <c r="E1217"/>
      <c r="F1217"/>
      <c r="G1217"/>
      <c r="H1217"/>
      <c r="I1217"/>
      <c r="J1217"/>
      <c r="K1217"/>
      <c r="L1217"/>
      <c r="M1217" s="2"/>
      <c r="N1217" s="2"/>
      <c r="O1217" s="2"/>
      <c r="P1217" s="2"/>
      <c r="Q1217" s="2"/>
      <c r="R1217" s="2"/>
      <c r="S1217" s="2"/>
      <c r="T1217" s="2"/>
      <c r="U1217" s="2"/>
      <c r="V1217" s="2"/>
    </row>
    <row r="1218" spans="1:22" s="127" customFormat="1" x14ac:dyDescent="0.25">
      <c r="A1218"/>
      <c r="B1218"/>
      <c r="C1218"/>
      <c r="D1218"/>
      <c r="E1218"/>
      <c r="F1218"/>
      <c r="G1218"/>
      <c r="H1218"/>
      <c r="I1218"/>
      <c r="J1218"/>
      <c r="K1218"/>
      <c r="L1218"/>
      <c r="M1218" s="2"/>
      <c r="N1218" s="2"/>
      <c r="O1218" s="2"/>
      <c r="P1218" s="2"/>
      <c r="Q1218" s="2"/>
      <c r="R1218" s="2"/>
      <c r="S1218" s="2"/>
      <c r="T1218" s="2"/>
      <c r="U1218" s="2"/>
      <c r="V1218" s="2"/>
    </row>
    <row r="1219" spans="1:22" s="127" customFormat="1" x14ac:dyDescent="0.25">
      <c r="A1219"/>
      <c r="B1219"/>
      <c r="C1219"/>
      <c r="D1219"/>
      <c r="E1219"/>
      <c r="F1219"/>
      <c r="G1219"/>
      <c r="H1219"/>
      <c r="I1219"/>
      <c r="J1219"/>
      <c r="K1219"/>
      <c r="L1219"/>
      <c r="M1219" s="2"/>
      <c r="N1219" s="2"/>
      <c r="O1219" s="2"/>
      <c r="P1219" s="2"/>
      <c r="Q1219" s="2"/>
      <c r="R1219" s="2"/>
      <c r="S1219" s="2"/>
      <c r="T1219" s="2"/>
      <c r="U1219" s="2"/>
      <c r="V1219" s="2"/>
    </row>
    <row r="1220" spans="1:22" s="127" customFormat="1" x14ac:dyDescent="0.25">
      <c r="A1220"/>
      <c r="B1220"/>
      <c r="C1220"/>
      <c r="D1220"/>
      <c r="E1220"/>
      <c r="F1220"/>
      <c r="G1220"/>
      <c r="H1220"/>
      <c r="I1220"/>
      <c r="J1220"/>
      <c r="K1220"/>
      <c r="L1220"/>
      <c r="M1220" s="2"/>
      <c r="N1220" s="2"/>
      <c r="O1220" s="2"/>
      <c r="P1220" s="2"/>
      <c r="Q1220" s="2"/>
      <c r="R1220" s="2"/>
      <c r="S1220" s="2"/>
      <c r="T1220" s="2"/>
      <c r="U1220" s="2"/>
      <c r="V1220" s="2"/>
    </row>
    <row r="1221" spans="1:22" s="127" customFormat="1" x14ac:dyDescent="0.25">
      <c r="A1221"/>
      <c r="B1221"/>
      <c r="C1221"/>
      <c r="D1221"/>
      <c r="E1221"/>
      <c r="F1221"/>
      <c r="G1221"/>
      <c r="H1221"/>
      <c r="I1221"/>
      <c r="J1221"/>
      <c r="K1221"/>
      <c r="L1221"/>
      <c r="M1221" s="2"/>
      <c r="N1221" s="2"/>
      <c r="O1221" s="2"/>
      <c r="P1221" s="2"/>
      <c r="Q1221" s="2"/>
      <c r="R1221" s="2"/>
      <c r="S1221" s="2"/>
      <c r="T1221" s="2"/>
      <c r="U1221" s="2"/>
      <c r="V1221" s="2"/>
    </row>
    <row r="1222" spans="1:22" s="127" customFormat="1" x14ac:dyDescent="0.25">
      <c r="A1222"/>
      <c r="B1222"/>
      <c r="C1222"/>
      <c r="D1222"/>
      <c r="E1222"/>
      <c r="F1222"/>
      <c r="G1222"/>
      <c r="H1222"/>
      <c r="I1222"/>
      <c r="J1222"/>
      <c r="K1222"/>
      <c r="L1222"/>
      <c r="M1222" s="2"/>
      <c r="N1222" s="2"/>
      <c r="O1222" s="2"/>
      <c r="P1222" s="2"/>
      <c r="Q1222" s="2"/>
      <c r="R1222" s="2"/>
      <c r="S1222" s="2"/>
      <c r="T1222" s="2"/>
      <c r="U1222" s="2"/>
      <c r="V1222" s="2"/>
    </row>
    <row r="1223" spans="1:22" s="127" customFormat="1" x14ac:dyDescent="0.25">
      <c r="A1223"/>
      <c r="B1223"/>
      <c r="C1223"/>
      <c r="D1223"/>
      <c r="E1223"/>
      <c r="F1223"/>
      <c r="G1223"/>
      <c r="H1223"/>
      <c r="I1223"/>
      <c r="J1223"/>
      <c r="K1223"/>
      <c r="L1223"/>
      <c r="M1223" s="2"/>
      <c r="N1223" s="2"/>
      <c r="O1223" s="2"/>
      <c r="P1223" s="2"/>
      <c r="Q1223" s="2"/>
      <c r="R1223" s="2"/>
      <c r="S1223" s="2"/>
      <c r="T1223" s="2"/>
      <c r="U1223" s="2"/>
      <c r="V1223" s="2"/>
    </row>
    <row r="1224" spans="1:22" s="127" customFormat="1" x14ac:dyDescent="0.25">
      <c r="A1224"/>
      <c r="B1224"/>
      <c r="C1224"/>
      <c r="D1224"/>
      <c r="E1224"/>
      <c r="F1224"/>
      <c r="G1224"/>
      <c r="H1224"/>
      <c r="I1224"/>
      <c r="J1224"/>
      <c r="K1224"/>
      <c r="L1224"/>
      <c r="M1224" s="2"/>
      <c r="N1224" s="2"/>
      <c r="O1224" s="2"/>
      <c r="P1224" s="2"/>
      <c r="Q1224" s="2"/>
      <c r="R1224" s="2"/>
      <c r="S1224" s="2"/>
      <c r="T1224" s="2"/>
      <c r="U1224" s="2"/>
      <c r="V1224" s="2"/>
    </row>
    <row r="1225" spans="1:22" s="127" customFormat="1" x14ac:dyDescent="0.25">
      <c r="A1225"/>
      <c r="B1225"/>
      <c r="C1225"/>
      <c r="D1225"/>
      <c r="E1225"/>
      <c r="F1225"/>
      <c r="G1225"/>
      <c r="H1225"/>
      <c r="I1225"/>
      <c r="J1225"/>
      <c r="K1225"/>
      <c r="L1225"/>
      <c r="M1225" s="2"/>
      <c r="N1225" s="2"/>
      <c r="O1225" s="2"/>
      <c r="P1225" s="2"/>
      <c r="Q1225" s="2"/>
      <c r="R1225" s="2"/>
      <c r="S1225" s="2"/>
      <c r="T1225" s="2"/>
      <c r="U1225" s="2"/>
      <c r="V1225" s="2"/>
    </row>
    <row r="1226" spans="1:22" s="127" customFormat="1" x14ac:dyDescent="0.25">
      <c r="A1226"/>
      <c r="B1226"/>
      <c r="C1226"/>
      <c r="D1226"/>
      <c r="E1226"/>
      <c r="F1226"/>
      <c r="G1226"/>
      <c r="H1226"/>
      <c r="I1226"/>
      <c r="J1226"/>
      <c r="K1226"/>
      <c r="L1226"/>
      <c r="M1226" s="2"/>
      <c r="N1226" s="2"/>
      <c r="O1226" s="2"/>
      <c r="P1226" s="2"/>
      <c r="Q1226" s="2"/>
      <c r="R1226" s="2"/>
      <c r="S1226" s="2"/>
      <c r="T1226" s="2"/>
      <c r="U1226" s="2"/>
      <c r="V1226" s="2"/>
    </row>
    <row r="1227" spans="1:22" s="127" customFormat="1" x14ac:dyDescent="0.25">
      <c r="A1227"/>
      <c r="B1227"/>
      <c r="C1227"/>
      <c r="D1227"/>
      <c r="E1227"/>
      <c r="F1227"/>
      <c r="G1227"/>
      <c r="H1227"/>
      <c r="I1227"/>
      <c r="J1227"/>
      <c r="K1227"/>
      <c r="L1227"/>
      <c r="M1227" s="2"/>
      <c r="N1227" s="2"/>
      <c r="O1227" s="2"/>
      <c r="P1227" s="2"/>
      <c r="Q1227" s="2"/>
      <c r="R1227" s="2"/>
      <c r="S1227" s="2"/>
      <c r="T1227" s="2"/>
      <c r="U1227" s="2"/>
      <c r="V1227" s="2"/>
    </row>
    <row r="1228" spans="1:22" s="127" customFormat="1" x14ac:dyDescent="0.25">
      <c r="A1228"/>
      <c r="B1228"/>
      <c r="C1228"/>
      <c r="D1228"/>
      <c r="E1228"/>
      <c r="F1228"/>
      <c r="G1228"/>
      <c r="H1228"/>
      <c r="I1228"/>
      <c r="J1228"/>
      <c r="K1228"/>
      <c r="L1228"/>
      <c r="M1228" s="2"/>
      <c r="N1228" s="2"/>
      <c r="O1228" s="2"/>
      <c r="P1228" s="2"/>
      <c r="Q1228" s="2"/>
      <c r="R1228" s="2"/>
      <c r="S1228" s="2"/>
      <c r="T1228" s="2"/>
      <c r="U1228" s="2"/>
      <c r="V1228" s="2"/>
    </row>
    <row r="1229" spans="1:22" s="127" customFormat="1" x14ac:dyDescent="0.25">
      <c r="A1229"/>
      <c r="B1229"/>
      <c r="C1229"/>
      <c r="D1229"/>
      <c r="E1229"/>
      <c r="F1229"/>
      <c r="G1229"/>
      <c r="H1229"/>
      <c r="I1229"/>
      <c r="J1229"/>
      <c r="K1229"/>
      <c r="L1229"/>
      <c r="M1229" s="2"/>
      <c r="N1229" s="2"/>
      <c r="O1229" s="2"/>
      <c r="P1229" s="2"/>
      <c r="Q1229" s="2"/>
      <c r="R1229" s="2"/>
      <c r="S1229" s="2"/>
      <c r="T1229" s="2"/>
      <c r="U1229" s="2"/>
      <c r="V1229" s="2"/>
    </row>
    <row r="1230" spans="1:22" s="127" customFormat="1" x14ac:dyDescent="0.25">
      <c r="A1230"/>
      <c r="B1230"/>
      <c r="C1230"/>
      <c r="D1230"/>
      <c r="E1230"/>
      <c r="F1230"/>
      <c r="G1230"/>
      <c r="H1230"/>
      <c r="I1230"/>
      <c r="J1230"/>
      <c r="K1230"/>
      <c r="L1230"/>
      <c r="M1230" s="2"/>
      <c r="N1230" s="2"/>
      <c r="O1230" s="2"/>
      <c r="P1230" s="2"/>
      <c r="Q1230" s="2"/>
      <c r="R1230" s="2"/>
      <c r="S1230" s="2"/>
      <c r="T1230" s="2"/>
      <c r="U1230" s="2"/>
      <c r="V1230" s="2"/>
    </row>
    <row r="1231" spans="1:22" s="127" customFormat="1" x14ac:dyDescent="0.25">
      <c r="A1231"/>
      <c r="B1231"/>
      <c r="C1231"/>
      <c r="D1231"/>
      <c r="E1231"/>
      <c r="F1231"/>
      <c r="G1231"/>
      <c r="H1231"/>
      <c r="I1231"/>
      <c r="J1231"/>
      <c r="K1231"/>
      <c r="L1231"/>
      <c r="M1231" s="2"/>
      <c r="N1231" s="2"/>
      <c r="O1231" s="2"/>
      <c r="P1231" s="2"/>
      <c r="Q1231" s="2"/>
      <c r="R1231" s="2"/>
      <c r="S1231" s="2"/>
      <c r="T1231" s="2"/>
      <c r="U1231" s="2"/>
      <c r="V1231" s="2"/>
    </row>
    <row r="1232" spans="1:22" s="127" customFormat="1" x14ac:dyDescent="0.25">
      <c r="A1232"/>
      <c r="B1232"/>
      <c r="C1232"/>
      <c r="D1232"/>
      <c r="E1232"/>
      <c r="F1232"/>
      <c r="G1232"/>
      <c r="H1232"/>
      <c r="I1232"/>
      <c r="J1232"/>
      <c r="K1232"/>
      <c r="L1232"/>
      <c r="M1232" s="2"/>
      <c r="N1232" s="2"/>
      <c r="O1232" s="2"/>
      <c r="P1232" s="2"/>
      <c r="Q1232" s="2"/>
      <c r="R1232" s="2"/>
      <c r="S1232" s="2"/>
      <c r="T1232" s="2"/>
      <c r="U1232" s="2"/>
      <c r="V1232" s="2"/>
    </row>
    <row r="1233" spans="1:22" s="127" customFormat="1" x14ac:dyDescent="0.25">
      <c r="A1233"/>
      <c r="B1233"/>
      <c r="C1233"/>
      <c r="D1233"/>
      <c r="E1233"/>
      <c r="F1233"/>
      <c r="G1233"/>
      <c r="H1233"/>
      <c r="I1233"/>
      <c r="J1233"/>
      <c r="K1233"/>
      <c r="L1233"/>
      <c r="M1233" s="2"/>
      <c r="N1233" s="2"/>
      <c r="O1233" s="2"/>
      <c r="P1233" s="2"/>
      <c r="Q1233" s="2"/>
      <c r="R1233" s="2"/>
      <c r="S1233" s="2"/>
      <c r="T1233" s="2"/>
      <c r="U1233" s="2"/>
      <c r="V1233" s="2"/>
    </row>
    <row r="1234" spans="1:22" s="127" customFormat="1" x14ac:dyDescent="0.25">
      <c r="A1234"/>
      <c r="B1234"/>
      <c r="C1234"/>
      <c r="D1234"/>
      <c r="E1234"/>
      <c r="F1234"/>
      <c r="G1234"/>
      <c r="H1234"/>
      <c r="I1234"/>
      <c r="J1234"/>
      <c r="K1234"/>
      <c r="L1234"/>
      <c r="M1234" s="2"/>
      <c r="N1234" s="2"/>
      <c r="O1234" s="2"/>
      <c r="P1234" s="2"/>
      <c r="Q1234" s="2"/>
      <c r="R1234" s="2"/>
      <c r="S1234" s="2"/>
      <c r="T1234" s="2"/>
      <c r="U1234" s="2"/>
      <c r="V1234" s="2"/>
    </row>
    <row r="1235" spans="1:22" s="127" customFormat="1" x14ac:dyDescent="0.25">
      <c r="A1235"/>
      <c r="B1235"/>
      <c r="C1235"/>
      <c r="D1235"/>
      <c r="E1235"/>
      <c r="F1235"/>
      <c r="G1235"/>
      <c r="H1235"/>
      <c r="I1235"/>
      <c r="J1235"/>
      <c r="K1235"/>
      <c r="L1235"/>
      <c r="M1235" s="2"/>
      <c r="N1235" s="2"/>
      <c r="O1235" s="2"/>
      <c r="P1235" s="2"/>
      <c r="Q1235" s="2"/>
      <c r="R1235" s="2"/>
      <c r="S1235" s="2"/>
      <c r="T1235" s="2"/>
      <c r="U1235" s="2"/>
      <c r="V1235" s="2"/>
    </row>
    <row r="1236" spans="1:22" s="127" customFormat="1" x14ac:dyDescent="0.25">
      <c r="A1236"/>
      <c r="B1236"/>
      <c r="C1236"/>
      <c r="D1236"/>
      <c r="E1236"/>
      <c r="F1236"/>
      <c r="G1236"/>
      <c r="H1236"/>
      <c r="I1236"/>
      <c r="J1236"/>
      <c r="K1236"/>
      <c r="L1236"/>
      <c r="M1236" s="2"/>
      <c r="N1236" s="2"/>
      <c r="O1236" s="2"/>
      <c r="P1236" s="2"/>
      <c r="Q1236" s="2"/>
      <c r="R1236" s="2"/>
      <c r="S1236" s="2"/>
      <c r="T1236" s="2"/>
      <c r="U1236" s="2"/>
      <c r="V1236" s="2"/>
    </row>
    <row r="1237" spans="1:22" s="127" customFormat="1" x14ac:dyDescent="0.25">
      <c r="A1237"/>
      <c r="B1237"/>
      <c r="C1237"/>
      <c r="D1237"/>
      <c r="E1237"/>
      <c r="F1237"/>
      <c r="G1237"/>
      <c r="H1237"/>
      <c r="I1237"/>
      <c r="J1237"/>
      <c r="K1237"/>
      <c r="L1237"/>
      <c r="M1237" s="2"/>
      <c r="N1237" s="2"/>
      <c r="O1237" s="2"/>
      <c r="P1237" s="2"/>
      <c r="Q1237" s="2"/>
      <c r="R1237" s="2"/>
      <c r="S1237" s="2"/>
      <c r="T1237" s="2"/>
      <c r="U1237" s="2"/>
      <c r="V1237" s="2"/>
    </row>
    <row r="1238" spans="1:22" s="127" customFormat="1" x14ac:dyDescent="0.25">
      <c r="A1238"/>
      <c r="B1238"/>
      <c r="C1238"/>
      <c r="D1238"/>
      <c r="E1238"/>
      <c r="F1238"/>
      <c r="G1238"/>
      <c r="H1238"/>
      <c r="I1238"/>
      <c r="J1238"/>
      <c r="K1238"/>
      <c r="L1238"/>
      <c r="M1238" s="2"/>
      <c r="N1238" s="2"/>
      <c r="O1238" s="2"/>
      <c r="P1238" s="2"/>
      <c r="Q1238" s="2"/>
      <c r="R1238" s="2"/>
      <c r="S1238" s="2"/>
      <c r="T1238" s="2"/>
      <c r="U1238" s="2"/>
      <c r="V1238" s="2"/>
    </row>
    <row r="1239" spans="1:22" s="127" customFormat="1" x14ac:dyDescent="0.25">
      <c r="A1239"/>
      <c r="B1239"/>
      <c r="C1239"/>
      <c r="D1239"/>
      <c r="E1239"/>
      <c r="F1239"/>
      <c r="G1239"/>
      <c r="H1239"/>
      <c r="I1239"/>
      <c r="J1239"/>
      <c r="K1239"/>
      <c r="L1239"/>
      <c r="M1239" s="2"/>
      <c r="N1239" s="2"/>
      <c r="O1239" s="2"/>
      <c r="P1239" s="2"/>
      <c r="Q1239" s="2"/>
      <c r="R1239" s="2"/>
      <c r="S1239" s="2"/>
      <c r="T1239" s="2"/>
      <c r="U1239" s="2"/>
      <c r="V1239" s="2"/>
    </row>
    <row r="1240" spans="1:22" s="127" customFormat="1" x14ac:dyDescent="0.25">
      <c r="A1240"/>
      <c r="B1240"/>
      <c r="C1240"/>
      <c r="D1240"/>
      <c r="E1240"/>
      <c r="F1240"/>
      <c r="G1240"/>
      <c r="H1240"/>
      <c r="I1240"/>
      <c r="J1240"/>
      <c r="K1240"/>
      <c r="L1240"/>
      <c r="M1240" s="2"/>
      <c r="N1240" s="2"/>
      <c r="O1240" s="2"/>
      <c r="P1240" s="2"/>
      <c r="Q1240" s="2"/>
      <c r="R1240" s="2"/>
      <c r="S1240" s="2"/>
      <c r="T1240" s="2"/>
      <c r="U1240" s="2"/>
      <c r="V1240" s="2"/>
    </row>
    <row r="1241" spans="1:22" s="127" customFormat="1" x14ac:dyDescent="0.25">
      <c r="A1241"/>
      <c r="B1241"/>
      <c r="C1241"/>
      <c r="D1241"/>
      <c r="E1241"/>
      <c r="F1241"/>
      <c r="G1241"/>
      <c r="H1241"/>
      <c r="I1241"/>
      <c r="J1241"/>
      <c r="K1241"/>
      <c r="L1241"/>
      <c r="M1241" s="2"/>
      <c r="N1241" s="2"/>
      <c r="O1241" s="2"/>
      <c r="P1241" s="2"/>
      <c r="Q1241" s="2"/>
      <c r="R1241" s="2"/>
      <c r="S1241" s="2"/>
      <c r="T1241" s="2"/>
      <c r="U1241" s="2"/>
      <c r="V1241" s="2"/>
    </row>
    <row r="1242" spans="1:22" s="127" customFormat="1" x14ac:dyDescent="0.25">
      <c r="A1242"/>
      <c r="B1242"/>
      <c r="C1242"/>
      <c r="D1242"/>
      <c r="E1242"/>
      <c r="F1242"/>
      <c r="G1242"/>
      <c r="H1242"/>
      <c r="I1242"/>
      <c r="J1242"/>
      <c r="K1242"/>
      <c r="L1242"/>
      <c r="M1242" s="2"/>
      <c r="N1242" s="2"/>
      <c r="O1242" s="2"/>
      <c r="P1242" s="2"/>
      <c r="Q1242" s="2"/>
      <c r="R1242" s="2"/>
      <c r="S1242" s="2"/>
      <c r="T1242" s="2"/>
      <c r="U1242" s="2"/>
      <c r="V1242" s="2"/>
    </row>
    <row r="1243" spans="1:22" s="127" customFormat="1" x14ac:dyDescent="0.25">
      <c r="A1243"/>
      <c r="B1243"/>
      <c r="C1243"/>
      <c r="D1243"/>
      <c r="E1243"/>
      <c r="F1243"/>
      <c r="G1243"/>
      <c r="H1243"/>
      <c r="I1243"/>
      <c r="J1243"/>
      <c r="K1243"/>
      <c r="L1243"/>
      <c r="M1243" s="2"/>
      <c r="N1243" s="2"/>
      <c r="O1243" s="2"/>
      <c r="P1243" s="2"/>
      <c r="Q1243" s="2"/>
      <c r="R1243" s="2"/>
      <c r="S1243" s="2"/>
      <c r="T1243" s="2"/>
      <c r="U1243" s="2"/>
      <c r="V1243" s="2"/>
    </row>
    <row r="1244" spans="1:22" s="127" customFormat="1" x14ac:dyDescent="0.25">
      <c r="A1244"/>
      <c r="B1244"/>
      <c r="C1244"/>
      <c r="D1244"/>
      <c r="E1244"/>
      <c r="F1244"/>
      <c r="G1244"/>
      <c r="H1244"/>
      <c r="I1244"/>
      <c r="J1244"/>
      <c r="K1244"/>
      <c r="L1244"/>
      <c r="M1244" s="2"/>
      <c r="N1244" s="2"/>
      <c r="O1244" s="2"/>
      <c r="P1244" s="2"/>
      <c r="Q1244" s="2"/>
      <c r="R1244" s="2"/>
      <c r="S1244" s="2"/>
      <c r="T1244" s="2"/>
      <c r="U1244" s="2"/>
      <c r="V1244" s="2"/>
    </row>
    <row r="1245" spans="1:22" s="127" customFormat="1" x14ac:dyDescent="0.25">
      <c r="A1245"/>
      <c r="B1245"/>
      <c r="C1245"/>
      <c r="D1245"/>
      <c r="E1245"/>
      <c r="F1245"/>
      <c r="G1245"/>
      <c r="H1245"/>
      <c r="I1245"/>
      <c r="J1245"/>
      <c r="K1245"/>
      <c r="L1245"/>
      <c r="M1245" s="2"/>
      <c r="N1245" s="2"/>
      <c r="O1245" s="2"/>
      <c r="P1245" s="2"/>
      <c r="Q1245" s="2"/>
      <c r="R1245" s="2"/>
      <c r="S1245" s="2"/>
      <c r="T1245" s="2"/>
      <c r="U1245" s="2"/>
      <c r="V1245" s="2"/>
    </row>
    <row r="1246" spans="1:22" s="127" customFormat="1" x14ac:dyDescent="0.25">
      <c r="A1246"/>
      <c r="B1246"/>
      <c r="C1246"/>
      <c r="D1246"/>
      <c r="E1246"/>
      <c r="F1246"/>
      <c r="G1246"/>
      <c r="H1246"/>
      <c r="I1246"/>
      <c r="J1246"/>
      <c r="K1246"/>
      <c r="L1246"/>
      <c r="M1246" s="2"/>
      <c r="N1246" s="2"/>
      <c r="O1246" s="2"/>
      <c r="P1246" s="2"/>
      <c r="Q1246" s="2"/>
      <c r="R1246" s="2"/>
      <c r="S1246" s="2"/>
      <c r="T1246" s="2"/>
      <c r="U1246" s="2"/>
      <c r="V1246" s="2"/>
    </row>
    <row r="1247" spans="1:22" s="127" customFormat="1" x14ac:dyDescent="0.25">
      <c r="A1247"/>
      <c r="B1247"/>
      <c r="C1247"/>
      <c r="D1247"/>
      <c r="E1247"/>
      <c r="F1247"/>
      <c r="G1247"/>
      <c r="H1247"/>
      <c r="I1247"/>
      <c r="J1247"/>
      <c r="K1247"/>
      <c r="L1247"/>
      <c r="M1247" s="2"/>
      <c r="N1247" s="2"/>
      <c r="O1247" s="2"/>
      <c r="P1247" s="2"/>
      <c r="Q1247" s="2"/>
      <c r="R1247" s="2"/>
      <c r="S1247" s="2"/>
      <c r="T1247" s="2"/>
      <c r="U1247" s="2"/>
      <c r="V1247" s="2"/>
    </row>
    <row r="1248" spans="1:22" s="127" customFormat="1" x14ac:dyDescent="0.25">
      <c r="A1248"/>
      <c r="B1248"/>
      <c r="C1248"/>
      <c r="D1248"/>
      <c r="E1248"/>
      <c r="F1248"/>
      <c r="G1248"/>
      <c r="H1248"/>
      <c r="I1248"/>
      <c r="J1248"/>
      <c r="K1248"/>
      <c r="L1248"/>
      <c r="M1248" s="2"/>
      <c r="N1248" s="2"/>
      <c r="O1248" s="2"/>
      <c r="P1248" s="2"/>
      <c r="Q1248" s="2"/>
      <c r="R1248" s="2"/>
      <c r="S1248" s="2"/>
      <c r="T1248" s="2"/>
      <c r="U1248" s="2"/>
      <c r="V1248" s="2"/>
    </row>
    <row r="1249" spans="1:22" s="127" customFormat="1" x14ac:dyDescent="0.25">
      <c r="A1249"/>
      <c r="B1249"/>
      <c r="C1249"/>
      <c r="D1249"/>
      <c r="E1249"/>
      <c r="F1249"/>
      <c r="G1249"/>
      <c r="H1249"/>
      <c r="I1249"/>
      <c r="J1249"/>
      <c r="K1249"/>
      <c r="L1249"/>
      <c r="M1249" s="2"/>
      <c r="N1249" s="2"/>
      <c r="O1249" s="2"/>
      <c r="P1249" s="2"/>
      <c r="Q1249" s="2"/>
      <c r="R1249" s="2"/>
      <c r="S1249" s="2"/>
      <c r="T1249" s="2"/>
      <c r="U1249" s="2"/>
      <c r="V1249" s="2"/>
    </row>
    <row r="1250" spans="1:22" s="127" customFormat="1" x14ac:dyDescent="0.25">
      <c r="A1250"/>
      <c r="B1250"/>
      <c r="C1250"/>
      <c r="D1250"/>
      <c r="E1250"/>
      <c r="F1250"/>
      <c r="G1250"/>
      <c r="H1250"/>
      <c r="I1250"/>
      <c r="J1250"/>
      <c r="K1250"/>
      <c r="L1250"/>
      <c r="M1250" s="2"/>
      <c r="N1250" s="2"/>
      <c r="O1250" s="2"/>
      <c r="P1250" s="2"/>
      <c r="Q1250" s="2"/>
      <c r="R1250" s="2"/>
      <c r="S1250" s="2"/>
      <c r="T1250" s="2"/>
      <c r="U1250" s="2"/>
      <c r="V1250" s="2"/>
    </row>
    <row r="1251" spans="1:22" s="127" customFormat="1" x14ac:dyDescent="0.25">
      <c r="A1251"/>
      <c r="B1251"/>
      <c r="C1251"/>
      <c r="D1251"/>
      <c r="E1251"/>
      <c r="F1251"/>
      <c r="G1251"/>
      <c r="H1251"/>
      <c r="I1251"/>
      <c r="J1251"/>
      <c r="K1251"/>
      <c r="L1251"/>
      <c r="M1251" s="2"/>
      <c r="N1251" s="2"/>
      <c r="O1251" s="2"/>
      <c r="P1251" s="2"/>
      <c r="Q1251" s="2"/>
      <c r="R1251" s="2"/>
      <c r="S1251" s="2"/>
      <c r="T1251" s="2"/>
      <c r="U1251" s="2"/>
      <c r="V1251" s="2"/>
    </row>
    <row r="1252" spans="1:22" s="127" customFormat="1" x14ac:dyDescent="0.25">
      <c r="A1252"/>
      <c r="B1252"/>
      <c r="C1252"/>
      <c r="D1252"/>
      <c r="E1252"/>
      <c r="F1252"/>
      <c r="G1252"/>
      <c r="H1252"/>
      <c r="I1252"/>
      <c r="J1252"/>
      <c r="K1252"/>
      <c r="L1252"/>
      <c r="M1252" s="2"/>
      <c r="N1252" s="2"/>
      <c r="O1252" s="2"/>
      <c r="P1252" s="2"/>
      <c r="Q1252" s="2"/>
      <c r="R1252" s="2"/>
      <c r="S1252" s="2"/>
      <c r="T1252" s="2"/>
      <c r="U1252" s="2"/>
      <c r="V1252" s="2"/>
    </row>
    <row r="1253" spans="1:22" s="127" customFormat="1" x14ac:dyDescent="0.25">
      <c r="A1253"/>
      <c r="B1253"/>
      <c r="C1253"/>
      <c r="D1253"/>
      <c r="E1253"/>
      <c r="F1253"/>
      <c r="G1253"/>
      <c r="H1253"/>
      <c r="I1253"/>
      <c r="J1253"/>
      <c r="K1253"/>
      <c r="L1253"/>
      <c r="M1253" s="2"/>
      <c r="N1253" s="2"/>
      <c r="O1253" s="2"/>
      <c r="P1253" s="2"/>
      <c r="Q1253" s="2"/>
      <c r="R1253" s="2"/>
      <c r="S1253" s="2"/>
      <c r="T1253" s="2"/>
      <c r="U1253" s="2"/>
      <c r="V1253" s="2"/>
    </row>
    <row r="1254" spans="1:22" s="127" customFormat="1" x14ac:dyDescent="0.25">
      <c r="A1254"/>
      <c r="B1254"/>
      <c r="C1254"/>
      <c r="D1254"/>
      <c r="E1254"/>
      <c r="F1254"/>
      <c r="G1254"/>
      <c r="H1254"/>
      <c r="I1254"/>
      <c r="J1254"/>
      <c r="K1254"/>
      <c r="L1254"/>
      <c r="M1254" s="2"/>
      <c r="N1254" s="2"/>
      <c r="O1254" s="2"/>
      <c r="P1254" s="2"/>
      <c r="Q1254" s="2"/>
      <c r="R1254" s="2"/>
      <c r="S1254" s="2"/>
      <c r="T1254" s="2"/>
      <c r="U1254" s="2"/>
      <c r="V1254" s="2"/>
    </row>
    <row r="1255" spans="1:22" s="127" customFormat="1" x14ac:dyDescent="0.25">
      <c r="A1255"/>
      <c r="B1255"/>
      <c r="C1255"/>
      <c r="D1255"/>
      <c r="E1255"/>
      <c r="F1255"/>
      <c r="G1255"/>
      <c r="H1255"/>
      <c r="I1255"/>
      <c r="J1255"/>
      <c r="K1255"/>
      <c r="L1255"/>
      <c r="M1255" s="2"/>
      <c r="N1255" s="2"/>
      <c r="O1255" s="2"/>
      <c r="P1255" s="2"/>
      <c r="Q1255" s="2"/>
      <c r="R1255" s="2"/>
      <c r="S1255" s="2"/>
      <c r="T1255" s="2"/>
      <c r="U1255" s="2"/>
      <c r="V1255" s="2"/>
    </row>
    <row r="1256" spans="1:22" s="127" customFormat="1" x14ac:dyDescent="0.25">
      <c r="A1256"/>
      <c r="B1256"/>
      <c r="C1256"/>
      <c r="D1256"/>
      <c r="E1256"/>
      <c r="F1256"/>
      <c r="G1256"/>
      <c r="H1256"/>
      <c r="I1256"/>
      <c r="J1256"/>
      <c r="K1256"/>
      <c r="L1256"/>
      <c r="M1256" s="2"/>
      <c r="N1256" s="2"/>
      <c r="O1256" s="2"/>
      <c r="P1256" s="2"/>
      <c r="Q1256" s="2"/>
      <c r="R1256" s="2"/>
      <c r="S1256" s="2"/>
      <c r="T1256" s="2"/>
      <c r="U1256" s="2"/>
      <c r="V1256" s="2"/>
    </row>
    <row r="1257" spans="1:22" s="127" customFormat="1" x14ac:dyDescent="0.25">
      <c r="A1257"/>
      <c r="B1257"/>
      <c r="C1257"/>
      <c r="D1257"/>
      <c r="E1257"/>
      <c r="F1257"/>
      <c r="G1257"/>
      <c r="H1257"/>
      <c r="I1257"/>
      <c r="J1257"/>
      <c r="K1257"/>
      <c r="L1257"/>
      <c r="M1257" s="2"/>
      <c r="N1257" s="2"/>
      <c r="O1257" s="2"/>
      <c r="P1257" s="2"/>
      <c r="Q1257" s="2"/>
      <c r="R1257" s="2"/>
      <c r="S1257" s="2"/>
      <c r="T1257" s="2"/>
      <c r="U1257" s="2"/>
      <c r="V1257" s="2"/>
    </row>
    <row r="1258" spans="1:22" s="127" customFormat="1" x14ac:dyDescent="0.25">
      <c r="A1258"/>
      <c r="B1258"/>
      <c r="C1258"/>
      <c r="D1258"/>
      <c r="E1258"/>
      <c r="F1258"/>
      <c r="G1258"/>
      <c r="H1258"/>
      <c r="I1258"/>
      <c r="J1258"/>
      <c r="K1258"/>
      <c r="L1258"/>
      <c r="M1258" s="2"/>
      <c r="N1258" s="2"/>
      <c r="O1258" s="2"/>
      <c r="P1258" s="2"/>
      <c r="Q1258" s="2"/>
      <c r="R1258" s="2"/>
      <c r="S1258" s="2"/>
      <c r="T1258" s="2"/>
      <c r="U1258" s="2"/>
      <c r="V1258" s="2"/>
    </row>
    <row r="1259" spans="1:22" s="127" customFormat="1" x14ac:dyDescent="0.25">
      <c r="A1259"/>
      <c r="B1259"/>
      <c r="C1259"/>
      <c r="D1259"/>
      <c r="E1259"/>
      <c r="F1259"/>
      <c r="G1259"/>
      <c r="H1259"/>
      <c r="I1259"/>
      <c r="J1259"/>
      <c r="K1259"/>
      <c r="L1259"/>
      <c r="M1259" s="2"/>
      <c r="N1259" s="2"/>
      <c r="O1259" s="2"/>
      <c r="P1259" s="2"/>
      <c r="Q1259" s="2"/>
      <c r="R1259" s="2"/>
      <c r="S1259" s="2"/>
      <c r="T1259" s="2"/>
      <c r="U1259" s="2"/>
      <c r="V1259" s="2"/>
    </row>
    <row r="1260" spans="1:22" s="127" customFormat="1" x14ac:dyDescent="0.25">
      <c r="A1260"/>
      <c r="B1260"/>
      <c r="C1260"/>
      <c r="D1260"/>
      <c r="E1260"/>
      <c r="F1260"/>
      <c r="G1260"/>
      <c r="H1260"/>
      <c r="I1260"/>
      <c r="J1260"/>
      <c r="K1260"/>
      <c r="L1260"/>
      <c r="M1260" s="2"/>
      <c r="N1260" s="2"/>
      <c r="O1260" s="2"/>
      <c r="P1260" s="2"/>
      <c r="Q1260" s="2"/>
      <c r="R1260" s="2"/>
      <c r="S1260" s="2"/>
      <c r="T1260" s="2"/>
      <c r="U1260" s="2"/>
      <c r="V1260" s="2"/>
    </row>
    <row r="1261" spans="1:22" s="127" customFormat="1" x14ac:dyDescent="0.25">
      <c r="A1261"/>
      <c r="B1261"/>
      <c r="C1261"/>
      <c r="D1261"/>
      <c r="E1261"/>
      <c r="F1261"/>
      <c r="G1261"/>
      <c r="H1261"/>
      <c r="I1261"/>
      <c r="J1261"/>
      <c r="K1261"/>
      <c r="L1261"/>
      <c r="M1261" s="2"/>
      <c r="N1261" s="2"/>
      <c r="O1261" s="2"/>
      <c r="P1261" s="2"/>
      <c r="Q1261" s="2"/>
      <c r="R1261" s="2"/>
      <c r="S1261" s="2"/>
      <c r="T1261" s="2"/>
      <c r="U1261" s="2"/>
      <c r="V1261" s="2"/>
    </row>
    <row r="1262" spans="1:22" s="127" customFormat="1" x14ac:dyDescent="0.25">
      <c r="A1262"/>
      <c r="B1262"/>
      <c r="C1262"/>
      <c r="D1262"/>
      <c r="E1262"/>
      <c r="F1262"/>
      <c r="G1262"/>
      <c r="H1262"/>
      <c r="I1262"/>
      <c r="J1262"/>
      <c r="K1262"/>
      <c r="L1262"/>
      <c r="M1262" s="2"/>
      <c r="N1262" s="2"/>
      <c r="O1262" s="2"/>
      <c r="P1262" s="2"/>
      <c r="Q1262" s="2"/>
      <c r="R1262" s="2"/>
      <c r="S1262" s="2"/>
      <c r="T1262" s="2"/>
      <c r="U1262" s="2"/>
      <c r="V1262" s="2"/>
    </row>
    <row r="1263" spans="1:22" s="127" customFormat="1" x14ac:dyDescent="0.25">
      <c r="A1263"/>
      <c r="B1263"/>
      <c r="C1263"/>
      <c r="D1263"/>
      <c r="E1263"/>
      <c r="F1263"/>
      <c r="G1263"/>
      <c r="H1263"/>
      <c r="I1263"/>
      <c r="J1263"/>
      <c r="K1263"/>
      <c r="L1263"/>
      <c r="M1263" s="2"/>
      <c r="N1263" s="2"/>
      <c r="O1263" s="2"/>
      <c r="P1263" s="2"/>
      <c r="Q1263" s="2"/>
      <c r="R1263" s="2"/>
      <c r="S1263" s="2"/>
      <c r="T1263" s="2"/>
      <c r="U1263" s="2"/>
      <c r="V1263" s="2"/>
    </row>
    <row r="1264" spans="1:22" s="127" customFormat="1" x14ac:dyDescent="0.25">
      <c r="A1264"/>
      <c r="B1264"/>
      <c r="C1264"/>
      <c r="D1264"/>
      <c r="E1264"/>
      <c r="F1264"/>
      <c r="G1264"/>
      <c r="H1264"/>
      <c r="I1264"/>
      <c r="J1264"/>
      <c r="K1264"/>
      <c r="L1264"/>
      <c r="M1264" s="2"/>
      <c r="N1264" s="2"/>
      <c r="O1264" s="2"/>
      <c r="P1264" s="2"/>
      <c r="Q1264" s="2"/>
      <c r="R1264" s="2"/>
      <c r="S1264" s="2"/>
      <c r="T1264" s="2"/>
      <c r="U1264" s="2"/>
      <c r="V1264" s="2"/>
    </row>
    <row r="1265" spans="1:22" s="127" customFormat="1" x14ac:dyDescent="0.25">
      <c r="A1265"/>
      <c r="B1265"/>
      <c r="C1265"/>
      <c r="D1265"/>
      <c r="E1265"/>
      <c r="F1265"/>
      <c r="G1265"/>
      <c r="H1265"/>
      <c r="I1265"/>
      <c r="J1265"/>
      <c r="K1265"/>
      <c r="L1265"/>
      <c r="M1265" s="2"/>
      <c r="N1265" s="2"/>
      <c r="O1265" s="2"/>
      <c r="P1265" s="2"/>
      <c r="Q1265" s="2"/>
      <c r="R1265" s="2"/>
      <c r="S1265" s="2"/>
      <c r="T1265" s="2"/>
      <c r="U1265" s="2"/>
      <c r="V1265" s="2"/>
    </row>
    <row r="1266" spans="1:22" s="127" customFormat="1" x14ac:dyDescent="0.25">
      <c r="A1266"/>
      <c r="B1266"/>
      <c r="C1266"/>
      <c r="D1266"/>
      <c r="E1266"/>
      <c r="F1266"/>
      <c r="G1266"/>
      <c r="H1266"/>
      <c r="I1266"/>
      <c r="J1266"/>
      <c r="K1266"/>
      <c r="L1266"/>
      <c r="M1266" s="2"/>
      <c r="N1266" s="2"/>
      <c r="O1266" s="2"/>
      <c r="P1266" s="2"/>
      <c r="Q1266" s="2"/>
      <c r="R1266" s="2"/>
      <c r="S1266" s="2"/>
      <c r="T1266" s="2"/>
      <c r="U1266" s="2"/>
      <c r="V1266" s="2"/>
    </row>
    <row r="1267" spans="1:22" s="127" customFormat="1" x14ac:dyDescent="0.25">
      <c r="A1267"/>
      <c r="B1267"/>
      <c r="C1267"/>
      <c r="D1267"/>
      <c r="E1267"/>
      <c r="F1267"/>
      <c r="G1267"/>
      <c r="H1267"/>
      <c r="I1267"/>
      <c r="J1267"/>
      <c r="K1267"/>
      <c r="L1267"/>
      <c r="M1267" s="2"/>
      <c r="N1267" s="2"/>
      <c r="O1267" s="2"/>
      <c r="P1267" s="2"/>
      <c r="Q1267" s="2"/>
      <c r="R1267" s="2"/>
      <c r="S1267" s="2"/>
      <c r="T1267" s="2"/>
      <c r="U1267" s="2"/>
      <c r="V1267" s="2"/>
    </row>
    <row r="1268" spans="1:22" s="127" customFormat="1" x14ac:dyDescent="0.25">
      <c r="A1268"/>
      <c r="B1268"/>
      <c r="C1268"/>
      <c r="D1268"/>
      <c r="E1268"/>
      <c r="F1268"/>
      <c r="G1268"/>
      <c r="H1268"/>
      <c r="I1268"/>
      <c r="J1268"/>
      <c r="K1268"/>
      <c r="L1268"/>
      <c r="M1268" s="2"/>
      <c r="N1268" s="2"/>
      <c r="O1268" s="2"/>
      <c r="P1268" s="2"/>
      <c r="Q1268" s="2"/>
      <c r="R1268" s="2"/>
      <c r="S1268" s="2"/>
      <c r="T1268" s="2"/>
      <c r="U1268" s="2"/>
      <c r="V1268" s="2"/>
    </row>
    <row r="1269" spans="1:22" s="127" customFormat="1" x14ac:dyDescent="0.25">
      <c r="A1269"/>
      <c r="B1269"/>
      <c r="C1269"/>
      <c r="D1269"/>
      <c r="E1269"/>
      <c r="F1269"/>
      <c r="G1269"/>
      <c r="H1269"/>
      <c r="I1269"/>
      <c r="J1269"/>
      <c r="K1269"/>
      <c r="L1269"/>
      <c r="M1269" s="2"/>
      <c r="N1269" s="2"/>
      <c r="O1269" s="2"/>
      <c r="P1269" s="2"/>
      <c r="Q1269" s="2"/>
      <c r="R1269" s="2"/>
      <c r="S1269" s="2"/>
      <c r="T1269" s="2"/>
      <c r="U1269" s="2"/>
      <c r="V1269" s="2"/>
    </row>
    <row r="1270" spans="1:22" s="127" customFormat="1" x14ac:dyDescent="0.25">
      <c r="A1270"/>
      <c r="B1270"/>
      <c r="C1270"/>
      <c r="D1270"/>
      <c r="E1270"/>
      <c r="F1270"/>
      <c r="G1270"/>
      <c r="H1270"/>
      <c r="I1270"/>
      <c r="J1270"/>
      <c r="K1270"/>
      <c r="L1270"/>
      <c r="M1270" s="2"/>
      <c r="N1270" s="2"/>
      <c r="O1270" s="2"/>
      <c r="P1270" s="2"/>
      <c r="Q1270" s="2"/>
      <c r="R1270" s="2"/>
      <c r="S1270" s="2"/>
      <c r="T1270" s="2"/>
      <c r="U1270" s="2"/>
      <c r="V1270" s="2"/>
    </row>
    <row r="1271" spans="1:22" s="127" customFormat="1" x14ac:dyDescent="0.25">
      <c r="A1271"/>
      <c r="B1271"/>
      <c r="C1271"/>
      <c r="D1271"/>
      <c r="E1271"/>
      <c r="F1271"/>
      <c r="G1271"/>
      <c r="H1271"/>
      <c r="I1271"/>
      <c r="J1271"/>
      <c r="K1271"/>
      <c r="L1271"/>
      <c r="M1271" s="2"/>
      <c r="N1271" s="2"/>
      <c r="O1271" s="2"/>
      <c r="P1271" s="2"/>
      <c r="Q1271" s="2"/>
      <c r="R1271" s="2"/>
      <c r="S1271" s="2"/>
      <c r="T1271" s="2"/>
      <c r="U1271" s="2"/>
      <c r="V1271" s="2"/>
    </row>
    <row r="1272" spans="1:22" s="127" customFormat="1" x14ac:dyDescent="0.25">
      <c r="A1272"/>
      <c r="B1272"/>
      <c r="C1272"/>
      <c r="D1272"/>
      <c r="E1272"/>
      <c r="F1272"/>
      <c r="G1272"/>
      <c r="H1272"/>
      <c r="I1272"/>
      <c r="J1272"/>
      <c r="K1272"/>
      <c r="L1272"/>
      <c r="M1272" s="2"/>
      <c r="N1272" s="2"/>
      <c r="O1272" s="2"/>
      <c r="P1272" s="2"/>
      <c r="Q1272" s="2"/>
      <c r="R1272" s="2"/>
      <c r="S1272" s="2"/>
      <c r="T1272" s="2"/>
      <c r="U1272" s="2"/>
      <c r="V1272" s="2"/>
    </row>
    <row r="1273" spans="1:22" s="127" customFormat="1" x14ac:dyDescent="0.25">
      <c r="A1273"/>
      <c r="B1273"/>
      <c r="C1273"/>
      <c r="D1273"/>
      <c r="E1273"/>
      <c r="F1273"/>
      <c r="G1273"/>
      <c r="H1273"/>
      <c r="I1273"/>
      <c r="J1273"/>
      <c r="K1273"/>
      <c r="L1273"/>
      <c r="M1273" s="2"/>
      <c r="N1273" s="2"/>
      <c r="O1273" s="2"/>
      <c r="P1273" s="2"/>
      <c r="Q1273" s="2"/>
      <c r="R1273" s="2"/>
      <c r="S1273" s="2"/>
      <c r="T1273" s="2"/>
      <c r="U1273" s="2"/>
      <c r="V1273" s="2"/>
    </row>
    <row r="1274" spans="1:22" s="127" customFormat="1" x14ac:dyDescent="0.25">
      <c r="A1274"/>
      <c r="B1274"/>
      <c r="C1274"/>
      <c r="D1274"/>
      <c r="E1274"/>
      <c r="F1274"/>
      <c r="G1274"/>
      <c r="H1274"/>
      <c r="I1274"/>
      <c r="J1274"/>
      <c r="K1274"/>
      <c r="L1274"/>
      <c r="M1274" s="2"/>
      <c r="N1274" s="2"/>
      <c r="O1274" s="2"/>
      <c r="P1274" s="2"/>
      <c r="Q1274" s="2"/>
      <c r="R1274" s="2"/>
      <c r="S1274" s="2"/>
      <c r="T1274" s="2"/>
      <c r="U1274" s="2"/>
      <c r="V1274" s="2"/>
    </row>
    <row r="1275" spans="1:22" s="127" customFormat="1" x14ac:dyDescent="0.25">
      <c r="A1275"/>
      <c r="B1275"/>
      <c r="C1275"/>
      <c r="D1275"/>
      <c r="E1275"/>
      <c r="F1275"/>
      <c r="G1275"/>
      <c r="H1275"/>
      <c r="I1275"/>
      <c r="J1275"/>
      <c r="K1275"/>
      <c r="L1275"/>
      <c r="M1275" s="2"/>
      <c r="N1275" s="2"/>
      <c r="O1275" s="2"/>
      <c r="P1275" s="2"/>
      <c r="Q1275" s="2"/>
      <c r="R1275" s="2"/>
      <c r="S1275" s="2"/>
      <c r="T1275" s="2"/>
      <c r="U1275" s="2"/>
      <c r="V1275" s="2"/>
    </row>
    <row r="1276" spans="1:22" s="127" customFormat="1" x14ac:dyDescent="0.25">
      <c r="A1276"/>
      <c r="B1276"/>
      <c r="C1276"/>
      <c r="D1276"/>
      <c r="E1276"/>
      <c r="F1276"/>
      <c r="G1276"/>
      <c r="H1276"/>
      <c r="I1276"/>
      <c r="J1276"/>
      <c r="K1276"/>
      <c r="L1276"/>
      <c r="M1276" s="2"/>
      <c r="N1276" s="2"/>
      <c r="O1276" s="2"/>
      <c r="P1276" s="2"/>
      <c r="Q1276" s="2"/>
      <c r="R1276" s="2"/>
      <c r="S1276" s="2"/>
      <c r="T1276" s="2"/>
      <c r="U1276" s="2"/>
      <c r="V1276" s="2"/>
    </row>
    <row r="1277" spans="1:22" s="127" customFormat="1" x14ac:dyDescent="0.25">
      <c r="A1277"/>
      <c r="B1277"/>
      <c r="C1277"/>
      <c r="D1277"/>
      <c r="E1277"/>
      <c r="F1277"/>
      <c r="G1277"/>
      <c r="H1277"/>
      <c r="I1277"/>
      <c r="J1277"/>
      <c r="K1277"/>
      <c r="L1277"/>
      <c r="M1277" s="2"/>
      <c r="N1277" s="2"/>
      <c r="O1277" s="2"/>
      <c r="P1277" s="2"/>
      <c r="Q1277" s="2"/>
      <c r="R1277" s="2"/>
      <c r="S1277" s="2"/>
      <c r="T1277" s="2"/>
      <c r="U1277" s="2"/>
      <c r="V1277" s="2"/>
    </row>
    <row r="1278" spans="1:22" s="127" customFormat="1" x14ac:dyDescent="0.25">
      <c r="A1278"/>
      <c r="B1278"/>
      <c r="C1278"/>
      <c r="D1278"/>
      <c r="E1278"/>
      <c r="F1278"/>
      <c r="G1278"/>
      <c r="H1278"/>
      <c r="I1278"/>
      <c r="J1278"/>
      <c r="K1278"/>
      <c r="L1278"/>
      <c r="M1278" s="2"/>
      <c r="N1278" s="2"/>
      <c r="O1278" s="2"/>
      <c r="P1278" s="2"/>
      <c r="Q1278" s="2"/>
      <c r="R1278" s="2"/>
      <c r="S1278" s="2"/>
      <c r="T1278" s="2"/>
      <c r="U1278" s="2"/>
      <c r="V1278" s="2"/>
    </row>
    <row r="1279" spans="1:22" s="127" customFormat="1" x14ac:dyDescent="0.25">
      <c r="A1279"/>
      <c r="B1279"/>
      <c r="C1279"/>
      <c r="D1279"/>
      <c r="E1279"/>
      <c r="F1279"/>
      <c r="G1279"/>
      <c r="H1279"/>
      <c r="I1279"/>
      <c r="J1279"/>
      <c r="K1279"/>
      <c r="L1279"/>
      <c r="M1279" s="2"/>
      <c r="N1279" s="2"/>
      <c r="O1279" s="2"/>
      <c r="P1279" s="2"/>
      <c r="Q1279" s="2"/>
      <c r="R1279" s="2"/>
      <c r="S1279" s="2"/>
      <c r="T1279" s="2"/>
      <c r="U1279" s="2"/>
      <c r="V1279" s="2"/>
    </row>
    <row r="1280" spans="1:22" s="127" customFormat="1" x14ac:dyDescent="0.25">
      <c r="A1280"/>
      <c r="B1280"/>
      <c r="C1280"/>
      <c r="D1280"/>
      <c r="E1280"/>
      <c r="F1280"/>
      <c r="G1280"/>
      <c r="H1280"/>
      <c r="I1280"/>
      <c r="J1280"/>
      <c r="K1280"/>
      <c r="L1280"/>
      <c r="M1280" s="2"/>
      <c r="N1280" s="2"/>
      <c r="O1280" s="2"/>
      <c r="P1280" s="2"/>
      <c r="Q1280" s="2"/>
      <c r="R1280" s="2"/>
      <c r="S1280" s="2"/>
      <c r="T1280" s="2"/>
      <c r="U1280" s="2"/>
      <c r="V1280" s="2"/>
    </row>
    <row r="1281" spans="1:22" s="127" customFormat="1" x14ac:dyDescent="0.25">
      <c r="A1281"/>
      <c r="B1281"/>
      <c r="C1281"/>
      <c r="D1281"/>
      <c r="E1281"/>
      <c r="F1281"/>
      <c r="G1281"/>
      <c r="H1281"/>
      <c r="I1281"/>
      <c r="J1281"/>
      <c r="K1281"/>
      <c r="L1281"/>
      <c r="M1281" s="2"/>
      <c r="N1281" s="2"/>
      <c r="O1281" s="2"/>
      <c r="P1281" s="2"/>
      <c r="Q1281" s="2"/>
      <c r="R1281" s="2"/>
      <c r="S1281" s="2"/>
      <c r="T1281" s="2"/>
      <c r="U1281" s="2"/>
      <c r="V1281" s="2"/>
    </row>
    <row r="1282" spans="1:22" s="127" customFormat="1" x14ac:dyDescent="0.25">
      <c r="A1282"/>
      <c r="B1282"/>
      <c r="C1282"/>
      <c r="D1282"/>
      <c r="E1282"/>
      <c r="F1282"/>
      <c r="G1282"/>
      <c r="H1282"/>
      <c r="I1282"/>
      <c r="J1282"/>
      <c r="K1282"/>
      <c r="L1282"/>
      <c r="M1282" s="2"/>
      <c r="N1282" s="2"/>
      <c r="O1282" s="2"/>
      <c r="P1282" s="2"/>
      <c r="Q1282" s="2"/>
      <c r="R1282" s="2"/>
      <c r="S1282" s="2"/>
      <c r="T1282" s="2"/>
      <c r="U1282" s="2"/>
      <c r="V1282" s="2"/>
    </row>
    <row r="1283" spans="1:22" s="127" customFormat="1" x14ac:dyDescent="0.25">
      <c r="A1283"/>
      <c r="B1283"/>
      <c r="C1283"/>
      <c r="D1283"/>
      <c r="E1283"/>
      <c r="F1283"/>
      <c r="G1283"/>
      <c r="H1283"/>
      <c r="I1283"/>
      <c r="J1283"/>
      <c r="K1283"/>
      <c r="L1283"/>
      <c r="M1283" s="2"/>
      <c r="N1283" s="2"/>
      <c r="O1283" s="2"/>
      <c r="P1283" s="2"/>
      <c r="Q1283" s="2"/>
      <c r="R1283" s="2"/>
      <c r="S1283" s="2"/>
      <c r="T1283" s="2"/>
      <c r="U1283" s="2"/>
      <c r="V1283" s="2"/>
    </row>
    <row r="1284" spans="1:22" s="127" customFormat="1" x14ac:dyDescent="0.25">
      <c r="A1284"/>
      <c r="B1284"/>
      <c r="C1284"/>
      <c r="D1284"/>
      <c r="E1284"/>
      <c r="F1284"/>
      <c r="G1284"/>
      <c r="H1284"/>
      <c r="I1284"/>
      <c r="J1284"/>
      <c r="K1284"/>
      <c r="L1284"/>
      <c r="M1284" s="2"/>
      <c r="N1284" s="2"/>
      <c r="O1284" s="2"/>
      <c r="P1284" s="2"/>
      <c r="Q1284" s="2"/>
      <c r="R1284" s="2"/>
      <c r="S1284" s="2"/>
      <c r="T1284" s="2"/>
      <c r="U1284" s="2"/>
      <c r="V1284" s="2"/>
    </row>
    <row r="1285" spans="1:22" s="127" customFormat="1" x14ac:dyDescent="0.25">
      <c r="A1285"/>
      <c r="B1285"/>
      <c r="C1285"/>
      <c r="D1285"/>
      <c r="E1285"/>
      <c r="F1285"/>
      <c r="G1285"/>
      <c r="H1285"/>
      <c r="I1285"/>
      <c r="J1285"/>
      <c r="K1285"/>
      <c r="L1285"/>
      <c r="M1285" s="2"/>
      <c r="N1285" s="2"/>
      <c r="O1285" s="2"/>
      <c r="P1285" s="2"/>
      <c r="Q1285" s="2"/>
      <c r="R1285" s="2"/>
      <c r="S1285" s="2"/>
      <c r="T1285" s="2"/>
      <c r="U1285" s="2"/>
      <c r="V1285" s="2"/>
    </row>
    <row r="1286" spans="1:22" s="127" customFormat="1" x14ac:dyDescent="0.25">
      <c r="A1286"/>
      <c r="B1286"/>
      <c r="C1286"/>
      <c r="D1286"/>
      <c r="E1286"/>
      <c r="F1286"/>
      <c r="G1286"/>
      <c r="H1286"/>
      <c r="I1286"/>
      <c r="J1286"/>
      <c r="K1286"/>
      <c r="L1286"/>
      <c r="M1286" s="2"/>
      <c r="N1286" s="2"/>
      <c r="O1286" s="2"/>
      <c r="P1286" s="2"/>
      <c r="Q1286" s="2"/>
      <c r="R1286" s="2"/>
      <c r="S1286" s="2"/>
      <c r="T1286" s="2"/>
      <c r="U1286" s="2"/>
      <c r="V1286" s="2"/>
    </row>
    <row r="1287" spans="1:22" s="127" customFormat="1" x14ac:dyDescent="0.25">
      <c r="A1287"/>
      <c r="B1287"/>
      <c r="C1287"/>
      <c r="D1287"/>
      <c r="E1287"/>
      <c r="F1287"/>
      <c r="G1287"/>
      <c r="H1287"/>
      <c r="I1287"/>
      <c r="J1287"/>
      <c r="K1287"/>
      <c r="L1287"/>
      <c r="M1287" s="2"/>
      <c r="N1287" s="2"/>
      <c r="O1287" s="2"/>
      <c r="P1287" s="2"/>
      <c r="Q1287" s="2"/>
      <c r="R1287" s="2"/>
      <c r="S1287" s="2"/>
      <c r="T1287" s="2"/>
      <c r="U1287" s="2"/>
      <c r="V1287" s="2"/>
    </row>
    <row r="1288" spans="1:22" s="127" customFormat="1" x14ac:dyDescent="0.25">
      <c r="A1288"/>
      <c r="B1288"/>
      <c r="C1288"/>
      <c r="D1288"/>
      <c r="E1288"/>
      <c r="F1288"/>
      <c r="G1288"/>
      <c r="H1288"/>
      <c r="I1288"/>
      <c r="J1288"/>
      <c r="K1288"/>
      <c r="L1288"/>
      <c r="M1288" s="2"/>
      <c r="N1288" s="2"/>
      <c r="O1288" s="2"/>
      <c r="P1288" s="2"/>
      <c r="Q1288" s="2"/>
      <c r="R1288" s="2"/>
      <c r="S1288" s="2"/>
      <c r="T1288" s="2"/>
      <c r="U1288" s="2"/>
      <c r="V1288" s="2"/>
    </row>
    <row r="1289" spans="1:22" s="127" customFormat="1" x14ac:dyDescent="0.25">
      <c r="A1289"/>
      <c r="B1289"/>
      <c r="C1289"/>
      <c r="D1289"/>
      <c r="E1289"/>
      <c r="F1289"/>
      <c r="G1289"/>
      <c r="H1289"/>
      <c r="I1289"/>
      <c r="J1289"/>
      <c r="K1289"/>
      <c r="L1289"/>
      <c r="M1289" s="2"/>
      <c r="N1289" s="2"/>
      <c r="O1289" s="2"/>
      <c r="P1289" s="2"/>
      <c r="Q1289" s="2"/>
      <c r="R1289" s="2"/>
      <c r="S1289" s="2"/>
      <c r="T1289" s="2"/>
      <c r="U1289" s="2"/>
      <c r="V1289" s="2"/>
    </row>
    <row r="1290" spans="1:22" s="127" customFormat="1" x14ac:dyDescent="0.25">
      <c r="A1290"/>
      <c r="B1290"/>
      <c r="C1290"/>
      <c r="D1290"/>
      <c r="E1290"/>
      <c r="F1290"/>
      <c r="G1290"/>
      <c r="H1290"/>
      <c r="I1290"/>
      <c r="J1290"/>
      <c r="K1290"/>
      <c r="L1290"/>
      <c r="M1290" s="2"/>
      <c r="N1290" s="2"/>
      <c r="O1290" s="2"/>
      <c r="P1290" s="2"/>
      <c r="Q1290" s="2"/>
      <c r="R1290" s="2"/>
      <c r="S1290" s="2"/>
      <c r="T1290" s="2"/>
      <c r="U1290" s="2"/>
      <c r="V1290" s="2"/>
    </row>
    <row r="1291" spans="1:22" s="127" customFormat="1" x14ac:dyDescent="0.25">
      <c r="A1291"/>
      <c r="B1291"/>
      <c r="C1291"/>
      <c r="D1291"/>
      <c r="E1291"/>
      <c r="F1291"/>
      <c r="G1291"/>
      <c r="H1291"/>
      <c r="I1291"/>
      <c r="J1291"/>
      <c r="K1291"/>
      <c r="L1291"/>
      <c r="M1291" s="2"/>
      <c r="N1291" s="2"/>
      <c r="O1291" s="2"/>
      <c r="P1291" s="2"/>
      <c r="Q1291" s="2"/>
      <c r="R1291" s="2"/>
      <c r="S1291" s="2"/>
      <c r="T1291" s="2"/>
      <c r="U1291" s="2"/>
      <c r="V1291" s="2"/>
    </row>
    <row r="1292" spans="1:22" s="127" customFormat="1" x14ac:dyDescent="0.25">
      <c r="A1292"/>
      <c r="B1292"/>
      <c r="C1292"/>
      <c r="D1292"/>
      <c r="E1292"/>
      <c r="F1292"/>
      <c r="G1292"/>
      <c r="H1292"/>
      <c r="I1292"/>
      <c r="J1292"/>
      <c r="K1292"/>
      <c r="L1292"/>
      <c r="M1292" s="2"/>
      <c r="N1292" s="2"/>
      <c r="O1292" s="2"/>
      <c r="P1292" s="2"/>
      <c r="Q1292" s="2"/>
      <c r="R1292" s="2"/>
      <c r="S1292" s="2"/>
      <c r="T1292" s="2"/>
      <c r="U1292" s="2"/>
      <c r="V1292" s="2"/>
    </row>
    <row r="1293" spans="1:22" s="127" customFormat="1" x14ac:dyDescent="0.25">
      <c r="A1293"/>
      <c r="B1293"/>
      <c r="C1293"/>
      <c r="D1293"/>
      <c r="E1293"/>
      <c r="F1293"/>
      <c r="G1293"/>
      <c r="H1293"/>
      <c r="I1293"/>
      <c r="J1293"/>
      <c r="K1293"/>
      <c r="L1293"/>
      <c r="M1293" s="2"/>
      <c r="N1293" s="2"/>
      <c r="O1293" s="2"/>
      <c r="P1293" s="2"/>
      <c r="Q1293" s="2"/>
      <c r="R1293" s="2"/>
      <c r="S1293" s="2"/>
      <c r="T1293" s="2"/>
      <c r="U1293" s="2"/>
      <c r="V1293" s="2"/>
    </row>
    <row r="1294" spans="1:22" s="127" customFormat="1" x14ac:dyDescent="0.25">
      <c r="A1294"/>
      <c r="B1294"/>
      <c r="C1294"/>
      <c r="D1294"/>
      <c r="E1294"/>
      <c r="F1294"/>
      <c r="G1294"/>
      <c r="H1294"/>
      <c r="I1294"/>
      <c r="J1294"/>
      <c r="K1294"/>
      <c r="L1294"/>
      <c r="M1294" s="2"/>
      <c r="N1294" s="2"/>
      <c r="O1294" s="2"/>
      <c r="P1294" s="2"/>
      <c r="Q1294" s="2"/>
      <c r="R1294" s="2"/>
      <c r="S1294" s="2"/>
      <c r="T1294" s="2"/>
      <c r="U1294" s="2"/>
      <c r="V1294" s="2"/>
    </row>
    <row r="1295" spans="1:22" s="127" customFormat="1" x14ac:dyDescent="0.25">
      <c r="A1295"/>
      <c r="B1295"/>
      <c r="C1295"/>
      <c r="D1295"/>
      <c r="E1295"/>
      <c r="F1295"/>
      <c r="G1295"/>
      <c r="H1295"/>
      <c r="I1295"/>
      <c r="J1295"/>
      <c r="K1295"/>
      <c r="L1295"/>
      <c r="M1295" s="2"/>
      <c r="N1295" s="2"/>
      <c r="O1295" s="2"/>
      <c r="P1295" s="2"/>
      <c r="Q1295" s="2"/>
      <c r="R1295" s="2"/>
      <c r="S1295" s="2"/>
      <c r="T1295" s="2"/>
      <c r="U1295" s="2"/>
      <c r="V1295" s="2"/>
    </row>
    <row r="1296" spans="1:22" s="127" customFormat="1" x14ac:dyDescent="0.25">
      <c r="A1296"/>
      <c r="B1296"/>
      <c r="C1296"/>
      <c r="D1296"/>
      <c r="E1296"/>
      <c r="F1296"/>
      <c r="G1296"/>
      <c r="H1296"/>
      <c r="I1296"/>
      <c r="J1296"/>
      <c r="K1296"/>
      <c r="L1296"/>
      <c r="M1296" s="2"/>
      <c r="N1296" s="2"/>
      <c r="O1296" s="2"/>
      <c r="P1296" s="2"/>
      <c r="Q1296" s="2"/>
      <c r="R1296" s="2"/>
      <c r="S1296" s="2"/>
      <c r="T1296" s="2"/>
      <c r="U1296" s="2"/>
      <c r="V1296" s="2"/>
    </row>
    <row r="1297" spans="1:22" s="127" customFormat="1" x14ac:dyDescent="0.25">
      <c r="A1297"/>
      <c r="B1297"/>
      <c r="C1297"/>
      <c r="D1297"/>
      <c r="E1297"/>
      <c r="F1297"/>
      <c r="G1297"/>
      <c r="H1297"/>
      <c r="I1297"/>
      <c r="J1297"/>
      <c r="K1297"/>
      <c r="L1297"/>
      <c r="M1297" s="2"/>
      <c r="N1297" s="2"/>
      <c r="O1297" s="2"/>
      <c r="P1297" s="2"/>
      <c r="Q1297" s="2"/>
      <c r="R1297" s="2"/>
      <c r="S1297" s="2"/>
      <c r="T1297" s="2"/>
      <c r="U1297" s="2"/>
      <c r="V1297" s="2"/>
    </row>
    <row r="1298" spans="1:22" s="127" customFormat="1" x14ac:dyDescent="0.25">
      <c r="A1298"/>
      <c r="B1298"/>
      <c r="C1298"/>
      <c r="D1298"/>
      <c r="E1298"/>
      <c r="F1298"/>
      <c r="G1298"/>
      <c r="H1298"/>
      <c r="I1298"/>
      <c r="J1298"/>
      <c r="K1298"/>
      <c r="L1298"/>
      <c r="M1298" s="2"/>
      <c r="N1298" s="2"/>
      <c r="O1298" s="2"/>
      <c r="P1298" s="2"/>
      <c r="Q1298" s="2"/>
      <c r="R1298" s="2"/>
      <c r="S1298" s="2"/>
      <c r="T1298" s="2"/>
      <c r="U1298" s="2"/>
      <c r="V1298" s="2"/>
    </row>
    <row r="1299" spans="1:22" s="127" customFormat="1" x14ac:dyDescent="0.25">
      <c r="A1299"/>
      <c r="B1299"/>
      <c r="C1299"/>
      <c r="D1299"/>
      <c r="E1299"/>
      <c r="F1299"/>
      <c r="G1299"/>
      <c r="H1299"/>
      <c r="I1299"/>
      <c r="J1299"/>
      <c r="K1299"/>
      <c r="L1299"/>
      <c r="M1299" s="2"/>
      <c r="N1299" s="2"/>
      <c r="O1299" s="2"/>
      <c r="P1299" s="2"/>
      <c r="Q1299" s="2"/>
      <c r="R1299" s="2"/>
      <c r="S1299" s="2"/>
      <c r="T1299" s="2"/>
      <c r="U1299" s="2"/>
      <c r="V1299" s="2"/>
    </row>
    <row r="1300" spans="1:22" s="127" customFormat="1" x14ac:dyDescent="0.25">
      <c r="A1300"/>
      <c r="B1300"/>
      <c r="C1300"/>
      <c r="D1300"/>
      <c r="E1300"/>
      <c r="F1300"/>
      <c r="G1300"/>
      <c r="H1300"/>
      <c r="I1300"/>
      <c r="J1300"/>
      <c r="K1300"/>
      <c r="L1300"/>
      <c r="M1300" s="2"/>
      <c r="N1300" s="2"/>
      <c r="O1300" s="2"/>
      <c r="P1300" s="2"/>
      <c r="Q1300" s="2"/>
      <c r="R1300" s="2"/>
      <c r="S1300" s="2"/>
      <c r="T1300" s="2"/>
      <c r="U1300" s="2"/>
      <c r="V1300" s="2"/>
    </row>
    <row r="1301" spans="1:22" s="127" customFormat="1" x14ac:dyDescent="0.25">
      <c r="A1301"/>
      <c r="B1301"/>
      <c r="C1301"/>
      <c r="D1301"/>
      <c r="E1301"/>
      <c r="F1301"/>
      <c r="G1301"/>
      <c r="H1301"/>
      <c r="I1301"/>
      <c r="J1301"/>
      <c r="K1301"/>
      <c r="L1301"/>
      <c r="M1301" s="2"/>
      <c r="N1301" s="2"/>
      <c r="O1301" s="2"/>
      <c r="P1301" s="2"/>
      <c r="Q1301" s="2"/>
      <c r="R1301" s="2"/>
      <c r="S1301" s="2"/>
      <c r="T1301" s="2"/>
      <c r="U1301" s="2"/>
      <c r="V1301" s="2"/>
    </row>
    <row r="1302" spans="1:22" s="127" customFormat="1" x14ac:dyDescent="0.25">
      <c r="A1302"/>
      <c r="B1302"/>
      <c r="C1302"/>
      <c r="D1302"/>
      <c r="E1302"/>
      <c r="F1302"/>
      <c r="G1302"/>
      <c r="H1302"/>
      <c r="I1302"/>
      <c r="J1302"/>
      <c r="K1302"/>
      <c r="L1302"/>
      <c r="M1302" s="2"/>
      <c r="N1302" s="2"/>
      <c r="O1302" s="2"/>
      <c r="P1302" s="2"/>
      <c r="Q1302" s="2"/>
      <c r="R1302" s="2"/>
      <c r="S1302" s="2"/>
      <c r="T1302" s="2"/>
      <c r="U1302" s="2"/>
      <c r="V1302" s="2"/>
    </row>
    <row r="1303" spans="1:22" s="127" customFormat="1" x14ac:dyDescent="0.25">
      <c r="A1303"/>
      <c r="B1303"/>
      <c r="C1303"/>
      <c r="D1303"/>
      <c r="E1303"/>
      <c r="F1303"/>
      <c r="G1303"/>
      <c r="H1303"/>
      <c r="I1303"/>
      <c r="J1303"/>
      <c r="K1303"/>
      <c r="L1303"/>
      <c r="M1303" s="2"/>
      <c r="N1303" s="2"/>
      <c r="O1303" s="2"/>
      <c r="P1303" s="2"/>
      <c r="Q1303" s="2"/>
      <c r="R1303" s="2"/>
      <c r="S1303" s="2"/>
      <c r="T1303" s="2"/>
      <c r="U1303" s="2"/>
      <c r="V1303" s="2"/>
    </row>
    <row r="1304" spans="1:22" s="127" customFormat="1" x14ac:dyDescent="0.25">
      <c r="A1304"/>
      <c r="B1304"/>
      <c r="C1304"/>
      <c r="D1304"/>
      <c r="E1304"/>
      <c r="F1304"/>
      <c r="G1304"/>
      <c r="H1304"/>
      <c r="I1304"/>
      <c r="J1304"/>
      <c r="K1304"/>
      <c r="L1304"/>
      <c r="M1304" s="2"/>
      <c r="N1304" s="2"/>
      <c r="O1304" s="2"/>
      <c r="P1304" s="2"/>
      <c r="Q1304" s="2"/>
      <c r="R1304" s="2"/>
      <c r="S1304" s="2"/>
      <c r="T1304" s="2"/>
      <c r="U1304" s="2"/>
      <c r="V1304" s="2"/>
    </row>
    <row r="1305" spans="1:22" s="127" customFormat="1" x14ac:dyDescent="0.25">
      <c r="A1305"/>
      <c r="B1305"/>
      <c r="C1305"/>
      <c r="D1305"/>
      <c r="E1305"/>
      <c r="F1305"/>
      <c r="G1305"/>
      <c r="H1305"/>
      <c r="I1305"/>
      <c r="J1305"/>
      <c r="K1305"/>
      <c r="L1305"/>
      <c r="M1305" s="2"/>
      <c r="N1305" s="2"/>
      <c r="O1305" s="2"/>
      <c r="P1305" s="2"/>
      <c r="Q1305" s="2"/>
      <c r="R1305" s="2"/>
      <c r="S1305" s="2"/>
      <c r="T1305" s="2"/>
      <c r="U1305" s="2"/>
      <c r="V1305" s="2"/>
    </row>
    <row r="1306" spans="1:22" s="127" customFormat="1" x14ac:dyDescent="0.25">
      <c r="A1306"/>
      <c r="B1306"/>
      <c r="C1306"/>
      <c r="D1306"/>
      <c r="E1306"/>
      <c r="F1306"/>
      <c r="G1306"/>
      <c r="H1306"/>
      <c r="I1306"/>
      <c r="J1306"/>
      <c r="K1306"/>
      <c r="L1306"/>
      <c r="M1306" s="2"/>
      <c r="N1306" s="2"/>
      <c r="O1306" s="2"/>
      <c r="P1306" s="2"/>
      <c r="Q1306" s="2"/>
      <c r="R1306" s="2"/>
      <c r="S1306" s="2"/>
      <c r="T1306" s="2"/>
      <c r="U1306" s="2"/>
      <c r="V1306" s="2"/>
    </row>
    <row r="1307" spans="1:22" s="127" customFormat="1" x14ac:dyDescent="0.25">
      <c r="A1307"/>
      <c r="B1307"/>
      <c r="C1307"/>
      <c r="D1307"/>
      <c r="E1307"/>
      <c r="F1307"/>
      <c r="G1307"/>
      <c r="H1307"/>
      <c r="I1307"/>
      <c r="J1307"/>
      <c r="K1307"/>
      <c r="L1307"/>
      <c r="M1307" s="2"/>
      <c r="N1307" s="2"/>
      <c r="O1307" s="2"/>
      <c r="P1307" s="2"/>
      <c r="Q1307" s="2"/>
      <c r="R1307" s="2"/>
      <c r="S1307" s="2"/>
      <c r="T1307" s="2"/>
      <c r="U1307" s="2"/>
      <c r="V1307" s="2"/>
    </row>
    <row r="1308" spans="1:22" s="127" customFormat="1" x14ac:dyDescent="0.25">
      <c r="A1308"/>
      <c r="B1308"/>
      <c r="C1308"/>
      <c r="D1308"/>
      <c r="E1308"/>
      <c r="F1308"/>
      <c r="G1308"/>
      <c r="H1308"/>
      <c r="I1308"/>
      <c r="J1308"/>
      <c r="K1308"/>
      <c r="L1308"/>
      <c r="M1308" s="2"/>
      <c r="N1308" s="2"/>
      <c r="O1308" s="2"/>
      <c r="P1308" s="2"/>
      <c r="Q1308" s="2"/>
      <c r="R1308" s="2"/>
      <c r="S1308" s="2"/>
      <c r="T1308" s="2"/>
      <c r="U1308" s="2"/>
      <c r="V1308" s="2"/>
    </row>
    <row r="1309" spans="1:22" s="127" customFormat="1" x14ac:dyDescent="0.25">
      <c r="A1309"/>
      <c r="B1309"/>
      <c r="C1309"/>
      <c r="D1309"/>
      <c r="E1309"/>
      <c r="F1309"/>
      <c r="G1309"/>
      <c r="H1309"/>
      <c r="I1309"/>
      <c r="J1309"/>
      <c r="K1309"/>
      <c r="L1309"/>
      <c r="M1309" s="2"/>
      <c r="N1309" s="2"/>
      <c r="O1309" s="2"/>
      <c r="P1309" s="2"/>
      <c r="Q1309" s="2"/>
      <c r="R1309" s="2"/>
      <c r="S1309" s="2"/>
      <c r="T1309" s="2"/>
      <c r="U1309" s="2"/>
      <c r="V1309" s="2"/>
    </row>
    <row r="1310" spans="1:22" s="127" customFormat="1" x14ac:dyDescent="0.25">
      <c r="A1310"/>
      <c r="B1310"/>
      <c r="C1310"/>
      <c r="D1310"/>
      <c r="E1310"/>
      <c r="F1310"/>
      <c r="G1310"/>
      <c r="H1310"/>
      <c r="I1310"/>
      <c r="J1310"/>
      <c r="K1310"/>
      <c r="L1310"/>
      <c r="M1310" s="2"/>
      <c r="N1310" s="2"/>
      <c r="O1310" s="2"/>
      <c r="P1310" s="2"/>
      <c r="Q1310" s="2"/>
      <c r="R1310" s="2"/>
      <c r="S1310" s="2"/>
      <c r="T1310" s="2"/>
      <c r="U1310" s="2"/>
      <c r="V1310" s="2"/>
    </row>
    <row r="1311" spans="1:22" s="127" customFormat="1" x14ac:dyDescent="0.25">
      <c r="A1311"/>
      <c r="B1311"/>
      <c r="C1311"/>
      <c r="D1311"/>
      <c r="E1311"/>
      <c r="F1311"/>
      <c r="G1311"/>
      <c r="H1311"/>
      <c r="I1311"/>
      <c r="J1311"/>
      <c r="K1311"/>
      <c r="L1311"/>
      <c r="M1311" s="2"/>
      <c r="N1311" s="2"/>
      <c r="O1311" s="2"/>
      <c r="P1311" s="2"/>
      <c r="Q1311" s="2"/>
      <c r="R1311" s="2"/>
      <c r="S1311" s="2"/>
      <c r="T1311" s="2"/>
      <c r="U1311" s="2"/>
      <c r="V1311" s="2"/>
    </row>
    <row r="1312" spans="1:22" s="127" customFormat="1" x14ac:dyDescent="0.25">
      <c r="A1312"/>
      <c r="B1312"/>
      <c r="C1312"/>
      <c r="D1312"/>
      <c r="E1312"/>
      <c r="F1312"/>
      <c r="G1312"/>
      <c r="H1312"/>
      <c r="I1312"/>
      <c r="J1312"/>
      <c r="K1312"/>
      <c r="L1312"/>
      <c r="M1312" s="2"/>
      <c r="N1312" s="2"/>
      <c r="O1312" s="2"/>
      <c r="P1312" s="2"/>
      <c r="Q1312" s="2"/>
      <c r="R1312" s="2"/>
      <c r="S1312" s="2"/>
      <c r="T1312" s="2"/>
      <c r="U1312" s="2"/>
      <c r="V1312" s="2"/>
    </row>
    <row r="1313" spans="1:22" s="127" customFormat="1" x14ac:dyDescent="0.25">
      <c r="A1313"/>
      <c r="B1313"/>
      <c r="C1313"/>
      <c r="D1313"/>
      <c r="E1313"/>
      <c r="F1313"/>
      <c r="G1313"/>
      <c r="H1313"/>
      <c r="I1313"/>
      <c r="J1313"/>
      <c r="K1313"/>
      <c r="L1313"/>
      <c r="M1313" s="2"/>
      <c r="N1313" s="2"/>
      <c r="O1313" s="2"/>
      <c r="P1313" s="2"/>
      <c r="Q1313" s="2"/>
      <c r="R1313" s="2"/>
      <c r="S1313" s="2"/>
      <c r="T1313" s="2"/>
      <c r="U1313" s="2"/>
      <c r="V1313" s="2"/>
    </row>
    <row r="1314" spans="1:22" s="127" customFormat="1" x14ac:dyDescent="0.25">
      <c r="A1314"/>
      <c r="B1314"/>
      <c r="C1314"/>
      <c r="D1314"/>
      <c r="E1314"/>
      <c r="F1314"/>
      <c r="G1314"/>
      <c r="H1314"/>
      <c r="I1314"/>
      <c r="J1314"/>
      <c r="K1314"/>
      <c r="L1314"/>
      <c r="M1314" s="2"/>
      <c r="N1314" s="2"/>
      <c r="O1314" s="2"/>
      <c r="P1314" s="2"/>
      <c r="Q1314" s="2"/>
      <c r="R1314" s="2"/>
      <c r="S1314" s="2"/>
      <c r="T1314" s="2"/>
      <c r="U1314" s="2"/>
      <c r="V1314" s="2"/>
    </row>
    <row r="1315" spans="1:22" s="127" customFormat="1" x14ac:dyDescent="0.25">
      <c r="A1315"/>
      <c r="B1315"/>
      <c r="C1315"/>
      <c r="D1315"/>
      <c r="E1315"/>
      <c r="F1315"/>
      <c r="G1315"/>
      <c r="H1315"/>
      <c r="I1315"/>
      <c r="J1315"/>
      <c r="K1315"/>
      <c r="L1315"/>
      <c r="M1315" s="2"/>
      <c r="N1315" s="2"/>
      <c r="O1315" s="2"/>
      <c r="P1315" s="2"/>
      <c r="Q1315" s="2"/>
      <c r="R1315" s="2"/>
      <c r="S1315" s="2"/>
      <c r="T1315" s="2"/>
      <c r="U1315" s="2"/>
      <c r="V1315" s="2"/>
    </row>
    <row r="1316" spans="1:22" s="127" customFormat="1" x14ac:dyDescent="0.25">
      <c r="A1316"/>
      <c r="B1316"/>
      <c r="C1316"/>
      <c r="D1316"/>
      <c r="E1316"/>
      <c r="F1316"/>
      <c r="G1316"/>
      <c r="H1316"/>
      <c r="I1316"/>
      <c r="J1316"/>
      <c r="K1316"/>
      <c r="L1316"/>
      <c r="M1316" s="2"/>
      <c r="N1316" s="2"/>
      <c r="O1316" s="2"/>
      <c r="P1316" s="2"/>
      <c r="Q1316" s="2"/>
      <c r="R1316" s="2"/>
      <c r="S1316" s="2"/>
      <c r="T1316" s="2"/>
      <c r="U1316" s="2"/>
      <c r="V1316" s="2"/>
    </row>
    <row r="1317" spans="1:22" s="127" customFormat="1" x14ac:dyDescent="0.25">
      <c r="A1317"/>
      <c r="B1317"/>
      <c r="C1317"/>
      <c r="D1317"/>
      <c r="E1317"/>
      <c r="F1317"/>
      <c r="G1317"/>
      <c r="H1317"/>
      <c r="I1317"/>
      <c r="J1317"/>
      <c r="K1317"/>
      <c r="L1317"/>
      <c r="M1317" s="2"/>
      <c r="N1317" s="2"/>
      <c r="O1317" s="2"/>
      <c r="P1317" s="2"/>
      <c r="Q1317" s="2"/>
      <c r="R1317" s="2"/>
      <c r="S1317" s="2"/>
      <c r="T1317" s="2"/>
      <c r="U1317" s="2"/>
      <c r="V1317" s="2"/>
    </row>
    <row r="1318" spans="1:22" s="127" customFormat="1" x14ac:dyDescent="0.25">
      <c r="A1318"/>
      <c r="B1318"/>
      <c r="C1318"/>
      <c r="D1318"/>
      <c r="E1318"/>
      <c r="F1318"/>
      <c r="G1318"/>
      <c r="H1318"/>
      <c r="I1318"/>
      <c r="J1318"/>
      <c r="K1318"/>
      <c r="L1318"/>
      <c r="M1318" s="2"/>
      <c r="N1318" s="2"/>
      <c r="O1318" s="2"/>
      <c r="P1318" s="2"/>
      <c r="Q1318" s="2"/>
      <c r="R1318" s="2"/>
      <c r="S1318" s="2"/>
      <c r="T1318" s="2"/>
      <c r="U1318" s="2"/>
      <c r="V1318" s="2"/>
    </row>
    <row r="1319" spans="1:22" s="127" customFormat="1" x14ac:dyDescent="0.25">
      <c r="A1319"/>
      <c r="B1319"/>
      <c r="C1319"/>
      <c r="D1319"/>
      <c r="E1319"/>
      <c r="F1319"/>
      <c r="G1319"/>
      <c r="H1319"/>
      <c r="I1319"/>
      <c r="J1319"/>
      <c r="K1319"/>
      <c r="L1319"/>
      <c r="M1319" s="2"/>
      <c r="N1319" s="2"/>
      <c r="O1319" s="2"/>
      <c r="P1319" s="2"/>
      <c r="Q1319" s="2"/>
      <c r="R1319" s="2"/>
      <c r="S1319" s="2"/>
      <c r="T1319" s="2"/>
      <c r="U1319" s="2"/>
      <c r="V1319" s="2"/>
    </row>
    <row r="1320" spans="1:22" s="127" customFormat="1" x14ac:dyDescent="0.25">
      <c r="A1320"/>
      <c r="B1320"/>
      <c r="C1320"/>
      <c r="D1320"/>
      <c r="E1320"/>
      <c r="F1320"/>
      <c r="G1320"/>
      <c r="H1320"/>
      <c r="I1320"/>
      <c r="J1320"/>
      <c r="K1320"/>
      <c r="L1320"/>
      <c r="M1320" s="2"/>
      <c r="N1320" s="2"/>
      <c r="O1320" s="2"/>
      <c r="P1320" s="2"/>
      <c r="Q1320" s="2"/>
      <c r="R1320" s="2"/>
      <c r="S1320" s="2"/>
      <c r="T1320" s="2"/>
      <c r="U1320" s="2"/>
      <c r="V1320" s="2"/>
    </row>
    <row r="1321" spans="1:22" s="127" customFormat="1" x14ac:dyDescent="0.25">
      <c r="A1321"/>
      <c r="B1321"/>
      <c r="C1321"/>
      <c r="D1321"/>
      <c r="E1321"/>
      <c r="F1321"/>
      <c r="G1321"/>
      <c r="H1321"/>
      <c r="I1321"/>
      <c r="J1321"/>
      <c r="K1321"/>
      <c r="L1321"/>
      <c r="M1321" s="2"/>
      <c r="N1321" s="2"/>
      <c r="O1321" s="2"/>
      <c r="P1321" s="2"/>
      <c r="Q1321" s="2"/>
      <c r="R1321" s="2"/>
      <c r="S1321" s="2"/>
      <c r="T1321" s="2"/>
      <c r="U1321" s="2"/>
      <c r="V1321" s="2"/>
    </row>
    <row r="1322" spans="1:22" s="127" customFormat="1" x14ac:dyDescent="0.25">
      <c r="A1322"/>
      <c r="B1322"/>
      <c r="C1322"/>
      <c r="D1322"/>
      <c r="E1322"/>
      <c r="F1322"/>
      <c r="G1322"/>
      <c r="H1322"/>
      <c r="I1322"/>
      <c r="J1322"/>
      <c r="K1322"/>
      <c r="L1322"/>
      <c r="M1322" s="2"/>
      <c r="N1322" s="2"/>
      <c r="O1322" s="2"/>
      <c r="P1322" s="2"/>
      <c r="Q1322" s="2"/>
      <c r="R1322" s="2"/>
      <c r="S1322" s="2"/>
      <c r="T1322" s="2"/>
      <c r="U1322" s="2"/>
      <c r="V1322" s="2"/>
    </row>
    <row r="1323" spans="1:22" s="127" customFormat="1" x14ac:dyDescent="0.25">
      <c r="A1323"/>
      <c r="B1323"/>
      <c r="C1323"/>
      <c r="D1323"/>
      <c r="E1323"/>
      <c r="F1323"/>
      <c r="G1323"/>
      <c r="H1323"/>
      <c r="I1323"/>
      <c r="J1323"/>
      <c r="K1323"/>
      <c r="L1323"/>
      <c r="M1323" s="2"/>
      <c r="N1323" s="2"/>
      <c r="O1323" s="2"/>
      <c r="P1323" s="2"/>
      <c r="Q1323" s="2"/>
      <c r="R1323" s="2"/>
      <c r="S1323" s="2"/>
      <c r="T1323" s="2"/>
      <c r="U1323" s="2"/>
      <c r="V1323" s="2"/>
    </row>
    <row r="1324" spans="1:22" s="127" customFormat="1" x14ac:dyDescent="0.25">
      <c r="A1324"/>
      <c r="B1324"/>
      <c r="C1324"/>
      <c r="D1324"/>
      <c r="E1324"/>
      <c r="F1324"/>
      <c r="G1324"/>
      <c r="H1324"/>
      <c r="I1324"/>
      <c r="J1324"/>
      <c r="K1324"/>
      <c r="L1324"/>
      <c r="M1324" s="2"/>
      <c r="N1324" s="2"/>
      <c r="O1324" s="2"/>
      <c r="P1324" s="2"/>
      <c r="Q1324" s="2"/>
      <c r="R1324" s="2"/>
      <c r="S1324" s="2"/>
      <c r="T1324" s="2"/>
      <c r="U1324" s="2"/>
      <c r="V1324" s="2"/>
    </row>
    <row r="1325" spans="1:22" s="127" customFormat="1" x14ac:dyDescent="0.25">
      <c r="A1325"/>
      <c r="B1325"/>
      <c r="C1325"/>
      <c r="D1325"/>
      <c r="E1325"/>
      <c r="F1325"/>
      <c r="G1325"/>
      <c r="H1325"/>
      <c r="I1325"/>
      <c r="J1325"/>
      <c r="K1325"/>
      <c r="L1325"/>
      <c r="M1325" s="2"/>
      <c r="N1325" s="2"/>
      <c r="O1325" s="2"/>
      <c r="P1325" s="2"/>
      <c r="Q1325" s="2"/>
      <c r="R1325" s="2"/>
      <c r="S1325" s="2"/>
      <c r="T1325" s="2"/>
      <c r="U1325" s="2"/>
      <c r="V1325" s="2"/>
    </row>
    <row r="1326" spans="1:22" s="127" customFormat="1" x14ac:dyDescent="0.25">
      <c r="A1326"/>
      <c r="B1326"/>
      <c r="C1326"/>
      <c r="D1326"/>
      <c r="E1326"/>
      <c r="F1326"/>
      <c r="G1326"/>
      <c r="H1326"/>
      <c r="I1326"/>
      <c r="J1326"/>
      <c r="K1326"/>
      <c r="L1326"/>
      <c r="M1326" s="2"/>
      <c r="N1326" s="2"/>
      <c r="O1326" s="2"/>
      <c r="P1326" s="2"/>
      <c r="Q1326" s="2"/>
      <c r="R1326" s="2"/>
      <c r="S1326" s="2"/>
      <c r="T1326" s="2"/>
      <c r="U1326" s="2"/>
      <c r="V1326" s="2"/>
    </row>
    <row r="1327" spans="1:22" s="127" customFormat="1" x14ac:dyDescent="0.25">
      <c r="A1327"/>
      <c r="B1327"/>
      <c r="C1327"/>
      <c r="D1327"/>
      <c r="E1327"/>
      <c r="F1327"/>
      <c r="G1327"/>
      <c r="H1327"/>
      <c r="I1327"/>
      <c r="J1327"/>
      <c r="K1327"/>
      <c r="L1327"/>
      <c r="M1327" s="2"/>
      <c r="N1327" s="2"/>
      <c r="O1327" s="2"/>
      <c r="P1327" s="2"/>
      <c r="Q1327" s="2"/>
      <c r="R1327" s="2"/>
      <c r="S1327" s="2"/>
      <c r="T1327" s="2"/>
      <c r="U1327" s="2"/>
      <c r="V1327" s="2"/>
    </row>
    <row r="1328" spans="1:22" s="127" customFormat="1" x14ac:dyDescent="0.25">
      <c r="A1328"/>
      <c r="B1328"/>
      <c r="C1328"/>
      <c r="D1328"/>
      <c r="E1328"/>
      <c r="F1328"/>
      <c r="G1328"/>
      <c r="H1328"/>
      <c r="I1328"/>
      <c r="J1328"/>
      <c r="K1328"/>
      <c r="L1328"/>
      <c r="M1328" s="2"/>
      <c r="N1328" s="2"/>
      <c r="O1328" s="2"/>
      <c r="P1328" s="2"/>
      <c r="Q1328" s="2"/>
      <c r="R1328" s="2"/>
      <c r="S1328" s="2"/>
      <c r="T1328" s="2"/>
      <c r="U1328" s="2"/>
      <c r="V1328" s="2"/>
    </row>
    <row r="1329" spans="1:22" s="127" customFormat="1" x14ac:dyDescent="0.25">
      <c r="A1329"/>
      <c r="B1329"/>
      <c r="C1329"/>
      <c r="D1329"/>
      <c r="E1329"/>
      <c r="F1329"/>
      <c r="G1329"/>
      <c r="H1329"/>
      <c r="I1329"/>
      <c r="J1329"/>
      <c r="K1329"/>
      <c r="L1329"/>
      <c r="M1329" s="2"/>
      <c r="N1329" s="2"/>
      <c r="O1329" s="2"/>
      <c r="P1329" s="2"/>
      <c r="Q1329" s="2"/>
      <c r="R1329" s="2"/>
      <c r="S1329" s="2"/>
      <c r="T1329" s="2"/>
      <c r="U1329" s="2"/>
      <c r="V1329" s="2"/>
    </row>
    <row r="1330" spans="1:22" s="127" customFormat="1" x14ac:dyDescent="0.25">
      <c r="A1330"/>
      <c r="B1330"/>
      <c r="C1330"/>
      <c r="D1330"/>
      <c r="E1330"/>
      <c r="F1330"/>
      <c r="G1330"/>
      <c r="H1330"/>
      <c r="I1330"/>
      <c r="J1330"/>
      <c r="K1330"/>
      <c r="L1330"/>
      <c r="M1330" s="2"/>
      <c r="N1330" s="2"/>
      <c r="O1330" s="2"/>
      <c r="P1330" s="2"/>
      <c r="Q1330" s="2"/>
      <c r="R1330" s="2"/>
      <c r="S1330" s="2"/>
      <c r="T1330" s="2"/>
      <c r="U1330" s="2"/>
      <c r="V1330" s="2"/>
    </row>
    <row r="1331" spans="1:22" s="127" customFormat="1" x14ac:dyDescent="0.25">
      <c r="A1331"/>
      <c r="B1331"/>
      <c r="C1331"/>
      <c r="D1331"/>
      <c r="E1331"/>
      <c r="F1331"/>
      <c r="G1331"/>
      <c r="H1331"/>
      <c r="I1331"/>
      <c r="J1331"/>
      <c r="K1331"/>
      <c r="L1331"/>
      <c r="M1331" s="2"/>
      <c r="N1331" s="2"/>
      <c r="O1331" s="2"/>
      <c r="P1331" s="2"/>
      <c r="Q1331" s="2"/>
      <c r="R1331" s="2"/>
      <c r="S1331" s="2"/>
      <c r="T1331" s="2"/>
      <c r="U1331" s="2"/>
      <c r="V1331" s="2"/>
    </row>
    <row r="1332" spans="1:22" s="127" customFormat="1" x14ac:dyDescent="0.25">
      <c r="A1332"/>
      <c r="B1332"/>
      <c r="C1332"/>
      <c r="D1332"/>
      <c r="E1332"/>
      <c r="F1332"/>
      <c r="G1332"/>
      <c r="H1332"/>
      <c r="I1332"/>
      <c r="J1332"/>
      <c r="K1332"/>
      <c r="L1332"/>
      <c r="M1332" s="2"/>
      <c r="N1332" s="2"/>
      <c r="O1332" s="2"/>
      <c r="P1332" s="2"/>
      <c r="Q1332" s="2"/>
      <c r="R1332" s="2"/>
      <c r="S1332" s="2"/>
      <c r="T1332" s="2"/>
      <c r="U1332" s="2"/>
      <c r="V1332" s="2"/>
    </row>
    <row r="1333" spans="1:22" s="127" customFormat="1" x14ac:dyDescent="0.25">
      <c r="A1333"/>
      <c r="B1333"/>
      <c r="C1333"/>
      <c r="D1333"/>
      <c r="E1333"/>
      <c r="F1333"/>
      <c r="G1333"/>
      <c r="H1333"/>
      <c r="I1333"/>
      <c r="J1333"/>
      <c r="K1333"/>
      <c r="L1333"/>
      <c r="M1333" s="2"/>
      <c r="N1333" s="2"/>
      <c r="O1333" s="2"/>
      <c r="P1333" s="2"/>
      <c r="Q1333" s="2"/>
      <c r="R1333" s="2"/>
      <c r="S1333" s="2"/>
      <c r="T1333" s="2"/>
      <c r="U1333" s="2"/>
      <c r="V1333" s="2"/>
    </row>
    <row r="1334" spans="1:22" s="127" customFormat="1" x14ac:dyDescent="0.25">
      <c r="A1334"/>
      <c r="B1334"/>
      <c r="C1334"/>
      <c r="D1334"/>
      <c r="E1334"/>
      <c r="F1334"/>
      <c r="G1334"/>
      <c r="H1334"/>
      <c r="I1334"/>
      <c r="J1334"/>
      <c r="K1334"/>
      <c r="L1334"/>
      <c r="M1334" s="2"/>
      <c r="N1334" s="2"/>
      <c r="O1334" s="2"/>
      <c r="P1334" s="2"/>
      <c r="Q1334" s="2"/>
      <c r="R1334" s="2"/>
      <c r="S1334" s="2"/>
      <c r="T1334" s="2"/>
      <c r="U1334" s="2"/>
      <c r="V1334" s="2"/>
    </row>
    <row r="1335" spans="1:22" s="127" customFormat="1" x14ac:dyDescent="0.25">
      <c r="A1335"/>
      <c r="B1335"/>
      <c r="C1335"/>
      <c r="D1335"/>
      <c r="E1335"/>
      <c r="F1335"/>
      <c r="G1335"/>
      <c r="H1335"/>
      <c r="I1335"/>
      <c r="J1335"/>
      <c r="K1335"/>
      <c r="L1335"/>
      <c r="M1335" s="2"/>
      <c r="N1335" s="2"/>
      <c r="O1335" s="2"/>
      <c r="P1335" s="2"/>
      <c r="Q1335" s="2"/>
      <c r="R1335" s="2"/>
      <c r="S1335" s="2"/>
      <c r="T1335" s="2"/>
      <c r="U1335" s="2"/>
      <c r="V1335" s="2"/>
    </row>
    <row r="1336" spans="1:22" s="127" customFormat="1" x14ac:dyDescent="0.25">
      <c r="A1336"/>
      <c r="B1336"/>
      <c r="C1336"/>
      <c r="D1336"/>
      <c r="E1336"/>
      <c r="F1336"/>
      <c r="G1336"/>
      <c r="H1336"/>
      <c r="I1336"/>
      <c r="J1336"/>
      <c r="K1336"/>
      <c r="L1336"/>
      <c r="M1336" s="2"/>
      <c r="N1336" s="2"/>
      <c r="O1336" s="2"/>
      <c r="P1336" s="2"/>
      <c r="Q1336" s="2"/>
      <c r="R1336" s="2"/>
      <c r="S1336" s="2"/>
      <c r="T1336" s="2"/>
      <c r="U1336" s="2"/>
      <c r="V1336" s="2"/>
    </row>
    <row r="1337" spans="1:22" s="127" customFormat="1" x14ac:dyDescent="0.25">
      <c r="A1337"/>
      <c r="B1337"/>
      <c r="C1337"/>
      <c r="D1337"/>
      <c r="E1337"/>
      <c r="F1337"/>
      <c r="G1337"/>
      <c r="H1337"/>
      <c r="I1337"/>
      <c r="J1337"/>
      <c r="K1337"/>
      <c r="L1337"/>
      <c r="M1337" s="2"/>
      <c r="N1337" s="2"/>
      <c r="O1337" s="2"/>
      <c r="P1337" s="2"/>
      <c r="Q1337" s="2"/>
      <c r="R1337" s="2"/>
      <c r="S1337" s="2"/>
      <c r="T1337" s="2"/>
      <c r="U1337" s="2"/>
      <c r="V1337" s="2"/>
    </row>
    <row r="1338" spans="1:22" s="127" customFormat="1" x14ac:dyDescent="0.25">
      <c r="A1338"/>
      <c r="B1338"/>
      <c r="C1338"/>
      <c r="D1338"/>
      <c r="E1338"/>
      <c r="F1338"/>
      <c r="G1338"/>
      <c r="H1338"/>
      <c r="I1338"/>
      <c r="J1338"/>
      <c r="K1338"/>
      <c r="L1338"/>
      <c r="M1338" s="2"/>
      <c r="N1338" s="2"/>
      <c r="O1338" s="2"/>
      <c r="P1338" s="2"/>
      <c r="Q1338" s="2"/>
      <c r="R1338" s="2"/>
      <c r="S1338" s="2"/>
      <c r="T1338" s="2"/>
      <c r="U1338" s="2"/>
      <c r="V1338" s="2"/>
    </row>
    <row r="1339" spans="1:22" s="127" customFormat="1" x14ac:dyDescent="0.25">
      <c r="A1339"/>
      <c r="B1339"/>
      <c r="C1339"/>
      <c r="D1339"/>
      <c r="E1339"/>
      <c r="F1339"/>
      <c r="G1339"/>
      <c r="H1339"/>
      <c r="I1339"/>
      <c r="J1339"/>
      <c r="K1339"/>
      <c r="L1339"/>
      <c r="M1339" s="2"/>
      <c r="N1339" s="2"/>
      <c r="O1339" s="2"/>
      <c r="P1339" s="2"/>
      <c r="Q1339" s="2"/>
      <c r="R1339" s="2"/>
      <c r="S1339" s="2"/>
      <c r="T1339" s="2"/>
      <c r="U1339" s="2"/>
      <c r="V1339" s="2"/>
    </row>
    <row r="1340" spans="1:22" s="127" customFormat="1" x14ac:dyDescent="0.25">
      <c r="A1340"/>
      <c r="B1340"/>
      <c r="C1340"/>
      <c r="D1340"/>
      <c r="E1340"/>
      <c r="F1340"/>
      <c r="G1340"/>
      <c r="H1340"/>
      <c r="I1340"/>
      <c r="J1340"/>
      <c r="K1340"/>
      <c r="L1340"/>
      <c r="M1340" s="2"/>
      <c r="N1340" s="2"/>
      <c r="O1340" s="2"/>
      <c r="P1340" s="2"/>
      <c r="Q1340" s="2"/>
      <c r="R1340" s="2"/>
      <c r="S1340" s="2"/>
      <c r="T1340" s="2"/>
      <c r="U1340" s="2"/>
      <c r="V1340" s="2"/>
    </row>
    <row r="1341" spans="1:22" s="127" customFormat="1" x14ac:dyDescent="0.25">
      <c r="A1341"/>
      <c r="B1341"/>
      <c r="C1341"/>
      <c r="D1341"/>
      <c r="E1341"/>
      <c r="F1341"/>
      <c r="G1341"/>
      <c r="H1341"/>
      <c r="I1341"/>
      <c r="J1341"/>
      <c r="K1341"/>
      <c r="L1341"/>
      <c r="M1341" s="2"/>
      <c r="N1341" s="2"/>
      <c r="O1341" s="2"/>
      <c r="P1341" s="2"/>
      <c r="Q1341" s="2"/>
      <c r="R1341" s="2"/>
      <c r="S1341" s="2"/>
      <c r="T1341" s="2"/>
      <c r="U1341" s="2"/>
      <c r="V1341" s="2"/>
    </row>
    <row r="1342" spans="1:22" s="127" customFormat="1" x14ac:dyDescent="0.25">
      <c r="A1342"/>
      <c r="B1342"/>
      <c r="C1342"/>
      <c r="D1342"/>
      <c r="E1342"/>
      <c r="F1342"/>
      <c r="G1342"/>
      <c r="H1342"/>
      <c r="I1342"/>
      <c r="J1342"/>
      <c r="K1342"/>
      <c r="L1342"/>
      <c r="M1342" s="2"/>
      <c r="N1342" s="2"/>
      <c r="O1342" s="2"/>
      <c r="P1342" s="2"/>
      <c r="Q1342" s="2"/>
      <c r="R1342" s="2"/>
      <c r="S1342" s="2"/>
      <c r="T1342" s="2"/>
      <c r="U1342" s="2"/>
      <c r="V1342" s="2"/>
    </row>
    <row r="1343" spans="1:22" s="127" customFormat="1" x14ac:dyDescent="0.25">
      <c r="A1343"/>
      <c r="B1343"/>
      <c r="C1343"/>
      <c r="D1343"/>
      <c r="E1343"/>
      <c r="F1343"/>
      <c r="G1343"/>
      <c r="H1343"/>
      <c r="I1343"/>
      <c r="J1343"/>
      <c r="K1343"/>
      <c r="L1343"/>
      <c r="M1343" s="2"/>
      <c r="N1343" s="2"/>
      <c r="O1343" s="2"/>
      <c r="P1343" s="2"/>
      <c r="Q1343" s="2"/>
      <c r="R1343" s="2"/>
      <c r="S1343" s="2"/>
      <c r="T1343" s="2"/>
      <c r="U1343" s="2"/>
      <c r="V1343" s="2"/>
    </row>
    <row r="1344" spans="1:22" s="127" customFormat="1" x14ac:dyDescent="0.25">
      <c r="A1344"/>
      <c r="B1344"/>
      <c r="C1344"/>
      <c r="D1344"/>
      <c r="E1344"/>
      <c r="F1344"/>
      <c r="G1344"/>
      <c r="H1344"/>
      <c r="I1344"/>
      <c r="J1344"/>
      <c r="K1344"/>
      <c r="L1344"/>
      <c r="M1344" s="2"/>
      <c r="N1344" s="2"/>
      <c r="O1344" s="2"/>
      <c r="P1344" s="2"/>
      <c r="Q1344" s="2"/>
      <c r="R1344" s="2"/>
      <c r="S1344" s="2"/>
      <c r="T1344" s="2"/>
      <c r="U1344" s="2"/>
      <c r="V1344" s="2"/>
    </row>
    <row r="1345" spans="1:22" s="127" customFormat="1" x14ac:dyDescent="0.25">
      <c r="A1345"/>
      <c r="B1345"/>
      <c r="C1345"/>
      <c r="D1345"/>
      <c r="E1345"/>
      <c r="F1345"/>
      <c r="G1345"/>
      <c r="H1345"/>
      <c r="I1345"/>
      <c r="J1345"/>
      <c r="K1345"/>
      <c r="L1345"/>
      <c r="M1345" s="2"/>
      <c r="N1345" s="2"/>
      <c r="O1345" s="2"/>
      <c r="P1345" s="2"/>
      <c r="Q1345" s="2"/>
      <c r="R1345" s="2"/>
      <c r="S1345" s="2"/>
      <c r="T1345" s="2"/>
      <c r="U1345" s="2"/>
      <c r="V1345" s="2"/>
    </row>
    <row r="1346" spans="1:22" s="127" customFormat="1" x14ac:dyDescent="0.25">
      <c r="A1346"/>
      <c r="B1346"/>
      <c r="C1346"/>
      <c r="D1346"/>
      <c r="E1346"/>
      <c r="F1346"/>
      <c r="G1346"/>
      <c r="H1346"/>
      <c r="I1346"/>
      <c r="J1346"/>
      <c r="K1346"/>
      <c r="L1346"/>
      <c r="M1346" s="2"/>
      <c r="N1346" s="2"/>
      <c r="O1346" s="2"/>
      <c r="P1346" s="2"/>
      <c r="Q1346" s="2"/>
      <c r="R1346" s="2"/>
      <c r="S1346" s="2"/>
      <c r="T1346" s="2"/>
      <c r="U1346" s="2"/>
      <c r="V1346" s="2"/>
    </row>
    <row r="1347" spans="1:22" s="127" customFormat="1" x14ac:dyDescent="0.25">
      <c r="A1347"/>
      <c r="B1347"/>
      <c r="C1347"/>
      <c r="D1347"/>
      <c r="E1347"/>
      <c r="F1347"/>
      <c r="G1347"/>
      <c r="H1347"/>
      <c r="I1347"/>
      <c r="J1347"/>
      <c r="K1347"/>
      <c r="L1347"/>
      <c r="M1347" s="2"/>
      <c r="N1347" s="2"/>
      <c r="O1347" s="2"/>
      <c r="P1347" s="2"/>
      <c r="Q1347" s="2"/>
      <c r="R1347" s="2"/>
      <c r="S1347" s="2"/>
      <c r="T1347" s="2"/>
      <c r="U1347" s="2"/>
      <c r="V1347" s="2"/>
    </row>
    <row r="1348" spans="1:22" s="127" customFormat="1" x14ac:dyDescent="0.25">
      <c r="A1348"/>
      <c r="B1348"/>
      <c r="C1348"/>
      <c r="D1348"/>
      <c r="E1348"/>
      <c r="F1348"/>
      <c r="G1348"/>
      <c r="H1348"/>
      <c r="I1348"/>
      <c r="J1348"/>
      <c r="K1348"/>
      <c r="L1348"/>
      <c r="M1348" s="2"/>
      <c r="N1348" s="2"/>
      <c r="O1348" s="2"/>
      <c r="P1348" s="2"/>
      <c r="Q1348" s="2"/>
      <c r="R1348" s="2"/>
      <c r="S1348" s="2"/>
      <c r="T1348" s="2"/>
      <c r="U1348" s="2"/>
      <c r="V1348" s="2"/>
    </row>
    <row r="1349" spans="1:22" s="127" customFormat="1" x14ac:dyDescent="0.25">
      <c r="A1349"/>
      <c r="B1349"/>
      <c r="C1349"/>
      <c r="D1349"/>
      <c r="E1349"/>
      <c r="F1349"/>
      <c r="G1349"/>
      <c r="H1349"/>
      <c r="I1349"/>
      <c r="J1349"/>
      <c r="K1349"/>
      <c r="L1349"/>
      <c r="M1349" s="2"/>
      <c r="N1349" s="2"/>
      <c r="O1349" s="2"/>
      <c r="P1349" s="2"/>
      <c r="Q1349" s="2"/>
      <c r="R1349" s="2"/>
      <c r="S1349" s="2"/>
      <c r="T1349" s="2"/>
      <c r="U1349" s="2"/>
      <c r="V1349" s="2"/>
    </row>
    <row r="1350" spans="1:22" s="127" customFormat="1" x14ac:dyDescent="0.25">
      <c r="A1350"/>
      <c r="B1350"/>
      <c r="C1350"/>
      <c r="D1350"/>
      <c r="E1350"/>
      <c r="F1350"/>
      <c r="G1350"/>
      <c r="H1350"/>
      <c r="I1350"/>
      <c r="J1350"/>
      <c r="K1350"/>
      <c r="L1350"/>
      <c r="M1350" s="2"/>
      <c r="N1350" s="2"/>
      <c r="O1350" s="2"/>
      <c r="P1350" s="2"/>
      <c r="Q1350" s="2"/>
      <c r="R1350" s="2"/>
      <c r="S1350" s="2"/>
      <c r="T1350" s="2"/>
      <c r="U1350" s="2"/>
      <c r="V1350" s="2"/>
    </row>
    <row r="1351" spans="1:22" s="127" customFormat="1" x14ac:dyDescent="0.25">
      <c r="A1351"/>
      <c r="B1351"/>
      <c r="C1351"/>
      <c r="D1351"/>
      <c r="E1351"/>
      <c r="F1351"/>
      <c r="G1351"/>
      <c r="H1351"/>
      <c r="I1351"/>
      <c r="J1351"/>
      <c r="K1351"/>
      <c r="L1351"/>
      <c r="M1351" s="2"/>
      <c r="N1351" s="2"/>
      <c r="O1351" s="2"/>
      <c r="P1351" s="2"/>
      <c r="Q1351" s="2"/>
      <c r="R1351" s="2"/>
      <c r="S1351" s="2"/>
      <c r="T1351" s="2"/>
      <c r="U1351" s="2"/>
      <c r="V1351" s="2"/>
    </row>
    <row r="1352" spans="1:22" s="127" customFormat="1" x14ac:dyDescent="0.25">
      <c r="A1352"/>
      <c r="B1352"/>
      <c r="C1352"/>
      <c r="D1352"/>
      <c r="E1352"/>
      <c r="F1352"/>
      <c r="G1352"/>
      <c r="H1352"/>
      <c r="I1352"/>
      <c r="J1352"/>
      <c r="K1352"/>
      <c r="L1352"/>
      <c r="M1352" s="2"/>
      <c r="N1352" s="2"/>
      <c r="O1352" s="2"/>
      <c r="P1352" s="2"/>
      <c r="Q1352" s="2"/>
      <c r="R1352" s="2"/>
      <c r="S1352" s="2"/>
      <c r="T1352" s="2"/>
      <c r="U1352" s="2"/>
      <c r="V1352" s="2"/>
    </row>
    <row r="1353" spans="1:22" s="127" customFormat="1" x14ac:dyDescent="0.25">
      <c r="A1353"/>
      <c r="B1353"/>
      <c r="C1353"/>
      <c r="D1353"/>
      <c r="E1353"/>
      <c r="F1353"/>
      <c r="G1353"/>
      <c r="H1353"/>
      <c r="I1353"/>
      <c r="J1353"/>
      <c r="K1353"/>
      <c r="L1353"/>
      <c r="M1353" s="2"/>
      <c r="N1353" s="2"/>
      <c r="O1353" s="2"/>
      <c r="P1353" s="2"/>
      <c r="Q1353" s="2"/>
      <c r="R1353" s="2"/>
      <c r="S1353" s="2"/>
      <c r="T1353" s="2"/>
      <c r="U1353" s="2"/>
      <c r="V1353" s="2"/>
    </row>
    <row r="1354" spans="1:22" s="127" customFormat="1" x14ac:dyDescent="0.25">
      <c r="A1354"/>
      <c r="B1354"/>
      <c r="C1354"/>
      <c r="D1354"/>
      <c r="E1354"/>
      <c r="F1354"/>
      <c r="G1354"/>
      <c r="H1354"/>
      <c r="I1354"/>
      <c r="J1354"/>
      <c r="K1354"/>
      <c r="L1354"/>
      <c r="M1354" s="2"/>
      <c r="N1354" s="2"/>
      <c r="O1354" s="2"/>
      <c r="P1354" s="2"/>
      <c r="Q1354" s="2"/>
      <c r="R1354" s="2"/>
      <c r="S1354" s="2"/>
      <c r="T1354" s="2"/>
      <c r="U1354" s="2"/>
      <c r="V1354" s="2"/>
    </row>
    <row r="1355" spans="1:22" s="127" customFormat="1" x14ac:dyDescent="0.25">
      <c r="A1355"/>
      <c r="B1355"/>
      <c r="C1355"/>
      <c r="D1355"/>
      <c r="E1355"/>
      <c r="F1355"/>
      <c r="G1355"/>
      <c r="H1355"/>
      <c r="I1355"/>
      <c r="J1355"/>
      <c r="K1355"/>
      <c r="L1355"/>
      <c r="M1355" s="2"/>
      <c r="N1355" s="2"/>
      <c r="O1355" s="2"/>
      <c r="P1355" s="2"/>
      <c r="Q1355" s="2"/>
      <c r="R1355" s="2"/>
      <c r="S1355" s="2"/>
      <c r="T1355" s="2"/>
      <c r="U1355" s="2"/>
      <c r="V1355" s="2"/>
    </row>
    <row r="1356" spans="1:22" s="127" customFormat="1" x14ac:dyDescent="0.25">
      <c r="A1356"/>
      <c r="B1356"/>
      <c r="C1356"/>
      <c r="D1356"/>
      <c r="E1356"/>
      <c r="F1356"/>
      <c r="G1356"/>
      <c r="H1356"/>
      <c r="I1356"/>
      <c r="J1356"/>
      <c r="K1356"/>
      <c r="L1356"/>
      <c r="M1356" s="2"/>
      <c r="N1356" s="2"/>
      <c r="O1356" s="2"/>
      <c r="P1356" s="2"/>
      <c r="Q1356" s="2"/>
      <c r="R1356" s="2"/>
      <c r="S1356" s="2"/>
      <c r="T1356" s="2"/>
      <c r="U1356" s="2"/>
      <c r="V1356" s="2"/>
    </row>
    <row r="1357" spans="1:22" s="127" customFormat="1" x14ac:dyDescent="0.25">
      <c r="A1357"/>
      <c r="B1357"/>
      <c r="C1357"/>
      <c r="D1357"/>
      <c r="E1357"/>
      <c r="F1357"/>
      <c r="G1357"/>
      <c r="H1357"/>
      <c r="I1357"/>
      <c r="J1357"/>
      <c r="K1357"/>
      <c r="L1357"/>
      <c r="M1357" s="2"/>
      <c r="N1357" s="2"/>
      <c r="O1357" s="2"/>
      <c r="P1357" s="2"/>
      <c r="Q1357" s="2"/>
      <c r="R1357" s="2"/>
      <c r="S1357" s="2"/>
      <c r="T1357" s="2"/>
      <c r="U1357" s="2"/>
      <c r="V1357" s="2"/>
    </row>
    <row r="1358" spans="1:22" s="127" customFormat="1" x14ac:dyDescent="0.25">
      <c r="A1358"/>
      <c r="B1358"/>
      <c r="C1358"/>
      <c r="D1358"/>
      <c r="E1358"/>
      <c r="F1358"/>
      <c r="G1358"/>
      <c r="H1358"/>
      <c r="I1358"/>
      <c r="J1358"/>
      <c r="K1358"/>
      <c r="L1358"/>
      <c r="M1358" s="2"/>
      <c r="N1358" s="2"/>
      <c r="O1358" s="2"/>
      <c r="P1358" s="2"/>
      <c r="Q1358" s="2"/>
      <c r="R1358" s="2"/>
      <c r="S1358" s="2"/>
      <c r="T1358" s="2"/>
      <c r="U1358" s="2"/>
      <c r="V1358" s="2"/>
    </row>
    <row r="1359" spans="1:22" s="127" customFormat="1" x14ac:dyDescent="0.25">
      <c r="A1359"/>
      <c r="B1359"/>
      <c r="C1359"/>
      <c r="D1359"/>
      <c r="E1359"/>
      <c r="F1359"/>
      <c r="G1359"/>
      <c r="H1359"/>
      <c r="I1359"/>
      <c r="J1359"/>
      <c r="K1359"/>
      <c r="L1359"/>
      <c r="M1359" s="2"/>
      <c r="N1359" s="2"/>
      <c r="O1359" s="2"/>
      <c r="P1359" s="2"/>
      <c r="Q1359" s="2"/>
      <c r="R1359" s="2"/>
      <c r="S1359" s="2"/>
      <c r="T1359" s="2"/>
      <c r="U1359" s="2"/>
      <c r="V1359" s="2"/>
    </row>
    <row r="1360" spans="1:22" s="127" customFormat="1" x14ac:dyDescent="0.25">
      <c r="A1360"/>
      <c r="B1360"/>
      <c r="C1360"/>
      <c r="D1360"/>
      <c r="E1360"/>
      <c r="F1360"/>
      <c r="G1360"/>
      <c r="H1360"/>
      <c r="I1360"/>
      <c r="J1360"/>
      <c r="K1360"/>
      <c r="L1360"/>
      <c r="M1360" s="2"/>
      <c r="N1360" s="2"/>
      <c r="O1360" s="2"/>
      <c r="P1360" s="2"/>
      <c r="Q1360" s="2"/>
      <c r="R1360" s="2"/>
      <c r="S1360" s="2"/>
      <c r="T1360" s="2"/>
      <c r="U1360" s="2"/>
      <c r="V1360" s="2"/>
    </row>
    <row r="1361" spans="1:22" s="127" customFormat="1" x14ac:dyDescent="0.25">
      <c r="A1361"/>
      <c r="B1361"/>
      <c r="C1361"/>
      <c r="D1361"/>
      <c r="E1361"/>
      <c r="F1361"/>
      <c r="G1361"/>
      <c r="H1361"/>
      <c r="I1361"/>
      <c r="J1361"/>
      <c r="K1361"/>
      <c r="L1361"/>
      <c r="M1361" s="2"/>
      <c r="N1361" s="2"/>
      <c r="O1361" s="2"/>
      <c r="P1361" s="2"/>
      <c r="Q1361" s="2"/>
      <c r="R1361" s="2"/>
      <c r="S1361" s="2"/>
      <c r="T1361" s="2"/>
      <c r="U1361" s="2"/>
      <c r="V1361" s="2"/>
    </row>
    <row r="1362" spans="1:22" s="127" customFormat="1" x14ac:dyDescent="0.25">
      <c r="A1362"/>
      <c r="B1362"/>
      <c r="C1362"/>
      <c r="D1362"/>
      <c r="E1362"/>
      <c r="F1362"/>
      <c r="G1362"/>
      <c r="H1362"/>
      <c r="I1362"/>
      <c r="J1362"/>
      <c r="K1362"/>
      <c r="L1362"/>
      <c r="M1362" s="2"/>
      <c r="N1362" s="2"/>
      <c r="O1362" s="2"/>
      <c r="P1362" s="2"/>
      <c r="Q1362" s="2"/>
      <c r="R1362" s="2"/>
      <c r="S1362" s="2"/>
      <c r="T1362" s="2"/>
      <c r="U1362" s="2"/>
      <c r="V1362" s="2"/>
    </row>
    <row r="1363" spans="1:22" s="127" customFormat="1" x14ac:dyDescent="0.25">
      <c r="A1363"/>
      <c r="B1363"/>
      <c r="C1363"/>
      <c r="D1363"/>
      <c r="E1363"/>
      <c r="F1363"/>
      <c r="G1363"/>
      <c r="H1363"/>
      <c r="I1363"/>
      <c r="J1363"/>
      <c r="K1363"/>
      <c r="L1363"/>
      <c r="M1363" s="2"/>
      <c r="N1363" s="2"/>
      <c r="O1363" s="2"/>
      <c r="P1363" s="2"/>
      <c r="Q1363" s="2"/>
      <c r="R1363" s="2"/>
      <c r="S1363" s="2"/>
      <c r="T1363" s="2"/>
      <c r="U1363" s="2"/>
      <c r="V1363" s="2"/>
    </row>
    <row r="1364" spans="1:22" s="127" customFormat="1" x14ac:dyDescent="0.25">
      <c r="A1364"/>
      <c r="B1364"/>
      <c r="C1364"/>
      <c r="D1364"/>
      <c r="E1364"/>
      <c r="F1364"/>
      <c r="G1364"/>
      <c r="H1364"/>
      <c r="I1364"/>
      <c r="J1364"/>
      <c r="K1364"/>
      <c r="L1364"/>
      <c r="M1364" s="2"/>
      <c r="N1364" s="2"/>
      <c r="O1364" s="2"/>
      <c r="P1364" s="2"/>
      <c r="Q1364" s="2"/>
      <c r="R1364" s="2"/>
      <c r="S1364" s="2"/>
      <c r="T1364" s="2"/>
      <c r="U1364" s="2"/>
      <c r="V1364" s="2"/>
    </row>
    <row r="1365" spans="1:22" s="127" customFormat="1" x14ac:dyDescent="0.25">
      <c r="A1365"/>
      <c r="B1365"/>
      <c r="C1365"/>
      <c r="D1365"/>
      <c r="E1365"/>
      <c r="F1365"/>
      <c r="G1365"/>
      <c r="H1365"/>
      <c r="I1365"/>
      <c r="J1365"/>
      <c r="K1365"/>
      <c r="L1365"/>
      <c r="M1365" s="2"/>
      <c r="N1365" s="2"/>
      <c r="O1365" s="2"/>
      <c r="P1365" s="2"/>
      <c r="Q1365" s="2"/>
      <c r="R1365" s="2"/>
      <c r="S1365" s="2"/>
      <c r="T1365" s="2"/>
      <c r="U1365" s="2"/>
      <c r="V1365" s="2"/>
    </row>
    <row r="1366" spans="1:22" s="127" customFormat="1" x14ac:dyDescent="0.25">
      <c r="A1366"/>
      <c r="B1366"/>
      <c r="C1366"/>
      <c r="D1366"/>
      <c r="E1366"/>
      <c r="F1366"/>
      <c r="G1366"/>
      <c r="H1366"/>
      <c r="I1366"/>
      <c r="J1366"/>
      <c r="K1366"/>
      <c r="L1366"/>
      <c r="M1366" s="2"/>
      <c r="N1366" s="2"/>
      <c r="O1366" s="2"/>
      <c r="P1366" s="2"/>
      <c r="Q1366" s="2"/>
      <c r="R1366" s="2"/>
      <c r="S1366" s="2"/>
      <c r="T1366" s="2"/>
      <c r="U1366" s="2"/>
      <c r="V1366" s="2"/>
    </row>
    <row r="1367" spans="1:22" s="127" customFormat="1" x14ac:dyDescent="0.25">
      <c r="A1367"/>
      <c r="B1367"/>
      <c r="C1367"/>
      <c r="D1367"/>
      <c r="E1367"/>
      <c r="F1367"/>
      <c r="G1367"/>
      <c r="H1367"/>
      <c r="I1367"/>
      <c r="J1367"/>
      <c r="K1367"/>
      <c r="L1367"/>
      <c r="M1367" s="2"/>
      <c r="N1367" s="2"/>
      <c r="O1367" s="2"/>
      <c r="P1367" s="2"/>
      <c r="Q1367" s="2"/>
      <c r="R1367" s="2"/>
      <c r="S1367" s="2"/>
      <c r="T1367" s="2"/>
      <c r="U1367" s="2"/>
      <c r="V1367" s="2"/>
    </row>
    <row r="1368" spans="1:22" s="127" customFormat="1" x14ac:dyDescent="0.25">
      <c r="A1368"/>
      <c r="B1368"/>
      <c r="C1368"/>
      <c r="D1368"/>
      <c r="E1368"/>
      <c r="F1368"/>
      <c r="G1368"/>
      <c r="H1368"/>
      <c r="I1368"/>
      <c r="J1368"/>
      <c r="K1368"/>
      <c r="L1368"/>
      <c r="M1368" s="2"/>
      <c r="N1368" s="2"/>
      <c r="O1368" s="2"/>
      <c r="P1368" s="2"/>
      <c r="Q1368" s="2"/>
      <c r="R1368" s="2"/>
      <c r="S1368" s="2"/>
      <c r="T1368" s="2"/>
      <c r="U1368" s="2"/>
      <c r="V1368" s="2"/>
    </row>
    <row r="1369" spans="1:22" s="127" customFormat="1" x14ac:dyDescent="0.25">
      <c r="A1369"/>
      <c r="B1369"/>
      <c r="C1369"/>
      <c r="D1369"/>
      <c r="E1369"/>
      <c r="F1369"/>
      <c r="G1369"/>
      <c r="H1369"/>
      <c r="I1369"/>
      <c r="J1369"/>
      <c r="K1369"/>
      <c r="L1369"/>
      <c r="M1369" s="2"/>
      <c r="N1369" s="2"/>
      <c r="O1369" s="2"/>
      <c r="P1369" s="2"/>
      <c r="Q1369" s="2"/>
      <c r="R1369" s="2"/>
      <c r="S1369" s="2"/>
      <c r="T1369" s="2"/>
      <c r="U1369" s="2"/>
      <c r="V1369" s="2"/>
    </row>
    <row r="1370" spans="1:22" s="127" customFormat="1" x14ac:dyDescent="0.25">
      <c r="A1370"/>
      <c r="B1370"/>
      <c r="C1370"/>
      <c r="D1370"/>
      <c r="E1370"/>
      <c r="F1370"/>
      <c r="G1370"/>
      <c r="H1370"/>
      <c r="I1370"/>
      <c r="J1370"/>
      <c r="K1370"/>
      <c r="L1370"/>
      <c r="M1370" s="2"/>
      <c r="N1370" s="2"/>
      <c r="O1370" s="2"/>
      <c r="P1370" s="2"/>
      <c r="Q1370" s="2"/>
      <c r="R1370" s="2"/>
      <c r="S1370" s="2"/>
      <c r="T1370" s="2"/>
      <c r="U1370" s="2"/>
      <c r="V1370" s="2"/>
    </row>
    <row r="1371" spans="1:22" s="127" customFormat="1" x14ac:dyDescent="0.25">
      <c r="A1371"/>
      <c r="B1371"/>
      <c r="C1371"/>
      <c r="D1371"/>
      <c r="E1371"/>
      <c r="F1371"/>
      <c r="G1371"/>
      <c r="H1371"/>
      <c r="I1371"/>
      <c r="J1371"/>
      <c r="K1371"/>
      <c r="L1371"/>
      <c r="M1371" s="2"/>
      <c r="N1371" s="2"/>
      <c r="O1371" s="2"/>
      <c r="P1371" s="2"/>
      <c r="Q1371" s="2"/>
      <c r="R1371" s="2"/>
      <c r="S1371" s="2"/>
      <c r="T1371" s="2"/>
      <c r="U1371" s="2"/>
      <c r="V1371" s="2"/>
    </row>
    <row r="1372" spans="1:22" s="127" customFormat="1" x14ac:dyDescent="0.25">
      <c r="A1372"/>
      <c r="B1372"/>
      <c r="C1372"/>
      <c r="D1372"/>
      <c r="E1372"/>
      <c r="F1372"/>
      <c r="G1372"/>
      <c r="H1372"/>
      <c r="I1372"/>
      <c r="J1372"/>
      <c r="K1372"/>
      <c r="L1372"/>
      <c r="M1372" s="2"/>
      <c r="N1372" s="2"/>
      <c r="O1372" s="2"/>
      <c r="P1372" s="2"/>
      <c r="Q1372" s="2"/>
      <c r="R1372" s="2"/>
      <c r="S1372" s="2"/>
      <c r="T1372" s="2"/>
      <c r="U1372" s="2"/>
      <c r="V1372" s="2"/>
    </row>
    <row r="1373" spans="1:22" s="127" customFormat="1" x14ac:dyDescent="0.25">
      <c r="A1373"/>
      <c r="B1373"/>
      <c r="C1373"/>
      <c r="D1373"/>
      <c r="E1373"/>
      <c r="F1373"/>
      <c r="G1373"/>
      <c r="H1373"/>
      <c r="I1373"/>
      <c r="J1373"/>
      <c r="K1373"/>
      <c r="L1373"/>
      <c r="M1373" s="2"/>
      <c r="N1373" s="2"/>
      <c r="O1373" s="2"/>
      <c r="P1373" s="2"/>
      <c r="Q1373" s="2"/>
      <c r="R1373" s="2"/>
      <c r="S1373" s="2"/>
      <c r="T1373" s="2"/>
      <c r="U1373" s="2"/>
      <c r="V1373" s="2"/>
    </row>
    <row r="1374" spans="1:22" s="127" customFormat="1" x14ac:dyDescent="0.25">
      <c r="A1374"/>
      <c r="B1374"/>
      <c r="C1374"/>
      <c r="D1374"/>
      <c r="E1374"/>
      <c r="F1374"/>
      <c r="G1374"/>
      <c r="H1374"/>
      <c r="I1374"/>
      <c r="J1374"/>
      <c r="K1374"/>
      <c r="L1374"/>
      <c r="M1374" s="2"/>
      <c r="N1374" s="2"/>
      <c r="O1374" s="2"/>
      <c r="P1374" s="2"/>
      <c r="Q1374" s="2"/>
      <c r="R1374" s="2"/>
      <c r="S1374" s="2"/>
      <c r="T1374" s="2"/>
      <c r="U1374" s="2"/>
      <c r="V1374" s="2"/>
    </row>
    <row r="1375" spans="1:22" s="127" customFormat="1" x14ac:dyDescent="0.25">
      <c r="A1375"/>
      <c r="B1375"/>
      <c r="C1375"/>
      <c r="D1375"/>
      <c r="E1375"/>
      <c r="F1375"/>
      <c r="G1375"/>
      <c r="H1375"/>
      <c r="I1375"/>
      <c r="J1375"/>
      <c r="K1375"/>
      <c r="L1375"/>
      <c r="M1375" s="2"/>
      <c r="N1375" s="2"/>
      <c r="O1375" s="2"/>
      <c r="P1375" s="2"/>
      <c r="Q1375" s="2"/>
      <c r="R1375" s="2"/>
      <c r="S1375" s="2"/>
      <c r="T1375" s="2"/>
      <c r="U1375" s="2"/>
      <c r="V1375" s="2"/>
    </row>
    <row r="1376" spans="1:22" s="127" customFormat="1" x14ac:dyDescent="0.25">
      <c r="A1376"/>
      <c r="B1376"/>
      <c r="C1376"/>
      <c r="D1376"/>
      <c r="E1376"/>
      <c r="F1376"/>
      <c r="G1376"/>
      <c r="H1376"/>
      <c r="I1376"/>
      <c r="J1376"/>
      <c r="K1376"/>
      <c r="L1376"/>
      <c r="M1376" s="2"/>
      <c r="N1376" s="2"/>
      <c r="O1376" s="2"/>
      <c r="P1376" s="2"/>
      <c r="Q1376" s="2"/>
      <c r="R1376" s="2"/>
      <c r="S1376" s="2"/>
      <c r="T1376" s="2"/>
      <c r="U1376" s="2"/>
      <c r="V1376" s="2"/>
    </row>
    <row r="1377" spans="1:22" s="127" customFormat="1" x14ac:dyDescent="0.25">
      <c r="A1377"/>
      <c r="B1377"/>
      <c r="C1377"/>
      <c r="D1377"/>
      <c r="E1377"/>
      <c r="F1377"/>
      <c r="G1377"/>
      <c r="H1377"/>
      <c r="I1377"/>
      <c r="J1377"/>
      <c r="K1377"/>
      <c r="L1377"/>
      <c r="M1377" s="2"/>
      <c r="N1377" s="2"/>
      <c r="O1377" s="2"/>
      <c r="P1377" s="2"/>
      <c r="Q1377" s="2"/>
      <c r="R1377" s="2"/>
      <c r="S1377" s="2"/>
      <c r="T1377" s="2"/>
      <c r="U1377" s="2"/>
      <c r="V1377" s="2"/>
    </row>
    <row r="1378" spans="1:22" s="127" customFormat="1" x14ac:dyDescent="0.25">
      <c r="A1378"/>
      <c r="B1378"/>
      <c r="C1378"/>
      <c r="D1378"/>
      <c r="E1378"/>
      <c r="F1378"/>
      <c r="G1378"/>
      <c r="H1378"/>
      <c r="I1378"/>
      <c r="J1378"/>
      <c r="K1378"/>
      <c r="L1378"/>
      <c r="M1378" s="2"/>
      <c r="N1378" s="2"/>
      <c r="O1378" s="2"/>
      <c r="P1378" s="2"/>
      <c r="Q1378" s="2"/>
      <c r="R1378" s="2"/>
      <c r="S1378" s="2"/>
      <c r="T1378" s="2"/>
      <c r="U1378" s="2"/>
      <c r="V1378" s="2"/>
    </row>
    <row r="1379" spans="1:22" s="127" customFormat="1" x14ac:dyDescent="0.25">
      <c r="A1379"/>
      <c r="B1379"/>
      <c r="C1379"/>
      <c r="D1379"/>
      <c r="E1379"/>
      <c r="F1379"/>
      <c r="G1379"/>
      <c r="H1379"/>
      <c r="I1379"/>
      <c r="J1379"/>
      <c r="K1379"/>
      <c r="L1379"/>
      <c r="M1379" s="2"/>
      <c r="N1379" s="2"/>
      <c r="O1379" s="2"/>
      <c r="P1379" s="2"/>
      <c r="Q1379" s="2"/>
      <c r="R1379" s="2"/>
      <c r="S1379" s="2"/>
      <c r="T1379" s="2"/>
      <c r="U1379" s="2"/>
      <c r="V1379" s="2"/>
    </row>
    <row r="1380" spans="1:22" s="127" customFormat="1" x14ac:dyDescent="0.25">
      <c r="A1380"/>
      <c r="B1380"/>
      <c r="C1380"/>
      <c r="D1380"/>
      <c r="E1380"/>
      <c r="F1380"/>
      <c r="G1380"/>
      <c r="H1380"/>
      <c r="I1380"/>
      <c r="J1380"/>
      <c r="K1380"/>
      <c r="L1380"/>
      <c r="M1380" s="2"/>
      <c r="N1380" s="2"/>
      <c r="O1380" s="2"/>
      <c r="P1380" s="2"/>
      <c r="Q1380" s="2"/>
      <c r="R1380" s="2"/>
      <c r="S1380" s="2"/>
      <c r="T1380" s="2"/>
      <c r="U1380" s="2"/>
      <c r="V1380" s="2"/>
    </row>
    <row r="1381" spans="1:22" s="127" customFormat="1" x14ac:dyDescent="0.25">
      <c r="A1381"/>
      <c r="B1381"/>
      <c r="C1381"/>
      <c r="D1381"/>
      <c r="E1381"/>
      <c r="F1381"/>
      <c r="G1381"/>
      <c r="H1381"/>
      <c r="I1381"/>
      <c r="J1381"/>
      <c r="K1381"/>
      <c r="L1381"/>
      <c r="M1381" s="2"/>
      <c r="N1381" s="2"/>
      <c r="O1381" s="2"/>
      <c r="P1381" s="2"/>
      <c r="Q1381" s="2"/>
      <c r="R1381" s="2"/>
      <c r="S1381" s="2"/>
      <c r="T1381" s="2"/>
      <c r="U1381" s="2"/>
      <c r="V1381" s="2"/>
    </row>
    <row r="1382" spans="1:22" s="127" customFormat="1" x14ac:dyDescent="0.25">
      <c r="A1382"/>
      <c r="B1382"/>
      <c r="C1382"/>
      <c r="D1382"/>
      <c r="E1382"/>
      <c r="F1382"/>
      <c r="G1382"/>
      <c r="H1382"/>
      <c r="I1382"/>
      <c r="J1382"/>
      <c r="K1382"/>
      <c r="L1382"/>
      <c r="M1382" s="2"/>
      <c r="N1382" s="2"/>
      <c r="O1382" s="2"/>
      <c r="P1382" s="2"/>
      <c r="Q1382" s="2"/>
      <c r="R1382" s="2"/>
      <c r="S1382" s="2"/>
      <c r="T1382" s="2"/>
      <c r="U1382" s="2"/>
      <c r="V1382" s="2"/>
    </row>
    <row r="1383" spans="1:22" s="127" customFormat="1" x14ac:dyDescent="0.25">
      <c r="A1383"/>
      <c r="B1383"/>
      <c r="C1383"/>
      <c r="D1383"/>
      <c r="E1383"/>
      <c r="F1383"/>
      <c r="G1383"/>
      <c r="H1383"/>
      <c r="I1383"/>
      <c r="J1383"/>
      <c r="K1383"/>
      <c r="L1383"/>
      <c r="M1383" s="2"/>
      <c r="N1383" s="2"/>
      <c r="O1383" s="2"/>
      <c r="P1383" s="2"/>
      <c r="Q1383" s="2"/>
      <c r="R1383" s="2"/>
      <c r="S1383" s="2"/>
      <c r="T1383" s="2"/>
      <c r="U1383" s="2"/>
      <c r="V1383" s="2"/>
    </row>
    <row r="1384" spans="1:22" s="127" customFormat="1" x14ac:dyDescent="0.25">
      <c r="A1384"/>
      <c r="B1384"/>
      <c r="C1384"/>
      <c r="D1384"/>
      <c r="E1384"/>
      <c r="F1384"/>
      <c r="G1384"/>
      <c r="H1384"/>
      <c r="I1384"/>
      <c r="J1384"/>
      <c r="K1384"/>
      <c r="L1384"/>
      <c r="M1384" s="2"/>
      <c r="N1384" s="2"/>
      <c r="O1384" s="2"/>
      <c r="P1384" s="2"/>
      <c r="Q1384" s="2"/>
      <c r="R1384" s="2"/>
      <c r="S1384" s="2"/>
      <c r="T1384" s="2"/>
      <c r="U1384" s="2"/>
      <c r="V1384" s="2"/>
    </row>
    <row r="1385" spans="1:22" s="127" customFormat="1" x14ac:dyDescent="0.25">
      <c r="A1385"/>
      <c r="B1385"/>
      <c r="C1385"/>
      <c r="D1385"/>
      <c r="E1385"/>
      <c r="F1385"/>
      <c r="G1385"/>
      <c r="H1385"/>
      <c r="I1385"/>
      <c r="J1385"/>
      <c r="K1385"/>
      <c r="L1385"/>
      <c r="M1385" s="2"/>
      <c r="N1385" s="2"/>
      <c r="O1385" s="2"/>
      <c r="P1385" s="2"/>
      <c r="Q1385" s="2"/>
      <c r="R1385" s="2"/>
      <c r="S1385" s="2"/>
      <c r="T1385" s="2"/>
      <c r="U1385" s="2"/>
      <c r="V1385" s="2"/>
    </row>
    <row r="1386" spans="1:22" s="127" customFormat="1" x14ac:dyDescent="0.25">
      <c r="A1386"/>
      <c r="B1386"/>
      <c r="C1386"/>
      <c r="D1386"/>
      <c r="E1386"/>
      <c r="F1386"/>
      <c r="G1386"/>
      <c r="H1386"/>
      <c r="I1386"/>
      <c r="J1386"/>
      <c r="K1386"/>
      <c r="L1386"/>
      <c r="M1386" s="2"/>
      <c r="N1386" s="2"/>
      <c r="O1386" s="2"/>
      <c r="P1386" s="2"/>
      <c r="Q1386" s="2"/>
      <c r="R1386" s="2"/>
      <c r="S1386" s="2"/>
      <c r="T1386" s="2"/>
      <c r="U1386" s="2"/>
      <c r="V1386" s="2"/>
    </row>
    <row r="1387" spans="1:22" s="127" customFormat="1" x14ac:dyDescent="0.25">
      <c r="A1387"/>
      <c r="B1387"/>
      <c r="C1387"/>
      <c r="D1387"/>
      <c r="E1387"/>
      <c r="F1387"/>
      <c r="G1387"/>
      <c r="H1387"/>
      <c r="I1387"/>
      <c r="J1387"/>
      <c r="K1387"/>
      <c r="L1387"/>
      <c r="M1387" s="2"/>
      <c r="N1387" s="2"/>
      <c r="O1387" s="2"/>
      <c r="P1387" s="2"/>
      <c r="Q1387" s="2"/>
      <c r="R1387" s="2"/>
      <c r="S1387" s="2"/>
      <c r="T1387" s="2"/>
      <c r="U1387" s="2"/>
      <c r="V1387" s="2"/>
    </row>
    <row r="1388" spans="1:22" s="127" customFormat="1" x14ac:dyDescent="0.25">
      <c r="A1388"/>
      <c r="B1388"/>
      <c r="C1388"/>
      <c r="D1388"/>
      <c r="E1388"/>
      <c r="F1388"/>
      <c r="G1388"/>
      <c r="H1388"/>
      <c r="I1388"/>
      <c r="J1388"/>
      <c r="K1388"/>
      <c r="L1388"/>
      <c r="M1388" s="2"/>
      <c r="N1388" s="2"/>
      <c r="O1388" s="2"/>
      <c r="P1388" s="2"/>
      <c r="Q1388" s="2"/>
      <c r="R1388" s="2"/>
      <c r="S1388" s="2"/>
      <c r="T1388" s="2"/>
      <c r="U1388" s="2"/>
      <c r="V1388" s="2"/>
    </row>
    <row r="1389" spans="1:22" s="127" customFormat="1" x14ac:dyDescent="0.25">
      <c r="A1389"/>
      <c r="B1389"/>
      <c r="C1389"/>
      <c r="D1389"/>
      <c r="E1389"/>
      <c r="F1389"/>
      <c r="G1389"/>
      <c r="H1389"/>
      <c r="I1389"/>
      <c r="J1389"/>
      <c r="K1389"/>
      <c r="L1389"/>
      <c r="M1389" s="2"/>
      <c r="N1389" s="2"/>
      <c r="O1389" s="2"/>
      <c r="P1389" s="2"/>
      <c r="Q1389" s="2"/>
      <c r="R1389" s="2"/>
      <c r="S1389" s="2"/>
      <c r="T1389" s="2"/>
      <c r="U1389" s="2"/>
      <c r="V1389" s="2"/>
    </row>
    <row r="1390" spans="1:22" s="127" customFormat="1" x14ac:dyDescent="0.25">
      <c r="A1390"/>
      <c r="B1390"/>
      <c r="C1390"/>
      <c r="D1390"/>
      <c r="E1390"/>
      <c r="F1390"/>
      <c r="G1390"/>
      <c r="H1390"/>
      <c r="I1390"/>
      <c r="J1390"/>
      <c r="K1390"/>
      <c r="L1390"/>
      <c r="M1390" s="2"/>
      <c r="N1390" s="2"/>
      <c r="O1390" s="2"/>
      <c r="P1390" s="2"/>
      <c r="Q1390" s="2"/>
      <c r="R1390" s="2"/>
      <c r="S1390" s="2"/>
      <c r="T1390" s="2"/>
      <c r="U1390" s="2"/>
      <c r="V1390" s="2"/>
    </row>
    <row r="1391" spans="1:22" s="127" customFormat="1" x14ac:dyDescent="0.25">
      <c r="A1391"/>
      <c r="B1391"/>
      <c r="C1391"/>
      <c r="D1391"/>
      <c r="E1391"/>
      <c r="F1391"/>
      <c r="G1391"/>
      <c r="H1391"/>
      <c r="I1391"/>
      <c r="J1391"/>
      <c r="K1391"/>
      <c r="L1391"/>
      <c r="M1391" s="2"/>
      <c r="N1391" s="2"/>
      <c r="O1391" s="2"/>
      <c r="P1391" s="2"/>
      <c r="Q1391" s="2"/>
      <c r="R1391" s="2"/>
      <c r="S1391" s="2"/>
      <c r="T1391" s="2"/>
      <c r="U1391" s="2"/>
      <c r="V1391" s="2"/>
    </row>
    <row r="1392" spans="1:22" s="127" customFormat="1" x14ac:dyDescent="0.25">
      <c r="A1392"/>
      <c r="B1392"/>
      <c r="C1392"/>
      <c r="D1392"/>
      <c r="E1392"/>
      <c r="F1392"/>
      <c r="G1392"/>
      <c r="H1392"/>
      <c r="I1392"/>
      <c r="J1392"/>
      <c r="K1392"/>
      <c r="L1392"/>
      <c r="M1392" s="2"/>
      <c r="N1392" s="2"/>
      <c r="O1392" s="2"/>
      <c r="P1392" s="2"/>
      <c r="Q1392" s="2"/>
      <c r="R1392" s="2"/>
      <c r="S1392" s="2"/>
      <c r="T1392" s="2"/>
      <c r="U1392" s="2"/>
      <c r="V1392" s="2"/>
    </row>
    <row r="1393" spans="1:22" s="127" customFormat="1" x14ac:dyDescent="0.25">
      <c r="A1393"/>
      <c r="B1393"/>
      <c r="C1393"/>
      <c r="D1393"/>
      <c r="E1393"/>
      <c r="F1393"/>
      <c r="G1393"/>
      <c r="H1393"/>
      <c r="I1393"/>
      <c r="J1393"/>
      <c r="K1393"/>
      <c r="L1393"/>
      <c r="M1393" s="2"/>
      <c r="N1393" s="2"/>
      <c r="O1393" s="2"/>
      <c r="P1393" s="2"/>
      <c r="Q1393" s="2"/>
      <c r="R1393" s="2"/>
      <c r="S1393" s="2"/>
      <c r="T1393" s="2"/>
      <c r="U1393" s="2"/>
      <c r="V1393" s="2"/>
    </row>
    <row r="1394" spans="1:22" s="127" customFormat="1" x14ac:dyDescent="0.25">
      <c r="A1394"/>
      <c r="B1394"/>
      <c r="C1394"/>
      <c r="D1394"/>
      <c r="E1394"/>
      <c r="F1394"/>
      <c r="G1394"/>
      <c r="H1394"/>
      <c r="I1394"/>
      <c r="J1394"/>
      <c r="K1394"/>
      <c r="L1394"/>
      <c r="M1394" s="2"/>
      <c r="N1394" s="2"/>
      <c r="O1394" s="2"/>
      <c r="P1394" s="2"/>
      <c r="Q1394" s="2"/>
      <c r="R1394" s="2"/>
      <c r="S1394" s="2"/>
      <c r="T1394" s="2"/>
      <c r="U1394" s="2"/>
      <c r="V1394" s="2"/>
    </row>
    <row r="1395" spans="1:22" s="127" customFormat="1" x14ac:dyDescent="0.25">
      <c r="A1395"/>
      <c r="B1395"/>
      <c r="C1395"/>
      <c r="D1395"/>
      <c r="E1395"/>
      <c r="F1395"/>
      <c r="G1395"/>
      <c r="H1395"/>
      <c r="I1395"/>
      <c r="J1395"/>
      <c r="K1395"/>
      <c r="L1395"/>
      <c r="M1395" s="2"/>
      <c r="N1395" s="2"/>
      <c r="O1395" s="2"/>
      <c r="P1395" s="2"/>
      <c r="Q1395" s="2"/>
      <c r="R1395" s="2"/>
      <c r="S1395" s="2"/>
      <c r="T1395" s="2"/>
      <c r="U1395" s="2"/>
      <c r="V1395" s="2"/>
    </row>
    <row r="1396" spans="1:22" s="127" customFormat="1" x14ac:dyDescent="0.25">
      <c r="A1396"/>
      <c r="B1396"/>
      <c r="C1396"/>
      <c r="D1396"/>
      <c r="E1396"/>
      <c r="F1396"/>
      <c r="G1396"/>
      <c r="H1396"/>
      <c r="I1396"/>
      <c r="J1396"/>
      <c r="K1396"/>
      <c r="L1396"/>
      <c r="M1396" s="2"/>
      <c r="N1396" s="2"/>
      <c r="O1396" s="2"/>
      <c r="P1396" s="2"/>
      <c r="Q1396" s="2"/>
      <c r="R1396" s="2"/>
      <c r="S1396" s="2"/>
      <c r="T1396" s="2"/>
      <c r="U1396" s="2"/>
      <c r="V1396" s="2"/>
    </row>
    <row r="1397" spans="1:22" s="127" customFormat="1" x14ac:dyDescent="0.25">
      <c r="A1397"/>
      <c r="B1397"/>
      <c r="C1397"/>
      <c r="D1397"/>
      <c r="E1397"/>
      <c r="F1397"/>
      <c r="G1397"/>
      <c r="H1397"/>
      <c r="I1397"/>
      <c r="J1397"/>
      <c r="K1397"/>
      <c r="L1397"/>
      <c r="M1397" s="2"/>
      <c r="N1397" s="2"/>
      <c r="O1397" s="2"/>
      <c r="P1397" s="2"/>
      <c r="Q1397" s="2"/>
      <c r="R1397" s="2"/>
      <c r="S1397" s="2"/>
      <c r="T1397" s="2"/>
      <c r="U1397" s="2"/>
      <c r="V1397" s="2"/>
    </row>
    <row r="1398" spans="1:22" s="127" customFormat="1" x14ac:dyDescent="0.25">
      <c r="A1398"/>
      <c r="B1398"/>
      <c r="C1398"/>
      <c r="D1398"/>
      <c r="E1398"/>
      <c r="F1398"/>
      <c r="G1398"/>
      <c r="H1398"/>
      <c r="I1398"/>
      <c r="J1398"/>
      <c r="K1398"/>
      <c r="L1398"/>
      <c r="M1398" s="2"/>
      <c r="N1398" s="2"/>
      <c r="O1398" s="2"/>
      <c r="P1398" s="2"/>
      <c r="Q1398" s="2"/>
      <c r="R1398" s="2"/>
      <c r="S1398" s="2"/>
      <c r="T1398" s="2"/>
      <c r="U1398" s="2"/>
      <c r="V1398" s="2"/>
    </row>
    <row r="1399" spans="1:22" s="127" customFormat="1" x14ac:dyDescent="0.25">
      <c r="A1399"/>
      <c r="B1399"/>
      <c r="C1399"/>
      <c r="D1399"/>
      <c r="E1399"/>
      <c r="F1399"/>
      <c r="G1399"/>
      <c r="H1399"/>
      <c r="I1399"/>
      <c r="J1399"/>
      <c r="K1399"/>
      <c r="L1399"/>
      <c r="M1399" s="2"/>
      <c r="N1399" s="2"/>
      <c r="O1399" s="2"/>
      <c r="P1399" s="2"/>
      <c r="Q1399" s="2"/>
      <c r="R1399" s="2"/>
      <c r="S1399" s="2"/>
      <c r="T1399" s="2"/>
      <c r="U1399" s="2"/>
      <c r="V1399" s="2"/>
    </row>
    <row r="1400" spans="1:22" s="127" customFormat="1" x14ac:dyDescent="0.25">
      <c r="A1400"/>
      <c r="B1400"/>
      <c r="C1400"/>
      <c r="D1400"/>
      <c r="E1400"/>
      <c r="F1400"/>
      <c r="G1400"/>
      <c r="H1400"/>
      <c r="I1400"/>
      <c r="J1400"/>
      <c r="K1400"/>
      <c r="L1400"/>
      <c r="M1400" s="2"/>
      <c r="N1400" s="2"/>
      <c r="O1400" s="2"/>
      <c r="P1400" s="2"/>
      <c r="Q1400" s="2"/>
      <c r="R1400" s="2"/>
      <c r="S1400" s="2"/>
      <c r="T1400" s="2"/>
      <c r="U1400" s="2"/>
      <c r="V1400" s="2"/>
    </row>
    <row r="1401" spans="1:22" s="127" customFormat="1" x14ac:dyDescent="0.25">
      <c r="A1401"/>
      <c r="B1401"/>
      <c r="C1401"/>
      <c r="D1401"/>
      <c r="E1401"/>
      <c r="F1401"/>
      <c r="G1401"/>
      <c r="H1401"/>
      <c r="I1401"/>
      <c r="J1401"/>
      <c r="K1401"/>
      <c r="L1401"/>
      <c r="M1401" s="2"/>
      <c r="N1401" s="2"/>
      <c r="O1401" s="2"/>
      <c r="P1401" s="2"/>
      <c r="Q1401" s="2"/>
      <c r="R1401" s="2"/>
      <c r="S1401" s="2"/>
      <c r="T1401" s="2"/>
      <c r="U1401" s="2"/>
      <c r="V1401" s="2"/>
    </row>
    <row r="1402" spans="1:22" s="127" customFormat="1" x14ac:dyDescent="0.25">
      <c r="A1402"/>
      <c r="B1402"/>
      <c r="C1402"/>
      <c r="D1402"/>
      <c r="E1402"/>
      <c r="F1402"/>
      <c r="G1402"/>
      <c r="H1402"/>
      <c r="I1402"/>
      <c r="J1402"/>
      <c r="K1402"/>
      <c r="L1402"/>
      <c r="M1402" s="2"/>
      <c r="N1402" s="2"/>
      <c r="O1402" s="2"/>
      <c r="P1402" s="2"/>
      <c r="Q1402" s="2"/>
      <c r="R1402" s="2"/>
      <c r="S1402" s="2"/>
      <c r="T1402" s="2"/>
      <c r="U1402" s="2"/>
      <c r="V1402" s="2"/>
    </row>
    <row r="1403" spans="1:22" s="127" customFormat="1" x14ac:dyDescent="0.25">
      <c r="A1403"/>
      <c r="B1403"/>
      <c r="C1403"/>
      <c r="D1403"/>
      <c r="E1403"/>
      <c r="F1403"/>
      <c r="G1403"/>
      <c r="H1403"/>
      <c r="I1403"/>
      <c r="J1403"/>
      <c r="K1403"/>
      <c r="L1403"/>
      <c r="M1403" s="2"/>
      <c r="N1403" s="2"/>
      <c r="O1403" s="2"/>
      <c r="P1403" s="2"/>
      <c r="Q1403" s="2"/>
      <c r="R1403" s="2"/>
      <c r="S1403" s="2"/>
      <c r="T1403" s="2"/>
      <c r="U1403" s="2"/>
      <c r="V1403" s="2"/>
    </row>
    <row r="1404" spans="1:22" s="127" customFormat="1" x14ac:dyDescent="0.25">
      <c r="A1404"/>
      <c r="B1404"/>
      <c r="C1404"/>
      <c r="D1404"/>
      <c r="E1404"/>
      <c r="F1404"/>
      <c r="G1404"/>
      <c r="H1404"/>
      <c r="I1404"/>
      <c r="J1404"/>
      <c r="K1404"/>
      <c r="L1404"/>
      <c r="M1404" s="2"/>
      <c r="N1404" s="2"/>
      <c r="O1404" s="2"/>
      <c r="P1404" s="2"/>
      <c r="Q1404" s="2"/>
      <c r="R1404" s="2"/>
      <c r="S1404" s="2"/>
      <c r="T1404" s="2"/>
      <c r="U1404" s="2"/>
      <c r="V1404" s="2"/>
    </row>
    <row r="1405" spans="1:22" s="127" customFormat="1" x14ac:dyDescent="0.25">
      <c r="A1405"/>
      <c r="B1405"/>
      <c r="C1405"/>
      <c r="D1405"/>
      <c r="E1405"/>
      <c r="F1405"/>
      <c r="G1405"/>
      <c r="H1405"/>
      <c r="I1405"/>
      <c r="J1405"/>
      <c r="K1405"/>
      <c r="L1405"/>
      <c r="M1405" s="2"/>
      <c r="N1405" s="2"/>
      <c r="O1405" s="2"/>
      <c r="P1405" s="2"/>
      <c r="Q1405" s="2"/>
      <c r="R1405" s="2"/>
      <c r="S1405" s="2"/>
      <c r="T1405" s="2"/>
      <c r="U1405" s="2"/>
      <c r="V1405" s="2"/>
    </row>
    <row r="1406" spans="1:22" s="127" customFormat="1" x14ac:dyDescent="0.25">
      <c r="A1406"/>
      <c r="B1406"/>
      <c r="C1406"/>
      <c r="D1406"/>
      <c r="E1406"/>
      <c r="F1406"/>
      <c r="G1406"/>
      <c r="H1406"/>
      <c r="I1406"/>
      <c r="J1406"/>
      <c r="K1406"/>
      <c r="L1406"/>
      <c r="M1406" s="2"/>
      <c r="N1406" s="2"/>
      <c r="O1406" s="2"/>
      <c r="P1406" s="2"/>
      <c r="Q1406" s="2"/>
      <c r="R1406" s="2"/>
      <c r="S1406" s="2"/>
      <c r="T1406" s="2"/>
      <c r="U1406" s="2"/>
      <c r="V1406" s="2"/>
    </row>
    <row r="1407" spans="1:22" s="127" customFormat="1" x14ac:dyDescent="0.25">
      <c r="A1407"/>
      <c r="B1407"/>
      <c r="C1407"/>
      <c r="D1407"/>
      <c r="E1407"/>
      <c r="F1407"/>
      <c r="G1407"/>
      <c r="H1407"/>
      <c r="I1407"/>
      <c r="J1407"/>
      <c r="K1407"/>
      <c r="L1407"/>
      <c r="M1407" s="2"/>
      <c r="N1407" s="2"/>
      <c r="O1407" s="2"/>
      <c r="P1407" s="2"/>
      <c r="Q1407" s="2"/>
      <c r="R1407" s="2"/>
      <c r="S1407" s="2"/>
      <c r="T1407" s="2"/>
      <c r="U1407" s="2"/>
      <c r="V1407" s="2"/>
    </row>
    <row r="1408" spans="1:22" s="127" customFormat="1" x14ac:dyDescent="0.25">
      <c r="A1408"/>
      <c r="B1408"/>
      <c r="C1408"/>
      <c r="D1408"/>
      <c r="E1408"/>
      <c r="F1408"/>
      <c r="G1408"/>
      <c r="H1408"/>
      <c r="I1408"/>
      <c r="J1408"/>
      <c r="K1408"/>
      <c r="L1408"/>
      <c r="M1408" s="2"/>
      <c r="N1408" s="2"/>
      <c r="O1408" s="2"/>
      <c r="P1408" s="2"/>
      <c r="Q1408" s="2"/>
      <c r="R1408" s="2"/>
      <c r="S1408" s="2"/>
      <c r="T1408" s="2"/>
      <c r="U1408" s="2"/>
      <c r="V1408" s="2"/>
    </row>
    <row r="1409" spans="1:22" s="127" customFormat="1" x14ac:dyDescent="0.25">
      <c r="A1409"/>
      <c r="B1409"/>
      <c r="C1409"/>
      <c r="D1409"/>
      <c r="E1409"/>
      <c r="F1409"/>
      <c r="G1409"/>
      <c r="H1409"/>
      <c r="I1409"/>
      <c r="J1409"/>
      <c r="K1409"/>
      <c r="L1409"/>
      <c r="M1409" s="2"/>
      <c r="N1409" s="2"/>
      <c r="O1409" s="2"/>
      <c r="P1409" s="2"/>
      <c r="Q1409" s="2"/>
      <c r="R1409" s="2"/>
      <c r="S1409" s="2"/>
      <c r="T1409" s="2"/>
      <c r="U1409" s="2"/>
      <c r="V1409" s="2"/>
    </row>
    <row r="1410" spans="1:22" s="127" customFormat="1" x14ac:dyDescent="0.25">
      <c r="A1410"/>
      <c r="B1410"/>
      <c r="C1410"/>
      <c r="D1410"/>
      <c r="E1410"/>
      <c r="F1410"/>
      <c r="G1410"/>
      <c r="H1410"/>
      <c r="I1410"/>
      <c r="J1410"/>
      <c r="K1410"/>
      <c r="L1410"/>
      <c r="M1410" s="2"/>
      <c r="N1410" s="2"/>
      <c r="O1410" s="2"/>
      <c r="P1410" s="2"/>
      <c r="Q1410" s="2"/>
      <c r="R1410" s="2"/>
      <c r="S1410" s="2"/>
      <c r="T1410" s="2"/>
      <c r="U1410" s="2"/>
      <c r="V1410" s="2"/>
    </row>
    <row r="1411" spans="1:22" s="127" customFormat="1" x14ac:dyDescent="0.25">
      <c r="A1411"/>
      <c r="B1411"/>
      <c r="C1411"/>
      <c r="D1411"/>
      <c r="E1411"/>
      <c r="F1411"/>
      <c r="G1411"/>
      <c r="H1411"/>
      <c r="I1411"/>
      <c r="J1411"/>
      <c r="K1411"/>
      <c r="L1411"/>
      <c r="M1411" s="2"/>
      <c r="N1411" s="2"/>
      <c r="O1411" s="2"/>
      <c r="P1411" s="2"/>
      <c r="Q1411" s="2"/>
      <c r="R1411" s="2"/>
      <c r="S1411" s="2"/>
      <c r="T1411" s="2"/>
      <c r="U1411" s="2"/>
      <c r="V1411" s="2"/>
    </row>
    <row r="1412" spans="1:22" s="127" customFormat="1" x14ac:dyDescent="0.25">
      <c r="A1412"/>
      <c r="B1412"/>
      <c r="C1412"/>
      <c r="D1412"/>
      <c r="E1412"/>
      <c r="F1412"/>
      <c r="G1412"/>
      <c r="H1412"/>
      <c r="I1412"/>
      <c r="J1412"/>
      <c r="K1412"/>
      <c r="L1412"/>
      <c r="M1412" s="2"/>
      <c r="N1412" s="2"/>
      <c r="O1412" s="2"/>
      <c r="P1412" s="2"/>
      <c r="Q1412" s="2"/>
      <c r="R1412" s="2"/>
      <c r="S1412" s="2"/>
      <c r="T1412" s="2"/>
      <c r="U1412" s="2"/>
      <c r="V1412" s="2"/>
    </row>
    <row r="1413" spans="1:22" s="127" customFormat="1" x14ac:dyDescent="0.25">
      <c r="A1413"/>
      <c r="B1413"/>
      <c r="C1413"/>
      <c r="D1413"/>
      <c r="E1413"/>
      <c r="F1413"/>
      <c r="G1413"/>
      <c r="H1413"/>
      <c r="I1413"/>
      <c r="J1413"/>
      <c r="K1413"/>
      <c r="L1413"/>
      <c r="M1413" s="2"/>
      <c r="N1413" s="2"/>
      <c r="O1413" s="2"/>
      <c r="P1413" s="2"/>
      <c r="Q1413" s="2"/>
      <c r="R1413" s="2"/>
      <c r="S1413" s="2"/>
      <c r="T1413" s="2"/>
      <c r="U1413" s="2"/>
      <c r="V1413" s="2"/>
    </row>
    <row r="1414" spans="1:22" s="127" customFormat="1" x14ac:dyDescent="0.25">
      <c r="A1414"/>
      <c r="B1414"/>
      <c r="C1414"/>
      <c r="D1414"/>
      <c r="E1414"/>
      <c r="F1414"/>
      <c r="G1414"/>
      <c r="H1414"/>
      <c r="I1414"/>
      <c r="J1414"/>
      <c r="K1414"/>
      <c r="L1414"/>
      <c r="M1414" s="2"/>
      <c r="N1414" s="2"/>
      <c r="O1414" s="2"/>
      <c r="P1414" s="2"/>
      <c r="Q1414" s="2"/>
      <c r="R1414" s="2"/>
      <c r="S1414" s="2"/>
      <c r="T1414" s="2"/>
      <c r="U1414" s="2"/>
      <c r="V1414" s="2"/>
    </row>
    <row r="1415" spans="1:22" s="127" customFormat="1" x14ac:dyDescent="0.25">
      <c r="A1415"/>
      <c r="B1415"/>
      <c r="C1415"/>
      <c r="D1415"/>
      <c r="E1415"/>
      <c r="F1415"/>
      <c r="G1415"/>
      <c r="H1415"/>
      <c r="I1415"/>
      <c r="J1415"/>
      <c r="K1415"/>
      <c r="L1415"/>
      <c r="M1415" s="2"/>
      <c r="N1415" s="2"/>
      <c r="O1415" s="2"/>
      <c r="P1415" s="2"/>
      <c r="Q1415" s="2"/>
      <c r="R1415" s="2"/>
      <c r="S1415" s="2"/>
      <c r="T1415" s="2"/>
      <c r="U1415" s="2"/>
      <c r="V1415" s="2"/>
    </row>
    <row r="1416" spans="1:22" s="127" customFormat="1" x14ac:dyDescent="0.25">
      <c r="A1416"/>
      <c r="B1416"/>
      <c r="C1416"/>
      <c r="D1416"/>
      <c r="E1416"/>
      <c r="F1416"/>
      <c r="G1416"/>
      <c r="H1416"/>
      <c r="I1416"/>
      <c r="J1416"/>
      <c r="K1416"/>
      <c r="L1416"/>
      <c r="M1416" s="2"/>
      <c r="N1416" s="2"/>
      <c r="O1416" s="2"/>
      <c r="P1416" s="2"/>
      <c r="Q1416" s="2"/>
      <c r="R1416" s="2"/>
      <c r="S1416" s="2"/>
      <c r="T1416" s="2"/>
      <c r="U1416" s="2"/>
      <c r="V1416" s="2"/>
    </row>
    <row r="1417" spans="1:22" s="127" customFormat="1" x14ac:dyDescent="0.25">
      <c r="A1417"/>
      <c r="B1417"/>
      <c r="C1417"/>
      <c r="D1417"/>
      <c r="E1417"/>
      <c r="F1417"/>
      <c r="G1417"/>
      <c r="H1417"/>
      <c r="I1417"/>
      <c r="J1417"/>
      <c r="K1417"/>
      <c r="L1417"/>
      <c r="M1417" s="2"/>
      <c r="N1417" s="2"/>
      <c r="O1417" s="2"/>
      <c r="P1417" s="2"/>
      <c r="Q1417" s="2"/>
      <c r="R1417" s="2"/>
      <c r="S1417" s="2"/>
      <c r="T1417" s="2"/>
      <c r="U1417" s="2"/>
      <c r="V1417" s="2"/>
    </row>
    <row r="1418" spans="1:22" s="127" customFormat="1" x14ac:dyDescent="0.25">
      <c r="A1418"/>
      <c r="B1418"/>
      <c r="C1418"/>
      <c r="D1418"/>
      <c r="E1418"/>
      <c r="F1418"/>
      <c r="G1418"/>
      <c r="H1418"/>
      <c r="I1418"/>
      <c r="J1418"/>
      <c r="K1418"/>
      <c r="L1418"/>
      <c r="M1418" s="2"/>
      <c r="N1418" s="2"/>
      <c r="O1418" s="2"/>
      <c r="P1418" s="2"/>
      <c r="Q1418" s="2"/>
      <c r="R1418" s="2"/>
      <c r="S1418" s="2"/>
      <c r="T1418" s="2"/>
      <c r="U1418" s="2"/>
      <c r="V1418" s="2"/>
    </row>
    <row r="1419" spans="1:22" s="127" customFormat="1" x14ac:dyDescent="0.25">
      <c r="A1419"/>
      <c r="B1419"/>
      <c r="C1419"/>
      <c r="D1419"/>
      <c r="E1419"/>
      <c r="F1419"/>
      <c r="G1419"/>
      <c r="H1419"/>
      <c r="I1419"/>
      <c r="J1419"/>
      <c r="K1419"/>
      <c r="L1419"/>
      <c r="M1419" s="2"/>
      <c r="N1419" s="2"/>
      <c r="O1419" s="2"/>
      <c r="P1419" s="2"/>
      <c r="Q1419" s="2"/>
      <c r="R1419" s="2"/>
      <c r="S1419" s="2"/>
      <c r="T1419" s="2"/>
      <c r="U1419" s="2"/>
      <c r="V1419" s="2"/>
    </row>
    <row r="1420" spans="1:22" s="127" customFormat="1" x14ac:dyDescent="0.25">
      <c r="A1420"/>
      <c r="B1420"/>
      <c r="C1420"/>
      <c r="D1420"/>
      <c r="E1420"/>
      <c r="F1420"/>
      <c r="G1420"/>
      <c r="H1420"/>
      <c r="I1420"/>
      <c r="J1420"/>
      <c r="K1420"/>
      <c r="L1420"/>
      <c r="M1420" s="2"/>
      <c r="N1420" s="2"/>
      <c r="O1420" s="2"/>
      <c r="P1420" s="2"/>
      <c r="Q1420" s="2"/>
      <c r="R1420" s="2"/>
      <c r="S1420" s="2"/>
      <c r="T1420" s="2"/>
      <c r="U1420" s="2"/>
      <c r="V1420" s="2"/>
    </row>
    <row r="1421" spans="1:22" s="127" customFormat="1" x14ac:dyDescent="0.25">
      <c r="A1421"/>
      <c r="B1421"/>
      <c r="C1421"/>
      <c r="D1421"/>
      <c r="E1421"/>
      <c r="F1421"/>
      <c r="G1421"/>
      <c r="H1421"/>
      <c r="I1421"/>
      <c r="J1421"/>
      <c r="K1421"/>
      <c r="L1421"/>
      <c r="M1421" s="2"/>
      <c r="N1421" s="2"/>
      <c r="O1421" s="2"/>
      <c r="P1421" s="2"/>
      <c r="Q1421" s="2"/>
      <c r="R1421" s="2"/>
      <c r="S1421" s="2"/>
      <c r="T1421" s="2"/>
      <c r="U1421" s="2"/>
      <c r="V1421" s="2"/>
    </row>
    <row r="1422" spans="1:22" s="127" customFormat="1" x14ac:dyDescent="0.25">
      <c r="A1422"/>
      <c r="B1422"/>
      <c r="C1422"/>
      <c r="D1422"/>
      <c r="E1422"/>
      <c r="F1422"/>
      <c r="G1422"/>
      <c r="H1422"/>
      <c r="I1422"/>
      <c r="J1422"/>
      <c r="K1422"/>
      <c r="L1422"/>
      <c r="M1422" s="2"/>
      <c r="N1422" s="2"/>
      <c r="O1422" s="2"/>
      <c r="P1422" s="2"/>
      <c r="Q1422" s="2"/>
      <c r="R1422" s="2"/>
      <c r="S1422" s="2"/>
      <c r="T1422" s="2"/>
      <c r="U1422" s="2"/>
      <c r="V1422" s="2"/>
    </row>
    <row r="1423" spans="1:22" s="127" customFormat="1" x14ac:dyDescent="0.25">
      <c r="A1423"/>
      <c r="B1423"/>
      <c r="C1423"/>
      <c r="D1423"/>
      <c r="E1423"/>
      <c r="F1423"/>
      <c r="G1423"/>
      <c r="H1423"/>
      <c r="I1423"/>
      <c r="J1423"/>
      <c r="K1423"/>
      <c r="L1423"/>
      <c r="M1423" s="2"/>
      <c r="N1423" s="2"/>
      <c r="O1423" s="2"/>
      <c r="P1423" s="2"/>
      <c r="Q1423" s="2"/>
      <c r="R1423" s="2"/>
      <c r="S1423" s="2"/>
      <c r="T1423" s="2"/>
      <c r="U1423" s="2"/>
      <c r="V1423" s="2"/>
    </row>
    <row r="1424" spans="1:22" s="127" customFormat="1" x14ac:dyDescent="0.25">
      <c r="A1424"/>
      <c r="B1424"/>
      <c r="C1424"/>
      <c r="D1424"/>
      <c r="E1424"/>
      <c r="F1424"/>
      <c r="G1424"/>
      <c r="H1424"/>
      <c r="I1424"/>
      <c r="J1424"/>
      <c r="K1424"/>
      <c r="L1424"/>
      <c r="M1424" s="2"/>
      <c r="N1424" s="2"/>
      <c r="O1424" s="2"/>
      <c r="P1424" s="2"/>
      <c r="Q1424" s="2"/>
      <c r="R1424" s="2"/>
      <c r="S1424" s="2"/>
      <c r="T1424" s="2"/>
      <c r="U1424" s="2"/>
      <c r="V1424" s="2"/>
    </row>
    <row r="1425" spans="1:22" s="127" customFormat="1" x14ac:dyDescent="0.25">
      <c r="A1425"/>
      <c r="B1425"/>
      <c r="C1425"/>
      <c r="D1425"/>
      <c r="E1425"/>
      <c r="F1425"/>
      <c r="G1425"/>
      <c r="H1425"/>
      <c r="I1425"/>
      <c r="J1425"/>
      <c r="K1425"/>
      <c r="L1425"/>
      <c r="M1425" s="2"/>
      <c r="N1425" s="2"/>
      <c r="O1425" s="2"/>
      <c r="P1425" s="2"/>
      <c r="Q1425" s="2"/>
      <c r="R1425" s="2"/>
      <c r="S1425" s="2"/>
      <c r="T1425" s="2"/>
      <c r="U1425" s="2"/>
      <c r="V1425" s="2"/>
    </row>
    <row r="1426" spans="1:22" s="127" customFormat="1" x14ac:dyDescent="0.25">
      <c r="A1426"/>
      <c r="B1426"/>
      <c r="C1426"/>
      <c r="D1426"/>
      <c r="E1426"/>
      <c r="F1426"/>
      <c r="G1426"/>
      <c r="H1426"/>
      <c r="I1426"/>
      <c r="J1426"/>
      <c r="K1426"/>
      <c r="L1426"/>
      <c r="M1426" s="2"/>
      <c r="N1426" s="2"/>
      <c r="O1426" s="2"/>
      <c r="P1426" s="2"/>
      <c r="Q1426" s="2"/>
      <c r="R1426" s="2"/>
      <c r="S1426" s="2"/>
      <c r="T1426" s="2"/>
      <c r="U1426" s="2"/>
      <c r="V1426" s="2"/>
    </row>
    <row r="1427" spans="1:22" s="127" customFormat="1" x14ac:dyDescent="0.25">
      <c r="A1427"/>
      <c r="B1427"/>
      <c r="C1427"/>
      <c r="D1427"/>
      <c r="E1427"/>
      <c r="F1427"/>
      <c r="G1427"/>
      <c r="H1427"/>
      <c r="I1427"/>
      <c r="J1427"/>
      <c r="K1427"/>
      <c r="L1427"/>
      <c r="M1427" s="2"/>
      <c r="N1427" s="2"/>
      <c r="O1427" s="2"/>
      <c r="P1427" s="2"/>
      <c r="Q1427" s="2"/>
      <c r="R1427" s="2"/>
      <c r="S1427" s="2"/>
      <c r="T1427" s="2"/>
      <c r="U1427" s="2"/>
      <c r="V1427" s="2"/>
    </row>
    <row r="1428" spans="1:22" s="127" customFormat="1" x14ac:dyDescent="0.25">
      <c r="A1428"/>
      <c r="B1428"/>
      <c r="C1428"/>
      <c r="D1428"/>
      <c r="E1428"/>
      <c r="F1428"/>
      <c r="G1428"/>
      <c r="H1428"/>
      <c r="I1428"/>
      <c r="J1428"/>
      <c r="K1428"/>
      <c r="L1428"/>
      <c r="M1428" s="2"/>
      <c r="N1428" s="2"/>
      <c r="O1428" s="2"/>
      <c r="P1428" s="2"/>
      <c r="Q1428" s="2"/>
      <c r="R1428" s="2"/>
      <c r="S1428" s="2"/>
      <c r="T1428" s="2"/>
      <c r="U1428" s="2"/>
      <c r="V1428" s="2"/>
    </row>
    <row r="1429" spans="1:22" s="127" customFormat="1" x14ac:dyDescent="0.25">
      <c r="A1429"/>
      <c r="B1429"/>
      <c r="C1429"/>
      <c r="D1429"/>
      <c r="E1429"/>
      <c r="F1429"/>
      <c r="G1429"/>
      <c r="H1429"/>
      <c r="I1429"/>
      <c r="J1429"/>
      <c r="K1429"/>
      <c r="L1429"/>
      <c r="M1429" s="2"/>
      <c r="N1429" s="2"/>
      <c r="O1429" s="2"/>
      <c r="P1429" s="2"/>
      <c r="Q1429" s="2"/>
      <c r="R1429" s="2"/>
      <c r="S1429" s="2"/>
      <c r="T1429" s="2"/>
      <c r="U1429" s="2"/>
      <c r="V1429" s="2"/>
    </row>
    <row r="1430" spans="1:22" s="127" customFormat="1" x14ac:dyDescent="0.25">
      <c r="A1430"/>
      <c r="B1430"/>
      <c r="C1430"/>
      <c r="D1430"/>
      <c r="E1430"/>
      <c r="F1430"/>
      <c r="G1430"/>
      <c r="H1430"/>
      <c r="I1430"/>
      <c r="J1430"/>
      <c r="K1430"/>
      <c r="L1430"/>
      <c r="M1430" s="2"/>
      <c r="N1430" s="2"/>
      <c r="O1430" s="2"/>
      <c r="P1430" s="2"/>
      <c r="Q1430" s="2"/>
      <c r="R1430" s="2"/>
      <c r="S1430" s="2"/>
      <c r="T1430" s="2"/>
      <c r="U1430" s="2"/>
      <c r="V1430" s="2"/>
    </row>
    <row r="1431" spans="1:22" s="127" customFormat="1" x14ac:dyDescent="0.25">
      <c r="A1431"/>
      <c r="B1431"/>
      <c r="C1431"/>
      <c r="D1431"/>
      <c r="E1431"/>
      <c r="F1431"/>
      <c r="G1431"/>
      <c r="H1431"/>
      <c r="I1431"/>
      <c r="J1431"/>
      <c r="K1431"/>
      <c r="L1431"/>
      <c r="M1431" s="2"/>
      <c r="N1431" s="2"/>
      <c r="O1431" s="2"/>
      <c r="P1431" s="2"/>
      <c r="Q1431" s="2"/>
      <c r="R1431" s="2"/>
      <c r="S1431" s="2"/>
      <c r="T1431" s="2"/>
      <c r="U1431" s="2"/>
      <c r="V1431" s="2"/>
    </row>
    <row r="1432" spans="1:22" s="127" customFormat="1" x14ac:dyDescent="0.25">
      <c r="A1432"/>
      <c r="B1432"/>
      <c r="C1432"/>
      <c r="D1432"/>
      <c r="E1432"/>
      <c r="F1432"/>
      <c r="G1432"/>
      <c r="H1432"/>
      <c r="I1432"/>
      <c r="J1432"/>
      <c r="K1432"/>
      <c r="L1432"/>
      <c r="M1432" s="2"/>
      <c r="N1432" s="2"/>
      <c r="O1432" s="2"/>
      <c r="P1432" s="2"/>
      <c r="Q1432" s="2"/>
      <c r="R1432" s="2"/>
      <c r="S1432" s="2"/>
      <c r="T1432" s="2"/>
      <c r="U1432" s="2"/>
      <c r="V1432" s="2"/>
    </row>
    <row r="1433" spans="1:22" s="127" customFormat="1" x14ac:dyDescent="0.25">
      <c r="A1433"/>
      <c r="B1433"/>
      <c r="C1433"/>
      <c r="D1433"/>
      <c r="E1433"/>
      <c r="F1433"/>
      <c r="G1433"/>
      <c r="H1433"/>
      <c r="I1433"/>
      <c r="J1433"/>
      <c r="K1433"/>
      <c r="L1433"/>
      <c r="M1433" s="2"/>
      <c r="N1433" s="2"/>
      <c r="O1433" s="2"/>
      <c r="P1433" s="2"/>
      <c r="Q1433" s="2"/>
      <c r="R1433" s="2"/>
      <c r="S1433" s="2"/>
      <c r="T1433" s="2"/>
      <c r="U1433" s="2"/>
      <c r="V1433" s="2"/>
    </row>
    <row r="1434" spans="1:22" s="127" customFormat="1" x14ac:dyDescent="0.25">
      <c r="A1434"/>
      <c r="B1434"/>
      <c r="C1434"/>
      <c r="D1434"/>
      <c r="E1434"/>
      <c r="F1434"/>
      <c r="G1434"/>
      <c r="H1434"/>
      <c r="I1434"/>
      <c r="J1434"/>
      <c r="K1434"/>
      <c r="L1434"/>
      <c r="M1434" s="2"/>
      <c r="N1434" s="2"/>
      <c r="O1434" s="2"/>
      <c r="P1434" s="2"/>
      <c r="Q1434" s="2"/>
      <c r="R1434" s="2"/>
      <c r="S1434" s="2"/>
      <c r="T1434" s="2"/>
      <c r="U1434" s="2"/>
      <c r="V1434" s="2"/>
    </row>
    <row r="1435" spans="1:22" s="127" customFormat="1" x14ac:dyDescent="0.25">
      <c r="A1435"/>
      <c r="B1435"/>
      <c r="C1435"/>
      <c r="D1435"/>
      <c r="E1435"/>
      <c r="F1435"/>
      <c r="G1435"/>
      <c r="H1435"/>
      <c r="I1435"/>
      <c r="J1435"/>
      <c r="K1435"/>
      <c r="L1435"/>
      <c r="M1435" s="2"/>
      <c r="N1435" s="2"/>
      <c r="O1435" s="2"/>
      <c r="P1435" s="2"/>
      <c r="Q1435" s="2"/>
      <c r="R1435" s="2"/>
      <c r="S1435" s="2"/>
      <c r="T1435" s="2"/>
      <c r="U1435" s="2"/>
      <c r="V1435" s="2"/>
    </row>
    <row r="1436" spans="1:22" s="127" customFormat="1" x14ac:dyDescent="0.25">
      <c r="A1436"/>
      <c r="B1436"/>
      <c r="C1436"/>
      <c r="D1436"/>
      <c r="E1436"/>
      <c r="F1436"/>
      <c r="G1436"/>
      <c r="H1436"/>
      <c r="I1436"/>
      <c r="J1436"/>
      <c r="K1436"/>
      <c r="L1436"/>
      <c r="M1436" s="2"/>
      <c r="N1436" s="2"/>
      <c r="O1436" s="2"/>
      <c r="P1436" s="2"/>
      <c r="Q1436" s="2"/>
      <c r="R1436" s="2"/>
      <c r="S1436" s="2"/>
      <c r="T1436" s="2"/>
      <c r="U1436" s="2"/>
      <c r="V1436" s="2"/>
    </row>
    <row r="1437" spans="1:22" s="127" customFormat="1" x14ac:dyDescent="0.25">
      <c r="A1437"/>
      <c r="B1437"/>
      <c r="C1437"/>
      <c r="D1437"/>
      <c r="E1437"/>
      <c r="F1437"/>
      <c r="G1437"/>
      <c r="H1437"/>
      <c r="I1437"/>
      <c r="J1437"/>
      <c r="K1437"/>
      <c r="L1437"/>
      <c r="M1437" s="2"/>
      <c r="N1437" s="2"/>
      <c r="O1437" s="2"/>
      <c r="P1437" s="2"/>
      <c r="Q1437" s="2"/>
      <c r="R1437" s="2"/>
      <c r="S1437" s="2"/>
      <c r="T1437" s="2"/>
      <c r="U1437" s="2"/>
      <c r="V1437" s="2"/>
    </row>
    <row r="1438" spans="1:22" s="127" customFormat="1" x14ac:dyDescent="0.25">
      <c r="A1438"/>
      <c r="B1438"/>
      <c r="C1438"/>
      <c r="D1438"/>
      <c r="E1438"/>
      <c r="F1438"/>
      <c r="G1438"/>
      <c r="H1438"/>
      <c r="I1438"/>
      <c r="J1438"/>
      <c r="K1438"/>
      <c r="L1438"/>
      <c r="M1438" s="2"/>
      <c r="N1438" s="2"/>
      <c r="O1438" s="2"/>
      <c r="P1438" s="2"/>
      <c r="Q1438" s="2"/>
      <c r="R1438" s="2"/>
      <c r="S1438" s="2"/>
      <c r="T1438" s="2"/>
      <c r="U1438" s="2"/>
      <c r="V1438" s="2"/>
    </row>
    <row r="1439" spans="1:22" s="127" customFormat="1" x14ac:dyDescent="0.25">
      <c r="A1439"/>
      <c r="B1439"/>
      <c r="C1439"/>
      <c r="D1439"/>
      <c r="E1439"/>
      <c r="F1439"/>
      <c r="G1439"/>
      <c r="H1439"/>
      <c r="I1439"/>
      <c r="J1439"/>
      <c r="K1439"/>
      <c r="L1439"/>
      <c r="M1439" s="2"/>
      <c r="N1439" s="2"/>
      <c r="O1439" s="2"/>
      <c r="P1439" s="2"/>
      <c r="Q1439" s="2"/>
      <c r="R1439" s="2"/>
      <c r="S1439" s="2"/>
      <c r="T1439" s="2"/>
      <c r="U1439" s="2"/>
      <c r="V1439" s="2"/>
    </row>
    <row r="1440" spans="1:22" s="127" customFormat="1" x14ac:dyDescent="0.25">
      <c r="A1440"/>
      <c r="B1440"/>
      <c r="C1440"/>
      <c r="D1440"/>
      <c r="E1440"/>
      <c r="F1440"/>
      <c r="G1440"/>
      <c r="H1440"/>
      <c r="I1440"/>
      <c r="J1440"/>
      <c r="K1440"/>
      <c r="L1440"/>
      <c r="M1440" s="2"/>
      <c r="N1440" s="2"/>
      <c r="O1440" s="2"/>
      <c r="P1440" s="2"/>
      <c r="Q1440" s="2"/>
      <c r="R1440" s="2"/>
      <c r="S1440" s="2"/>
      <c r="T1440" s="2"/>
      <c r="U1440" s="2"/>
      <c r="V1440" s="2"/>
    </row>
    <row r="1441" spans="1:22" s="127" customFormat="1" x14ac:dyDescent="0.25">
      <c r="A1441"/>
      <c r="B1441"/>
      <c r="C1441"/>
      <c r="D1441"/>
      <c r="E1441"/>
      <c r="F1441"/>
      <c r="G1441"/>
      <c r="H1441"/>
      <c r="I1441"/>
      <c r="J1441"/>
      <c r="K1441"/>
      <c r="L1441"/>
      <c r="M1441" s="2"/>
      <c r="N1441" s="2"/>
      <c r="O1441" s="2"/>
      <c r="P1441" s="2"/>
      <c r="Q1441" s="2"/>
      <c r="R1441" s="2"/>
      <c r="S1441" s="2"/>
      <c r="T1441" s="2"/>
      <c r="U1441" s="2"/>
      <c r="V1441" s="2"/>
    </row>
    <row r="1442" spans="1:22" s="127" customFormat="1" x14ac:dyDescent="0.25">
      <c r="A1442"/>
      <c r="B1442"/>
      <c r="C1442"/>
      <c r="D1442"/>
      <c r="E1442"/>
      <c r="F1442"/>
      <c r="G1442"/>
      <c r="H1442"/>
      <c r="I1442"/>
      <c r="J1442"/>
      <c r="K1442"/>
      <c r="L1442"/>
      <c r="M1442" s="2"/>
      <c r="N1442" s="2"/>
      <c r="O1442" s="2"/>
      <c r="P1442" s="2"/>
      <c r="Q1442" s="2"/>
      <c r="R1442" s="2"/>
      <c r="S1442" s="2"/>
      <c r="T1442" s="2"/>
      <c r="U1442" s="2"/>
      <c r="V1442" s="2"/>
    </row>
    <row r="1443" spans="1:22" s="127" customFormat="1" x14ac:dyDescent="0.25">
      <c r="A1443"/>
      <c r="B1443"/>
      <c r="C1443"/>
      <c r="D1443"/>
      <c r="E1443"/>
      <c r="F1443"/>
      <c r="G1443"/>
      <c r="H1443"/>
      <c r="I1443"/>
      <c r="J1443"/>
      <c r="K1443"/>
      <c r="L1443"/>
      <c r="M1443" s="2"/>
      <c r="N1443" s="2"/>
      <c r="O1443" s="2"/>
      <c r="P1443" s="2"/>
      <c r="Q1443" s="2"/>
      <c r="R1443" s="2"/>
      <c r="S1443" s="2"/>
      <c r="T1443" s="2"/>
      <c r="U1443" s="2"/>
      <c r="V1443" s="2"/>
    </row>
    <row r="1444" spans="1:22" s="127" customFormat="1" x14ac:dyDescent="0.25">
      <c r="A1444"/>
      <c r="B1444"/>
      <c r="C1444"/>
      <c r="D1444"/>
      <c r="E1444"/>
      <c r="F1444"/>
      <c r="G1444"/>
      <c r="H1444"/>
      <c r="I1444"/>
      <c r="J1444"/>
      <c r="K1444"/>
      <c r="L1444"/>
      <c r="M1444" s="2"/>
      <c r="N1444" s="2"/>
      <c r="O1444" s="2"/>
      <c r="P1444" s="2"/>
      <c r="Q1444" s="2"/>
      <c r="R1444" s="2"/>
      <c r="S1444" s="2"/>
      <c r="T1444" s="2"/>
      <c r="U1444" s="2"/>
      <c r="V1444" s="2"/>
    </row>
    <row r="1445" spans="1:22" s="127" customFormat="1" x14ac:dyDescent="0.25">
      <c r="A1445"/>
      <c r="B1445"/>
      <c r="C1445"/>
      <c r="D1445"/>
      <c r="E1445"/>
      <c r="F1445"/>
      <c r="G1445"/>
      <c r="H1445"/>
      <c r="I1445"/>
      <c r="J1445"/>
      <c r="K1445"/>
      <c r="L1445"/>
      <c r="M1445" s="2"/>
      <c r="N1445" s="2"/>
      <c r="O1445" s="2"/>
      <c r="P1445" s="2"/>
      <c r="Q1445" s="2"/>
      <c r="R1445" s="2"/>
      <c r="S1445" s="2"/>
      <c r="T1445" s="2"/>
      <c r="U1445" s="2"/>
      <c r="V1445" s="2"/>
    </row>
    <row r="1446" spans="1:22" s="127" customFormat="1" x14ac:dyDescent="0.25">
      <c r="A1446"/>
      <c r="B1446"/>
      <c r="C1446"/>
      <c r="D1446"/>
      <c r="E1446"/>
      <c r="F1446"/>
      <c r="G1446"/>
      <c r="H1446"/>
      <c r="I1446"/>
      <c r="J1446"/>
      <c r="K1446"/>
      <c r="L1446"/>
      <c r="M1446" s="2"/>
      <c r="N1446" s="2"/>
      <c r="O1446" s="2"/>
      <c r="P1446" s="2"/>
      <c r="Q1446" s="2"/>
      <c r="R1446" s="2"/>
      <c r="S1446" s="2"/>
      <c r="T1446" s="2"/>
      <c r="U1446" s="2"/>
      <c r="V1446" s="2"/>
    </row>
    <row r="1447" spans="1:22" s="127" customFormat="1" x14ac:dyDescent="0.25">
      <c r="A1447"/>
      <c r="B1447"/>
      <c r="C1447"/>
      <c r="D1447"/>
      <c r="E1447"/>
      <c r="F1447"/>
      <c r="G1447"/>
      <c r="H1447"/>
      <c r="I1447"/>
      <c r="J1447"/>
      <c r="K1447"/>
      <c r="L1447"/>
      <c r="M1447" s="2"/>
      <c r="N1447" s="2"/>
      <c r="O1447" s="2"/>
      <c r="P1447" s="2"/>
      <c r="Q1447" s="2"/>
      <c r="R1447" s="2"/>
      <c r="S1447" s="2"/>
      <c r="T1447" s="2"/>
      <c r="U1447" s="2"/>
      <c r="V1447" s="2"/>
    </row>
    <row r="1448" spans="1:22" s="127" customFormat="1" x14ac:dyDescent="0.25">
      <c r="A1448"/>
      <c r="B1448"/>
      <c r="C1448"/>
      <c r="D1448"/>
      <c r="E1448"/>
      <c r="F1448"/>
      <c r="G1448"/>
      <c r="H1448"/>
      <c r="I1448"/>
      <c r="J1448"/>
      <c r="K1448"/>
      <c r="L1448"/>
      <c r="M1448" s="2"/>
      <c r="N1448" s="2"/>
      <c r="O1448" s="2"/>
      <c r="P1448" s="2"/>
      <c r="Q1448" s="2"/>
      <c r="R1448" s="2"/>
      <c r="S1448" s="2"/>
      <c r="T1448" s="2"/>
      <c r="U1448" s="2"/>
      <c r="V1448" s="2"/>
    </row>
    <row r="1449" spans="1:22" s="127" customFormat="1" x14ac:dyDescent="0.25">
      <c r="A1449"/>
      <c r="B1449"/>
      <c r="C1449"/>
      <c r="D1449"/>
      <c r="E1449"/>
      <c r="F1449"/>
      <c r="G1449"/>
      <c r="H1449"/>
      <c r="I1449"/>
      <c r="J1449"/>
      <c r="K1449"/>
      <c r="L1449"/>
      <c r="M1449" s="2"/>
      <c r="N1449" s="2"/>
      <c r="O1449" s="2"/>
      <c r="P1449" s="2"/>
      <c r="Q1449" s="2"/>
      <c r="R1449" s="2"/>
      <c r="S1449" s="2"/>
      <c r="T1449" s="2"/>
      <c r="U1449" s="2"/>
      <c r="V1449" s="2"/>
    </row>
    <row r="1450" spans="1:22" s="127" customFormat="1" x14ac:dyDescent="0.25">
      <c r="A1450"/>
      <c r="B1450"/>
      <c r="C1450"/>
      <c r="D1450"/>
      <c r="E1450"/>
      <c r="F1450"/>
      <c r="G1450"/>
      <c r="H1450"/>
      <c r="I1450"/>
      <c r="J1450"/>
      <c r="K1450"/>
      <c r="L1450"/>
      <c r="M1450" s="2"/>
      <c r="N1450" s="2"/>
      <c r="O1450" s="2"/>
      <c r="P1450" s="2"/>
      <c r="Q1450" s="2"/>
      <c r="R1450" s="2"/>
      <c r="S1450" s="2"/>
      <c r="T1450" s="2"/>
      <c r="U1450" s="2"/>
      <c r="V1450" s="2"/>
    </row>
    <row r="1451" spans="1:22" s="127" customFormat="1" x14ac:dyDescent="0.25">
      <c r="A1451"/>
      <c r="B1451"/>
      <c r="C1451"/>
      <c r="D1451"/>
      <c r="E1451"/>
      <c r="F1451"/>
      <c r="G1451"/>
      <c r="H1451"/>
      <c r="I1451"/>
      <c r="J1451"/>
      <c r="K1451"/>
      <c r="L1451"/>
      <c r="M1451" s="2"/>
      <c r="N1451" s="2"/>
      <c r="O1451" s="2"/>
      <c r="P1451" s="2"/>
      <c r="Q1451" s="2"/>
      <c r="R1451" s="2"/>
      <c r="S1451" s="2"/>
      <c r="T1451" s="2"/>
      <c r="U1451" s="2"/>
      <c r="V1451" s="2"/>
    </row>
    <row r="1452" spans="1:22" s="127" customFormat="1" x14ac:dyDescent="0.25">
      <c r="A1452"/>
      <c r="B1452"/>
      <c r="C1452"/>
      <c r="D1452"/>
      <c r="E1452"/>
      <c r="F1452"/>
      <c r="G1452"/>
      <c r="H1452"/>
      <c r="I1452"/>
      <c r="J1452"/>
      <c r="K1452"/>
      <c r="L1452"/>
      <c r="M1452" s="2"/>
      <c r="N1452" s="2"/>
      <c r="O1452" s="2"/>
      <c r="P1452" s="2"/>
      <c r="Q1452" s="2"/>
      <c r="R1452" s="2"/>
      <c r="S1452" s="2"/>
      <c r="T1452" s="2"/>
      <c r="U1452" s="2"/>
      <c r="V1452" s="2"/>
    </row>
    <row r="1453" spans="1:22" s="127" customFormat="1" x14ac:dyDescent="0.25">
      <c r="A1453"/>
      <c r="B1453"/>
      <c r="C1453"/>
      <c r="D1453"/>
      <c r="E1453"/>
      <c r="F1453"/>
      <c r="G1453"/>
      <c r="H1453"/>
      <c r="I1453"/>
      <c r="J1453"/>
      <c r="K1453"/>
      <c r="L1453"/>
      <c r="M1453" s="2"/>
      <c r="N1453" s="2"/>
      <c r="O1453" s="2"/>
      <c r="P1453" s="2"/>
      <c r="Q1453" s="2"/>
      <c r="R1453" s="2"/>
      <c r="S1453" s="2"/>
      <c r="T1453" s="2"/>
      <c r="U1453" s="2"/>
      <c r="V1453" s="2"/>
    </row>
    <row r="1454" spans="1:22" s="127" customFormat="1" x14ac:dyDescent="0.25">
      <c r="A1454"/>
      <c r="B1454"/>
      <c r="C1454"/>
      <c r="D1454"/>
      <c r="E1454"/>
      <c r="F1454"/>
      <c r="G1454"/>
      <c r="H1454"/>
      <c r="I1454"/>
      <c r="J1454"/>
      <c r="K1454"/>
      <c r="L1454"/>
      <c r="M1454" s="2"/>
      <c r="N1454" s="2"/>
      <c r="O1454" s="2"/>
      <c r="P1454" s="2"/>
      <c r="Q1454" s="2"/>
      <c r="R1454" s="2"/>
      <c r="S1454" s="2"/>
      <c r="T1454" s="2"/>
      <c r="U1454" s="2"/>
      <c r="V1454" s="2"/>
    </row>
    <row r="1455" spans="1:22" s="127" customFormat="1" x14ac:dyDescent="0.25">
      <c r="A1455"/>
      <c r="B1455"/>
      <c r="C1455"/>
      <c r="D1455"/>
      <c r="E1455"/>
      <c r="F1455"/>
      <c r="G1455"/>
      <c r="H1455"/>
      <c r="I1455"/>
      <c r="J1455"/>
      <c r="K1455"/>
      <c r="L1455"/>
      <c r="M1455" s="2"/>
      <c r="N1455" s="2"/>
      <c r="O1455" s="2"/>
      <c r="P1455" s="2"/>
      <c r="Q1455" s="2"/>
      <c r="R1455" s="2"/>
      <c r="S1455" s="2"/>
      <c r="T1455" s="2"/>
      <c r="U1455" s="2"/>
      <c r="V1455" s="2"/>
    </row>
    <row r="1456" spans="1:22" s="127" customFormat="1" x14ac:dyDescent="0.25">
      <c r="A1456"/>
      <c r="B1456"/>
      <c r="C1456"/>
      <c r="D1456"/>
      <c r="E1456"/>
      <c r="F1456"/>
      <c r="G1456"/>
      <c r="H1456"/>
      <c r="I1456"/>
      <c r="J1456"/>
      <c r="K1456"/>
      <c r="L1456"/>
      <c r="M1456" s="2"/>
      <c r="N1456" s="2"/>
      <c r="O1456" s="2"/>
      <c r="P1456" s="2"/>
      <c r="Q1456" s="2"/>
      <c r="R1456" s="2"/>
      <c r="S1456" s="2"/>
      <c r="T1456" s="2"/>
      <c r="U1456" s="2"/>
      <c r="V1456" s="2"/>
    </row>
    <row r="1457" spans="1:22" s="127" customFormat="1" x14ac:dyDescent="0.25">
      <c r="A1457"/>
      <c r="B1457"/>
      <c r="C1457"/>
      <c r="D1457"/>
      <c r="E1457"/>
      <c r="F1457"/>
      <c r="G1457"/>
      <c r="H1457"/>
      <c r="I1457"/>
      <c r="J1457"/>
      <c r="K1457"/>
      <c r="L1457"/>
      <c r="M1457" s="2"/>
      <c r="N1457" s="2"/>
      <c r="O1457" s="2"/>
      <c r="P1457" s="2"/>
      <c r="Q1457" s="2"/>
      <c r="R1457" s="2"/>
      <c r="S1457" s="2"/>
      <c r="T1457" s="2"/>
      <c r="U1457" s="2"/>
      <c r="V1457" s="2"/>
    </row>
    <row r="1458" spans="1:22" s="127" customFormat="1" x14ac:dyDescent="0.25">
      <c r="A1458"/>
      <c r="B1458"/>
      <c r="C1458"/>
      <c r="D1458"/>
      <c r="E1458"/>
      <c r="F1458"/>
      <c r="G1458"/>
      <c r="H1458"/>
      <c r="I1458"/>
      <c r="J1458"/>
      <c r="K1458"/>
      <c r="L1458"/>
      <c r="M1458" s="2"/>
      <c r="N1458" s="2"/>
      <c r="O1458" s="2"/>
      <c r="P1458" s="2"/>
      <c r="Q1458" s="2"/>
      <c r="R1458" s="2"/>
      <c r="S1458" s="2"/>
      <c r="T1458" s="2"/>
      <c r="U1458" s="2"/>
      <c r="V1458" s="2"/>
    </row>
    <row r="1459" spans="1:22" s="127" customFormat="1" x14ac:dyDescent="0.25">
      <c r="A1459"/>
      <c r="B1459"/>
      <c r="C1459"/>
      <c r="D1459"/>
      <c r="E1459"/>
      <c r="F1459"/>
      <c r="G1459"/>
      <c r="H1459"/>
      <c r="I1459"/>
      <c r="J1459"/>
      <c r="K1459"/>
      <c r="L1459"/>
      <c r="M1459" s="2"/>
      <c r="N1459" s="2"/>
      <c r="O1459" s="2"/>
      <c r="P1459" s="2"/>
      <c r="Q1459" s="2"/>
      <c r="R1459" s="2"/>
      <c r="S1459" s="2"/>
      <c r="T1459" s="2"/>
      <c r="U1459" s="2"/>
      <c r="V1459" s="2"/>
    </row>
    <row r="1460" spans="1:22" s="127" customFormat="1" x14ac:dyDescent="0.25">
      <c r="A1460"/>
      <c r="B1460"/>
      <c r="C1460"/>
      <c r="D1460"/>
      <c r="E1460"/>
      <c r="F1460"/>
      <c r="G1460"/>
      <c r="H1460"/>
      <c r="I1460"/>
      <c r="J1460"/>
      <c r="K1460"/>
      <c r="L1460"/>
      <c r="M1460" s="2"/>
      <c r="N1460" s="2"/>
      <c r="O1460" s="2"/>
      <c r="P1460" s="2"/>
      <c r="Q1460" s="2"/>
      <c r="R1460" s="2"/>
      <c r="S1460" s="2"/>
      <c r="T1460" s="2"/>
      <c r="U1460" s="2"/>
      <c r="V1460" s="2"/>
    </row>
    <row r="1461" spans="1:22" s="127" customFormat="1" x14ac:dyDescent="0.25">
      <c r="A1461"/>
      <c r="B1461"/>
      <c r="C1461"/>
      <c r="D1461"/>
      <c r="E1461"/>
      <c r="F1461"/>
      <c r="G1461"/>
      <c r="H1461"/>
      <c r="I1461"/>
      <c r="J1461"/>
      <c r="K1461"/>
      <c r="L1461"/>
      <c r="M1461" s="2"/>
      <c r="N1461" s="2"/>
      <c r="O1461" s="2"/>
      <c r="P1461" s="2"/>
      <c r="Q1461" s="2"/>
      <c r="R1461" s="2"/>
      <c r="S1461" s="2"/>
      <c r="T1461" s="2"/>
      <c r="U1461" s="2"/>
      <c r="V1461" s="2"/>
    </row>
    <row r="1462" spans="1:22" s="127" customFormat="1" x14ac:dyDescent="0.25">
      <c r="A1462"/>
      <c r="B1462"/>
      <c r="C1462"/>
      <c r="D1462"/>
      <c r="E1462"/>
      <c r="F1462"/>
      <c r="G1462"/>
      <c r="H1462"/>
      <c r="I1462"/>
      <c r="J1462"/>
      <c r="K1462"/>
      <c r="L1462"/>
      <c r="M1462" s="2"/>
      <c r="N1462" s="2"/>
      <c r="O1462" s="2"/>
      <c r="P1462" s="2"/>
      <c r="Q1462" s="2"/>
      <c r="R1462" s="2"/>
      <c r="S1462" s="2"/>
      <c r="T1462" s="2"/>
      <c r="U1462" s="2"/>
      <c r="V1462" s="2"/>
    </row>
    <row r="1463" spans="1:22" s="127" customFormat="1" x14ac:dyDescent="0.25">
      <c r="A1463"/>
      <c r="B1463"/>
      <c r="C1463"/>
      <c r="D1463"/>
      <c r="E1463"/>
      <c r="F1463"/>
      <c r="G1463"/>
      <c r="H1463"/>
      <c r="I1463"/>
      <c r="J1463"/>
      <c r="K1463"/>
      <c r="L1463"/>
      <c r="M1463" s="2"/>
      <c r="N1463" s="2"/>
      <c r="O1463" s="2"/>
      <c r="P1463" s="2"/>
      <c r="Q1463" s="2"/>
      <c r="R1463" s="2"/>
      <c r="S1463" s="2"/>
      <c r="T1463" s="2"/>
      <c r="U1463" s="2"/>
      <c r="V1463" s="2"/>
    </row>
    <row r="1464" spans="1:22" s="127" customFormat="1" x14ac:dyDescent="0.25">
      <c r="A1464"/>
      <c r="B1464"/>
      <c r="C1464"/>
      <c r="D1464"/>
      <c r="E1464"/>
      <c r="F1464"/>
      <c r="G1464"/>
      <c r="H1464"/>
      <c r="I1464"/>
      <c r="J1464"/>
      <c r="K1464"/>
      <c r="L1464"/>
      <c r="M1464" s="2"/>
      <c r="N1464" s="2"/>
      <c r="O1464" s="2"/>
      <c r="P1464" s="2"/>
      <c r="Q1464" s="2"/>
      <c r="R1464" s="2"/>
      <c r="S1464" s="2"/>
      <c r="T1464" s="2"/>
      <c r="U1464" s="2"/>
      <c r="V1464" s="2"/>
    </row>
    <row r="1465" spans="1:22" s="127" customFormat="1" x14ac:dyDescent="0.25">
      <c r="A1465"/>
      <c r="B1465"/>
      <c r="C1465"/>
      <c r="D1465"/>
      <c r="E1465"/>
      <c r="F1465"/>
      <c r="G1465"/>
      <c r="H1465"/>
      <c r="I1465"/>
      <c r="J1465"/>
      <c r="K1465"/>
      <c r="L1465"/>
      <c r="M1465" s="2"/>
      <c r="N1465" s="2"/>
      <c r="O1465" s="2"/>
      <c r="P1465" s="2"/>
      <c r="Q1465" s="2"/>
      <c r="R1465" s="2"/>
      <c r="S1465" s="2"/>
      <c r="T1465" s="2"/>
      <c r="U1465" s="2"/>
      <c r="V1465" s="2"/>
    </row>
    <row r="1466" spans="1:22" s="127" customFormat="1" x14ac:dyDescent="0.25">
      <c r="A1466"/>
      <c r="B1466"/>
      <c r="C1466"/>
      <c r="D1466"/>
      <c r="E1466"/>
      <c r="F1466"/>
      <c r="G1466"/>
      <c r="H1466"/>
      <c r="I1466"/>
      <c r="J1466"/>
      <c r="K1466"/>
      <c r="L1466"/>
      <c r="M1466" s="2"/>
      <c r="N1466" s="2"/>
      <c r="O1466" s="2"/>
      <c r="P1466" s="2"/>
      <c r="Q1466" s="2"/>
      <c r="R1466" s="2"/>
      <c r="S1466" s="2"/>
      <c r="T1466" s="2"/>
      <c r="U1466" s="2"/>
      <c r="V1466" s="2"/>
    </row>
    <row r="1467" spans="1:22" s="127" customFormat="1" x14ac:dyDescent="0.25">
      <c r="A1467"/>
      <c r="B1467"/>
      <c r="C1467"/>
      <c r="D1467"/>
      <c r="E1467"/>
      <c r="F1467"/>
      <c r="G1467"/>
      <c r="H1467"/>
      <c r="I1467"/>
      <c r="J1467"/>
      <c r="K1467"/>
      <c r="L1467"/>
      <c r="M1467" s="2"/>
      <c r="N1467" s="2"/>
      <c r="O1467" s="2"/>
      <c r="P1467" s="2"/>
      <c r="Q1467" s="2"/>
      <c r="R1467" s="2"/>
      <c r="S1467" s="2"/>
      <c r="T1467" s="2"/>
      <c r="U1467" s="2"/>
      <c r="V1467" s="2"/>
    </row>
    <row r="1468" spans="1:22" s="127" customFormat="1" x14ac:dyDescent="0.25">
      <c r="A1468"/>
      <c r="B1468"/>
      <c r="C1468"/>
      <c r="D1468"/>
      <c r="E1468"/>
      <c r="F1468"/>
      <c r="G1468"/>
      <c r="H1468"/>
      <c r="I1468"/>
      <c r="J1468"/>
      <c r="K1468"/>
      <c r="L1468"/>
      <c r="M1468" s="2"/>
      <c r="N1468" s="2"/>
      <c r="O1468" s="2"/>
      <c r="P1468" s="2"/>
      <c r="Q1468" s="2"/>
      <c r="R1468" s="2"/>
      <c r="S1468" s="2"/>
      <c r="T1468" s="2"/>
      <c r="U1468" s="2"/>
      <c r="V1468" s="2"/>
    </row>
    <row r="1469" spans="1:22" s="127" customFormat="1" x14ac:dyDescent="0.25">
      <c r="A1469"/>
      <c r="B1469"/>
      <c r="C1469"/>
      <c r="D1469"/>
      <c r="E1469"/>
      <c r="F1469"/>
      <c r="G1469"/>
      <c r="H1469"/>
      <c r="I1469"/>
      <c r="J1469"/>
      <c r="K1469"/>
      <c r="L1469"/>
      <c r="M1469" s="2"/>
      <c r="N1469" s="2"/>
      <c r="O1469" s="2"/>
      <c r="P1469" s="2"/>
      <c r="Q1469" s="2"/>
      <c r="R1469" s="2"/>
      <c r="S1469" s="2"/>
      <c r="T1469" s="2"/>
      <c r="U1469" s="2"/>
      <c r="V1469" s="2"/>
    </row>
    <row r="1470" spans="1:22" s="127" customFormat="1" x14ac:dyDescent="0.25">
      <c r="A1470"/>
      <c r="B1470"/>
      <c r="C1470"/>
      <c r="D1470"/>
      <c r="E1470"/>
      <c r="F1470"/>
      <c r="G1470"/>
      <c r="H1470"/>
      <c r="I1470"/>
      <c r="J1470"/>
      <c r="K1470"/>
      <c r="L1470"/>
      <c r="M1470" s="2"/>
      <c r="N1470" s="2"/>
      <c r="O1470" s="2"/>
      <c r="P1470" s="2"/>
      <c r="Q1470" s="2"/>
      <c r="R1470" s="2"/>
      <c r="S1470" s="2"/>
      <c r="T1470" s="2"/>
      <c r="U1470" s="2"/>
      <c r="V1470" s="2"/>
    </row>
    <row r="1471" spans="1:22" s="127" customFormat="1" x14ac:dyDescent="0.25">
      <c r="A1471"/>
      <c r="B1471"/>
      <c r="C1471"/>
      <c r="D1471"/>
      <c r="E1471"/>
      <c r="F1471"/>
      <c r="G1471"/>
      <c r="H1471"/>
      <c r="I1471"/>
      <c r="J1471"/>
      <c r="K1471"/>
      <c r="L1471"/>
      <c r="M1471" s="2"/>
      <c r="N1471" s="2"/>
      <c r="O1471" s="2"/>
      <c r="P1471" s="2"/>
      <c r="Q1471" s="2"/>
      <c r="R1471" s="2"/>
      <c r="S1471" s="2"/>
      <c r="T1471" s="2"/>
      <c r="U1471" s="2"/>
      <c r="V1471" s="2"/>
    </row>
    <row r="1472" spans="1:22" s="127" customFormat="1" x14ac:dyDescent="0.25">
      <c r="A1472"/>
      <c r="B1472"/>
      <c r="C1472"/>
      <c r="D1472"/>
      <c r="E1472"/>
      <c r="F1472"/>
      <c r="G1472"/>
      <c r="H1472"/>
      <c r="I1472"/>
      <c r="J1472"/>
      <c r="K1472"/>
      <c r="L1472"/>
      <c r="M1472" s="2"/>
      <c r="N1472" s="2"/>
      <c r="O1472" s="2"/>
      <c r="P1472" s="2"/>
      <c r="Q1472" s="2"/>
      <c r="R1472" s="2"/>
      <c r="S1472" s="2"/>
      <c r="T1472" s="2"/>
      <c r="U1472" s="2"/>
      <c r="V1472" s="2"/>
    </row>
    <row r="1473" spans="1:22" s="127" customFormat="1" x14ac:dyDescent="0.25">
      <c r="A1473"/>
      <c r="B1473"/>
      <c r="C1473"/>
      <c r="D1473"/>
      <c r="E1473"/>
      <c r="F1473"/>
      <c r="G1473"/>
      <c r="H1473"/>
      <c r="I1473"/>
      <c r="J1473"/>
      <c r="K1473"/>
      <c r="L1473"/>
      <c r="M1473" s="2"/>
      <c r="N1473" s="2"/>
      <c r="O1473" s="2"/>
      <c r="P1473" s="2"/>
      <c r="Q1473" s="2"/>
      <c r="R1473" s="2"/>
      <c r="S1473" s="2"/>
      <c r="T1473" s="2"/>
      <c r="U1473" s="2"/>
      <c r="V1473" s="2"/>
    </row>
    <row r="1474" spans="1:22" s="127" customFormat="1" x14ac:dyDescent="0.25">
      <c r="A1474"/>
      <c r="B1474"/>
      <c r="C1474"/>
      <c r="D1474"/>
      <c r="E1474"/>
      <c r="F1474"/>
      <c r="G1474"/>
      <c r="H1474"/>
      <c r="I1474"/>
      <c r="J1474"/>
      <c r="K1474"/>
      <c r="L1474"/>
      <c r="M1474" s="2"/>
      <c r="N1474" s="2"/>
      <c r="O1474" s="2"/>
      <c r="P1474" s="2"/>
      <c r="Q1474" s="2"/>
      <c r="R1474" s="2"/>
      <c r="S1474" s="2"/>
      <c r="T1474" s="2"/>
      <c r="U1474" s="2"/>
      <c r="V1474" s="2"/>
    </row>
    <row r="1475" spans="1:22" s="127" customFormat="1" x14ac:dyDescent="0.25">
      <c r="A1475"/>
      <c r="B1475"/>
      <c r="C1475"/>
      <c r="D1475"/>
      <c r="E1475"/>
      <c r="F1475"/>
      <c r="G1475"/>
      <c r="H1475"/>
      <c r="I1475"/>
      <c r="J1475"/>
      <c r="K1475"/>
      <c r="L1475"/>
      <c r="M1475" s="2"/>
      <c r="N1475" s="2"/>
      <c r="O1475" s="2"/>
      <c r="P1475" s="2"/>
      <c r="Q1475" s="2"/>
      <c r="R1475" s="2"/>
      <c r="S1475" s="2"/>
      <c r="T1475" s="2"/>
      <c r="U1475" s="2"/>
      <c r="V1475" s="2"/>
    </row>
    <row r="1476" spans="1:22" s="127" customFormat="1" x14ac:dyDescent="0.25">
      <c r="A1476"/>
      <c r="B1476"/>
      <c r="C1476"/>
      <c r="D1476"/>
      <c r="E1476"/>
      <c r="F1476"/>
      <c r="G1476"/>
      <c r="H1476"/>
      <c r="I1476"/>
      <c r="J1476"/>
      <c r="K1476"/>
      <c r="L1476"/>
      <c r="M1476" s="2"/>
      <c r="N1476" s="2"/>
      <c r="O1476" s="2"/>
      <c r="P1476" s="2"/>
      <c r="Q1476" s="2"/>
      <c r="R1476" s="2"/>
      <c r="S1476" s="2"/>
      <c r="T1476" s="2"/>
      <c r="U1476" s="2"/>
      <c r="V1476" s="2"/>
    </row>
    <row r="1477" spans="1:22" s="127" customFormat="1" x14ac:dyDescent="0.25">
      <c r="A1477"/>
      <c r="B1477"/>
      <c r="C1477"/>
      <c r="D1477"/>
      <c r="E1477"/>
      <c r="F1477"/>
      <c r="G1477"/>
      <c r="H1477"/>
      <c r="I1477"/>
      <c r="J1477"/>
      <c r="K1477"/>
      <c r="L1477"/>
      <c r="M1477" s="2"/>
      <c r="N1477" s="2"/>
      <c r="O1477" s="2"/>
      <c r="P1477" s="2"/>
      <c r="Q1477" s="2"/>
      <c r="R1477" s="2"/>
      <c r="S1477" s="2"/>
      <c r="T1477" s="2"/>
      <c r="U1477" s="2"/>
      <c r="V1477" s="2"/>
    </row>
    <row r="1478" spans="1:22" s="127" customFormat="1" x14ac:dyDescent="0.25">
      <c r="A1478"/>
      <c r="B1478"/>
      <c r="C1478"/>
      <c r="D1478"/>
      <c r="E1478"/>
      <c r="F1478"/>
      <c r="G1478"/>
      <c r="H1478"/>
      <c r="I1478"/>
      <c r="J1478"/>
      <c r="K1478"/>
      <c r="L1478"/>
      <c r="M1478" s="2"/>
      <c r="N1478" s="2"/>
      <c r="O1478" s="2"/>
      <c r="P1478" s="2"/>
      <c r="Q1478" s="2"/>
      <c r="R1478" s="2"/>
      <c r="S1478" s="2"/>
      <c r="T1478" s="2"/>
      <c r="U1478" s="2"/>
      <c r="V1478" s="2"/>
    </row>
    <row r="1479" spans="1:22" s="127" customFormat="1" x14ac:dyDescent="0.25">
      <c r="A1479"/>
      <c r="B1479"/>
      <c r="C1479"/>
      <c r="D1479"/>
      <c r="E1479"/>
      <c r="F1479"/>
      <c r="G1479"/>
      <c r="H1479"/>
      <c r="I1479"/>
      <c r="J1479"/>
      <c r="K1479"/>
      <c r="L1479"/>
      <c r="M1479" s="2"/>
      <c r="N1479" s="2"/>
      <c r="O1479" s="2"/>
      <c r="P1479" s="2"/>
      <c r="Q1479" s="2"/>
      <c r="R1479" s="2"/>
      <c r="S1479" s="2"/>
      <c r="T1479" s="2"/>
      <c r="U1479" s="2"/>
      <c r="V1479" s="2"/>
    </row>
    <row r="1480" spans="1:22" s="127" customFormat="1" x14ac:dyDescent="0.25">
      <c r="A1480"/>
      <c r="B1480"/>
      <c r="C1480"/>
      <c r="D1480"/>
      <c r="E1480"/>
      <c r="F1480"/>
      <c r="G1480"/>
      <c r="H1480"/>
      <c r="I1480"/>
      <c r="J1480"/>
      <c r="K1480"/>
      <c r="L1480"/>
      <c r="M1480" s="2"/>
      <c r="N1480" s="2"/>
      <c r="O1480" s="2"/>
      <c r="P1480" s="2"/>
      <c r="Q1480" s="2"/>
      <c r="R1480" s="2"/>
      <c r="S1480" s="2"/>
      <c r="T1480" s="2"/>
      <c r="U1480" s="2"/>
      <c r="V1480" s="2"/>
    </row>
    <row r="1481" spans="1:22" s="127" customFormat="1" x14ac:dyDescent="0.25">
      <c r="A1481"/>
      <c r="B1481"/>
      <c r="C1481"/>
      <c r="D1481"/>
      <c r="E1481"/>
      <c r="F1481"/>
      <c r="G1481"/>
      <c r="H1481"/>
      <c r="I1481"/>
      <c r="J1481"/>
      <c r="K1481"/>
      <c r="L1481"/>
      <c r="M1481" s="2"/>
      <c r="N1481" s="2"/>
      <c r="O1481" s="2"/>
      <c r="P1481" s="2"/>
      <c r="Q1481" s="2"/>
      <c r="R1481" s="2"/>
      <c r="S1481" s="2"/>
      <c r="T1481" s="2"/>
      <c r="U1481" s="2"/>
      <c r="V1481" s="2"/>
    </row>
    <row r="1482" spans="1:22" s="127" customFormat="1" x14ac:dyDescent="0.25">
      <c r="A1482"/>
      <c r="B1482"/>
      <c r="C1482"/>
      <c r="D1482"/>
      <c r="E1482"/>
      <c r="F1482"/>
      <c r="G1482"/>
      <c r="H1482"/>
      <c r="I1482"/>
      <c r="J1482"/>
      <c r="K1482"/>
      <c r="L1482"/>
      <c r="M1482" s="2"/>
      <c r="N1482" s="2"/>
      <c r="O1482" s="2"/>
      <c r="P1482" s="2"/>
      <c r="Q1482" s="2"/>
      <c r="R1482" s="2"/>
      <c r="S1482" s="2"/>
      <c r="T1482" s="2"/>
      <c r="U1482" s="2"/>
      <c r="V1482" s="2"/>
    </row>
    <row r="1483" spans="1:22" s="127" customFormat="1" x14ac:dyDescent="0.25">
      <c r="A1483"/>
      <c r="B1483"/>
      <c r="C1483"/>
      <c r="D1483"/>
      <c r="E1483"/>
      <c r="F1483"/>
      <c r="G1483"/>
      <c r="H1483"/>
      <c r="I1483"/>
      <c r="J1483"/>
      <c r="K1483"/>
      <c r="L1483"/>
      <c r="M1483" s="2"/>
      <c r="N1483" s="2"/>
      <c r="O1483" s="2"/>
      <c r="P1483" s="2"/>
      <c r="Q1483" s="2"/>
      <c r="R1483" s="2"/>
      <c r="S1483" s="2"/>
      <c r="T1483" s="2"/>
      <c r="U1483" s="2"/>
      <c r="V1483" s="2"/>
    </row>
    <row r="1484" spans="1:22" s="127" customFormat="1" x14ac:dyDescent="0.25">
      <c r="A1484"/>
      <c r="B1484"/>
      <c r="C1484"/>
      <c r="D1484"/>
      <c r="E1484"/>
      <c r="F1484"/>
      <c r="G1484"/>
      <c r="H1484"/>
      <c r="I1484"/>
      <c r="J1484"/>
      <c r="K1484"/>
      <c r="L1484"/>
      <c r="M1484" s="2"/>
      <c r="N1484" s="2"/>
      <c r="O1484" s="2"/>
      <c r="P1484" s="2"/>
      <c r="Q1484" s="2"/>
      <c r="R1484" s="2"/>
      <c r="S1484" s="2"/>
      <c r="T1484" s="2"/>
      <c r="U1484" s="2"/>
      <c r="V1484" s="2"/>
    </row>
    <row r="1485" spans="1:22" s="127" customFormat="1" x14ac:dyDescent="0.25">
      <c r="A1485"/>
      <c r="B1485"/>
      <c r="C1485"/>
      <c r="D1485"/>
      <c r="E1485"/>
      <c r="F1485"/>
      <c r="G1485"/>
      <c r="H1485"/>
      <c r="I1485"/>
      <c r="J1485"/>
      <c r="K1485"/>
      <c r="L1485"/>
      <c r="M1485" s="2"/>
      <c r="N1485" s="2"/>
      <c r="O1485" s="2"/>
      <c r="P1485" s="2"/>
      <c r="Q1485" s="2"/>
      <c r="R1485" s="2"/>
      <c r="S1485" s="2"/>
      <c r="T1485" s="2"/>
      <c r="U1485" s="2"/>
      <c r="V1485" s="2"/>
    </row>
    <row r="1486" spans="1:22" s="127" customFormat="1" x14ac:dyDescent="0.25">
      <c r="A1486"/>
      <c r="B1486"/>
      <c r="C1486"/>
      <c r="D1486"/>
      <c r="E1486"/>
      <c r="F1486"/>
      <c r="G1486"/>
      <c r="H1486"/>
      <c r="I1486"/>
      <c r="J1486"/>
      <c r="K1486"/>
      <c r="L1486"/>
      <c r="M1486" s="2"/>
      <c r="N1486" s="2"/>
      <c r="O1486" s="2"/>
      <c r="P1486" s="2"/>
      <c r="Q1486" s="2"/>
      <c r="R1486" s="2"/>
      <c r="S1486" s="2"/>
      <c r="T1486" s="2"/>
      <c r="U1486" s="2"/>
      <c r="V1486" s="2"/>
    </row>
    <row r="1487" spans="1:22" s="127" customFormat="1" x14ac:dyDescent="0.25">
      <c r="A1487"/>
      <c r="B1487"/>
      <c r="C1487"/>
      <c r="D1487"/>
      <c r="E1487"/>
      <c r="F1487"/>
      <c r="G1487"/>
      <c r="H1487"/>
      <c r="I1487"/>
      <c r="J1487"/>
      <c r="K1487"/>
      <c r="L1487"/>
      <c r="M1487" s="2"/>
      <c r="N1487" s="2"/>
      <c r="O1487" s="2"/>
      <c r="P1487" s="2"/>
      <c r="Q1487" s="2"/>
      <c r="R1487" s="2"/>
      <c r="S1487" s="2"/>
      <c r="T1487" s="2"/>
      <c r="U1487" s="2"/>
      <c r="V1487" s="2"/>
    </row>
    <row r="1488" spans="1:22" s="127" customFormat="1" x14ac:dyDescent="0.25">
      <c r="A1488"/>
      <c r="B1488"/>
      <c r="C1488"/>
      <c r="D1488"/>
      <c r="E1488"/>
      <c r="F1488"/>
      <c r="G1488"/>
      <c r="H1488"/>
      <c r="I1488"/>
      <c r="J1488"/>
      <c r="K1488"/>
      <c r="L1488"/>
      <c r="M1488" s="2"/>
      <c r="N1488" s="2"/>
      <c r="O1488" s="2"/>
      <c r="P1488" s="2"/>
      <c r="Q1488" s="2"/>
      <c r="R1488" s="2"/>
      <c r="S1488" s="2"/>
      <c r="T1488" s="2"/>
      <c r="U1488" s="2"/>
      <c r="V1488" s="2"/>
    </row>
    <row r="1489" spans="1:22" s="127" customFormat="1" x14ac:dyDescent="0.25">
      <c r="A1489"/>
      <c r="B1489"/>
      <c r="C1489"/>
      <c r="D1489"/>
      <c r="E1489"/>
      <c r="F1489"/>
      <c r="G1489"/>
      <c r="H1489"/>
      <c r="I1489"/>
      <c r="J1489"/>
      <c r="K1489"/>
      <c r="L1489"/>
      <c r="M1489" s="2"/>
      <c r="N1489" s="2"/>
      <c r="O1489" s="2"/>
      <c r="P1489" s="2"/>
      <c r="Q1489" s="2"/>
      <c r="R1489" s="2"/>
      <c r="S1489" s="2"/>
      <c r="T1489" s="2"/>
      <c r="U1489" s="2"/>
      <c r="V1489" s="2"/>
    </row>
    <row r="1490" spans="1:22" s="127" customFormat="1" x14ac:dyDescent="0.25">
      <c r="A1490"/>
      <c r="B1490"/>
      <c r="C1490"/>
      <c r="D1490"/>
      <c r="E1490"/>
      <c r="F1490"/>
      <c r="G1490"/>
      <c r="H1490"/>
      <c r="I1490"/>
      <c r="J1490"/>
      <c r="K1490"/>
      <c r="L1490"/>
      <c r="M1490" s="2"/>
      <c r="N1490" s="2"/>
      <c r="O1490" s="2"/>
      <c r="P1490" s="2"/>
      <c r="Q1490" s="2"/>
      <c r="R1490" s="2"/>
      <c r="S1490" s="2"/>
      <c r="T1490" s="2"/>
      <c r="U1490" s="2"/>
      <c r="V1490" s="2"/>
    </row>
    <row r="1491" spans="1:22" s="127" customFormat="1" x14ac:dyDescent="0.25">
      <c r="A1491"/>
      <c r="B1491"/>
      <c r="C1491"/>
      <c r="D1491"/>
      <c r="E1491"/>
      <c r="F1491"/>
      <c r="G1491"/>
      <c r="H1491"/>
      <c r="I1491"/>
      <c r="J1491"/>
      <c r="K1491"/>
      <c r="L1491"/>
      <c r="M1491" s="2"/>
      <c r="N1491" s="2"/>
      <c r="O1491" s="2"/>
      <c r="P1491" s="2"/>
      <c r="Q1491" s="2"/>
      <c r="R1491" s="2"/>
      <c r="S1491" s="2"/>
      <c r="T1491" s="2"/>
      <c r="U1491" s="2"/>
      <c r="V1491" s="2"/>
    </row>
    <row r="1492" spans="1:22" s="127" customFormat="1" x14ac:dyDescent="0.25">
      <c r="A1492"/>
      <c r="B1492"/>
      <c r="C1492"/>
      <c r="D1492"/>
      <c r="E1492"/>
      <c r="F1492"/>
      <c r="G1492"/>
      <c r="H1492"/>
      <c r="I1492"/>
      <c r="J1492"/>
      <c r="K1492"/>
      <c r="L1492"/>
      <c r="M1492" s="2"/>
      <c r="N1492" s="2"/>
      <c r="O1492" s="2"/>
      <c r="P1492" s="2"/>
      <c r="Q1492" s="2"/>
      <c r="R1492" s="2"/>
      <c r="S1492" s="2"/>
      <c r="T1492" s="2"/>
      <c r="U1492" s="2"/>
      <c r="V1492" s="2"/>
    </row>
    <row r="1493" spans="1:22" s="127" customFormat="1" x14ac:dyDescent="0.25">
      <c r="A1493"/>
      <c r="B1493"/>
      <c r="C1493"/>
      <c r="D1493"/>
      <c r="E1493"/>
      <c r="F1493"/>
      <c r="G1493"/>
      <c r="H1493"/>
      <c r="I1493"/>
      <c r="J1493"/>
      <c r="K1493"/>
      <c r="L1493"/>
      <c r="M1493" s="2"/>
      <c r="N1493" s="2"/>
      <c r="O1493" s="2"/>
      <c r="P1493" s="2"/>
      <c r="Q1493" s="2"/>
      <c r="R1493" s="2"/>
      <c r="S1493" s="2"/>
      <c r="T1493" s="2"/>
      <c r="U1493" s="2"/>
      <c r="V1493" s="2"/>
    </row>
    <row r="1494" spans="1:22" s="127" customFormat="1" x14ac:dyDescent="0.25">
      <c r="A1494"/>
      <c r="B1494"/>
      <c r="C1494"/>
      <c r="D1494"/>
      <c r="E1494"/>
      <c r="F1494"/>
      <c r="G1494"/>
      <c r="H1494"/>
      <c r="I1494"/>
      <c r="J1494"/>
      <c r="K1494"/>
      <c r="L1494"/>
      <c r="M1494" s="2"/>
      <c r="N1494" s="2"/>
      <c r="O1494" s="2"/>
      <c r="P1494" s="2"/>
      <c r="Q1494" s="2"/>
      <c r="R1494" s="2"/>
      <c r="S1494" s="2"/>
      <c r="T1494" s="2"/>
      <c r="U1494" s="2"/>
      <c r="V1494" s="2"/>
    </row>
    <row r="1495" spans="1:22" s="127" customFormat="1" x14ac:dyDescent="0.25">
      <c r="A1495"/>
      <c r="B1495"/>
      <c r="C1495"/>
      <c r="D1495"/>
      <c r="E1495"/>
      <c r="F1495"/>
      <c r="G1495"/>
      <c r="H1495"/>
      <c r="I1495"/>
      <c r="J1495"/>
      <c r="K1495"/>
      <c r="L1495"/>
      <c r="M1495" s="2"/>
      <c r="N1495" s="2"/>
      <c r="O1495" s="2"/>
      <c r="P1495" s="2"/>
      <c r="Q1495" s="2"/>
      <c r="R1495" s="2"/>
      <c r="S1495" s="2"/>
      <c r="T1495" s="2"/>
      <c r="U1495" s="2"/>
      <c r="V1495" s="2"/>
    </row>
    <row r="1496" spans="1:22" s="127" customFormat="1" x14ac:dyDescent="0.25">
      <c r="A1496"/>
      <c r="B1496"/>
      <c r="C1496"/>
      <c r="D1496"/>
      <c r="E1496"/>
      <c r="F1496"/>
      <c r="G1496"/>
      <c r="H1496"/>
      <c r="I1496"/>
      <c r="J1496"/>
      <c r="K1496"/>
      <c r="L1496"/>
      <c r="M1496" s="2"/>
      <c r="N1496" s="2"/>
      <c r="O1496" s="2"/>
      <c r="P1496" s="2"/>
      <c r="Q1496" s="2"/>
      <c r="R1496" s="2"/>
      <c r="S1496" s="2"/>
      <c r="T1496" s="2"/>
      <c r="U1496" s="2"/>
      <c r="V1496" s="2"/>
    </row>
    <row r="1497" spans="1:22" s="127" customFormat="1" x14ac:dyDescent="0.25">
      <c r="A1497"/>
      <c r="B1497"/>
      <c r="C1497"/>
      <c r="D1497"/>
      <c r="E1497"/>
      <c r="F1497"/>
      <c r="G1497"/>
      <c r="H1497"/>
      <c r="I1497"/>
      <c r="J1497"/>
      <c r="K1497"/>
      <c r="L1497"/>
      <c r="M1497" s="2"/>
      <c r="N1497" s="2"/>
      <c r="O1497" s="2"/>
      <c r="P1497" s="2"/>
      <c r="Q1497" s="2"/>
      <c r="R1497" s="2"/>
      <c r="S1497" s="2"/>
      <c r="T1497" s="2"/>
      <c r="U1497" s="2"/>
      <c r="V1497" s="2"/>
    </row>
    <row r="1498" spans="1:22" s="127" customFormat="1" x14ac:dyDescent="0.25">
      <c r="A1498"/>
      <c r="B1498"/>
      <c r="C1498"/>
      <c r="D1498"/>
      <c r="E1498"/>
      <c r="F1498"/>
      <c r="G1498"/>
      <c r="H1498"/>
      <c r="I1498"/>
      <c r="J1498"/>
      <c r="K1498"/>
      <c r="L1498"/>
      <c r="M1498" s="2"/>
      <c r="N1498" s="2"/>
      <c r="O1498" s="2"/>
      <c r="P1498" s="2"/>
      <c r="Q1498" s="2"/>
      <c r="R1498" s="2"/>
      <c r="S1498" s="2"/>
      <c r="T1498" s="2"/>
      <c r="U1498" s="2"/>
      <c r="V1498" s="2"/>
    </row>
    <row r="1499" spans="1:22" s="127" customFormat="1" x14ac:dyDescent="0.25">
      <c r="A1499"/>
      <c r="B1499"/>
      <c r="C1499"/>
      <c r="D1499"/>
      <c r="E1499"/>
      <c r="F1499"/>
      <c r="G1499"/>
      <c r="H1499"/>
      <c r="I1499"/>
      <c r="J1499"/>
      <c r="K1499"/>
      <c r="L1499"/>
      <c r="M1499" s="2"/>
      <c r="N1499" s="2"/>
      <c r="O1499" s="2"/>
      <c r="P1499" s="2"/>
      <c r="Q1499" s="2"/>
      <c r="R1499" s="2"/>
      <c r="S1499" s="2"/>
      <c r="T1499" s="2"/>
      <c r="U1499" s="2"/>
      <c r="V1499" s="2"/>
    </row>
    <row r="1500" spans="1:22" s="127" customFormat="1" x14ac:dyDescent="0.25">
      <c r="A1500"/>
      <c r="B1500"/>
      <c r="C1500"/>
      <c r="D1500"/>
      <c r="E1500"/>
      <c r="F1500"/>
      <c r="G1500"/>
      <c r="H1500"/>
      <c r="I1500"/>
      <c r="J1500"/>
      <c r="K1500"/>
      <c r="L1500"/>
      <c r="M1500" s="2"/>
      <c r="N1500" s="2"/>
      <c r="O1500" s="2"/>
      <c r="P1500" s="2"/>
      <c r="Q1500" s="2"/>
      <c r="R1500" s="2"/>
      <c r="S1500" s="2"/>
      <c r="T1500" s="2"/>
      <c r="U1500" s="2"/>
      <c r="V1500" s="2"/>
    </row>
    <row r="1501" spans="1:22" s="127" customFormat="1" x14ac:dyDescent="0.25">
      <c r="A1501"/>
      <c r="B1501"/>
      <c r="C1501"/>
      <c r="D1501"/>
      <c r="E1501"/>
      <c r="F1501"/>
      <c r="G1501"/>
      <c r="H1501"/>
      <c r="I1501"/>
      <c r="J1501"/>
      <c r="K1501"/>
      <c r="L1501"/>
      <c r="M1501" s="2"/>
      <c r="N1501" s="2"/>
      <c r="O1501" s="2"/>
      <c r="P1501" s="2"/>
      <c r="Q1501" s="2"/>
      <c r="R1501" s="2"/>
      <c r="S1501" s="2"/>
      <c r="T1501" s="2"/>
      <c r="U1501" s="2"/>
      <c r="V1501" s="2"/>
    </row>
    <row r="1502" spans="1:22" s="127" customFormat="1" x14ac:dyDescent="0.25">
      <c r="A1502"/>
      <c r="B1502"/>
      <c r="C1502"/>
      <c r="D1502"/>
      <c r="E1502"/>
      <c r="F1502"/>
      <c r="G1502"/>
      <c r="H1502"/>
      <c r="I1502"/>
      <c r="J1502"/>
      <c r="K1502"/>
      <c r="L1502"/>
      <c r="M1502" s="2"/>
      <c r="N1502" s="2"/>
      <c r="O1502" s="2"/>
      <c r="P1502" s="2"/>
      <c r="Q1502" s="2"/>
      <c r="R1502" s="2"/>
      <c r="S1502" s="2"/>
      <c r="T1502" s="2"/>
      <c r="U1502" s="2"/>
      <c r="V1502" s="2"/>
    </row>
    <row r="1503" spans="1:22" s="127" customFormat="1" x14ac:dyDescent="0.25">
      <c r="A1503"/>
      <c r="B1503"/>
      <c r="C1503"/>
      <c r="D1503"/>
      <c r="E1503"/>
      <c r="F1503"/>
      <c r="G1503"/>
      <c r="H1503"/>
      <c r="I1503"/>
      <c r="J1503"/>
      <c r="K1503"/>
      <c r="L1503"/>
      <c r="M1503" s="2"/>
      <c r="N1503" s="2"/>
      <c r="O1503" s="2"/>
      <c r="P1503" s="2"/>
      <c r="Q1503" s="2"/>
      <c r="R1503" s="2"/>
      <c r="S1503" s="2"/>
      <c r="T1503" s="2"/>
      <c r="U1503" s="2"/>
      <c r="V1503" s="2"/>
    </row>
    <row r="1504" spans="1:22" s="127" customFormat="1" x14ac:dyDescent="0.25">
      <c r="A1504"/>
      <c r="B1504"/>
      <c r="C1504"/>
      <c r="D1504"/>
      <c r="E1504"/>
      <c r="F1504"/>
      <c r="G1504"/>
      <c r="H1504"/>
      <c r="I1504"/>
      <c r="J1504"/>
      <c r="K1504"/>
      <c r="L1504"/>
      <c r="M1504" s="2"/>
      <c r="N1504" s="2"/>
      <c r="O1504" s="2"/>
      <c r="P1504" s="2"/>
      <c r="Q1504" s="2"/>
      <c r="R1504" s="2"/>
      <c r="S1504" s="2"/>
      <c r="T1504" s="2"/>
      <c r="U1504" s="2"/>
      <c r="V1504" s="2"/>
    </row>
    <row r="1505" spans="1:22" s="127" customFormat="1" x14ac:dyDescent="0.25">
      <c r="A1505"/>
      <c r="B1505"/>
      <c r="C1505"/>
      <c r="D1505"/>
      <c r="E1505"/>
      <c r="F1505"/>
      <c r="G1505"/>
      <c r="H1505"/>
      <c r="I1505"/>
      <c r="J1505"/>
      <c r="K1505"/>
      <c r="L1505"/>
      <c r="M1505" s="2"/>
      <c r="N1505" s="2"/>
      <c r="O1505" s="2"/>
      <c r="P1505" s="2"/>
      <c r="Q1505" s="2"/>
      <c r="R1505" s="2"/>
      <c r="S1505" s="2"/>
      <c r="T1505" s="2"/>
      <c r="U1505" s="2"/>
      <c r="V1505" s="2"/>
    </row>
    <row r="1506" spans="1:22" s="127" customFormat="1" x14ac:dyDescent="0.25">
      <c r="A1506"/>
      <c r="B1506"/>
      <c r="C1506"/>
      <c r="D1506"/>
      <c r="E1506"/>
      <c r="F1506"/>
      <c r="G1506"/>
      <c r="H1506"/>
      <c r="I1506"/>
      <c r="J1506"/>
      <c r="K1506"/>
      <c r="L1506"/>
      <c r="M1506" s="2"/>
      <c r="N1506" s="2"/>
      <c r="O1506" s="2"/>
      <c r="P1506" s="2"/>
      <c r="Q1506" s="2"/>
      <c r="R1506" s="2"/>
      <c r="S1506" s="2"/>
      <c r="T1506" s="2"/>
      <c r="U1506" s="2"/>
      <c r="V1506" s="2"/>
    </row>
    <row r="1507" spans="1:22" s="127" customFormat="1" x14ac:dyDescent="0.25">
      <c r="A1507"/>
      <c r="B1507"/>
      <c r="C1507"/>
      <c r="D1507"/>
      <c r="E1507"/>
      <c r="F1507"/>
      <c r="G1507"/>
      <c r="H1507"/>
      <c r="I1507"/>
      <c r="J1507"/>
      <c r="K1507"/>
      <c r="L1507"/>
      <c r="M1507" s="2"/>
      <c r="N1507" s="2"/>
      <c r="O1507" s="2"/>
      <c r="P1507" s="2"/>
      <c r="Q1507" s="2"/>
      <c r="R1507" s="2"/>
      <c r="S1507" s="2"/>
      <c r="T1507" s="2"/>
      <c r="U1507" s="2"/>
      <c r="V1507" s="2"/>
    </row>
    <row r="1508" spans="1:22" s="127" customFormat="1" x14ac:dyDescent="0.25">
      <c r="A1508"/>
      <c r="B1508"/>
      <c r="C1508"/>
      <c r="D1508"/>
      <c r="E1508"/>
      <c r="F1508"/>
      <c r="G1508"/>
      <c r="H1508"/>
      <c r="I1508"/>
      <c r="J1508"/>
      <c r="K1508"/>
      <c r="L1508"/>
      <c r="M1508" s="2"/>
      <c r="N1508" s="2"/>
      <c r="O1508" s="2"/>
      <c r="P1508" s="2"/>
      <c r="Q1508" s="2"/>
      <c r="R1508" s="2"/>
      <c r="S1508" s="2"/>
      <c r="T1508" s="2"/>
      <c r="U1508" s="2"/>
      <c r="V1508" s="2"/>
    </row>
    <row r="1509" spans="1:22" s="127" customFormat="1" x14ac:dyDescent="0.25">
      <c r="A1509"/>
      <c r="B1509"/>
      <c r="C1509"/>
      <c r="D1509"/>
      <c r="E1509"/>
      <c r="F1509"/>
      <c r="G1509"/>
      <c r="H1509"/>
      <c r="I1509"/>
      <c r="J1509"/>
      <c r="K1509"/>
      <c r="L1509"/>
      <c r="M1509" s="2"/>
      <c r="N1509" s="2"/>
      <c r="O1509" s="2"/>
      <c r="P1509" s="2"/>
      <c r="Q1509" s="2"/>
      <c r="R1509" s="2"/>
      <c r="S1509" s="2"/>
      <c r="T1509" s="2"/>
      <c r="U1509" s="2"/>
      <c r="V1509" s="2"/>
    </row>
    <row r="1510" spans="1:22" s="127" customFormat="1" x14ac:dyDescent="0.25">
      <c r="A1510"/>
      <c r="B1510"/>
      <c r="C1510"/>
      <c r="D1510"/>
      <c r="E1510"/>
      <c r="F1510"/>
      <c r="G1510"/>
      <c r="H1510"/>
      <c r="I1510"/>
      <c r="J1510"/>
      <c r="K1510"/>
      <c r="L1510"/>
      <c r="M1510" s="2"/>
      <c r="N1510" s="2"/>
      <c r="O1510" s="2"/>
      <c r="P1510" s="2"/>
      <c r="Q1510" s="2"/>
      <c r="R1510" s="2"/>
      <c r="S1510" s="2"/>
      <c r="T1510" s="2"/>
      <c r="U1510" s="2"/>
      <c r="V1510" s="2"/>
    </row>
    <row r="1511" spans="1:22" s="127" customFormat="1" x14ac:dyDescent="0.25">
      <c r="A1511"/>
      <c r="B1511"/>
      <c r="C1511"/>
      <c r="D1511"/>
      <c r="E1511"/>
      <c r="F1511"/>
      <c r="G1511"/>
      <c r="H1511"/>
      <c r="I1511"/>
      <c r="J1511"/>
      <c r="K1511"/>
      <c r="L1511"/>
      <c r="M1511" s="2"/>
      <c r="N1511" s="2"/>
      <c r="O1511" s="2"/>
      <c r="P1511" s="2"/>
      <c r="Q1511" s="2"/>
      <c r="R1511" s="2"/>
      <c r="S1511" s="2"/>
      <c r="T1511" s="2"/>
      <c r="U1511" s="2"/>
      <c r="V1511" s="2"/>
    </row>
    <row r="1512" spans="1:22" s="127" customFormat="1" x14ac:dyDescent="0.25">
      <c r="A1512"/>
      <c r="B1512"/>
      <c r="C1512"/>
      <c r="D1512"/>
      <c r="E1512"/>
      <c r="F1512"/>
      <c r="G1512"/>
      <c r="H1512"/>
      <c r="I1512"/>
      <c r="J1512"/>
      <c r="K1512"/>
      <c r="L1512"/>
      <c r="M1512" s="2"/>
      <c r="N1512" s="2"/>
      <c r="O1512" s="2"/>
      <c r="P1512" s="2"/>
      <c r="Q1512" s="2"/>
      <c r="R1512" s="2"/>
      <c r="S1512" s="2"/>
      <c r="T1512" s="2"/>
      <c r="U1512" s="2"/>
      <c r="V1512" s="2"/>
    </row>
    <row r="1513" spans="1:22" s="127" customFormat="1" x14ac:dyDescent="0.25">
      <c r="A1513"/>
      <c r="B1513"/>
      <c r="C1513"/>
      <c r="D1513"/>
      <c r="E1513"/>
      <c r="F1513"/>
      <c r="G1513"/>
      <c r="H1513"/>
      <c r="I1513"/>
      <c r="J1513"/>
      <c r="K1513"/>
      <c r="L1513"/>
      <c r="M1513" s="2"/>
      <c r="N1513" s="2"/>
      <c r="O1513" s="2"/>
      <c r="P1513" s="2"/>
      <c r="Q1513" s="2"/>
      <c r="R1513" s="2"/>
      <c r="S1513" s="2"/>
      <c r="T1513" s="2"/>
      <c r="U1513" s="2"/>
      <c r="V1513" s="2"/>
    </row>
    <row r="1514" spans="1:22" s="127" customFormat="1" x14ac:dyDescent="0.25">
      <c r="A1514"/>
      <c r="B1514"/>
      <c r="C1514"/>
      <c r="D1514"/>
      <c r="E1514"/>
      <c r="F1514"/>
      <c r="G1514"/>
      <c r="H1514"/>
      <c r="I1514"/>
      <c r="J1514"/>
      <c r="K1514"/>
      <c r="L1514"/>
      <c r="M1514" s="2"/>
      <c r="N1514" s="2"/>
      <c r="O1514" s="2"/>
      <c r="P1514" s="2"/>
      <c r="Q1514" s="2"/>
      <c r="R1514" s="2"/>
      <c r="S1514" s="2"/>
      <c r="T1514" s="2"/>
      <c r="U1514" s="2"/>
      <c r="V1514" s="2"/>
    </row>
    <row r="1515" spans="1:22" s="127" customFormat="1" x14ac:dyDescent="0.25">
      <c r="A1515"/>
      <c r="B1515"/>
      <c r="C1515"/>
      <c r="D1515"/>
      <c r="E1515"/>
      <c r="F1515"/>
      <c r="G1515"/>
      <c r="H1515"/>
      <c r="I1515"/>
      <c r="J1515"/>
      <c r="K1515"/>
      <c r="L1515"/>
      <c r="M1515" s="2"/>
      <c r="N1515" s="2"/>
      <c r="O1515" s="2"/>
      <c r="P1515" s="2"/>
      <c r="Q1515" s="2"/>
      <c r="R1515" s="2"/>
      <c r="S1515" s="2"/>
      <c r="T1515" s="2"/>
      <c r="U1515" s="2"/>
      <c r="V1515" s="2"/>
    </row>
    <row r="1516" spans="1:22" s="127" customFormat="1" x14ac:dyDescent="0.25">
      <c r="A1516"/>
      <c r="B1516"/>
      <c r="C1516"/>
      <c r="D1516"/>
      <c r="E1516"/>
      <c r="F1516"/>
      <c r="G1516"/>
      <c r="H1516"/>
      <c r="I1516"/>
      <c r="J1516"/>
      <c r="K1516"/>
      <c r="L1516"/>
      <c r="M1516" s="2"/>
      <c r="N1516" s="2"/>
      <c r="O1516" s="2"/>
      <c r="P1516" s="2"/>
      <c r="Q1516" s="2"/>
      <c r="R1516" s="2"/>
      <c r="S1516" s="2"/>
      <c r="T1516" s="2"/>
      <c r="U1516" s="2"/>
      <c r="V1516" s="2"/>
    </row>
    <row r="1517" spans="1:22" s="127" customFormat="1" x14ac:dyDescent="0.25">
      <c r="A1517"/>
      <c r="B1517"/>
      <c r="C1517"/>
      <c r="D1517"/>
      <c r="E1517"/>
      <c r="F1517"/>
      <c r="G1517"/>
      <c r="H1517"/>
      <c r="I1517"/>
      <c r="J1517"/>
      <c r="K1517"/>
      <c r="L1517"/>
      <c r="M1517" s="2"/>
      <c r="N1517" s="2"/>
      <c r="O1517" s="2"/>
      <c r="P1517" s="2"/>
      <c r="Q1517" s="2"/>
      <c r="R1517" s="2"/>
      <c r="S1517" s="2"/>
      <c r="T1517" s="2"/>
      <c r="U1517" s="2"/>
      <c r="V1517" s="2"/>
    </row>
    <row r="1518" spans="1:22" s="127" customFormat="1" x14ac:dyDescent="0.25">
      <c r="A1518"/>
      <c r="B1518"/>
      <c r="C1518"/>
      <c r="D1518"/>
      <c r="E1518"/>
      <c r="F1518"/>
      <c r="G1518"/>
      <c r="H1518"/>
      <c r="I1518"/>
      <c r="J1518"/>
      <c r="K1518"/>
      <c r="L1518"/>
      <c r="M1518" s="2"/>
      <c r="N1518" s="2"/>
      <c r="O1518" s="2"/>
      <c r="P1518" s="2"/>
      <c r="Q1518" s="2"/>
      <c r="R1518" s="2"/>
      <c r="S1518" s="2"/>
      <c r="T1518" s="2"/>
      <c r="U1518" s="2"/>
      <c r="V1518" s="2"/>
    </row>
    <row r="1519" spans="1:22" s="127" customFormat="1" x14ac:dyDescent="0.25">
      <c r="A1519"/>
      <c r="B1519"/>
      <c r="C1519"/>
      <c r="D1519"/>
      <c r="E1519"/>
      <c r="F1519"/>
      <c r="G1519"/>
      <c r="H1519"/>
      <c r="I1519"/>
      <c r="J1519"/>
      <c r="K1519"/>
      <c r="L1519"/>
      <c r="M1519" s="2"/>
      <c r="N1519" s="2"/>
      <c r="O1519" s="2"/>
      <c r="P1519" s="2"/>
      <c r="Q1519" s="2"/>
      <c r="R1519" s="2"/>
      <c r="S1519" s="2"/>
      <c r="T1519" s="2"/>
      <c r="U1519" s="2"/>
      <c r="V1519" s="2"/>
    </row>
    <row r="1520" spans="1:22" s="127" customFormat="1" x14ac:dyDescent="0.25">
      <c r="A1520"/>
      <c r="B1520"/>
      <c r="C1520"/>
      <c r="D1520"/>
      <c r="E1520"/>
      <c r="F1520"/>
      <c r="G1520"/>
      <c r="H1520"/>
      <c r="I1520"/>
      <c r="J1520"/>
      <c r="K1520"/>
      <c r="L1520"/>
      <c r="M1520" s="2"/>
      <c r="N1520" s="2"/>
      <c r="O1520" s="2"/>
      <c r="P1520" s="2"/>
      <c r="Q1520" s="2"/>
      <c r="R1520" s="2"/>
      <c r="S1520" s="2"/>
      <c r="T1520" s="2"/>
      <c r="U1520" s="2"/>
      <c r="V1520" s="2"/>
    </row>
    <row r="1521" spans="1:22" s="127" customFormat="1" x14ac:dyDescent="0.25">
      <c r="A1521"/>
      <c r="B1521"/>
      <c r="C1521"/>
      <c r="D1521"/>
      <c r="E1521"/>
      <c r="F1521"/>
      <c r="G1521"/>
      <c r="H1521"/>
      <c r="I1521"/>
      <c r="J1521"/>
      <c r="K1521"/>
      <c r="L1521"/>
      <c r="M1521" s="2"/>
      <c r="N1521" s="2"/>
      <c r="O1521" s="2"/>
      <c r="P1521" s="2"/>
      <c r="Q1521" s="2"/>
      <c r="R1521" s="2"/>
      <c r="S1521" s="2"/>
      <c r="T1521" s="2"/>
      <c r="U1521" s="2"/>
      <c r="V1521" s="2"/>
    </row>
    <row r="1522" spans="1:22" s="127" customFormat="1" x14ac:dyDescent="0.25">
      <c r="A1522"/>
      <c r="B1522"/>
      <c r="C1522"/>
      <c r="D1522"/>
      <c r="E1522"/>
      <c r="F1522"/>
      <c r="G1522"/>
      <c r="H1522"/>
      <c r="I1522"/>
      <c r="J1522"/>
      <c r="K1522"/>
      <c r="L1522"/>
      <c r="M1522" s="2"/>
      <c r="N1522" s="2"/>
      <c r="O1522" s="2"/>
      <c r="P1522" s="2"/>
      <c r="Q1522" s="2"/>
      <c r="R1522" s="2"/>
      <c r="S1522" s="2"/>
      <c r="T1522" s="2"/>
      <c r="U1522" s="2"/>
      <c r="V1522" s="2"/>
    </row>
    <row r="1523" spans="1:22" s="127" customFormat="1" x14ac:dyDescent="0.25">
      <c r="A1523"/>
      <c r="B1523"/>
      <c r="C1523"/>
      <c r="D1523"/>
      <c r="E1523"/>
      <c r="F1523"/>
      <c r="G1523"/>
      <c r="H1523"/>
      <c r="I1523"/>
      <c r="J1523"/>
      <c r="K1523"/>
      <c r="L1523"/>
      <c r="M1523" s="2"/>
      <c r="N1523" s="2"/>
      <c r="O1523" s="2"/>
      <c r="P1523" s="2"/>
      <c r="Q1523" s="2"/>
      <c r="R1523" s="2"/>
      <c r="S1523" s="2"/>
      <c r="T1523" s="2"/>
      <c r="U1523" s="2"/>
      <c r="V1523" s="2"/>
    </row>
    <row r="1524" spans="1:22" s="127" customFormat="1" x14ac:dyDescent="0.25">
      <c r="A1524"/>
      <c r="B1524"/>
      <c r="C1524"/>
      <c r="D1524"/>
      <c r="E1524"/>
      <c r="F1524"/>
      <c r="G1524"/>
      <c r="H1524"/>
      <c r="I1524"/>
      <c r="J1524"/>
      <c r="K1524"/>
      <c r="L1524"/>
      <c r="M1524" s="2"/>
      <c r="N1524" s="2"/>
      <c r="O1524" s="2"/>
      <c r="P1524" s="2"/>
      <c r="Q1524" s="2"/>
      <c r="R1524" s="2"/>
      <c r="S1524" s="2"/>
      <c r="T1524" s="2"/>
      <c r="U1524" s="2"/>
      <c r="V1524" s="2"/>
    </row>
    <row r="1525" spans="1:22" s="127" customFormat="1" x14ac:dyDescent="0.25">
      <c r="A1525"/>
      <c r="B1525"/>
      <c r="C1525"/>
      <c r="D1525"/>
      <c r="E1525"/>
      <c r="F1525"/>
      <c r="G1525"/>
      <c r="H1525"/>
      <c r="I1525"/>
      <c r="J1525"/>
      <c r="K1525"/>
      <c r="L1525"/>
      <c r="M1525" s="2"/>
      <c r="N1525" s="2"/>
      <c r="O1525" s="2"/>
      <c r="P1525" s="2"/>
      <c r="Q1525" s="2"/>
      <c r="R1525" s="2"/>
      <c r="S1525" s="2"/>
      <c r="T1525" s="2"/>
      <c r="U1525" s="2"/>
      <c r="V1525" s="2"/>
    </row>
    <row r="1526" spans="1:22" s="127" customFormat="1" x14ac:dyDescent="0.25">
      <c r="A1526"/>
      <c r="B1526"/>
      <c r="C1526"/>
      <c r="D1526"/>
      <c r="E1526"/>
      <c r="F1526"/>
      <c r="G1526"/>
      <c r="H1526"/>
      <c r="I1526"/>
      <c r="J1526"/>
      <c r="K1526"/>
      <c r="L1526"/>
      <c r="M1526" s="2"/>
      <c r="N1526" s="2"/>
      <c r="O1526" s="2"/>
      <c r="P1526" s="2"/>
      <c r="Q1526" s="2"/>
      <c r="R1526" s="2"/>
      <c r="S1526" s="2"/>
      <c r="T1526" s="2"/>
      <c r="U1526" s="2"/>
      <c r="V1526" s="2"/>
    </row>
    <row r="1527" spans="1:22" s="127" customFormat="1" x14ac:dyDescent="0.25">
      <c r="A1527"/>
      <c r="B1527"/>
      <c r="C1527"/>
      <c r="D1527"/>
      <c r="E1527"/>
      <c r="F1527"/>
      <c r="G1527"/>
      <c r="H1527"/>
      <c r="I1527"/>
      <c r="J1527"/>
      <c r="K1527"/>
      <c r="L1527"/>
      <c r="M1527" s="2"/>
      <c r="N1527" s="2"/>
      <c r="O1527" s="2"/>
      <c r="P1527" s="2"/>
      <c r="Q1527" s="2"/>
      <c r="R1527" s="2"/>
      <c r="S1527" s="2"/>
      <c r="T1527" s="2"/>
      <c r="U1527" s="2"/>
      <c r="V1527" s="2"/>
    </row>
    <row r="1528" spans="1:22" s="127" customFormat="1" x14ac:dyDescent="0.25">
      <c r="A1528"/>
      <c r="B1528"/>
      <c r="C1528"/>
      <c r="D1528"/>
      <c r="E1528"/>
      <c r="F1528"/>
      <c r="G1528"/>
      <c r="H1528"/>
      <c r="I1528"/>
      <c r="J1528"/>
      <c r="K1528"/>
      <c r="L1528"/>
      <c r="M1528" s="2"/>
      <c r="N1528" s="2"/>
      <c r="O1528" s="2"/>
      <c r="P1528" s="2"/>
      <c r="Q1528" s="2"/>
      <c r="R1528" s="2"/>
      <c r="S1528" s="2"/>
      <c r="T1528" s="2"/>
      <c r="U1528" s="2"/>
      <c r="V1528" s="2"/>
    </row>
    <row r="1529" spans="1:22" s="127" customFormat="1" x14ac:dyDescent="0.25">
      <c r="A1529"/>
      <c r="B1529"/>
      <c r="C1529"/>
      <c r="D1529"/>
      <c r="E1529"/>
      <c r="F1529"/>
      <c r="G1529"/>
      <c r="H1529"/>
      <c r="I1529"/>
      <c r="J1529"/>
      <c r="K1529"/>
      <c r="L1529"/>
      <c r="M1529" s="2"/>
      <c r="N1529" s="2"/>
      <c r="O1529" s="2"/>
      <c r="P1529" s="2"/>
      <c r="Q1529" s="2"/>
      <c r="R1529" s="2"/>
      <c r="S1529" s="2"/>
      <c r="T1529" s="2"/>
      <c r="U1529" s="2"/>
      <c r="V1529" s="2"/>
    </row>
    <row r="1530" spans="1:22" s="127" customFormat="1" x14ac:dyDescent="0.25">
      <c r="A1530"/>
      <c r="B1530"/>
      <c r="C1530"/>
      <c r="D1530"/>
      <c r="E1530"/>
      <c r="F1530"/>
      <c r="G1530"/>
      <c r="H1530"/>
      <c r="I1530"/>
      <c r="J1530"/>
      <c r="K1530"/>
      <c r="L1530"/>
      <c r="M1530" s="2"/>
      <c r="N1530" s="2"/>
      <c r="O1530" s="2"/>
      <c r="P1530" s="2"/>
      <c r="Q1530" s="2"/>
      <c r="R1530" s="2"/>
      <c r="S1530" s="2"/>
      <c r="T1530" s="2"/>
      <c r="U1530" s="2"/>
      <c r="V1530" s="2"/>
    </row>
    <row r="1531" spans="1:22" s="127" customFormat="1" x14ac:dyDescent="0.25">
      <c r="A1531"/>
      <c r="B1531"/>
      <c r="C1531"/>
      <c r="D1531"/>
      <c r="E1531"/>
      <c r="F1531"/>
      <c r="G1531"/>
      <c r="H1531"/>
      <c r="I1531"/>
      <c r="J1531"/>
      <c r="K1531"/>
      <c r="L1531"/>
      <c r="M1531" s="2"/>
      <c r="N1531" s="2"/>
      <c r="O1531" s="2"/>
      <c r="P1531" s="2"/>
      <c r="Q1531" s="2"/>
      <c r="R1531" s="2"/>
      <c r="S1531" s="2"/>
      <c r="T1531" s="2"/>
      <c r="U1531" s="2"/>
      <c r="V1531" s="2"/>
    </row>
    <row r="1532" spans="1:22" s="127" customFormat="1" x14ac:dyDescent="0.25">
      <c r="A1532"/>
      <c r="B1532"/>
      <c r="C1532"/>
      <c r="D1532"/>
      <c r="E1532"/>
      <c r="F1532"/>
      <c r="G1532"/>
      <c r="H1532"/>
      <c r="I1532"/>
      <c r="J1532"/>
      <c r="K1532"/>
      <c r="L1532"/>
      <c r="M1532" s="2"/>
      <c r="N1532" s="2"/>
      <c r="O1532" s="2"/>
      <c r="P1532" s="2"/>
      <c r="Q1532" s="2"/>
      <c r="R1532" s="2"/>
      <c r="S1532" s="2"/>
      <c r="T1532" s="2"/>
      <c r="U1532" s="2"/>
      <c r="V1532" s="2"/>
    </row>
    <row r="1533" spans="1:22" s="127" customFormat="1" x14ac:dyDescent="0.25">
      <c r="A1533"/>
      <c r="B1533"/>
      <c r="C1533"/>
      <c r="D1533"/>
      <c r="E1533"/>
      <c r="F1533"/>
      <c r="G1533"/>
      <c r="H1533"/>
      <c r="I1533"/>
      <c r="J1533"/>
      <c r="K1533"/>
      <c r="L1533"/>
      <c r="M1533" s="2"/>
      <c r="N1533" s="2"/>
      <c r="O1533" s="2"/>
      <c r="P1533" s="2"/>
      <c r="Q1533" s="2"/>
      <c r="R1533" s="2"/>
      <c r="S1533" s="2"/>
      <c r="T1533" s="2"/>
      <c r="U1533" s="2"/>
      <c r="V1533" s="2"/>
    </row>
    <row r="1534" spans="1:22" s="127" customFormat="1" x14ac:dyDescent="0.25">
      <c r="A1534"/>
      <c r="B1534"/>
      <c r="C1534"/>
      <c r="D1534"/>
      <c r="E1534"/>
      <c r="F1534"/>
      <c r="G1534"/>
      <c r="H1534"/>
      <c r="I1534"/>
      <c r="J1534"/>
      <c r="K1534"/>
      <c r="L1534"/>
      <c r="M1534" s="2"/>
      <c r="N1534" s="2"/>
      <c r="O1534" s="2"/>
      <c r="P1534" s="2"/>
      <c r="Q1534" s="2"/>
      <c r="R1534" s="2"/>
      <c r="S1534" s="2"/>
      <c r="T1534" s="2"/>
      <c r="U1534" s="2"/>
      <c r="V1534" s="2"/>
    </row>
    <row r="1535" spans="1:22" s="127" customFormat="1" x14ac:dyDescent="0.25">
      <c r="A1535"/>
      <c r="B1535"/>
      <c r="C1535"/>
      <c r="D1535"/>
      <c r="E1535"/>
      <c r="F1535"/>
      <c r="G1535"/>
      <c r="H1535"/>
      <c r="I1535"/>
      <c r="J1535"/>
      <c r="K1535"/>
      <c r="L1535"/>
      <c r="M1535" s="2"/>
      <c r="N1535" s="2"/>
      <c r="O1535" s="2"/>
      <c r="P1535" s="2"/>
      <c r="Q1535" s="2"/>
      <c r="R1535" s="2"/>
      <c r="S1535" s="2"/>
      <c r="T1535" s="2"/>
      <c r="U1535" s="2"/>
      <c r="V1535" s="2"/>
    </row>
    <row r="1536" spans="1:22" s="127" customFormat="1" x14ac:dyDescent="0.25">
      <c r="A1536"/>
      <c r="B1536"/>
      <c r="C1536"/>
      <c r="D1536"/>
      <c r="E1536"/>
      <c r="F1536"/>
      <c r="G1536"/>
      <c r="H1536"/>
      <c r="I1536"/>
      <c r="J1536"/>
      <c r="K1536"/>
      <c r="L1536"/>
      <c r="M1536" s="2"/>
      <c r="N1536" s="2"/>
      <c r="O1536" s="2"/>
      <c r="P1536" s="2"/>
      <c r="Q1536" s="2"/>
      <c r="R1536" s="2"/>
      <c r="S1536" s="2"/>
      <c r="T1536" s="2"/>
      <c r="U1536" s="2"/>
      <c r="V1536" s="2"/>
    </row>
    <row r="1537" spans="1:22" s="127" customFormat="1" x14ac:dyDescent="0.25">
      <c r="A1537"/>
      <c r="B1537"/>
      <c r="C1537"/>
      <c r="D1537"/>
      <c r="E1537"/>
      <c r="F1537"/>
      <c r="G1537"/>
      <c r="H1537"/>
      <c r="I1537"/>
      <c r="J1537"/>
      <c r="K1537"/>
      <c r="L1537"/>
      <c r="M1537" s="2"/>
      <c r="N1537" s="2"/>
      <c r="O1537" s="2"/>
      <c r="P1537" s="2"/>
      <c r="Q1537" s="2"/>
      <c r="R1537" s="2"/>
      <c r="S1537" s="2"/>
      <c r="T1537" s="2"/>
      <c r="U1537" s="2"/>
      <c r="V1537" s="2"/>
    </row>
    <row r="1538" spans="1:22" s="127" customFormat="1" x14ac:dyDescent="0.25">
      <c r="A1538"/>
      <c r="B1538"/>
      <c r="C1538"/>
      <c r="D1538"/>
      <c r="E1538"/>
      <c r="F1538"/>
      <c r="G1538"/>
      <c r="H1538"/>
      <c r="I1538"/>
      <c r="J1538"/>
      <c r="K1538"/>
      <c r="L1538"/>
      <c r="M1538" s="2"/>
      <c r="N1538" s="2"/>
      <c r="O1538" s="2"/>
      <c r="P1538" s="2"/>
      <c r="Q1538" s="2"/>
      <c r="R1538" s="2"/>
      <c r="S1538" s="2"/>
      <c r="T1538" s="2"/>
      <c r="U1538" s="2"/>
      <c r="V1538" s="2"/>
    </row>
    <row r="1539" spans="1:22" s="127" customFormat="1" x14ac:dyDescent="0.25">
      <c r="A1539"/>
      <c r="B1539"/>
      <c r="C1539"/>
      <c r="D1539"/>
      <c r="E1539"/>
      <c r="F1539"/>
      <c r="G1539"/>
      <c r="H1539"/>
      <c r="I1539"/>
      <c r="J1539"/>
      <c r="K1539"/>
      <c r="L1539"/>
      <c r="M1539" s="2"/>
      <c r="N1539" s="2"/>
      <c r="O1539" s="2"/>
      <c r="P1539" s="2"/>
      <c r="Q1539" s="2"/>
      <c r="R1539" s="2"/>
      <c r="S1539" s="2"/>
      <c r="T1539" s="2"/>
      <c r="U1539" s="2"/>
      <c r="V1539" s="2"/>
    </row>
    <row r="1540" spans="1:22" s="127" customFormat="1" x14ac:dyDescent="0.25">
      <c r="A1540"/>
      <c r="B1540"/>
      <c r="C1540"/>
      <c r="D1540"/>
      <c r="E1540"/>
      <c r="F1540"/>
      <c r="G1540"/>
      <c r="H1540"/>
      <c r="I1540"/>
      <c r="J1540"/>
      <c r="K1540"/>
      <c r="L1540"/>
      <c r="M1540" s="2"/>
      <c r="N1540" s="2"/>
      <c r="O1540" s="2"/>
      <c r="P1540" s="2"/>
      <c r="Q1540" s="2"/>
      <c r="R1540" s="2"/>
      <c r="S1540" s="2"/>
      <c r="T1540" s="2"/>
      <c r="U1540" s="2"/>
      <c r="V1540" s="2"/>
    </row>
    <row r="1541" spans="1:22" s="127" customFormat="1" x14ac:dyDescent="0.25">
      <c r="A1541"/>
      <c r="B1541"/>
      <c r="C1541"/>
      <c r="D1541"/>
      <c r="E1541"/>
      <c r="F1541"/>
      <c r="G1541"/>
      <c r="H1541"/>
      <c r="I1541"/>
      <c r="J1541"/>
      <c r="K1541"/>
      <c r="L1541"/>
      <c r="M1541" s="2"/>
      <c r="N1541" s="2"/>
      <c r="O1541" s="2"/>
      <c r="P1541" s="2"/>
      <c r="Q1541" s="2"/>
      <c r="R1541" s="2"/>
      <c r="S1541" s="2"/>
      <c r="T1541" s="2"/>
      <c r="U1541" s="2"/>
      <c r="V1541" s="2"/>
    </row>
    <row r="1542" spans="1:22" s="127" customFormat="1" x14ac:dyDescent="0.25">
      <c r="A1542"/>
      <c r="B1542"/>
      <c r="C1542"/>
      <c r="D1542"/>
      <c r="E1542"/>
      <c r="F1542"/>
      <c r="G1542"/>
      <c r="H1542"/>
      <c r="I1542"/>
      <c r="J1542"/>
      <c r="K1542"/>
      <c r="L1542"/>
      <c r="M1542" s="2"/>
      <c r="N1542" s="2"/>
      <c r="O1542" s="2"/>
      <c r="P1542" s="2"/>
      <c r="Q1542" s="2"/>
      <c r="R1542" s="2"/>
      <c r="S1542" s="2"/>
      <c r="T1542" s="2"/>
      <c r="U1542" s="2"/>
      <c r="V1542" s="2"/>
    </row>
    <row r="1543" spans="1:22" s="127" customFormat="1" x14ac:dyDescent="0.25">
      <c r="A1543"/>
      <c r="B1543"/>
      <c r="C1543"/>
      <c r="D1543"/>
      <c r="E1543"/>
      <c r="F1543"/>
      <c r="G1543"/>
      <c r="H1543"/>
      <c r="I1543"/>
      <c r="J1543"/>
      <c r="K1543"/>
      <c r="L1543"/>
      <c r="M1543" s="2"/>
      <c r="N1543" s="2"/>
      <c r="O1543" s="2"/>
      <c r="P1543" s="2"/>
      <c r="Q1543" s="2"/>
      <c r="R1543" s="2"/>
      <c r="S1543" s="2"/>
      <c r="T1543" s="2"/>
      <c r="U1543" s="2"/>
      <c r="V1543" s="2"/>
    </row>
    <row r="1544" spans="1:22" s="127" customFormat="1" x14ac:dyDescent="0.25">
      <c r="A1544"/>
      <c r="B1544"/>
      <c r="C1544"/>
      <c r="D1544"/>
      <c r="E1544"/>
      <c r="F1544"/>
      <c r="G1544"/>
      <c r="H1544"/>
      <c r="I1544"/>
      <c r="J1544"/>
      <c r="K1544"/>
      <c r="L1544"/>
      <c r="M1544" s="2"/>
      <c r="N1544" s="2"/>
      <c r="O1544" s="2"/>
      <c r="P1544" s="2"/>
      <c r="Q1544" s="2"/>
      <c r="R1544" s="2"/>
      <c r="S1544" s="2"/>
      <c r="T1544" s="2"/>
      <c r="U1544" s="2"/>
      <c r="V1544" s="2"/>
    </row>
    <row r="1545" spans="1:22" s="127" customFormat="1" x14ac:dyDescent="0.25">
      <c r="A1545"/>
      <c r="B1545"/>
      <c r="C1545"/>
      <c r="D1545"/>
      <c r="E1545"/>
      <c r="F1545"/>
      <c r="G1545"/>
      <c r="H1545"/>
      <c r="I1545"/>
      <c r="J1545"/>
      <c r="K1545"/>
      <c r="L1545"/>
      <c r="M1545" s="2"/>
      <c r="N1545" s="2"/>
      <c r="O1545" s="2"/>
      <c r="P1545" s="2"/>
      <c r="Q1545" s="2"/>
      <c r="R1545" s="2"/>
      <c r="S1545" s="2"/>
      <c r="T1545" s="2"/>
      <c r="U1545" s="2"/>
      <c r="V1545" s="2"/>
    </row>
    <row r="1546" spans="1:22" s="127" customFormat="1" x14ac:dyDescent="0.25">
      <c r="A1546"/>
      <c r="B1546"/>
      <c r="C1546"/>
      <c r="D1546"/>
      <c r="E1546"/>
      <c r="F1546"/>
      <c r="G1546"/>
      <c r="H1546"/>
      <c r="I1546"/>
      <c r="J1546"/>
      <c r="K1546"/>
      <c r="L1546"/>
      <c r="M1546" s="2"/>
      <c r="N1546" s="2"/>
      <c r="O1546" s="2"/>
      <c r="P1546" s="2"/>
      <c r="Q1546" s="2"/>
      <c r="R1546" s="2"/>
      <c r="S1546" s="2"/>
      <c r="T1546" s="2"/>
      <c r="U1546" s="2"/>
      <c r="V1546" s="2"/>
    </row>
    <row r="1547" spans="1:22" s="127" customFormat="1" x14ac:dyDescent="0.25">
      <c r="A1547"/>
      <c r="B1547"/>
      <c r="C1547"/>
      <c r="D1547"/>
      <c r="E1547"/>
      <c r="F1547"/>
      <c r="G1547"/>
      <c r="H1547"/>
      <c r="I1547"/>
      <c r="J1547"/>
      <c r="K1547"/>
      <c r="L1547"/>
      <c r="M1547" s="2"/>
      <c r="N1547" s="2"/>
      <c r="O1547" s="2"/>
      <c r="P1547" s="2"/>
      <c r="Q1547" s="2"/>
      <c r="R1547" s="2"/>
      <c r="S1547" s="2"/>
      <c r="T1547" s="2"/>
      <c r="U1547" s="2"/>
      <c r="V1547" s="2"/>
    </row>
    <row r="1548" spans="1:22" s="127" customFormat="1" x14ac:dyDescent="0.25">
      <c r="A1548"/>
      <c r="B1548"/>
      <c r="C1548"/>
      <c r="D1548"/>
      <c r="E1548"/>
      <c r="F1548"/>
      <c r="G1548"/>
      <c r="H1548"/>
      <c r="I1548"/>
      <c r="J1548"/>
      <c r="K1548"/>
      <c r="L1548"/>
      <c r="M1548" s="2"/>
      <c r="N1548" s="2"/>
      <c r="O1548" s="2"/>
      <c r="P1548" s="2"/>
      <c r="Q1548" s="2"/>
      <c r="R1548" s="2"/>
      <c r="S1548" s="2"/>
      <c r="T1548" s="2"/>
      <c r="U1548" s="2"/>
      <c r="V1548" s="2"/>
    </row>
    <row r="1549" spans="1:22" s="127" customFormat="1" x14ac:dyDescent="0.25">
      <c r="A1549"/>
      <c r="B1549"/>
      <c r="C1549"/>
      <c r="D1549"/>
      <c r="E1549"/>
      <c r="F1549"/>
      <c r="G1549"/>
      <c r="H1549"/>
      <c r="I1549"/>
      <c r="J1549"/>
      <c r="K1549"/>
      <c r="L1549"/>
      <c r="M1549" s="2"/>
      <c r="N1549" s="2"/>
      <c r="O1549" s="2"/>
      <c r="P1549" s="2"/>
      <c r="Q1549" s="2"/>
      <c r="R1549" s="2"/>
      <c r="S1549" s="2"/>
      <c r="T1549" s="2"/>
      <c r="U1549" s="2"/>
      <c r="V1549" s="2"/>
    </row>
    <row r="1550" spans="1:22" s="127" customFormat="1" x14ac:dyDescent="0.25">
      <c r="A1550"/>
      <c r="B1550"/>
      <c r="C1550"/>
      <c r="D1550"/>
      <c r="E1550"/>
      <c r="F1550"/>
      <c r="G1550"/>
      <c r="H1550"/>
      <c r="I1550"/>
      <c r="J1550"/>
      <c r="K1550"/>
      <c r="L1550"/>
      <c r="M1550" s="2"/>
      <c r="N1550" s="2"/>
      <c r="O1550" s="2"/>
      <c r="P1550" s="2"/>
      <c r="Q1550" s="2"/>
      <c r="R1550" s="2"/>
      <c r="S1550" s="2"/>
      <c r="T1550" s="2"/>
      <c r="U1550" s="2"/>
      <c r="V1550" s="2"/>
    </row>
    <row r="1551" spans="1:22" s="127" customFormat="1" x14ac:dyDescent="0.25">
      <c r="A1551"/>
      <c r="B1551"/>
      <c r="C1551"/>
      <c r="D1551"/>
      <c r="E1551"/>
      <c r="F1551"/>
      <c r="G1551"/>
      <c r="H1551"/>
      <c r="I1551"/>
      <c r="J1551"/>
      <c r="K1551"/>
      <c r="L1551"/>
      <c r="M1551" s="2"/>
      <c r="N1551" s="2"/>
      <c r="O1551" s="2"/>
      <c r="P1551" s="2"/>
      <c r="Q1551" s="2"/>
      <c r="R1551" s="2"/>
      <c r="S1551" s="2"/>
      <c r="T1551" s="2"/>
      <c r="U1551" s="2"/>
      <c r="V1551" s="2"/>
    </row>
    <row r="1552" spans="1:22" s="127" customFormat="1" x14ac:dyDescent="0.25">
      <c r="A1552"/>
      <c r="B1552"/>
      <c r="C1552"/>
      <c r="D1552"/>
      <c r="E1552"/>
      <c r="F1552"/>
      <c r="G1552"/>
      <c r="H1552"/>
      <c r="I1552"/>
      <c r="J1552"/>
      <c r="K1552"/>
      <c r="L1552"/>
      <c r="M1552" s="2"/>
      <c r="N1552" s="2"/>
      <c r="O1552" s="2"/>
      <c r="P1552" s="2"/>
      <c r="Q1552" s="2"/>
      <c r="R1552" s="2"/>
      <c r="S1552" s="2"/>
      <c r="T1552" s="2"/>
      <c r="U1552" s="2"/>
      <c r="V1552" s="2"/>
    </row>
    <row r="1553" spans="1:22" s="127" customFormat="1" x14ac:dyDescent="0.25">
      <c r="A1553"/>
      <c r="B1553"/>
      <c r="C1553"/>
      <c r="D1553"/>
      <c r="E1553"/>
      <c r="F1553"/>
      <c r="G1553"/>
      <c r="H1553"/>
      <c r="I1553"/>
      <c r="J1553"/>
      <c r="K1553"/>
      <c r="L1553"/>
      <c r="M1553" s="2"/>
      <c r="N1553" s="2"/>
      <c r="O1553" s="2"/>
      <c r="P1553" s="2"/>
      <c r="Q1553" s="2"/>
      <c r="R1553" s="2"/>
      <c r="S1553" s="2"/>
      <c r="T1553" s="2"/>
      <c r="U1553" s="2"/>
      <c r="V1553" s="2"/>
    </row>
    <row r="1554" spans="1:22" s="127" customFormat="1" x14ac:dyDescent="0.25">
      <c r="A1554"/>
      <c r="B1554"/>
      <c r="C1554"/>
      <c r="D1554"/>
      <c r="E1554"/>
      <c r="F1554"/>
      <c r="G1554"/>
      <c r="H1554"/>
      <c r="I1554"/>
      <c r="J1554"/>
      <c r="K1554"/>
      <c r="L1554"/>
      <c r="M1554" s="2"/>
      <c r="N1554" s="2"/>
      <c r="O1554" s="2"/>
      <c r="P1554" s="2"/>
      <c r="Q1554" s="2"/>
      <c r="R1554" s="2"/>
      <c r="S1554" s="2"/>
      <c r="T1554" s="2"/>
      <c r="U1554" s="2"/>
      <c r="V1554" s="2"/>
    </row>
    <row r="1555" spans="1:22" s="127" customFormat="1" x14ac:dyDescent="0.25">
      <c r="A1555"/>
      <c r="B1555"/>
      <c r="C1555"/>
      <c r="D1555"/>
      <c r="E1555"/>
      <c r="F1555"/>
      <c r="G1555"/>
      <c r="H1555"/>
      <c r="I1555"/>
      <c r="J1555"/>
      <c r="K1555"/>
      <c r="L1555"/>
      <c r="M1555" s="2"/>
      <c r="N1555" s="2"/>
      <c r="O1555" s="2"/>
      <c r="P1555" s="2"/>
      <c r="Q1555" s="2"/>
      <c r="R1555" s="2"/>
      <c r="S1555" s="2"/>
      <c r="T1555" s="2"/>
      <c r="U1555" s="2"/>
      <c r="V1555" s="2"/>
    </row>
    <row r="1556" spans="1:22" s="127" customFormat="1" x14ac:dyDescent="0.25">
      <c r="A1556"/>
      <c r="B1556"/>
      <c r="C1556"/>
      <c r="D1556"/>
      <c r="E1556"/>
      <c r="F1556"/>
      <c r="G1556"/>
      <c r="H1556"/>
      <c r="I1556"/>
      <c r="J1556"/>
      <c r="K1556"/>
      <c r="L1556"/>
      <c r="M1556" s="2"/>
      <c r="N1556" s="2"/>
      <c r="O1556" s="2"/>
      <c r="P1556" s="2"/>
      <c r="Q1556" s="2"/>
      <c r="R1556" s="2"/>
      <c r="S1556" s="2"/>
      <c r="T1556" s="2"/>
      <c r="U1556" s="2"/>
      <c r="V1556" s="2"/>
    </row>
    <row r="1557" spans="1:22" s="127" customFormat="1" x14ac:dyDescent="0.25">
      <c r="A1557"/>
      <c r="B1557"/>
      <c r="C1557"/>
      <c r="D1557"/>
      <c r="E1557"/>
      <c r="F1557"/>
      <c r="G1557"/>
      <c r="H1557"/>
      <c r="I1557"/>
      <c r="J1557"/>
      <c r="K1557"/>
      <c r="L1557"/>
      <c r="M1557" s="2"/>
      <c r="N1557" s="2"/>
      <c r="O1557" s="2"/>
      <c r="P1557" s="2"/>
      <c r="Q1557" s="2"/>
      <c r="R1557" s="2"/>
      <c r="S1557" s="2"/>
      <c r="T1557" s="2"/>
      <c r="U1557" s="2"/>
      <c r="V1557" s="2"/>
    </row>
    <row r="1558" spans="1:22" s="127" customFormat="1" x14ac:dyDescent="0.25">
      <c r="A1558"/>
      <c r="B1558"/>
      <c r="C1558"/>
      <c r="D1558"/>
      <c r="E1558"/>
      <c r="F1558"/>
      <c r="G1558"/>
      <c r="H1558"/>
      <c r="I1558"/>
      <c r="J1558"/>
      <c r="K1558"/>
      <c r="L1558"/>
      <c r="M1558" s="2"/>
      <c r="N1558" s="2"/>
      <c r="O1558" s="2"/>
      <c r="P1558" s="2"/>
      <c r="Q1558" s="2"/>
      <c r="R1558" s="2"/>
      <c r="S1558" s="2"/>
      <c r="T1558" s="2"/>
      <c r="U1558" s="2"/>
      <c r="V1558" s="2"/>
    </row>
    <row r="1559" spans="1:22" s="127" customFormat="1" x14ac:dyDescent="0.25">
      <c r="A1559"/>
      <c r="B1559"/>
      <c r="C1559"/>
      <c r="D1559"/>
      <c r="E1559"/>
      <c r="F1559"/>
      <c r="G1559"/>
      <c r="H1559"/>
      <c r="I1559"/>
      <c r="J1559"/>
      <c r="K1559"/>
      <c r="L1559"/>
      <c r="M1559" s="2"/>
      <c r="N1559" s="2"/>
      <c r="O1559" s="2"/>
      <c r="P1559" s="2"/>
      <c r="Q1559" s="2"/>
      <c r="R1559" s="2"/>
      <c r="S1559" s="2"/>
      <c r="T1559" s="2"/>
      <c r="U1559" s="2"/>
      <c r="V1559" s="2"/>
    </row>
    <row r="1560" spans="1:22" s="127" customFormat="1" x14ac:dyDescent="0.25">
      <c r="A1560"/>
      <c r="B1560"/>
      <c r="C1560"/>
      <c r="D1560"/>
      <c r="E1560"/>
      <c r="F1560"/>
      <c r="G1560"/>
      <c r="H1560"/>
      <c r="I1560"/>
      <c r="J1560"/>
      <c r="K1560"/>
      <c r="L1560"/>
      <c r="M1560" s="2"/>
      <c r="N1560" s="2"/>
      <c r="O1560" s="2"/>
      <c r="P1560" s="2"/>
      <c r="Q1560" s="2"/>
      <c r="R1560" s="2"/>
      <c r="S1560" s="2"/>
      <c r="T1560" s="2"/>
      <c r="U1560" s="2"/>
      <c r="V1560" s="2"/>
    </row>
    <row r="1561" spans="1:22" s="127" customFormat="1" x14ac:dyDescent="0.25">
      <c r="A1561"/>
      <c r="B1561"/>
      <c r="C1561"/>
      <c r="D1561"/>
      <c r="E1561"/>
      <c r="F1561"/>
      <c r="G1561"/>
      <c r="H1561"/>
      <c r="I1561"/>
      <c r="J1561"/>
      <c r="K1561"/>
      <c r="L1561"/>
      <c r="M1561" s="2"/>
      <c r="N1561" s="2"/>
      <c r="O1561" s="2"/>
      <c r="P1561" s="2"/>
      <c r="Q1561" s="2"/>
      <c r="R1561" s="2"/>
      <c r="S1561" s="2"/>
      <c r="T1561" s="2"/>
      <c r="U1561" s="2"/>
      <c r="V1561" s="2"/>
    </row>
    <row r="1562" spans="1:22" s="127" customFormat="1" x14ac:dyDescent="0.25">
      <c r="A1562"/>
      <c r="B1562"/>
      <c r="C1562"/>
      <c r="D1562"/>
      <c r="E1562"/>
      <c r="F1562"/>
      <c r="G1562"/>
      <c r="H1562"/>
      <c r="I1562"/>
      <c r="J1562"/>
      <c r="K1562"/>
      <c r="L1562"/>
      <c r="M1562" s="2"/>
      <c r="N1562" s="2"/>
      <c r="O1562" s="2"/>
      <c r="P1562" s="2"/>
      <c r="Q1562" s="2"/>
      <c r="R1562" s="2"/>
      <c r="S1562" s="2"/>
      <c r="T1562" s="2"/>
      <c r="U1562" s="2"/>
      <c r="V1562" s="2"/>
    </row>
    <row r="1563" spans="1:22" s="127" customFormat="1" x14ac:dyDescent="0.25">
      <c r="A1563"/>
      <c r="B1563"/>
      <c r="C1563"/>
      <c r="D1563"/>
      <c r="E1563"/>
      <c r="F1563"/>
      <c r="G1563"/>
      <c r="H1563"/>
      <c r="I1563"/>
      <c r="J1563"/>
      <c r="K1563"/>
      <c r="L1563"/>
      <c r="M1563" s="2"/>
      <c r="N1563" s="2"/>
      <c r="O1563" s="2"/>
      <c r="P1563" s="2"/>
      <c r="Q1563" s="2"/>
      <c r="R1563" s="2"/>
      <c r="S1563" s="2"/>
      <c r="T1563" s="2"/>
      <c r="U1563" s="2"/>
      <c r="V1563" s="2"/>
    </row>
    <row r="1564" spans="1:22" s="127" customFormat="1" x14ac:dyDescent="0.25">
      <c r="A1564"/>
      <c r="B1564"/>
      <c r="C1564"/>
      <c r="D1564"/>
      <c r="E1564"/>
      <c r="F1564"/>
      <c r="G1564"/>
      <c r="H1564"/>
      <c r="I1564"/>
      <c r="J1564"/>
      <c r="K1564"/>
      <c r="L1564"/>
      <c r="M1564" s="2"/>
      <c r="N1564" s="2"/>
      <c r="O1564" s="2"/>
      <c r="P1564" s="2"/>
      <c r="Q1564" s="2"/>
      <c r="R1564" s="2"/>
      <c r="S1564" s="2"/>
      <c r="T1564" s="2"/>
      <c r="U1564" s="2"/>
      <c r="V1564" s="2"/>
    </row>
    <row r="1565" spans="1:22" s="127" customFormat="1" x14ac:dyDescent="0.25">
      <c r="A1565"/>
      <c r="B1565"/>
      <c r="C1565"/>
      <c r="D1565"/>
      <c r="E1565"/>
      <c r="F1565"/>
      <c r="G1565"/>
      <c r="H1565"/>
      <c r="I1565"/>
      <c r="J1565"/>
      <c r="K1565"/>
      <c r="L1565"/>
      <c r="M1565" s="2"/>
      <c r="N1565" s="2"/>
      <c r="O1565" s="2"/>
      <c r="P1565" s="2"/>
      <c r="Q1565" s="2"/>
      <c r="R1565" s="2"/>
      <c r="S1565" s="2"/>
      <c r="T1565" s="2"/>
      <c r="U1565" s="2"/>
      <c r="V1565" s="2"/>
    </row>
    <row r="1566" spans="1:22" s="127" customFormat="1" x14ac:dyDescent="0.25">
      <c r="A1566"/>
      <c r="B1566"/>
      <c r="C1566"/>
      <c r="D1566"/>
      <c r="E1566"/>
      <c r="F1566"/>
      <c r="G1566"/>
      <c r="H1566"/>
      <c r="I1566"/>
      <c r="J1566"/>
      <c r="K1566"/>
      <c r="L1566"/>
      <c r="M1566" s="2"/>
      <c r="N1566" s="2"/>
      <c r="O1566" s="2"/>
      <c r="P1566" s="2"/>
      <c r="Q1566" s="2"/>
      <c r="R1566" s="2"/>
      <c r="S1566" s="2"/>
      <c r="T1566" s="2"/>
      <c r="U1566" s="2"/>
      <c r="V1566" s="2"/>
    </row>
    <row r="1567" spans="1:22" s="127" customFormat="1" x14ac:dyDescent="0.25">
      <c r="A1567"/>
      <c r="B1567"/>
      <c r="C1567"/>
      <c r="D1567"/>
      <c r="E1567"/>
      <c r="F1567"/>
      <c r="G1567"/>
      <c r="H1567"/>
      <c r="I1567"/>
      <c r="J1567"/>
      <c r="K1567"/>
      <c r="L1567"/>
      <c r="M1567" s="2"/>
      <c r="N1567" s="2"/>
      <c r="O1567" s="2"/>
      <c r="P1567" s="2"/>
      <c r="Q1567" s="2"/>
      <c r="R1567" s="2"/>
      <c r="S1567" s="2"/>
      <c r="T1567" s="2"/>
      <c r="U1567" s="2"/>
      <c r="V1567" s="2"/>
    </row>
    <row r="1568" spans="1:22" s="127" customFormat="1" x14ac:dyDescent="0.25">
      <c r="A1568"/>
      <c r="B1568"/>
      <c r="C1568"/>
      <c r="D1568"/>
      <c r="E1568"/>
      <c r="F1568"/>
      <c r="G1568"/>
      <c r="H1568"/>
      <c r="I1568"/>
      <c r="J1568"/>
      <c r="K1568"/>
      <c r="L1568"/>
      <c r="M1568" s="2"/>
      <c r="N1568" s="2"/>
      <c r="O1568" s="2"/>
      <c r="P1568" s="2"/>
      <c r="Q1568" s="2"/>
      <c r="R1568" s="2"/>
      <c r="S1568" s="2"/>
      <c r="T1568" s="2"/>
      <c r="U1568" s="2"/>
      <c r="V1568" s="2"/>
    </row>
    <row r="1569" spans="1:22" s="127" customFormat="1" x14ac:dyDescent="0.25">
      <c r="A1569"/>
      <c r="B1569"/>
      <c r="C1569"/>
      <c r="D1569"/>
      <c r="E1569"/>
      <c r="F1569"/>
      <c r="G1569"/>
      <c r="H1569"/>
      <c r="I1569"/>
      <c r="J1569"/>
      <c r="K1569"/>
      <c r="L1569"/>
      <c r="M1569" s="2"/>
      <c r="N1569" s="2"/>
      <c r="O1569" s="2"/>
      <c r="P1569" s="2"/>
      <c r="Q1569" s="2"/>
      <c r="R1569" s="2"/>
      <c r="S1569" s="2"/>
      <c r="T1569" s="2"/>
      <c r="U1569" s="2"/>
      <c r="V1569" s="2"/>
    </row>
    <row r="1570" spans="1:22" s="127" customFormat="1" x14ac:dyDescent="0.25">
      <c r="A1570"/>
      <c r="B1570"/>
      <c r="C1570"/>
      <c r="D1570"/>
      <c r="E1570"/>
      <c r="F1570"/>
      <c r="G1570"/>
      <c r="H1570"/>
      <c r="I1570"/>
      <c r="J1570"/>
      <c r="K1570"/>
      <c r="L1570"/>
      <c r="M1570" s="2"/>
      <c r="N1570" s="2"/>
      <c r="O1570" s="2"/>
      <c r="P1570" s="2"/>
      <c r="Q1570" s="2"/>
      <c r="R1570" s="2"/>
      <c r="S1570" s="2"/>
      <c r="T1570" s="2"/>
      <c r="U1570" s="2"/>
      <c r="V1570" s="2"/>
    </row>
    <row r="1571" spans="1:22" s="127" customFormat="1" x14ac:dyDescent="0.25">
      <c r="A1571"/>
      <c r="B1571"/>
      <c r="C1571"/>
      <c r="D1571"/>
      <c r="E1571"/>
      <c r="F1571"/>
      <c r="G1571"/>
      <c r="H1571"/>
      <c r="I1571"/>
      <c r="J1571"/>
      <c r="K1571"/>
      <c r="L1571"/>
      <c r="M1571" s="2"/>
      <c r="N1571" s="2"/>
      <c r="O1571" s="2"/>
      <c r="P1571" s="2"/>
      <c r="Q1571" s="2"/>
      <c r="R1571" s="2"/>
      <c r="S1571" s="2"/>
      <c r="T1571" s="2"/>
      <c r="U1571" s="2"/>
      <c r="V1571" s="2"/>
    </row>
    <row r="1572" spans="1:22" s="127" customFormat="1" x14ac:dyDescent="0.25">
      <c r="A1572"/>
      <c r="B1572"/>
      <c r="C1572"/>
      <c r="D1572"/>
      <c r="E1572"/>
      <c r="F1572"/>
      <c r="G1572"/>
      <c r="H1572"/>
      <c r="I1572"/>
      <c r="J1572"/>
      <c r="K1572"/>
      <c r="L1572"/>
      <c r="M1572" s="2"/>
      <c r="N1572" s="2"/>
      <c r="O1572" s="2"/>
      <c r="P1572" s="2"/>
      <c r="Q1572" s="2"/>
      <c r="R1572" s="2"/>
      <c r="S1572" s="2"/>
      <c r="T1572" s="2"/>
      <c r="U1572" s="2"/>
      <c r="V1572" s="2"/>
    </row>
    <row r="1573" spans="1:22" s="127" customFormat="1" x14ac:dyDescent="0.25">
      <c r="A1573"/>
      <c r="B1573"/>
      <c r="C1573"/>
      <c r="D1573"/>
      <c r="E1573"/>
      <c r="F1573"/>
      <c r="G1573"/>
      <c r="H1573"/>
      <c r="I1573"/>
      <c r="J1573"/>
      <c r="K1573"/>
      <c r="L1573"/>
      <c r="M1573" s="2"/>
      <c r="N1573" s="2"/>
      <c r="O1573" s="2"/>
      <c r="P1573" s="2"/>
      <c r="Q1573" s="2"/>
      <c r="R1573" s="2"/>
      <c r="S1573" s="2"/>
      <c r="T1573" s="2"/>
      <c r="U1573" s="2"/>
      <c r="V1573" s="2"/>
    </row>
    <row r="1574" spans="1:22" s="127" customFormat="1" x14ac:dyDescent="0.25">
      <c r="A1574"/>
      <c r="B1574"/>
      <c r="C1574"/>
      <c r="D1574"/>
      <c r="E1574"/>
      <c r="F1574"/>
      <c r="G1574"/>
      <c r="H1574"/>
      <c r="I1574"/>
      <c r="J1574"/>
      <c r="K1574"/>
      <c r="L1574"/>
      <c r="M1574" s="2"/>
      <c r="N1574" s="2"/>
      <c r="O1574" s="2"/>
      <c r="P1574" s="2"/>
      <c r="Q1574" s="2"/>
      <c r="R1574" s="2"/>
      <c r="S1574" s="2"/>
      <c r="T1574" s="2"/>
      <c r="U1574" s="2"/>
      <c r="V1574" s="2"/>
    </row>
    <row r="1575" spans="1:22" s="127" customFormat="1" x14ac:dyDescent="0.25">
      <c r="A1575"/>
      <c r="B1575"/>
      <c r="C1575"/>
      <c r="D1575"/>
      <c r="E1575"/>
      <c r="F1575"/>
      <c r="G1575"/>
      <c r="H1575"/>
      <c r="I1575"/>
      <c r="J1575"/>
      <c r="K1575"/>
      <c r="L1575"/>
      <c r="M1575" s="2"/>
      <c r="N1575" s="2"/>
      <c r="O1575" s="2"/>
      <c r="P1575" s="2"/>
      <c r="Q1575" s="2"/>
      <c r="R1575" s="2"/>
      <c r="S1575" s="2"/>
      <c r="T1575" s="2"/>
      <c r="U1575" s="2"/>
      <c r="V1575" s="2"/>
    </row>
    <row r="1576" spans="1:22" s="127" customFormat="1" x14ac:dyDescent="0.25">
      <c r="A1576"/>
      <c r="B1576"/>
      <c r="C1576"/>
      <c r="D1576"/>
      <c r="E1576"/>
      <c r="F1576"/>
      <c r="G1576"/>
      <c r="H1576"/>
      <c r="I1576"/>
      <c r="J1576"/>
      <c r="K1576"/>
      <c r="L1576"/>
      <c r="M1576" s="2"/>
      <c r="N1576" s="2"/>
      <c r="O1576" s="2"/>
      <c r="P1576" s="2"/>
      <c r="Q1576" s="2"/>
      <c r="R1576" s="2"/>
      <c r="S1576" s="2"/>
      <c r="T1576" s="2"/>
      <c r="U1576" s="2"/>
      <c r="V1576" s="2"/>
    </row>
    <row r="1577" spans="1:22" s="127" customFormat="1" x14ac:dyDescent="0.25">
      <c r="A1577"/>
      <c r="B1577"/>
      <c r="C1577"/>
      <c r="D1577"/>
      <c r="E1577"/>
      <c r="F1577"/>
      <c r="G1577"/>
      <c r="H1577"/>
      <c r="I1577"/>
      <c r="J1577"/>
      <c r="K1577"/>
      <c r="L1577"/>
      <c r="M1577" s="2"/>
      <c r="N1577" s="2"/>
      <c r="O1577" s="2"/>
      <c r="P1577" s="2"/>
      <c r="Q1577" s="2"/>
      <c r="R1577" s="2"/>
      <c r="S1577" s="2"/>
      <c r="T1577" s="2"/>
      <c r="U1577" s="2"/>
      <c r="V1577" s="2"/>
    </row>
    <row r="1578" spans="1:22" s="127" customFormat="1" x14ac:dyDescent="0.25">
      <c r="A1578"/>
      <c r="B1578"/>
      <c r="C1578"/>
      <c r="D1578"/>
      <c r="E1578"/>
      <c r="F1578"/>
      <c r="G1578"/>
      <c r="H1578"/>
      <c r="I1578"/>
      <c r="J1578"/>
      <c r="K1578"/>
      <c r="L1578"/>
      <c r="M1578" s="2"/>
      <c r="N1578" s="2"/>
      <c r="O1578" s="2"/>
      <c r="P1578" s="2"/>
      <c r="Q1578" s="2"/>
      <c r="R1578" s="2"/>
      <c r="S1578" s="2"/>
      <c r="T1578" s="2"/>
      <c r="U1578" s="2"/>
      <c r="V1578" s="2"/>
    </row>
    <row r="1579" spans="1:22" s="127" customFormat="1" x14ac:dyDescent="0.25">
      <c r="A1579"/>
      <c r="B1579"/>
      <c r="C1579"/>
      <c r="D1579"/>
      <c r="E1579"/>
      <c r="F1579"/>
      <c r="G1579"/>
      <c r="H1579"/>
      <c r="I1579"/>
      <c r="J1579"/>
      <c r="K1579"/>
      <c r="L1579"/>
      <c r="M1579" s="2"/>
      <c r="N1579" s="2"/>
      <c r="O1579" s="2"/>
      <c r="P1579" s="2"/>
      <c r="Q1579" s="2"/>
      <c r="R1579" s="2"/>
      <c r="S1579" s="2"/>
      <c r="T1579" s="2"/>
      <c r="U1579" s="2"/>
      <c r="V1579" s="2"/>
    </row>
    <row r="1580" spans="1:22" s="127" customFormat="1" x14ac:dyDescent="0.25">
      <c r="A1580"/>
      <c r="B1580"/>
      <c r="C1580"/>
      <c r="D1580"/>
      <c r="E1580"/>
      <c r="F1580"/>
      <c r="G1580"/>
      <c r="H1580"/>
      <c r="I1580"/>
      <c r="J1580"/>
      <c r="K1580"/>
      <c r="L1580"/>
      <c r="M1580" s="2"/>
      <c r="N1580" s="2"/>
      <c r="O1580" s="2"/>
      <c r="P1580" s="2"/>
      <c r="Q1580" s="2"/>
      <c r="R1580" s="2"/>
      <c r="S1580" s="2"/>
      <c r="T1580" s="2"/>
      <c r="U1580" s="2"/>
      <c r="V1580" s="2"/>
    </row>
    <row r="1581" spans="1:22" s="127" customFormat="1" x14ac:dyDescent="0.25">
      <c r="A1581"/>
      <c r="B1581"/>
      <c r="C1581"/>
      <c r="D1581"/>
      <c r="E1581"/>
      <c r="F1581"/>
      <c r="G1581"/>
      <c r="H1581"/>
      <c r="I1581"/>
      <c r="J1581"/>
      <c r="K1581"/>
      <c r="L1581"/>
      <c r="M1581" s="2"/>
      <c r="N1581" s="2"/>
      <c r="O1581" s="2"/>
      <c r="P1581" s="2"/>
      <c r="Q1581" s="2"/>
      <c r="R1581" s="2"/>
      <c r="S1581" s="2"/>
      <c r="T1581" s="2"/>
      <c r="U1581" s="2"/>
      <c r="V1581" s="2"/>
    </row>
    <row r="1582" spans="1:22" s="127" customFormat="1" x14ac:dyDescent="0.25">
      <c r="A1582"/>
      <c r="B1582"/>
      <c r="C1582"/>
      <c r="D1582"/>
      <c r="E1582"/>
      <c r="F1582"/>
      <c r="G1582"/>
      <c r="H1582"/>
      <c r="I1582"/>
      <c r="J1582"/>
      <c r="K1582"/>
      <c r="L1582"/>
      <c r="M1582" s="2"/>
      <c r="N1582" s="2"/>
      <c r="O1582" s="2"/>
      <c r="P1582" s="2"/>
      <c r="Q1582" s="2"/>
      <c r="R1582" s="2"/>
      <c r="S1582" s="2"/>
      <c r="T1582" s="2"/>
      <c r="U1582" s="2"/>
      <c r="V1582" s="2"/>
    </row>
    <row r="1583" spans="1:22" s="127" customFormat="1" x14ac:dyDescent="0.25">
      <c r="A1583"/>
      <c r="B1583"/>
      <c r="C1583"/>
      <c r="D1583"/>
      <c r="E1583"/>
      <c r="F1583"/>
      <c r="G1583"/>
      <c r="H1583"/>
      <c r="I1583"/>
      <c r="J1583"/>
      <c r="K1583"/>
      <c r="L1583"/>
      <c r="M1583" s="2"/>
      <c r="N1583" s="2"/>
      <c r="O1583" s="2"/>
      <c r="P1583" s="2"/>
      <c r="Q1583" s="2"/>
      <c r="R1583" s="2"/>
      <c r="S1583" s="2"/>
      <c r="T1583" s="2"/>
      <c r="U1583" s="2"/>
      <c r="V1583" s="2"/>
    </row>
    <row r="1584" spans="1:22" s="127" customFormat="1" x14ac:dyDescent="0.25">
      <c r="A1584"/>
      <c r="B1584"/>
      <c r="C1584"/>
      <c r="D1584"/>
      <c r="E1584"/>
      <c r="F1584"/>
      <c r="G1584"/>
      <c r="H1584"/>
      <c r="I1584"/>
      <c r="J1584"/>
      <c r="K1584"/>
      <c r="L1584"/>
      <c r="M1584" s="2"/>
      <c r="N1584" s="2"/>
      <c r="O1584" s="2"/>
      <c r="P1584" s="2"/>
      <c r="Q1584" s="2"/>
      <c r="R1584" s="2"/>
      <c r="S1584" s="2"/>
      <c r="T1584" s="2"/>
      <c r="U1584" s="2"/>
      <c r="V1584" s="2"/>
    </row>
    <row r="1585" spans="1:22" s="127" customFormat="1" x14ac:dyDescent="0.25">
      <c r="A1585"/>
      <c r="B1585"/>
      <c r="C1585"/>
      <c r="D1585"/>
      <c r="E1585"/>
      <c r="F1585"/>
      <c r="G1585"/>
      <c r="H1585"/>
      <c r="I1585"/>
      <c r="J1585"/>
      <c r="K1585"/>
      <c r="L1585"/>
      <c r="M1585" s="2"/>
      <c r="N1585" s="2"/>
      <c r="O1585" s="2"/>
      <c r="P1585" s="2"/>
      <c r="Q1585" s="2"/>
      <c r="R1585" s="2"/>
      <c r="S1585" s="2"/>
      <c r="T1585" s="2"/>
      <c r="U1585" s="2"/>
      <c r="V1585" s="2"/>
    </row>
    <row r="1586" spans="1:22" s="127" customFormat="1" x14ac:dyDescent="0.25">
      <c r="A1586"/>
      <c r="B1586"/>
      <c r="C1586"/>
      <c r="D1586"/>
      <c r="E1586"/>
      <c r="F1586"/>
      <c r="G1586"/>
      <c r="H1586"/>
      <c r="I1586"/>
      <c r="J1586"/>
      <c r="K1586"/>
      <c r="L1586"/>
      <c r="M1586" s="2"/>
      <c r="N1586" s="2"/>
      <c r="O1586" s="2"/>
      <c r="P1586" s="2"/>
      <c r="Q1586" s="2"/>
      <c r="R1586" s="2"/>
      <c r="S1586" s="2"/>
      <c r="T1586" s="2"/>
      <c r="U1586" s="2"/>
      <c r="V1586" s="2"/>
    </row>
    <row r="1587" spans="1:22" s="127" customFormat="1" x14ac:dyDescent="0.25">
      <c r="A1587"/>
      <c r="B1587"/>
      <c r="C1587"/>
      <c r="D1587"/>
      <c r="E1587"/>
      <c r="F1587"/>
      <c r="G1587"/>
      <c r="H1587"/>
      <c r="I1587"/>
      <c r="J1587"/>
      <c r="K1587"/>
      <c r="L1587"/>
      <c r="M1587" s="2"/>
      <c r="N1587" s="2"/>
      <c r="O1587" s="2"/>
      <c r="P1587" s="2"/>
      <c r="Q1587" s="2"/>
      <c r="R1587" s="2"/>
      <c r="S1587" s="2"/>
      <c r="T1587" s="2"/>
      <c r="U1587" s="2"/>
      <c r="V1587" s="2"/>
    </row>
    <row r="1588" spans="1:22" s="127" customFormat="1" x14ac:dyDescent="0.25">
      <c r="A1588"/>
      <c r="B1588"/>
      <c r="C1588"/>
      <c r="D1588"/>
      <c r="E1588"/>
      <c r="F1588"/>
      <c r="G1588"/>
      <c r="H1588"/>
      <c r="I1588"/>
      <c r="J1588"/>
      <c r="K1588"/>
      <c r="L1588"/>
      <c r="M1588" s="2"/>
      <c r="N1588" s="2"/>
      <c r="O1588" s="2"/>
      <c r="P1588" s="2"/>
      <c r="Q1588" s="2"/>
      <c r="R1588" s="2"/>
      <c r="S1588" s="2"/>
      <c r="T1588" s="2"/>
      <c r="U1588" s="2"/>
      <c r="V1588" s="2"/>
    </row>
    <row r="1589" spans="1:22" s="127" customFormat="1" x14ac:dyDescent="0.25">
      <c r="A1589"/>
      <c r="B1589"/>
      <c r="C1589"/>
      <c r="D1589"/>
      <c r="E1589"/>
      <c r="F1589"/>
      <c r="G1589"/>
      <c r="H1589"/>
      <c r="I1589"/>
      <c r="J1589"/>
      <c r="K1589"/>
      <c r="L1589"/>
      <c r="M1589" s="2"/>
      <c r="N1589" s="2"/>
      <c r="O1589" s="2"/>
      <c r="P1589" s="2"/>
      <c r="Q1589" s="2"/>
      <c r="R1589" s="2"/>
      <c r="S1589" s="2"/>
      <c r="T1589" s="2"/>
      <c r="U1589" s="2"/>
      <c r="V1589" s="2"/>
    </row>
    <row r="1590" spans="1:22" s="127" customFormat="1" x14ac:dyDescent="0.25">
      <c r="A1590"/>
      <c r="B1590"/>
      <c r="C1590"/>
      <c r="D1590"/>
      <c r="E1590"/>
      <c r="F1590"/>
      <c r="G1590"/>
      <c r="H1590"/>
      <c r="I1590"/>
      <c r="J1590"/>
      <c r="K1590"/>
      <c r="L1590"/>
      <c r="M1590" s="2"/>
      <c r="N1590" s="2"/>
      <c r="O1590" s="2"/>
      <c r="P1590" s="2"/>
      <c r="Q1590" s="2"/>
      <c r="R1590" s="2"/>
      <c r="S1590" s="2"/>
      <c r="T1590" s="2"/>
      <c r="U1590" s="2"/>
      <c r="V1590" s="2"/>
    </row>
    <row r="1591" spans="1:22" s="127" customFormat="1" x14ac:dyDescent="0.25">
      <c r="A1591"/>
      <c r="B1591"/>
      <c r="C1591"/>
      <c r="D1591"/>
      <c r="E1591"/>
      <c r="F1591"/>
      <c r="G1591"/>
      <c r="H1591"/>
      <c r="I1591"/>
      <c r="J1591"/>
      <c r="K1591"/>
      <c r="L1591"/>
      <c r="M1591" s="2"/>
      <c r="N1591" s="2"/>
      <c r="O1591" s="2"/>
      <c r="P1591" s="2"/>
      <c r="Q1591" s="2"/>
      <c r="R1591" s="2"/>
      <c r="S1591" s="2"/>
      <c r="T1591" s="2"/>
      <c r="U1591" s="2"/>
      <c r="V1591" s="2"/>
    </row>
    <row r="1592" spans="1:22" s="127" customFormat="1" x14ac:dyDescent="0.25">
      <c r="A1592"/>
      <c r="B1592"/>
      <c r="C1592"/>
      <c r="D1592"/>
      <c r="E1592"/>
      <c r="F1592"/>
      <c r="G1592"/>
      <c r="H1592"/>
      <c r="I1592"/>
      <c r="J1592"/>
      <c r="K1592"/>
      <c r="L1592"/>
      <c r="M1592" s="2"/>
      <c r="N1592" s="2"/>
      <c r="O1592" s="2"/>
      <c r="P1592" s="2"/>
      <c r="Q1592" s="2"/>
      <c r="R1592" s="2"/>
      <c r="S1592" s="2"/>
      <c r="T1592" s="2"/>
      <c r="U1592" s="2"/>
      <c r="V1592" s="2"/>
    </row>
    <row r="1593" spans="1:22" s="127" customFormat="1" x14ac:dyDescent="0.25">
      <c r="A1593"/>
      <c r="B1593"/>
      <c r="C1593"/>
      <c r="D1593"/>
      <c r="E1593"/>
      <c r="F1593"/>
      <c r="G1593"/>
      <c r="H1593"/>
      <c r="I1593"/>
      <c r="J1593"/>
      <c r="K1593"/>
      <c r="L1593"/>
      <c r="M1593" s="2"/>
      <c r="N1593" s="2"/>
      <c r="O1593" s="2"/>
      <c r="P1593" s="2"/>
      <c r="Q1593" s="2"/>
      <c r="R1593" s="2"/>
      <c r="S1593" s="2"/>
      <c r="T1593" s="2"/>
      <c r="U1593" s="2"/>
      <c r="V1593" s="2"/>
    </row>
    <row r="1594" spans="1:22" s="127" customFormat="1" x14ac:dyDescent="0.25">
      <c r="A1594"/>
      <c r="B1594"/>
      <c r="C1594"/>
      <c r="D1594"/>
      <c r="E1594"/>
      <c r="F1594"/>
      <c r="G1594"/>
      <c r="H1594"/>
      <c r="I1594"/>
      <c r="J1594"/>
      <c r="K1594"/>
      <c r="L1594"/>
      <c r="M1594" s="2"/>
      <c r="N1594" s="2"/>
      <c r="O1594" s="2"/>
      <c r="P1594" s="2"/>
      <c r="Q1594" s="2"/>
      <c r="R1594" s="2"/>
      <c r="S1594" s="2"/>
      <c r="T1594" s="2"/>
      <c r="U1594" s="2"/>
      <c r="V1594" s="2"/>
    </row>
    <row r="1595" spans="1:22" s="127" customFormat="1" x14ac:dyDescent="0.25">
      <c r="A1595"/>
      <c r="B1595"/>
      <c r="C1595"/>
      <c r="D1595"/>
      <c r="E1595"/>
      <c r="F1595"/>
      <c r="G1595"/>
      <c r="H1595"/>
      <c r="I1595"/>
      <c r="J1595"/>
      <c r="K1595"/>
      <c r="L1595"/>
      <c r="M1595" s="2"/>
      <c r="N1595" s="2"/>
      <c r="O1595" s="2"/>
      <c r="P1595" s="2"/>
      <c r="Q1595" s="2"/>
      <c r="R1595" s="2"/>
      <c r="S1595" s="2"/>
      <c r="T1595" s="2"/>
      <c r="U1595" s="2"/>
      <c r="V1595" s="2"/>
    </row>
    <row r="1596" spans="1:22" s="127" customFormat="1" x14ac:dyDescent="0.25">
      <c r="A1596"/>
      <c r="B1596"/>
      <c r="C1596"/>
      <c r="D1596"/>
      <c r="E1596"/>
      <c r="F1596"/>
      <c r="G1596"/>
      <c r="H1596"/>
      <c r="I1596"/>
      <c r="J1596"/>
      <c r="K1596"/>
      <c r="L1596"/>
      <c r="M1596" s="2"/>
      <c r="N1596" s="2"/>
      <c r="O1596" s="2"/>
      <c r="P1596" s="2"/>
      <c r="Q1596" s="2"/>
      <c r="R1596" s="2"/>
      <c r="S1596" s="2"/>
      <c r="T1596" s="2"/>
      <c r="U1596" s="2"/>
      <c r="V1596" s="2"/>
    </row>
    <row r="1597" spans="1:22" s="127" customFormat="1" x14ac:dyDescent="0.25">
      <c r="A1597"/>
      <c r="B1597"/>
      <c r="C1597"/>
      <c r="D1597"/>
      <c r="E1597"/>
      <c r="F1597"/>
      <c r="G1597"/>
      <c r="H1597"/>
      <c r="I1597"/>
      <c r="J1597"/>
      <c r="K1597"/>
      <c r="L1597"/>
      <c r="M1597" s="2"/>
      <c r="N1597" s="2"/>
      <c r="O1597" s="2"/>
      <c r="P1597" s="2"/>
      <c r="Q1597" s="2"/>
      <c r="R1597" s="2"/>
      <c r="S1597" s="2"/>
      <c r="T1597" s="2"/>
      <c r="U1597" s="2"/>
      <c r="V1597" s="2"/>
    </row>
    <row r="1598" spans="1:22" s="127" customFormat="1" x14ac:dyDescent="0.25">
      <c r="A1598"/>
      <c r="B1598"/>
      <c r="C1598"/>
      <c r="D1598"/>
      <c r="E1598"/>
      <c r="F1598"/>
      <c r="G1598"/>
      <c r="H1598"/>
      <c r="I1598"/>
      <c r="J1598"/>
      <c r="K1598"/>
      <c r="L1598"/>
      <c r="M1598" s="2"/>
      <c r="N1598" s="2"/>
      <c r="O1598" s="2"/>
      <c r="P1598" s="2"/>
      <c r="Q1598" s="2"/>
      <c r="R1598" s="2"/>
      <c r="S1598" s="2"/>
      <c r="T1598" s="2"/>
      <c r="U1598" s="2"/>
      <c r="V1598" s="2"/>
    </row>
    <row r="1599" spans="1:22" s="127" customFormat="1" x14ac:dyDescent="0.25">
      <c r="A1599"/>
      <c r="B1599"/>
      <c r="C1599"/>
      <c r="D1599"/>
      <c r="E1599"/>
      <c r="F1599"/>
      <c r="G1599"/>
      <c r="H1599"/>
      <c r="I1599"/>
      <c r="J1599"/>
      <c r="K1599"/>
      <c r="L1599"/>
      <c r="M1599" s="2"/>
      <c r="N1599" s="2"/>
      <c r="O1599" s="2"/>
      <c r="P1599" s="2"/>
      <c r="Q1599" s="2"/>
      <c r="R1599" s="2"/>
      <c r="S1599" s="2"/>
      <c r="T1599" s="2"/>
      <c r="U1599" s="2"/>
      <c r="V1599" s="2"/>
    </row>
    <row r="1600" spans="1:22" s="127" customFormat="1" x14ac:dyDescent="0.25">
      <c r="A1600"/>
      <c r="B1600"/>
      <c r="C1600"/>
      <c r="D1600"/>
      <c r="E1600"/>
      <c r="F1600"/>
      <c r="G1600"/>
      <c r="H1600"/>
      <c r="I1600"/>
      <c r="J1600"/>
      <c r="K1600"/>
      <c r="L1600"/>
      <c r="M1600" s="2"/>
      <c r="N1600" s="2"/>
      <c r="O1600" s="2"/>
      <c r="P1600" s="2"/>
      <c r="Q1600" s="2"/>
      <c r="R1600" s="2"/>
      <c r="S1600" s="2"/>
      <c r="T1600" s="2"/>
      <c r="U1600" s="2"/>
      <c r="V1600" s="2"/>
    </row>
    <row r="1601" spans="1:22" s="127" customFormat="1" x14ac:dyDescent="0.25">
      <c r="A1601"/>
      <c r="B1601"/>
      <c r="C1601"/>
      <c r="D1601"/>
      <c r="E1601"/>
      <c r="F1601"/>
      <c r="G1601"/>
      <c r="H1601"/>
      <c r="I1601"/>
      <c r="J1601"/>
      <c r="K1601"/>
      <c r="L1601"/>
      <c r="M1601" s="2"/>
      <c r="N1601" s="2"/>
      <c r="O1601" s="2"/>
      <c r="P1601" s="2"/>
      <c r="Q1601" s="2"/>
      <c r="R1601" s="2"/>
      <c r="S1601" s="2"/>
      <c r="T1601" s="2"/>
      <c r="U1601" s="2"/>
      <c r="V1601" s="2"/>
    </row>
    <row r="1602" spans="1:22" s="127" customFormat="1" x14ac:dyDescent="0.25">
      <c r="A1602"/>
      <c r="B1602"/>
      <c r="C1602"/>
      <c r="D1602"/>
      <c r="E1602"/>
      <c r="F1602"/>
      <c r="G1602"/>
      <c r="H1602"/>
      <c r="I1602"/>
      <c r="J1602"/>
      <c r="K1602"/>
      <c r="L1602"/>
      <c r="M1602" s="2"/>
      <c r="N1602" s="2"/>
      <c r="O1602" s="2"/>
      <c r="P1602" s="2"/>
      <c r="Q1602" s="2"/>
      <c r="R1602" s="2"/>
      <c r="S1602" s="2"/>
      <c r="T1602" s="2"/>
      <c r="U1602" s="2"/>
      <c r="V1602" s="2"/>
    </row>
    <row r="1603" spans="1:22" s="127" customFormat="1" x14ac:dyDescent="0.25">
      <c r="A1603"/>
      <c r="B1603"/>
      <c r="C1603"/>
      <c r="D1603"/>
      <c r="E1603"/>
      <c r="F1603"/>
      <c r="G1603"/>
      <c r="H1603"/>
      <c r="I1603"/>
      <c r="J1603"/>
      <c r="K1603"/>
      <c r="L1603"/>
      <c r="M1603" s="2"/>
      <c r="N1603" s="2"/>
      <c r="O1603" s="2"/>
      <c r="P1603" s="2"/>
      <c r="Q1603" s="2"/>
      <c r="R1603" s="2"/>
      <c r="S1603" s="2"/>
      <c r="T1603" s="2"/>
      <c r="U1603" s="2"/>
      <c r="V1603" s="2"/>
    </row>
    <row r="1604" spans="1:22" s="127" customFormat="1" x14ac:dyDescent="0.25">
      <c r="A1604"/>
      <c r="B1604"/>
      <c r="C1604"/>
      <c r="D1604"/>
      <c r="E1604"/>
      <c r="F1604"/>
      <c r="G1604"/>
      <c r="H1604"/>
      <c r="I1604"/>
      <c r="J1604"/>
      <c r="K1604"/>
      <c r="L1604"/>
      <c r="M1604" s="2"/>
      <c r="N1604" s="2"/>
      <c r="O1604" s="2"/>
      <c r="P1604" s="2"/>
      <c r="Q1604" s="2"/>
      <c r="R1604" s="2"/>
      <c r="S1604" s="2"/>
      <c r="T1604" s="2"/>
      <c r="U1604" s="2"/>
      <c r="V1604" s="2"/>
    </row>
    <row r="1605" spans="1:22" s="127" customFormat="1" x14ac:dyDescent="0.25">
      <c r="A1605"/>
      <c r="B1605"/>
      <c r="C1605"/>
      <c r="D1605"/>
      <c r="E1605"/>
      <c r="F1605"/>
      <c r="G1605"/>
      <c r="H1605"/>
      <c r="I1605"/>
      <c r="J1605"/>
      <c r="K1605"/>
      <c r="L1605"/>
      <c r="M1605" s="2"/>
      <c r="N1605" s="2"/>
      <c r="O1605" s="2"/>
      <c r="P1605" s="2"/>
      <c r="Q1605" s="2"/>
      <c r="R1605" s="2"/>
      <c r="S1605" s="2"/>
      <c r="T1605" s="2"/>
      <c r="U1605" s="2"/>
      <c r="V1605" s="2"/>
    </row>
    <row r="1606" spans="1:22" s="127" customFormat="1" x14ac:dyDescent="0.25">
      <c r="A1606"/>
      <c r="B1606"/>
      <c r="C1606"/>
      <c r="D1606"/>
      <c r="E1606"/>
      <c r="F1606"/>
      <c r="G1606"/>
      <c r="H1606"/>
      <c r="I1606"/>
      <c r="J1606"/>
      <c r="K1606"/>
      <c r="L1606"/>
      <c r="M1606" s="2"/>
      <c r="N1606" s="2"/>
      <c r="O1606" s="2"/>
      <c r="P1606" s="2"/>
      <c r="Q1606" s="2"/>
      <c r="R1606" s="2"/>
      <c r="S1606" s="2"/>
      <c r="T1606" s="2"/>
      <c r="U1606" s="2"/>
      <c r="V1606" s="2"/>
    </row>
    <row r="1607" spans="1:22" s="127" customFormat="1" x14ac:dyDescent="0.25">
      <c r="A1607"/>
      <c r="B1607"/>
      <c r="C1607"/>
      <c r="D1607"/>
      <c r="E1607"/>
      <c r="F1607"/>
      <c r="G1607"/>
      <c r="H1607"/>
      <c r="I1607"/>
      <c r="J1607"/>
      <c r="K1607"/>
      <c r="L1607"/>
      <c r="M1607" s="2"/>
      <c r="N1607" s="2"/>
      <c r="O1607" s="2"/>
      <c r="P1607" s="2"/>
      <c r="Q1607" s="2"/>
      <c r="R1607" s="2"/>
      <c r="S1607" s="2"/>
      <c r="T1607" s="2"/>
      <c r="U1607" s="2"/>
      <c r="V1607" s="2"/>
    </row>
    <row r="1608" spans="1:22" s="127" customFormat="1" x14ac:dyDescent="0.25">
      <c r="A1608"/>
      <c r="B1608"/>
      <c r="C1608"/>
      <c r="D1608"/>
      <c r="E1608"/>
      <c r="F1608"/>
      <c r="G1608"/>
      <c r="H1608"/>
      <c r="I1608"/>
      <c r="J1608"/>
      <c r="K1608"/>
      <c r="L1608"/>
      <c r="M1608" s="2"/>
      <c r="N1608" s="2"/>
      <c r="O1608" s="2"/>
      <c r="P1608" s="2"/>
      <c r="Q1608" s="2"/>
      <c r="R1608" s="2"/>
      <c r="S1608" s="2"/>
      <c r="T1608" s="2"/>
      <c r="U1608" s="2"/>
      <c r="V1608" s="2"/>
    </row>
    <row r="1609" spans="1:22" s="127" customFormat="1" x14ac:dyDescent="0.25">
      <c r="A1609"/>
      <c r="B1609"/>
      <c r="C1609"/>
      <c r="D1609"/>
      <c r="E1609"/>
      <c r="F1609"/>
      <c r="G1609"/>
      <c r="H1609"/>
      <c r="I1609"/>
      <c r="J1609"/>
      <c r="K1609"/>
      <c r="L1609"/>
      <c r="M1609" s="2"/>
      <c r="N1609" s="2"/>
      <c r="O1609" s="2"/>
      <c r="P1609" s="2"/>
      <c r="Q1609" s="2"/>
      <c r="R1609" s="2"/>
      <c r="S1609" s="2"/>
      <c r="T1609" s="2"/>
      <c r="U1609" s="2"/>
      <c r="V1609" s="2"/>
    </row>
    <row r="1610" spans="1:22" s="127" customFormat="1" x14ac:dyDescent="0.25">
      <c r="A1610"/>
      <c r="B1610"/>
      <c r="C1610"/>
      <c r="D1610"/>
      <c r="E1610"/>
      <c r="F1610"/>
      <c r="G1610"/>
      <c r="H1610"/>
      <c r="I1610"/>
      <c r="J1610"/>
      <c r="K1610"/>
      <c r="L1610"/>
      <c r="M1610" s="2"/>
      <c r="N1610" s="2"/>
      <c r="O1610" s="2"/>
      <c r="P1610" s="2"/>
      <c r="Q1610" s="2"/>
      <c r="R1610" s="2"/>
      <c r="S1610" s="2"/>
      <c r="T1610" s="2"/>
      <c r="U1610" s="2"/>
      <c r="V1610" s="2"/>
    </row>
    <row r="1611" spans="1:22" s="127" customFormat="1" x14ac:dyDescent="0.25">
      <c r="A1611"/>
      <c r="B1611"/>
      <c r="C1611"/>
      <c r="D1611"/>
      <c r="E1611"/>
      <c r="F1611"/>
      <c r="G1611"/>
      <c r="H1611"/>
      <c r="I1611"/>
      <c r="J1611"/>
      <c r="K1611"/>
      <c r="L1611"/>
      <c r="M1611" s="2"/>
      <c r="N1611" s="2"/>
      <c r="O1611" s="2"/>
      <c r="P1611" s="2"/>
      <c r="Q1611" s="2"/>
      <c r="R1611" s="2"/>
      <c r="S1611" s="2"/>
      <c r="T1611" s="2"/>
      <c r="U1611" s="2"/>
      <c r="V1611" s="2"/>
    </row>
    <row r="1612" spans="1:22" s="127" customFormat="1" x14ac:dyDescent="0.25">
      <c r="A1612"/>
      <c r="B1612"/>
      <c r="C1612"/>
      <c r="D1612"/>
      <c r="E1612"/>
      <c r="F1612"/>
      <c r="G1612"/>
      <c r="H1612"/>
      <c r="I1612"/>
      <c r="J1612"/>
      <c r="K1612"/>
      <c r="L1612"/>
      <c r="M1612" s="2"/>
      <c r="N1612" s="2"/>
      <c r="O1612" s="2"/>
      <c r="P1612" s="2"/>
      <c r="Q1612" s="2"/>
      <c r="R1612" s="2"/>
      <c r="S1612" s="2"/>
      <c r="T1612" s="2"/>
      <c r="U1612" s="2"/>
      <c r="V1612" s="2"/>
    </row>
    <row r="1613" spans="1:22" s="127" customFormat="1" x14ac:dyDescent="0.25">
      <c r="A1613"/>
      <c r="B1613"/>
      <c r="C1613"/>
      <c r="D1613"/>
      <c r="E1613"/>
      <c r="F1613"/>
      <c r="G1613"/>
      <c r="H1613"/>
      <c r="I1613"/>
      <c r="J1613"/>
      <c r="K1613"/>
      <c r="L1613"/>
      <c r="M1613" s="2"/>
      <c r="N1613" s="2"/>
      <c r="O1613" s="2"/>
      <c r="P1613" s="2"/>
      <c r="Q1613" s="2"/>
      <c r="R1613" s="2"/>
      <c r="S1613" s="2"/>
      <c r="T1613" s="2"/>
      <c r="U1613" s="2"/>
      <c r="V1613" s="2"/>
    </row>
    <row r="1614" spans="1:22" s="127" customFormat="1" x14ac:dyDescent="0.25">
      <c r="A1614"/>
      <c r="B1614"/>
      <c r="C1614"/>
      <c r="D1614"/>
      <c r="E1614"/>
      <c r="F1614"/>
      <c r="G1614"/>
      <c r="H1614"/>
      <c r="I1614"/>
      <c r="J1614"/>
      <c r="K1614"/>
      <c r="L1614"/>
      <c r="M1614" s="2"/>
      <c r="N1614" s="2"/>
      <c r="O1614" s="2"/>
      <c r="P1614" s="2"/>
      <c r="Q1614" s="2"/>
      <c r="R1614" s="2"/>
      <c r="S1614" s="2"/>
      <c r="T1614" s="2"/>
      <c r="U1614" s="2"/>
      <c r="V1614" s="2"/>
    </row>
    <row r="1615" spans="1:22" s="127" customFormat="1" x14ac:dyDescent="0.25">
      <c r="A1615"/>
      <c r="B1615"/>
      <c r="C1615"/>
      <c r="D1615"/>
      <c r="E1615"/>
      <c r="F1615"/>
      <c r="G1615"/>
      <c r="H1615"/>
      <c r="I1615"/>
      <c r="J1615"/>
      <c r="K1615"/>
      <c r="L1615"/>
      <c r="M1615" s="2"/>
      <c r="N1615" s="2"/>
      <c r="O1615" s="2"/>
      <c r="P1615" s="2"/>
      <c r="Q1615" s="2"/>
      <c r="R1615" s="2"/>
      <c r="S1615" s="2"/>
      <c r="T1615" s="2"/>
      <c r="U1615" s="2"/>
      <c r="V1615" s="2"/>
    </row>
    <row r="1616" spans="1:22" s="127" customFormat="1" x14ac:dyDescent="0.25">
      <c r="A1616"/>
      <c r="B1616"/>
      <c r="C1616"/>
      <c r="D1616"/>
      <c r="E1616"/>
      <c r="F1616"/>
      <c r="G1616"/>
      <c r="H1616"/>
      <c r="I1616"/>
      <c r="J1616"/>
      <c r="K1616"/>
      <c r="L1616"/>
      <c r="M1616" s="2"/>
      <c r="N1616" s="2"/>
      <c r="O1616" s="2"/>
      <c r="P1616" s="2"/>
      <c r="Q1616" s="2"/>
      <c r="R1616" s="2"/>
      <c r="S1616" s="2"/>
      <c r="T1616" s="2"/>
      <c r="U1616" s="2"/>
      <c r="V1616" s="2"/>
    </row>
    <row r="1617" spans="1:22" s="127" customFormat="1" x14ac:dyDescent="0.25">
      <c r="A1617"/>
      <c r="B1617"/>
      <c r="C1617"/>
      <c r="D1617"/>
      <c r="E1617"/>
      <c r="F1617"/>
      <c r="G1617"/>
      <c r="H1617"/>
      <c r="I1617"/>
      <c r="J1617"/>
      <c r="K1617"/>
      <c r="L1617"/>
      <c r="M1617" s="2"/>
      <c r="N1617" s="2"/>
      <c r="O1617" s="2"/>
      <c r="P1617" s="2"/>
      <c r="Q1617" s="2"/>
      <c r="R1617" s="2"/>
      <c r="S1617" s="2"/>
      <c r="T1617" s="2"/>
      <c r="U1617" s="2"/>
      <c r="V1617" s="2"/>
    </row>
    <row r="1618" spans="1:22" s="127" customFormat="1" x14ac:dyDescent="0.25">
      <c r="A1618"/>
      <c r="B1618"/>
      <c r="C1618"/>
      <c r="D1618"/>
      <c r="E1618"/>
      <c r="F1618"/>
      <c r="G1618"/>
      <c r="H1618"/>
      <c r="I1618"/>
      <c r="J1618"/>
      <c r="K1618"/>
      <c r="L1618"/>
      <c r="M1618" s="2"/>
      <c r="N1618" s="2"/>
      <c r="O1618" s="2"/>
      <c r="P1618" s="2"/>
      <c r="Q1618" s="2"/>
      <c r="R1618" s="2"/>
      <c r="S1618" s="2"/>
      <c r="T1618" s="2"/>
      <c r="U1618" s="2"/>
      <c r="V1618" s="2"/>
    </row>
    <row r="1619" spans="1:22" s="127" customFormat="1" x14ac:dyDescent="0.25">
      <c r="A1619"/>
      <c r="B1619"/>
      <c r="C1619"/>
      <c r="D1619"/>
      <c r="E1619"/>
      <c r="F1619"/>
      <c r="G1619"/>
      <c r="H1619"/>
      <c r="I1619"/>
      <c r="J1619"/>
      <c r="K1619"/>
      <c r="L1619"/>
      <c r="M1619" s="2"/>
      <c r="N1619" s="2"/>
      <c r="O1619" s="2"/>
      <c r="P1619" s="2"/>
      <c r="Q1619" s="2"/>
      <c r="R1619" s="2"/>
      <c r="S1619" s="2"/>
      <c r="T1619" s="2"/>
      <c r="U1619" s="2"/>
      <c r="V1619" s="2"/>
    </row>
    <row r="1620" spans="1:22" s="127" customFormat="1" x14ac:dyDescent="0.25">
      <c r="A1620"/>
      <c r="B1620"/>
      <c r="C1620"/>
      <c r="D1620"/>
      <c r="E1620"/>
      <c r="F1620"/>
      <c r="G1620"/>
      <c r="H1620"/>
      <c r="I1620"/>
      <c r="J1620"/>
      <c r="K1620"/>
      <c r="L1620"/>
      <c r="M1620" s="2"/>
      <c r="N1620" s="2"/>
      <c r="O1620" s="2"/>
      <c r="P1620" s="2"/>
      <c r="Q1620" s="2"/>
      <c r="R1620" s="2"/>
      <c r="S1620" s="2"/>
      <c r="T1620" s="2"/>
      <c r="U1620" s="2"/>
      <c r="V1620" s="2"/>
    </row>
    <row r="1621" spans="1:22" s="127" customFormat="1" x14ac:dyDescent="0.25">
      <c r="A1621"/>
      <c r="B1621"/>
      <c r="C1621"/>
      <c r="D1621"/>
      <c r="E1621"/>
      <c r="F1621"/>
      <c r="G1621"/>
      <c r="H1621"/>
      <c r="I1621"/>
      <c r="J1621"/>
      <c r="K1621"/>
      <c r="L1621"/>
      <c r="M1621" s="2"/>
      <c r="N1621" s="2"/>
      <c r="O1621" s="2"/>
      <c r="P1621" s="2"/>
      <c r="Q1621" s="2"/>
      <c r="R1621" s="2"/>
      <c r="S1621" s="2"/>
      <c r="T1621" s="2"/>
      <c r="U1621" s="2"/>
      <c r="V1621" s="2"/>
    </row>
    <row r="1622" spans="1:22" s="127" customFormat="1" x14ac:dyDescent="0.25">
      <c r="A1622"/>
      <c r="B1622"/>
      <c r="C1622"/>
      <c r="D1622"/>
      <c r="E1622"/>
      <c r="F1622"/>
      <c r="G1622"/>
      <c r="H1622"/>
      <c r="I1622"/>
      <c r="J1622"/>
      <c r="K1622"/>
      <c r="L1622"/>
      <c r="M1622" s="2"/>
      <c r="N1622" s="2"/>
      <c r="O1622" s="2"/>
      <c r="P1622" s="2"/>
      <c r="Q1622" s="2"/>
      <c r="R1622" s="2"/>
      <c r="S1622" s="2"/>
      <c r="T1622" s="2"/>
      <c r="U1622" s="2"/>
      <c r="V1622" s="2"/>
    </row>
    <row r="1623" spans="1:22" s="127" customFormat="1" x14ac:dyDescent="0.25">
      <c r="A1623"/>
      <c r="B1623"/>
      <c r="C1623"/>
      <c r="D1623"/>
      <c r="E1623"/>
      <c r="F1623"/>
      <c r="G1623"/>
      <c r="H1623"/>
      <c r="I1623"/>
      <c r="J1623"/>
      <c r="K1623"/>
      <c r="L1623"/>
      <c r="M1623" s="2"/>
      <c r="N1623" s="2"/>
      <c r="O1623" s="2"/>
      <c r="P1623" s="2"/>
      <c r="Q1623" s="2"/>
      <c r="R1623" s="2"/>
      <c r="S1623" s="2"/>
      <c r="T1623" s="2"/>
      <c r="U1623" s="2"/>
      <c r="V1623" s="2"/>
    </row>
    <row r="1624" spans="1:22" s="127" customFormat="1" x14ac:dyDescent="0.25">
      <c r="A1624"/>
      <c r="B1624"/>
      <c r="C1624"/>
      <c r="D1624"/>
      <c r="E1624"/>
      <c r="F1624"/>
      <c r="G1624"/>
      <c r="H1624"/>
      <c r="I1624"/>
      <c r="J1624"/>
      <c r="K1624"/>
      <c r="L1624"/>
      <c r="M1624" s="2"/>
      <c r="N1624" s="2"/>
      <c r="O1624" s="2"/>
      <c r="P1624" s="2"/>
      <c r="Q1624" s="2"/>
      <c r="R1624" s="2"/>
      <c r="S1624" s="2"/>
      <c r="T1624" s="2"/>
      <c r="U1624" s="2"/>
      <c r="V1624" s="2"/>
    </row>
    <row r="1625" spans="1:22" s="127" customFormat="1" x14ac:dyDescent="0.25">
      <c r="A1625"/>
      <c r="B1625"/>
      <c r="C1625"/>
      <c r="D1625"/>
      <c r="E1625"/>
      <c r="F1625"/>
      <c r="G1625"/>
      <c r="H1625"/>
      <c r="I1625"/>
      <c r="J1625"/>
      <c r="K1625"/>
      <c r="L1625"/>
      <c r="M1625" s="2"/>
      <c r="N1625" s="2"/>
      <c r="O1625" s="2"/>
      <c r="P1625" s="2"/>
      <c r="Q1625" s="2"/>
      <c r="R1625" s="2"/>
      <c r="S1625" s="2"/>
      <c r="T1625" s="2"/>
      <c r="U1625" s="2"/>
      <c r="V1625" s="2"/>
    </row>
    <row r="1626" spans="1:22" s="127" customFormat="1" x14ac:dyDescent="0.25">
      <c r="A1626"/>
      <c r="B1626"/>
      <c r="C1626"/>
      <c r="D1626"/>
      <c r="E1626"/>
      <c r="F1626"/>
      <c r="G1626"/>
      <c r="H1626"/>
      <c r="I1626"/>
      <c r="J1626"/>
      <c r="K1626"/>
      <c r="L1626"/>
      <c r="M1626" s="2"/>
      <c r="N1626" s="2"/>
      <c r="O1626" s="2"/>
      <c r="P1626" s="2"/>
      <c r="Q1626" s="2"/>
      <c r="R1626" s="2"/>
      <c r="S1626" s="2"/>
      <c r="T1626" s="2"/>
      <c r="U1626" s="2"/>
      <c r="V1626" s="2"/>
    </row>
    <row r="1627" spans="1:22" s="127" customFormat="1" x14ac:dyDescent="0.25">
      <c r="A1627"/>
      <c r="B1627"/>
      <c r="C1627"/>
      <c r="D1627"/>
      <c r="E1627"/>
      <c r="F1627"/>
      <c r="G1627"/>
      <c r="H1627"/>
      <c r="I1627"/>
      <c r="J1627"/>
      <c r="K1627"/>
      <c r="L1627"/>
      <c r="M1627" s="2"/>
      <c r="N1627" s="2"/>
      <c r="O1627" s="2"/>
      <c r="P1627" s="2"/>
      <c r="Q1627" s="2"/>
      <c r="R1627" s="2"/>
      <c r="S1627" s="2"/>
      <c r="T1627" s="2"/>
      <c r="U1627" s="2"/>
      <c r="V1627" s="2"/>
    </row>
    <row r="1628" spans="1:22" s="127" customFormat="1" x14ac:dyDescent="0.25">
      <c r="A1628"/>
      <c r="B1628"/>
      <c r="C1628"/>
      <c r="D1628"/>
      <c r="E1628"/>
      <c r="F1628"/>
      <c r="G1628"/>
      <c r="H1628"/>
      <c r="I1628"/>
      <c r="J1628"/>
      <c r="K1628"/>
      <c r="L1628"/>
      <c r="M1628" s="2"/>
      <c r="N1628" s="2"/>
      <c r="O1628" s="2"/>
      <c r="P1628" s="2"/>
      <c r="Q1628" s="2"/>
      <c r="R1628" s="2"/>
      <c r="S1628" s="2"/>
      <c r="T1628" s="2"/>
      <c r="U1628" s="2"/>
      <c r="V1628" s="2"/>
    </row>
    <row r="1629" spans="1:22" s="127" customFormat="1" x14ac:dyDescent="0.25">
      <c r="A1629"/>
      <c r="B1629"/>
      <c r="C1629"/>
      <c r="D1629"/>
      <c r="E1629"/>
      <c r="F1629"/>
      <c r="G1629"/>
      <c r="H1629"/>
      <c r="I1629"/>
      <c r="J1629"/>
      <c r="K1629"/>
      <c r="L1629"/>
      <c r="M1629" s="2"/>
      <c r="N1629" s="2"/>
      <c r="O1629" s="2"/>
      <c r="P1629" s="2"/>
      <c r="Q1629" s="2"/>
      <c r="R1629" s="2"/>
      <c r="S1629" s="2"/>
      <c r="T1629" s="2"/>
      <c r="U1629" s="2"/>
      <c r="V1629" s="2"/>
    </row>
    <row r="1630" spans="1:22" s="127" customFormat="1" x14ac:dyDescent="0.25">
      <c r="A1630"/>
      <c r="B1630"/>
      <c r="C1630"/>
      <c r="D1630"/>
      <c r="E1630"/>
      <c r="F1630"/>
      <c r="G1630"/>
      <c r="H1630"/>
      <c r="I1630"/>
      <c r="J1630"/>
      <c r="K1630"/>
      <c r="L1630"/>
      <c r="M1630" s="2"/>
      <c r="N1630" s="2"/>
      <c r="O1630" s="2"/>
      <c r="P1630" s="2"/>
      <c r="Q1630" s="2"/>
      <c r="R1630" s="2"/>
      <c r="S1630" s="2"/>
      <c r="T1630" s="2"/>
      <c r="U1630" s="2"/>
      <c r="V1630" s="2"/>
    </row>
    <row r="1631" spans="1:22" s="127" customFormat="1" x14ac:dyDescent="0.25">
      <c r="A1631"/>
      <c r="B1631"/>
      <c r="C1631"/>
      <c r="D1631"/>
      <c r="E1631"/>
      <c r="F1631"/>
      <c r="G1631"/>
      <c r="H1631"/>
      <c r="I1631"/>
      <c r="J1631"/>
      <c r="K1631"/>
      <c r="L1631"/>
      <c r="M1631" s="2"/>
      <c r="N1631" s="2"/>
      <c r="O1631" s="2"/>
      <c r="P1631" s="2"/>
      <c r="Q1631" s="2"/>
      <c r="R1631" s="2"/>
      <c r="S1631" s="2"/>
      <c r="T1631" s="2"/>
      <c r="U1631" s="2"/>
      <c r="V1631" s="2"/>
    </row>
    <row r="1632" spans="1:22" s="127" customFormat="1" x14ac:dyDescent="0.25">
      <c r="A1632"/>
      <c r="B1632"/>
      <c r="C1632"/>
      <c r="D1632"/>
      <c r="E1632"/>
      <c r="F1632"/>
      <c r="G1632"/>
      <c r="H1632"/>
      <c r="I1632"/>
      <c r="J1632"/>
      <c r="K1632"/>
      <c r="L1632"/>
      <c r="M1632" s="2"/>
      <c r="N1632" s="2"/>
      <c r="O1632" s="2"/>
      <c r="P1632" s="2"/>
      <c r="Q1632" s="2"/>
      <c r="R1632" s="2"/>
      <c r="S1632" s="2"/>
      <c r="T1632" s="2"/>
      <c r="U1632" s="2"/>
      <c r="V1632" s="2"/>
    </row>
    <row r="1633" spans="1:22" s="127" customFormat="1" x14ac:dyDescent="0.25">
      <c r="A1633"/>
      <c r="B1633"/>
      <c r="C1633"/>
      <c r="D1633"/>
      <c r="E1633"/>
      <c r="F1633"/>
      <c r="G1633"/>
      <c r="H1633"/>
      <c r="I1633"/>
      <c r="J1633"/>
      <c r="K1633"/>
      <c r="L1633"/>
      <c r="M1633" s="2"/>
      <c r="N1633" s="2"/>
      <c r="O1633" s="2"/>
      <c r="P1633" s="2"/>
      <c r="Q1633" s="2"/>
      <c r="R1633" s="2"/>
      <c r="S1633" s="2"/>
      <c r="T1633" s="2"/>
      <c r="U1633" s="2"/>
      <c r="V1633" s="2"/>
    </row>
    <row r="1634" spans="1:22" s="127" customFormat="1" x14ac:dyDescent="0.25">
      <c r="A1634"/>
      <c r="B1634"/>
      <c r="C1634"/>
      <c r="D1634"/>
      <c r="E1634"/>
      <c r="F1634"/>
      <c r="G1634"/>
      <c r="H1634"/>
      <c r="I1634"/>
      <c r="J1634"/>
      <c r="K1634"/>
      <c r="L1634"/>
      <c r="M1634" s="2"/>
      <c r="N1634" s="2"/>
      <c r="O1634" s="2"/>
      <c r="P1634" s="2"/>
      <c r="Q1634" s="2"/>
      <c r="R1634" s="2"/>
      <c r="S1634" s="2"/>
      <c r="T1634" s="2"/>
      <c r="U1634" s="2"/>
      <c r="V1634" s="2"/>
    </row>
    <row r="1635" spans="1:22" s="127" customFormat="1" x14ac:dyDescent="0.25">
      <c r="A1635"/>
      <c r="B1635"/>
      <c r="C1635"/>
      <c r="D1635"/>
      <c r="E1635"/>
      <c r="F1635"/>
      <c r="G1635"/>
      <c r="H1635"/>
      <c r="I1635"/>
      <c r="J1635"/>
      <c r="K1635"/>
      <c r="L1635"/>
      <c r="M1635" s="2"/>
      <c r="N1635" s="2"/>
      <c r="O1635" s="2"/>
      <c r="P1635" s="2"/>
      <c r="Q1635" s="2"/>
      <c r="R1635" s="2"/>
      <c r="S1635" s="2"/>
      <c r="T1635" s="2"/>
      <c r="U1635" s="2"/>
      <c r="V1635" s="2"/>
    </row>
    <row r="1636" spans="1:22" s="127" customFormat="1" x14ac:dyDescent="0.25">
      <c r="A1636"/>
      <c r="B1636"/>
      <c r="C1636"/>
      <c r="D1636"/>
      <c r="E1636"/>
      <c r="F1636"/>
      <c r="G1636"/>
      <c r="H1636"/>
      <c r="I1636"/>
      <c r="J1636"/>
      <c r="K1636"/>
      <c r="L1636"/>
      <c r="M1636" s="2"/>
      <c r="N1636" s="2"/>
      <c r="O1636" s="2"/>
      <c r="P1636" s="2"/>
      <c r="Q1636" s="2"/>
      <c r="R1636" s="2"/>
      <c r="S1636" s="2"/>
      <c r="T1636" s="2"/>
      <c r="U1636" s="2"/>
      <c r="V1636" s="2"/>
    </row>
    <row r="1637" spans="1:22" s="127" customFormat="1" x14ac:dyDescent="0.25">
      <c r="A1637"/>
      <c r="B1637"/>
      <c r="C1637"/>
      <c r="D1637"/>
      <c r="E1637"/>
      <c r="F1637"/>
      <c r="G1637"/>
      <c r="H1637"/>
      <c r="I1637"/>
      <c r="J1637"/>
      <c r="K1637"/>
      <c r="L1637"/>
      <c r="M1637" s="2"/>
      <c r="N1637" s="2"/>
      <c r="O1637" s="2"/>
      <c r="P1637" s="2"/>
      <c r="Q1637" s="2"/>
      <c r="R1637" s="2"/>
      <c r="S1637" s="2"/>
      <c r="T1637" s="2"/>
      <c r="U1637" s="2"/>
      <c r="V1637" s="2"/>
    </row>
    <row r="1638" spans="1:22" s="127" customFormat="1" x14ac:dyDescent="0.25">
      <c r="A1638"/>
      <c r="B1638"/>
      <c r="C1638"/>
      <c r="D1638"/>
      <c r="E1638"/>
      <c r="F1638"/>
      <c r="G1638"/>
      <c r="H1638"/>
      <c r="I1638"/>
      <c r="J1638"/>
      <c r="K1638"/>
      <c r="L1638"/>
      <c r="M1638" s="2"/>
      <c r="N1638" s="2"/>
      <c r="O1638" s="2"/>
      <c r="P1638" s="2"/>
      <c r="Q1638" s="2"/>
      <c r="R1638" s="2"/>
      <c r="S1638" s="2"/>
      <c r="T1638" s="2"/>
      <c r="U1638" s="2"/>
      <c r="V1638" s="2"/>
    </row>
    <row r="1639" spans="1:22" s="127" customFormat="1" x14ac:dyDescent="0.25">
      <c r="A1639"/>
      <c r="B1639"/>
      <c r="C1639"/>
      <c r="D1639"/>
      <c r="E1639"/>
      <c r="F1639"/>
      <c r="G1639"/>
      <c r="H1639"/>
      <c r="I1639"/>
      <c r="J1639"/>
      <c r="K1639"/>
      <c r="L1639"/>
      <c r="M1639" s="2"/>
      <c r="N1639" s="2"/>
      <c r="O1639" s="2"/>
      <c r="P1639" s="2"/>
      <c r="Q1639" s="2"/>
      <c r="R1639" s="2"/>
      <c r="S1639" s="2"/>
      <c r="T1639" s="2"/>
      <c r="U1639" s="2"/>
      <c r="V1639" s="2"/>
    </row>
    <row r="1640" spans="1:22" s="127" customFormat="1" x14ac:dyDescent="0.25">
      <c r="A1640"/>
      <c r="B1640"/>
      <c r="C1640"/>
      <c r="D1640"/>
      <c r="E1640"/>
      <c r="F1640"/>
      <c r="G1640"/>
      <c r="H1640"/>
      <c r="I1640"/>
      <c r="J1640"/>
      <c r="K1640"/>
      <c r="L1640"/>
      <c r="M1640" s="2"/>
      <c r="N1640" s="2"/>
      <c r="O1640" s="2"/>
      <c r="P1640" s="2"/>
      <c r="Q1640" s="2"/>
      <c r="R1640" s="2"/>
      <c r="S1640" s="2"/>
      <c r="T1640" s="2"/>
      <c r="U1640" s="2"/>
      <c r="V1640" s="2"/>
    </row>
    <row r="1641" spans="1:22" s="127" customFormat="1" x14ac:dyDescent="0.25">
      <c r="A1641"/>
      <c r="B1641"/>
      <c r="C1641"/>
      <c r="D1641"/>
      <c r="E1641"/>
      <c r="F1641"/>
      <c r="G1641"/>
      <c r="H1641"/>
      <c r="I1641"/>
      <c r="J1641"/>
      <c r="K1641"/>
      <c r="L1641"/>
      <c r="M1641" s="2"/>
      <c r="N1641" s="2"/>
      <c r="O1641" s="2"/>
      <c r="P1641" s="2"/>
      <c r="Q1641" s="2"/>
      <c r="R1641" s="2"/>
      <c r="S1641" s="2"/>
      <c r="T1641" s="2"/>
      <c r="U1641" s="2"/>
      <c r="V1641" s="2"/>
    </row>
    <row r="1642" spans="1:22" s="127" customFormat="1" x14ac:dyDescent="0.25">
      <c r="A1642"/>
      <c r="B1642"/>
      <c r="C1642"/>
      <c r="D1642"/>
      <c r="E1642"/>
      <c r="F1642"/>
      <c r="G1642"/>
      <c r="H1642"/>
      <c r="I1642"/>
      <c r="J1642"/>
      <c r="K1642"/>
      <c r="L1642"/>
      <c r="M1642" s="2"/>
      <c r="N1642" s="2"/>
      <c r="O1642" s="2"/>
      <c r="P1642" s="2"/>
      <c r="Q1642" s="2"/>
      <c r="R1642" s="2"/>
      <c r="S1642" s="2"/>
      <c r="T1642" s="2"/>
      <c r="U1642" s="2"/>
      <c r="V1642" s="2"/>
    </row>
    <row r="1643" spans="1:22" s="127" customFormat="1" x14ac:dyDescent="0.25">
      <c r="A1643"/>
      <c r="B1643"/>
      <c r="C1643"/>
      <c r="D1643"/>
      <c r="E1643"/>
      <c r="F1643"/>
      <c r="G1643"/>
      <c r="H1643"/>
      <c r="I1643"/>
      <c r="J1643"/>
      <c r="K1643"/>
      <c r="L1643"/>
      <c r="M1643" s="2"/>
      <c r="N1643" s="2"/>
      <c r="O1643" s="2"/>
      <c r="P1643" s="2"/>
      <c r="Q1643" s="2"/>
      <c r="R1643" s="2"/>
      <c r="S1643" s="2"/>
      <c r="T1643" s="2"/>
      <c r="U1643" s="2"/>
      <c r="V1643" s="2"/>
    </row>
    <row r="1644" spans="1:22" s="127" customFormat="1" x14ac:dyDescent="0.25">
      <c r="A1644"/>
      <c r="B1644"/>
      <c r="C1644"/>
      <c r="D1644"/>
      <c r="E1644"/>
      <c r="F1644"/>
      <c r="G1644"/>
      <c r="H1644"/>
      <c r="I1644"/>
      <c r="J1644"/>
      <c r="K1644"/>
      <c r="L1644"/>
      <c r="M1644" s="2"/>
      <c r="N1644" s="2"/>
      <c r="O1644" s="2"/>
      <c r="P1644" s="2"/>
      <c r="Q1644" s="2"/>
      <c r="R1644" s="2"/>
      <c r="S1644" s="2"/>
      <c r="T1644" s="2"/>
      <c r="U1644" s="2"/>
      <c r="V1644" s="2"/>
    </row>
    <row r="1645" spans="1:22" s="127" customFormat="1" x14ac:dyDescent="0.25">
      <c r="A1645"/>
      <c r="B1645"/>
      <c r="C1645"/>
      <c r="D1645"/>
      <c r="E1645"/>
      <c r="F1645"/>
      <c r="G1645"/>
      <c r="H1645"/>
      <c r="I1645"/>
      <c r="J1645"/>
      <c r="K1645"/>
      <c r="L1645"/>
      <c r="M1645" s="2"/>
      <c r="N1645" s="2"/>
      <c r="O1645" s="2"/>
      <c r="P1645" s="2"/>
      <c r="Q1645" s="2"/>
      <c r="R1645" s="2"/>
      <c r="S1645" s="2"/>
      <c r="T1645" s="2"/>
      <c r="U1645" s="2"/>
      <c r="V1645" s="2"/>
    </row>
    <row r="1646" spans="1:22" s="127" customFormat="1" x14ac:dyDescent="0.25">
      <c r="A1646"/>
      <c r="B1646"/>
      <c r="C1646"/>
      <c r="D1646"/>
      <c r="E1646"/>
      <c r="F1646"/>
      <c r="G1646"/>
      <c r="H1646"/>
      <c r="I1646"/>
      <c r="J1646"/>
      <c r="K1646"/>
      <c r="L1646"/>
      <c r="M1646" s="2"/>
      <c r="N1646" s="2"/>
      <c r="O1646" s="2"/>
      <c r="P1646" s="2"/>
      <c r="Q1646" s="2"/>
      <c r="R1646" s="2"/>
      <c r="S1646" s="2"/>
      <c r="T1646" s="2"/>
      <c r="U1646" s="2"/>
      <c r="V1646" s="2"/>
    </row>
    <row r="1647" spans="1:22" s="127" customFormat="1" x14ac:dyDescent="0.25">
      <c r="A1647"/>
      <c r="B1647"/>
      <c r="C1647"/>
      <c r="D1647"/>
      <c r="E1647"/>
      <c r="F1647"/>
      <c r="G1647"/>
      <c r="H1647"/>
      <c r="I1647"/>
      <c r="J1647"/>
      <c r="K1647"/>
      <c r="L1647"/>
      <c r="M1647" s="2"/>
      <c r="N1647" s="2"/>
      <c r="O1647" s="2"/>
      <c r="P1647" s="2"/>
      <c r="Q1647" s="2"/>
      <c r="R1647" s="2"/>
      <c r="S1647" s="2"/>
      <c r="T1647" s="2"/>
      <c r="U1647" s="2"/>
      <c r="V1647" s="2"/>
    </row>
    <row r="1648" spans="1:22" s="127" customFormat="1" x14ac:dyDescent="0.25">
      <c r="A1648"/>
      <c r="B1648"/>
      <c r="C1648"/>
      <c r="D1648"/>
      <c r="E1648"/>
      <c r="F1648"/>
      <c r="G1648"/>
      <c r="H1648"/>
      <c r="I1648"/>
      <c r="J1648"/>
      <c r="K1648"/>
      <c r="L1648"/>
      <c r="M1648" s="2"/>
      <c r="N1648" s="2"/>
      <c r="O1648" s="2"/>
      <c r="P1648" s="2"/>
      <c r="Q1648" s="2"/>
      <c r="R1648" s="2"/>
      <c r="S1648" s="2"/>
      <c r="T1648" s="2"/>
      <c r="U1648" s="2"/>
      <c r="V1648" s="2"/>
    </row>
    <row r="1649" spans="1:22" s="127" customFormat="1" x14ac:dyDescent="0.25">
      <c r="A1649"/>
      <c r="B1649"/>
      <c r="C1649"/>
      <c r="D1649"/>
      <c r="E1649"/>
      <c r="F1649"/>
      <c r="G1649"/>
      <c r="H1649"/>
      <c r="I1649"/>
      <c r="J1649"/>
      <c r="K1649"/>
      <c r="L1649"/>
      <c r="M1649" s="2"/>
      <c r="N1649" s="2"/>
      <c r="O1649" s="2"/>
      <c r="P1649" s="2"/>
      <c r="Q1649" s="2"/>
      <c r="R1649" s="2"/>
      <c r="S1649" s="2"/>
      <c r="T1649" s="2"/>
      <c r="U1649" s="2"/>
      <c r="V1649" s="2"/>
    </row>
    <row r="1650" spans="1:22" s="127" customFormat="1" x14ac:dyDescent="0.25">
      <c r="A1650"/>
      <c r="B1650"/>
      <c r="C1650"/>
      <c r="D1650"/>
      <c r="E1650"/>
      <c r="F1650"/>
      <c r="G1650"/>
      <c r="H1650"/>
      <c r="I1650"/>
      <c r="J1650"/>
      <c r="K1650"/>
      <c r="L1650"/>
      <c r="M1650" s="2"/>
      <c r="N1650" s="2"/>
      <c r="O1650" s="2"/>
      <c r="P1650" s="2"/>
      <c r="Q1650" s="2"/>
      <c r="R1650" s="2"/>
      <c r="S1650" s="2"/>
      <c r="T1650" s="2"/>
      <c r="U1650" s="2"/>
      <c r="V1650" s="2"/>
    </row>
    <row r="1651" spans="1:22" s="127" customFormat="1" x14ac:dyDescent="0.25">
      <c r="A1651"/>
      <c r="B1651"/>
      <c r="C1651"/>
      <c r="D1651"/>
      <c r="E1651"/>
      <c r="F1651"/>
      <c r="G1651"/>
      <c r="H1651"/>
      <c r="I1651"/>
      <c r="J1651"/>
      <c r="K1651"/>
      <c r="L1651"/>
      <c r="M1651" s="2"/>
      <c r="N1651" s="2"/>
      <c r="O1651" s="2"/>
      <c r="P1651" s="2"/>
      <c r="Q1651" s="2"/>
      <c r="R1651" s="2"/>
      <c r="S1651" s="2"/>
      <c r="T1651" s="2"/>
      <c r="U1651" s="2"/>
      <c r="V1651" s="2"/>
    </row>
    <row r="1652" spans="1:22" s="127" customFormat="1" x14ac:dyDescent="0.25">
      <c r="A1652"/>
      <c r="B1652"/>
      <c r="C1652"/>
      <c r="D1652"/>
      <c r="E1652"/>
      <c r="F1652"/>
      <c r="G1652"/>
      <c r="H1652"/>
      <c r="I1652"/>
      <c r="J1652"/>
      <c r="K1652"/>
      <c r="L1652"/>
      <c r="M1652" s="2"/>
      <c r="N1652" s="2"/>
      <c r="O1652" s="2"/>
      <c r="P1652" s="2"/>
      <c r="Q1652" s="2"/>
      <c r="R1652" s="2"/>
      <c r="S1652" s="2"/>
      <c r="T1652" s="2"/>
      <c r="U1652" s="2"/>
      <c r="V1652" s="2"/>
    </row>
    <row r="1653" spans="1:22" s="127" customFormat="1" x14ac:dyDescent="0.25">
      <c r="A1653"/>
      <c r="B1653"/>
      <c r="C1653"/>
      <c r="D1653"/>
      <c r="E1653"/>
      <c r="F1653"/>
      <c r="G1653"/>
      <c r="H1653"/>
      <c r="I1653"/>
      <c r="J1653"/>
      <c r="K1653"/>
      <c r="L1653"/>
      <c r="M1653" s="2"/>
      <c r="N1653" s="2"/>
      <c r="O1653" s="2"/>
      <c r="P1653" s="2"/>
      <c r="Q1653" s="2"/>
      <c r="R1653" s="2"/>
      <c r="S1653" s="2"/>
      <c r="T1653" s="2"/>
      <c r="U1653" s="2"/>
      <c r="V1653" s="2"/>
    </row>
    <row r="1654" spans="1:22" s="127" customFormat="1" x14ac:dyDescent="0.25">
      <c r="A1654"/>
      <c r="B1654"/>
      <c r="C1654"/>
      <c r="D1654"/>
      <c r="E1654"/>
      <c r="F1654"/>
      <c r="G1654"/>
      <c r="H1654"/>
      <c r="I1654"/>
      <c r="J1654"/>
      <c r="K1654"/>
      <c r="L1654"/>
      <c r="M1654" s="2"/>
      <c r="N1654" s="2"/>
      <c r="O1654" s="2"/>
      <c r="P1654" s="2"/>
      <c r="Q1654" s="2"/>
      <c r="R1654" s="2"/>
      <c r="S1654" s="2"/>
      <c r="T1654" s="2"/>
      <c r="U1654" s="2"/>
      <c r="V1654" s="2"/>
    </row>
    <row r="1655" spans="1:22" s="127" customFormat="1" x14ac:dyDescent="0.25">
      <c r="A1655"/>
      <c r="B1655"/>
      <c r="C1655"/>
      <c r="D1655"/>
      <c r="E1655"/>
      <c r="F1655"/>
      <c r="G1655"/>
      <c r="H1655"/>
      <c r="I1655"/>
      <c r="J1655"/>
      <c r="K1655"/>
      <c r="L1655"/>
      <c r="M1655" s="2"/>
      <c r="N1655" s="2"/>
      <c r="O1655" s="2"/>
      <c r="P1655" s="2"/>
      <c r="Q1655" s="2"/>
      <c r="R1655" s="2"/>
      <c r="S1655" s="2"/>
      <c r="T1655" s="2"/>
      <c r="U1655" s="2"/>
      <c r="V1655" s="2"/>
    </row>
    <row r="1656" spans="1:22" s="127" customFormat="1" x14ac:dyDescent="0.25">
      <c r="A1656"/>
      <c r="B1656"/>
      <c r="C1656"/>
      <c r="D1656"/>
      <c r="E1656"/>
      <c r="F1656"/>
      <c r="G1656"/>
      <c r="H1656"/>
      <c r="I1656"/>
      <c r="J1656"/>
      <c r="K1656"/>
      <c r="L1656"/>
      <c r="M1656" s="2"/>
      <c r="N1656" s="2"/>
      <c r="O1656" s="2"/>
      <c r="P1656" s="2"/>
      <c r="Q1656" s="2"/>
      <c r="R1656" s="2"/>
      <c r="S1656" s="2"/>
      <c r="T1656" s="2"/>
      <c r="U1656" s="2"/>
      <c r="V1656" s="2"/>
    </row>
    <row r="1657" spans="1:22" s="127" customFormat="1" x14ac:dyDescent="0.25">
      <c r="A1657"/>
      <c r="B1657"/>
      <c r="C1657"/>
      <c r="D1657"/>
      <c r="E1657"/>
      <c r="F1657"/>
      <c r="G1657"/>
      <c r="H1657"/>
      <c r="I1657"/>
      <c r="J1657"/>
      <c r="K1657"/>
      <c r="L1657"/>
      <c r="M1657" s="2"/>
      <c r="N1657" s="2"/>
      <c r="O1657" s="2"/>
      <c r="P1657" s="2"/>
      <c r="Q1657" s="2"/>
      <c r="R1657" s="2"/>
      <c r="S1657" s="2"/>
      <c r="T1657" s="2"/>
      <c r="U1657" s="2"/>
      <c r="V1657" s="2"/>
    </row>
    <row r="1658" spans="1:22" s="127" customFormat="1" x14ac:dyDescent="0.25">
      <c r="A1658"/>
      <c r="B1658"/>
      <c r="C1658"/>
      <c r="D1658"/>
      <c r="E1658"/>
      <c r="F1658"/>
      <c r="G1658"/>
      <c r="H1658"/>
      <c r="I1658"/>
      <c r="J1658"/>
      <c r="K1658"/>
      <c r="L1658"/>
      <c r="M1658" s="2"/>
      <c r="N1658" s="2"/>
      <c r="O1658" s="2"/>
      <c r="P1658" s="2"/>
      <c r="Q1658" s="2"/>
      <c r="R1658" s="2"/>
      <c r="S1658" s="2"/>
      <c r="T1658" s="2"/>
      <c r="U1658" s="2"/>
      <c r="V1658" s="2"/>
    </row>
    <row r="1659" spans="1:22" s="127" customFormat="1" x14ac:dyDescent="0.25">
      <c r="A1659"/>
      <c r="B1659"/>
      <c r="C1659"/>
      <c r="D1659"/>
      <c r="E1659"/>
      <c r="F1659"/>
      <c r="G1659"/>
      <c r="H1659"/>
      <c r="I1659"/>
      <c r="J1659"/>
      <c r="K1659"/>
      <c r="L1659"/>
      <c r="M1659" s="2"/>
      <c r="N1659" s="2"/>
      <c r="O1659" s="2"/>
      <c r="P1659" s="2"/>
      <c r="Q1659" s="2"/>
      <c r="R1659" s="2"/>
      <c r="S1659" s="2"/>
      <c r="T1659" s="2"/>
      <c r="U1659" s="2"/>
      <c r="V1659" s="2"/>
    </row>
    <row r="1660" spans="1:22" s="127" customFormat="1" x14ac:dyDescent="0.25">
      <c r="A1660"/>
      <c r="B1660"/>
      <c r="C1660"/>
      <c r="D1660"/>
      <c r="E1660"/>
      <c r="F1660"/>
      <c r="G1660"/>
      <c r="H1660"/>
      <c r="I1660"/>
      <c r="J1660"/>
      <c r="K1660"/>
      <c r="L1660"/>
      <c r="M1660" s="2"/>
      <c r="N1660" s="2"/>
      <c r="O1660" s="2"/>
      <c r="P1660" s="2"/>
      <c r="Q1660" s="2"/>
      <c r="R1660" s="2"/>
      <c r="S1660" s="2"/>
      <c r="T1660" s="2"/>
      <c r="U1660" s="2"/>
      <c r="V1660" s="2"/>
    </row>
    <row r="1661" spans="1:22" s="127" customFormat="1" x14ac:dyDescent="0.25">
      <c r="A1661"/>
      <c r="B1661"/>
      <c r="C1661"/>
      <c r="D1661"/>
      <c r="E1661"/>
      <c r="F1661"/>
      <c r="G1661"/>
      <c r="H1661"/>
      <c r="I1661"/>
      <c r="J1661"/>
      <c r="K1661"/>
      <c r="L1661"/>
      <c r="M1661" s="2"/>
      <c r="N1661" s="2"/>
      <c r="O1661" s="2"/>
      <c r="P1661" s="2"/>
      <c r="Q1661" s="2"/>
      <c r="R1661" s="2"/>
      <c r="S1661" s="2"/>
      <c r="T1661" s="2"/>
      <c r="U1661" s="2"/>
      <c r="V1661" s="2"/>
    </row>
    <row r="1662" spans="1:22" s="127" customFormat="1" x14ac:dyDescent="0.25">
      <c r="A1662"/>
      <c r="B1662"/>
      <c r="C1662"/>
      <c r="D1662"/>
      <c r="E1662"/>
      <c r="F1662"/>
      <c r="G1662"/>
      <c r="H1662"/>
      <c r="I1662"/>
      <c r="J1662"/>
      <c r="K1662"/>
      <c r="L1662"/>
      <c r="M1662" s="2"/>
      <c r="N1662" s="2"/>
      <c r="O1662" s="2"/>
      <c r="P1662" s="2"/>
      <c r="Q1662" s="2"/>
      <c r="R1662" s="2"/>
      <c r="S1662" s="2"/>
      <c r="T1662" s="2"/>
      <c r="U1662" s="2"/>
      <c r="V1662" s="2"/>
    </row>
    <row r="1663" spans="1:22" s="127" customFormat="1" x14ac:dyDescent="0.25">
      <c r="A1663"/>
      <c r="B1663"/>
      <c r="C1663"/>
      <c r="D1663"/>
      <c r="E1663"/>
      <c r="F1663"/>
      <c r="G1663"/>
      <c r="H1663"/>
      <c r="I1663"/>
      <c r="J1663"/>
      <c r="K1663"/>
      <c r="L1663"/>
      <c r="M1663" s="2"/>
      <c r="N1663" s="2"/>
      <c r="O1663" s="2"/>
      <c r="P1663" s="2"/>
      <c r="Q1663" s="2"/>
      <c r="R1663" s="2"/>
      <c r="S1663" s="2"/>
      <c r="T1663" s="2"/>
      <c r="U1663" s="2"/>
      <c r="V1663" s="2"/>
    </row>
    <row r="1664" spans="1:22" s="127" customFormat="1" x14ac:dyDescent="0.25">
      <c r="A1664"/>
      <c r="B1664"/>
      <c r="C1664"/>
      <c r="D1664"/>
      <c r="E1664"/>
      <c r="F1664"/>
      <c r="G1664"/>
      <c r="H1664"/>
      <c r="I1664"/>
      <c r="J1664"/>
      <c r="K1664"/>
      <c r="L1664"/>
      <c r="M1664" s="2"/>
      <c r="N1664" s="2"/>
      <c r="O1664" s="2"/>
      <c r="P1664" s="2"/>
      <c r="Q1664" s="2"/>
      <c r="R1664" s="2"/>
      <c r="S1664" s="2"/>
      <c r="T1664" s="2"/>
      <c r="U1664" s="2"/>
      <c r="V1664" s="2"/>
    </row>
    <row r="1665" spans="1:22" s="127" customFormat="1" x14ac:dyDescent="0.25">
      <c r="A1665"/>
      <c r="B1665"/>
      <c r="C1665"/>
      <c r="D1665"/>
      <c r="E1665"/>
      <c r="F1665"/>
      <c r="G1665"/>
      <c r="H1665"/>
      <c r="I1665"/>
      <c r="J1665"/>
      <c r="K1665"/>
      <c r="L1665"/>
      <c r="M1665" s="2"/>
      <c r="N1665" s="2"/>
      <c r="O1665" s="2"/>
      <c r="P1665" s="2"/>
      <c r="Q1665" s="2"/>
      <c r="R1665" s="2"/>
      <c r="S1665" s="2"/>
      <c r="T1665" s="2"/>
      <c r="U1665" s="2"/>
      <c r="V1665" s="2"/>
    </row>
    <row r="1666" spans="1:22" s="127" customFormat="1" x14ac:dyDescent="0.25">
      <c r="A1666"/>
      <c r="B1666"/>
      <c r="C1666"/>
      <c r="D1666"/>
      <c r="E1666"/>
      <c r="F1666"/>
      <c r="G1666"/>
      <c r="H1666"/>
      <c r="I1666"/>
      <c r="J1666"/>
      <c r="K1666"/>
      <c r="L1666"/>
      <c r="M1666" s="2"/>
      <c r="N1666" s="2"/>
      <c r="O1666" s="2"/>
      <c r="P1666" s="2"/>
      <c r="Q1666" s="2"/>
      <c r="R1666" s="2"/>
      <c r="S1666" s="2"/>
      <c r="T1666" s="2"/>
      <c r="U1666" s="2"/>
      <c r="V1666" s="2"/>
    </row>
    <row r="1667" spans="1:22" s="127" customFormat="1" x14ac:dyDescent="0.25">
      <c r="A1667"/>
      <c r="B1667"/>
      <c r="C1667"/>
      <c r="D1667"/>
      <c r="E1667"/>
      <c r="F1667"/>
      <c r="G1667"/>
      <c r="H1667"/>
      <c r="I1667"/>
      <c r="J1667"/>
      <c r="K1667"/>
      <c r="L1667"/>
      <c r="M1667" s="2"/>
      <c r="N1667" s="2"/>
      <c r="O1667" s="2"/>
      <c r="P1667" s="2"/>
      <c r="Q1667" s="2"/>
      <c r="R1667" s="2"/>
      <c r="S1667" s="2"/>
      <c r="T1667" s="2"/>
      <c r="U1667" s="2"/>
      <c r="V1667" s="2"/>
    </row>
    <row r="1668" spans="1:22" s="127" customFormat="1" x14ac:dyDescent="0.25">
      <c r="A1668"/>
      <c r="B1668"/>
      <c r="C1668"/>
      <c r="D1668"/>
      <c r="E1668"/>
      <c r="F1668"/>
      <c r="G1668"/>
      <c r="H1668"/>
      <c r="I1668"/>
      <c r="J1668"/>
      <c r="K1668"/>
      <c r="L1668"/>
      <c r="M1668" s="2"/>
      <c r="N1668" s="2"/>
      <c r="O1668" s="2"/>
      <c r="P1668" s="2"/>
      <c r="Q1668" s="2"/>
      <c r="R1668" s="2"/>
      <c r="S1668" s="2"/>
      <c r="T1668" s="2"/>
      <c r="U1668" s="2"/>
      <c r="V1668" s="2"/>
    </row>
    <row r="1669" spans="1:22" s="127" customFormat="1" x14ac:dyDescent="0.25">
      <c r="A1669"/>
      <c r="B1669"/>
      <c r="C1669"/>
      <c r="D1669"/>
      <c r="E1669"/>
      <c r="F1669"/>
      <c r="G1669"/>
      <c r="H1669"/>
      <c r="I1669"/>
      <c r="J1669"/>
      <c r="K1669"/>
      <c r="L1669"/>
      <c r="M1669" s="2"/>
      <c r="N1669" s="2"/>
      <c r="O1669" s="2"/>
      <c r="P1669" s="2"/>
      <c r="Q1669" s="2"/>
      <c r="R1669" s="2"/>
      <c r="S1669" s="2"/>
      <c r="T1669" s="2"/>
      <c r="U1669" s="2"/>
      <c r="V1669" s="2"/>
    </row>
    <row r="1670" spans="1:22" s="127" customFormat="1" x14ac:dyDescent="0.25">
      <c r="A1670"/>
      <c r="B1670"/>
      <c r="C1670"/>
      <c r="D1670"/>
      <c r="E1670"/>
      <c r="F1670"/>
      <c r="G1670"/>
      <c r="H1670"/>
      <c r="I1670"/>
      <c r="J1670"/>
      <c r="K1670"/>
      <c r="L1670"/>
      <c r="M1670" s="2"/>
      <c r="N1670" s="2"/>
      <c r="O1670" s="2"/>
      <c r="P1670" s="2"/>
      <c r="Q1670" s="2"/>
      <c r="R1670" s="2"/>
      <c r="S1670" s="2"/>
      <c r="T1670" s="2"/>
      <c r="U1670" s="2"/>
      <c r="V1670" s="2"/>
    </row>
    <row r="1671" spans="1:22" s="127" customFormat="1" x14ac:dyDescent="0.25">
      <c r="A1671"/>
      <c r="B1671"/>
      <c r="C1671"/>
      <c r="D1671"/>
      <c r="E1671"/>
      <c r="F1671"/>
      <c r="G1671"/>
      <c r="H1671"/>
      <c r="I1671"/>
      <c r="J1671"/>
      <c r="K1671"/>
      <c r="L1671"/>
      <c r="M1671" s="2"/>
      <c r="N1671" s="2"/>
      <c r="O1671" s="2"/>
      <c r="P1671" s="2"/>
      <c r="Q1671" s="2"/>
      <c r="R1671" s="2"/>
      <c r="S1671" s="2"/>
      <c r="T1671" s="2"/>
      <c r="U1671" s="2"/>
      <c r="V1671" s="2"/>
    </row>
    <row r="1672" spans="1:22" s="127" customFormat="1" x14ac:dyDescent="0.25">
      <c r="A1672"/>
      <c r="B1672"/>
      <c r="C1672"/>
      <c r="D1672"/>
      <c r="E1672"/>
      <c r="F1672"/>
      <c r="G1672"/>
      <c r="H1672"/>
      <c r="I1672"/>
      <c r="J1672"/>
      <c r="K1672"/>
      <c r="L1672"/>
      <c r="M1672" s="2"/>
      <c r="N1672" s="2"/>
      <c r="O1672" s="2"/>
      <c r="P1672" s="2"/>
      <c r="Q1672" s="2"/>
      <c r="R1672" s="2"/>
      <c r="S1672" s="2"/>
      <c r="T1672" s="2"/>
      <c r="U1672" s="2"/>
      <c r="V1672" s="2"/>
    </row>
    <row r="1673" spans="1:22" s="127" customFormat="1" x14ac:dyDescent="0.25">
      <c r="A1673"/>
      <c r="B1673"/>
      <c r="C1673"/>
      <c r="D1673"/>
      <c r="E1673"/>
      <c r="F1673"/>
      <c r="G1673"/>
      <c r="H1673"/>
      <c r="I1673"/>
      <c r="J1673"/>
      <c r="K1673"/>
      <c r="L1673"/>
      <c r="M1673" s="2"/>
      <c r="N1673" s="2"/>
      <c r="O1673" s="2"/>
      <c r="P1673" s="2"/>
      <c r="Q1673" s="2"/>
      <c r="R1673" s="2"/>
      <c r="S1673" s="2"/>
      <c r="T1673" s="2"/>
      <c r="U1673" s="2"/>
      <c r="V1673" s="2"/>
    </row>
    <row r="1674" spans="1:22" s="127" customFormat="1" x14ac:dyDescent="0.25">
      <c r="A1674"/>
      <c r="B1674"/>
      <c r="C1674"/>
      <c r="D1674"/>
      <c r="E1674"/>
      <c r="F1674"/>
      <c r="G1674"/>
      <c r="H1674"/>
      <c r="I1674"/>
      <c r="J1674"/>
      <c r="K1674"/>
      <c r="L1674"/>
      <c r="M1674" s="2"/>
      <c r="N1674" s="2"/>
      <c r="O1674" s="2"/>
      <c r="P1674" s="2"/>
      <c r="Q1674" s="2"/>
      <c r="R1674" s="2"/>
      <c r="S1674" s="2"/>
      <c r="T1674" s="2"/>
      <c r="U1674" s="2"/>
      <c r="V1674" s="2"/>
    </row>
    <row r="1675" spans="1:22" s="127" customFormat="1" x14ac:dyDescent="0.25">
      <c r="A1675"/>
      <c r="B1675"/>
      <c r="C1675"/>
      <c r="D1675"/>
      <c r="E1675"/>
      <c r="F1675"/>
      <c r="G1675"/>
      <c r="H1675"/>
      <c r="I1675"/>
      <c r="J1675"/>
      <c r="K1675"/>
      <c r="L1675"/>
      <c r="M1675" s="2"/>
      <c r="N1675" s="2"/>
      <c r="O1675" s="2"/>
      <c r="P1675" s="2"/>
      <c r="Q1675" s="2"/>
      <c r="R1675" s="2"/>
      <c r="S1675" s="2"/>
      <c r="T1675" s="2"/>
      <c r="U1675" s="2"/>
      <c r="V1675" s="2"/>
    </row>
    <row r="1676" spans="1:22" s="127" customFormat="1" x14ac:dyDescent="0.25">
      <c r="A1676"/>
      <c r="B1676"/>
      <c r="C1676"/>
      <c r="D1676"/>
      <c r="E1676"/>
      <c r="F1676"/>
      <c r="G1676"/>
      <c r="H1676"/>
      <c r="I1676"/>
      <c r="J1676"/>
      <c r="K1676"/>
      <c r="L1676"/>
      <c r="M1676" s="2"/>
      <c r="N1676" s="2"/>
      <c r="O1676" s="2"/>
      <c r="P1676" s="2"/>
      <c r="Q1676" s="2"/>
      <c r="R1676" s="2"/>
      <c r="S1676" s="2"/>
      <c r="T1676" s="2"/>
      <c r="U1676" s="2"/>
      <c r="V1676" s="2"/>
    </row>
    <row r="1677" spans="1:22" s="127" customFormat="1" x14ac:dyDescent="0.25">
      <c r="A1677"/>
      <c r="B1677"/>
      <c r="C1677"/>
      <c r="D1677"/>
      <c r="E1677"/>
      <c r="F1677"/>
      <c r="G1677"/>
      <c r="H1677"/>
      <c r="I1677"/>
      <c r="J1677"/>
      <c r="K1677"/>
      <c r="L1677"/>
      <c r="M1677" s="2"/>
      <c r="N1677" s="2"/>
      <c r="O1677" s="2"/>
      <c r="P1677" s="2"/>
      <c r="Q1677" s="2"/>
      <c r="R1677" s="2"/>
      <c r="S1677" s="2"/>
      <c r="T1677" s="2"/>
      <c r="U1677" s="2"/>
      <c r="V1677" s="2"/>
    </row>
    <row r="1678" spans="1:22" s="127" customFormat="1" x14ac:dyDescent="0.25">
      <c r="A1678"/>
      <c r="B1678"/>
      <c r="C1678"/>
      <c r="D1678"/>
      <c r="E1678"/>
      <c r="F1678"/>
      <c r="G1678"/>
      <c r="H1678"/>
      <c r="I1678"/>
      <c r="J1678"/>
      <c r="K1678"/>
      <c r="L1678"/>
      <c r="M1678" s="2"/>
      <c r="N1678" s="2"/>
      <c r="O1678" s="2"/>
      <c r="P1678" s="2"/>
      <c r="Q1678" s="2"/>
      <c r="R1678" s="2"/>
      <c r="S1678" s="2"/>
      <c r="T1678" s="2"/>
      <c r="U1678" s="2"/>
      <c r="V1678" s="2"/>
    </row>
    <row r="1679" spans="1:22" s="127" customFormat="1" x14ac:dyDescent="0.25">
      <c r="A1679"/>
      <c r="B1679"/>
      <c r="C1679"/>
      <c r="D1679"/>
      <c r="E1679"/>
      <c r="F1679"/>
      <c r="G1679"/>
      <c r="H1679"/>
      <c r="I1679"/>
      <c r="J1679"/>
      <c r="K1679"/>
      <c r="L1679"/>
      <c r="M1679" s="2"/>
      <c r="N1679" s="2"/>
      <c r="O1679" s="2"/>
      <c r="P1679" s="2"/>
      <c r="Q1679" s="2"/>
      <c r="R1679" s="2"/>
      <c r="S1679" s="2"/>
      <c r="T1679" s="2"/>
      <c r="U1679" s="2"/>
      <c r="V1679" s="2"/>
    </row>
    <row r="1680" spans="1:22" s="127" customFormat="1" x14ac:dyDescent="0.25">
      <c r="A1680"/>
      <c r="B1680"/>
      <c r="C1680"/>
      <c r="D1680"/>
      <c r="E1680"/>
      <c r="F1680"/>
      <c r="G1680"/>
      <c r="H1680"/>
      <c r="I1680"/>
      <c r="J1680"/>
      <c r="K1680"/>
      <c r="L1680"/>
      <c r="M1680" s="2"/>
      <c r="N1680" s="2"/>
      <c r="O1680" s="2"/>
      <c r="P1680" s="2"/>
      <c r="Q1680" s="2"/>
      <c r="R1680" s="2"/>
      <c r="S1680" s="2"/>
      <c r="T1680" s="2"/>
      <c r="U1680" s="2"/>
      <c r="V1680" s="2"/>
    </row>
    <row r="1681" spans="1:22" s="127" customFormat="1" x14ac:dyDescent="0.25">
      <c r="A1681"/>
      <c r="B1681"/>
      <c r="C1681"/>
      <c r="D1681"/>
      <c r="E1681"/>
      <c r="F1681"/>
      <c r="G1681"/>
      <c r="H1681"/>
      <c r="I1681"/>
      <c r="J1681"/>
      <c r="K1681"/>
      <c r="L1681"/>
      <c r="M1681" s="2"/>
      <c r="N1681" s="2"/>
      <c r="O1681" s="2"/>
      <c r="P1681" s="2"/>
      <c r="Q1681" s="2"/>
      <c r="R1681" s="2"/>
      <c r="S1681" s="2"/>
      <c r="T1681" s="2"/>
      <c r="U1681" s="2"/>
      <c r="V1681" s="2"/>
    </row>
    <row r="1682" spans="1:22" s="127" customFormat="1" x14ac:dyDescent="0.25">
      <c r="A1682"/>
      <c r="B1682"/>
      <c r="C1682"/>
      <c r="D1682"/>
      <c r="E1682"/>
      <c r="F1682"/>
      <c r="G1682"/>
      <c r="H1682"/>
      <c r="I1682"/>
      <c r="J1682"/>
      <c r="K1682"/>
      <c r="L1682"/>
      <c r="M1682" s="2"/>
      <c r="N1682" s="2"/>
      <c r="O1682" s="2"/>
      <c r="P1682" s="2"/>
      <c r="Q1682" s="2"/>
      <c r="R1682" s="2"/>
      <c r="S1682" s="2"/>
      <c r="T1682" s="2"/>
      <c r="U1682" s="2"/>
      <c r="V1682" s="2"/>
    </row>
    <row r="1683" spans="1:22" s="127" customFormat="1" x14ac:dyDescent="0.25">
      <c r="A1683"/>
      <c r="B1683"/>
      <c r="C1683"/>
      <c r="D1683"/>
      <c r="E1683"/>
      <c r="F1683"/>
      <c r="G1683"/>
      <c r="H1683"/>
      <c r="I1683"/>
      <c r="J1683"/>
      <c r="K1683"/>
      <c r="L1683"/>
      <c r="M1683" s="2"/>
      <c r="N1683" s="2"/>
      <c r="O1683" s="2"/>
      <c r="P1683" s="2"/>
      <c r="Q1683" s="2"/>
      <c r="R1683" s="2"/>
      <c r="S1683" s="2"/>
      <c r="T1683" s="2"/>
      <c r="U1683" s="2"/>
      <c r="V1683" s="2"/>
    </row>
    <row r="1684" spans="1:22" s="127" customFormat="1" x14ac:dyDescent="0.25">
      <c r="A1684"/>
      <c r="B1684"/>
      <c r="C1684"/>
      <c r="D1684"/>
      <c r="E1684"/>
      <c r="F1684"/>
      <c r="G1684"/>
      <c r="H1684"/>
      <c r="I1684"/>
      <c r="J1684"/>
      <c r="K1684"/>
      <c r="L1684"/>
      <c r="M1684" s="2"/>
      <c r="N1684" s="2"/>
      <c r="O1684" s="2"/>
      <c r="P1684" s="2"/>
      <c r="Q1684" s="2"/>
      <c r="R1684" s="2"/>
      <c r="S1684" s="2"/>
      <c r="T1684" s="2"/>
      <c r="U1684" s="2"/>
      <c r="V1684" s="2"/>
    </row>
    <row r="1685" spans="1:22" s="127" customFormat="1" x14ac:dyDescent="0.25">
      <c r="A1685"/>
      <c r="B1685"/>
      <c r="C1685"/>
      <c r="D1685"/>
      <c r="E1685"/>
      <c r="F1685"/>
      <c r="G1685"/>
      <c r="H1685"/>
      <c r="I1685"/>
      <c r="J1685"/>
      <c r="K1685"/>
      <c r="L1685"/>
      <c r="M1685" s="2"/>
      <c r="N1685" s="2"/>
      <c r="O1685" s="2"/>
      <c r="P1685" s="2"/>
      <c r="Q1685" s="2"/>
      <c r="R1685" s="2"/>
      <c r="S1685" s="2"/>
      <c r="T1685" s="2"/>
      <c r="U1685" s="2"/>
      <c r="V1685" s="2"/>
    </row>
    <row r="1686" spans="1:22" s="127" customFormat="1" x14ac:dyDescent="0.25">
      <c r="A1686"/>
      <c r="B1686"/>
      <c r="C1686"/>
      <c r="D1686"/>
      <c r="E1686"/>
      <c r="F1686"/>
      <c r="G1686"/>
      <c r="H1686"/>
      <c r="I1686"/>
      <c r="J1686"/>
      <c r="K1686"/>
      <c r="L1686"/>
      <c r="M1686" s="2"/>
      <c r="N1686" s="2"/>
      <c r="O1686" s="2"/>
      <c r="P1686" s="2"/>
      <c r="Q1686" s="2"/>
      <c r="R1686" s="2"/>
      <c r="S1686" s="2"/>
      <c r="T1686" s="2"/>
      <c r="U1686" s="2"/>
      <c r="V1686" s="2"/>
    </row>
    <row r="1687" spans="1:22" s="127" customFormat="1" x14ac:dyDescent="0.25">
      <c r="A1687"/>
      <c r="B1687"/>
      <c r="C1687"/>
      <c r="D1687"/>
      <c r="E1687"/>
      <c r="F1687"/>
      <c r="G1687"/>
      <c r="H1687"/>
      <c r="I1687"/>
      <c r="J1687"/>
      <c r="K1687"/>
      <c r="L1687"/>
      <c r="M1687" s="2"/>
      <c r="N1687" s="2"/>
      <c r="O1687" s="2"/>
      <c r="P1687" s="2"/>
      <c r="Q1687" s="2"/>
      <c r="R1687" s="2"/>
      <c r="S1687" s="2"/>
      <c r="T1687" s="2"/>
      <c r="U1687" s="2"/>
      <c r="V1687" s="2"/>
    </row>
    <row r="1688" spans="1:22" s="127" customFormat="1" x14ac:dyDescent="0.25">
      <c r="A1688"/>
      <c r="B1688"/>
      <c r="C1688"/>
      <c r="D1688"/>
      <c r="E1688"/>
      <c r="F1688"/>
      <c r="G1688"/>
      <c r="H1688"/>
      <c r="I1688"/>
      <c r="J1688"/>
      <c r="K1688"/>
      <c r="L1688"/>
      <c r="M1688" s="2"/>
      <c r="N1688" s="2"/>
      <c r="O1688" s="2"/>
      <c r="P1688" s="2"/>
      <c r="Q1688" s="2"/>
      <c r="R1688" s="2"/>
      <c r="S1688" s="2"/>
      <c r="T1688" s="2"/>
      <c r="U1688" s="2"/>
      <c r="V1688" s="2"/>
    </row>
    <row r="1689" spans="1:22" s="127" customFormat="1" x14ac:dyDescent="0.25">
      <c r="A1689"/>
      <c r="B1689"/>
      <c r="C1689"/>
      <c r="D1689"/>
      <c r="E1689"/>
      <c r="F1689"/>
      <c r="G1689"/>
      <c r="H1689"/>
      <c r="I1689"/>
      <c r="J1689"/>
      <c r="K1689"/>
      <c r="L1689"/>
      <c r="M1689" s="2"/>
      <c r="N1689" s="2"/>
      <c r="O1689" s="2"/>
      <c r="P1689" s="2"/>
      <c r="Q1689" s="2"/>
      <c r="R1689" s="2"/>
      <c r="S1689" s="2"/>
      <c r="T1689" s="2"/>
      <c r="U1689" s="2"/>
      <c r="V1689" s="2"/>
    </row>
    <row r="1690" spans="1:22" s="127" customFormat="1" x14ac:dyDescent="0.25">
      <c r="A1690"/>
      <c r="B1690"/>
      <c r="C1690"/>
      <c r="D1690"/>
      <c r="E1690"/>
      <c r="F1690"/>
      <c r="G1690"/>
      <c r="H1690"/>
      <c r="I1690"/>
      <c r="J1690"/>
      <c r="K1690"/>
      <c r="L1690"/>
      <c r="M1690" s="2"/>
      <c r="N1690" s="2"/>
      <c r="O1690" s="2"/>
      <c r="P1690" s="2"/>
      <c r="Q1690" s="2"/>
      <c r="R1690" s="2"/>
      <c r="S1690" s="2"/>
      <c r="T1690" s="2"/>
      <c r="U1690" s="2"/>
      <c r="V1690" s="2"/>
    </row>
    <row r="1691" spans="1:22" s="127" customFormat="1" x14ac:dyDescent="0.25">
      <c r="A1691"/>
      <c r="B1691"/>
      <c r="C1691"/>
      <c r="D1691"/>
      <c r="E1691"/>
      <c r="F1691"/>
      <c r="G1691"/>
      <c r="H1691"/>
      <c r="I1691"/>
      <c r="J1691"/>
      <c r="K1691"/>
      <c r="L1691"/>
      <c r="M1691" s="2"/>
      <c r="N1691" s="2"/>
      <c r="O1691" s="2"/>
      <c r="P1691" s="2"/>
      <c r="Q1691" s="2"/>
      <c r="R1691" s="2"/>
      <c r="S1691" s="2"/>
      <c r="T1691" s="2"/>
      <c r="U1691" s="2"/>
      <c r="V1691" s="2"/>
    </row>
    <row r="1692" spans="1:22" s="127" customFormat="1" x14ac:dyDescent="0.25">
      <c r="A1692"/>
      <c r="B1692"/>
      <c r="C1692"/>
      <c r="D1692"/>
      <c r="E1692"/>
      <c r="F1692"/>
      <c r="G1692"/>
      <c r="H1692"/>
      <c r="I1692"/>
      <c r="J1692"/>
      <c r="K1692"/>
      <c r="L1692"/>
      <c r="M1692" s="2"/>
      <c r="N1692" s="2"/>
      <c r="O1692" s="2"/>
      <c r="P1692" s="2"/>
      <c r="Q1692" s="2"/>
      <c r="R1692" s="2"/>
      <c r="S1692" s="2"/>
      <c r="T1692" s="2"/>
      <c r="U1692" s="2"/>
      <c r="V1692" s="2"/>
    </row>
    <row r="1693" spans="1:22" s="127" customFormat="1" x14ac:dyDescent="0.25">
      <c r="A1693"/>
      <c r="B1693"/>
      <c r="C1693"/>
      <c r="D1693"/>
      <c r="E1693"/>
      <c r="F1693"/>
      <c r="G1693"/>
      <c r="H1693"/>
      <c r="I1693"/>
      <c r="J1693"/>
      <c r="K1693"/>
      <c r="L1693"/>
      <c r="M1693" s="2"/>
      <c r="N1693" s="2"/>
      <c r="O1693" s="2"/>
      <c r="P1693" s="2"/>
      <c r="Q1693" s="2"/>
      <c r="R1693" s="2"/>
      <c r="S1693" s="2"/>
      <c r="T1693" s="2"/>
      <c r="U1693" s="2"/>
      <c r="V1693" s="2"/>
    </row>
    <row r="1694" spans="1:22" s="127" customFormat="1" x14ac:dyDescent="0.25">
      <c r="A1694"/>
      <c r="B1694"/>
      <c r="C1694"/>
      <c r="D1694"/>
      <c r="E1694"/>
      <c r="F1694"/>
      <c r="G1694"/>
      <c r="H1694"/>
      <c r="I1694"/>
      <c r="J1694"/>
      <c r="K1694"/>
      <c r="L1694"/>
      <c r="M1694" s="2"/>
      <c r="N1694" s="2"/>
      <c r="O1694" s="2"/>
      <c r="P1694" s="2"/>
      <c r="Q1694" s="2"/>
      <c r="R1694" s="2"/>
      <c r="S1694" s="2"/>
      <c r="T1694" s="2"/>
      <c r="U1694" s="2"/>
      <c r="V1694" s="2"/>
    </row>
    <row r="1695" spans="1:22" s="127" customFormat="1" x14ac:dyDescent="0.25">
      <c r="A1695"/>
      <c r="B1695"/>
      <c r="C1695"/>
      <c r="D1695"/>
      <c r="E1695"/>
      <c r="F1695"/>
      <c r="G1695"/>
      <c r="H1695"/>
      <c r="I1695"/>
      <c r="J1695"/>
      <c r="K1695"/>
      <c r="L1695"/>
      <c r="M1695" s="2"/>
      <c r="N1695" s="2"/>
      <c r="O1695" s="2"/>
      <c r="P1695" s="2"/>
      <c r="Q1695" s="2"/>
      <c r="R1695" s="2"/>
      <c r="S1695" s="2"/>
      <c r="T1695" s="2"/>
      <c r="U1695" s="2"/>
      <c r="V1695" s="2"/>
    </row>
    <row r="1696" spans="1:22" s="127" customFormat="1" x14ac:dyDescent="0.25">
      <c r="A1696"/>
      <c r="B1696"/>
      <c r="C1696"/>
      <c r="D1696"/>
      <c r="E1696"/>
      <c r="F1696"/>
      <c r="G1696"/>
      <c r="H1696"/>
      <c r="I1696"/>
      <c r="J1696"/>
      <c r="K1696"/>
      <c r="L1696"/>
      <c r="M1696" s="2"/>
      <c r="N1696" s="2"/>
      <c r="O1696" s="2"/>
      <c r="P1696" s="2"/>
      <c r="Q1696" s="2"/>
      <c r="R1696" s="2"/>
      <c r="S1696" s="2"/>
      <c r="T1696" s="2"/>
      <c r="U1696" s="2"/>
      <c r="V1696" s="2"/>
    </row>
    <row r="1697" spans="1:22" s="127" customFormat="1" x14ac:dyDescent="0.25">
      <c r="A1697"/>
      <c r="B1697"/>
      <c r="C1697"/>
      <c r="D1697"/>
      <c r="E1697"/>
      <c r="F1697"/>
      <c r="G1697"/>
      <c r="H1697"/>
      <c r="I1697"/>
      <c r="J1697"/>
      <c r="K1697"/>
      <c r="L1697"/>
      <c r="M1697" s="2"/>
      <c r="N1697" s="2"/>
      <c r="O1697" s="2"/>
      <c r="P1697" s="2"/>
      <c r="Q1697" s="2"/>
      <c r="R1697" s="2"/>
      <c r="S1697" s="2"/>
      <c r="T1697" s="2"/>
      <c r="U1697" s="2"/>
      <c r="V1697" s="2"/>
    </row>
    <row r="1698" spans="1:22" s="127" customFormat="1" x14ac:dyDescent="0.25">
      <c r="A1698"/>
      <c r="B1698"/>
      <c r="C1698"/>
      <c r="D1698"/>
      <c r="E1698"/>
      <c r="F1698"/>
      <c r="G1698"/>
      <c r="H1698"/>
      <c r="I1698"/>
      <c r="J1698"/>
      <c r="K1698"/>
      <c r="L1698"/>
      <c r="M1698" s="2"/>
      <c r="N1698" s="2"/>
      <c r="O1698" s="2"/>
      <c r="P1698" s="2"/>
      <c r="Q1698" s="2"/>
      <c r="R1698" s="2"/>
      <c r="S1698" s="2"/>
      <c r="T1698" s="2"/>
      <c r="U1698" s="2"/>
      <c r="V1698" s="2"/>
    </row>
    <row r="1699" spans="1:22" s="127" customFormat="1" x14ac:dyDescent="0.25">
      <c r="A1699"/>
      <c r="B1699"/>
      <c r="C1699"/>
      <c r="D1699"/>
      <c r="E1699"/>
      <c r="F1699"/>
      <c r="G1699"/>
      <c r="H1699"/>
      <c r="I1699"/>
      <c r="J1699"/>
      <c r="K1699"/>
      <c r="L1699"/>
      <c r="M1699" s="2"/>
      <c r="N1699" s="2"/>
      <c r="O1699" s="2"/>
      <c r="P1699" s="2"/>
      <c r="Q1699" s="2"/>
      <c r="R1699" s="2"/>
      <c r="S1699" s="2"/>
      <c r="T1699" s="2"/>
      <c r="U1699" s="2"/>
      <c r="V1699" s="2"/>
    </row>
    <row r="1700" spans="1:22" s="127" customFormat="1" x14ac:dyDescent="0.25">
      <c r="A1700"/>
      <c r="B1700"/>
      <c r="C1700"/>
      <c r="D1700"/>
      <c r="E1700"/>
      <c r="F1700"/>
      <c r="G1700"/>
      <c r="H1700"/>
      <c r="I1700"/>
      <c r="J1700"/>
      <c r="K1700"/>
      <c r="L1700"/>
      <c r="M1700" s="2"/>
      <c r="N1700" s="2"/>
      <c r="O1700" s="2"/>
      <c r="P1700" s="2"/>
      <c r="Q1700" s="2"/>
      <c r="R1700" s="2"/>
      <c r="S1700" s="2"/>
      <c r="T1700" s="2"/>
      <c r="U1700" s="2"/>
      <c r="V1700" s="2"/>
    </row>
    <row r="1701" spans="1:22" s="127" customFormat="1" x14ac:dyDescent="0.25">
      <c r="A1701"/>
      <c r="B1701"/>
      <c r="C1701"/>
      <c r="D1701"/>
      <c r="E1701"/>
      <c r="F1701"/>
      <c r="G1701"/>
      <c r="H1701"/>
      <c r="I1701"/>
      <c r="J1701"/>
      <c r="K1701"/>
      <c r="L1701"/>
      <c r="M1701" s="2"/>
      <c r="N1701" s="2"/>
      <c r="O1701" s="2"/>
      <c r="P1701" s="2"/>
      <c r="Q1701" s="2"/>
      <c r="R1701" s="2"/>
      <c r="S1701" s="2"/>
      <c r="T1701" s="2"/>
      <c r="U1701" s="2"/>
      <c r="V1701" s="2"/>
    </row>
    <row r="1702" spans="1:22" s="127" customFormat="1" x14ac:dyDescent="0.25">
      <c r="A1702"/>
      <c r="B1702"/>
      <c r="C1702"/>
      <c r="D1702"/>
      <c r="E1702"/>
      <c r="F1702"/>
      <c r="G1702"/>
      <c r="H1702"/>
      <c r="I1702"/>
      <c r="J1702"/>
      <c r="K1702"/>
      <c r="L1702"/>
      <c r="M1702" s="2"/>
      <c r="N1702" s="2"/>
      <c r="O1702" s="2"/>
      <c r="P1702" s="2"/>
      <c r="Q1702" s="2"/>
      <c r="R1702" s="2"/>
      <c r="S1702" s="2"/>
      <c r="T1702" s="2"/>
      <c r="U1702" s="2"/>
      <c r="V1702" s="2"/>
    </row>
    <row r="1703" spans="1:22" s="127" customFormat="1" x14ac:dyDescent="0.25">
      <c r="A1703"/>
      <c r="B1703"/>
      <c r="C1703"/>
      <c r="D1703"/>
      <c r="E1703"/>
      <c r="F1703"/>
      <c r="G1703"/>
      <c r="H1703"/>
      <c r="I1703"/>
      <c r="J1703"/>
      <c r="K1703"/>
      <c r="L1703"/>
      <c r="M1703" s="2"/>
      <c r="N1703" s="2"/>
      <c r="O1703" s="2"/>
      <c r="P1703" s="2"/>
      <c r="Q1703" s="2"/>
      <c r="R1703" s="2"/>
      <c r="S1703" s="2"/>
      <c r="T1703" s="2"/>
      <c r="U1703" s="2"/>
      <c r="V1703" s="2"/>
    </row>
    <row r="1704" spans="1:22" s="127" customFormat="1" x14ac:dyDescent="0.25">
      <c r="A1704"/>
      <c r="B1704"/>
      <c r="C1704"/>
      <c r="D1704"/>
      <c r="E1704"/>
      <c r="F1704"/>
      <c r="G1704"/>
      <c r="H1704"/>
      <c r="I1704"/>
      <c r="J1704"/>
      <c r="K1704"/>
      <c r="L1704"/>
      <c r="M1704" s="2"/>
      <c r="N1704" s="2"/>
      <c r="O1704" s="2"/>
      <c r="P1704" s="2"/>
      <c r="Q1704" s="2"/>
      <c r="R1704" s="2"/>
      <c r="S1704" s="2"/>
      <c r="T1704" s="2"/>
      <c r="U1704" s="2"/>
      <c r="V1704" s="2"/>
    </row>
    <row r="1705" spans="1:22" s="127" customFormat="1" x14ac:dyDescent="0.25">
      <c r="A1705"/>
      <c r="B1705"/>
      <c r="C1705"/>
      <c r="D1705"/>
      <c r="E1705"/>
      <c r="F1705"/>
      <c r="G1705"/>
      <c r="H1705"/>
      <c r="I1705"/>
      <c r="J1705"/>
      <c r="K1705"/>
      <c r="L1705"/>
      <c r="M1705" s="2"/>
      <c r="N1705" s="2"/>
      <c r="O1705" s="2"/>
      <c r="P1705" s="2"/>
      <c r="Q1705" s="2"/>
      <c r="R1705" s="2"/>
      <c r="S1705" s="2"/>
      <c r="T1705" s="2"/>
      <c r="U1705" s="2"/>
      <c r="V1705" s="2"/>
    </row>
    <row r="1706" spans="1:22" s="127" customFormat="1" x14ac:dyDescent="0.25">
      <c r="A1706"/>
      <c r="B1706"/>
      <c r="C1706"/>
      <c r="D1706"/>
      <c r="E1706"/>
      <c r="F1706"/>
      <c r="G1706"/>
      <c r="H1706"/>
      <c r="I1706"/>
      <c r="J1706"/>
      <c r="K1706"/>
      <c r="L1706"/>
      <c r="M1706" s="2"/>
      <c r="N1706" s="2"/>
      <c r="O1706" s="2"/>
      <c r="P1706" s="2"/>
      <c r="Q1706" s="2"/>
      <c r="R1706" s="2"/>
      <c r="S1706" s="2"/>
      <c r="T1706" s="2"/>
      <c r="U1706" s="2"/>
      <c r="V1706" s="2"/>
    </row>
    <row r="1707" spans="1:22" s="127" customFormat="1" x14ac:dyDescent="0.25">
      <c r="A1707"/>
      <c r="B1707"/>
      <c r="C1707"/>
      <c r="D1707"/>
      <c r="E1707"/>
      <c r="F1707"/>
      <c r="G1707"/>
      <c r="H1707"/>
      <c r="I1707"/>
      <c r="J1707"/>
      <c r="K1707"/>
      <c r="L1707"/>
      <c r="M1707" s="2"/>
      <c r="N1707" s="2"/>
      <c r="O1707" s="2"/>
      <c r="P1707" s="2"/>
      <c r="Q1707" s="2"/>
      <c r="R1707" s="2"/>
      <c r="S1707" s="2"/>
      <c r="T1707" s="2"/>
      <c r="U1707" s="2"/>
      <c r="V1707" s="2"/>
    </row>
    <row r="1708" spans="1:22" s="127" customFormat="1" x14ac:dyDescent="0.25">
      <c r="A1708"/>
      <c r="B1708"/>
      <c r="C1708"/>
      <c r="D1708"/>
      <c r="E1708"/>
      <c r="F1708"/>
      <c r="G1708"/>
      <c r="H1708"/>
      <c r="I1708"/>
      <c r="J1708"/>
      <c r="K1708"/>
      <c r="L1708"/>
      <c r="M1708" s="2"/>
      <c r="N1708" s="2"/>
      <c r="O1708" s="2"/>
      <c r="P1708" s="2"/>
      <c r="Q1708" s="2"/>
      <c r="R1708" s="2"/>
      <c r="S1708" s="2"/>
      <c r="T1708" s="2"/>
      <c r="U1708" s="2"/>
      <c r="V1708" s="2"/>
    </row>
    <row r="1709" spans="1:22" s="127" customFormat="1" x14ac:dyDescent="0.25">
      <c r="A1709"/>
      <c r="B1709"/>
      <c r="C1709"/>
      <c r="D1709"/>
      <c r="E1709"/>
      <c r="F1709"/>
      <c r="G1709"/>
      <c r="H1709"/>
      <c r="I1709"/>
      <c r="J1709"/>
      <c r="K1709"/>
      <c r="L1709"/>
      <c r="M1709" s="2"/>
      <c r="N1709" s="2"/>
      <c r="O1709" s="2"/>
      <c r="P1709" s="2"/>
      <c r="Q1709" s="2"/>
      <c r="R1709" s="2"/>
      <c r="S1709" s="2"/>
      <c r="T1709" s="2"/>
      <c r="U1709" s="2"/>
      <c r="V1709" s="2"/>
    </row>
    <row r="1710" spans="1:22" s="127" customFormat="1" x14ac:dyDescent="0.25">
      <c r="A1710"/>
      <c r="B1710"/>
      <c r="C1710"/>
      <c r="D1710"/>
      <c r="E1710"/>
      <c r="F1710"/>
      <c r="G1710"/>
      <c r="H1710"/>
      <c r="I1710"/>
      <c r="J1710"/>
      <c r="K1710"/>
      <c r="L1710"/>
      <c r="M1710" s="2"/>
      <c r="N1710" s="2"/>
      <c r="O1710" s="2"/>
      <c r="P1710" s="2"/>
      <c r="Q1710" s="2"/>
      <c r="R1710" s="2"/>
      <c r="S1710" s="2"/>
      <c r="T1710" s="2"/>
      <c r="U1710" s="2"/>
      <c r="V1710" s="2"/>
    </row>
    <row r="1711" spans="1:22" s="127" customFormat="1" x14ac:dyDescent="0.25">
      <c r="A1711"/>
      <c r="B1711"/>
      <c r="C1711"/>
      <c r="D1711"/>
      <c r="E1711"/>
      <c r="F1711"/>
      <c r="G1711"/>
      <c r="H1711"/>
      <c r="I1711"/>
      <c r="J1711"/>
      <c r="K1711"/>
      <c r="L1711"/>
      <c r="M1711" s="2"/>
      <c r="N1711" s="2"/>
      <c r="O1711" s="2"/>
      <c r="P1711" s="2"/>
      <c r="Q1711" s="2"/>
      <c r="R1711" s="2"/>
      <c r="S1711" s="2"/>
      <c r="T1711" s="2"/>
      <c r="U1711" s="2"/>
      <c r="V1711" s="2"/>
    </row>
    <row r="1712" spans="1:22" s="127" customFormat="1" x14ac:dyDescent="0.25">
      <c r="A1712"/>
      <c r="B1712"/>
      <c r="C1712"/>
      <c r="D1712"/>
      <c r="E1712"/>
      <c r="F1712"/>
      <c r="G1712"/>
      <c r="H1712"/>
      <c r="I1712"/>
      <c r="J1712"/>
      <c r="K1712"/>
      <c r="L1712"/>
      <c r="M1712" s="2"/>
      <c r="N1712" s="2"/>
      <c r="O1712" s="2"/>
      <c r="P1712" s="2"/>
      <c r="Q1712" s="2"/>
      <c r="R1712" s="2"/>
      <c r="S1712" s="2"/>
      <c r="T1712" s="2"/>
      <c r="U1712" s="2"/>
      <c r="V1712" s="2"/>
    </row>
    <row r="1713" spans="1:22" s="127" customFormat="1" x14ac:dyDescent="0.25">
      <c r="A1713"/>
      <c r="B1713"/>
      <c r="C1713"/>
      <c r="D1713"/>
      <c r="E1713"/>
      <c r="F1713"/>
      <c r="G1713"/>
      <c r="H1713"/>
      <c r="I1713"/>
      <c r="J1713"/>
      <c r="K1713"/>
      <c r="L1713"/>
      <c r="M1713" s="2"/>
      <c r="N1713" s="2"/>
      <c r="O1713" s="2"/>
      <c r="P1713" s="2"/>
      <c r="Q1713" s="2"/>
      <c r="R1713" s="2"/>
      <c r="S1713" s="2"/>
      <c r="T1713" s="2"/>
      <c r="U1713" s="2"/>
      <c r="V1713" s="2"/>
    </row>
    <row r="1714" spans="1:22" s="127" customFormat="1" x14ac:dyDescent="0.25">
      <c r="A1714"/>
      <c r="B1714"/>
      <c r="C1714"/>
      <c r="D1714"/>
      <c r="E1714"/>
      <c r="F1714"/>
      <c r="G1714"/>
      <c r="H1714"/>
      <c r="I1714"/>
      <c r="J1714"/>
      <c r="K1714"/>
      <c r="L1714"/>
      <c r="M1714" s="2"/>
      <c r="N1714" s="2"/>
      <c r="O1714" s="2"/>
      <c r="P1714" s="2"/>
      <c r="Q1714" s="2"/>
      <c r="R1714" s="2"/>
      <c r="S1714" s="2"/>
      <c r="T1714" s="2"/>
      <c r="U1714" s="2"/>
      <c r="V1714" s="2"/>
    </row>
    <row r="1715" spans="1:22" s="127" customFormat="1" x14ac:dyDescent="0.25">
      <c r="A1715"/>
      <c r="B1715"/>
      <c r="C1715"/>
      <c r="D1715"/>
      <c r="E1715"/>
      <c r="F1715"/>
      <c r="G1715"/>
      <c r="H1715"/>
      <c r="I1715"/>
      <c r="J1715"/>
      <c r="K1715"/>
      <c r="L1715"/>
      <c r="M1715" s="2"/>
      <c r="N1715" s="2"/>
      <c r="O1715" s="2"/>
      <c r="P1715" s="2"/>
      <c r="Q1715" s="2"/>
      <c r="R1715" s="2"/>
      <c r="S1715" s="2"/>
      <c r="T1715" s="2"/>
      <c r="U1715" s="2"/>
      <c r="V1715" s="2"/>
    </row>
    <row r="1716" spans="1:22" s="127" customFormat="1" x14ac:dyDescent="0.25">
      <c r="A1716"/>
      <c r="B1716"/>
      <c r="C1716"/>
      <c r="D1716"/>
      <c r="E1716"/>
      <c r="F1716"/>
      <c r="G1716"/>
      <c r="H1716"/>
      <c r="I1716"/>
      <c r="J1716"/>
      <c r="K1716"/>
      <c r="L1716"/>
      <c r="M1716" s="2"/>
      <c r="N1716" s="2"/>
      <c r="O1716" s="2"/>
      <c r="P1716" s="2"/>
      <c r="Q1716" s="2"/>
      <c r="R1716" s="2"/>
      <c r="S1716" s="2"/>
      <c r="T1716" s="2"/>
      <c r="U1716" s="2"/>
      <c r="V1716" s="2"/>
    </row>
    <row r="1717" spans="1:22" s="127" customFormat="1" x14ac:dyDescent="0.25">
      <c r="A1717"/>
      <c r="B1717"/>
      <c r="C1717"/>
      <c r="D1717"/>
      <c r="E1717"/>
      <c r="F1717"/>
      <c r="G1717"/>
      <c r="H1717"/>
      <c r="I1717"/>
      <c r="J1717"/>
      <c r="K1717"/>
      <c r="L1717"/>
      <c r="M1717" s="2"/>
      <c r="N1717" s="2"/>
      <c r="O1717" s="2"/>
      <c r="P1717" s="2"/>
      <c r="Q1717" s="2"/>
      <c r="R1717" s="2"/>
      <c r="S1717" s="2"/>
      <c r="T1717" s="2"/>
      <c r="U1717" s="2"/>
      <c r="V1717" s="2"/>
    </row>
    <row r="1718" spans="1:22" s="127" customFormat="1" x14ac:dyDescent="0.25">
      <c r="A1718"/>
      <c r="B1718"/>
      <c r="C1718"/>
      <c r="D1718"/>
      <c r="E1718"/>
      <c r="F1718"/>
      <c r="G1718"/>
      <c r="H1718"/>
      <c r="I1718"/>
      <c r="J1718"/>
      <c r="K1718"/>
      <c r="L1718"/>
      <c r="M1718" s="2"/>
      <c r="N1718" s="2"/>
      <c r="O1718" s="2"/>
      <c r="P1718" s="2"/>
      <c r="Q1718" s="2"/>
      <c r="R1718" s="2"/>
      <c r="S1718" s="2"/>
      <c r="T1718" s="2"/>
      <c r="U1718" s="2"/>
      <c r="V1718" s="2"/>
    </row>
    <row r="1719" spans="1:22" s="127" customFormat="1" x14ac:dyDescent="0.25">
      <c r="A1719"/>
      <c r="B1719"/>
      <c r="C1719"/>
      <c r="D1719"/>
      <c r="E1719"/>
      <c r="F1719"/>
      <c r="G1719"/>
      <c r="H1719"/>
      <c r="I1719"/>
      <c r="J1719"/>
      <c r="K1719"/>
      <c r="L1719"/>
      <c r="M1719" s="2"/>
      <c r="N1719" s="2"/>
      <c r="O1719" s="2"/>
      <c r="P1719" s="2"/>
      <c r="Q1719" s="2"/>
      <c r="R1719" s="2"/>
      <c r="S1719" s="2"/>
      <c r="T1719" s="2"/>
      <c r="U1719" s="2"/>
      <c r="V1719" s="2"/>
    </row>
    <row r="1720" spans="1:22" s="127" customFormat="1" x14ac:dyDescent="0.25">
      <c r="A1720"/>
      <c r="B1720"/>
      <c r="C1720"/>
      <c r="D1720"/>
      <c r="E1720"/>
      <c r="F1720"/>
      <c r="G1720"/>
      <c r="H1720"/>
      <c r="I1720"/>
      <c r="J1720"/>
      <c r="K1720"/>
      <c r="L1720"/>
      <c r="M1720" s="2"/>
      <c r="N1720" s="2"/>
      <c r="O1720" s="2"/>
      <c r="P1720" s="2"/>
      <c r="Q1720" s="2"/>
      <c r="R1720" s="2"/>
      <c r="S1720" s="2"/>
      <c r="T1720" s="2"/>
      <c r="U1720" s="2"/>
      <c r="V1720" s="2"/>
    </row>
    <row r="1721" spans="1:22" s="127" customFormat="1" x14ac:dyDescent="0.25">
      <c r="A1721"/>
      <c r="B1721"/>
      <c r="C1721"/>
      <c r="D1721"/>
      <c r="E1721"/>
      <c r="F1721"/>
      <c r="G1721"/>
      <c r="H1721"/>
      <c r="I1721"/>
      <c r="J1721"/>
      <c r="K1721"/>
      <c r="L1721"/>
      <c r="M1721" s="2"/>
      <c r="N1721" s="2"/>
      <c r="O1721" s="2"/>
      <c r="P1721" s="2"/>
      <c r="Q1721" s="2"/>
      <c r="R1721" s="2"/>
      <c r="S1721" s="2"/>
      <c r="T1721" s="2"/>
      <c r="U1721" s="2"/>
      <c r="V1721" s="2"/>
    </row>
    <row r="1722" spans="1:22" s="127" customFormat="1" x14ac:dyDescent="0.25">
      <c r="A1722"/>
      <c r="B1722"/>
      <c r="C1722"/>
      <c r="D1722"/>
      <c r="E1722"/>
      <c r="F1722"/>
      <c r="G1722"/>
      <c r="H1722"/>
      <c r="I1722"/>
      <c r="J1722"/>
      <c r="K1722"/>
      <c r="L1722"/>
      <c r="M1722" s="2"/>
      <c r="N1722" s="2"/>
      <c r="O1722" s="2"/>
      <c r="P1722" s="2"/>
      <c r="Q1722" s="2"/>
      <c r="R1722" s="2"/>
      <c r="S1722" s="2"/>
      <c r="T1722" s="2"/>
      <c r="U1722" s="2"/>
      <c r="V1722" s="2"/>
    </row>
    <row r="1723" spans="1:22" s="127" customFormat="1" x14ac:dyDescent="0.25">
      <c r="A1723"/>
      <c r="B1723"/>
      <c r="C1723"/>
      <c r="D1723"/>
      <c r="E1723"/>
      <c r="F1723"/>
      <c r="G1723"/>
      <c r="H1723"/>
      <c r="I1723"/>
      <c r="J1723"/>
      <c r="K1723"/>
      <c r="L1723"/>
      <c r="M1723" s="2"/>
      <c r="N1723" s="2"/>
      <c r="O1723" s="2"/>
      <c r="P1723" s="2"/>
      <c r="Q1723" s="2"/>
      <c r="R1723" s="2"/>
      <c r="S1723" s="2"/>
      <c r="T1723" s="2"/>
      <c r="U1723" s="2"/>
      <c r="V1723" s="2"/>
    </row>
    <row r="1724" spans="1:22" s="127" customFormat="1" x14ac:dyDescent="0.25">
      <c r="A1724"/>
      <c r="B1724"/>
      <c r="C1724"/>
      <c r="D1724"/>
      <c r="E1724"/>
      <c r="F1724"/>
      <c r="G1724"/>
      <c r="H1724"/>
      <c r="I1724"/>
      <c r="J1724"/>
      <c r="K1724"/>
      <c r="L1724"/>
      <c r="M1724" s="2"/>
      <c r="N1724" s="2"/>
      <c r="O1724" s="2"/>
      <c r="P1724" s="2"/>
      <c r="Q1724" s="2"/>
      <c r="R1724" s="2"/>
      <c r="S1724" s="2"/>
      <c r="T1724" s="2"/>
      <c r="U1724" s="2"/>
      <c r="V1724" s="2"/>
    </row>
    <row r="1725" spans="1:22" s="127" customFormat="1" x14ac:dyDescent="0.25">
      <c r="A1725"/>
      <c r="B1725"/>
      <c r="C1725"/>
      <c r="D1725"/>
      <c r="E1725"/>
      <c r="F1725"/>
      <c r="G1725"/>
      <c r="H1725"/>
      <c r="I1725"/>
      <c r="J1725"/>
      <c r="K1725"/>
      <c r="L1725"/>
      <c r="M1725" s="2"/>
      <c r="N1725" s="2"/>
      <c r="O1725" s="2"/>
      <c r="P1725" s="2"/>
      <c r="Q1725" s="2"/>
      <c r="R1725" s="2"/>
      <c r="S1725" s="2"/>
      <c r="T1725" s="2"/>
      <c r="U1725" s="2"/>
      <c r="V1725" s="2"/>
    </row>
    <row r="1726" spans="1:22" s="127" customFormat="1" x14ac:dyDescent="0.25">
      <c r="A1726"/>
      <c r="B1726"/>
      <c r="C1726"/>
      <c r="D1726"/>
      <c r="E1726"/>
      <c r="F1726"/>
      <c r="G1726"/>
      <c r="H1726"/>
      <c r="I1726"/>
      <c r="J1726"/>
      <c r="K1726"/>
      <c r="L1726"/>
      <c r="M1726" s="2"/>
      <c r="N1726" s="2"/>
      <c r="O1726" s="2"/>
      <c r="P1726" s="2"/>
      <c r="Q1726" s="2"/>
      <c r="R1726" s="2"/>
      <c r="S1726" s="2"/>
      <c r="T1726" s="2"/>
      <c r="U1726" s="2"/>
      <c r="V1726" s="2"/>
    </row>
    <row r="1727" spans="1:22" s="127" customFormat="1" x14ac:dyDescent="0.25">
      <c r="A1727"/>
      <c r="B1727"/>
      <c r="C1727"/>
      <c r="D1727"/>
      <c r="E1727"/>
      <c r="F1727"/>
      <c r="G1727"/>
      <c r="H1727"/>
      <c r="I1727"/>
      <c r="J1727"/>
      <c r="K1727"/>
      <c r="L1727"/>
      <c r="M1727" s="2"/>
      <c r="N1727" s="2"/>
      <c r="O1727" s="2"/>
      <c r="P1727" s="2"/>
      <c r="Q1727" s="2"/>
      <c r="R1727" s="2"/>
      <c r="S1727" s="2"/>
      <c r="T1727" s="2"/>
      <c r="U1727" s="2"/>
      <c r="V1727" s="2"/>
    </row>
    <row r="1728" spans="1:22" s="127" customFormat="1" x14ac:dyDescent="0.25">
      <c r="A1728"/>
      <c r="B1728"/>
      <c r="C1728"/>
      <c r="D1728"/>
      <c r="E1728"/>
      <c r="F1728"/>
      <c r="G1728"/>
      <c r="H1728"/>
      <c r="I1728"/>
      <c r="J1728"/>
      <c r="K1728"/>
      <c r="L1728"/>
      <c r="M1728" s="2"/>
      <c r="N1728" s="2"/>
      <c r="O1728" s="2"/>
      <c r="P1728" s="2"/>
      <c r="Q1728" s="2"/>
      <c r="R1728" s="2"/>
      <c r="S1728" s="2"/>
      <c r="T1728" s="2"/>
      <c r="U1728" s="2"/>
      <c r="V1728" s="2"/>
    </row>
    <row r="1729" spans="1:22" s="127" customFormat="1" x14ac:dyDescent="0.25">
      <c r="A1729"/>
      <c r="B1729"/>
      <c r="C1729"/>
      <c r="D1729"/>
      <c r="E1729"/>
      <c r="F1729"/>
      <c r="G1729"/>
      <c r="H1729"/>
      <c r="I1729"/>
      <c r="J1729"/>
      <c r="K1729"/>
      <c r="L1729"/>
      <c r="M1729" s="2"/>
      <c r="N1729" s="2"/>
      <c r="O1729" s="2"/>
      <c r="P1729" s="2"/>
      <c r="Q1729" s="2"/>
      <c r="R1729" s="2"/>
      <c r="S1729" s="2"/>
      <c r="T1729" s="2"/>
      <c r="U1729" s="2"/>
      <c r="V1729" s="2"/>
    </row>
    <row r="1730" spans="1:22" s="127" customFormat="1" x14ac:dyDescent="0.25">
      <c r="A1730"/>
      <c r="B1730"/>
      <c r="C1730"/>
      <c r="D1730"/>
      <c r="E1730"/>
      <c r="F1730"/>
      <c r="G1730"/>
      <c r="H1730"/>
      <c r="I1730"/>
      <c r="J1730"/>
      <c r="K1730"/>
      <c r="L1730"/>
      <c r="M1730" s="2"/>
      <c r="N1730" s="2"/>
      <c r="O1730" s="2"/>
      <c r="P1730" s="2"/>
      <c r="Q1730" s="2"/>
      <c r="R1730" s="2"/>
      <c r="S1730" s="2"/>
      <c r="T1730" s="2"/>
      <c r="U1730" s="2"/>
      <c r="V1730" s="2"/>
    </row>
    <row r="1731" spans="1:22" s="127" customFormat="1" x14ac:dyDescent="0.25">
      <c r="A1731"/>
      <c r="B1731"/>
      <c r="C1731"/>
      <c r="D1731"/>
      <c r="E1731"/>
      <c r="F1731"/>
      <c r="G1731"/>
      <c r="H1731"/>
      <c r="I1731"/>
      <c r="J1731"/>
      <c r="K1731"/>
      <c r="L1731"/>
      <c r="M1731" s="2"/>
      <c r="N1731" s="2"/>
      <c r="O1731" s="2"/>
      <c r="P1731" s="2"/>
      <c r="Q1731" s="2"/>
      <c r="R1731" s="2"/>
      <c r="S1731" s="2"/>
      <c r="T1731" s="2"/>
      <c r="U1731" s="2"/>
      <c r="V1731" s="2"/>
    </row>
    <row r="1732" spans="1:22" s="127" customFormat="1" x14ac:dyDescent="0.25">
      <c r="A1732"/>
      <c r="B1732"/>
      <c r="C1732"/>
      <c r="D1732"/>
      <c r="E1732"/>
      <c r="F1732"/>
      <c r="G1732"/>
      <c r="H1732"/>
      <c r="I1732"/>
      <c r="J1732"/>
      <c r="K1732"/>
      <c r="L1732"/>
      <c r="M1732" s="2"/>
      <c r="N1732" s="2"/>
      <c r="O1732" s="2"/>
      <c r="P1732" s="2"/>
      <c r="Q1732" s="2"/>
      <c r="R1732" s="2"/>
      <c r="S1732" s="2"/>
      <c r="T1732" s="2"/>
      <c r="U1732" s="2"/>
      <c r="V1732" s="2"/>
    </row>
    <row r="1733" spans="1:22" s="127" customFormat="1" x14ac:dyDescent="0.25">
      <c r="A1733"/>
      <c r="B1733"/>
      <c r="C1733"/>
      <c r="D1733"/>
      <c r="E1733"/>
      <c r="F1733"/>
      <c r="G1733"/>
      <c r="H1733"/>
      <c r="I1733"/>
      <c r="J1733"/>
      <c r="K1733"/>
      <c r="L1733"/>
      <c r="M1733" s="2"/>
      <c r="N1733" s="2"/>
      <c r="O1733" s="2"/>
      <c r="P1733" s="2"/>
      <c r="Q1733" s="2"/>
      <c r="R1733" s="2"/>
      <c r="S1733" s="2"/>
      <c r="T1733" s="2"/>
      <c r="U1733" s="2"/>
      <c r="V1733" s="2"/>
    </row>
    <row r="1734" spans="1:22" s="127" customFormat="1" x14ac:dyDescent="0.25">
      <c r="A1734"/>
      <c r="B1734"/>
      <c r="C1734"/>
      <c r="D1734"/>
      <c r="E1734"/>
      <c r="F1734"/>
      <c r="G1734"/>
      <c r="H1734"/>
      <c r="I1734"/>
      <c r="J1734"/>
      <c r="K1734"/>
      <c r="L1734"/>
      <c r="M1734" s="2"/>
      <c r="N1734" s="2"/>
      <c r="O1734" s="2"/>
      <c r="P1734" s="2"/>
      <c r="Q1734" s="2"/>
      <c r="R1734" s="2"/>
      <c r="S1734" s="2"/>
      <c r="T1734" s="2"/>
      <c r="U1734" s="2"/>
      <c r="V1734" s="2"/>
    </row>
    <row r="1735" spans="1:22" s="127" customFormat="1" x14ac:dyDescent="0.25">
      <c r="A1735"/>
      <c r="B1735"/>
      <c r="C1735"/>
      <c r="D1735"/>
      <c r="E1735"/>
      <c r="F1735"/>
      <c r="G1735"/>
      <c r="H1735"/>
      <c r="I1735"/>
      <c r="J1735"/>
      <c r="K1735"/>
      <c r="L1735"/>
      <c r="M1735" s="2"/>
      <c r="N1735" s="2"/>
      <c r="O1735" s="2"/>
      <c r="P1735" s="2"/>
      <c r="Q1735" s="2"/>
      <c r="R1735" s="2"/>
      <c r="S1735" s="2"/>
      <c r="T1735" s="2"/>
      <c r="U1735" s="2"/>
      <c r="V1735" s="2"/>
    </row>
    <row r="1736" spans="1:22" s="127" customFormat="1" x14ac:dyDescent="0.25">
      <c r="A1736"/>
      <c r="B1736"/>
      <c r="C1736"/>
      <c r="D1736"/>
      <c r="E1736"/>
      <c r="F1736"/>
      <c r="G1736"/>
      <c r="H1736"/>
      <c r="I1736"/>
      <c r="J1736"/>
      <c r="K1736"/>
      <c r="L1736"/>
      <c r="M1736" s="2"/>
      <c r="N1736" s="2"/>
      <c r="O1736" s="2"/>
      <c r="P1736" s="2"/>
      <c r="Q1736" s="2"/>
      <c r="R1736" s="2"/>
      <c r="S1736" s="2"/>
      <c r="T1736" s="2"/>
      <c r="U1736" s="2"/>
      <c r="V1736" s="2"/>
    </row>
    <row r="1737" spans="1:22" s="127" customFormat="1" x14ac:dyDescent="0.25">
      <c r="A1737"/>
      <c r="B1737"/>
      <c r="C1737"/>
      <c r="D1737"/>
      <c r="E1737"/>
      <c r="F1737"/>
      <c r="G1737"/>
      <c r="H1737"/>
      <c r="I1737"/>
      <c r="J1737"/>
      <c r="K1737"/>
      <c r="L1737"/>
      <c r="M1737" s="2"/>
      <c r="N1737" s="2"/>
      <c r="O1737" s="2"/>
      <c r="P1737" s="2"/>
      <c r="Q1737" s="2"/>
      <c r="R1737" s="2"/>
      <c r="S1737" s="2"/>
      <c r="T1737" s="2"/>
      <c r="U1737" s="2"/>
      <c r="V1737" s="2"/>
    </row>
    <row r="1738" spans="1:22" s="127" customFormat="1" x14ac:dyDescent="0.25">
      <c r="A1738"/>
      <c r="B1738"/>
      <c r="C1738"/>
      <c r="D1738"/>
      <c r="E1738"/>
      <c r="F1738"/>
      <c r="G1738"/>
      <c r="H1738"/>
      <c r="I1738"/>
      <c r="J1738"/>
      <c r="K1738"/>
      <c r="L1738"/>
      <c r="M1738" s="2"/>
      <c r="N1738" s="2"/>
      <c r="O1738" s="2"/>
      <c r="P1738" s="2"/>
      <c r="Q1738" s="2"/>
      <c r="R1738" s="2"/>
      <c r="S1738" s="2"/>
      <c r="T1738" s="2"/>
      <c r="U1738" s="2"/>
      <c r="V1738" s="2"/>
    </row>
    <row r="1739" spans="1:22" s="127" customFormat="1" x14ac:dyDescent="0.25">
      <c r="A1739"/>
      <c r="B1739"/>
      <c r="C1739"/>
      <c r="D1739"/>
      <c r="E1739"/>
      <c r="F1739"/>
      <c r="G1739"/>
      <c r="H1739"/>
      <c r="I1739"/>
      <c r="J1739"/>
      <c r="K1739"/>
      <c r="L1739"/>
      <c r="M1739" s="2"/>
      <c r="N1739" s="2"/>
      <c r="O1739" s="2"/>
      <c r="P1739" s="2"/>
      <c r="Q1739" s="2"/>
      <c r="R1739" s="2"/>
      <c r="S1739" s="2"/>
      <c r="T1739" s="2"/>
      <c r="U1739" s="2"/>
      <c r="V1739" s="2"/>
    </row>
    <row r="1740" spans="1:22" s="127" customFormat="1" x14ac:dyDescent="0.25">
      <c r="A1740"/>
      <c r="B1740"/>
      <c r="C1740"/>
      <c r="D1740"/>
      <c r="E1740"/>
      <c r="F1740"/>
      <c r="G1740"/>
      <c r="H1740"/>
      <c r="I1740"/>
      <c r="J1740"/>
      <c r="K1740"/>
      <c r="L1740"/>
      <c r="M1740" s="2"/>
      <c r="N1740" s="2"/>
      <c r="O1740" s="2"/>
      <c r="P1740" s="2"/>
      <c r="Q1740" s="2"/>
      <c r="R1740" s="2"/>
      <c r="S1740" s="2"/>
      <c r="T1740" s="2"/>
      <c r="U1740" s="2"/>
      <c r="V1740" s="2"/>
    </row>
    <row r="1741" spans="1:22" s="127" customFormat="1" x14ac:dyDescent="0.25">
      <c r="A1741"/>
      <c r="B1741"/>
      <c r="C1741"/>
      <c r="D1741"/>
      <c r="E1741"/>
      <c r="F1741"/>
      <c r="G1741"/>
      <c r="H1741"/>
      <c r="I1741"/>
      <c r="J1741"/>
      <c r="K1741"/>
      <c r="L1741"/>
      <c r="M1741" s="2"/>
      <c r="N1741" s="2"/>
      <c r="O1741" s="2"/>
      <c r="P1741" s="2"/>
      <c r="Q1741" s="2"/>
      <c r="R1741" s="2"/>
      <c r="S1741" s="2"/>
      <c r="T1741" s="2"/>
      <c r="U1741" s="2"/>
      <c r="V1741" s="2"/>
    </row>
    <row r="1742" spans="1:22" s="127" customFormat="1" x14ac:dyDescent="0.25">
      <c r="A1742"/>
      <c r="B1742"/>
      <c r="C1742"/>
      <c r="D1742"/>
      <c r="E1742"/>
      <c r="F1742"/>
      <c r="G1742"/>
      <c r="H1742"/>
      <c r="I1742"/>
      <c r="J1742"/>
      <c r="K1742"/>
      <c r="L1742"/>
      <c r="M1742" s="2"/>
      <c r="N1742" s="2"/>
      <c r="O1742" s="2"/>
      <c r="P1742" s="2"/>
      <c r="Q1742" s="2"/>
      <c r="R1742" s="2"/>
      <c r="S1742" s="2"/>
      <c r="T1742" s="2"/>
      <c r="U1742" s="2"/>
      <c r="V1742" s="2"/>
    </row>
    <row r="1743" spans="1:22" s="127" customFormat="1" x14ac:dyDescent="0.25">
      <c r="A1743"/>
      <c r="B1743"/>
      <c r="C1743"/>
      <c r="D1743"/>
      <c r="E1743"/>
      <c r="F1743"/>
      <c r="G1743"/>
      <c r="H1743"/>
      <c r="I1743"/>
      <c r="J1743"/>
      <c r="K1743"/>
      <c r="L1743"/>
      <c r="M1743" s="2"/>
      <c r="N1743" s="2"/>
      <c r="O1743" s="2"/>
      <c r="P1743" s="2"/>
      <c r="Q1743" s="2"/>
      <c r="R1743" s="2"/>
      <c r="S1743" s="2"/>
      <c r="T1743" s="2"/>
      <c r="U1743" s="2"/>
      <c r="V1743" s="2"/>
    </row>
    <row r="1744" spans="1:22" s="127" customFormat="1" x14ac:dyDescent="0.25">
      <c r="A1744"/>
      <c r="B1744"/>
      <c r="C1744"/>
      <c r="D1744"/>
      <c r="E1744"/>
      <c r="F1744"/>
      <c r="G1744"/>
      <c r="H1744"/>
      <c r="I1744"/>
      <c r="J1744"/>
      <c r="K1744"/>
      <c r="L1744"/>
      <c r="M1744" s="2"/>
      <c r="N1744" s="2"/>
      <c r="O1744" s="2"/>
      <c r="P1744" s="2"/>
      <c r="Q1744" s="2"/>
      <c r="R1744" s="2"/>
      <c r="S1744" s="2"/>
      <c r="T1744" s="2"/>
      <c r="U1744" s="2"/>
      <c r="V1744" s="2"/>
    </row>
    <row r="1745" spans="1:22" s="127" customFormat="1" x14ac:dyDescent="0.25">
      <c r="A1745"/>
      <c r="B1745"/>
      <c r="C1745"/>
      <c r="D1745"/>
      <c r="E1745"/>
      <c r="F1745"/>
      <c r="G1745"/>
      <c r="H1745"/>
      <c r="I1745"/>
      <c r="J1745"/>
      <c r="K1745"/>
      <c r="L1745"/>
      <c r="M1745" s="2"/>
      <c r="N1745" s="2"/>
      <c r="O1745" s="2"/>
      <c r="P1745" s="2"/>
      <c r="Q1745" s="2"/>
      <c r="R1745" s="2"/>
      <c r="S1745" s="2"/>
      <c r="T1745" s="2"/>
      <c r="U1745" s="2"/>
      <c r="V1745" s="2"/>
    </row>
    <row r="1746" spans="1:22" s="127" customFormat="1" x14ac:dyDescent="0.25">
      <c r="A1746"/>
      <c r="B1746"/>
      <c r="C1746"/>
      <c r="D1746"/>
      <c r="E1746"/>
      <c r="F1746"/>
      <c r="G1746"/>
      <c r="H1746"/>
      <c r="I1746"/>
      <c r="J1746"/>
      <c r="K1746"/>
      <c r="L1746"/>
      <c r="M1746" s="2"/>
      <c r="N1746" s="2"/>
      <c r="O1746" s="2"/>
      <c r="P1746" s="2"/>
      <c r="Q1746" s="2"/>
      <c r="R1746" s="2"/>
      <c r="S1746" s="2"/>
      <c r="T1746" s="2"/>
      <c r="U1746" s="2"/>
      <c r="V1746" s="2"/>
    </row>
    <row r="1747" spans="1:22" s="127" customFormat="1" x14ac:dyDescent="0.25">
      <c r="A1747"/>
      <c r="B1747"/>
      <c r="C1747"/>
      <c r="D1747"/>
      <c r="E1747"/>
      <c r="F1747"/>
      <c r="G1747"/>
      <c r="H1747"/>
      <c r="I1747"/>
      <c r="J1747"/>
      <c r="K1747"/>
      <c r="L1747"/>
      <c r="M1747" s="2"/>
      <c r="N1747" s="2"/>
      <c r="O1747" s="2"/>
      <c r="P1747" s="2"/>
      <c r="Q1747" s="2"/>
      <c r="R1747" s="2"/>
      <c r="S1747" s="2"/>
      <c r="T1747" s="2"/>
      <c r="U1747" s="2"/>
      <c r="V1747" s="2"/>
    </row>
    <row r="1748" spans="1:22" s="127" customFormat="1" x14ac:dyDescent="0.25">
      <c r="A1748"/>
      <c r="B1748"/>
      <c r="C1748"/>
      <c r="D1748"/>
      <c r="E1748"/>
      <c r="F1748"/>
      <c r="G1748"/>
      <c r="H1748"/>
      <c r="I1748"/>
      <c r="J1748"/>
      <c r="K1748"/>
      <c r="L1748"/>
      <c r="M1748" s="2"/>
      <c r="N1748" s="2"/>
      <c r="O1748" s="2"/>
      <c r="P1748" s="2"/>
      <c r="Q1748" s="2"/>
      <c r="R1748" s="2"/>
      <c r="S1748" s="2"/>
      <c r="T1748" s="2"/>
      <c r="U1748" s="2"/>
      <c r="V1748" s="2"/>
    </row>
    <row r="1749" spans="1:22" s="127" customFormat="1" x14ac:dyDescent="0.25">
      <c r="A1749"/>
      <c r="B1749"/>
      <c r="C1749"/>
      <c r="D1749"/>
      <c r="E1749"/>
      <c r="F1749"/>
      <c r="G1749"/>
      <c r="H1749"/>
      <c r="I1749"/>
      <c r="J1749"/>
      <c r="K1749"/>
      <c r="L1749"/>
      <c r="M1749" s="2"/>
      <c r="N1749" s="2"/>
      <c r="O1749" s="2"/>
      <c r="P1749" s="2"/>
      <c r="Q1749" s="2"/>
      <c r="R1749" s="2"/>
      <c r="S1749" s="2"/>
      <c r="T1749" s="2"/>
      <c r="U1749" s="2"/>
      <c r="V1749" s="2"/>
    </row>
    <row r="1750" spans="1:22" s="127" customFormat="1" x14ac:dyDescent="0.25">
      <c r="A1750"/>
      <c r="B1750"/>
      <c r="C1750"/>
      <c r="D1750"/>
      <c r="E1750"/>
      <c r="F1750"/>
      <c r="G1750"/>
      <c r="H1750"/>
      <c r="I1750"/>
      <c r="J1750"/>
      <c r="K1750"/>
      <c r="L1750"/>
      <c r="M1750" s="2"/>
      <c r="N1750" s="2"/>
      <c r="O1750" s="2"/>
      <c r="P1750" s="2"/>
      <c r="Q1750" s="2"/>
      <c r="R1750" s="2"/>
      <c r="S1750" s="2"/>
      <c r="T1750" s="2"/>
      <c r="U1750" s="2"/>
      <c r="V1750" s="2"/>
    </row>
    <row r="1751" spans="1:22" s="127" customFormat="1" x14ac:dyDescent="0.25">
      <c r="A1751"/>
      <c r="B1751"/>
      <c r="C1751"/>
      <c r="D1751"/>
      <c r="E1751"/>
      <c r="F1751"/>
      <c r="G1751"/>
      <c r="H1751"/>
      <c r="I1751"/>
      <c r="J1751"/>
      <c r="K1751"/>
      <c r="L1751"/>
      <c r="M1751" s="2"/>
      <c r="N1751" s="2"/>
      <c r="O1751" s="2"/>
      <c r="P1751" s="2"/>
      <c r="Q1751" s="2"/>
      <c r="R1751" s="2"/>
      <c r="S1751" s="2"/>
      <c r="T1751" s="2"/>
      <c r="U1751" s="2"/>
      <c r="V1751" s="2"/>
    </row>
    <row r="1752" spans="1:22" s="127" customFormat="1" x14ac:dyDescent="0.25">
      <c r="A1752"/>
      <c r="B1752"/>
      <c r="C1752"/>
      <c r="D1752"/>
      <c r="E1752"/>
      <c r="F1752"/>
      <c r="G1752"/>
      <c r="H1752"/>
      <c r="I1752"/>
      <c r="J1752"/>
      <c r="K1752"/>
      <c r="L1752"/>
      <c r="M1752" s="2"/>
      <c r="N1752" s="2"/>
      <c r="O1752" s="2"/>
      <c r="P1752" s="2"/>
      <c r="Q1752" s="2"/>
      <c r="R1752" s="2"/>
      <c r="S1752" s="2"/>
      <c r="T1752" s="2"/>
      <c r="U1752" s="2"/>
      <c r="V1752" s="2"/>
    </row>
    <row r="1753" spans="1:22" s="127" customFormat="1" x14ac:dyDescent="0.25">
      <c r="A1753"/>
      <c r="B1753"/>
      <c r="C1753"/>
      <c r="D1753"/>
      <c r="E1753"/>
      <c r="F1753"/>
      <c r="G1753"/>
      <c r="H1753"/>
      <c r="I1753"/>
      <c r="J1753"/>
      <c r="K1753"/>
      <c r="L1753"/>
      <c r="M1753" s="2"/>
      <c r="N1753" s="2"/>
      <c r="O1753" s="2"/>
      <c r="P1753" s="2"/>
      <c r="Q1753" s="2"/>
      <c r="R1753" s="2"/>
      <c r="S1753" s="2"/>
      <c r="T1753" s="2"/>
      <c r="U1753" s="2"/>
      <c r="V1753" s="2"/>
    </row>
    <row r="1754" spans="1:22" s="127" customFormat="1" x14ac:dyDescent="0.25">
      <c r="A1754"/>
      <c r="B1754"/>
      <c r="C1754"/>
      <c r="D1754"/>
      <c r="E1754"/>
      <c r="F1754"/>
      <c r="G1754"/>
      <c r="H1754"/>
      <c r="I1754"/>
      <c r="J1754"/>
      <c r="K1754"/>
      <c r="L1754"/>
      <c r="M1754" s="2"/>
      <c r="N1754" s="2"/>
      <c r="O1754" s="2"/>
      <c r="P1754" s="2"/>
      <c r="Q1754" s="2"/>
      <c r="R1754" s="2"/>
      <c r="S1754" s="2"/>
      <c r="T1754" s="2"/>
      <c r="U1754" s="2"/>
      <c r="V1754" s="2"/>
    </row>
    <row r="1755" spans="1:22" s="127" customFormat="1" x14ac:dyDescent="0.25">
      <c r="A1755"/>
      <c r="B1755"/>
      <c r="C1755"/>
      <c r="D1755"/>
      <c r="E1755"/>
      <c r="F1755"/>
      <c r="G1755"/>
      <c r="H1755"/>
      <c r="I1755"/>
      <c r="J1755"/>
      <c r="K1755"/>
      <c r="L1755"/>
      <c r="M1755" s="2"/>
      <c r="N1755" s="2"/>
      <c r="O1755" s="2"/>
      <c r="P1755" s="2"/>
      <c r="Q1755" s="2"/>
      <c r="R1755" s="2"/>
      <c r="S1755" s="2"/>
      <c r="T1755" s="2"/>
      <c r="U1755" s="2"/>
      <c r="V1755" s="2"/>
    </row>
    <row r="1756" spans="1:22" s="127" customFormat="1" x14ac:dyDescent="0.25">
      <c r="A1756"/>
      <c r="B1756"/>
      <c r="C1756"/>
      <c r="D1756"/>
      <c r="E1756"/>
      <c r="F1756"/>
      <c r="G1756"/>
      <c r="H1756"/>
      <c r="I1756"/>
      <c r="J1756"/>
      <c r="K1756"/>
      <c r="L1756"/>
      <c r="M1756" s="2"/>
      <c r="N1756" s="2"/>
      <c r="O1756" s="2"/>
      <c r="P1756" s="2"/>
      <c r="Q1756" s="2"/>
      <c r="R1756" s="2"/>
      <c r="S1756" s="2"/>
      <c r="T1756" s="2"/>
      <c r="U1756" s="2"/>
      <c r="V1756" s="2"/>
    </row>
    <row r="1757" spans="1:22" s="127" customFormat="1" x14ac:dyDescent="0.25">
      <c r="A1757"/>
      <c r="B1757"/>
      <c r="C1757"/>
      <c r="D1757"/>
      <c r="E1757"/>
      <c r="F1757"/>
      <c r="G1757"/>
      <c r="H1757"/>
      <c r="I1757"/>
      <c r="J1757"/>
      <c r="K1757"/>
      <c r="L1757"/>
      <c r="M1757" s="2"/>
      <c r="N1757" s="2"/>
      <c r="O1757" s="2"/>
      <c r="P1757" s="2"/>
      <c r="Q1757" s="2"/>
      <c r="R1757" s="2"/>
      <c r="S1757" s="2"/>
      <c r="T1757" s="2"/>
      <c r="U1757" s="2"/>
      <c r="V1757" s="2"/>
    </row>
    <row r="1758" spans="1:22" s="127" customFormat="1" x14ac:dyDescent="0.25">
      <c r="A1758"/>
      <c r="B1758"/>
      <c r="C1758"/>
      <c r="D1758"/>
      <c r="E1758"/>
      <c r="F1758"/>
      <c r="G1758"/>
      <c r="H1758"/>
      <c r="I1758"/>
      <c r="J1758"/>
      <c r="K1758"/>
      <c r="L1758"/>
      <c r="M1758" s="2"/>
      <c r="N1758" s="2"/>
      <c r="O1758" s="2"/>
      <c r="P1758" s="2"/>
      <c r="Q1758" s="2"/>
      <c r="R1758" s="2"/>
      <c r="S1758" s="2"/>
      <c r="T1758" s="2"/>
      <c r="U1758" s="2"/>
      <c r="V1758" s="2"/>
    </row>
    <row r="1759" spans="1:22" s="127" customFormat="1" x14ac:dyDescent="0.25">
      <c r="A1759"/>
      <c r="B1759"/>
      <c r="C1759"/>
      <c r="D1759"/>
      <c r="E1759"/>
      <c r="F1759"/>
      <c r="G1759"/>
      <c r="H1759"/>
      <c r="I1759"/>
      <c r="J1759"/>
      <c r="K1759"/>
      <c r="L1759"/>
      <c r="M1759" s="2"/>
      <c r="N1759" s="2"/>
      <c r="O1759" s="2"/>
      <c r="P1759" s="2"/>
      <c r="Q1759" s="2"/>
      <c r="R1759" s="2"/>
      <c r="S1759" s="2"/>
      <c r="T1759" s="2"/>
      <c r="U1759" s="2"/>
      <c r="V1759" s="2"/>
    </row>
    <row r="1760" spans="1:22" s="127" customFormat="1" x14ac:dyDescent="0.25">
      <c r="A1760"/>
      <c r="B1760"/>
      <c r="C1760"/>
      <c r="D1760"/>
      <c r="E1760"/>
      <c r="F1760"/>
      <c r="G1760"/>
      <c r="H1760"/>
      <c r="I1760"/>
      <c r="J1760"/>
      <c r="K1760"/>
      <c r="L1760"/>
      <c r="M1760" s="2"/>
      <c r="N1760" s="2"/>
      <c r="O1760" s="2"/>
      <c r="P1760" s="2"/>
      <c r="Q1760" s="2"/>
      <c r="R1760" s="2"/>
      <c r="S1760" s="2"/>
      <c r="T1760" s="2"/>
      <c r="U1760" s="2"/>
      <c r="V1760" s="2"/>
    </row>
    <row r="1761" spans="1:22" s="127" customFormat="1" x14ac:dyDescent="0.25">
      <c r="A1761"/>
      <c r="B1761"/>
      <c r="C1761"/>
      <c r="D1761"/>
      <c r="E1761"/>
      <c r="F1761"/>
      <c r="G1761"/>
      <c r="H1761"/>
      <c r="I1761"/>
      <c r="J1761"/>
      <c r="K1761"/>
      <c r="L1761"/>
      <c r="M1761" s="2"/>
      <c r="N1761" s="2"/>
      <c r="O1761" s="2"/>
      <c r="P1761" s="2"/>
      <c r="Q1761" s="2"/>
      <c r="R1761" s="2"/>
      <c r="S1761" s="2"/>
      <c r="T1761" s="2"/>
      <c r="U1761" s="2"/>
      <c r="V1761" s="2"/>
    </row>
    <row r="1762" spans="1:22" s="127" customFormat="1" x14ac:dyDescent="0.25">
      <c r="A1762"/>
      <c r="B1762"/>
      <c r="C1762"/>
      <c r="D1762"/>
      <c r="E1762"/>
      <c r="F1762"/>
      <c r="G1762"/>
      <c r="H1762"/>
      <c r="I1762"/>
      <c r="J1762"/>
      <c r="K1762"/>
      <c r="L1762"/>
      <c r="M1762" s="2"/>
      <c r="N1762" s="2"/>
      <c r="O1762" s="2"/>
      <c r="P1762" s="2"/>
      <c r="Q1762" s="2"/>
      <c r="R1762" s="2"/>
      <c r="S1762" s="2"/>
      <c r="T1762" s="2"/>
      <c r="U1762" s="2"/>
      <c r="V1762" s="2"/>
    </row>
    <row r="1763" spans="1:22" s="127" customFormat="1" x14ac:dyDescent="0.25">
      <c r="A1763"/>
      <c r="B1763"/>
      <c r="C1763"/>
      <c r="D1763"/>
      <c r="E1763"/>
      <c r="F1763"/>
      <c r="G1763"/>
      <c r="H1763"/>
      <c r="I1763"/>
      <c r="J1763"/>
      <c r="K1763"/>
      <c r="L1763"/>
      <c r="M1763" s="2"/>
      <c r="N1763" s="2"/>
      <c r="O1763" s="2"/>
      <c r="P1763" s="2"/>
      <c r="Q1763" s="2"/>
      <c r="R1763" s="2"/>
      <c r="S1763" s="2"/>
      <c r="T1763" s="2"/>
      <c r="U1763" s="2"/>
      <c r="V1763" s="2"/>
    </row>
    <row r="1764" spans="1:22" s="127" customFormat="1" x14ac:dyDescent="0.25">
      <c r="A1764"/>
      <c r="B1764"/>
      <c r="C1764"/>
      <c r="D1764"/>
      <c r="E1764"/>
      <c r="F1764"/>
      <c r="G1764"/>
      <c r="H1764"/>
      <c r="I1764"/>
      <c r="J1764"/>
      <c r="K1764"/>
      <c r="L1764"/>
      <c r="M1764" s="2"/>
      <c r="N1764" s="2"/>
      <c r="O1764" s="2"/>
      <c r="P1764" s="2"/>
      <c r="Q1764" s="2"/>
      <c r="R1764" s="2"/>
      <c r="S1764" s="2"/>
      <c r="T1764" s="2"/>
      <c r="U1764" s="2"/>
      <c r="V1764" s="2"/>
    </row>
    <row r="1765" spans="1:22" s="127" customFormat="1" x14ac:dyDescent="0.25">
      <c r="A1765"/>
      <c r="B1765"/>
      <c r="C1765"/>
      <c r="D1765"/>
      <c r="E1765"/>
      <c r="F1765"/>
      <c r="G1765"/>
      <c r="H1765"/>
      <c r="I1765"/>
      <c r="J1765"/>
      <c r="K1765"/>
      <c r="L1765"/>
      <c r="M1765" s="2"/>
      <c r="N1765" s="2"/>
      <c r="O1765" s="2"/>
      <c r="P1765" s="2"/>
      <c r="Q1765" s="2"/>
      <c r="R1765" s="2"/>
      <c r="S1765" s="2"/>
      <c r="T1765" s="2"/>
      <c r="U1765" s="2"/>
      <c r="V1765" s="2"/>
    </row>
    <row r="1766" spans="1:22" s="127" customFormat="1" x14ac:dyDescent="0.25">
      <c r="A1766"/>
      <c r="B1766"/>
      <c r="C1766"/>
      <c r="D1766"/>
      <c r="E1766"/>
      <c r="F1766"/>
      <c r="G1766"/>
      <c r="H1766"/>
      <c r="I1766"/>
      <c r="J1766"/>
      <c r="K1766"/>
      <c r="L1766"/>
      <c r="M1766" s="2"/>
      <c r="N1766" s="2"/>
      <c r="O1766" s="2"/>
      <c r="P1766" s="2"/>
      <c r="Q1766" s="2"/>
      <c r="R1766" s="2"/>
      <c r="S1766" s="2"/>
      <c r="T1766" s="2"/>
      <c r="U1766" s="2"/>
      <c r="V1766" s="2"/>
    </row>
    <row r="1767" spans="1:22" s="127" customFormat="1" x14ac:dyDescent="0.25">
      <c r="A1767"/>
      <c r="B1767"/>
      <c r="C1767"/>
      <c r="D1767"/>
      <c r="E1767"/>
      <c r="F1767"/>
      <c r="G1767"/>
      <c r="H1767"/>
      <c r="I1767"/>
      <c r="J1767"/>
      <c r="K1767"/>
      <c r="L1767"/>
      <c r="M1767" s="2"/>
      <c r="N1767" s="2"/>
      <c r="O1767" s="2"/>
      <c r="P1767" s="2"/>
      <c r="Q1767" s="2"/>
      <c r="R1767" s="2"/>
      <c r="S1767" s="2"/>
      <c r="T1767" s="2"/>
      <c r="U1767" s="2"/>
      <c r="V1767" s="2"/>
    </row>
    <row r="1768" spans="1:22" s="127" customFormat="1" x14ac:dyDescent="0.25">
      <c r="A1768"/>
      <c r="B1768"/>
      <c r="C1768"/>
      <c r="D1768"/>
      <c r="E1768"/>
      <c r="F1768"/>
      <c r="G1768"/>
      <c r="H1768"/>
      <c r="I1768"/>
      <c r="J1768"/>
      <c r="K1768"/>
      <c r="L1768"/>
      <c r="M1768" s="2"/>
      <c r="N1768" s="2"/>
      <c r="O1768" s="2"/>
      <c r="P1768" s="2"/>
      <c r="Q1768" s="2"/>
      <c r="R1768" s="2"/>
      <c r="S1768" s="2"/>
      <c r="T1768" s="2"/>
      <c r="U1768" s="2"/>
      <c r="V1768" s="2"/>
    </row>
    <row r="1769" spans="1:22" s="127" customFormat="1" x14ac:dyDescent="0.25">
      <c r="A1769"/>
      <c r="B1769"/>
      <c r="C1769"/>
      <c r="D1769"/>
      <c r="E1769"/>
      <c r="F1769"/>
      <c r="G1769"/>
      <c r="H1769"/>
      <c r="I1769"/>
      <c r="J1769"/>
      <c r="K1769"/>
      <c r="L1769"/>
      <c r="M1769" s="2"/>
      <c r="N1769" s="2"/>
      <c r="O1769" s="2"/>
      <c r="P1769" s="2"/>
      <c r="Q1769" s="2"/>
      <c r="R1769" s="2"/>
      <c r="S1769" s="2"/>
      <c r="T1769" s="2"/>
      <c r="U1769" s="2"/>
      <c r="V1769" s="2"/>
    </row>
    <row r="1770" spans="1:22" s="127" customFormat="1" x14ac:dyDescent="0.25">
      <c r="A1770"/>
      <c r="B1770"/>
      <c r="C1770"/>
      <c r="D1770"/>
      <c r="E1770"/>
      <c r="F1770"/>
      <c r="G1770"/>
      <c r="H1770"/>
      <c r="I1770"/>
      <c r="J1770"/>
      <c r="K1770"/>
      <c r="L1770"/>
      <c r="M1770" s="2"/>
      <c r="N1770" s="2"/>
      <c r="O1770" s="2"/>
      <c r="P1770" s="2"/>
      <c r="Q1770" s="2"/>
      <c r="R1770" s="2"/>
      <c r="S1770" s="2"/>
      <c r="T1770" s="2"/>
      <c r="U1770" s="2"/>
      <c r="V1770" s="2"/>
    </row>
    <row r="1771" spans="1:22" s="127" customFormat="1" x14ac:dyDescent="0.25">
      <c r="A1771"/>
      <c r="B1771"/>
      <c r="C1771"/>
      <c r="D1771"/>
      <c r="E1771"/>
      <c r="F1771"/>
      <c r="G1771"/>
      <c r="H1771"/>
      <c r="I1771"/>
      <c r="J1771"/>
      <c r="K1771"/>
      <c r="L1771"/>
      <c r="M1771" s="2"/>
      <c r="N1771" s="2"/>
      <c r="O1771" s="2"/>
      <c r="P1771" s="2"/>
      <c r="Q1771" s="2"/>
      <c r="R1771" s="2"/>
      <c r="S1771" s="2"/>
      <c r="T1771" s="2"/>
      <c r="U1771" s="2"/>
      <c r="V1771" s="2"/>
    </row>
    <row r="1772" spans="1:22" s="127" customFormat="1" x14ac:dyDescent="0.25">
      <c r="A1772"/>
      <c r="B1772"/>
      <c r="C1772"/>
      <c r="D1772"/>
      <c r="E1772"/>
      <c r="F1772"/>
      <c r="G1772"/>
      <c r="H1772"/>
      <c r="I1772"/>
      <c r="J1772"/>
      <c r="K1772"/>
      <c r="L1772"/>
      <c r="M1772" s="2"/>
      <c r="N1772" s="2"/>
      <c r="O1772" s="2"/>
      <c r="P1772" s="2"/>
      <c r="Q1772" s="2"/>
      <c r="R1772" s="2"/>
      <c r="S1772" s="2"/>
      <c r="T1772" s="2"/>
      <c r="U1772" s="2"/>
      <c r="V1772" s="2"/>
    </row>
    <row r="1773" spans="1:22" s="127" customFormat="1" x14ac:dyDescent="0.25">
      <c r="A1773"/>
      <c r="B1773"/>
      <c r="C1773"/>
      <c r="D1773"/>
      <c r="E1773"/>
      <c r="F1773"/>
      <c r="G1773"/>
      <c r="H1773"/>
      <c r="I1773"/>
      <c r="J1773"/>
      <c r="K1773"/>
      <c r="L1773"/>
      <c r="M1773" s="2"/>
      <c r="N1773" s="2"/>
      <c r="O1773" s="2"/>
      <c r="P1773" s="2"/>
      <c r="Q1773" s="2"/>
      <c r="R1773" s="2"/>
      <c r="S1773" s="2"/>
      <c r="T1773" s="2"/>
      <c r="U1773" s="2"/>
      <c r="V1773" s="2"/>
    </row>
    <row r="1774" spans="1:22" s="127" customFormat="1" x14ac:dyDescent="0.25">
      <c r="A1774"/>
      <c r="B1774"/>
      <c r="C1774"/>
      <c r="D1774"/>
      <c r="E1774"/>
      <c r="F1774"/>
      <c r="G1774"/>
      <c r="H1774"/>
      <c r="I1774"/>
      <c r="J1774"/>
      <c r="K1774"/>
      <c r="L1774"/>
      <c r="M1774" s="2"/>
      <c r="N1774" s="2"/>
      <c r="O1774" s="2"/>
      <c r="P1774" s="2"/>
      <c r="Q1774" s="2"/>
      <c r="R1774" s="2"/>
      <c r="S1774" s="2"/>
      <c r="T1774" s="2"/>
      <c r="U1774" s="2"/>
      <c r="V1774" s="2"/>
    </row>
    <row r="1775" spans="1:22" s="127" customFormat="1" x14ac:dyDescent="0.25">
      <c r="A1775"/>
      <c r="B1775"/>
      <c r="C1775"/>
      <c r="D1775"/>
      <c r="E1775"/>
      <c r="F1775"/>
      <c r="G1775"/>
      <c r="H1775"/>
      <c r="I1775"/>
      <c r="J1775"/>
      <c r="K1775"/>
      <c r="L1775"/>
      <c r="M1775" s="2"/>
      <c r="N1775" s="2"/>
      <c r="O1775" s="2"/>
      <c r="P1775" s="2"/>
      <c r="Q1775" s="2"/>
      <c r="R1775" s="2"/>
      <c r="S1775" s="2"/>
      <c r="T1775" s="2"/>
      <c r="U1775" s="2"/>
      <c r="V1775" s="2"/>
    </row>
    <row r="1776" spans="1:22" s="127" customFormat="1" x14ac:dyDescent="0.25">
      <c r="A1776"/>
      <c r="B1776"/>
      <c r="C1776"/>
      <c r="D1776"/>
      <c r="E1776"/>
      <c r="F1776"/>
      <c r="G1776"/>
      <c r="H1776"/>
      <c r="I1776"/>
      <c r="J1776"/>
      <c r="K1776"/>
      <c r="L1776"/>
      <c r="M1776" s="2"/>
      <c r="N1776" s="2"/>
      <c r="O1776" s="2"/>
      <c r="P1776" s="2"/>
      <c r="Q1776" s="2"/>
      <c r="R1776" s="2"/>
      <c r="S1776" s="2"/>
      <c r="T1776" s="2"/>
      <c r="U1776" s="2"/>
      <c r="V1776" s="2"/>
    </row>
    <row r="1777" spans="1:22" s="127" customFormat="1" x14ac:dyDescent="0.25">
      <c r="A1777"/>
      <c r="B1777"/>
      <c r="C1777"/>
      <c r="D1777"/>
      <c r="E1777"/>
      <c r="F1777"/>
      <c r="G1777"/>
      <c r="H1777"/>
      <c r="I1777"/>
      <c r="J1777"/>
      <c r="K1777"/>
      <c r="L1777"/>
      <c r="M1777" s="2"/>
      <c r="N1777" s="2"/>
      <c r="O1777" s="2"/>
      <c r="P1777" s="2"/>
      <c r="Q1777" s="2"/>
      <c r="R1777" s="2"/>
      <c r="S1777" s="2"/>
      <c r="T1777" s="2"/>
      <c r="U1777" s="2"/>
      <c r="V1777" s="2"/>
    </row>
    <row r="1778" spans="1:22" s="127" customFormat="1" x14ac:dyDescent="0.25">
      <c r="A1778"/>
      <c r="B1778"/>
      <c r="C1778"/>
      <c r="D1778"/>
      <c r="E1778"/>
      <c r="F1778"/>
      <c r="G1778"/>
      <c r="H1778"/>
      <c r="I1778"/>
      <c r="J1778"/>
      <c r="K1778"/>
      <c r="L1778"/>
      <c r="M1778" s="2"/>
      <c r="N1778" s="2"/>
      <c r="O1778" s="2"/>
      <c r="P1778" s="2"/>
      <c r="Q1778" s="2"/>
      <c r="R1778" s="2"/>
      <c r="S1778" s="2"/>
      <c r="T1778" s="2"/>
      <c r="U1778" s="2"/>
      <c r="V1778" s="2"/>
    </row>
    <row r="1779" spans="1:22" s="127" customFormat="1" x14ac:dyDescent="0.25">
      <c r="A1779"/>
      <c r="B1779"/>
      <c r="C1779"/>
      <c r="D1779"/>
      <c r="E1779"/>
      <c r="F1779"/>
      <c r="G1779"/>
      <c r="H1779"/>
      <c r="I1779"/>
      <c r="J1779"/>
      <c r="K1779"/>
      <c r="L1779"/>
      <c r="M1779" s="2"/>
      <c r="N1779" s="2"/>
      <c r="O1779" s="2"/>
      <c r="P1779" s="2"/>
      <c r="Q1779" s="2"/>
      <c r="R1779" s="2"/>
      <c r="S1779" s="2"/>
      <c r="T1779" s="2"/>
      <c r="U1779" s="2"/>
      <c r="V1779" s="2"/>
    </row>
    <row r="1780" spans="1:22" s="127" customFormat="1" x14ac:dyDescent="0.25">
      <c r="A1780"/>
      <c r="B1780"/>
      <c r="C1780"/>
      <c r="D1780"/>
      <c r="E1780"/>
      <c r="F1780"/>
      <c r="G1780"/>
      <c r="H1780"/>
      <c r="I1780"/>
      <c r="J1780"/>
      <c r="K1780"/>
      <c r="L1780"/>
      <c r="M1780" s="2"/>
      <c r="N1780" s="2"/>
      <c r="O1780" s="2"/>
      <c r="P1780" s="2"/>
      <c r="Q1780" s="2"/>
      <c r="R1780" s="2"/>
      <c r="S1780" s="2"/>
      <c r="T1780" s="2"/>
      <c r="U1780" s="2"/>
      <c r="V1780" s="2"/>
    </row>
    <row r="1781" spans="1:22" s="127" customFormat="1" x14ac:dyDescent="0.25">
      <c r="A1781"/>
      <c r="B1781"/>
      <c r="C1781"/>
      <c r="D1781"/>
      <c r="E1781"/>
      <c r="F1781"/>
      <c r="G1781"/>
      <c r="H1781"/>
      <c r="I1781"/>
      <c r="J1781"/>
      <c r="K1781"/>
      <c r="L1781"/>
      <c r="M1781" s="2"/>
      <c r="N1781" s="2"/>
      <c r="O1781" s="2"/>
      <c r="P1781" s="2"/>
      <c r="Q1781" s="2"/>
      <c r="R1781" s="2"/>
      <c r="S1781" s="2"/>
      <c r="T1781" s="2"/>
      <c r="U1781" s="2"/>
      <c r="V1781" s="2"/>
    </row>
    <row r="1782" spans="1:22" s="127" customFormat="1" x14ac:dyDescent="0.25">
      <c r="A1782"/>
      <c r="B1782"/>
      <c r="C1782"/>
      <c r="D1782"/>
      <c r="E1782"/>
      <c r="F1782"/>
      <c r="G1782"/>
      <c r="H1782"/>
      <c r="I1782"/>
      <c r="J1782"/>
      <c r="K1782"/>
      <c r="L1782"/>
      <c r="M1782" s="2"/>
      <c r="N1782" s="2"/>
      <c r="O1782" s="2"/>
      <c r="P1782" s="2"/>
      <c r="Q1782" s="2"/>
      <c r="R1782" s="2"/>
      <c r="S1782" s="2"/>
      <c r="T1782" s="2"/>
      <c r="U1782" s="2"/>
      <c r="V1782" s="2"/>
    </row>
    <row r="1783" spans="1:22" s="127" customFormat="1" x14ac:dyDescent="0.25">
      <c r="A1783"/>
      <c r="B1783"/>
      <c r="C1783"/>
      <c r="D1783"/>
      <c r="E1783"/>
      <c r="F1783"/>
      <c r="G1783"/>
      <c r="H1783"/>
      <c r="I1783"/>
      <c r="J1783"/>
      <c r="K1783"/>
      <c r="L1783"/>
      <c r="M1783" s="2"/>
      <c r="N1783" s="2"/>
      <c r="O1783" s="2"/>
      <c r="P1783" s="2"/>
      <c r="Q1783" s="2"/>
      <c r="R1783" s="2"/>
      <c r="S1783" s="2"/>
      <c r="T1783" s="2"/>
      <c r="U1783" s="2"/>
      <c r="V1783" s="2"/>
    </row>
    <row r="1784" spans="1:22" s="127" customFormat="1" x14ac:dyDescent="0.25">
      <c r="A1784"/>
      <c r="B1784"/>
      <c r="C1784"/>
      <c r="D1784"/>
      <c r="E1784"/>
      <c r="F1784"/>
      <c r="G1784"/>
      <c r="H1784"/>
      <c r="I1784"/>
      <c r="J1784"/>
      <c r="K1784"/>
      <c r="L1784"/>
      <c r="M1784" s="2"/>
      <c r="N1784" s="2"/>
      <c r="O1784" s="2"/>
      <c r="P1784" s="2"/>
      <c r="Q1784" s="2"/>
      <c r="R1784" s="2"/>
      <c r="S1784" s="2"/>
      <c r="T1784" s="2"/>
      <c r="U1784" s="2"/>
      <c r="V1784" s="2"/>
    </row>
    <row r="1785" spans="1:22" s="127" customFormat="1" x14ac:dyDescent="0.25">
      <c r="A1785"/>
      <c r="B1785"/>
      <c r="C1785"/>
      <c r="D1785"/>
      <c r="E1785"/>
      <c r="F1785"/>
      <c r="G1785"/>
      <c r="H1785"/>
      <c r="I1785"/>
      <c r="J1785"/>
      <c r="K1785"/>
      <c r="L1785"/>
      <c r="M1785" s="2"/>
      <c r="N1785" s="2"/>
      <c r="O1785" s="2"/>
      <c r="P1785" s="2"/>
      <c r="Q1785" s="2"/>
      <c r="R1785" s="2"/>
      <c r="S1785" s="2"/>
      <c r="T1785" s="2"/>
      <c r="U1785" s="2"/>
      <c r="V1785" s="2"/>
    </row>
    <row r="1786" spans="1:22" s="127" customFormat="1" x14ac:dyDescent="0.25">
      <c r="A1786"/>
      <c r="B1786"/>
      <c r="C1786"/>
      <c r="D1786"/>
      <c r="E1786"/>
      <c r="F1786"/>
      <c r="G1786"/>
      <c r="H1786"/>
      <c r="I1786"/>
      <c r="J1786"/>
      <c r="K1786"/>
      <c r="L1786"/>
      <c r="M1786" s="2"/>
      <c r="N1786" s="2"/>
      <c r="O1786" s="2"/>
      <c r="P1786" s="2"/>
      <c r="Q1786" s="2"/>
      <c r="R1786" s="2"/>
      <c r="S1786" s="2"/>
      <c r="T1786" s="2"/>
      <c r="U1786" s="2"/>
      <c r="V1786" s="2"/>
    </row>
    <row r="1787" spans="1:22" s="127" customFormat="1" x14ac:dyDescent="0.25">
      <c r="A1787"/>
      <c r="B1787"/>
      <c r="C1787"/>
      <c r="D1787"/>
      <c r="E1787"/>
      <c r="F1787"/>
      <c r="G1787"/>
      <c r="H1787"/>
      <c r="I1787"/>
      <c r="J1787"/>
      <c r="K1787"/>
      <c r="L1787"/>
      <c r="M1787" s="2"/>
      <c r="N1787" s="2"/>
      <c r="O1787" s="2"/>
      <c r="P1787" s="2"/>
      <c r="Q1787" s="2"/>
      <c r="R1787" s="2"/>
      <c r="S1787" s="2"/>
      <c r="T1787" s="2"/>
      <c r="U1787" s="2"/>
      <c r="V1787" s="2"/>
    </row>
    <row r="1788" spans="1:22" s="127" customFormat="1" x14ac:dyDescent="0.25">
      <c r="A1788"/>
      <c r="B1788"/>
      <c r="C1788"/>
      <c r="D1788"/>
      <c r="E1788"/>
      <c r="F1788"/>
      <c r="G1788"/>
      <c r="H1788"/>
      <c r="I1788"/>
      <c r="J1788"/>
      <c r="K1788"/>
      <c r="L1788"/>
      <c r="M1788" s="2"/>
      <c r="N1788" s="2"/>
      <c r="O1788" s="2"/>
      <c r="P1788" s="2"/>
      <c r="Q1788" s="2"/>
      <c r="R1788" s="2"/>
      <c r="S1788" s="2"/>
      <c r="T1788" s="2"/>
      <c r="U1788" s="2"/>
      <c r="V1788" s="2"/>
    </row>
    <row r="1789" spans="1:22" s="127" customFormat="1" x14ac:dyDescent="0.25">
      <c r="A1789"/>
      <c r="B1789"/>
      <c r="C1789"/>
      <c r="D1789"/>
      <c r="E1789"/>
      <c r="F1789"/>
      <c r="G1789"/>
      <c r="H1789"/>
      <c r="I1789"/>
      <c r="J1789"/>
      <c r="K1789"/>
      <c r="L1789"/>
      <c r="M1789" s="2"/>
      <c r="N1789" s="2"/>
      <c r="O1789" s="2"/>
      <c r="P1789" s="2"/>
      <c r="Q1789" s="2"/>
      <c r="R1789" s="2"/>
      <c r="S1789" s="2"/>
      <c r="T1789" s="2"/>
      <c r="U1789" s="2"/>
      <c r="V1789" s="2"/>
    </row>
    <row r="1790" spans="1:22" s="127" customFormat="1" x14ac:dyDescent="0.25">
      <c r="A1790"/>
      <c r="B1790"/>
      <c r="C1790"/>
      <c r="D1790"/>
      <c r="E1790"/>
      <c r="F1790"/>
      <c r="G1790"/>
      <c r="H1790"/>
      <c r="I1790"/>
      <c r="J1790"/>
      <c r="K1790"/>
      <c r="L1790"/>
      <c r="M1790" s="2"/>
      <c r="N1790" s="2"/>
      <c r="O1790" s="2"/>
      <c r="P1790" s="2"/>
      <c r="Q1790" s="2"/>
      <c r="R1790" s="2"/>
      <c r="S1790" s="2"/>
      <c r="T1790" s="2"/>
      <c r="U1790" s="2"/>
      <c r="V1790" s="2"/>
    </row>
    <row r="1791" spans="1:22" s="127" customFormat="1" x14ac:dyDescent="0.25">
      <c r="A1791"/>
      <c r="B1791"/>
      <c r="C1791"/>
      <c r="D1791"/>
      <c r="E1791"/>
      <c r="F1791"/>
      <c r="G1791"/>
      <c r="H1791"/>
      <c r="I1791"/>
      <c r="J1791"/>
      <c r="K1791"/>
      <c r="L1791"/>
      <c r="M1791" s="2"/>
      <c r="N1791" s="2"/>
      <c r="O1791" s="2"/>
      <c r="P1791" s="2"/>
      <c r="Q1791" s="2"/>
      <c r="R1791" s="2"/>
      <c r="S1791" s="2"/>
      <c r="T1791" s="2"/>
      <c r="U1791" s="2"/>
      <c r="V1791" s="2"/>
    </row>
    <row r="1792" spans="1:22" s="127" customFormat="1" x14ac:dyDescent="0.25">
      <c r="A1792"/>
      <c r="B1792"/>
      <c r="C1792"/>
      <c r="D1792"/>
      <c r="E1792"/>
      <c r="F1792"/>
      <c r="G1792"/>
      <c r="H1792"/>
      <c r="I1792"/>
      <c r="J1792"/>
      <c r="K1792"/>
      <c r="L1792"/>
      <c r="M1792" s="2"/>
      <c r="N1792" s="2"/>
      <c r="O1792" s="2"/>
      <c r="P1792" s="2"/>
      <c r="Q1792" s="2"/>
      <c r="R1792" s="2"/>
      <c r="S1792" s="2"/>
      <c r="T1792" s="2"/>
      <c r="U1792" s="2"/>
      <c r="V1792" s="2"/>
    </row>
    <row r="1793" spans="1:22" s="127" customFormat="1" x14ac:dyDescent="0.25">
      <c r="A1793"/>
      <c r="B1793"/>
      <c r="C1793"/>
      <c r="D1793"/>
      <c r="E1793"/>
      <c r="F1793"/>
      <c r="G1793"/>
      <c r="H1793"/>
      <c r="I1793"/>
      <c r="J1793"/>
      <c r="K1793"/>
      <c r="L1793"/>
      <c r="M1793" s="2"/>
      <c r="N1793" s="2"/>
      <c r="O1793" s="2"/>
      <c r="P1793" s="2"/>
      <c r="Q1793" s="2"/>
      <c r="R1793" s="2"/>
      <c r="S1793" s="2"/>
      <c r="T1793" s="2"/>
      <c r="U1793" s="2"/>
      <c r="V1793" s="2"/>
    </row>
    <row r="1794" spans="1:22" s="127" customFormat="1" x14ac:dyDescent="0.25">
      <c r="A1794"/>
      <c r="B1794"/>
      <c r="C1794"/>
      <c r="D1794"/>
      <c r="E1794"/>
      <c r="F1794"/>
      <c r="G1794"/>
      <c r="H1794"/>
      <c r="I1794"/>
      <c r="J1794"/>
      <c r="K1794"/>
      <c r="L1794"/>
      <c r="M1794" s="2"/>
      <c r="N1794" s="2"/>
      <c r="O1794" s="2"/>
      <c r="P1794" s="2"/>
      <c r="Q1794" s="2"/>
      <c r="R1794" s="2"/>
      <c r="S1794" s="2"/>
      <c r="T1794" s="2"/>
      <c r="U1794" s="2"/>
      <c r="V1794" s="2"/>
    </row>
    <row r="1795" spans="1:22" s="127" customFormat="1" x14ac:dyDescent="0.25">
      <c r="A1795"/>
      <c r="B1795"/>
      <c r="C1795"/>
      <c r="D1795"/>
      <c r="E1795"/>
      <c r="F1795"/>
      <c r="G1795"/>
      <c r="H1795"/>
      <c r="I1795"/>
      <c r="J1795"/>
      <c r="K1795"/>
      <c r="L1795"/>
      <c r="M1795" s="2"/>
      <c r="N1795" s="2"/>
      <c r="O1795" s="2"/>
      <c r="P1795" s="2"/>
      <c r="Q1795" s="2"/>
      <c r="R1795" s="2"/>
      <c r="S1795" s="2"/>
      <c r="T1795" s="2"/>
      <c r="U1795" s="2"/>
      <c r="V1795" s="2"/>
    </row>
    <row r="1796" spans="1:22" s="127" customFormat="1" x14ac:dyDescent="0.25">
      <c r="A1796"/>
      <c r="B1796"/>
      <c r="C1796"/>
      <c r="D1796"/>
      <c r="E1796"/>
      <c r="F1796"/>
      <c r="G1796"/>
      <c r="H1796"/>
      <c r="I1796"/>
      <c r="J1796"/>
      <c r="K1796"/>
      <c r="L1796"/>
      <c r="M1796" s="2"/>
      <c r="N1796" s="2"/>
      <c r="O1796" s="2"/>
      <c r="P1796" s="2"/>
      <c r="Q1796" s="2"/>
      <c r="R1796" s="2"/>
      <c r="S1796" s="2"/>
      <c r="T1796" s="2"/>
      <c r="U1796" s="2"/>
      <c r="V1796" s="2"/>
    </row>
    <row r="1797" spans="1:22" s="127" customFormat="1" x14ac:dyDescent="0.25">
      <c r="A1797"/>
      <c r="B1797"/>
      <c r="C1797"/>
      <c r="D1797"/>
      <c r="E1797"/>
      <c r="F1797"/>
      <c r="G1797"/>
      <c r="H1797"/>
      <c r="I1797"/>
      <c r="J1797"/>
      <c r="K1797"/>
      <c r="L1797"/>
      <c r="M1797" s="2"/>
      <c r="N1797" s="2"/>
      <c r="O1797" s="2"/>
      <c r="P1797" s="2"/>
      <c r="Q1797" s="2"/>
      <c r="R1797" s="2"/>
      <c r="S1797" s="2"/>
      <c r="T1797" s="2"/>
      <c r="U1797" s="2"/>
      <c r="V1797" s="2"/>
    </row>
    <row r="1798" spans="1:22" s="127" customFormat="1" x14ac:dyDescent="0.25">
      <c r="A1798"/>
      <c r="B1798"/>
      <c r="C1798"/>
      <c r="D1798"/>
      <c r="E1798"/>
      <c r="F1798"/>
      <c r="G1798"/>
      <c r="H1798"/>
      <c r="I1798"/>
      <c r="J1798"/>
      <c r="K1798"/>
      <c r="L1798"/>
      <c r="M1798" s="2"/>
      <c r="N1798" s="2"/>
      <c r="O1798" s="2"/>
      <c r="P1798" s="2"/>
      <c r="Q1798" s="2"/>
      <c r="R1798" s="2"/>
      <c r="S1798" s="2"/>
      <c r="T1798" s="2"/>
      <c r="U1798" s="2"/>
      <c r="V1798" s="2"/>
    </row>
    <row r="1799" spans="1:22" s="127" customFormat="1" x14ac:dyDescent="0.25">
      <c r="A1799"/>
      <c r="B1799"/>
      <c r="C1799"/>
      <c r="D1799"/>
      <c r="E1799"/>
      <c r="F1799"/>
      <c r="G1799"/>
      <c r="H1799"/>
      <c r="I1799"/>
      <c r="J1799"/>
      <c r="K1799"/>
      <c r="L1799"/>
      <c r="M1799" s="2"/>
      <c r="N1799" s="2"/>
      <c r="O1799" s="2"/>
      <c r="P1799" s="2"/>
      <c r="Q1799" s="2"/>
      <c r="R1799" s="2"/>
      <c r="S1799" s="2"/>
      <c r="T1799" s="2"/>
      <c r="U1799" s="2"/>
      <c r="V1799" s="2"/>
    </row>
    <row r="1800" spans="1:22" s="127" customFormat="1" x14ac:dyDescent="0.25">
      <c r="A1800"/>
      <c r="B1800"/>
      <c r="C1800"/>
      <c r="D1800"/>
      <c r="E1800"/>
      <c r="F1800"/>
      <c r="G1800"/>
      <c r="H1800"/>
      <c r="I1800"/>
      <c r="J1800"/>
      <c r="K1800"/>
      <c r="L1800"/>
      <c r="M1800" s="2"/>
      <c r="N1800" s="2"/>
      <c r="O1800" s="2"/>
      <c r="P1800" s="2"/>
      <c r="Q1800" s="2"/>
      <c r="R1800" s="2"/>
      <c r="S1800" s="2"/>
      <c r="T1800" s="2"/>
      <c r="U1800" s="2"/>
      <c r="V1800" s="2"/>
    </row>
    <row r="1801" spans="1:22" s="127" customFormat="1" x14ac:dyDescent="0.25">
      <c r="A1801"/>
      <c r="B1801"/>
      <c r="C1801"/>
      <c r="D1801"/>
      <c r="E1801"/>
      <c r="F1801"/>
      <c r="G1801"/>
      <c r="H1801"/>
      <c r="I1801"/>
      <c r="J1801"/>
      <c r="K1801"/>
      <c r="L1801"/>
      <c r="M1801" s="2"/>
      <c r="N1801" s="2"/>
      <c r="O1801" s="2"/>
      <c r="P1801" s="2"/>
      <c r="Q1801" s="2"/>
      <c r="R1801" s="2"/>
      <c r="S1801" s="2"/>
      <c r="T1801" s="2"/>
      <c r="U1801" s="2"/>
      <c r="V1801" s="2"/>
    </row>
    <row r="1802" spans="1:22" s="127" customFormat="1" x14ac:dyDescent="0.25">
      <c r="A1802"/>
      <c r="B1802"/>
      <c r="C1802"/>
      <c r="D1802"/>
      <c r="E1802"/>
      <c r="F1802"/>
      <c r="G1802"/>
      <c r="H1802"/>
      <c r="I1802"/>
      <c r="J1802"/>
      <c r="K1802"/>
      <c r="L1802"/>
      <c r="M1802" s="2"/>
      <c r="N1802" s="2"/>
      <c r="O1802" s="2"/>
      <c r="P1802" s="2"/>
      <c r="Q1802" s="2"/>
      <c r="R1802" s="2"/>
      <c r="S1802" s="2"/>
      <c r="T1802" s="2"/>
      <c r="U1802" s="2"/>
      <c r="V1802" s="2"/>
    </row>
    <row r="1803" spans="1:22" s="127" customFormat="1" x14ac:dyDescent="0.25">
      <c r="A1803"/>
      <c r="B1803"/>
      <c r="C1803"/>
      <c r="D1803"/>
      <c r="E1803"/>
      <c r="F1803"/>
      <c r="G1803"/>
      <c r="H1803"/>
      <c r="I1803"/>
      <c r="J1803"/>
      <c r="K1803"/>
      <c r="L1803"/>
      <c r="M1803" s="2"/>
      <c r="N1803" s="2"/>
      <c r="O1803" s="2"/>
      <c r="P1803" s="2"/>
      <c r="Q1803" s="2"/>
      <c r="R1803" s="2"/>
      <c r="S1803" s="2"/>
      <c r="T1803" s="2"/>
      <c r="U1803" s="2"/>
      <c r="V1803" s="2"/>
    </row>
    <row r="1804" spans="1:22" s="127" customFormat="1" x14ac:dyDescent="0.25">
      <c r="A1804"/>
      <c r="B1804"/>
      <c r="C1804"/>
      <c r="D1804"/>
      <c r="E1804"/>
      <c r="F1804"/>
      <c r="G1804"/>
      <c r="H1804"/>
      <c r="I1804"/>
      <c r="J1804"/>
      <c r="K1804"/>
      <c r="L1804"/>
      <c r="M1804" s="2"/>
      <c r="N1804" s="2"/>
      <c r="O1804" s="2"/>
      <c r="P1804" s="2"/>
      <c r="Q1804" s="2"/>
      <c r="R1804" s="2"/>
      <c r="S1804" s="2"/>
      <c r="T1804" s="2"/>
      <c r="U1804" s="2"/>
      <c r="V1804" s="2"/>
    </row>
    <row r="1805" spans="1:22" s="127" customFormat="1" x14ac:dyDescent="0.25">
      <c r="A1805"/>
      <c r="B1805"/>
      <c r="C1805"/>
      <c r="D1805"/>
      <c r="E1805"/>
      <c r="F1805"/>
      <c r="G1805"/>
      <c r="H1805"/>
      <c r="I1805"/>
      <c r="J1805"/>
      <c r="K1805"/>
      <c r="L1805"/>
      <c r="M1805" s="2"/>
      <c r="N1805" s="2"/>
      <c r="O1805" s="2"/>
      <c r="P1805" s="2"/>
      <c r="Q1805" s="2"/>
      <c r="R1805" s="2"/>
      <c r="S1805" s="2"/>
      <c r="T1805" s="2"/>
      <c r="U1805" s="2"/>
      <c r="V1805" s="2"/>
    </row>
    <row r="1806" spans="1:22" s="127" customFormat="1" x14ac:dyDescent="0.25">
      <c r="A1806"/>
      <c r="B1806"/>
      <c r="C1806"/>
      <c r="D1806"/>
      <c r="E1806"/>
      <c r="F1806"/>
      <c r="G1806"/>
      <c r="H1806"/>
      <c r="I1806"/>
      <c r="J1806"/>
      <c r="K1806"/>
      <c r="L1806"/>
      <c r="M1806" s="2"/>
      <c r="N1806" s="2"/>
      <c r="O1806" s="2"/>
      <c r="P1806" s="2"/>
      <c r="Q1806" s="2"/>
      <c r="R1806" s="2"/>
      <c r="S1806" s="2"/>
      <c r="T1806" s="2"/>
      <c r="U1806" s="2"/>
      <c r="V1806" s="2"/>
    </row>
    <row r="1807" spans="1:22" s="127" customFormat="1" x14ac:dyDescent="0.25">
      <c r="A1807"/>
      <c r="B1807"/>
      <c r="C1807"/>
      <c r="D1807"/>
      <c r="E1807"/>
      <c r="F1807"/>
      <c r="G1807"/>
      <c r="H1807"/>
      <c r="I1807"/>
      <c r="J1807"/>
      <c r="K1807"/>
      <c r="L1807"/>
      <c r="M1807" s="2"/>
      <c r="N1807" s="2"/>
      <c r="O1807" s="2"/>
      <c r="P1807" s="2"/>
      <c r="Q1807" s="2"/>
      <c r="R1807" s="2"/>
      <c r="S1807" s="2"/>
      <c r="T1807" s="2"/>
      <c r="U1807" s="2"/>
      <c r="V1807" s="2"/>
    </row>
    <row r="1808" spans="1:22" s="127" customFormat="1" x14ac:dyDescent="0.25">
      <c r="A1808"/>
      <c r="B1808"/>
      <c r="C1808"/>
      <c r="D1808"/>
      <c r="E1808"/>
      <c r="F1808"/>
      <c r="G1808"/>
      <c r="H1808"/>
      <c r="I1808"/>
      <c r="J1808"/>
      <c r="K1808"/>
      <c r="L1808"/>
      <c r="M1808" s="2"/>
      <c r="N1808" s="2"/>
      <c r="O1808" s="2"/>
      <c r="P1808" s="2"/>
      <c r="Q1808" s="2"/>
      <c r="R1808" s="2"/>
      <c r="S1808" s="2"/>
      <c r="T1808" s="2"/>
      <c r="U1808" s="2"/>
      <c r="V1808" s="2"/>
    </row>
    <row r="1809" spans="1:22" s="127" customFormat="1" x14ac:dyDescent="0.25">
      <c r="A1809"/>
      <c r="B1809"/>
      <c r="C1809"/>
      <c r="D1809"/>
      <c r="E1809"/>
      <c r="F1809"/>
      <c r="G1809"/>
      <c r="H1809"/>
      <c r="I1809"/>
      <c r="J1809"/>
      <c r="K1809"/>
      <c r="L1809"/>
      <c r="M1809" s="2"/>
      <c r="N1809" s="2"/>
      <c r="O1809" s="2"/>
      <c r="P1809" s="2"/>
      <c r="Q1809" s="2"/>
      <c r="R1809" s="2"/>
      <c r="S1809" s="2"/>
      <c r="T1809" s="2"/>
      <c r="U1809" s="2"/>
      <c r="V1809" s="2"/>
    </row>
    <row r="1810" spans="1:22" s="127" customFormat="1" x14ac:dyDescent="0.25">
      <c r="A1810"/>
      <c r="B1810"/>
      <c r="C1810"/>
      <c r="D1810"/>
      <c r="E1810"/>
      <c r="F1810"/>
      <c r="G1810"/>
      <c r="H1810"/>
      <c r="I1810"/>
      <c r="J1810"/>
      <c r="K1810"/>
      <c r="L1810"/>
      <c r="M1810" s="2"/>
      <c r="N1810" s="2"/>
      <c r="O1810" s="2"/>
      <c r="P1810" s="2"/>
      <c r="Q1810" s="2"/>
      <c r="R1810" s="2"/>
      <c r="S1810" s="2"/>
      <c r="T1810" s="2"/>
      <c r="U1810" s="2"/>
      <c r="V1810" s="2"/>
    </row>
    <row r="1811" spans="1:22" s="127" customFormat="1" x14ac:dyDescent="0.25">
      <c r="A1811"/>
      <c r="B1811"/>
      <c r="C1811"/>
      <c r="D1811"/>
      <c r="E1811"/>
      <c r="F1811"/>
      <c r="G1811"/>
      <c r="H1811"/>
      <c r="I1811"/>
      <c r="J1811"/>
      <c r="K1811"/>
      <c r="L1811"/>
      <c r="M1811" s="2"/>
      <c r="N1811" s="2"/>
      <c r="O1811" s="2"/>
      <c r="P1811" s="2"/>
      <c r="Q1811" s="2"/>
      <c r="R1811" s="2"/>
      <c r="S1811" s="2"/>
      <c r="T1811" s="2"/>
      <c r="U1811" s="2"/>
      <c r="V1811" s="2"/>
    </row>
    <row r="1812" spans="1:22" s="127" customFormat="1" x14ac:dyDescent="0.25">
      <c r="A1812"/>
      <c r="B1812"/>
      <c r="C1812"/>
      <c r="D1812"/>
      <c r="E1812"/>
      <c r="F1812"/>
      <c r="G1812"/>
      <c r="H1812"/>
      <c r="I1812"/>
      <c r="J1812"/>
      <c r="K1812"/>
      <c r="L1812"/>
      <c r="M1812" s="2"/>
      <c r="N1812" s="2"/>
      <c r="O1812" s="2"/>
      <c r="P1812" s="2"/>
      <c r="Q1812" s="2"/>
      <c r="R1812" s="2"/>
      <c r="S1812" s="2"/>
      <c r="T1812" s="2"/>
      <c r="U1812" s="2"/>
      <c r="V1812" s="2"/>
    </row>
    <row r="1813" spans="1:22" s="127" customFormat="1" x14ac:dyDescent="0.25">
      <c r="A1813"/>
      <c r="B1813"/>
      <c r="C1813"/>
      <c r="D1813"/>
      <c r="E1813"/>
      <c r="F1813"/>
      <c r="G1813"/>
      <c r="H1813"/>
      <c r="I1813"/>
      <c r="J1813"/>
      <c r="K1813"/>
      <c r="L1813"/>
      <c r="M1813" s="2"/>
      <c r="N1813" s="2"/>
      <c r="O1813" s="2"/>
      <c r="P1813" s="2"/>
      <c r="Q1813" s="2"/>
      <c r="R1813" s="2"/>
      <c r="S1813" s="2"/>
      <c r="T1813" s="2"/>
      <c r="U1813" s="2"/>
      <c r="V1813" s="2"/>
    </row>
    <row r="1814" spans="1:22" s="127" customFormat="1" x14ac:dyDescent="0.25">
      <c r="A1814"/>
      <c r="B1814"/>
      <c r="C1814"/>
      <c r="D1814"/>
      <c r="E1814"/>
      <c r="F1814"/>
      <c r="G1814"/>
      <c r="H1814"/>
      <c r="I1814"/>
      <c r="J1814"/>
      <c r="K1814"/>
      <c r="L1814"/>
      <c r="M1814" s="2"/>
      <c r="N1814" s="2"/>
      <c r="O1814" s="2"/>
      <c r="P1814" s="2"/>
      <c r="Q1814" s="2"/>
      <c r="R1814" s="2"/>
      <c r="S1814" s="2"/>
      <c r="T1814" s="2"/>
      <c r="U1814" s="2"/>
      <c r="V1814" s="2"/>
    </row>
    <row r="1815" spans="1:22" s="127" customFormat="1" x14ac:dyDescent="0.25">
      <c r="A1815"/>
      <c r="B1815"/>
      <c r="C1815"/>
      <c r="D1815"/>
      <c r="E1815"/>
      <c r="F1815"/>
      <c r="G1815"/>
      <c r="H1815"/>
      <c r="I1815"/>
      <c r="J1815"/>
      <c r="K1815"/>
      <c r="L1815"/>
      <c r="M1815" s="2"/>
      <c r="N1815" s="2"/>
      <c r="O1815" s="2"/>
      <c r="P1815" s="2"/>
      <c r="Q1815" s="2"/>
      <c r="R1815" s="2"/>
      <c r="S1815" s="2"/>
      <c r="T1815" s="2"/>
      <c r="U1815" s="2"/>
      <c r="V1815" s="2"/>
    </row>
    <row r="1816" spans="1:22" s="127" customFormat="1" x14ac:dyDescent="0.25">
      <c r="A1816"/>
      <c r="B1816"/>
      <c r="C1816"/>
      <c r="D1816"/>
      <c r="E1816"/>
      <c r="F1816"/>
      <c r="G1816"/>
      <c r="H1816"/>
      <c r="I1816"/>
      <c r="J1816"/>
      <c r="K1816"/>
      <c r="L1816"/>
      <c r="M1816" s="2"/>
      <c r="N1816" s="2"/>
      <c r="O1816" s="2"/>
      <c r="P1816" s="2"/>
      <c r="Q1816" s="2"/>
      <c r="R1816" s="2"/>
      <c r="S1816" s="2"/>
      <c r="T1816" s="2"/>
      <c r="U1816" s="2"/>
      <c r="V1816" s="2"/>
    </row>
    <row r="1817" spans="1:22" s="127" customFormat="1" x14ac:dyDescent="0.25">
      <c r="A1817"/>
      <c r="B1817"/>
      <c r="C1817"/>
      <c r="D1817"/>
      <c r="E1817"/>
      <c r="F1817"/>
      <c r="G1817"/>
      <c r="H1817"/>
      <c r="I1817"/>
      <c r="J1817"/>
      <c r="K1817"/>
      <c r="L1817"/>
      <c r="M1817" s="2"/>
      <c r="N1817" s="2"/>
      <c r="O1817" s="2"/>
      <c r="P1817" s="2"/>
      <c r="Q1817" s="2"/>
      <c r="R1817" s="2"/>
      <c r="S1817" s="2"/>
      <c r="T1817" s="2"/>
      <c r="U1817" s="2"/>
      <c r="V1817" s="2"/>
    </row>
    <row r="1818" spans="1:22" s="127" customFormat="1" x14ac:dyDescent="0.25">
      <c r="A1818"/>
      <c r="B1818"/>
      <c r="C1818"/>
      <c r="D1818"/>
      <c r="E1818"/>
      <c r="F1818"/>
      <c r="G1818"/>
      <c r="H1818"/>
      <c r="I1818"/>
      <c r="J1818"/>
      <c r="K1818"/>
      <c r="L1818"/>
      <c r="M1818" s="2"/>
      <c r="N1818" s="2"/>
      <c r="O1818" s="2"/>
      <c r="P1818" s="2"/>
      <c r="Q1818" s="2"/>
      <c r="R1818" s="2"/>
      <c r="S1818" s="2"/>
      <c r="T1818" s="2"/>
      <c r="U1818" s="2"/>
      <c r="V1818" s="2"/>
    </row>
    <row r="1819" spans="1:22" s="127" customFormat="1" x14ac:dyDescent="0.25">
      <c r="A1819"/>
      <c r="B1819"/>
      <c r="C1819"/>
      <c r="D1819"/>
      <c r="E1819"/>
      <c r="F1819"/>
      <c r="G1819"/>
      <c r="H1819"/>
      <c r="I1819"/>
      <c r="J1819"/>
      <c r="K1819"/>
      <c r="L1819"/>
      <c r="M1819" s="2"/>
      <c r="N1819" s="2"/>
      <c r="O1819" s="2"/>
      <c r="P1819" s="2"/>
      <c r="Q1819" s="2"/>
      <c r="R1819" s="2"/>
      <c r="S1819" s="2"/>
      <c r="T1819" s="2"/>
      <c r="U1819" s="2"/>
      <c r="V1819" s="2"/>
    </row>
    <row r="1820" spans="1:22" s="127" customFormat="1" x14ac:dyDescent="0.25">
      <c r="A1820"/>
      <c r="B1820"/>
      <c r="C1820"/>
      <c r="D1820"/>
      <c r="E1820"/>
      <c r="F1820"/>
      <c r="G1820"/>
      <c r="H1820"/>
      <c r="I1820"/>
      <c r="J1820"/>
      <c r="K1820"/>
      <c r="L1820"/>
      <c r="M1820" s="2"/>
      <c r="N1820" s="2"/>
      <c r="O1820" s="2"/>
      <c r="P1820" s="2"/>
      <c r="Q1820" s="2"/>
      <c r="R1820" s="2"/>
      <c r="S1820" s="2"/>
      <c r="T1820" s="2"/>
      <c r="U1820" s="2"/>
      <c r="V1820" s="2"/>
    </row>
    <row r="1821" spans="1:22" s="127" customFormat="1" x14ac:dyDescent="0.25">
      <c r="A1821"/>
      <c r="B1821"/>
      <c r="C1821"/>
      <c r="D1821"/>
      <c r="E1821"/>
      <c r="F1821"/>
      <c r="G1821"/>
      <c r="H1821"/>
      <c r="I1821"/>
      <c r="J1821"/>
      <c r="K1821"/>
      <c r="L1821"/>
      <c r="M1821" s="2"/>
      <c r="N1821" s="2"/>
      <c r="O1821" s="2"/>
      <c r="P1821" s="2"/>
      <c r="Q1821" s="2"/>
      <c r="R1821" s="2"/>
      <c r="S1821" s="2"/>
      <c r="T1821" s="2"/>
      <c r="U1821" s="2"/>
      <c r="V1821" s="2"/>
    </row>
    <row r="1822" spans="1:22" s="127" customFormat="1" x14ac:dyDescent="0.25">
      <c r="A1822"/>
      <c r="B1822"/>
      <c r="C1822"/>
      <c r="D1822"/>
      <c r="E1822"/>
      <c r="F1822"/>
      <c r="G1822"/>
      <c r="H1822"/>
      <c r="I1822"/>
      <c r="J1822"/>
      <c r="K1822"/>
      <c r="L1822"/>
      <c r="M1822" s="2"/>
      <c r="N1822" s="2"/>
      <c r="O1822" s="2"/>
      <c r="P1822" s="2"/>
      <c r="Q1822" s="2"/>
      <c r="R1822" s="2"/>
      <c r="S1822" s="2"/>
      <c r="T1822" s="2"/>
      <c r="U1822" s="2"/>
      <c r="V1822" s="2"/>
    </row>
    <row r="1823" spans="1:22" s="127" customFormat="1" x14ac:dyDescent="0.25">
      <c r="A1823"/>
      <c r="B1823"/>
      <c r="C1823"/>
      <c r="D1823"/>
      <c r="E1823"/>
      <c r="F1823"/>
      <c r="G1823"/>
      <c r="H1823"/>
      <c r="I1823"/>
      <c r="J1823"/>
      <c r="K1823"/>
      <c r="L1823"/>
      <c r="M1823" s="2"/>
      <c r="N1823" s="2"/>
      <c r="O1823" s="2"/>
      <c r="P1823" s="2"/>
      <c r="Q1823" s="2"/>
      <c r="R1823" s="2"/>
      <c r="S1823" s="2"/>
      <c r="T1823" s="2"/>
      <c r="U1823" s="2"/>
      <c r="V1823" s="2"/>
    </row>
    <row r="1824" spans="1:22" s="127" customFormat="1" x14ac:dyDescent="0.25">
      <c r="A1824"/>
      <c r="B1824"/>
      <c r="C1824"/>
      <c r="D1824"/>
      <c r="E1824"/>
      <c r="F1824"/>
      <c r="G1824"/>
      <c r="H1824"/>
      <c r="I1824"/>
      <c r="J1824"/>
      <c r="K1824"/>
      <c r="L1824"/>
      <c r="M1824" s="2"/>
      <c r="N1824" s="2"/>
      <c r="O1824" s="2"/>
      <c r="P1824" s="2"/>
      <c r="Q1824" s="2"/>
      <c r="R1824" s="2"/>
      <c r="S1824" s="2"/>
      <c r="T1824" s="2"/>
      <c r="U1824" s="2"/>
      <c r="V1824" s="2"/>
    </row>
    <row r="1825" spans="1:22" s="127" customFormat="1" x14ac:dyDescent="0.25">
      <c r="A1825"/>
      <c r="B1825"/>
      <c r="C1825"/>
      <c r="D1825"/>
      <c r="E1825"/>
      <c r="F1825"/>
      <c r="G1825"/>
      <c r="H1825"/>
      <c r="I1825"/>
      <c r="J1825"/>
      <c r="K1825"/>
      <c r="L1825"/>
      <c r="M1825" s="2"/>
      <c r="N1825" s="2"/>
      <c r="O1825" s="2"/>
      <c r="P1825" s="2"/>
      <c r="Q1825" s="2"/>
      <c r="R1825" s="2"/>
      <c r="S1825" s="2"/>
      <c r="T1825" s="2"/>
      <c r="U1825" s="2"/>
      <c r="V1825" s="2"/>
    </row>
    <row r="1826" spans="1:22" s="127" customFormat="1" x14ac:dyDescent="0.25">
      <c r="A1826"/>
      <c r="B1826"/>
      <c r="C1826"/>
      <c r="D1826"/>
      <c r="E1826"/>
      <c r="F1826"/>
      <c r="G1826"/>
      <c r="H1826"/>
      <c r="I1826"/>
      <c r="J1826"/>
      <c r="K1826"/>
      <c r="L1826"/>
      <c r="M1826" s="2"/>
      <c r="N1826" s="2"/>
      <c r="O1826" s="2"/>
      <c r="P1826" s="2"/>
      <c r="Q1826" s="2"/>
      <c r="R1826" s="2"/>
      <c r="S1826" s="2"/>
      <c r="T1826" s="2"/>
      <c r="U1826" s="2"/>
      <c r="V1826" s="2"/>
    </row>
    <row r="1827" spans="1:22" s="127" customFormat="1" x14ac:dyDescent="0.25">
      <c r="A1827"/>
      <c r="B1827"/>
      <c r="C1827"/>
      <c r="D1827"/>
      <c r="E1827"/>
      <c r="F1827"/>
      <c r="G1827"/>
      <c r="H1827"/>
      <c r="I1827"/>
      <c r="J1827"/>
      <c r="K1827"/>
      <c r="L1827"/>
      <c r="M1827" s="2"/>
      <c r="N1827" s="2"/>
      <c r="O1827" s="2"/>
      <c r="P1827" s="2"/>
      <c r="Q1827" s="2"/>
      <c r="R1827" s="2"/>
      <c r="S1827" s="2"/>
      <c r="T1827" s="2"/>
      <c r="U1827" s="2"/>
      <c r="V1827" s="2"/>
    </row>
    <row r="1828" spans="1:22" s="127" customFormat="1" x14ac:dyDescent="0.25">
      <c r="A1828"/>
      <c r="B1828"/>
      <c r="C1828"/>
      <c r="D1828"/>
      <c r="E1828"/>
      <c r="F1828"/>
      <c r="G1828"/>
      <c r="H1828"/>
      <c r="I1828"/>
      <c r="J1828"/>
      <c r="K1828"/>
      <c r="L1828"/>
      <c r="M1828" s="2"/>
      <c r="N1828" s="2"/>
      <c r="O1828" s="2"/>
      <c r="P1828" s="2"/>
      <c r="Q1828" s="2"/>
      <c r="R1828" s="2"/>
      <c r="S1828" s="2"/>
      <c r="T1828" s="2"/>
      <c r="U1828" s="2"/>
      <c r="V1828" s="2"/>
    </row>
    <row r="1829" spans="1:22" s="127" customFormat="1" x14ac:dyDescent="0.25">
      <c r="A1829"/>
      <c r="B1829"/>
      <c r="C1829"/>
      <c r="D1829"/>
      <c r="E1829"/>
      <c r="F1829"/>
      <c r="G1829"/>
      <c r="H1829"/>
      <c r="I1829"/>
      <c r="J1829"/>
      <c r="K1829"/>
      <c r="L1829"/>
      <c r="M1829" s="2"/>
      <c r="N1829" s="2"/>
      <c r="O1829" s="2"/>
      <c r="P1829" s="2"/>
      <c r="Q1829" s="2"/>
      <c r="R1829" s="2"/>
      <c r="S1829" s="2"/>
      <c r="T1829" s="2"/>
      <c r="U1829" s="2"/>
      <c r="V1829" s="2"/>
    </row>
    <row r="1830" spans="1:22" s="127" customFormat="1" x14ac:dyDescent="0.25">
      <c r="A1830"/>
      <c r="B1830"/>
      <c r="C1830"/>
      <c r="D1830"/>
      <c r="E1830"/>
      <c r="F1830"/>
      <c r="G1830"/>
      <c r="H1830"/>
      <c r="I1830"/>
      <c r="J1830"/>
      <c r="K1830"/>
      <c r="L1830"/>
      <c r="M1830" s="2"/>
      <c r="N1830" s="2"/>
      <c r="O1830" s="2"/>
      <c r="P1830" s="2"/>
      <c r="Q1830" s="2"/>
      <c r="R1830" s="2"/>
      <c r="S1830" s="2"/>
      <c r="T1830" s="2"/>
      <c r="U1830" s="2"/>
      <c r="V1830" s="2"/>
    </row>
    <row r="1831" spans="1:22" s="127" customFormat="1" x14ac:dyDescent="0.25">
      <c r="A1831"/>
      <c r="B1831"/>
      <c r="C1831"/>
      <c r="D1831"/>
      <c r="E1831"/>
      <c r="F1831"/>
      <c r="G1831"/>
      <c r="H1831"/>
      <c r="I1831"/>
      <c r="J1831"/>
      <c r="K1831"/>
      <c r="L1831"/>
      <c r="M1831" s="2"/>
      <c r="N1831" s="2"/>
      <c r="O1831" s="2"/>
      <c r="P1831" s="2"/>
      <c r="Q1831" s="2"/>
      <c r="R1831" s="2"/>
      <c r="S1831" s="2"/>
      <c r="T1831" s="2"/>
      <c r="U1831" s="2"/>
      <c r="V1831" s="2"/>
    </row>
    <row r="1832" spans="1:22" s="127" customFormat="1" x14ac:dyDescent="0.25">
      <c r="A1832"/>
      <c r="B1832"/>
      <c r="C1832"/>
      <c r="D1832"/>
      <c r="E1832"/>
      <c r="F1832"/>
      <c r="G1832"/>
      <c r="H1832"/>
      <c r="I1832"/>
      <c r="J1832"/>
      <c r="K1832"/>
      <c r="L1832"/>
      <c r="M1832" s="2"/>
      <c r="N1832" s="2"/>
      <c r="O1832" s="2"/>
      <c r="P1832" s="2"/>
      <c r="Q1832" s="2"/>
      <c r="R1832" s="2"/>
      <c r="S1832" s="2"/>
      <c r="T1832" s="2"/>
      <c r="U1832" s="2"/>
      <c r="V1832" s="2"/>
    </row>
    <row r="1833" spans="1:22" s="127" customFormat="1" x14ac:dyDescent="0.25">
      <c r="A1833"/>
      <c r="B1833"/>
      <c r="C1833"/>
      <c r="D1833"/>
      <c r="E1833"/>
      <c r="F1833"/>
      <c r="G1833"/>
      <c r="H1833"/>
      <c r="I1833"/>
      <c r="J1833"/>
      <c r="K1833"/>
      <c r="L1833"/>
      <c r="M1833" s="2"/>
      <c r="N1833" s="2"/>
      <c r="O1833" s="2"/>
      <c r="P1833" s="2"/>
      <c r="Q1833" s="2"/>
      <c r="R1833" s="2"/>
      <c r="S1833" s="2"/>
      <c r="T1833" s="2"/>
      <c r="U1833" s="2"/>
      <c r="V1833" s="2"/>
    </row>
    <row r="1834" spans="1:22" s="127" customFormat="1" x14ac:dyDescent="0.25">
      <c r="A1834"/>
      <c r="B1834"/>
      <c r="C1834"/>
      <c r="D1834"/>
      <c r="E1834"/>
      <c r="F1834"/>
      <c r="G1834"/>
      <c r="H1834"/>
      <c r="I1834"/>
      <c r="J1834"/>
      <c r="K1834"/>
      <c r="L1834"/>
      <c r="M1834" s="2"/>
      <c r="N1834" s="2"/>
      <c r="O1834" s="2"/>
      <c r="P1834" s="2"/>
      <c r="Q1834" s="2"/>
      <c r="R1834" s="2"/>
      <c r="S1834" s="2"/>
      <c r="T1834" s="2"/>
      <c r="U1834" s="2"/>
      <c r="V1834" s="2"/>
    </row>
    <row r="1835" spans="1:22" s="127" customFormat="1" x14ac:dyDescent="0.25">
      <c r="A1835"/>
      <c r="B1835"/>
      <c r="C1835"/>
      <c r="D1835"/>
      <c r="E1835"/>
      <c r="F1835"/>
      <c r="G1835"/>
      <c r="H1835"/>
      <c r="I1835"/>
      <c r="J1835"/>
      <c r="K1835"/>
      <c r="L1835"/>
      <c r="M1835" s="2"/>
      <c r="N1835" s="2"/>
      <c r="O1835" s="2"/>
      <c r="P1835" s="2"/>
      <c r="Q1835" s="2"/>
      <c r="R1835" s="2"/>
      <c r="S1835" s="2"/>
      <c r="T1835" s="2"/>
      <c r="U1835" s="2"/>
      <c r="V1835" s="2"/>
    </row>
    <row r="1836" spans="1:22" s="127" customFormat="1" x14ac:dyDescent="0.25">
      <c r="A1836"/>
      <c r="B1836"/>
      <c r="C1836"/>
      <c r="D1836"/>
      <c r="E1836"/>
      <c r="F1836"/>
      <c r="G1836"/>
      <c r="H1836"/>
      <c r="I1836"/>
      <c r="J1836"/>
      <c r="K1836"/>
      <c r="L1836"/>
      <c r="M1836" s="2"/>
      <c r="N1836" s="2"/>
      <c r="O1836" s="2"/>
      <c r="P1836" s="2"/>
      <c r="Q1836" s="2"/>
      <c r="R1836" s="2"/>
      <c r="S1836" s="2"/>
      <c r="T1836" s="2"/>
      <c r="U1836" s="2"/>
      <c r="V1836" s="2"/>
    </row>
    <row r="1837" spans="1:22" s="127" customFormat="1" x14ac:dyDescent="0.25">
      <c r="A1837"/>
      <c r="B1837"/>
      <c r="C1837"/>
      <c r="D1837"/>
      <c r="E1837"/>
      <c r="F1837"/>
      <c r="G1837"/>
      <c r="H1837"/>
      <c r="I1837"/>
      <c r="J1837"/>
      <c r="K1837"/>
      <c r="L1837"/>
      <c r="M1837" s="2"/>
      <c r="N1837" s="2"/>
      <c r="O1837" s="2"/>
      <c r="P1837" s="2"/>
      <c r="Q1837" s="2"/>
      <c r="R1837" s="2"/>
      <c r="S1837" s="2"/>
      <c r="T1837" s="2"/>
      <c r="U1837" s="2"/>
      <c r="V1837" s="2"/>
    </row>
    <row r="1838" spans="1:22" s="127" customFormat="1" x14ac:dyDescent="0.25">
      <c r="A1838"/>
      <c r="B1838"/>
      <c r="C1838"/>
      <c r="D1838"/>
      <c r="E1838"/>
      <c r="F1838"/>
      <c r="G1838"/>
      <c r="H1838"/>
      <c r="I1838"/>
      <c r="J1838"/>
      <c r="K1838"/>
      <c r="L1838"/>
      <c r="M1838" s="2"/>
      <c r="N1838" s="2"/>
      <c r="O1838" s="2"/>
      <c r="P1838" s="2"/>
      <c r="Q1838" s="2"/>
      <c r="R1838" s="2"/>
      <c r="S1838" s="2"/>
      <c r="T1838" s="2"/>
      <c r="U1838" s="2"/>
      <c r="V1838" s="2"/>
    </row>
    <row r="1839" spans="1:22" s="127" customFormat="1" x14ac:dyDescent="0.25">
      <c r="A1839"/>
      <c r="B1839"/>
      <c r="C1839"/>
      <c r="D1839"/>
      <c r="E1839"/>
      <c r="F1839"/>
      <c r="G1839"/>
      <c r="H1839"/>
      <c r="I1839"/>
      <c r="J1839"/>
      <c r="K1839"/>
      <c r="L1839"/>
      <c r="M1839" s="2"/>
      <c r="N1839" s="2"/>
      <c r="O1839" s="2"/>
      <c r="P1839" s="2"/>
      <c r="Q1839" s="2"/>
      <c r="R1839" s="2"/>
      <c r="S1839" s="2"/>
      <c r="T1839" s="2"/>
      <c r="U1839" s="2"/>
      <c r="V1839" s="2"/>
    </row>
    <row r="1840" spans="1:22" s="127" customFormat="1" x14ac:dyDescent="0.25">
      <c r="A1840"/>
      <c r="B1840"/>
      <c r="C1840"/>
      <c r="D1840"/>
      <c r="E1840"/>
      <c r="F1840"/>
      <c r="G1840"/>
      <c r="H1840"/>
      <c r="I1840"/>
      <c r="J1840"/>
      <c r="K1840"/>
      <c r="L1840"/>
      <c r="M1840" s="2"/>
      <c r="N1840" s="2"/>
      <c r="O1840" s="2"/>
      <c r="P1840" s="2"/>
      <c r="Q1840" s="2"/>
      <c r="R1840" s="2"/>
      <c r="S1840" s="2"/>
      <c r="T1840" s="2"/>
      <c r="U1840" s="2"/>
      <c r="V1840" s="2"/>
    </row>
    <row r="1841" spans="1:22" s="127" customFormat="1" x14ac:dyDescent="0.25">
      <c r="A1841"/>
      <c r="B1841"/>
      <c r="C1841"/>
      <c r="D1841"/>
      <c r="E1841"/>
      <c r="F1841"/>
      <c r="G1841"/>
      <c r="H1841"/>
      <c r="I1841"/>
      <c r="J1841"/>
      <c r="K1841"/>
      <c r="L1841"/>
      <c r="M1841" s="2"/>
      <c r="N1841" s="2"/>
      <c r="O1841" s="2"/>
      <c r="P1841" s="2"/>
      <c r="Q1841" s="2"/>
      <c r="R1841" s="2"/>
      <c r="S1841" s="2"/>
      <c r="T1841" s="2"/>
      <c r="U1841" s="2"/>
      <c r="V1841" s="2"/>
    </row>
    <row r="1842" spans="1:22" s="127" customFormat="1" x14ac:dyDescent="0.25">
      <c r="A1842"/>
      <c r="B1842"/>
      <c r="C1842"/>
      <c r="D1842"/>
      <c r="E1842"/>
      <c r="F1842"/>
      <c r="G1842"/>
      <c r="H1842"/>
      <c r="I1842"/>
      <c r="J1842"/>
      <c r="K1842"/>
      <c r="L1842"/>
      <c r="M1842" s="2"/>
      <c r="N1842" s="2"/>
      <c r="O1842" s="2"/>
      <c r="P1842" s="2"/>
      <c r="Q1842" s="2"/>
      <c r="R1842" s="2"/>
      <c r="S1842" s="2"/>
      <c r="T1842" s="2"/>
      <c r="U1842" s="2"/>
      <c r="V1842" s="2"/>
    </row>
    <row r="1843" spans="1:22" s="127" customFormat="1" x14ac:dyDescent="0.25">
      <c r="A1843"/>
      <c r="B1843"/>
      <c r="C1843"/>
      <c r="D1843"/>
      <c r="E1843"/>
      <c r="F1843"/>
      <c r="G1843"/>
      <c r="H1843"/>
      <c r="I1843"/>
      <c r="J1843"/>
      <c r="K1843"/>
      <c r="L1843"/>
      <c r="M1843" s="2"/>
      <c r="N1843" s="2"/>
      <c r="O1843" s="2"/>
      <c r="P1843" s="2"/>
      <c r="Q1843" s="2"/>
      <c r="R1843" s="2"/>
      <c r="S1843" s="2"/>
      <c r="T1843" s="2"/>
      <c r="U1843" s="2"/>
      <c r="V1843" s="2"/>
    </row>
    <row r="1844" spans="1:22" s="127" customFormat="1" x14ac:dyDescent="0.25">
      <c r="A1844"/>
      <c r="B1844"/>
      <c r="C1844"/>
      <c r="D1844"/>
      <c r="E1844"/>
      <c r="F1844"/>
      <c r="G1844"/>
      <c r="H1844"/>
      <c r="I1844"/>
      <c r="J1844"/>
      <c r="K1844"/>
      <c r="L1844"/>
      <c r="M1844" s="2"/>
      <c r="N1844" s="2"/>
      <c r="O1844" s="2"/>
      <c r="P1844" s="2"/>
      <c r="Q1844" s="2"/>
      <c r="R1844" s="2"/>
      <c r="S1844" s="2"/>
      <c r="T1844" s="2"/>
      <c r="U1844" s="2"/>
      <c r="V1844" s="2"/>
    </row>
    <row r="1845" spans="1:22" s="127" customFormat="1" x14ac:dyDescent="0.25">
      <c r="A1845"/>
      <c r="B1845"/>
      <c r="C1845"/>
      <c r="D1845"/>
      <c r="E1845"/>
      <c r="F1845"/>
      <c r="G1845"/>
      <c r="H1845"/>
      <c r="I1845"/>
      <c r="J1845"/>
      <c r="K1845"/>
      <c r="L1845"/>
      <c r="M1845" s="2"/>
      <c r="N1845" s="2"/>
      <c r="O1845" s="2"/>
      <c r="P1845" s="2"/>
      <c r="Q1845" s="2"/>
      <c r="R1845" s="2"/>
      <c r="S1845" s="2"/>
      <c r="T1845" s="2"/>
      <c r="U1845" s="2"/>
      <c r="V1845" s="2"/>
    </row>
    <row r="1846" spans="1:22" s="127" customFormat="1" x14ac:dyDescent="0.25">
      <c r="A1846"/>
      <c r="B1846"/>
      <c r="C1846"/>
      <c r="D1846"/>
      <c r="E1846"/>
      <c r="F1846"/>
      <c r="G1846"/>
      <c r="H1846"/>
      <c r="I1846"/>
      <c r="J1846"/>
      <c r="K1846"/>
      <c r="L1846"/>
      <c r="M1846" s="2"/>
      <c r="N1846" s="2"/>
      <c r="O1846" s="2"/>
      <c r="P1846" s="2"/>
      <c r="Q1846" s="2"/>
      <c r="R1846" s="2"/>
      <c r="S1846" s="2"/>
      <c r="T1846" s="2"/>
      <c r="U1846" s="2"/>
      <c r="V1846" s="2"/>
    </row>
    <row r="1847" spans="1:22" s="127" customFormat="1" x14ac:dyDescent="0.25">
      <c r="A1847"/>
      <c r="B1847"/>
      <c r="C1847"/>
      <c r="D1847"/>
      <c r="E1847"/>
      <c r="F1847"/>
      <c r="G1847"/>
      <c r="H1847"/>
      <c r="I1847"/>
      <c r="J1847"/>
      <c r="K1847"/>
      <c r="L1847"/>
      <c r="M1847" s="2"/>
      <c r="N1847" s="2"/>
      <c r="O1847" s="2"/>
      <c r="P1847" s="2"/>
      <c r="Q1847" s="2"/>
      <c r="R1847" s="2"/>
      <c r="S1847" s="2"/>
      <c r="T1847" s="2"/>
      <c r="U1847" s="2"/>
      <c r="V1847" s="2"/>
    </row>
    <row r="1848" spans="1:22" s="127" customFormat="1" x14ac:dyDescent="0.25">
      <c r="A1848"/>
      <c r="B1848"/>
      <c r="C1848"/>
      <c r="D1848"/>
      <c r="E1848"/>
      <c r="F1848"/>
      <c r="G1848"/>
      <c r="H1848"/>
      <c r="I1848"/>
      <c r="J1848"/>
      <c r="K1848"/>
      <c r="L1848"/>
      <c r="M1848" s="2"/>
      <c r="N1848" s="2"/>
      <c r="O1848" s="2"/>
      <c r="P1848" s="2"/>
      <c r="Q1848" s="2"/>
      <c r="R1848" s="2"/>
      <c r="S1848" s="2"/>
      <c r="T1848" s="2"/>
      <c r="U1848" s="2"/>
      <c r="V1848" s="2"/>
    </row>
    <row r="1849" spans="1:22" s="127" customFormat="1" x14ac:dyDescent="0.25">
      <c r="A1849"/>
      <c r="B1849"/>
      <c r="C1849"/>
      <c r="D1849"/>
      <c r="E1849"/>
      <c r="F1849"/>
      <c r="G1849"/>
      <c r="H1849"/>
      <c r="I1849"/>
      <c r="J1849"/>
      <c r="K1849"/>
      <c r="L1849"/>
      <c r="M1849" s="2"/>
      <c r="N1849" s="2"/>
      <c r="O1849" s="2"/>
      <c r="P1849" s="2"/>
      <c r="Q1849" s="2"/>
      <c r="R1849" s="2"/>
      <c r="S1849" s="2"/>
      <c r="T1849" s="2"/>
      <c r="U1849" s="2"/>
      <c r="V1849" s="2"/>
    </row>
    <row r="1850" spans="1:22" s="127" customFormat="1" x14ac:dyDescent="0.25">
      <c r="A1850"/>
      <c r="B1850"/>
      <c r="C1850"/>
      <c r="D1850"/>
      <c r="E1850"/>
      <c r="F1850"/>
      <c r="G1850"/>
      <c r="H1850"/>
      <c r="I1850"/>
      <c r="J1850"/>
      <c r="K1850"/>
      <c r="L1850"/>
      <c r="M1850" s="2"/>
      <c r="N1850" s="2"/>
      <c r="O1850" s="2"/>
      <c r="P1850" s="2"/>
      <c r="Q1850" s="2"/>
      <c r="R1850" s="2"/>
      <c r="S1850" s="2"/>
      <c r="T1850" s="2"/>
      <c r="U1850" s="2"/>
      <c r="V1850" s="2"/>
    </row>
    <row r="1851" spans="1:22" s="127" customFormat="1" x14ac:dyDescent="0.25">
      <c r="A1851"/>
      <c r="B1851"/>
      <c r="C1851"/>
      <c r="D1851"/>
      <c r="E1851"/>
      <c r="F1851"/>
      <c r="G1851"/>
      <c r="H1851"/>
      <c r="I1851"/>
      <c r="J1851"/>
      <c r="K1851"/>
      <c r="L1851"/>
      <c r="M1851" s="2"/>
      <c r="N1851" s="2"/>
      <c r="O1851" s="2"/>
      <c r="P1851" s="2"/>
      <c r="Q1851" s="2"/>
      <c r="R1851" s="2"/>
      <c r="S1851" s="2"/>
      <c r="T1851" s="2"/>
      <c r="U1851" s="2"/>
      <c r="V1851" s="2"/>
    </row>
    <row r="1852" spans="1:22" s="127" customFormat="1" x14ac:dyDescent="0.25">
      <c r="A1852"/>
      <c r="B1852"/>
      <c r="C1852"/>
      <c r="D1852"/>
      <c r="E1852"/>
      <c r="F1852"/>
      <c r="G1852"/>
      <c r="H1852"/>
      <c r="I1852"/>
      <c r="J1852"/>
      <c r="K1852"/>
      <c r="L1852"/>
      <c r="M1852" s="2"/>
      <c r="N1852" s="2"/>
      <c r="O1852" s="2"/>
      <c r="P1852" s="2"/>
      <c r="Q1852" s="2"/>
      <c r="R1852" s="2"/>
      <c r="S1852" s="2"/>
      <c r="T1852" s="2"/>
      <c r="U1852" s="2"/>
      <c r="V1852" s="2"/>
    </row>
    <row r="1853" spans="1:22" s="127" customFormat="1" x14ac:dyDescent="0.25">
      <c r="A1853"/>
      <c r="B1853"/>
      <c r="C1853"/>
      <c r="D1853"/>
      <c r="E1853"/>
      <c r="F1853"/>
      <c r="G1853"/>
      <c r="H1853"/>
      <c r="I1853"/>
      <c r="J1853"/>
      <c r="K1853"/>
      <c r="L1853"/>
      <c r="M1853" s="2"/>
      <c r="N1853" s="2"/>
      <c r="O1853" s="2"/>
      <c r="P1853" s="2"/>
      <c r="Q1853" s="2"/>
      <c r="R1853" s="2"/>
      <c r="S1853" s="2"/>
      <c r="T1853" s="2"/>
      <c r="U1853" s="2"/>
      <c r="V1853" s="2"/>
    </row>
    <row r="1854" spans="1:22" s="127" customFormat="1" x14ac:dyDescent="0.25">
      <c r="A1854"/>
      <c r="B1854"/>
      <c r="C1854"/>
      <c r="D1854"/>
      <c r="E1854"/>
      <c r="F1854"/>
      <c r="G1854"/>
      <c r="H1854"/>
      <c r="I1854"/>
      <c r="J1854"/>
      <c r="K1854"/>
      <c r="L1854"/>
      <c r="M1854" s="2"/>
      <c r="N1854" s="2"/>
      <c r="O1854" s="2"/>
      <c r="P1854" s="2"/>
      <c r="Q1854" s="2"/>
      <c r="R1854" s="2"/>
      <c r="S1854" s="2"/>
      <c r="T1854" s="2"/>
      <c r="U1854" s="2"/>
      <c r="V1854" s="2"/>
    </row>
    <row r="1855" spans="1:22" s="127" customFormat="1" x14ac:dyDescent="0.25">
      <c r="A1855"/>
      <c r="B1855"/>
      <c r="C1855"/>
      <c r="D1855"/>
      <c r="E1855"/>
      <c r="F1855"/>
      <c r="G1855"/>
      <c r="H1855"/>
      <c r="I1855"/>
      <c r="J1855"/>
      <c r="K1855"/>
      <c r="L1855"/>
      <c r="M1855" s="2"/>
      <c r="N1855" s="2"/>
      <c r="O1855" s="2"/>
      <c r="P1855" s="2"/>
      <c r="Q1855" s="2"/>
      <c r="R1855" s="2"/>
      <c r="S1855" s="2"/>
      <c r="T1855" s="2"/>
      <c r="U1855" s="2"/>
      <c r="V1855" s="2"/>
    </row>
    <row r="1856" spans="1:22" s="127" customFormat="1" x14ac:dyDescent="0.25">
      <c r="A1856"/>
      <c r="B1856"/>
      <c r="C1856"/>
      <c r="D1856"/>
      <c r="E1856"/>
      <c r="F1856"/>
      <c r="G1856"/>
      <c r="H1856"/>
      <c r="I1856"/>
      <c r="J1856"/>
      <c r="K1856"/>
      <c r="L1856"/>
      <c r="M1856" s="2"/>
      <c r="N1856" s="2"/>
      <c r="O1856" s="2"/>
      <c r="P1856" s="2"/>
      <c r="Q1856" s="2"/>
      <c r="R1856" s="2"/>
      <c r="S1856" s="2"/>
      <c r="T1856" s="2"/>
      <c r="U1856" s="2"/>
      <c r="V1856" s="2"/>
    </row>
    <row r="1857" spans="1:22" s="127" customFormat="1" x14ac:dyDescent="0.25">
      <c r="A1857"/>
      <c r="B1857"/>
      <c r="C1857"/>
      <c r="D1857"/>
      <c r="E1857"/>
      <c r="F1857"/>
      <c r="G1857"/>
      <c r="H1857"/>
      <c r="I1857"/>
      <c r="J1857"/>
      <c r="K1857"/>
      <c r="L1857"/>
      <c r="M1857" s="2"/>
      <c r="N1857" s="2"/>
      <c r="O1857" s="2"/>
      <c r="P1857" s="2"/>
      <c r="Q1857" s="2"/>
      <c r="R1857" s="2"/>
      <c r="S1857" s="2"/>
      <c r="T1857" s="2"/>
      <c r="U1857" s="2"/>
      <c r="V1857" s="2"/>
    </row>
    <row r="1858" spans="1:22" s="127" customFormat="1" x14ac:dyDescent="0.25">
      <c r="A1858"/>
      <c r="B1858"/>
      <c r="C1858"/>
      <c r="D1858"/>
      <c r="E1858"/>
      <c r="F1858"/>
      <c r="G1858"/>
      <c r="H1858"/>
      <c r="I1858"/>
      <c r="J1858"/>
      <c r="K1858"/>
      <c r="L1858"/>
      <c r="M1858" s="2"/>
      <c r="N1858" s="2"/>
      <c r="O1858" s="2"/>
      <c r="P1858" s="2"/>
      <c r="Q1858" s="2"/>
      <c r="R1858" s="2"/>
      <c r="S1858" s="2"/>
      <c r="T1858" s="2"/>
      <c r="U1858" s="2"/>
      <c r="V1858" s="2"/>
    </row>
    <row r="1859" spans="1:22" s="127" customFormat="1" x14ac:dyDescent="0.25">
      <c r="A1859"/>
      <c r="B1859"/>
      <c r="C1859"/>
      <c r="D1859"/>
      <c r="E1859"/>
      <c r="F1859"/>
      <c r="G1859"/>
      <c r="H1859"/>
      <c r="I1859"/>
      <c r="J1859"/>
      <c r="K1859"/>
      <c r="L1859"/>
      <c r="M1859" s="2"/>
      <c r="N1859" s="2"/>
      <c r="O1859" s="2"/>
      <c r="P1859" s="2"/>
      <c r="Q1859" s="2"/>
      <c r="R1859" s="2"/>
      <c r="S1859" s="2"/>
      <c r="T1859" s="2"/>
      <c r="U1859" s="2"/>
      <c r="V1859" s="2"/>
    </row>
    <row r="1860" spans="1:22" s="127" customFormat="1" x14ac:dyDescent="0.25">
      <c r="A1860"/>
      <c r="B1860"/>
      <c r="C1860"/>
      <c r="D1860"/>
      <c r="E1860"/>
      <c r="F1860"/>
      <c r="G1860"/>
      <c r="H1860"/>
      <c r="I1860"/>
      <c r="J1860"/>
      <c r="K1860"/>
      <c r="L1860"/>
      <c r="M1860" s="2"/>
      <c r="N1860" s="2"/>
      <c r="O1860" s="2"/>
      <c r="P1860" s="2"/>
      <c r="Q1860" s="2"/>
      <c r="R1860" s="2"/>
      <c r="S1860" s="2"/>
      <c r="T1860" s="2"/>
      <c r="U1860" s="2"/>
      <c r="V1860" s="2"/>
    </row>
    <row r="1861" spans="1:22" s="127" customFormat="1" x14ac:dyDescent="0.25">
      <c r="A1861"/>
      <c r="B1861"/>
      <c r="C1861"/>
      <c r="D1861"/>
      <c r="E1861"/>
      <c r="F1861"/>
      <c r="G1861"/>
      <c r="H1861"/>
      <c r="I1861"/>
      <c r="J1861"/>
      <c r="K1861"/>
      <c r="L1861"/>
      <c r="M1861" s="2"/>
      <c r="N1861" s="2"/>
      <c r="O1861" s="2"/>
      <c r="P1861" s="2"/>
      <c r="Q1861" s="2"/>
      <c r="R1861" s="2"/>
      <c r="S1861" s="2"/>
      <c r="T1861" s="2"/>
      <c r="U1861" s="2"/>
      <c r="V1861" s="2"/>
    </row>
    <row r="1862" spans="1:22" s="127" customFormat="1" x14ac:dyDescent="0.25">
      <c r="A1862"/>
      <c r="B1862"/>
      <c r="C1862"/>
      <c r="D1862"/>
      <c r="E1862"/>
      <c r="F1862"/>
      <c r="G1862"/>
      <c r="H1862"/>
      <c r="I1862"/>
      <c r="J1862"/>
      <c r="K1862"/>
      <c r="L1862"/>
      <c r="M1862" s="2"/>
      <c r="N1862" s="2"/>
      <c r="O1862" s="2"/>
      <c r="P1862" s="2"/>
      <c r="Q1862" s="2"/>
      <c r="R1862" s="2"/>
      <c r="S1862" s="2"/>
      <c r="T1862" s="2"/>
      <c r="U1862" s="2"/>
      <c r="V1862" s="2"/>
    </row>
    <row r="1863" spans="1:22" s="127" customFormat="1" x14ac:dyDescent="0.25">
      <c r="A1863"/>
      <c r="B1863"/>
      <c r="C1863"/>
      <c r="D1863"/>
      <c r="E1863"/>
      <c r="F1863"/>
      <c r="G1863"/>
      <c r="H1863"/>
      <c r="I1863"/>
      <c r="J1863"/>
      <c r="K1863"/>
      <c r="L1863"/>
      <c r="M1863" s="2"/>
      <c r="N1863" s="2"/>
      <c r="O1863" s="2"/>
      <c r="P1863" s="2"/>
      <c r="Q1863" s="2"/>
      <c r="R1863" s="2"/>
      <c r="S1863" s="2"/>
      <c r="T1863" s="2"/>
      <c r="U1863" s="2"/>
      <c r="V1863" s="2"/>
    </row>
    <row r="1864" spans="1:22" s="127" customFormat="1" x14ac:dyDescent="0.25">
      <c r="A1864"/>
      <c r="B1864"/>
      <c r="C1864"/>
      <c r="D1864"/>
      <c r="E1864"/>
      <c r="F1864"/>
      <c r="G1864"/>
      <c r="H1864"/>
      <c r="I1864"/>
      <c r="J1864"/>
      <c r="K1864"/>
      <c r="L1864"/>
      <c r="M1864" s="2"/>
      <c r="N1864" s="2"/>
      <c r="O1864" s="2"/>
      <c r="P1864" s="2"/>
      <c r="Q1864" s="2"/>
      <c r="R1864" s="2"/>
      <c r="S1864" s="2"/>
      <c r="T1864" s="2"/>
      <c r="U1864" s="2"/>
      <c r="V1864" s="2"/>
    </row>
    <row r="1865" spans="1:22" s="127" customFormat="1" x14ac:dyDescent="0.25">
      <c r="A1865"/>
      <c r="B1865"/>
      <c r="C1865"/>
      <c r="D1865"/>
      <c r="E1865"/>
      <c r="F1865"/>
      <c r="G1865"/>
      <c r="H1865"/>
      <c r="I1865"/>
      <c r="J1865"/>
      <c r="K1865"/>
      <c r="L1865"/>
      <c r="M1865" s="2"/>
      <c r="N1865" s="2"/>
      <c r="O1865" s="2"/>
      <c r="P1865" s="2"/>
      <c r="Q1865" s="2"/>
      <c r="R1865" s="2"/>
      <c r="S1865" s="2"/>
      <c r="T1865" s="2"/>
      <c r="U1865" s="2"/>
      <c r="V1865" s="2"/>
    </row>
    <row r="1866" spans="1:22" s="127" customFormat="1" x14ac:dyDescent="0.25">
      <c r="A1866"/>
      <c r="B1866"/>
      <c r="C1866"/>
      <c r="D1866"/>
      <c r="E1866"/>
      <c r="F1866"/>
      <c r="G1866"/>
      <c r="H1866"/>
      <c r="I1866"/>
      <c r="J1866"/>
      <c r="K1866"/>
      <c r="L1866"/>
      <c r="M1866" s="2"/>
      <c r="N1866" s="2"/>
      <c r="O1866" s="2"/>
      <c r="P1866" s="2"/>
      <c r="Q1866" s="2"/>
      <c r="R1866" s="2"/>
      <c r="S1866" s="2"/>
      <c r="T1866" s="2"/>
      <c r="U1866" s="2"/>
      <c r="V1866" s="2"/>
    </row>
    <row r="1867" spans="1:22" s="127" customFormat="1" x14ac:dyDescent="0.25">
      <c r="A1867"/>
      <c r="B1867"/>
      <c r="C1867"/>
      <c r="D1867"/>
      <c r="E1867"/>
      <c r="F1867"/>
      <c r="G1867"/>
      <c r="H1867"/>
      <c r="I1867"/>
      <c r="J1867"/>
      <c r="K1867"/>
      <c r="L1867"/>
      <c r="M1867" s="2"/>
      <c r="N1867" s="2"/>
      <c r="O1867" s="2"/>
      <c r="P1867" s="2"/>
      <c r="Q1867" s="2"/>
      <c r="R1867" s="2"/>
      <c r="S1867" s="2"/>
      <c r="T1867" s="2"/>
      <c r="U1867" s="2"/>
      <c r="V1867" s="2"/>
    </row>
    <row r="1868" spans="1:22" s="127" customFormat="1" x14ac:dyDescent="0.25">
      <c r="A1868"/>
      <c r="B1868"/>
      <c r="C1868"/>
      <c r="D1868"/>
      <c r="E1868"/>
      <c r="F1868"/>
      <c r="G1868"/>
      <c r="H1868"/>
      <c r="I1868"/>
      <c r="J1868"/>
      <c r="K1868"/>
      <c r="L1868"/>
      <c r="M1868" s="2"/>
      <c r="N1868" s="2"/>
      <c r="O1868" s="2"/>
      <c r="P1868" s="2"/>
      <c r="Q1868" s="2"/>
      <c r="R1868" s="2"/>
      <c r="S1868" s="2"/>
      <c r="T1868" s="2"/>
      <c r="U1868" s="2"/>
      <c r="V1868" s="2"/>
    </row>
    <row r="1869" spans="1:22" s="127" customFormat="1" x14ac:dyDescent="0.25">
      <c r="A1869"/>
      <c r="B1869"/>
      <c r="C1869"/>
      <c r="D1869"/>
      <c r="E1869"/>
      <c r="F1869"/>
      <c r="G1869"/>
      <c r="H1869"/>
      <c r="I1869"/>
      <c r="J1869"/>
      <c r="K1869"/>
      <c r="L1869"/>
      <c r="M1869" s="2"/>
      <c r="N1869" s="2"/>
      <c r="O1869" s="2"/>
      <c r="P1869" s="2"/>
      <c r="Q1869" s="2"/>
      <c r="R1869" s="2"/>
      <c r="S1869" s="2"/>
      <c r="T1869" s="2"/>
      <c r="U1869" s="2"/>
      <c r="V1869" s="2"/>
    </row>
    <row r="1870" spans="1:22" s="127" customFormat="1" x14ac:dyDescent="0.25">
      <c r="A1870"/>
      <c r="B1870"/>
      <c r="C1870"/>
      <c r="D1870"/>
      <c r="E1870"/>
      <c r="F1870"/>
      <c r="G1870"/>
      <c r="H1870"/>
      <c r="I1870"/>
      <c r="J1870"/>
      <c r="K1870"/>
      <c r="L1870"/>
      <c r="M1870" s="2"/>
      <c r="N1870" s="2"/>
      <c r="O1870" s="2"/>
      <c r="P1870" s="2"/>
      <c r="Q1870" s="2"/>
      <c r="R1870" s="2"/>
      <c r="S1870" s="2"/>
      <c r="T1870" s="2"/>
      <c r="U1870" s="2"/>
      <c r="V1870" s="2"/>
    </row>
    <row r="1871" spans="1:22" s="127" customFormat="1" x14ac:dyDescent="0.25">
      <c r="A1871"/>
      <c r="B1871"/>
      <c r="C1871"/>
      <c r="D1871"/>
      <c r="E1871"/>
      <c r="F1871"/>
      <c r="G1871"/>
      <c r="H1871"/>
      <c r="I1871"/>
      <c r="J1871"/>
      <c r="K1871"/>
      <c r="L1871"/>
      <c r="M1871" s="2"/>
      <c r="N1871" s="2"/>
      <c r="O1871" s="2"/>
      <c r="P1871" s="2"/>
      <c r="Q1871" s="2"/>
      <c r="R1871" s="2"/>
      <c r="S1871" s="2"/>
      <c r="T1871" s="2"/>
      <c r="U1871" s="2"/>
      <c r="V1871" s="2"/>
    </row>
    <row r="1872" spans="1:22" s="127" customFormat="1" x14ac:dyDescent="0.25">
      <c r="A1872"/>
      <c r="B1872"/>
      <c r="C1872"/>
      <c r="D1872"/>
      <c r="E1872"/>
      <c r="F1872"/>
      <c r="G1872"/>
      <c r="H1872"/>
      <c r="I1872"/>
      <c r="J1872"/>
      <c r="K1872"/>
      <c r="L1872"/>
      <c r="M1872" s="2"/>
      <c r="N1872" s="2"/>
      <c r="O1872" s="2"/>
      <c r="P1872" s="2"/>
      <c r="Q1872" s="2"/>
      <c r="R1872" s="2"/>
      <c r="S1872" s="2"/>
      <c r="T1872" s="2"/>
      <c r="U1872" s="2"/>
      <c r="V1872" s="2"/>
    </row>
    <row r="1873" spans="1:22" s="127" customFormat="1" x14ac:dyDescent="0.25">
      <c r="A1873"/>
      <c r="B1873"/>
      <c r="C1873"/>
      <c r="D1873"/>
      <c r="E1873"/>
      <c r="F1873"/>
      <c r="G1873"/>
      <c r="H1873"/>
      <c r="I1873"/>
      <c r="J1873"/>
      <c r="K1873"/>
      <c r="L1873"/>
      <c r="M1873" s="2"/>
      <c r="N1873" s="2"/>
      <c r="O1873" s="2"/>
      <c r="P1873" s="2"/>
      <c r="Q1873" s="2"/>
      <c r="R1873" s="2"/>
      <c r="S1873" s="2"/>
      <c r="T1873" s="2"/>
      <c r="U1873" s="2"/>
      <c r="V1873" s="2"/>
    </row>
    <row r="1874" spans="1:22" s="127" customFormat="1" x14ac:dyDescent="0.25">
      <c r="A1874"/>
      <c r="B1874"/>
      <c r="C1874"/>
      <c r="D1874"/>
      <c r="E1874"/>
      <c r="F1874"/>
      <c r="G1874"/>
      <c r="H1874"/>
      <c r="I1874"/>
      <c r="J1874"/>
      <c r="K1874"/>
      <c r="L1874"/>
      <c r="M1874" s="2"/>
      <c r="N1874" s="2"/>
      <c r="O1874" s="2"/>
      <c r="P1874" s="2"/>
      <c r="Q1874" s="2"/>
      <c r="R1874" s="2"/>
      <c r="S1874" s="2"/>
      <c r="T1874" s="2"/>
      <c r="U1874" s="2"/>
      <c r="V1874" s="2"/>
    </row>
    <row r="1875" spans="1:22" s="127" customFormat="1" x14ac:dyDescent="0.25">
      <c r="A1875"/>
      <c r="B1875"/>
      <c r="C1875"/>
      <c r="D1875"/>
      <c r="E1875"/>
      <c r="F1875"/>
      <c r="G1875"/>
      <c r="H1875"/>
      <c r="I1875"/>
      <c r="J1875"/>
      <c r="K1875"/>
      <c r="L1875"/>
      <c r="M1875" s="2"/>
      <c r="N1875" s="2"/>
      <c r="O1875" s="2"/>
      <c r="P1875" s="2"/>
      <c r="Q1875" s="2"/>
      <c r="R1875" s="2"/>
      <c r="S1875" s="2"/>
      <c r="T1875" s="2"/>
      <c r="U1875" s="2"/>
      <c r="V1875" s="2"/>
    </row>
    <row r="1876" spans="1:22" s="127" customFormat="1" x14ac:dyDescent="0.25">
      <c r="A1876"/>
      <c r="B1876"/>
      <c r="C1876"/>
      <c r="D1876"/>
      <c r="E1876"/>
      <c r="F1876"/>
      <c r="G1876"/>
      <c r="H1876"/>
      <c r="I1876"/>
      <c r="J1876"/>
      <c r="K1876"/>
      <c r="L1876"/>
      <c r="M1876" s="2"/>
      <c r="N1876" s="2"/>
      <c r="O1876" s="2"/>
      <c r="P1876" s="2"/>
      <c r="Q1876" s="2"/>
      <c r="R1876" s="2"/>
      <c r="S1876" s="2"/>
      <c r="T1876" s="2"/>
      <c r="U1876" s="2"/>
      <c r="V1876" s="2"/>
    </row>
    <row r="1877" spans="1:22" s="127" customFormat="1" x14ac:dyDescent="0.25">
      <c r="A1877"/>
      <c r="B1877"/>
      <c r="C1877"/>
      <c r="D1877"/>
      <c r="E1877"/>
      <c r="F1877"/>
      <c r="G1877"/>
      <c r="H1877"/>
      <c r="I1877"/>
      <c r="J1877"/>
      <c r="K1877"/>
      <c r="L1877"/>
      <c r="M1877" s="2"/>
      <c r="N1877" s="2"/>
      <c r="O1877" s="2"/>
      <c r="P1877" s="2"/>
      <c r="Q1877" s="2"/>
      <c r="R1877" s="2"/>
      <c r="S1877" s="2"/>
      <c r="T1877" s="2"/>
      <c r="U1877" s="2"/>
      <c r="V1877" s="2"/>
    </row>
    <row r="1878" spans="1:22" s="127" customFormat="1" x14ac:dyDescent="0.25">
      <c r="A1878"/>
      <c r="B1878"/>
      <c r="C1878"/>
      <c r="D1878"/>
      <c r="E1878"/>
      <c r="F1878"/>
      <c r="G1878"/>
      <c r="H1878"/>
      <c r="I1878"/>
      <c r="J1878"/>
      <c r="K1878"/>
      <c r="L1878"/>
      <c r="M1878" s="2"/>
      <c r="N1878" s="2"/>
      <c r="O1878" s="2"/>
      <c r="P1878" s="2"/>
      <c r="Q1878" s="2"/>
      <c r="R1878" s="2"/>
      <c r="S1878" s="2"/>
      <c r="T1878" s="2"/>
      <c r="U1878" s="2"/>
      <c r="V1878" s="2"/>
    </row>
    <row r="1879" spans="1:22" s="127" customFormat="1" x14ac:dyDescent="0.25">
      <c r="A1879"/>
      <c r="B1879"/>
      <c r="C1879"/>
      <c r="D1879"/>
      <c r="E1879"/>
      <c r="F1879"/>
      <c r="G1879"/>
      <c r="H1879"/>
      <c r="I1879"/>
      <c r="J1879"/>
      <c r="K1879"/>
      <c r="L1879"/>
      <c r="M1879" s="2"/>
      <c r="N1879" s="2"/>
      <c r="O1879" s="2"/>
      <c r="P1879" s="2"/>
      <c r="Q1879" s="2"/>
      <c r="R1879" s="2"/>
      <c r="S1879" s="2"/>
      <c r="T1879" s="2"/>
      <c r="U1879" s="2"/>
      <c r="V1879" s="2"/>
    </row>
    <row r="1880" spans="1:22" s="127" customFormat="1" x14ac:dyDescent="0.25">
      <c r="A1880"/>
      <c r="B1880"/>
      <c r="C1880"/>
      <c r="D1880"/>
      <c r="E1880"/>
      <c r="F1880"/>
      <c r="G1880"/>
      <c r="H1880"/>
      <c r="I1880"/>
      <c r="J1880"/>
      <c r="K1880"/>
      <c r="L1880"/>
      <c r="M1880" s="2"/>
      <c r="N1880" s="2"/>
      <c r="O1880" s="2"/>
      <c r="P1880" s="2"/>
      <c r="Q1880" s="2"/>
      <c r="R1880" s="2"/>
      <c r="S1880" s="2"/>
      <c r="T1880" s="2"/>
      <c r="U1880" s="2"/>
      <c r="V1880" s="2"/>
    </row>
    <row r="1881" spans="1:22" s="127" customFormat="1" x14ac:dyDescent="0.25">
      <c r="A1881"/>
      <c r="B1881"/>
      <c r="C1881"/>
      <c r="D1881"/>
      <c r="E1881"/>
      <c r="F1881"/>
      <c r="G1881"/>
      <c r="H1881"/>
      <c r="I1881"/>
      <c r="J1881"/>
      <c r="K1881"/>
      <c r="L1881"/>
      <c r="M1881" s="2"/>
      <c r="N1881" s="2"/>
      <c r="O1881" s="2"/>
      <c r="P1881" s="2"/>
      <c r="Q1881" s="2"/>
      <c r="R1881" s="2"/>
      <c r="S1881" s="2"/>
      <c r="T1881" s="2"/>
      <c r="U1881" s="2"/>
      <c r="V1881" s="2"/>
    </row>
    <row r="1882" spans="1:22" s="127" customFormat="1" x14ac:dyDescent="0.25">
      <c r="A1882"/>
      <c r="B1882"/>
      <c r="C1882"/>
      <c r="D1882"/>
      <c r="E1882"/>
      <c r="F1882"/>
      <c r="G1882"/>
      <c r="H1882"/>
      <c r="I1882"/>
      <c r="J1882"/>
      <c r="K1882"/>
      <c r="L1882"/>
      <c r="M1882" s="2"/>
      <c r="N1882" s="2"/>
      <c r="O1882" s="2"/>
      <c r="P1882" s="2"/>
      <c r="Q1882" s="2"/>
      <c r="R1882" s="2"/>
      <c r="S1882" s="2"/>
      <c r="T1882" s="2"/>
      <c r="U1882" s="2"/>
      <c r="V1882" s="2"/>
    </row>
    <row r="1883" spans="1:22" s="127" customFormat="1" x14ac:dyDescent="0.25">
      <c r="A1883"/>
      <c r="B1883"/>
      <c r="C1883"/>
      <c r="D1883"/>
      <c r="E1883"/>
      <c r="F1883"/>
      <c r="G1883"/>
      <c r="H1883"/>
      <c r="I1883"/>
      <c r="J1883"/>
      <c r="K1883"/>
      <c r="L1883"/>
      <c r="M1883" s="2"/>
      <c r="N1883" s="2"/>
      <c r="O1883" s="2"/>
      <c r="P1883" s="2"/>
      <c r="Q1883" s="2"/>
      <c r="R1883" s="2"/>
      <c r="S1883" s="2"/>
      <c r="T1883" s="2"/>
      <c r="U1883" s="2"/>
      <c r="V1883" s="2"/>
    </row>
    <row r="1884" spans="1:22" s="127" customFormat="1" x14ac:dyDescent="0.25">
      <c r="A1884"/>
      <c r="B1884"/>
      <c r="C1884"/>
      <c r="D1884"/>
      <c r="E1884"/>
      <c r="F1884"/>
      <c r="G1884"/>
      <c r="H1884"/>
      <c r="I1884"/>
      <c r="J1884"/>
      <c r="K1884"/>
      <c r="L1884"/>
      <c r="M1884" s="2"/>
      <c r="N1884" s="2"/>
      <c r="O1884" s="2"/>
      <c r="P1884" s="2"/>
      <c r="Q1884" s="2"/>
      <c r="R1884" s="2"/>
      <c r="S1884" s="2"/>
      <c r="T1884" s="2"/>
      <c r="U1884" s="2"/>
      <c r="V1884" s="2"/>
    </row>
    <row r="1885" spans="1:22" s="127" customFormat="1" x14ac:dyDescent="0.25">
      <c r="A1885"/>
      <c r="B1885"/>
      <c r="C1885"/>
      <c r="D1885"/>
      <c r="E1885"/>
      <c r="F1885"/>
      <c r="G1885"/>
      <c r="H1885"/>
      <c r="I1885"/>
      <c r="J1885"/>
      <c r="K1885"/>
      <c r="L1885"/>
      <c r="M1885" s="2"/>
      <c r="N1885" s="2"/>
      <c r="O1885" s="2"/>
      <c r="P1885" s="2"/>
      <c r="Q1885" s="2"/>
      <c r="R1885" s="2"/>
      <c r="S1885" s="2"/>
      <c r="T1885" s="2"/>
      <c r="U1885" s="2"/>
      <c r="V1885" s="2"/>
    </row>
    <row r="1886" spans="1:22" s="127" customFormat="1" x14ac:dyDescent="0.25">
      <c r="A1886"/>
      <c r="B1886"/>
      <c r="C1886"/>
      <c r="D1886"/>
      <c r="E1886"/>
      <c r="F1886"/>
      <c r="G1886"/>
      <c r="H1886"/>
      <c r="I1886"/>
      <c r="J1886"/>
      <c r="K1886"/>
      <c r="L1886"/>
      <c r="M1886" s="2"/>
      <c r="N1886" s="2"/>
      <c r="O1886" s="2"/>
      <c r="P1886" s="2"/>
      <c r="Q1886" s="2"/>
      <c r="R1886" s="2"/>
      <c r="S1886" s="2"/>
      <c r="T1886" s="2"/>
      <c r="U1886" s="2"/>
      <c r="V1886" s="2"/>
    </row>
    <row r="1887" spans="1:22" s="127" customFormat="1" x14ac:dyDescent="0.25">
      <c r="A1887"/>
      <c r="B1887"/>
      <c r="C1887"/>
      <c r="D1887"/>
      <c r="E1887"/>
      <c r="F1887"/>
      <c r="G1887"/>
      <c r="H1887"/>
      <c r="I1887"/>
      <c r="J1887"/>
      <c r="K1887"/>
      <c r="L1887"/>
      <c r="M1887" s="2"/>
      <c r="N1887" s="2"/>
      <c r="O1887" s="2"/>
      <c r="P1887" s="2"/>
      <c r="Q1887" s="2"/>
      <c r="R1887" s="2"/>
      <c r="S1887" s="2"/>
      <c r="T1887" s="2"/>
      <c r="U1887" s="2"/>
      <c r="V1887" s="2"/>
    </row>
    <row r="1888" spans="1:22" s="127" customFormat="1" x14ac:dyDescent="0.25">
      <c r="A1888"/>
      <c r="B1888"/>
      <c r="C1888"/>
      <c r="D1888"/>
      <c r="E1888"/>
      <c r="F1888"/>
      <c r="G1888"/>
      <c r="H1888"/>
      <c r="I1888"/>
      <c r="J1888"/>
      <c r="K1888"/>
      <c r="L1888"/>
      <c r="M1888" s="2"/>
      <c r="N1888" s="2"/>
      <c r="O1888" s="2"/>
      <c r="P1888" s="2"/>
      <c r="Q1888" s="2"/>
      <c r="R1888" s="2"/>
      <c r="S1888" s="2"/>
      <c r="T1888" s="2"/>
      <c r="U1888" s="2"/>
      <c r="V1888" s="2"/>
    </row>
    <row r="1889" spans="1:22" s="127" customFormat="1" x14ac:dyDescent="0.25">
      <c r="A1889"/>
      <c r="B1889"/>
      <c r="C1889"/>
      <c r="D1889"/>
      <c r="E1889"/>
      <c r="F1889"/>
      <c r="G1889"/>
      <c r="H1889"/>
      <c r="I1889"/>
      <c r="J1889"/>
      <c r="K1889"/>
      <c r="L1889"/>
      <c r="M1889" s="2"/>
      <c r="N1889" s="2"/>
      <c r="O1889" s="2"/>
      <c r="P1889" s="2"/>
      <c r="Q1889" s="2"/>
      <c r="R1889" s="2"/>
      <c r="S1889" s="2"/>
      <c r="T1889" s="2"/>
      <c r="U1889" s="2"/>
      <c r="V1889" s="2"/>
    </row>
    <row r="1890" spans="1:22" s="127" customFormat="1" x14ac:dyDescent="0.25">
      <c r="A1890"/>
      <c r="B1890"/>
      <c r="C1890"/>
      <c r="D1890"/>
      <c r="E1890"/>
      <c r="F1890"/>
      <c r="G1890"/>
      <c r="H1890"/>
      <c r="I1890"/>
      <c r="J1890"/>
      <c r="K1890"/>
      <c r="L1890"/>
      <c r="M1890" s="2"/>
      <c r="N1890" s="2"/>
      <c r="O1890" s="2"/>
      <c r="P1890" s="2"/>
      <c r="Q1890" s="2"/>
      <c r="R1890" s="2"/>
      <c r="S1890" s="2"/>
      <c r="T1890" s="2"/>
      <c r="U1890" s="2"/>
      <c r="V1890" s="2"/>
    </row>
    <row r="1891" spans="1:22" s="127" customFormat="1" x14ac:dyDescent="0.25">
      <c r="A1891"/>
      <c r="B1891"/>
      <c r="C1891"/>
      <c r="D1891"/>
      <c r="E1891"/>
      <c r="F1891"/>
      <c r="G1891"/>
      <c r="H1891"/>
      <c r="I1891"/>
      <c r="J1891"/>
      <c r="K1891"/>
      <c r="L1891"/>
      <c r="M1891" s="2"/>
      <c r="N1891" s="2"/>
      <c r="O1891" s="2"/>
      <c r="P1891" s="2"/>
      <c r="Q1891" s="2"/>
      <c r="R1891" s="2"/>
      <c r="S1891" s="2"/>
      <c r="T1891" s="2"/>
      <c r="U1891" s="2"/>
      <c r="V1891" s="2"/>
    </row>
    <row r="1892" spans="1:22" s="127" customFormat="1" x14ac:dyDescent="0.25">
      <c r="A1892"/>
      <c r="B1892"/>
      <c r="C1892"/>
      <c r="D1892"/>
      <c r="E1892"/>
      <c r="F1892"/>
      <c r="G1892"/>
      <c r="H1892"/>
      <c r="I1892"/>
      <c r="J1892"/>
      <c r="K1892"/>
      <c r="L1892"/>
      <c r="M1892" s="2"/>
      <c r="N1892" s="2"/>
      <c r="O1892" s="2"/>
      <c r="P1892" s="2"/>
      <c r="Q1892" s="2"/>
      <c r="R1892" s="2"/>
      <c r="S1892" s="2"/>
      <c r="T1892" s="2"/>
      <c r="U1892" s="2"/>
      <c r="V1892" s="2"/>
    </row>
    <row r="1893" spans="1:22" s="127" customFormat="1" x14ac:dyDescent="0.25">
      <c r="A1893"/>
      <c r="B1893"/>
      <c r="C1893"/>
      <c r="D1893"/>
      <c r="E1893"/>
      <c r="F1893"/>
      <c r="G1893"/>
      <c r="H1893"/>
      <c r="I1893"/>
      <c r="J1893"/>
      <c r="K1893"/>
      <c r="L1893"/>
      <c r="M1893" s="2"/>
      <c r="N1893" s="2"/>
      <c r="O1893" s="2"/>
      <c r="P1893" s="2"/>
      <c r="Q1893" s="2"/>
      <c r="R1893" s="2"/>
      <c r="S1893" s="2"/>
      <c r="T1893" s="2"/>
      <c r="U1893" s="2"/>
      <c r="V1893" s="2"/>
    </row>
    <row r="1894" spans="1:22" s="127" customFormat="1" x14ac:dyDescent="0.25">
      <c r="A1894"/>
      <c r="B1894"/>
      <c r="C1894"/>
      <c r="D1894"/>
      <c r="E1894"/>
      <c r="F1894"/>
      <c r="G1894"/>
      <c r="H1894"/>
      <c r="I1894"/>
      <c r="J1894"/>
      <c r="K1894"/>
      <c r="L1894"/>
      <c r="M1894" s="2"/>
      <c r="N1894" s="2"/>
      <c r="O1894" s="2"/>
      <c r="P1894" s="2"/>
      <c r="Q1894" s="2"/>
      <c r="R1894" s="2"/>
      <c r="S1894" s="2"/>
      <c r="T1894" s="2"/>
      <c r="U1894" s="2"/>
      <c r="V1894" s="2"/>
    </row>
    <row r="1895" spans="1:22" s="127" customFormat="1" x14ac:dyDescent="0.25">
      <c r="A1895"/>
      <c r="B1895"/>
      <c r="C1895"/>
      <c r="D1895"/>
      <c r="E1895"/>
      <c r="F1895"/>
      <c r="G1895"/>
      <c r="H1895"/>
      <c r="I1895"/>
      <c r="J1895"/>
      <c r="K1895"/>
      <c r="L1895"/>
      <c r="M1895" s="2"/>
      <c r="N1895" s="2"/>
      <c r="O1895" s="2"/>
      <c r="P1895" s="2"/>
      <c r="Q1895" s="2"/>
      <c r="R1895" s="2"/>
      <c r="S1895" s="2"/>
      <c r="T1895" s="2"/>
      <c r="U1895" s="2"/>
      <c r="V1895" s="2"/>
    </row>
    <row r="1896" spans="1:22" s="127" customFormat="1" x14ac:dyDescent="0.25">
      <c r="A1896"/>
      <c r="B1896"/>
      <c r="C1896"/>
      <c r="D1896"/>
      <c r="E1896"/>
      <c r="F1896"/>
      <c r="G1896"/>
      <c r="H1896"/>
      <c r="I1896"/>
      <c r="J1896"/>
      <c r="K1896"/>
      <c r="L1896"/>
      <c r="M1896" s="2"/>
      <c r="N1896" s="2"/>
      <c r="O1896" s="2"/>
      <c r="P1896" s="2"/>
      <c r="Q1896" s="2"/>
      <c r="R1896" s="2"/>
      <c r="S1896" s="2"/>
      <c r="T1896" s="2"/>
      <c r="U1896" s="2"/>
      <c r="V1896" s="2"/>
    </row>
    <row r="1897" spans="1:22" s="127" customFormat="1" x14ac:dyDescent="0.25">
      <c r="A1897"/>
      <c r="B1897"/>
      <c r="C1897"/>
      <c r="D1897"/>
      <c r="E1897"/>
      <c r="F1897"/>
      <c r="G1897"/>
      <c r="H1897"/>
      <c r="I1897"/>
      <c r="J1897"/>
      <c r="K1897"/>
      <c r="L1897"/>
      <c r="M1897" s="2"/>
      <c r="N1897" s="2"/>
      <c r="O1897" s="2"/>
      <c r="P1897" s="2"/>
      <c r="Q1897" s="2"/>
      <c r="R1897" s="2"/>
      <c r="S1897" s="2"/>
      <c r="T1897" s="2"/>
      <c r="U1897" s="2"/>
      <c r="V1897" s="2"/>
    </row>
    <row r="1898" spans="1:22" s="127" customFormat="1" x14ac:dyDescent="0.25">
      <c r="A1898"/>
      <c r="B1898"/>
      <c r="C1898"/>
      <c r="D1898"/>
      <c r="E1898"/>
      <c r="F1898"/>
      <c r="G1898"/>
      <c r="H1898"/>
      <c r="I1898"/>
      <c r="J1898"/>
      <c r="K1898"/>
      <c r="L1898"/>
      <c r="M1898" s="2"/>
      <c r="N1898" s="2"/>
      <c r="O1898" s="2"/>
      <c r="P1898" s="2"/>
      <c r="Q1898" s="2"/>
      <c r="R1898" s="2"/>
      <c r="S1898" s="2"/>
      <c r="T1898" s="2"/>
      <c r="U1898" s="2"/>
      <c r="V1898" s="2"/>
    </row>
    <row r="1899" spans="1:22" s="127" customFormat="1" x14ac:dyDescent="0.25">
      <c r="A1899"/>
      <c r="B1899"/>
      <c r="C1899"/>
      <c r="D1899"/>
      <c r="E1899"/>
      <c r="F1899"/>
      <c r="G1899"/>
      <c r="H1899"/>
      <c r="I1899"/>
      <c r="J1899"/>
      <c r="K1899"/>
      <c r="L1899"/>
      <c r="M1899" s="2"/>
      <c r="N1899" s="2"/>
      <c r="O1899" s="2"/>
      <c r="P1899" s="2"/>
      <c r="Q1899" s="2"/>
      <c r="R1899" s="2"/>
      <c r="S1899" s="2"/>
      <c r="T1899" s="2"/>
      <c r="U1899" s="2"/>
      <c r="V1899" s="2"/>
    </row>
    <row r="1900" spans="1:22" s="127" customFormat="1" x14ac:dyDescent="0.25">
      <c r="A1900"/>
      <c r="B1900"/>
      <c r="C1900"/>
      <c r="D1900"/>
      <c r="E1900"/>
      <c r="F1900"/>
      <c r="G1900"/>
      <c r="H1900"/>
      <c r="I1900"/>
      <c r="J1900"/>
      <c r="K1900"/>
      <c r="L1900"/>
      <c r="M1900" s="2"/>
      <c r="N1900" s="2"/>
      <c r="O1900" s="2"/>
      <c r="P1900" s="2"/>
      <c r="Q1900" s="2"/>
      <c r="R1900" s="2"/>
      <c r="S1900" s="2"/>
      <c r="T1900" s="2"/>
      <c r="U1900" s="2"/>
      <c r="V1900" s="2"/>
    </row>
    <row r="1901" spans="1:22" s="127" customFormat="1" x14ac:dyDescent="0.25">
      <c r="A1901"/>
      <c r="B1901"/>
      <c r="C1901"/>
      <c r="D1901"/>
      <c r="E1901"/>
      <c r="F1901"/>
      <c r="G1901"/>
      <c r="H1901"/>
      <c r="I1901"/>
      <c r="J1901"/>
      <c r="K1901"/>
      <c r="L1901"/>
      <c r="M1901" s="2"/>
      <c r="N1901" s="2"/>
      <c r="O1901" s="2"/>
      <c r="P1901" s="2"/>
      <c r="Q1901" s="2"/>
      <c r="R1901" s="2"/>
      <c r="S1901" s="2"/>
      <c r="T1901" s="2"/>
      <c r="U1901" s="2"/>
      <c r="V1901" s="2"/>
    </row>
    <row r="1902" spans="1:22" s="127" customFormat="1" x14ac:dyDescent="0.25">
      <c r="A1902"/>
      <c r="B1902"/>
      <c r="C1902"/>
      <c r="D1902"/>
      <c r="E1902"/>
      <c r="F1902"/>
      <c r="G1902"/>
      <c r="H1902"/>
      <c r="I1902"/>
      <c r="J1902"/>
      <c r="K1902"/>
      <c r="L1902"/>
      <c r="M1902" s="2"/>
      <c r="N1902" s="2"/>
      <c r="O1902" s="2"/>
      <c r="P1902" s="2"/>
      <c r="Q1902" s="2"/>
      <c r="R1902" s="2"/>
      <c r="S1902" s="2"/>
      <c r="T1902" s="2"/>
      <c r="U1902" s="2"/>
      <c r="V1902" s="2"/>
    </row>
    <row r="1903" spans="1:22" s="127" customFormat="1" x14ac:dyDescent="0.25">
      <c r="A1903"/>
      <c r="B1903"/>
      <c r="C1903"/>
      <c r="D1903"/>
      <c r="E1903"/>
      <c r="F1903"/>
      <c r="G1903"/>
      <c r="H1903"/>
      <c r="I1903"/>
      <c r="J1903"/>
      <c r="K1903"/>
      <c r="L1903"/>
      <c r="M1903" s="2"/>
      <c r="N1903" s="2"/>
      <c r="O1903" s="2"/>
      <c r="P1903" s="2"/>
      <c r="Q1903" s="2"/>
      <c r="R1903" s="2"/>
      <c r="S1903" s="2"/>
      <c r="T1903" s="2"/>
      <c r="U1903" s="2"/>
      <c r="V1903" s="2"/>
    </row>
    <row r="1904" spans="1:22" s="127" customFormat="1" x14ac:dyDescent="0.25">
      <c r="A1904"/>
      <c r="B1904"/>
      <c r="C1904"/>
      <c r="D1904"/>
      <c r="E1904"/>
      <c r="F1904"/>
      <c r="G1904"/>
      <c r="H1904"/>
      <c r="I1904"/>
      <c r="J1904"/>
      <c r="K1904"/>
      <c r="L1904"/>
      <c r="M1904" s="2"/>
      <c r="N1904" s="2"/>
      <c r="O1904" s="2"/>
      <c r="P1904" s="2"/>
      <c r="Q1904" s="2"/>
      <c r="R1904" s="2"/>
      <c r="S1904" s="2"/>
      <c r="T1904" s="2"/>
      <c r="U1904" s="2"/>
      <c r="V1904" s="2"/>
    </row>
    <row r="1905" spans="1:22" s="127" customFormat="1" x14ac:dyDescent="0.25">
      <c r="A1905"/>
      <c r="B1905"/>
      <c r="C1905"/>
      <c r="D1905"/>
      <c r="E1905"/>
      <c r="F1905"/>
      <c r="G1905"/>
      <c r="H1905"/>
      <c r="I1905"/>
      <c r="J1905"/>
      <c r="K1905"/>
      <c r="L1905"/>
      <c r="M1905" s="2"/>
      <c r="N1905" s="2"/>
      <c r="O1905" s="2"/>
      <c r="P1905" s="2"/>
      <c r="Q1905" s="2"/>
      <c r="R1905" s="2"/>
      <c r="S1905" s="2"/>
      <c r="T1905" s="2"/>
      <c r="U1905" s="2"/>
      <c r="V1905" s="2"/>
    </row>
    <row r="1906" spans="1:22" s="127" customFormat="1" x14ac:dyDescent="0.25">
      <c r="A1906"/>
      <c r="B1906"/>
      <c r="C1906"/>
      <c r="D1906"/>
      <c r="E1906"/>
      <c r="F1906"/>
      <c r="G1906"/>
      <c r="H1906"/>
      <c r="I1906"/>
      <c r="J1906"/>
      <c r="K1906"/>
      <c r="L1906"/>
      <c r="M1906" s="2"/>
      <c r="N1906" s="2"/>
      <c r="O1906" s="2"/>
      <c r="P1906" s="2"/>
      <c r="Q1906" s="2"/>
      <c r="R1906" s="2"/>
      <c r="S1906" s="2"/>
      <c r="T1906" s="2"/>
      <c r="U1906" s="2"/>
      <c r="V1906" s="2"/>
    </row>
    <row r="1907" spans="1:22" s="127" customFormat="1" x14ac:dyDescent="0.25">
      <c r="A1907"/>
      <c r="B1907"/>
      <c r="C1907"/>
      <c r="D1907"/>
      <c r="E1907"/>
      <c r="F1907"/>
      <c r="G1907"/>
      <c r="H1907"/>
      <c r="I1907"/>
      <c r="J1907"/>
      <c r="K1907"/>
      <c r="L1907"/>
      <c r="M1907" s="2"/>
      <c r="N1907" s="2"/>
      <c r="O1907" s="2"/>
      <c r="P1907" s="2"/>
      <c r="Q1907" s="2"/>
      <c r="R1907" s="2"/>
      <c r="S1907" s="2"/>
      <c r="T1907" s="2"/>
      <c r="U1907" s="2"/>
      <c r="V1907" s="2"/>
    </row>
    <row r="1908" spans="1:22" s="127" customFormat="1" x14ac:dyDescent="0.25">
      <c r="A1908"/>
      <c r="B1908"/>
      <c r="C1908"/>
      <c r="D1908"/>
      <c r="E1908"/>
      <c r="F1908"/>
      <c r="G1908"/>
      <c r="H1908"/>
      <c r="I1908"/>
      <c r="J1908"/>
      <c r="K1908"/>
      <c r="L1908"/>
      <c r="M1908" s="2"/>
      <c r="N1908" s="2"/>
      <c r="O1908" s="2"/>
      <c r="P1908" s="2"/>
      <c r="Q1908" s="2"/>
      <c r="R1908" s="2"/>
      <c r="S1908" s="2"/>
      <c r="T1908" s="2"/>
      <c r="U1908" s="2"/>
      <c r="V1908" s="2"/>
    </row>
    <row r="1909" spans="1:22" s="127" customFormat="1" x14ac:dyDescent="0.25">
      <c r="A1909"/>
      <c r="B1909"/>
      <c r="C1909"/>
      <c r="D1909"/>
      <c r="E1909"/>
      <c r="F1909"/>
      <c r="G1909"/>
      <c r="H1909"/>
      <c r="I1909"/>
      <c r="J1909"/>
      <c r="K1909"/>
      <c r="L1909"/>
      <c r="M1909" s="2"/>
      <c r="N1909" s="2"/>
      <c r="O1909" s="2"/>
      <c r="P1909" s="2"/>
      <c r="Q1909" s="2"/>
      <c r="R1909" s="2"/>
      <c r="S1909" s="2"/>
      <c r="T1909" s="2"/>
      <c r="U1909" s="2"/>
      <c r="V1909" s="2"/>
    </row>
    <row r="1910" spans="1:22" s="127" customFormat="1" x14ac:dyDescent="0.25">
      <c r="A1910"/>
      <c r="B1910"/>
      <c r="C1910"/>
      <c r="D1910"/>
      <c r="E1910"/>
      <c r="F1910"/>
      <c r="G1910"/>
      <c r="H1910"/>
      <c r="I1910"/>
      <c r="J1910"/>
      <c r="K1910"/>
      <c r="L1910"/>
      <c r="M1910" s="2"/>
      <c r="N1910" s="2"/>
      <c r="O1910" s="2"/>
      <c r="P1910" s="2"/>
      <c r="Q1910" s="2"/>
      <c r="R1910" s="2"/>
      <c r="S1910" s="2"/>
      <c r="T1910" s="2"/>
      <c r="U1910" s="2"/>
      <c r="V1910" s="2"/>
    </row>
    <row r="1911" spans="1:22" s="127" customFormat="1" x14ac:dyDescent="0.25">
      <c r="A1911"/>
      <c r="B1911"/>
      <c r="C1911"/>
      <c r="D1911"/>
      <c r="E1911"/>
      <c r="F1911"/>
      <c r="G1911"/>
      <c r="H1911"/>
      <c r="I1911"/>
      <c r="J1911"/>
      <c r="K1911"/>
      <c r="L1911"/>
      <c r="M1911" s="2"/>
      <c r="N1911" s="2"/>
      <c r="O1911" s="2"/>
      <c r="P1911" s="2"/>
      <c r="Q1911" s="2"/>
      <c r="R1911" s="2"/>
      <c r="S1911" s="2"/>
      <c r="T1911" s="2"/>
      <c r="U1911" s="2"/>
      <c r="V1911" s="2"/>
    </row>
    <row r="1912" spans="1:22" s="127" customFormat="1" x14ac:dyDescent="0.25">
      <c r="A1912"/>
      <c r="B1912"/>
      <c r="C1912"/>
      <c r="D1912"/>
      <c r="E1912"/>
      <c r="F1912"/>
      <c r="G1912"/>
      <c r="H1912"/>
      <c r="I1912"/>
      <c r="J1912"/>
      <c r="K1912"/>
      <c r="L1912"/>
      <c r="M1912" s="2"/>
      <c r="N1912" s="2"/>
      <c r="O1912" s="2"/>
      <c r="P1912" s="2"/>
      <c r="Q1912" s="2"/>
      <c r="R1912" s="2"/>
      <c r="S1912" s="2"/>
      <c r="T1912" s="2"/>
      <c r="U1912" s="2"/>
      <c r="V1912" s="2"/>
    </row>
    <row r="1913" spans="1:22" s="127" customFormat="1" x14ac:dyDescent="0.25">
      <c r="A1913"/>
      <c r="B1913"/>
      <c r="C1913"/>
      <c r="D1913"/>
      <c r="E1913"/>
      <c r="F1913"/>
      <c r="G1913"/>
      <c r="H1913"/>
      <c r="I1913"/>
      <c r="J1913"/>
      <c r="K1913"/>
      <c r="L1913"/>
      <c r="M1913" s="2"/>
      <c r="N1913" s="2"/>
      <c r="O1913" s="2"/>
      <c r="P1913" s="2"/>
      <c r="Q1913" s="2"/>
      <c r="R1913" s="2"/>
      <c r="S1913" s="2"/>
      <c r="T1913" s="2"/>
      <c r="U1913" s="2"/>
      <c r="V1913" s="2"/>
    </row>
    <row r="1914" spans="1:22" s="127" customFormat="1" x14ac:dyDescent="0.25">
      <c r="A1914"/>
      <c r="B1914"/>
      <c r="C1914"/>
      <c r="D1914"/>
      <c r="E1914"/>
      <c r="F1914"/>
      <c r="G1914"/>
      <c r="H1914"/>
      <c r="I1914"/>
      <c r="J1914"/>
      <c r="K1914"/>
      <c r="L1914"/>
      <c r="M1914" s="2"/>
      <c r="N1914" s="2"/>
      <c r="O1914" s="2"/>
      <c r="P1914" s="2"/>
      <c r="Q1914" s="2"/>
      <c r="R1914" s="2"/>
      <c r="S1914" s="2"/>
      <c r="T1914" s="2"/>
      <c r="U1914" s="2"/>
      <c r="V1914" s="2"/>
    </row>
    <row r="1915" spans="1:22" s="127" customFormat="1" x14ac:dyDescent="0.25">
      <c r="A1915"/>
      <c r="B1915"/>
      <c r="C1915"/>
      <c r="D1915"/>
      <c r="E1915"/>
      <c r="F1915"/>
      <c r="G1915"/>
      <c r="H1915"/>
      <c r="I1915"/>
      <c r="J1915"/>
      <c r="K1915"/>
      <c r="L1915"/>
      <c r="M1915" s="2"/>
      <c r="N1915" s="2"/>
      <c r="O1915" s="2"/>
      <c r="P1915" s="2"/>
      <c r="Q1915" s="2"/>
      <c r="R1915" s="2"/>
      <c r="S1915" s="2"/>
      <c r="T1915" s="2"/>
      <c r="U1915" s="2"/>
      <c r="V1915" s="2"/>
    </row>
    <row r="1916" spans="1:22" s="127" customFormat="1" x14ac:dyDescent="0.25">
      <c r="A1916"/>
      <c r="B1916"/>
      <c r="C1916"/>
      <c r="D1916"/>
      <c r="E1916"/>
      <c r="F1916"/>
      <c r="G1916"/>
      <c r="H1916"/>
      <c r="I1916"/>
      <c r="J1916"/>
      <c r="K1916"/>
      <c r="L1916"/>
      <c r="M1916" s="2"/>
      <c r="N1916" s="2"/>
      <c r="O1916" s="2"/>
      <c r="P1916" s="2"/>
      <c r="Q1916" s="2"/>
      <c r="R1916" s="2"/>
      <c r="S1916" s="2"/>
      <c r="T1916" s="2"/>
      <c r="U1916" s="2"/>
      <c r="V1916" s="2"/>
    </row>
    <row r="1917" spans="1:22" s="127" customFormat="1" x14ac:dyDescent="0.25">
      <c r="A1917"/>
      <c r="B1917"/>
      <c r="C1917"/>
      <c r="D1917"/>
      <c r="E1917"/>
      <c r="F1917"/>
      <c r="G1917"/>
      <c r="H1917"/>
      <c r="I1917"/>
      <c r="J1917"/>
      <c r="K1917"/>
      <c r="L1917"/>
      <c r="M1917" s="2"/>
      <c r="N1917" s="2"/>
      <c r="O1917" s="2"/>
      <c r="P1917" s="2"/>
      <c r="Q1917" s="2"/>
      <c r="R1917" s="2"/>
      <c r="S1917" s="2"/>
      <c r="T1917" s="2"/>
      <c r="U1917" s="2"/>
      <c r="V1917" s="2"/>
    </row>
    <row r="1918" spans="1:22" s="127" customFormat="1" x14ac:dyDescent="0.25">
      <c r="A1918"/>
      <c r="B1918"/>
      <c r="C1918"/>
      <c r="D1918"/>
      <c r="E1918"/>
      <c r="F1918"/>
      <c r="G1918"/>
      <c r="H1918"/>
      <c r="I1918"/>
      <c r="J1918"/>
      <c r="K1918"/>
      <c r="L1918"/>
      <c r="M1918" s="2"/>
      <c r="N1918" s="2"/>
      <c r="O1918" s="2"/>
      <c r="P1918" s="2"/>
      <c r="Q1918" s="2"/>
      <c r="R1918" s="2"/>
      <c r="S1918" s="2"/>
      <c r="T1918" s="2"/>
      <c r="U1918" s="2"/>
      <c r="V1918" s="2"/>
    </row>
    <row r="1919" spans="1:22" s="127" customFormat="1" x14ac:dyDescent="0.25">
      <c r="A1919"/>
      <c r="B1919"/>
      <c r="C1919"/>
      <c r="D1919"/>
      <c r="E1919"/>
      <c r="F1919"/>
      <c r="G1919"/>
      <c r="H1919"/>
      <c r="I1919"/>
      <c r="J1919"/>
      <c r="K1919"/>
      <c r="L1919"/>
      <c r="M1919" s="2"/>
      <c r="N1919" s="2"/>
      <c r="O1919" s="2"/>
      <c r="P1919" s="2"/>
      <c r="Q1919" s="2"/>
      <c r="R1919" s="2"/>
      <c r="S1919" s="2"/>
      <c r="T1919" s="2"/>
      <c r="U1919" s="2"/>
      <c r="V1919" s="2"/>
    </row>
    <row r="1920" spans="1:22" s="127" customFormat="1" x14ac:dyDescent="0.25">
      <c r="A1920"/>
      <c r="B1920"/>
      <c r="C1920"/>
      <c r="D1920"/>
      <c r="E1920"/>
      <c r="F1920"/>
      <c r="G1920"/>
      <c r="H1920"/>
      <c r="I1920"/>
      <c r="J1920"/>
      <c r="K1920"/>
      <c r="L1920"/>
      <c r="M1920" s="2"/>
      <c r="N1920" s="2"/>
      <c r="O1920" s="2"/>
      <c r="P1920" s="2"/>
      <c r="Q1920" s="2"/>
      <c r="R1920" s="2"/>
      <c r="S1920" s="2"/>
      <c r="T1920" s="2"/>
      <c r="U1920" s="2"/>
      <c r="V1920" s="2"/>
    </row>
    <row r="1921" spans="1:22" s="127" customFormat="1" x14ac:dyDescent="0.25">
      <c r="A1921"/>
      <c r="B1921"/>
      <c r="C1921"/>
      <c r="D1921"/>
      <c r="E1921"/>
      <c r="F1921"/>
      <c r="G1921"/>
      <c r="H1921"/>
      <c r="I1921"/>
      <c r="J1921"/>
      <c r="K1921"/>
      <c r="L1921"/>
      <c r="M1921" s="2"/>
      <c r="N1921" s="2"/>
      <c r="O1921" s="2"/>
      <c r="P1921" s="2"/>
      <c r="Q1921" s="2"/>
      <c r="R1921" s="2"/>
      <c r="S1921" s="2"/>
      <c r="T1921" s="2"/>
      <c r="U1921" s="2"/>
      <c r="V1921" s="2"/>
    </row>
    <row r="1922" spans="1:22" s="127" customFormat="1" x14ac:dyDescent="0.25">
      <c r="A1922"/>
      <c r="B1922"/>
      <c r="C1922"/>
      <c r="D1922"/>
      <c r="E1922"/>
      <c r="F1922"/>
      <c r="G1922"/>
      <c r="H1922"/>
      <c r="I1922"/>
      <c r="J1922"/>
      <c r="K1922"/>
      <c r="L1922"/>
      <c r="M1922" s="2"/>
      <c r="N1922" s="2"/>
      <c r="O1922" s="2"/>
      <c r="P1922" s="2"/>
      <c r="Q1922" s="2"/>
      <c r="R1922" s="2"/>
      <c r="S1922" s="2"/>
      <c r="T1922" s="2"/>
      <c r="U1922" s="2"/>
      <c r="V1922" s="2"/>
    </row>
    <row r="1923" spans="1:22" s="127" customFormat="1" x14ac:dyDescent="0.25">
      <c r="A1923"/>
      <c r="B1923"/>
      <c r="C1923"/>
      <c r="D1923"/>
      <c r="E1923"/>
      <c r="F1923"/>
      <c r="G1923"/>
      <c r="H1923"/>
      <c r="I1923"/>
      <c r="J1923"/>
      <c r="K1923"/>
      <c r="L1923"/>
      <c r="M1923" s="2"/>
      <c r="N1923" s="2"/>
      <c r="O1923" s="2"/>
      <c r="P1923" s="2"/>
      <c r="Q1923" s="2"/>
      <c r="R1923" s="2"/>
      <c r="S1923" s="2"/>
      <c r="T1923" s="2"/>
      <c r="U1923" s="2"/>
      <c r="V1923" s="2"/>
    </row>
    <row r="1924" spans="1:22" s="127" customFormat="1" x14ac:dyDescent="0.25">
      <c r="A1924"/>
      <c r="B1924"/>
      <c r="C1924"/>
      <c r="D1924"/>
      <c r="E1924"/>
      <c r="F1924"/>
      <c r="G1924"/>
      <c r="H1924"/>
      <c r="I1924"/>
      <c r="J1924"/>
      <c r="K1924"/>
      <c r="L1924"/>
      <c r="M1924" s="2"/>
      <c r="N1924" s="2"/>
      <c r="O1924" s="2"/>
      <c r="P1924" s="2"/>
      <c r="Q1924" s="2"/>
      <c r="R1924" s="2"/>
      <c r="S1924" s="2"/>
      <c r="T1924" s="2"/>
      <c r="U1924" s="2"/>
      <c r="V1924" s="2"/>
    </row>
    <row r="1925" spans="1:22" s="127" customFormat="1" x14ac:dyDescent="0.25">
      <c r="A1925"/>
      <c r="B1925"/>
      <c r="C1925"/>
      <c r="D1925"/>
      <c r="E1925"/>
      <c r="F1925"/>
      <c r="G1925"/>
      <c r="H1925"/>
      <c r="I1925"/>
      <c r="J1925"/>
      <c r="K1925"/>
      <c r="L1925"/>
      <c r="M1925" s="2"/>
      <c r="N1925" s="2"/>
      <c r="O1925" s="2"/>
      <c r="P1925" s="2"/>
      <c r="Q1925" s="2"/>
      <c r="R1925" s="2"/>
      <c r="S1925" s="2"/>
      <c r="T1925" s="2"/>
      <c r="U1925" s="2"/>
      <c r="V1925" s="2"/>
    </row>
    <row r="1926" spans="1:22" s="127" customFormat="1" x14ac:dyDescent="0.25">
      <c r="A1926"/>
      <c r="B1926"/>
      <c r="C1926"/>
      <c r="D1926"/>
      <c r="E1926"/>
      <c r="F1926"/>
      <c r="G1926"/>
      <c r="H1926"/>
      <c r="I1926"/>
      <c r="J1926"/>
      <c r="K1926"/>
      <c r="L1926"/>
      <c r="M1926" s="2"/>
      <c r="N1926" s="2"/>
      <c r="O1926" s="2"/>
      <c r="P1926" s="2"/>
      <c r="Q1926" s="2"/>
      <c r="R1926" s="2"/>
      <c r="S1926" s="2"/>
      <c r="T1926" s="2"/>
      <c r="U1926" s="2"/>
      <c r="V1926" s="2"/>
    </row>
    <row r="1927" spans="1:22" s="127" customFormat="1" x14ac:dyDescent="0.25">
      <c r="A1927"/>
      <c r="B1927"/>
      <c r="C1927"/>
      <c r="D1927"/>
      <c r="E1927"/>
      <c r="F1927"/>
      <c r="G1927"/>
      <c r="H1927"/>
      <c r="I1927"/>
      <c r="J1927"/>
      <c r="K1927"/>
      <c r="L1927"/>
      <c r="M1927" s="2"/>
      <c r="N1927" s="2"/>
      <c r="O1927" s="2"/>
      <c r="P1927" s="2"/>
      <c r="Q1927" s="2"/>
      <c r="R1927" s="2"/>
      <c r="S1927" s="2"/>
      <c r="T1927" s="2"/>
      <c r="U1927" s="2"/>
      <c r="V1927" s="2"/>
    </row>
    <row r="1928" spans="1:22" s="127" customFormat="1" x14ac:dyDescent="0.25">
      <c r="A1928"/>
      <c r="B1928"/>
      <c r="C1928"/>
      <c r="D1928"/>
      <c r="E1928"/>
      <c r="F1928"/>
      <c r="G1928"/>
      <c r="H1928"/>
      <c r="I1928"/>
      <c r="J1928"/>
      <c r="K1928"/>
      <c r="L1928"/>
      <c r="M1928" s="2"/>
      <c r="N1928" s="2"/>
      <c r="O1928" s="2"/>
      <c r="P1928" s="2"/>
      <c r="Q1928" s="2"/>
      <c r="R1928" s="2"/>
      <c r="S1928" s="2"/>
      <c r="T1928" s="2"/>
      <c r="U1928" s="2"/>
      <c r="V1928" s="2"/>
    </row>
    <row r="1929" spans="1:22" s="127" customFormat="1" x14ac:dyDescent="0.25">
      <c r="A1929"/>
      <c r="B1929"/>
      <c r="C1929"/>
      <c r="D1929"/>
      <c r="E1929"/>
      <c r="F1929"/>
      <c r="G1929"/>
      <c r="H1929"/>
      <c r="I1929"/>
      <c r="J1929"/>
      <c r="K1929"/>
      <c r="L1929"/>
      <c r="M1929" s="2"/>
      <c r="N1929" s="2"/>
      <c r="O1929" s="2"/>
      <c r="P1929" s="2"/>
      <c r="Q1929" s="2"/>
      <c r="R1929" s="2"/>
      <c r="S1929" s="2"/>
      <c r="T1929" s="2"/>
      <c r="U1929" s="2"/>
      <c r="V1929" s="2"/>
    </row>
    <row r="1930" spans="1:22" s="127" customFormat="1" x14ac:dyDescent="0.25">
      <c r="A1930"/>
      <c r="B1930"/>
      <c r="C1930"/>
      <c r="D1930"/>
      <c r="E1930"/>
      <c r="F1930"/>
      <c r="G1930"/>
      <c r="H1930"/>
      <c r="I1930"/>
      <c r="J1930"/>
      <c r="K1930"/>
      <c r="L1930"/>
      <c r="M1930" s="2"/>
      <c r="N1930" s="2"/>
      <c r="O1930" s="2"/>
      <c r="P1930" s="2"/>
      <c r="Q1930" s="2"/>
      <c r="R1930" s="2"/>
      <c r="S1930" s="2"/>
      <c r="T1930" s="2"/>
      <c r="U1930" s="2"/>
      <c r="V1930" s="2"/>
    </row>
    <row r="1931" spans="1:22" s="127" customFormat="1" x14ac:dyDescent="0.25">
      <c r="A1931"/>
      <c r="B1931"/>
      <c r="C1931"/>
      <c r="D1931"/>
      <c r="E1931"/>
      <c r="F1931"/>
      <c r="G1931"/>
      <c r="H1931"/>
      <c r="I1931"/>
      <c r="J1931"/>
      <c r="K1931"/>
      <c r="L1931"/>
      <c r="M1931" s="2"/>
      <c r="N1931" s="2"/>
      <c r="O1931" s="2"/>
      <c r="P1931" s="2"/>
      <c r="Q1931" s="2"/>
      <c r="R1931" s="2"/>
      <c r="S1931" s="2"/>
      <c r="T1931" s="2"/>
      <c r="U1931" s="2"/>
      <c r="V1931" s="2"/>
    </row>
    <row r="1932" spans="1:22" s="127" customFormat="1" x14ac:dyDescent="0.25">
      <c r="A1932"/>
      <c r="B1932"/>
      <c r="C1932"/>
      <c r="D1932"/>
      <c r="E1932"/>
      <c r="F1932"/>
      <c r="G1932"/>
      <c r="H1932"/>
      <c r="I1932"/>
      <c r="J1932"/>
      <c r="K1932"/>
      <c r="L1932"/>
      <c r="M1932" s="2"/>
      <c r="N1932" s="2"/>
      <c r="O1932" s="2"/>
      <c r="P1932" s="2"/>
      <c r="Q1932" s="2"/>
      <c r="R1932" s="2"/>
      <c r="S1932" s="2"/>
      <c r="T1932" s="2"/>
      <c r="U1932" s="2"/>
      <c r="V1932" s="2"/>
    </row>
    <row r="1933" spans="1:22" s="127" customFormat="1" x14ac:dyDescent="0.25">
      <c r="A1933"/>
      <c r="B1933"/>
      <c r="C1933"/>
      <c r="D1933"/>
      <c r="E1933"/>
      <c r="F1933"/>
      <c r="G1933"/>
      <c r="H1933"/>
      <c r="I1933"/>
      <c r="J1933"/>
      <c r="K1933"/>
      <c r="L1933"/>
      <c r="M1933" s="2"/>
      <c r="N1933" s="2"/>
      <c r="O1933" s="2"/>
      <c r="P1933" s="2"/>
      <c r="Q1933" s="2"/>
      <c r="R1933" s="2"/>
      <c r="S1933" s="2"/>
      <c r="T1933" s="2"/>
      <c r="U1933" s="2"/>
      <c r="V1933" s="2"/>
    </row>
    <row r="1934" spans="1:22" s="127" customFormat="1" x14ac:dyDescent="0.25">
      <c r="A1934"/>
      <c r="B1934"/>
      <c r="C1934"/>
      <c r="D1934"/>
      <c r="E1934"/>
      <c r="F1934"/>
      <c r="G1934"/>
      <c r="H1934"/>
      <c r="I1934"/>
      <c r="J1934"/>
      <c r="K1934"/>
      <c r="L1934"/>
      <c r="M1934" s="2"/>
      <c r="N1934" s="2"/>
      <c r="O1934" s="2"/>
      <c r="P1934" s="2"/>
      <c r="Q1934" s="2"/>
      <c r="R1934" s="2"/>
      <c r="S1934" s="2"/>
      <c r="T1934" s="2"/>
      <c r="U1934" s="2"/>
      <c r="V1934" s="2"/>
    </row>
    <row r="1935" spans="1:22" s="127" customFormat="1" x14ac:dyDescent="0.25">
      <c r="A1935"/>
      <c r="B1935"/>
      <c r="C1935"/>
      <c r="D1935"/>
      <c r="E1935"/>
      <c r="F1935"/>
      <c r="G1935"/>
      <c r="H1935"/>
      <c r="I1935"/>
      <c r="J1935"/>
      <c r="K1935"/>
      <c r="L1935"/>
      <c r="M1935" s="2"/>
      <c r="N1935" s="2"/>
      <c r="O1935" s="2"/>
      <c r="P1935" s="2"/>
      <c r="Q1935" s="2"/>
      <c r="R1935" s="2"/>
      <c r="S1935" s="2"/>
      <c r="T1935" s="2"/>
      <c r="U1935" s="2"/>
      <c r="V1935" s="2"/>
    </row>
    <row r="1936" spans="1:22" s="127" customFormat="1" x14ac:dyDescent="0.25">
      <c r="A1936"/>
      <c r="B1936"/>
      <c r="C1936"/>
      <c r="D1936"/>
      <c r="E1936"/>
      <c r="F1936"/>
      <c r="G1936"/>
      <c r="H1936"/>
      <c r="I1936"/>
      <c r="J1936"/>
      <c r="K1936"/>
      <c r="L1936"/>
      <c r="M1936" s="2"/>
      <c r="N1936" s="2"/>
      <c r="O1936" s="2"/>
      <c r="P1936" s="2"/>
      <c r="Q1936" s="2"/>
      <c r="R1936" s="2"/>
      <c r="S1936" s="2"/>
      <c r="T1936" s="2"/>
      <c r="U1936" s="2"/>
      <c r="V1936" s="2"/>
    </row>
    <row r="1937" spans="1:22" s="127" customFormat="1" x14ac:dyDescent="0.25">
      <c r="A1937"/>
      <c r="B1937"/>
      <c r="C1937"/>
      <c r="D1937"/>
      <c r="E1937"/>
      <c r="F1937"/>
      <c r="G1937"/>
      <c r="H1937"/>
      <c r="I1937"/>
      <c r="J1937"/>
      <c r="K1937"/>
      <c r="L1937"/>
      <c r="M1937" s="2"/>
      <c r="N1937" s="2"/>
      <c r="O1937" s="2"/>
      <c r="P1937" s="2"/>
      <c r="Q1937" s="2"/>
      <c r="R1937" s="2"/>
      <c r="S1937" s="2"/>
      <c r="T1937" s="2"/>
      <c r="U1937" s="2"/>
      <c r="V1937" s="2"/>
    </row>
    <row r="1938" spans="1:22" s="127" customFormat="1" x14ac:dyDescent="0.25">
      <c r="A1938"/>
      <c r="B1938"/>
      <c r="C1938"/>
      <c r="D1938"/>
      <c r="E1938"/>
      <c r="F1938"/>
      <c r="G1938"/>
      <c r="H1938"/>
      <c r="I1938"/>
      <c r="J1938"/>
      <c r="K1938"/>
      <c r="L1938"/>
      <c r="M1938" s="2"/>
      <c r="N1938" s="2"/>
      <c r="O1938" s="2"/>
      <c r="P1938" s="2"/>
      <c r="Q1938" s="2"/>
      <c r="R1938" s="2"/>
      <c r="S1938" s="2"/>
      <c r="T1938" s="2"/>
      <c r="U1938" s="2"/>
      <c r="V1938" s="2"/>
    </row>
    <row r="1939" spans="1:22" s="127" customFormat="1" x14ac:dyDescent="0.25">
      <c r="A1939"/>
      <c r="B1939"/>
      <c r="C1939"/>
      <c r="D1939"/>
      <c r="E1939"/>
      <c r="F1939"/>
      <c r="G1939"/>
      <c r="H1939"/>
      <c r="I1939"/>
      <c r="J1939"/>
      <c r="K1939"/>
      <c r="L1939"/>
      <c r="M1939" s="2"/>
      <c r="N1939" s="2"/>
      <c r="O1939" s="2"/>
      <c r="P1939" s="2"/>
      <c r="Q1939" s="2"/>
      <c r="R1939" s="2"/>
      <c r="S1939" s="2"/>
      <c r="T1939" s="2"/>
      <c r="U1939" s="2"/>
      <c r="V1939" s="2"/>
    </row>
    <row r="1940" spans="1:22" s="127" customFormat="1" x14ac:dyDescent="0.25">
      <c r="A1940"/>
      <c r="B1940"/>
      <c r="C1940"/>
      <c r="D1940"/>
      <c r="E1940"/>
      <c r="F1940"/>
      <c r="G1940"/>
      <c r="H1940"/>
      <c r="I1940"/>
      <c r="J1940"/>
      <c r="K1940"/>
      <c r="L1940"/>
      <c r="M1940" s="2"/>
      <c r="N1940" s="2"/>
      <c r="O1940" s="2"/>
      <c r="P1940" s="2"/>
      <c r="Q1940" s="2"/>
      <c r="R1940" s="2"/>
      <c r="S1940" s="2"/>
      <c r="T1940" s="2"/>
      <c r="U1940" s="2"/>
      <c r="V1940" s="2"/>
    </row>
    <row r="1941" spans="1:22" s="127" customFormat="1" x14ac:dyDescent="0.25">
      <c r="A1941"/>
      <c r="B1941"/>
      <c r="C1941"/>
      <c r="D1941"/>
      <c r="E1941"/>
      <c r="F1941"/>
      <c r="G1941"/>
      <c r="H1941"/>
      <c r="I1941"/>
      <c r="J1941"/>
      <c r="K1941"/>
      <c r="L1941"/>
      <c r="M1941" s="2"/>
      <c r="N1941" s="2"/>
      <c r="O1941" s="2"/>
      <c r="P1941" s="2"/>
      <c r="Q1941" s="2"/>
      <c r="R1941" s="2"/>
      <c r="S1941" s="2"/>
      <c r="T1941" s="2"/>
      <c r="U1941" s="2"/>
      <c r="V1941" s="2"/>
    </row>
    <row r="1942" spans="1:22" s="127" customFormat="1" x14ac:dyDescent="0.25">
      <c r="A1942"/>
      <c r="B1942"/>
      <c r="C1942"/>
      <c r="D1942"/>
      <c r="E1942"/>
      <c r="F1942"/>
      <c r="G1942"/>
      <c r="H1942"/>
      <c r="I1942"/>
      <c r="J1942"/>
      <c r="K1942"/>
      <c r="L1942"/>
      <c r="M1942" s="2"/>
      <c r="N1942" s="2"/>
      <c r="O1942" s="2"/>
      <c r="P1942" s="2"/>
      <c r="Q1942" s="2"/>
      <c r="R1942" s="2"/>
      <c r="S1942" s="2"/>
      <c r="T1942" s="2"/>
      <c r="U1942" s="2"/>
      <c r="V1942" s="2"/>
    </row>
    <row r="1943" spans="1:22" s="127" customFormat="1" x14ac:dyDescent="0.25">
      <c r="A1943"/>
      <c r="B1943"/>
      <c r="C1943"/>
      <c r="D1943"/>
      <c r="E1943"/>
      <c r="F1943"/>
      <c r="G1943"/>
      <c r="H1943"/>
      <c r="I1943"/>
      <c r="J1943"/>
      <c r="K1943"/>
      <c r="L1943"/>
      <c r="M1943" s="2"/>
      <c r="N1943" s="2"/>
      <c r="O1943" s="2"/>
      <c r="P1943" s="2"/>
      <c r="Q1943" s="2"/>
      <c r="R1943" s="2"/>
      <c r="S1943" s="2"/>
      <c r="T1943" s="2"/>
      <c r="U1943" s="2"/>
      <c r="V1943" s="2"/>
    </row>
    <row r="1944" spans="1:22" s="127" customFormat="1" x14ac:dyDescent="0.25">
      <c r="A1944"/>
      <c r="B1944"/>
      <c r="C1944"/>
      <c r="D1944"/>
      <c r="E1944"/>
      <c r="F1944"/>
      <c r="G1944"/>
      <c r="H1944"/>
      <c r="I1944"/>
      <c r="J1944"/>
      <c r="K1944"/>
      <c r="L1944"/>
      <c r="M1944" s="2"/>
      <c r="N1944" s="2"/>
      <c r="O1944" s="2"/>
      <c r="P1944" s="2"/>
      <c r="Q1944" s="2"/>
      <c r="R1944" s="2"/>
      <c r="S1944" s="2"/>
      <c r="T1944" s="2"/>
      <c r="U1944" s="2"/>
      <c r="V1944" s="2"/>
    </row>
    <row r="1945" spans="1:22" s="127" customFormat="1" x14ac:dyDescent="0.25">
      <c r="A1945"/>
      <c r="B1945"/>
      <c r="C1945"/>
      <c r="D1945"/>
      <c r="E1945"/>
      <c r="F1945"/>
      <c r="G1945"/>
      <c r="H1945"/>
      <c r="I1945"/>
      <c r="J1945"/>
      <c r="K1945"/>
      <c r="L1945"/>
      <c r="M1945" s="2"/>
      <c r="N1945" s="2"/>
      <c r="O1945" s="2"/>
      <c r="P1945" s="2"/>
      <c r="Q1945" s="2"/>
      <c r="R1945" s="2"/>
      <c r="S1945" s="2"/>
      <c r="T1945" s="2"/>
      <c r="U1945" s="2"/>
      <c r="V1945" s="2"/>
    </row>
    <row r="1946" spans="1:22" s="127" customFormat="1" x14ac:dyDescent="0.25">
      <c r="A1946"/>
      <c r="B1946"/>
      <c r="C1946"/>
      <c r="D1946"/>
      <c r="E1946"/>
      <c r="F1946"/>
      <c r="G1946"/>
      <c r="H1946"/>
      <c r="I1946"/>
      <c r="J1946"/>
      <c r="K1946"/>
      <c r="L1946"/>
      <c r="M1946" s="2"/>
      <c r="N1946" s="2"/>
      <c r="O1946" s="2"/>
      <c r="P1946" s="2"/>
      <c r="Q1946" s="2"/>
      <c r="R1946" s="2"/>
      <c r="S1946" s="2"/>
      <c r="T1946" s="2"/>
      <c r="U1946" s="2"/>
      <c r="V1946" s="2"/>
    </row>
    <row r="1947" spans="1:22" s="127" customFormat="1" x14ac:dyDescent="0.25">
      <c r="A1947"/>
      <c r="B1947"/>
      <c r="C1947"/>
      <c r="D1947"/>
      <c r="E1947"/>
      <c r="F1947"/>
      <c r="G1947"/>
      <c r="H1947"/>
      <c r="I1947"/>
      <c r="J1947"/>
      <c r="K1947"/>
      <c r="L1947"/>
      <c r="M1947" s="2"/>
      <c r="N1947" s="2"/>
      <c r="O1947" s="2"/>
      <c r="P1947" s="2"/>
      <c r="Q1947" s="2"/>
      <c r="R1947" s="2"/>
      <c r="S1947" s="2"/>
      <c r="T1947" s="2"/>
      <c r="U1947" s="2"/>
      <c r="V1947" s="2"/>
    </row>
    <row r="1948" spans="1:22" s="127" customFormat="1" x14ac:dyDescent="0.25">
      <c r="A1948"/>
      <c r="B1948"/>
      <c r="C1948"/>
      <c r="D1948"/>
      <c r="E1948"/>
      <c r="F1948"/>
      <c r="G1948"/>
      <c r="H1948"/>
      <c r="I1948"/>
      <c r="J1948"/>
      <c r="K1948"/>
      <c r="L1948"/>
      <c r="M1948" s="2"/>
      <c r="N1948" s="2"/>
      <c r="O1948" s="2"/>
      <c r="P1948" s="2"/>
      <c r="Q1948" s="2"/>
      <c r="R1948" s="2"/>
      <c r="S1948" s="2"/>
      <c r="T1948" s="2"/>
      <c r="U1948" s="2"/>
      <c r="V1948" s="2"/>
    </row>
    <row r="1949" spans="1:22" s="127" customFormat="1" x14ac:dyDescent="0.25">
      <c r="A1949"/>
      <c r="B1949"/>
      <c r="C1949"/>
      <c r="D1949"/>
      <c r="E1949"/>
      <c r="F1949"/>
      <c r="G1949"/>
      <c r="H1949"/>
      <c r="I1949"/>
      <c r="J1949"/>
      <c r="K1949"/>
      <c r="L1949"/>
      <c r="M1949" s="2"/>
      <c r="N1949" s="2"/>
      <c r="O1949" s="2"/>
      <c r="P1949" s="2"/>
      <c r="Q1949" s="2"/>
      <c r="R1949" s="2"/>
      <c r="S1949" s="2"/>
      <c r="T1949" s="2"/>
      <c r="U1949" s="2"/>
      <c r="V1949" s="2"/>
    </row>
    <row r="1950" spans="1:22" s="127" customFormat="1" x14ac:dyDescent="0.25">
      <c r="A1950"/>
      <c r="B1950"/>
      <c r="C1950"/>
      <c r="D1950"/>
      <c r="E1950"/>
      <c r="F1950"/>
      <c r="G1950"/>
      <c r="H1950"/>
      <c r="I1950"/>
      <c r="J1950"/>
      <c r="K1950"/>
      <c r="L1950"/>
      <c r="M1950" s="2"/>
      <c r="N1950" s="2"/>
      <c r="O1950" s="2"/>
      <c r="P1950" s="2"/>
      <c r="Q1950" s="2"/>
      <c r="R1950" s="2"/>
      <c r="S1950" s="2"/>
      <c r="T1950" s="2"/>
      <c r="U1950" s="2"/>
      <c r="V1950" s="2"/>
    </row>
    <row r="1951" spans="1:22" s="127" customFormat="1" x14ac:dyDescent="0.25">
      <c r="A1951"/>
      <c r="B1951"/>
      <c r="C1951"/>
      <c r="D1951"/>
      <c r="E1951"/>
      <c r="F1951"/>
      <c r="G1951"/>
      <c r="H1951"/>
      <c r="I1951"/>
      <c r="J1951"/>
      <c r="K1951"/>
      <c r="L1951"/>
      <c r="M1951" s="2"/>
      <c r="N1951" s="2"/>
      <c r="O1951" s="2"/>
      <c r="P1951" s="2"/>
      <c r="Q1951" s="2"/>
      <c r="R1951" s="2"/>
      <c r="S1951" s="2"/>
      <c r="T1951" s="2"/>
      <c r="U1951" s="2"/>
      <c r="V1951" s="2"/>
    </row>
    <row r="1952" spans="1:22" s="127" customFormat="1" x14ac:dyDescent="0.25">
      <c r="A1952"/>
      <c r="B1952"/>
      <c r="C1952"/>
      <c r="D1952"/>
      <c r="E1952"/>
      <c r="F1952"/>
      <c r="G1952"/>
      <c r="H1952"/>
      <c r="I1952"/>
      <c r="J1952"/>
      <c r="K1952"/>
      <c r="L1952"/>
      <c r="M1952" s="2"/>
      <c r="N1952" s="2"/>
      <c r="O1952" s="2"/>
      <c r="P1952" s="2"/>
      <c r="Q1952" s="2"/>
      <c r="R1952" s="2"/>
      <c r="S1952" s="2"/>
      <c r="T1952" s="2"/>
      <c r="U1952" s="2"/>
      <c r="V1952" s="2"/>
    </row>
    <row r="1953" spans="1:22" s="127" customFormat="1" x14ac:dyDescent="0.25">
      <c r="A1953"/>
      <c r="B1953"/>
      <c r="C1953"/>
      <c r="D1953"/>
      <c r="E1953"/>
      <c r="F1953"/>
      <c r="G1953"/>
      <c r="H1953"/>
      <c r="I1953"/>
      <c r="J1953"/>
      <c r="K1953"/>
      <c r="L1953"/>
      <c r="M1953" s="2"/>
      <c r="N1953" s="2"/>
      <c r="O1953" s="2"/>
      <c r="P1953" s="2"/>
      <c r="Q1953" s="2"/>
      <c r="R1953" s="2"/>
      <c r="S1953" s="2"/>
      <c r="T1953" s="2"/>
      <c r="U1953" s="2"/>
      <c r="V1953" s="2"/>
    </row>
    <row r="1954" spans="1:22" s="127" customFormat="1" x14ac:dyDescent="0.25">
      <c r="A1954"/>
      <c r="B1954"/>
      <c r="C1954"/>
      <c r="D1954"/>
      <c r="E1954"/>
      <c r="F1954"/>
      <c r="G1954"/>
      <c r="H1954"/>
      <c r="I1954"/>
      <c r="J1954"/>
      <c r="K1954"/>
      <c r="L1954"/>
      <c r="M1954" s="2"/>
      <c r="N1954" s="2"/>
      <c r="O1954" s="2"/>
      <c r="P1954" s="2"/>
      <c r="Q1954" s="2"/>
      <c r="R1954" s="2"/>
      <c r="S1954" s="2"/>
      <c r="T1954" s="2"/>
      <c r="U1954" s="2"/>
      <c r="V1954" s="2"/>
    </row>
    <row r="1955" spans="1:22" s="127" customFormat="1" x14ac:dyDescent="0.25">
      <c r="A1955"/>
      <c r="B1955"/>
      <c r="C1955"/>
      <c r="D1955"/>
      <c r="E1955"/>
      <c r="F1955"/>
      <c r="G1955"/>
      <c r="H1955"/>
      <c r="I1955"/>
      <c r="J1955"/>
      <c r="K1955"/>
      <c r="L1955"/>
      <c r="M1955" s="2"/>
      <c r="N1955" s="2"/>
      <c r="O1955" s="2"/>
      <c r="P1955" s="2"/>
      <c r="Q1955" s="2"/>
      <c r="R1955" s="2"/>
      <c r="S1955" s="2"/>
      <c r="T1955" s="2"/>
      <c r="U1955" s="2"/>
      <c r="V1955" s="2"/>
    </row>
    <row r="1956" spans="1:22" s="127" customFormat="1" x14ac:dyDescent="0.25">
      <c r="A1956"/>
      <c r="B1956"/>
      <c r="C1956"/>
      <c r="D1956"/>
      <c r="E1956"/>
      <c r="F1956"/>
      <c r="G1956"/>
      <c r="H1956"/>
      <c r="I1956"/>
      <c r="J1956"/>
      <c r="K1956"/>
      <c r="L1956"/>
      <c r="M1956" s="2"/>
      <c r="N1956" s="2"/>
      <c r="O1956" s="2"/>
      <c r="P1956" s="2"/>
      <c r="Q1956" s="2"/>
      <c r="R1956" s="2"/>
      <c r="S1956" s="2"/>
      <c r="T1956" s="2"/>
      <c r="U1956" s="2"/>
      <c r="V1956" s="2"/>
    </row>
    <row r="1957" spans="1:22" s="127" customFormat="1" x14ac:dyDescent="0.25">
      <c r="A1957"/>
      <c r="B1957"/>
      <c r="C1957"/>
      <c r="D1957"/>
      <c r="E1957"/>
      <c r="F1957"/>
      <c r="G1957"/>
      <c r="H1957"/>
      <c r="I1957"/>
      <c r="J1957"/>
      <c r="K1957"/>
      <c r="L1957"/>
      <c r="M1957" s="2"/>
      <c r="N1957" s="2"/>
      <c r="O1957" s="2"/>
      <c r="P1957" s="2"/>
      <c r="Q1957" s="2"/>
      <c r="R1957" s="2"/>
      <c r="S1957" s="2"/>
      <c r="T1957" s="2"/>
      <c r="U1957" s="2"/>
      <c r="V1957" s="2"/>
    </row>
    <row r="1958" spans="1:22" s="127" customFormat="1" x14ac:dyDescent="0.25">
      <c r="A1958"/>
      <c r="B1958"/>
      <c r="C1958"/>
      <c r="D1958"/>
      <c r="E1958"/>
      <c r="F1958"/>
      <c r="G1958"/>
      <c r="H1958"/>
      <c r="I1958"/>
      <c r="J1958"/>
      <c r="K1958"/>
      <c r="L1958"/>
      <c r="M1958" s="2"/>
      <c r="N1958" s="2"/>
      <c r="O1958" s="2"/>
      <c r="P1958" s="2"/>
      <c r="Q1958" s="2"/>
      <c r="R1958" s="2"/>
      <c r="S1958" s="2"/>
      <c r="T1958" s="2"/>
      <c r="U1958" s="2"/>
      <c r="V1958" s="2"/>
    </row>
    <row r="1959" spans="1:22" s="127" customFormat="1" x14ac:dyDescent="0.25">
      <c r="A1959"/>
      <c r="B1959"/>
      <c r="C1959"/>
      <c r="D1959"/>
      <c r="E1959"/>
      <c r="F1959"/>
      <c r="G1959"/>
      <c r="H1959"/>
      <c r="I1959"/>
      <c r="J1959"/>
      <c r="K1959"/>
      <c r="L1959"/>
      <c r="M1959" s="2"/>
      <c r="N1959" s="2"/>
      <c r="O1959" s="2"/>
      <c r="P1959" s="2"/>
      <c r="Q1959" s="2"/>
      <c r="R1959" s="2"/>
      <c r="S1959" s="2"/>
      <c r="T1959" s="2"/>
      <c r="U1959" s="2"/>
      <c r="V1959" s="2"/>
    </row>
    <row r="1960" spans="1:22" s="127" customFormat="1" x14ac:dyDescent="0.25">
      <c r="A1960"/>
      <c r="B1960"/>
      <c r="C1960"/>
      <c r="D1960"/>
      <c r="E1960"/>
      <c r="F1960"/>
      <c r="G1960"/>
      <c r="H1960"/>
      <c r="I1960"/>
      <c r="J1960"/>
      <c r="K1960"/>
      <c r="L1960"/>
      <c r="M1960" s="2"/>
      <c r="N1960" s="2"/>
      <c r="O1960" s="2"/>
      <c r="P1960" s="2"/>
      <c r="Q1960" s="2"/>
      <c r="R1960" s="2"/>
      <c r="S1960" s="2"/>
      <c r="T1960" s="2"/>
      <c r="U1960" s="2"/>
      <c r="V1960" s="2"/>
    </row>
    <row r="1961" spans="1:22" s="127" customFormat="1" x14ac:dyDescent="0.25">
      <c r="A1961"/>
      <c r="B1961"/>
      <c r="C1961"/>
      <c r="D1961"/>
      <c r="E1961"/>
      <c r="F1961"/>
      <c r="G1961"/>
      <c r="H1961"/>
      <c r="I1961"/>
      <c r="J1961"/>
      <c r="K1961"/>
      <c r="L1961"/>
      <c r="M1961" s="2"/>
      <c r="N1961" s="2"/>
      <c r="O1961" s="2"/>
      <c r="P1961" s="2"/>
      <c r="Q1961" s="2"/>
      <c r="R1961" s="2"/>
      <c r="S1961" s="2"/>
      <c r="T1961" s="2"/>
      <c r="U1961" s="2"/>
      <c r="V1961" s="2"/>
    </row>
    <row r="1962" spans="1:22" s="127" customFormat="1" x14ac:dyDescent="0.25">
      <c r="A1962"/>
      <c r="B1962"/>
      <c r="C1962"/>
      <c r="D1962"/>
      <c r="E1962"/>
      <c r="F1962"/>
      <c r="G1962"/>
      <c r="H1962"/>
      <c r="I1962"/>
      <c r="J1962"/>
      <c r="K1962"/>
      <c r="L1962"/>
      <c r="M1962" s="2"/>
      <c r="N1962" s="2"/>
      <c r="O1962" s="2"/>
      <c r="P1962" s="2"/>
      <c r="Q1962" s="2"/>
      <c r="R1962" s="2"/>
      <c r="S1962" s="2"/>
      <c r="T1962" s="2"/>
      <c r="U1962" s="2"/>
      <c r="V1962" s="2"/>
    </row>
    <row r="1963" spans="1:22" s="127" customFormat="1" x14ac:dyDescent="0.25">
      <c r="A1963"/>
      <c r="B1963"/>
      <c r="C1963"/>
      <c r="D1963"/>
      <c r="E1963"/>
      <c r="F1963"/>
      <c r="G1963"/>
      <c r="H1963"/>
      <c r="I1963"/>
      <c r="J1963"/>
      <c r="K1963"/>
      <c r="L1963"/>
      <c r="M1963" s="2"/>
      <c r="N1963" s="2"/>
      <c r="O1963" s="2"/>
      <c r="P1963" s="2"/>
      <c r="Q1963" s="2"/>
      <c r="R1963" s="2"/>
      <c r="S1963" s="2"/>
      <c r="T1963" s="2"/>
      <c r="U1963" s="2"/>
      <c r="V1963" s="2"/>
    </row>
    <row r="1964" spans="1:22" s="127" customFormat="1" x14ac:dyDescent="0.25">
      <c r="A1964"/>
      <c r="B1964"/>
      <c r="C1964"/>
      <c r="D1964"/>
      <c r="E1964"/>
      <c r="F1964"/>
      <c r="G1964"/>
      <c r="H1964"/>
      <c r="I1964"/>
      <c r="J1964"/>
      <c r="K1964"/>
      <c r="L1964"/>
      <c r="M1964" s="2"/>
      <c r="N1964" s="2"/>
      <c r="O1964" s="2"/>
      <c r="P1964" s="2"/>
      <c r="Q1964" s="2"/>
      <c r="R1964" s="2"/>
      <c r="S1964" s="2"/>
      <c r="T1964" s="2"/>
      <c r="U1964" s="2"/>
      <c r="V1964" s="2"/>
    </row>
    <row r="1965" spans="1:22" s="127" customFormat="1" x14ac:dyDescent="0.25">
      <c r="A1965"/>
      <c r="B1965"/>
      <c r="C1965"/>
      <c r="D1965"/>
      <c r="E1965"/>
      <c r="F1965"/>
      <c r="G1965"/>
      <c r="H1965"/>
      <c r="I1965"/>
      <c r="J1965"/>
      <c r="K1965"/>
      <c r="L1965"/>
      <c r="M1965" s="2"/>
      <c r="N1965" s="2"/>
      <c r="O1965" s="2"/>
      <c r="P1965" s="2"/>
      <c r="Q1965" s="2"/>
      <c r="R1965" s="2"/>
      <c r="S1965" s="2"/>
      <c r="T1965" s="2"/>
      <c r="U1965" s="2"/>
      <c r="V1965" s="2"/>
    </row>
    <row r="1966" spans="1:22" s="127" customFormat="1" x14ac:dyDescent="0.25">
      <c r="A1966"/>
      <c r="B1966"/>
      <c r="C1966"/>
      <c r="D1966"/>
      <c r="E1966"/>
      <c r="F1966"/>
      <c r="G1966"/>
      <c r="H1966"/>
      <c r="I1966"/>
      <c r="J1966"/>
      <c r="K1966"/>
      <c r="L1966"/>
      <c r="M1966" s="2"/>
      <c r="N1966" s="2"/>
      <c r="O1966" s="2"/>
      <c r="P1966" s="2"/>
      <c r="Q1966" s="2"/>
      <c r="R1966" s="2"/>
      <c r="S1966" s="2"/>
      <c r="T1966" s="2"/>
      <c r="U1966" s="2"/>
      <c r="V1966" s="2"/>
    </row>
    <row r="1967" spans="1:22" s="127" customFormat="1" x14ac:dyDescent="0.25">
      <c r="A1967"/>
      <c r="B1967"/>
      <c r="C1967"/>
      <c r="D1967"/>
      <c r="E1967"/>
      <c r="F1967"/>
      <c r="G1967"/>
      <c r="H1967"/>
      <c r="I1967"/>
      <c r="J1967"/>
      <c r="K1967"/>
      <c r="L1967"/>
      <c r="M1967" s="2"/>
      <c r="N1967" s="2"/>
      <c r="O1967" s="2"/>
      <c r="P1967" s="2"/>
      <c r="Q1967" s="2"/>
      <c r="R1967" s="2"/>
      <c r="S1967" s="2"/>
      <c r="T1967" s="2"/>
      <c r="U1967" s="2"/>
      <c r="V1967" s="2"/>
    </row>
    <row r="1968" spans="1:22" s="127" customFormat="1" x14ac:dyDescent="0.25">
      <c r="A1968"/>
      <c r="B1968"/>
      <c r="C1968"/>
      <c r="D1968"/>
      <c r="E1968"/>
      <c r="F1968"/>
      <c r="G1968"/>
      <c r="H1968"/>
      <c r="I1968"/>
      <c r="J1968"/>
      <c r="K1968"/>
      <c r="L1968"/>
      <c r="M1968" s="2"/>
      <c r="N1968" s="2"/>
      <c r="O1968" s="2"/>
      <c r="P1968" s="2"/>
      <c r="Q1968" s="2"/>
      <c r="R1968" s="2"/>
      <c r="S1968" s="2"/>
      <c r="T1968" s="2"/>
      <c r="U1968" s="2"/>
      <c r="V1968" s="2"/>
    </row>
    <row r="1969" spans="1:22" s="127" customFormat="1" x14ac:dyDescent="0.25">
      <c r="A1969"/>
      <c r="B1969"/>
      <c r="C1969"/>
      <c r="D1969"/>
      <c r="E1969"/>
      <c r="F1969"/>
      <c r="G1969"/>
      <c r="H1969"/>
      <c r="I1969"/>
      <c r="J1969"/>
      <c r="K1969"/>
      <c r="L1969"/>
      <c r="M1969" s="2"/>
      <c r="N1969" s="2"/>
      <c r="O1969" s="2"/>
      <c r="P1969" s="2"/>
      <c r="Q1969" s="2"/>
      <c r="R1969" s="2"/>
      <c r="S1969" s="2"/>
      <c r="T1969" s="2"/>
      <c r="U1969" s="2"/>
      <c r="V1969" s="2"/>
    </row>
    <row r="1970" spans="1:22" s="127" customFormat="1" x14ac:dyDescent="0.25">
      <c r="A1970"/>
      <c r="B1970"/>
      <c r="C1970"/>
      <c r="D1970"/>
      <c r="E1970"/>
      <c r="F1970"/>
      <c r="G1970"/>
      <c r="H1970"/>
      <c r="I1970"/>
      <c r="J1970"/>
      <c r="K1970"/>
      <c r="L1970"/>
      <c r="M1970" s="2"/>
      <c r="N1970" s="2"/>
      <c r="O1970" s="2"/>
      <c r="P1970" s="2"/>
      <c r="Q1970" s="2"/>
      <c r="R1970" s="2"/>
      <c r="S1970" s="2"/>
      <c r="T1970" s="2"/>
      <c r="U1970" s="2"/>
      <c r="V1970" s="2"/>
    </row>
    <row r="1971" spans="1:22" s="127" customFormat="1" x14ac:dyDescent="0.25">
      <c r="A1971"/>
      <c r="B1971"/>
      <c r="C1971"/>
      <c r="D1971"/>
      <c r="E1971"/>
      <c r="F1971"/>
      <c r="G1971"/>
      <c r="H1971"/>
      <c r="I1971"/>
      <c r="J1971"/>
      <c r="K1971"/>
      <c r="L1971"/>
      <c r="M1971" s="2"/>
      <c r="N1971" s="2"/>
      <c r="O1971" s="2"/>
      <c r="P1971" s="2"/>
      <c r="Q1971" s="2"/>
      <c r="R1971" s="2"/>
      <c r="S1971" s="2"/>
      <c r="T1971" s="2"/>
      <c r="U1971" s="2"/>
      <c r="V1971" s="2"/>
    </row>
    <row r="1972" spans="1:22" s="127" customFormat="1" x14ac:dyDescent="0.25">
      <c r="A1972"/>
      <c r="B1972"/>
      <c r="C1972"/>
      <c r="D1972"/>
      <c r="E1972"/>
      <c r="F1972"/>
      <c r="G1972"/>
      <c r="H1972"/>
      <c r="I1972"/>
      <c r="J1972"/>
      <c r="K1972"/>
      <c r="L1972"/>
      <c r="M1972" s="2"/>
      <c r="N1972" s="2"/>
      <c r="O1972" s="2"/>
      <c r="P1972" s="2"/>
      <c r="Q1972" s="2"/>
      <c r="R1972" s="2"/>
      <c r="S1972" s="2"/>
      <c r="T1972" s="2"/>
      <c r="U1972" s="2"/>
      <c r="V1972" s="2"/>
    </row>
    <row r="1973" spans="1:22" s="127" customFormat="1" x14ac:dyDescent="0.25">
      <c r="A1973"/>
      <c r="B1973"/>
      <c r="C1973"/>
      <c r="D1973"/>
      <c r="E1973"/>
      <c r="F1973"/>
      <c r="G1973"/>
      <c r="H1973"/>
      <c r="I1973"/>
      <c r="J1973"/>
      <c r="K1973"/>
      <c r="L1973"/>
      <c r="M1973" s="2"/>
      <c r="N1973" s="2"/>
      <c r="O1973" s="2"/>
      <c r="P1973" s="2"/>
      <c r="Q1973" s="2"/>
      <c r="R1973" s="2"/>
      <c r="S1973" s="2"/>
      <c r="T1973" s="2"/>
      <c r="U1973" s="2"/>
      <c r="V1973" s="2"/>
    </row>
    <row r="1974" spans="1:22" s="127" customFormat="1" x14ac:dyDescent="0.25">
      <c r="A1974"/>
      <c r="B1974"/>
      <c r="C1974"/>
      <c r="D1974"/>
      <c r="E1974"/>
      <c r="F1974"/>
      <c r="G1974"/>
      <c r="H1974"/>
      <c r="I1974"/>
      <c r="J1974"/>
      <c r="K1974"/>
      <c r="L1974"/>
      <c r="M1974" s="2"/>
      <c r="N1974" s="2"/>
      <c r="O1974" s="2"/>
      <c r="P1974" s="2"/>
      <c r="Q1974" s="2"/>
      <c r="R1974" s="2"/>
      <c r="S1974" s="2"/>
      <c r="T1974" s="2"/>
      <c r="U1974" s="2"/>
      <c r="V1974" s="2"/>
    </row>
    <row r="1975" spans="1:22" s="127" customFormat="1" x14ac:dyDescent="0.25">
      <c r="A1975"/>
      <c r="B1975"/>
      <c r="C1975"/>
      <c r="D1975"/>
      <c r="E1975"/>
      <c r="F1975"/>
      <c r="G1975"/>
      <c r="H1975"/>
      <c r="I1975"/>
      <c r="J1975"/>
      <c r="K1975"/>
      <c r="L1975"/>
      <c r="M1975" s="2"/>
      <c r="N1975" s="2"/>
      <c r="O1975" s="2"/>
      <c r="P1975" s="2"/>
      <c r="Q1975" s="2"/>
      <c r="R1975" s="2"/>
      <c r="S1975" s="2"/>
      <c r="T1975" s="2"/>
      <c r="U1975" s="2"/>
      <c r="V1975" s="2"/>
    </row>
    <row r="1976" spans="1:22" s="127" customFormat="1" x14ac:dyDescent="0.25">
      <c r="A1976"/>
      <c r="B1976"/>
      <c r="C1976"/>
      <c r="D1976"/>
      <c r="E1976"/>
      <c r="F1976"/>
      <c r="G1976"/>
      <c r="H1976"/>
      <c r="I1976"/>
      <c r="J1976"/>
      <c r="K1976"/>
      <c r="L1976"/>
      <c r="M1976" s="2"/>
      <c r="N1976" s="2"/>
      <c r="O1976" s="2"/>
      <c r="P1976" s="2"/>
      <c r="Q1976" s="2"/>
      <c r="R1976" s="2"/>
      <c r="S1976" s="2"/>
      <c r="T1976" s="2"/>
      <c r="U1976" s="2"/>
      <c r="V1976" s="2"/>
    </row>
    <row r="1977" spans="1:22" s="127" customFormat="1" x14ac:dyDescent="0.25">
      <c r="A1977"/>
      <c r="B1977"/>
      <c r="C1977"/>
      <c r="D1977"/>
      <c r="E1977"/>
      <c r="F1977"/>
      <c r="G1977"/>
      <c r="H1977"/>
      <c r="I1977"/>
      <c r="J1977"/>
      <c r="K1977"/>
      <c r="L1977"/>
      <c r="M1977" s="2"/>
      <c r="N1977" s="2"/>
      <c r="O1977" s="2"/>
      <c r="P1977" s="2"/>
      <c r="Q1977" s="2"/>
      <c r="R1977" s="2"/>
      <c r="S1977" s="2"/>
      <c r="T1977" s="2"/>
      <c r="U1977" s="2"/>
      <c r="V1977" s="2"/>
    </row>
    <row r="1978" spans="1:22" s="127" customFormat="1" x14ac:dyDescent="0.25">
      <c r="A1978"/>
      <c r="B1978"/>
      <c r="C1978"/>
      <c r="D1978"/>
      <c r="E1978"/>
      <c r="F1978"/>
      <c r="G1978"/>
      <c r="H1978"/>
      <c r="I1978"/>
      <c r="J1978"/>
      <c r="K1978"/>
      <c r="L1978"/>
      <c r="M1978" s="2"/>
      <c r="N1978" s="2"/>
      <c r="O1978" s="2"/>
      <c r="P1978" s="2"/>
      <c r="Q1978" s="2"/>
      <c r="R1978" s="2"/>
      <c r="S1978" s="2"/>
      <c r="T1978" s="2"/>
      <c r="U1978" s="2"/>
      <c r="V1978" s="2"/>
    </row>
    <row r="1979" spans="1:22" s="127" customFormat="1" x14ac:dyDescent="0.25">
      <c r="A1979"/>
      <c r="B1979"/>
      <c r="C1979"/>
      <c r="D1979"/>
      <c r="E1979"/>
      <c r="F1979"/>
      <c r="G1979"/>
      <c r="H1979"/>
      <c r="I1979"/>
      <c r="J1979"/>
      <c r="K1979"/>
      <c r="L1979"/>
      <c r="M1979" s="2"/>
      <c r="N1979" s="2"/>
      <c r="O1979" s="2"/>
      <c r="P1979" s="2"/>
      <c r="Q1979" s="2"/>
      <c r="R1979" s="2"/>
      <c r="S1979" s="2"/>
      <c r="T1979" s="2"/>
      <c r="U1979" s="2"/>
      <c r="V1979" s="2"/>
    </row>
    <row r="1980" spans="1:22" s="127" customFormat="1" x14ac:dyDescent="0.25">
      <c r="A1980"/>
      <c r="B1980"/>
      <c r="C1980"/>
      <c r="D1980"/>
      <c r="E1980"/>
      <c r="F1980"/>
      <c r="G1980"/>
      <c r="H1980"/>
      <c r="I1980"/>
      <c r="J1980"/>
      <c r="K1980"/>
      <c r="L1980"/>
      <c r="M1980" s="2"/>
      <c r="N1980" s="2"/>
      <c r="O1980" s="2"/>
      <c r="P1980" s="2"/>
      <c r="Q1980" s="2"/>
      <c r="R1980" s="2"/>
      <c r="S1980" s="2"/>
      <c r="T1980" s="2"/>
      <c r="U1980" s="2"/>
      <c r="V1980" s="2"/>
    </row>
    <row r="1981" spans="1:22" s="127" customFormat="1" x14ac:dyDescent="0.25">
      <c r="A1981"/>
      <c r="B1981"/>
      <c r="C1981"/>
      <c r="D1981"/>
      <c r="E1981"/>
      <c r="F1981"/>
      <c r="G1981"/>
      <c r="H1981"/>
      <c r="I1981"/>
      <c r="J1981"/>
      <c r="K1981"/>
      <c r="L1981"/>
      <c r="M1981" s="2"/>
      <c r="N1981" s="2"/>
      <c r="O1981" s="2"/>
      <c r="P1981" s="2"/>
      <c r="Q1981" s="2"/>
      <c r="R1981" s="2"/>
      <c r="S1981" s="2"/>
      <c r="T1981" s="2"/>
      <c r="U1981" s="2"/>
      <c r="V1981" s="2"/>
    </row>
    <row r="1982" spans="1:22" s="127" customFormat="1" x14ac:dyDescent="0.25">
      <c r="A1982"/>
      <c r="B1982"/>
      <c r="C1982"/>
      <c r="D1982"/>
      <c r="E1982"/>
      <c r="F1982"/>
      <c r="G1982"/>
      <c r="H1982"/>
      <c r="I1982"/>
      <c r="J1982"/>
      <c r="K1982"/>
      <c r="L1982"/>
      <c r="M1982" s="2"/>
      <c r="N1982" s="2"/>
      <c r="O1982" s="2"/>
      <c r="P1982" s="2"/>
      <c r="Q1982" s="2"/>
      <c r="R1982" s="2"/>
      <c r="S1982" s="2"/>
      <c r="T1982" s="2"/>
      <c r="U1982" s="2"/>
      <c r="V1982" s="2"/>
    </row>
    <row r="1983" spans="1:22" s="127" customFormat="1" x14ac:dyDescent="0.25">
      <c r="A1983"/>
      <c r="B1983"/>
      <c r="C1983"/>
      <c r="D1983"/>
      <c r="E1983"/>
      <c r="F1983"/>
      <c r="G1983"/>
      <c r="H1983"/>
      <c r="I1983"/>
      <c r="J1983"/>
      <c r="K1983"/>
      <c r="L1983"/>
      <c r="M1983" s="2"/>
      <c r="N1983" s="2"/>
      <c r="O1983" s="2"/>
      <c r="P1983" s="2"/>
      <c r="Q1983" s="2"/>
      <c r="R1983" s="2"/>
      <c r="S1983" s="2"/>
      <c r="T1983" s="2"/>
      <c r="U1983" s="2"/>
      <c r="V1983" s="2"/>
    </row>
    <row r="1984" spans="1:22" s="127" customFormat="1" x14ac:dyDescent="0.25">
      <c r="A1984"/>
      <c r="B1984"/>
      <c r="C1984"/>
      <c r="D1984"/>
      <c r="E1984"/>
      <c r="F1984"/>
      <c r="G1984"/>
      <c r="H1984"/>
      <c r="I1984"/>
      <c r="J1984"/>
      <c r="K1984"/>
      <c r="L1984"/>
      <c r="M1984" s="2"/>
      <c r="N1984" s="2"/>
      <c r="O1984" s="2"/>
      <c r="P1984" s="2"/>
      <c r="Q1984" s="2"/>
      <c r="R1984" s="2"/>
      <c r="S1984" s="2"/>
      <c r="T1984" s="2"/>
      <c r="U1984" s="2"/>
      <c r="V1984" s="2"/>
    </row>
    <row r="1985" spans="1:22" s="127" customFormat="1" x14ac:dyDescent="0.25">
      <c r="A1985"/>
      <c r="B1985"/>
      <c r="C1985"/>
      <c r="D1985"/>
      <c r="E1985"/>
      <c r="F1985"/>
      <c r="G1985"/>
      <c r="H1985"/>
      <c r="I1985"/>
      <c r="J1985"/>
      <c r="K1985"/>
      <c r="L1985"/>
      <c r="M1985" s="2"/>
      <c r="N1985" s="2"/>
      <c r="O1985" s="2"/>
      <c r="P1985" s="2"/>
      <c r="Q1985" s="2"/>
      <c r="R1985" s="2"/>
      <c r="S1985" s="2"/>
      <c r="T1985" s="2"/>
      <c r="U1985" s="2"/>
      <c r="V1985" s="2"/>
    </row>
    <row r="1986" spans="1:22" s="127" customFormat="1" x14ac:dyDescent="0.25">
      <c r="A1986"/>
      <c r="B1986"/>
      <c r="C1986"/>
      <c r="D1986"/>
      <c r="E1986"/>
      <c r="F1986"/>
      <c r="G1986"/>
      <c r="H1986"/>
      <c r="I1986"/>
      <c r="J1986"/>
      <c r="K1986"/>
      <c r="L1986"/>
      <c r="M1986" s="2"/>
      <c r="N1986" s="2"/>
      <c r="O1986" s="2"/>
      <c r="P1986" s="2"/>
      <c r="Q1986" s="2"/>
      <c r="R1986" s="2"/>
      <c r="S1986" s="2"/>
      <c r="T1986" s="2"/>
      <c r="U1986" s="2"/>
      <c r="V1986" s="2"/>
    </row>
    <row r="1987" spans="1:22" s="127" customFormat="1" x14ac:dyDescent="0.25">
      <c r="A1987"/>
      <c r="B1987"/>
      <c r="C1987"/>
      <c r="D1987"/>
      <c r="E1987"/>
      <c r="F1987"/>
      <c r="G1987"/>
      <c r="H1987"/>
      <c r="I1987"/>
      <c r="J1987"/>
      <c r="K1987"/>
      <c r="L1987"/>
      <c r="M1987" s="2"/>
      <c r="N1987" s="2"/>
      <c r="O1987" s="2"/>
      <c r="P1987" s="2"/>
      <c r="Q1987" s="2"/>
      <c r="R1987" s="2"/>
      <c r="S1987" s="2"/>
      <c r="T1987" s="2"/>
      <c r="U1987" s="2"/>
      <c r="V1987" s="2"/>
    </row>
    <row r="1988" spans="1:22" s="127" customFormat="1" x14ac:dyDescent="0.25">
      <c r="A1988"/>
      <c r="B1988"/>
      <c r="C1988"/>
      <c r="D1988"/>
      <c r="E1988"/>
      <c r="F1988"/>
      <c r="G1988"/>
      <c r="H1988"/>
      <c r="I1988"/>
      <c r="J1988"/>
      <c r="K1988"/>
      <c r="L1988"/>
      <c r="M1988" s="2"/>
      <c r="N1988" s="2"/>
      <c r="O1988" s="2"/>
      <c r="P1988" s="2"/>
      <c r="Q1988" s="2"/>
      <c r="R1988" s="2"/>
      <c r="S1988" s="2"/>
      <c r="T1988" s="2"/>
      <c r="U1988" s="2"/>
      <c r="V1988" s="2"/>
    </row>
    <row r="1989" spans="1:22" s="127" customFormat="1" x14ac:dyDescent="0.25">
      <c r="A1989"/>
      <c r="B1989"/>
      <c r="C1989"/>
      <c r="D1989"/>
      <c r="E1989"/>
      <c r="F1989"/>
      <c r="G1989"/>
      <c r="H1989"/>
      <c r="I1989"/>
      <c r="J1989"/>
      <c r="K1989"/>
      <c r="L1989"/>
      <c r="M1989" s="2"/>
      <c r="N1989" s="2"/>
      <c r="O1989" s="2"/>
      <c r="P1989" s="2"/>
      <c r="Q1989" s="2"/>
      <c r="R1989" s="2"/>
      <c r="S1989" s="2"/>
      <c r="T1989" s="2"/>
      <c r="U1989" s="2"/>
      <c r="V1989" s="2"/>
    </row>
    <row r="1990" spans="1:22" s="127" customFormat="1" x14ac:dyDescent="0.25">
      <c r="A1990"/>
      <c r="B1990"/>
      <c r="C1990"/>
      <c r="D1990"/>
      <c r="E1990"/>
      <c r="F1990"/>
      <c r="G1990"/>
      <c r="H1990"/>
      <c r="I1990"/>
      <c r="J1990"/>
      <c r="K1990"/>
      <c r="L1990"/>
      <c r="M1990" s="2"/>
      <c r="N1990" s="2"/>
      <c r="O1990" s="2"/>
      <c r="P1990" s="2"/>
      <c r="Q1990" s="2"/>
      <c r="R1990" s="2"/>
      <c r="S1990" s="2"/>
      <c r="T1990" s="2"/>
      <c r="U1990" s="2"/>
      <c r="V1990" s="2"/>
    </row>
    <row r="1991" spans="1:22" s="127" customFormat="1" x14ac:dyDescent="0.25">
      <c r="A1991"/>
      <c r="B1991"/>
      <c r="C1991"/>
      <c r="D1991"/>
      <c r="E1991"/>
      <c r="F1991"/>
      <c r="G1991"/>
      <c r="H1991"/>
      <c r="I1991"/>
      <c r="J1991"/>
      <c r="K1991"/>
      <c r="L1991"/>
      <c r="M1991" s="2"/>
      <c r="N1991" s="2"/>
      <c r="O1991" s="2"/>
      <c r="P1991" s="2"/>
      <c r="Q1991" s="2"/>
      <c r="R1991" s="2"/>
      <c r="S1991" s="2"/>
      <c r="T1991" s="2"/>
      <c r="U1991" s="2"/>
      <c r="V1991" s="2"/>
    </row>
    <row r="1992" spans="1:22" s="127" customFormat="1" x14ac:dyDescent="0.25">
      <c r="A1992"/>
      <c r="B1992"/>
      <c r="C1992"/>
      <c r="D1992"/>
      <c r="E1992"/>
      <c r="F1992"/>
      <c r="G1992"/>
      <c r="H1992"/>
      <c r="I1992"/>
      <c r="J1992"/>
      <c r="K1992"/>
      <c r="L1992"/>
      <c r="M1992" s="2"/>
      <c r="N1992" s="2"/>
      <c r="O1992" s="2"/>
      <c r="P1992" s="2"/>
      <c r="Q1992" s="2"/>
      <c r="R1992" s="2"/>
      <c r="S1992" s="2"/>
      <c r="T1992" s="2"/>
      <c r="U1992" s="2"/>
      <c r="V1992" s="2"/>
    </row>
    <row r="1993" spans="1:22" s="127" customFormat="1" x14ac:dyDescent="0.25">
      <c r="A1993"/>
      <c r="B1993"/>
      <c r="C1993"/>
      <c r="D1993"/>
      <c r="E1993"/>
      <c r="F1993"/>
      <c r="G1993"/>
      <c r="H1993"/>
      <c r="I1993"/>
      <c r="J1993"/>
      <c r="K1993"/>
      <c r="L1993"/>
      <c r="M1993" s="2"/>
      <c r="N1993" s="2"/>
      <c r="O1993" s="2"/>
      <c r="P1993" s="2"/>
      <c r="Q1993" s="2"/>
      <c r="R1993" s="2"/>
      <c r="S1993" s="2"/>
      <c r="T1993" s="2"/>
      <c r="U1993" s="2"/>
      <c r="V1993" s="2"/>
    </row>
    <row r="1994" spans="1:22" s="127" customFormat="1" x14ac:dyDescent="0.25">
      <c r="A1994"/>
      <c r="B1994"/>
      <c r="C1994"/>
      <c r="D1994"/>
      <c r="E1994"/>
      <c r="F1994"/>
      <c r="G1994"/>
      <c r="H1994"/>
      <c r="I1994"/>
      <c r="J1994"/>
      <c r="K1994"/>
      <c r="L1994"/>
      <c r="M1994" s="2"/>
      <c r="N1994" s="2"/>
      <c r="O1994" s="2"/>
      <c r="P1994" s="2"/>
      <c r="Q1994" s="2"/>
      <c r="R1994" s="2"/>
      <c r="S1994" s="2"/>
      <c r="T1994" s="2"/>
      <c r="U1994" s="2"/>
      <c r="V1994" s="2"/>
    </row>
    <row r="1995" spans="1:22" s="127" customFormat="1" x14ac:dyDescent="0.25">
      <c r="A1995"/>
      <c r="B1995"/>
      <c r="C1995"/>
      <c r="D1995"/>
      <c r="E1995"/>
      <c r="F1995"/>
      <c r="G1995"/>
      <c r="H1995"/>
      <c r="I1995"/>
      <c r="J1995"/>
      <c r="K1995"/>
      <c r="L1995"/>
      <c r="M1995" s="2"/>
      <c r="N1995" s="2"/>
      <c r="O1995" s="2"/>
      <c r="P1995" s="2"/>
      <c r="Q1995" s="2"/>
      <c r="R1995" s="2"/>
      <c r="S1995" s="2"/>
      <c r="T1995" s="2"/>
      <c r="U1995" s="2"/>
      <c r="V1995" s="2"/>
    </row>
    <row r="1996" spans="1:22" s="127" customFormat="1" x14ac:dyDescent="0.25">
      <c r="A1996"/>
      <c r="B1996"/>
      <c r="C1996"/>
      <c r="D1996"/>
      <c r="E1996"/>
      <c r="F1996"/>
      <c r="G1996"/>
      <c r="H1996"/>
      <c r="I1996"/>
      <c r="J1996"/>
      <c r="K1996"/>
      <c r="L1996"/>
      <c r="M1996" s="2"/>
      <c r="N1996" s="2"/>
      <c r="O1996" s="2"/>
      <c r="P1996" s="2"/>
      <c r="Q1996" s="2"/>
      <c r="R1996" s="2"/>
      <c r="S1996" s="2"/>
      <c r="T1996" s="2"/>
      <c r="U1996" s="2"/>
      <c r="V1996" s="2"/>
    </row>
    <row r="1997" spans="1:22" s="127" customFormat="1" x14ac:dyDescent="0.25">
      <c r="A1997"/>
      <c r="B1997"/>
      <c r="C1997"/>
      <c r="D1997"/>
      <c r="E1997"/>
      <c r="F1997"/>
      <c r="G1997"/>
      <c r="H1997"/>
      <c r="I1997"/>
      <c r="J1997"/>
      <c r="K1997"/>
      <c r="L1997"/>
      <c r="M1997" s="2"/>
      <c r="N1997" s="2"/>
      <c r="O1997" s="2"/>
      <c r="P1997" s="2"/>
      <c r="Q1997" s="2"/>
      <c r="R1997" s="2"/>
      <c r="S1997" s="2"/>
      <c r="T1997" s="2"/>
      <c r="U1997" s="2"/>
      <c r="V1997" s="2"/>
    </row>
    <row r="1998" spans="1:22" s="127" customFormat="1" x14ac:dyDescent="0.25">
      <c r="A1998"/>
      <c r="B1998"/>
      <c r="C1998"/>
      <c r="D1998"/>
      <c r="E1998"/>
      <c r="F1998"/>
      <c r="G1998"/>
      <c r="H1998"/>
      <c r="I1998"/>
      <c r="J1998"/>
      <c r="K1998"/>
      <c r="L1998"/>
      <c r="M1998" s="2"/>
      <c r="N1998" s="2"/>
      <c r="O1998" s="2"/>
      <c r="P1998" s="2"/>
      <c r="Q1998" s="2"/>
      <c r="R1998" s="2"/>
      <c r="S1998" s="2"/>
      <c r="T1998" s="2"/>
      <c r="U1998" s="2"/>
      <c r="V1998" s="2"/>
    </row>
    <row r="1999" spans="1:22" s="127" customFormat="1" x14ac:dyDescent="0.25">
      <c r="A1999"/>
      <c r="B1999"/>
      <c r="C1999"/>
      <c r="D1999"/>
      <c r="E1999"/>
      <c r="F1999"/>
      <c r="G1999"/>
      <c r="H1999"/>
      <c r="I1999"/>
      <c r="J1999"/>
      <c r="K1999"/>
      <c r="L1999"/>
      <c r="M1999" s="2"/>
      <c r="N1999" s="2"/>
      <c r="O1999" s="2"/>
      <c r="P1999" s="2"/>
      <c r="Q1999" s="2"/>
      <c r="R1999" s="2"/>
      <c r="S1999" s="2"/>
      <c r="T1999" s="2"/>
      <c r="U1999" s="2"/>
      <c r="V1999" s="2"/>
    </row>
    <row r="2000" spans="1:22" s="127" customFormat="1" x14ac:dyDescent="0.25">
      <c r="A2000"/>
      <c r="B2000"/>
      <c r="C2000"/>
      <c r="D2000"/>
      <c r="E2000"/>
      <c r="F2000"/>
      <c r="G2000"/>
      <c r="H2000"/>
      <c r="I2000"/>
      <c r="J2000"/>
      <c r="K2000"/>
      <c r="L2000"/>
      <c r="M2000" s="2"/>
      <c r="N2000" s="2"/>
      <c r="O2000" s="2"/>
      <c r="P2000" s="2"/>
      <c r="Q2000" s="2"/>
      <c r="R2000" s="2"/>
      <c r="S2000" s="2"/>
      <c r="T2000" s="2"/>
      <c r="U2000" s="2"/>
      <c r="V2000" s="2"/>
    </row>
    <row r="2001" spans="1:22" s="127" customFormat="1" x14ac:dyDescent="0.25">
      <c r="A2001"/>
      <c r="B2001"/>
      <c r="C2001"/>
      <c r="D2001"/>
      <c r="E2001"/>
      <c r="F2001"/>
      <c r="G2001"/>
      <c r="H2001"/>
      <c r="I2001"/>
      <c r="J2001"/>
      <c r="K2001"/>
      <c r="L2001"/>
      <c r="M2001" s="2"/>
      <c r="N2001" s="2"/>
      <c r="O2001" s="2"/>
      <c r="P2001" s="2"/>
      <c r="Q2001" s="2"/>
      <c r="R2001" s="2"/>
      <c r="S2001" s="2"/>
      <c r="T2001" s="2"/>
      <c r="U2001" s="2"/>
      <c r="V2001" s="2"/>
    </row>
    <row r="2002" spans="1:22" s="127" customFormat="1" x14ac:dyDescent="0.25">
      <c r="A2002"/>
      <c r="B2002"/>
      <c r="C2002"/>
      <c r="D2002"/>
      <c r="E2002"/>
      <c r="F2002"/>
      <c r="G2002"/>
      <c r="H2002"/>
      <c r="I2002"/>
      <c r="J2002"/>
      <c r="K2002"/>
      <c r="L2002"/>
      <c r="M2002" s="2"/>
      <c r="N2002" s="2"/>
      <c r="O2002" s="2"/>
      <c r="P2002" s="2"/>
      <c r="Q2002" s="2"/>
      <c r="R2002" s="2"/>
      <c r="S2002" s="2"/>
      <c r="T2002" s="2"/>
      <c r="U2002" s="2"/>
      <c r="V2002" s="2"/>
    </row>
    <row r="2003" spans="1:22" s="127" customFormat="1" x14ac:dyDescent="0.25">
      <c r="A2003"/>
      <c r="B2003"/>
      <c r="C2003"/>
      <c r="D2003"/>
      <c r="E2003"/>
      <c r="F2003"/>
      <c r="G2003"/>
      <c r="H2003"/>
      <c r="I2003"/>
      <c r="J2003"/>
      <c r="K2003"/>
      <c r="L2003"/>
      <c r="M2003" s="2"/>
      <c r="N2003" s="2"/>
      <c r="O2003" s="2"/>
      <c r="P2003" s="2"/>
      <c r="Q2003" s="2"/>
      <c r="R2003" s="2"/>
      <c r="S2003" s="2"/>
      <c r="T2003" s="2"/>
      <c r="U2003" s="2"/>
      <c r="V2003" s="2"/>
    </row>
    <row r="2004" spans="1:22" s="127" customFormat="1" x14ac:dyDescent="0.25">
      <c r="A2004"/>
      <c r="B2004"/>
      <c r="C2004"/>
      <c r="D2004"/>
      <c r="E2004"/>
      <c r="F2004"/>
      <c r="G2004"/>
      <c r="H2004"/>
      <c r="I2004"/>
      <c r="J2004"/>
      <c r="K2004"/>
      <c r="L2004"/>
      <c r="M2004" s="2"/>
      <c r="N2004" s="2"/>
      <c r="O2004" s="2"/>
      <c r="P2004" s="2"/>
      <c r="Q2004" s="2"/>
      <c r="R2004" s="2"/>
      <c r="S2004" s="2"/>
      <c r="T2004" s="2"/>
      <c r="U2004" s="2"/>
      <c r="V2004" s="2"/>
    </row>
    <row r="2005" spans="1:22" s="127" customFormat="1" x14ac:dyDescent="0.25">
      <c r="A2005"/>
      <c r="B2005"/>
      <c r="C2005"/>
      <c r="D2005"/>
      <c r="E2005"/>
      <c r="F2005"/>
      <c r="G2005"/>
      <c r="H2005"/>
      <c r="I2005"/>
      <c r="J2005"/>
      <c r="K2005"/>
      <c r="L2005"/>
      <c r="M2005" s="2"/>
      <c r="N2005" s="2"/>
      <c r="O2005" s="2"/>
      <c r="P2005" s="2"/>
      <c r="Q2005" s="2"/>
      <c r="R2005" s="2"/>
      <c r="S2005" s="2"/>
      <c r="T2005" s="2"/>
      <c r="U2005" s="2"/>
      <c r="V2005" s="2"/>
    </row>
    <row r="2006" spans="1:22" s="127" customFormat="1" x14ac:dyDescent="0.25">
      <c r="A2006"/>
      <c r="B2006"/>
      <c r="C2006"/>
      <c r="D2006"/>
      <c r="E2006"/>
      <c r="F2006"/>
      <c r="G2006"/>
      <c r="H2006"/>
      <c r="I2006"/>
      <c r="J2006"/>
      <c r="K2006"/>
      <c r="L2006"/>
      <c r="M2006" s="2"/>
      <c r="N2006" s="2"/>
      <c r="O2006" s="2"/>
      <c r="P2006" s="2"/>
      <c r="Q2006" s="2"/>
      <c r="R2006" s="2"/>
      <c r="S2006" s="2"/>
      <c r="T2006" s="2"/>
      <c r="U2006" s="2"/>
      <c r="V2006" s="2"/>
    </row>
    <row r="2007" spans="1:22" s="127" customFormat="1" x14ac:dyDescent="0.25">
      <c r="A2007"/>
      <c r="B2007"/>
      <c r="C2007"/>
      <c r="D2007"/>
      <c r="E2007"/>
      <c r="F2007"/>
      <c r="G2007"/>
      <c r="H2007"/>
      <c r="I2007"/>
      <c r="J2007"/>
      <c r="K2007"/>
      <c r="L2007"/>
      <c r="M2007" s="2"/>
      <c r="N2007" s="2"/>
      <c r="O2007" s="2"/>
      <c r="P2007" s="2"/>
      <c r="Q2007" s="2"/>
      <c r="R2007" s="2"/>
      <c r="S2007" s="2"/>
      <c r="T2007" s="2"/>
      <c r="U2007" s="2"/>
      <c r="V2007" s="2"/>
    </row>
    <row r="2008" spans="1:22" s="127" customFormat="1" x14ac:dyDescent="0.25">
      <c r="A2008"/>
      <c r="B2008"/>
      <c r="C2008"/>
      <c r="D2008"/>
      <c r="E2008"/>
      <c r="F2008"/>
      <c r="G2008"/>
      <c r="H2008"/>
      <c r="I2008"/>
      <c r="J2008"/>
      <c r="K2008"/>
      <c r="L2008"/>
      <c r="M2008" s="2"/>
      <c r="N2008" s="2"/>
      <c r="O2008" s="2"/>
      <c r="P2008" s="2"/>
      <c r="Q2008" s="2"/>
      <c r="R2008" s="2"/>
      <c r="S2008" s="2"/>
      <c r="T2008" s="2"/>
      <c r="U2008" s="2"/>
      <c r="V2008" s="2"/>
    </row>
    <row r="2009" spans="1:22" s="127" customFormat="1" x14ac:dyDescent="0.25">
      <c r="A2009"/>
      <c r="B2009"/>
      <c r="C2009"/>
      <c r="D2009"/>
      <c r="E2009"/>
      <c r="F2009"/>
      <c r="G2009"/>
      <c r="H2009"/>
      <c r="I2009"/>
      <c r="J2009"/>
      <c r="K2009"/>
      <c r="L2009"/>
      <c r="M2009" s="2"/>
      <c r="N2009" s="2"/>
      <c r="O2009" s="2"/>
      <c r="P2009" s="2"/>
      <c r="Q2009" s="2"/>
      <c r="R2009" s="2"/>
      <c r="S2009" s="2"/>
      <c r="T2009" s="2"/>
      <c r="U2009" s="2"/>
      <c r="V2009" s="2"/>
    </row>
    <row r="2010" spans="1:22" s="127" customFormat="1" x14ac:dyDescent="0.25">
      <c r="A2010"/>
      <c r="B2010"/>
      <c r="C2010"/>
      <c r="D2010"/>
      <c r="E2010"/>
      <c r="F2010"/>
      <c r="G2010"/>
      <c r="H2010"/>
      <c r="I2010"/>
      <c r="J2010"/>
      <c r="K2010"/>
      <c r="L2010"/>
      <c r="M2010" s="2"/>
      <c r="N2010" s="2"/>
      <c r="O2010" s="2"/>
      <c r="P2010" s="2"/>
      <c r="Q2010" s="2"/>
      <c r="R2010" s="2"/>
      <c r="S2010" s="2"/>
      <c r="T2010" s="2"/>
      <c r="U2010" s="2"/>
      <c r="V2010" s="2"/>
    </row>
    <row r="2011" spans="1:22" s="127" customFormat="1" x14ac:dyDescent="0.25">
      <c r="A2011"/>
      <c r="B2011"/>
      <c r="C2011"/>
      <c r="D2011"/>
      <c r="E2011"/>
      <c r="F2011"/>
      <c r="G2011"/>
      <c r="H2011"/>
      <c r="I2011"/>
      <c r="J2011"/>
      <c r="K2011"/>
      <c r="L2011"/>
      <c r="M2011" s="2"/>
      <c r="N2011" s="2"/>
      <c r="O2011" s="2"/>
      <c r="P2011" s="2"/>
      <c r="Q2011" s="2"/>
      <c r="R2011" s="2"/>
      <c r="S2011" s="2"/>
      <c r="T2011" s="2"/>
      <c r="U2011" s="2"/>
      <c r="V2011" s="2"/>
    </row>
    <row r="2012" spans="1:22" s="127" customFormat="1" x14ac:dyDescent="0.25">
      <c r="A2012"/>
      <c r="B2012"/>
      <c r="C2012"/>
      <c r="D2012"/>
      <c r="E2012"/>
      <c r="F2012"/>
      <c r="G2012"/>
      <c r="H2012"/>
      <c r="I2012"/>
      <c r="J2012"/>
      <c r="K2012"/>
      <c r="L2012"/>
      <c r="M2012" s="2"/>
      <c r="N2012" s="2"/>
      <c r="O2012" s="2"/>
      <c r="P2012" s="2"/>
      <c r="Q2012" s="2"/>
      <c r="R2012" s="2"/>
      <c r="S2012" s="2"/>
      <c r="T2012" s="2"/>
      <c r="U2012" s="2"/>
      <c r="V2012" s="2"/>
    </row>
    <row r="2013" spans="1:22" s="127" customFormat="1" x14ac:dyDescent="0.25">
      <c r="A2013"/>
      <c r="B2013"/>
      <c r="C2013"/>
      <c r="D2013"/>
      <c r="E2013"/>
      <c r="F2013"/>
      <c r="G2013"/>
      <c r="H2013"/>
      <c r="I2013"/>
      <c r="J2013"/>
      <c r="K2013"/>
      <c r="L2013"/>
      <c r="M2013" s="2"/>
      <c r="N2013" s="2"/>
      <c r="O2013" s="2"/>
      <c r="P2013" s="2"/>
      <c r="Q2013" s="2"/>
      <c r="R2013" s="2"/>
      <c r="S2013" s="2"/>
      <c r="T2013" s="2"/>
      <c r="U2013" s="2"/>
      <c r="V2013" s="2"/>
    </row>
    <row r="2014" spans="1:22" s="127" customFormat="1" x14ac:dyDescent="0.25">
      <c r="A2014"/>
      <c r="B2014"/>
      <c r="C2014"/>
      <c r="D2014"/>
      <c r="E2014"/>
      <c r="F2014"/>
      <c r="G2014"/>
      <c r="H2014"/>
      <c r="I2014"/>
      <c r="J2014"/>
      <c r="K2014"/>
      <c r="L2014"/>
      <c r="M2014" s="2"/>
      <c r="N2014" s="2"/>
      <c r="O2014" s="2"/>
      <c r="P2014" s="2"/>
      <c r="Q2014" s="2"/>
      <c r="R2014" s="2"/>
      <c r="S2014" s="2"/>
      <c r="T2014" s="2"/>
      <c r="U2014" s="2"/>
      <c r="V2014" s="2"/>
    </row>
    <row r="2015" spans="1:22" s="127" customFormat="1" x14ac:dyDescent="0.25">
      <c r="A2015"/>
      <c r="B2015"/>
      <c r="C2015"/>
      <c r="D2015"/>
      <c r="E2015"/>
      <c r="F2015"/>
      <c r="G2015"/>
      <c r="H2015"/>
      <c r="I2015"/>
      <c r="J2015"/>
      <c r="K2015"/>
      <c r="L2015"/>
      <c r="M2015" s="2"/>
      <c r="N2015" s="2"/>
      <c r="O2015" s="2"/>
      <c r="P2015" s="2"/>
      <c r="Q2015" s="2"/>
      <c r="R2015" s="2"/>
      <c r="S2015" s="2"/>
      <c r="T2015" s="2"/>
      <c r="U2015" s="2"/>
      <c r="V2015" s="2"/>
    </row>
    <row r="2016" spans="1:22" s="127" customFormat="1" x14ac:dyDescent="0.25">
      <c r="A2016"/>
      <c r="B2016"/>
      <c r="C2016"/>
      <c r="D2016"/>
      <c r="E2016"/>
      <c r="F2016"/>
      <c r="G2016"/>
      <c r="H2016"/>
      <c r="I2016"/>
      <c r="J2016"/>
      <c r="K2016"/>
      <c r="L2016"/>
      <c r="M2016" s="2"/>
      <c r="N2016" s="2"/>
      <c r="O2016" s="2"/>
      <c r="P2016" s="2"/>
      <c r="Q2016" s="2"/>
      <c r="R2016" s="2"/>
      <c r="S2016" s="2"/>
      <c r="T2016" s="2"/>
      <c r="U2016" s="2"/>
      <c r="V2016" s="2"/>
    </row>
    <row r="2017" spans="1:22" s="127" customFormat="1" x14ac:dyDescent="0.25">
      <c r="A2017"/>
      <c r="B2017"/>
      <c r="C2017"/>
      <c r="D2017"/>
      <c r="E2017"/>
      <c r="F2017"/>
      <c r="G2017"/>
      <c r="H2017"/>
      <c r="I2017"/>
      <c r="J2017"/>
      <c r="K2017"/>
      <c r="L2017"/>
      <c r="M2017" s="2"/>
      <c r="N2017" s="2"/>
      <c r="O2017" s="2"/>
      <c r="P2017" s="2"/>
      <c r="Q2017" s="2"/>
      <c r="R2017" s="2"/>
      <c r="S2017" s="2"/>
      <c r="T2017" s="2"/>
      <c r="U2017" s="2"/>
      <c r="V2017" s="2"/>
    </row>
    <row r="2018" spans="1:22" s="127" customFormat="1" x14ac:dyDescent="0.25">
      <c r="A2018"/>
      <c r="B2018"/>
      <c r="C2018"/>
      <c r="D2018"/>
      <c r="E2018"/>
      <c r="F2018"/>
      <c r="G2018"/>
      <c r="H2018"/>
      <c r="I2018"/>
      <c r="J2018"/>
      <c r="K2018"/>
      <c r="L2018"/>
      <c r="M2018" s="2"/>
      <c r="N2018" s="2"/>
      <c r="O2018" s="2"/>
      <c r="P2018" s="2"/>
      <c r="Q2018" s="2"/>
      <c r="R2018" s="2"/>
      <c r="S2018" s="2"/>
      <c r="T2018" s="2"/>
      <c r="U2018" s="2"/>
      <c r="V2018" s="2"/>
    </row>
    <row r="2019" spans="1:22" s="127" customFormat="1" x14ac:dyDescent="0.25">
      <c r="A2019"/>
      <c r="B2019"/>
      <c r="C2019"/>
      <c r="D2019"/>
      <c r="E2019"/>
      <c r="F2019"/>
      <c r="G2019"/>
      <c r="H2019"/>
      <c r="I2019"/>
      <c r="J2019"/>
      <c r="K2019"/>
      <c r="L2019"/>
      <c r="M2019" s="2"/>
      <c r="N2019" s="2"/>
      <c r="O2019" s="2"/>
      <c r="P2019" s="2"/>
      <c r="Q2019" s="2"/>
      <c r="R2019" s="2"/>
      <c r="S2019" s="2"/>
      <c r="T2019" s="2"/>
      <c r="U2019" s="2"/>
      <c r="V2019" s="2"/>
    </row>
    <row r="2020" spans="1:22" s="127" customFormat="1" x14ac:dyDescent="0.25">
      <c r="A2020"/>
      <c r="B2020"/>
      <c r="C2020"/>
      <c r="D2020"/>
      <c r="E2020"/>
      <c r="F2020"/>
      <c r="G2020"/>
      <c r="H2020"/>
      <c r="I2020"/>
      <c r="J2020"/>
      <c r="K2020"/>
      <c r="L2020"/>
      <c r="M2020" s="2"/>
      <c r="N2020" s="2"/>
      <c r="O2020" s="2"/>
      <c r="P2020" s="2"/>
      <c r="Q2020" s="2"/>
      <c r="R2020" s="2"/>
      <c r="S2020" s="2"/>
      <c r="T2020" s="2"/>
      <c r="U2020" s="2"/>
      <c r="V2020" s="2"/>
    </row>
    <row r="2021" spans="1:22" s="127" customFormat="1" x14ac:dyDescent="0.25">
      <c r="A2021"/>
      <c r="B2021"/>
      <c r="C2021"/>
      <c r="D2021"/>
      <c r="E2021"/>
      <c r="F2021"/>
      <c r="G2021"/>
      <c r="H2021"/>
      <c r="I2021"/>
      <c r="J2021"/>
      <c r="K2021"/>
      <c r="L2021"/>
      <c r="M2021" s="2"/>
      <c r="N2021" s="2"/>
      <c r="O2021" s="2"/>
      <c r="P2021" s="2"/>
      <c r="Q2021" s="2"/>
      <c r="R2021" s="2"/>
      <c r="S2021" s="2"/>
      <c r="T2021" s="2"/>
      <c r="U2021" s="2"/>
      <c r="V2021" s="2"/>
    </row>
    <row r="2022" spans="1:22" s="127" customFormat="1" x14ac:dyDescent="0.25">
      <c r="A2022"/>
      <c r="B2022"/>
      <c r="C2022"/>
      <c r="D2022"/>
      <c r="E2022"/>
      <c r="F2022"/>
      <c r="G2022"/>
      <c r="H2022"/>
      <c r="I2022"/>
      <c r="J2022"/>
      <c r="K2022"/>
      <c r="L2022"/>
      <c r="M2022" s="2"/>
      <c r="N2022" s="2"/>
      <c r="O2022" s="2"/>
      <c r="P2022" s="2"/>
      <c r="Q2022" s="2"/>
      <c r="R2022" s="2"/>
      <c r="S2022" s="2"/>
      <c r="T2022" s="2"/>
      <c r="U2022" s="2"/>
      <c r="V2022" s="2"/>
    </row>
    <row r="2023" spans="1:22" s="127" customFormat="1" x14ac:dyDescent="0.25">
      <c r="A2023"/>
      <c r="B2023"/>
      <c r="C2023"/>
      <c r="D2023"/>
      <c r="E2023"/>
      <c r="F2023"/>
      <c r="G2023"/>
      <c r="H2023"/>
      <c r="I2023"/>
      <c r="J2023"/>
      <c r="K2023"/>
      <c r="L2023"/>
      <c r="M2023" s="2"/>
      <c r="N2023" s="2"/>
      <c r="O2023" s="2"/>
      <c r="P2023" s="2"/>
      <c r="Q2023" s="2"/>
      <c r="R2023" s="2"/>
      <c r="S2023" s="2"/>
      <c r="T2023" s="2"/>
      <c r="U2023" s="2"/>
      <c r="V2023" s="2"/>
    </row>
    <row r="2024" spans="1:22" s="127" customFormat="1" x14ac:dyDescent="0.25">
      <c r="A2024"/>
      <c r="B2024"/>
      <c r="C2024"/>
      <c r="D2024"/>
      <c r="E2024"/>
      <c r="F2024"/>
      <c r="G2024"/>
      <c r="H2024"/>
      <c r="I2024"/>
      <c r="J2024"/>
      <c r="K2024"/>
      <c r="L2024"/>
      <c r="M2024" s="2"/>
      <c r="N2024" s="2"/>
      <c r="O2024" s="2"/>
      <c r="P2024" s="2"/>
      <c r="Q2024" s="2"/>
      <c r="R2024" s="2"/>
      <c r="S2024" s="2"/>
      <c r="T2024" s="2"/>
      <c r="U2024" s="2"/>
      <c r="V2024" s="2"/>
    </row>
    <row r="2025" spans="1:22" s="127" customFormat="1" x14ac:dyDescent="0.25">
      <c r="A2025"/>
      <c r="B2025"/>
      <c r="C2025"/>
      <c r="D2025"/>
      <c r="E2025"/>
      <c r="F2025"/>
      <c r="G2025"/>
      <c r="H2025"/>
      <c r="I2025"/>
      <c r="J2025"/>
      <c r="K2025"/>
      <c r="L2025"/>
      <c r="M2025" s="2"/>
      <c r="N2025" s="2"/>
      <c r="O2025" s="2"/>
      <c r="P2025" s="2"/>
      <c r="Q2025" s="2"/>
      <c r="R2025" s="2"/>
      <c r="S2025" s="2"/>
      <c r="T2025" s="2"/>
      <c r="U2025" s="2"/>
      <c r="V2025" s="2"/>
    </row>
    <row r="2026" spans="1:22" s="127" customFormat="1" x14ac:dyDescent="0.25">
      <c r="A2026"/>
      <c r="B2026"/>
      <c r="C2026"/>
      <c r="D2026"/>
      <c r="E2026"/>
      <c r="F2026"/>
      <c r="G2026"/>
      <c r="H2026"/>
      <c r="I2026"/>
      <c r="J2026"/>
      <c r="K2026"/>
      <c r="L2026"/>
      <c r="M2026" s="2"/>
      <c r="N2026" s="2"/>
      <c r="O2026" s="2"/>
      <c r="P2026" s="2"/>
      <c r="Q2026" s="2"/>
      <c r="R2026" s="2"/>
      <c r="S2026" s="2"/>
      <c r="T2026" s="2"/>
      <c r="U2026" s="2"/>
      <c r="V2026" s="2"/>
    </row>
    <row r="2027" spans="1:22" s="127" customFormat="1" x14ac:dyDescent="0.25">
      <c r="A2027"/>
      <c r="B2027"/>
      <c r="C2027"/>
      <c r="D2027"/>
      <c r="E2027"/>
      <c r="F2027"/>
      <c r="G2027"/>
      <c r="H2027"/>
      <c r="I2027"/>
      <c r="J2027"/>
      <c r="K2027"/>
      <c r="L2027"/>
      <c r="M2027" s="2"/>
      <c r="N2027" s="2"/>
      <c r="O2027" s="2"/>
      <c r="P2027" s="2"/>
      <c r="Q2027" s="2"/>
      <c r="R2027" s="2"/>
      <c r="S2027" s="2"/>
      <c r="T2027" s="2"/>
      <c r="U2027" s="2"/>
      <c r="V2027" s="2"/>
    </row>
    <row r="2028" spans="1:22" s="127" customFormat="1" x14ac:dyDescent="0.25">
      <c r="A2028"/>
      <c r="B2028"/>
      <c r="C2028"/>
      <c r="D2028"/>
      <c r="E2028"/>
      <c r="F2028"/>
      <c r="G2028"/>
      <c r="H2028"/>
      <c r="I2028"/>
      <c r="J2028"/>
      <c r="K2028"/>
      <c r="L2028"/>
      <c r="M2028" s="2"/>
      <c r="N2028" s="2"/>
      <c r="O2028" s="2"/>
      <c r="P2028" s="2"/>
      <c r="Q2028" s="2"/>
      <c r="R2028" s="2"/>
      <c r="S2028" s="2"/>
      <c r="T2028" s="2"/>
      <c r="U2028" s="2"/>
      <c r="V2028" s="2"/>
    </row>
    <row r="2029" spans="1:22" s="127" customFormat="1" x14ac:dyDescent="0.25">
      <c r="A2029"/>
      <c r="B2029"/>
      <c r="C2029"/>
      <c r="D2029"/>
      <c r="E2029"/>
      <c r="F2029"/>
      <c r="G2029"/>
      <c r="H2029"/>
      <c r="I2029"/>
      <c r="J2029"/>
      <c r="K2029"/>
      <c r="L2029"/>
      <c r="M2029" s="2"/>
      <c r="N2029" s="2"/>
      <c r="O2029" s="2"/>
      <c r="P2029" s="2"/>
      <c r="Q2029" s="2"/>
      <c r="R2029" s="2"/>
      <c r="S2029" s="2"/>
      <c r="T2029" s="2"/>
      <c r="U2029" s="2"/>
      <c r="V2029" s="2"/>
    </row>
    <row r="2030" spans="1:22" s="127" customFormat="1" x14ac:dyDescent="0.25">
      <c r="A2030"/>
      <c r="B2030"/>
      <c r="C2030"/>
      <c r="D2030"/>
      <c r="E2030"/>
      <c r="F2030"/>
      <c r="G2030"/>
      <c r="H2030"/>
      <c r="I2030"/>
      <c r="J2030"/>
      <c r="K2030"/>
      <c r="L2030"/>
      <c r="M2030" s="2"/>
      <c r="N2030" s="2"/>
      <c r="O2030" s="2"/>
      <c r="P2030" s="2"/>
      <c r="Q2030" s="2"/>
      <c r="R2030" s="2"/>
      <c r="S2030" s="2"/>
      <c r="T2030" s="2"/>
      <c r="U2030" s="2"/>
      <c r="V2030" s="2"/>
    </row>
    <row r="2031" spans="1:22" s="127" customFormat="1" x14ac:dyDescent="0.25">
      <c r="A2031"/>
      <c r="B2031"/>
      <c r="C2031"/>
      <c r="D2031"/>
      <c r="E2031"/>
      <c r="F2031"/>
      <c r="G2031"/>
      <c r="H2031"/>
      <c r="I2031"/>
      <c r="J2031"/>
      <c r="K2031"/>
      <c r="L2031"/>
      <c r="M2031" s="2"/>
      <c r="N2031" s="2"/>
      <c r="O2031" s="2"/>
      <c r="P2031" s="2"/>
      <c r="Q2031" s="2"/>
      <c r="R2031" s="2"/>
      <c r="S2031" s="2"/>
      <c r="T2031" s="2"/>
      <c r="U2031" s="2"/>
      <c r="V2031" s="2"/>
    </row>
    <row r="2032" spans="1:22" s="127" customFormat="1" x14ac:dyDescent="0.25">
      <c r="A2032"/>
      <c r="B2032"/>
      <c r="C2032"/>
      <c r="D2032"/>
      <c r="E2032"/>
      <c r="F2032"/>
      <c r="G2032"/>
      <c r="H2032"/>
      <c r="I2032"/>
      <c r="J2032"/>
      <c r="K2032"/>
      <c r="L2032"/>
      <c r="M2032" s="2"/>
      <c r="N2032" s="2"/>
      <c r="O2032" s="2"/>
      <c r="P2032" s="2"/>
      <c r="Q2032" s="2"/>
      <c r="R2032" s="2"/>
      <c r="S2032" s="2"/>
      <c r="T2032" s="2"/>
      <c r="U2032" s="2"/>
      <c r="V2032" s="2"/>
    </row>
    <row r="2033" spans="1:22" s="127" customFormat="1" x14ac:dyDescent="0.25">
      <c r="A2033"/>
      <c r="B2033"/>
      <c r="C2033"/>
      <c r="D2033"/>
      <c r="E2033"/>
      <c r="F2033"/>
      <c r="G2033"/>
      <c r="H2033"/>
      <c r="I2033"/>
      <c r="J2033"/>
      <c r="K2033"/>
      <c r="L2033"/>
      <c r="M2033" s="2"/>
      <c r="N2033" s="2"/>
      <c r="O2033" s="2"/>
      <c r="P2033" s="2"/>
      <c r="Q2033" s="2"/>
      <c r="R2033" s="2"/>
      <c r="S2033" s="2"/>
      <c r="T2033" s="2"/>
      <c r="U2033" s="2"/>
      <c r="V2033" s="2"/>
    </row>
    <row r="2034" spans="1:22" s="127" customFormat="1" x14ac:dyDescent="0.25">
      <c r="A2034"/>
      <c r="B2034"/>
      <c r="C2034"/>
      <c r="D2034"/>
      <c r="E2034"/>
      <c r="F2034"/>
      <c r="G2034"/>
      <c r="H2034"/>
      <c r="I2034"/>
      <c r="J2034"/>
      <c r="K2034"/>
      <c r="L2034"/>
      <c r="M2034" s="2"/>
      <c r="N2034" s="2"/>
      <c r="O2034" s="2"/>
      <c r="P2034" s="2"/>
      <c r="Q2034" s="2"/>
      <c r="R2034" s="2"/>
      <c r="S2034" s="2"/>
      <c r="T2034" s="2"/>
      <c r="U2034" s="2"/>
      <c r="V2034" s="2"/>
    </row>
    <row r="2035" spans="1:22" s="127" customFormat="1" x14ac:dyDescent="0.25">
      <c r="A2035"/>
      <c r="B2035"/>
      <c r="C2035"/>
      <c r="D2035"/>
      <c r="E2035"/>
      <c r="F2035"/>
      <c r="G2035"/>
      <c r="H2035"/>
      <c r="I2035"/>
      <c r="J2035"/>
      <c r="K2035"/>
      <c r="L2035"/>
      <c r="M2035" s="2"/>
      <c r="N2035" s="2"/>
      <c r="O2035" s="2"/>
      <c r="P2035" s="2"/>
      <c r="Q2035" s="2"/>
      <c r="R2035" s="2"/>
      <c r="S2035" s="2"/>
      <c r="T2035" s="2"/>
      <c r="U2035" s="2"/>
      <c r="V2035" s="2"/>
    </row>
    <row r="2036" spans="1:22" s="127" customFormat="1" x14ac:dyDescent="0.25">
      <c r="A2036"/>
      <c r="B2036"/>
      <c r="C2036"/>
      <c r="D2036"/>
      <c r="E2036"/>
      <c r="F2036"/>
      <c r="G2036"/>
      <c r="H2036"/>
      <c r="I2036"/>
      <c r="J2036"/>
      <c r="K2036"/>
      <c r="L2036"/>
      <c r="M2036" s="2"/>
      <c r="N2036" s="2"/>
      <c r="O2036" s="2"/>
      <c r="P2036" s="2"/>
      <c r="Q2036" s="2"/>
      <c r="R2036" s="2"/>
      <c r="S2036" s="2"/>
      <c r="T2036" s="2"/>
      <c r="U2036" s="2"/>
      <c r="V2036" s="2"/>
    </row>
    <row r="2037" spans="1:22" s="127" customFormat="1" x14ac:dyDescent="0.25">
      <c r="A2037"/>
      <c r="B2037"/>
      <c r="C2037"/>
      <c r="D2037"/>
      <c r="E2037"/>
      <c r="F2037"/>
      <c r="G2037"/>
      <c r="H2037"/>
      <c r="I2037"/>
      <c r="J2037"/>
      <c r="K2037"/>
      <c r="L2037"/>
      <c r="M2037" s="2"/>
      <c r="N2037" s="2"/>
      <c r="O2037" s="2"/>
      <c r="P2037" s="2"/>
      <c r="Q2037" s="2"/>
      <c r="R2037" s="2"/>
      <c r="S2037" s="2"/>
      <c r="T2037" s="2"/>
      <c r="U2037" s="2"/>
      <c r="V2037" s="2"/>
    </row>
    <row r="2038" spans="1:22" s="127" customFormat="1" x14ac:dyDescent="0.25">
      <c r="A2038"/>
      <c r="B2038"/>
      <c r="C2038"/>
      <c r="D2038"/>
      <c r="E2038"/>
      <c r="F2038"/>
      <c r="G2038"/>
      <c r="H2038"/>
      <c r="I2038"/>
      <c r="J2038"/>
      <c r="K2038"/>
      <c r="L2038"/>
      <c r="M2038" s="2"/>
      <c r="N2038" s="2"/>
      <c r="O2038" s="2"/>
      <c r="P2038" s="2"/>
      <c r="Q2038" s="2"/>
      <c r="R2038" s="2"/>
      <c r="S2038" s="2"/>
      <c r="T2038" s="2"/>
      <c r="U2038" s="2"/>
      <c r="V2038" s="2"/>
    </row>
    <row r="2039" spans="1:22" s="127" customFormat="1" x14ac:dyDescent="0.25">
      <c r="A2039"/>
      <c r="B2039"/>
      <c r="C2039"/>
      <c r="D2039"/>
      <c r="E2039"/>
      <c r="F2039"/>
      <c r="G2039"/>
      <c r="H2039"/>
      <c r="I2039"/>
      <c r="J2039"/>
      <c r="K2039"/>
      <c r="L2039"/>
      <c r="M2039" s="2"/>
      <c r="N2039" s="2"/>
      <c r="O2039" s="2"/>
      <c r="P2039" s="2"/>
      <c r="Q2039" s="2"/>
      <c r="R2039" s="2"/>
      <c r="S2039" s="2"/>
      <c r="T2039" s="2"/>
      <c r="U2039" s="2"/>
      <c r="V2039" s="2"/>
    </row>
    <row r="2040" spans="1:22" s="127" customFormat="1" x14ac:dyDescent="0.25">
      <c r="A2040"/>
      <c r="B2040"/>
      <c r="C2040"/>
      <c r="D2040"/>
      <c r="E2040"/>
      <c r="F2040"/>
      <c r="G2040"/>
      <c r="H2040"/>
      <c r="I2040"/>
      <c r="J2040"/>
      <c r="K2040"/>
      <c r="L2040"/>
      <c r="M2040" s="2"/>
      <c r="N2040" s="2"/>
      <c r="O2040" s="2"/>
      <c r="P2040" s="2"/>
      <c r="Q2040" s="2"/>
      <c r="R2040" s="2"/>
      <c r="S2040" s="2"/>
      <c r="T2040" s="2"/>
      <c r="U2040" s="2"/>
      <c r="V2040" s="2"/>
    </row>
    <row r="2041" spans="1:22" s="127" customFormat="1" x14ac:dyDescent="0.25">
      <c r="A2041"/>
      <c r="B2041"/>
      <c r="C2041"/>
      <c r="D2041"/>
      <c r="E2041"/>
      <c r="F2041"/>
      <c r="G2041"/>
      <c r="H2041"/>
      <c r="I2041"/>
      <c r="J2041"/>
      <c r="K2041"/>
      <c r="L2041"/>
      <c r="M2041" s="2"/>
      <c r="N2041" s="2"/>
      <c r="O2041" s="2"/>
      <c r="P2041" s="2"/>
      <c r="Q2041" s="2"/>
      <c r="R2041" s="2"/>
      <c r="S2041" s="2"/>
      <c r="T2041" s="2"/>
      <c r="U2041" s="2"/>
      <c r="V2041" s="2"/>
    </row>
    <row r="2042" spans="1:22" s="127" customFormat="1" x14ac:dyDescent="0.25">
      <c r="A2042"/>
      <c r="B2042"/>
      <c r="C2042"/>
      <c r="D2042"/>
      <c r="E2042"/>
      <c r="F2042"/>
      <c r="G2042"/>
      <c r="H2042"/>
      <c r="I2042"/>
      <c r="J2042"/>
      <c r="K2042"/>
      <c r="L2042"/>
      <c r="M2042" s="2"/>
      <c r="N2042" s="2"/>
      <c r="O2042" s="2"/>
      <c r="P2042" s="2"/>
      <c r="Q2042" s="2"/>
      <c r="R2042" s="2"/>
      <c r="S2042" s="2"/>
      <c r="T2042" s="2"/>
      <c r="U2042" s="2"/>
      <c r="V2042" s="2"/>
    </row>
    <row r="2043" spans="1:22" s="127" customFormat="1" x14ac:dyDescent="0.25">
      <c r="A2043"/>
      <c r="B2043"/>
      <c r="C2043"/>
      <c r="D2043"/>
      <c r="E2043"/>
      <c r="F2043"/>
      <c r="G2043"/>
      <c r="H2043"/>
      <c r="I2043"/>
      <c r="J2043"/>
      <c r="K2043"/>
      <c r="L2043"/>
      <c r="M2043" s="2"/>
      <c r="N2043" s="2"/>
      <c r="O2043" s="2"/>
      <c r="P2043" s="2"/>
      <c r="Q2043" s="2"/>
      <c r="R2043" s="2"/>
      <c r="S2043" s="2"/>
      <c r="T2043" s="2"/>
      <c r="U2043" s="2"/>
      <c r="V2043" s="2"/>
    </row>
    <row r="2044" spans="1:22" s="127" customFormat="1" x14ac:dyDescent="0.25">
      <c r="A2044"/>
      <c r="B2044"/>
      <c r="C2044"/>
      <c r="D2044"/>
      <c r="E2044"/>
      <c r="F2044"/>
      <c r="G2044"/>
      <c r="H2044"/>
      <c r="I2044"/>
      <c r="J2044"/>
      <c r="K2044"/>
      <c r="L2044"/>
      <c r="M2044" s="2"/>
      <c r="N2044" s="2"/>
      <c r="O2044" s="2"/>
      <c r="P2044" s="2"/>
      <c r="Q2044" s="2"/>
      <c r="R2044" s="2"/>
      <c r="S2044" s="2"/>
      <c r="T2044" s="2"/>
      <c r="U2044" s="2"/>
      <c r="V2044" s="2"/>
    </row>
    <row r="2045" spans="1:22" s="127" customFormat="1" x14ac:dyDescent="0.25">
      <c r="A2045"/>
      <c r="B2045"/>
      <c r="C2045"/>
      <c r="D2045"/>
      <c r="E2045"/>
      <c r="F2045"/>
      <c r="G2045"/>
      <c r="H2045"/>
      <c r="I2045"/>
      <c r="J2045"/>
      <c r="K2045"/>
      <c r="L2045"/>
      <c r="M2045" s="2"/>
      <c r="N2045" s="2"/>
      <c r="O2045" s="2"/>
      <c r="P2045" s="2"/>
      <c r="Q2045" s="2"/>
      <c r="R2045" s="2"/>
      <c r="S2045" s="2"/>
      <c r="T2045" s="2"/>
      <c r="U2045" s="2"/>
      <c r="V2045" s="2"/>
    </row>
    <row r="2046" spans="1:22" s="127" customFormat="1" x14ac:dyDescent="0.25">
      <c r="A2046"/>
      <c r="B2046"/>
      <c r="C2046"/>
      <c r="D2046"/>
      <c r="E2046"/>
      <c r="F2046"/>
      <c r="G2046"/>
      <c r="H2046"/>
      <c r="I2046"/>
      <c r="J2046"/>
      <c r="K2046"/>
      <c r="L2046"/>
      <c r="M2046" s="2"/>
      <c r="N2046" s="2"/>
      <c r="O2046" s="2"/>
      <c r="P2046" s="2"/>
      <c r="Q2046" s="2"/>
      <c r="R2046" s="2"/>
      <c r="S2046" s="2"/>
      <c r="T2046" s="2"/>
      <c r="U2046" s="2"/>
      <c r="V2046" s="2"/>
    </row>
    <row r="2047" spans="1:22" s="127" customFormat="1" x14ac:dyDescent="0.25">
      <c r="A2047"/>
      <c r="B2047"/>
      <c r="C2047"/>
      <c r="D2047"/>
      <c r="E2047"/>
      <c r="F2047"/>
      <c r="G2047"/>
      <c r="H2047"/>
      <c r="I2047"/>
      <c r="J2047"/>
      <c r="K2047"/>
      <c r="L2047"/>
      <c r="M2047" s="2"/>
      <c r="N2047" s="2"/>
      <c r="O2047" s="2"/>
      <c r="P2047" s="2"/>
      <c r="Q2047" s="2"/>
      <c r="R2047" s="2"/>
      <c r="S2047" s="2"/>
      <c r="T2047" s="2"/>
      <c r="U2047" s="2"/>
      <c r="V2047" s="2"/>
    </row>
    <row r="2048" spans="1:22" s="127" customFormat="1" x14ac:dyDescent="0.25">
      <c r="A2048"/>
      <c r="B2048"/>
      <c r="C2048"/>
      <c r="D2048"/>
      <c r="E2048"/>
      <c r="F2048"/>
      <c r="G2048"/>
      <c r="H2048"/>
      <c r="I2048"/>
      <c r="J2048"/>
      <c r="K2048"/>
      <c r="L2048"/>
      <c r="M2048" s="2"/>
      <c r="N2048" s="2"/>
      <c r="O2048" s="2"/>
      <c r="P2048" s="2"/>
      <c r="Q2048" s="2"/>
      <c r="R2048" s="2"/>
      <c r="S2048" s="2"/>
      <c r="T2048" s="2"/>
      <c r="U2048" s="2"/>
      <c r="V2048" s="2"/>
    </row>
    <row r="2049" spans="1:22" s="127" customFormat="1" x14ac:dyDescent="0.25">
      <c r="A2049"/>
      <c r="B2049"/>
      <c r="C2049"/>
      <c r="D2049"/>
      <c r="E2049"/>
      <c r="F2049"/>
      <c r="G2049"/>
      <c r="H2049"/>
      <c r="I2049"/>
      <c r="J2049"/>
      <c r="K2049"/>
      <c r="L2049"/>
      <c r="M2049" s="2"/>
      <c r="N2049" s="2"/>
      <c r="O2049" s="2"/>
      <c r="P2049" s="2"/>
      <c r="Q2049" s="2"/>
      <c r="R2049" s="2"/>
      <c r="S2049" s="2"/>
      <c r="T2049" s="2"/>
      <c r="U2049" s="2"/>
      <c r="V2049" s="2"/>
    </row>
    <row r="2050" spans="1:22" s="127" customFormat="1" x14ac:dyDescent="0.25">
      <c r="A2050"/>
      <c r="B2050"/>
      <c r="C2050"/>
      <c r="D2050"/>
      <c r="E2050"/>
      <c r="F2050"/>
      <c r="G2050"/>
      <c r="H2050"/>
      <c r="I2050"/>
      <c r="J2050"/>
      <c r="K2050"/>
      <c r="L2050"/>
      <c r="M2050" s="2"/>
      <c r="N2050" s="2"/>
      <c r="O2050" s="2"/>
      <c r="P2050" s="2"/>
      <c r="Q2050" s="2"/>
      <c r="R2050" s="2"/>
      <c r="S2050" s="2"/>
      <c r="T2050" s="2"/>
      <c r="U2050" s="2"/>
      <c r="V2050" s="2"/>
    </row>
    <row r="2051" spans="1:22" s="127" customFormat="1" x14ac:dyDescent="0.25">
      <c r="A2051"/>
      <c r="B2051"/>
      <c r="C2051"/>
      <c r="D2051"/>
      <c r="E2051"/>
      <c r="F2051"/>
      <c r="G2051"/>
      <c r="H2051"/>
      <c r="I2051"/>
      <c r="J2051"/>
      <c r="K2051"/>
      <c r="L2051"/>
      <c r="M2051" s="2"/>
      <c r="N2051" s="2"/>
      <c r="O2051" s="2"/>
      <c r="P2051" s="2"/>
      <c r="Q2051" s="2"/>
      <c r="R2051" s="2"/>
      <c r="S2051" s="2"/>
      <c r="T2051" s="2"/>
      <c r="U2051" s="2"/>
      <c r="V2051" s="2"/>
    </row>
    <row r="2052" spans="1:22" s="127" customFormat="1" x14ac:dyDescent="0.25">
      <c r="A2052"/>
      <c r="B2052"/>
      <c r="C2052"/>
      <c r="D2052"/>
      <c r="E2052"/>
      <c r="F2052"/>
      <c r="G2052"/>
      <c r="H2052"/>
      <c r="I2052"/>
      <c r="J2052"/>
      <c r="K2052"/>
      <c r="L2052"/>
      <c r="M2052" s="2"/>
      <c r="N2052" s="2"/>
      <c r="O2052" s="2"/>
      <c r="P2052" s="2"/>
      <c r="Q2052" s="2"/>
      <c r="R2052" s="2"/>
      <c r="S2052" s="2"/>
      <c r="T2052" s="2"/>
      <c r="U2052" s="2"/>
      <c r="V2052" s="2"/>
    </row>
    <row r="2053" spans="1:22" s="127" customFormat="1" x14ac:dyDescent="0.25">
      <c r="A2053"/>
      <c r="B2053"/>
      <c r="C2053"/>
      <c r="D2053"/>
      <c r="E2053"/>
      <c r="F2053"/>
      <c r="G2053"/>
      <c r="H2053"/>
      <c r="I2053"/>
      <c r="J2053"/>
      <c r="K2053"/>
      <c r="L2053"/>
      <c r="M2053" s="2"/>
      <c r="N2053" s="2"/>
      <c r="O2053" s="2"/>
      <c r="P2053" s="2"/>
      <c r="Q2053" s="2"/>
      <c r="R2053" s="2"/>
      <c r="S2053" s="2"/>
      <c r="T2053" s="2"/>
      <c r="U2053" s="2"/>
      <c r="V2053" s="2"/>
    </row>
    <row r="2054" spans="1:22" s="127" customFormat="1" x14ac:dyDescent="0.25">
      <c r="A2054"/>
      <c r="B2054"/>
      <c r="C2054"/>
      <c r="D2054"/>
      <c r="E2054"/>
      <c r="F2054"/>
      <c r="G2054"/>
      <c r="H2054"/>
      <c r="I2054"/>
      <c r="J2054"/>
      <c r="K2054"/>
      <c r="L2054"/>
      <c r="M2054" s="2"/>
      <c r="N2054" s="2"/>
      <c r="O2054" s="2"/>
      <c r="P2054" s="2"/>
      <c r="Q2054" s="2"/>
      <c r="R2054" s="2"/>
      <c r="S2054" s="2"/>
      <c r="T2054" s="2"/>
      <c r="U2054" s="2"/>
      <c r="V2054" s="2"/>
    </row>
    <row r="2055" spans="1:22" s="127" customFormat="1" x14ac:dyDescent="0.25">
      <c r="A2055"/>
      <c r="B2055"/>
      <c r="C2055"/>
      <c r="D2055"/>
      <c r="E2055"/>
      <c r="F2055"/>
      <c r="G2055"/>
      <c r="H2055"/>
      <c r="I2055"/>
      <c r="J2055"/>
      <c r="K2055"/>
      <c r="L2055"/>
      <c r="M2055" s="2"/>
      <c r="N2055" s="2"/>
      <c r="O2055" s="2"/>
      <c r="P2055" s="2"/>
      <c r="Q2055" s="2"/>
      <c r="R2055" s="2"/>
      <c r="S2055" s="2"/>
      <c r="T2055" s="2"/>
      <c r="U2055" s="2"/>
      <c r="V2055" s="2"/>
    </row>
    <row r="2056" spans="1:22" s="127" customFormat="1" x14ac:dyDescent="0.25">
      <c r="A2056"/>
      <c r="B2056"/>
      <c r="C2056"/>
      <c r="D2056"/>
      <c r="E2056"/>
      <c r="F2056"/>
      <c r="G2056"/>
      <c r="H2056"/>
      <c r="I2056"/>
      <c r="J2056"/>
      <c r="K2056"/>
      <c r="L2056"/>
      <c r="M2056" s="2"/>
      <c r="N2056" s="2"/>
      <c r="O2056" s="2"/>
      <c r="P2056" s="2"/>
      <c r="Q2056" s="2"/>
      <c r="R2056" s="2"/>
      <c r="S2056" s="2"/>
      <c r="T2056" s="2"/>
      <c r="U2056" s="2"/>
      <c r="V2056" s="2"/>
    </row>
    <row r="2057" spans="1:22" s="127" customFormat="1" x14ac:dyDescent="0.25">
      <c r="A2057"/>
      <c r="B2057"/>
      <c r="C2057"/>
      <c r="D2057"/>
      <c r="E2057"/>
      <c r="F2057"/>
      <c r="G2057"/>
      <c r="H2057"/>
      <c r="I2057"/>
      <c r="J2057"/>
      <c r="K2057"/>
      <c r="L2057"/>
      <c r="M2057" s="2"/>
      <c r="N2057" s="2"/>
      <c r="O2057" s="2"/>
      <c r="P2057" s="2"/>
      <c r="Q2057" s="2"/>
      <c r="R2057" s="2"/>
      <c r="S2057" s="2"/>
      <c r="T2057" s="2"/>
      <c r="U2057" s="2"/>
      <c r="V2057" s="2"/>
    </row>
    <row r="2058" spans="1:22" s="127" customFormat="1" x14ac:dyDescent="0.25">
      <c r="A2058"/>
      <c r="B2058"/>
      <c r="C2058"/>
      <c r="D2058"/>
      <c r="E2058"/>
      <c r="F2058"/>
      <c r="G2058"/>
      <c r="H2058"/>
      <c r="I2058"/>
      <c r="J2058"/>
      <c r="K2058"/>
      <c r="L2058"/>
      <c r="M2058" s="2"/>
      <c r="N2058" s="2"/>
      <c r="O2058" s="2"/>
      <c r="P2058" s="2"/>
      <c r="Q2058" s="2"/>
      <c r="R2058" s="2"/>
      <c r="S2058" s="2"/>
      <c r="T2058" s="2"/>
      <c r="U2058" s="2"/>
      <c r="V2058" s="2"/>
    </row>
    <row r="2059" spans="1:22" s="127" customFormat="1" x14ac:dyDescent="0.25">
      <c r="A2059"/>
      <c r="B2059"/>
      <c r="C2059"/>
      <c r="D2059"/>
      <c r="E2059"/>
      <c r="F2059"/>
      <c r="G2059"/>
      <c r="H2059"/>
      <c r="I2059"/>
      <c r="J2059"/>
      <c r="K2059"/>
      <c r="L2059"/>
      <c r="M2059" s="2"/>
      <c r="N2059" s="2"/>
      <c r="O2059" s="2"/>
      <c r="P2059" s="2"/>
      <c r="Q2059" s="2"/>
      <c r="R2059" s="2"/>
      <c r="S2059" s="2"/>
      <c r="T2059" s="2"/>
      <c r="U2059" s="2"/>
      <c r="V2059" s="2"/>
    </row>
    <row r="2060" spans="1:22" s="127" customFormat="1" x14ac:dyDescent="0.25">
      <c r="A2060"/>
      <c r="B2060"/>
      <c r="C2060"/>
      <c r="D2060"/>
      <c r="E2060"/>
      <c r="F2060"/>
      <c r="G2060"/>
      <c r="H2060"/>
      <c r="I2060"/>
      <c r="J2060"/>
      <c r="K2060"/>
      <c r="L2060"/>
      <c r="M2060" s="2"/>
      <c r="N2060" s="2"/>
      <c r="O2060" s="2"/>
      <c r="P2060" s="2"/>
      <c r="Q2060" s="2"/>
      <c r="R2060" s="2"/>
      <c r="S2060" s="2"/>
      <c r="T2060" s="2"/>
      <c r="U2060" s="2"/>
      <c r="V2060" s="2"/>
    </row>
    <row r="2061" spans="1:22" s="127" customFormat="1" x14ac:dyDescent="0.25">
      <c r="A2061"/>
      <c r="B2061"/>
      <c r="C2061"/>
      <c r="D2061"/>
      <c r="E2061"/>
      <c r="F2061"/>
      <c r="G2061"/>
      <c r="H2061"/>
      <c r="I2061"/>
      <c r="J2061"/>
      <c r="K2061"/>
      <c r="L2061"/>
      <c r="M2061" s="2"/>
      <c r="N2061" s="2"/>
      <c r="O2061" s="2"/>
      <c r="P2061" s="2"/>
      <c r="Q2061" s="2"/>
      <c r="R2061" s="2"/>
      <c r="S2061" s="2"/>
      <c r="T2061" s="2"/>
      <c r="U2061" s="2"/>
      <c r="V2061" s="2"/>
    </row>
    <row r="2062" spans="1:22" s="127" customFormat="1" x14ac:dyDescent="0.25">
      <c r="A2062"/>
      <c r="B2062"/>
      <c r="C2062"/>
      <c r="D2062"/>
      <c r="E2062"/>
      <c r="F2062"/>
      <c r="G2062"/>
      <c r="H2062"/>
      <c r="I2062"/>
      <c r="J2062"/>
      <c r="K2062"/>
      <c r="L2062"/>
      <c r="M2062" s="2"/>
      <c r="N2062" s="2"/>
      <c r="O2062" s="2"/>
      <c r="P2062" s="2"/>
      <c r="Q2062" s="2"/>
      <c r="R2062" s="2"/>
      <c r="S2062" s="2"/>
      <c r="T2062" s="2"/>
      <c r="U2062" s="2"/>
      <c r="V2062" s="2"/>
    </row>
    <row r="2063" spans="1:22" s="127" customFormat="1" x14ac:dyDescent="0.25">
      <c r="A2063"/>
      <c r="B2063"/>
      <c r="C2063"/>
      <c r="D2063"/>
      <c r="E2063"/>
      <c r="F2063"/>
      <c r="G2063"/>
      <c r="H2063"/>
      <c r="I2063"/>
      <c r="J2063"/>
      <c r="K2063"/>
      <c r="L2063"/>
      <c r="M2063" s="2"/>
      <c r="N2063" s="2"/>
      <c r="O2063" s="2"/>
      <c r="P2063" s="2"/>
      <c r="Q2063" s="2"/>
      <c r="R2063" s="2"/>
      <c r="S2063" s="2"/>
      <c r="T2063" s="2"/>
      <c r="U2063" s="2"/>
      <c r="V2063" s="2"/>
    </row>
    <row r="2064" spans="1:22" s="127" customFormat="1" x14ac:dyDescent="0.25">
      <c r="A2064"/>
      <c r="B2064"/>
      <c r="C2064"/>
      <c r="D2064"/>
      <c r="E2064"/>
      <c r="F2064"/>
      <c r="G2064"/>
      <c r="H2064"/>
      <c r="I2064"/>
      <c r="J2064"/>
      <c r="K2064"/>
      <c r="L2064"/>
      <c r="M2064" s="2"/>
      <c r="N2064" s="2"/>
      <c r="O2064" s="2"/>
      <c r="P2064" s="2"/>
      <c r="Q2064" s="2"/>
      <c r="R2064" s="2"/>
      <c r="S2064" s="2"/>
      <c r="T2064" s="2"/>
      <c r="U2064" s="2"/>
      <c r="V2064" s="2"/>
    </row>
    <row r="2065" spans="1:22" s="127" customFormat="1" x14ac:dyDescent="0.25">
      <c r="A2065"/>
      <c r="B2065"/>
      <c r="C2065"/>
      <c r="D2065"/>
      <c r="E2065"/>
      <c r="F2065"/>
      <c r="G2065"/>
      <c r="H2065"/>
      <c r="I2065"/>
      <c r="J2065"/>
      <c r="K2065"/>
      <c r="L2065"/>
      <c r="M2065" s="2"/>
      <c r="N2065" s="2"/>
      <c r="O2065" s="2"/>
      <c r="P2065" s="2"/>
      <c r="Q2065" s="2"/>
      <c r="R2065" s="2"/>
      <c r="S2065" s="2"/>
      <c r="T2065" s="2"/>
      <c r="U2065" s="2"/>
      <c r="V2065" s="2"/>
    </row>
    <row r="2066" spans="1:22" s="127" customFormat="1" x14ac:dyDescent="0.25">
      <c r="A2066"/>
      <c r="B2066"/>
      <c r="C2066"/>
      <c r="D2066"/>
      <c r="E2066"/>
      <c r="F2066"/>
      <c r="G2066"/>
      <c r="H2066"/>
      <c r="I2066"/>
      <c r="J2066"/>
      <c r="K2066"/>
      <c r="L2066"/>
      <c r="M2066" s="2"/>
      <c r="N2066" s="2"/>
      <c r="O2066" s="2"/>
      <c r="P2066" s="2"/>
      <c r="Q2066" s="2"/>
      <c r="R2066" s="2"/>
      <c r="S2066" s="2"/>
      <c r="T2066" s="2"/>
      <c r="U2066" s="2"/>
      <c r="V2066" s="2"/>
    </row>
    <row r="2067" spans="1:22" s="127" customFormat="1" x14ac:dyDescent="0.25">
      <c r="A2067"/>
      <c r="B2067"/>
      <c r="C2067"/>
      <c r="D2067"/>
      <c r="E2067"/>
      <c r="F2067"/>
      <c r="G2067"/>
      <c r="H2067"/>
      <c r="I2067"/>
      <c r="J2067"/>
      <c r="K2067"/>
      <c r="L2067"/>
      <c r="M2067" s="2"/>
      <c r="N2067" s="2"/>
      <c r="O2067" s="2"/>
      <c r="P2067" s="2"/>
      <c r="Q2067" s="2"/>
      <c r="R2067" s="2"/>
      <c r="S2067" s="2"/>
      <c r="T2067" s="2"/>
      <c r="U2067" s="2"/>
      <c r="V2067" s="2"/>
    </row>
    <row r="2068" spans="1:22" s="127" customFormat="1" x14ac:dyDescent="0.25">
      <c r="A2068"/>
      <c r="B2068"/>
      <c r="C2068"/>
      <c r="D2068"/>
      <c r="E2068"/>
      <c r="F2068"/>
      <c r="G2068"/>
      <c r="H2068"/>
      <c r="I2068"/>
      <c r="J2068"/>
      <c r="K2068"/>
      <c r="L2068"/>
      <c r="M2068" s="2"/>
      <c r="N2068" s="2"/>
      <c r="O2068" s="2"/>
      <c r="P2068" s="2"/>
      <c r="Q2068" s="2"/>
      <c r="R2068" s="2"/>
      <c r="S2068" s="2"/>
      <c r="T2068" s="2"/>
      <c r="U2068" s="2"/>
      <c r="V2068" s="2"/>
    </row>
    <row r="2069" spans="1:22" s="127" customFormat="1" x14ac:dyDescent="0.25">
      <c r="A2069"/>
      <c r="B2069"/>
      <c r="C2069"/>
      <c r="D2069"/>
      <c r="E2069"/>
      <c r="F2069"/>
      <c r="G2069"/>
      <c r="H2069"/>
      <c r="I2069"/>
      <c r="J2069"/>
      <c r="K2069"/>
      <c r="L2069"/>
      <c r="M2069" s="2"/>
      <c r="N2069" s="2"/>
      <c r="O2069" s="2"/>
      <c r="P2069" s="2"/>
      <c r="Q2069" s="2"/>
      <c r="R2069" s="2"/>
      <c r="S2069" s="2"/>
      <c r="T2069" s="2"/>
      <c r="U2069" s="2"/>
      <c r="V2069" s="2"/>
    </row>
    <row r="2070" spans="1:22" s="127" customFormat="1" x14ac:dyDescent="0.25">
      <c r="A2070"/>
      <c r="B2070"/>
      <c r="C2070"/>
      <c r="D2070"/>
      <c r="E2070"/>
      <c r="F2070"/>
      <c r="G2070"/>
      <c r="H2070"/>
      <c r="I2070"/>
      <c r="J2070"/>
      <c r="K2070"/>
      <c r="L2070"/>
      <c r="M2070" s="2"/>
      <c r="N2070" s="2"/>
      <c r="O2070" s="2"/>
      <c r="P2070" s="2"/>
      <c r="Q2070" s="2"/>
      <c r="R2070" s="2"/>
      <c r="S2070" s="2"/>
      <c r="T2070" s="2"/>
      <c r="U2070" s="2"/>
      <c r="V2070" s="2"/>
    </row>
    <row r="2071" spans="1:22" s="127" customFormat="1" x14ac:dyDescent="0.25">
      <c r="A2071"/>
      <c r="B2071"/>
      <c r="C2071"/>
      <c r="D2071"/>
      <c r="E2071"/>
      <c r="F2071"/>
      <c r="G2071"/>
      <c r="H2071"/>
      <c r="I2071"/>
      <c r="J2071"/>
      <c r="K2071"/>
      <c r="L2071"/>
      <c r="M2071" s="2"/>
      <c r="N2071" s="2"/>
      <c r="O2071" s="2"/>
      <c r="P2071" s="2"/>
      <c r="Q2071" s="2"/>
      <c r="R2071" s="2"/>
      <c r="S2071" s="2"/>
      <c r="T2071" s="2"/>
      <c r="U2071" s="2"/>
      <c r="V2071" s="2"/>
    </row>
    <row r="2072" spans="1:22" s="127" customFormat="1" x14ac:dyDescent="0.25">
      <c r="A2072"/>
      <c r="B2072"/>
      <c r="C2072"/>
      <c r="D2072"/>
      <c r="E2072"/>
      <c r="F2072"/>
      <c r="G2072"/>
      <c r="H2072"/>
      <c r="I2072"/>
      <c r="J2072"/>
      <c r="K2072"/>
      <c r="L2072"/>
      <c r="M2072" s="2"/>
      <c r="N2072" s="2"/>
      <c r="O2072" s="2"/>
      <c r="P2072" s="2"/>
      <c r="Q2072" s="2"/>
      <c r="R2072" s="2"/>
      <c r="S2072" s="2"/>
      <c r="T2072" s="2"/>
      <c r="U2072" s="2"/>
      <c r="V2072" s="2"/>
    </row>
    <row r="2073" spans="1:22" s="127" customFormat="1" x14ac:dyDescent="0.25">
      <c r="A2073"/>
      <c r="B2073"/>
      <c r="C2073"/>
      <c r="D2073"/>
      <c r="E2073"/>
      <c r="F2073"/>
      <c r="G2073"/>
      <c r="H2073"/>
      <c r="I2073"/>
      <c r="J2073"/>
      <c r="K2073"/>
      <c r="L2073"/>
      <c r="M2073" s="2"/>
      <c r="N2073" s="2"/>
      <c r="O2073" s="2"/>
      <c r="P2073" s="2"/>
      <c r="Q2073" s="2"/>
      <c r="R2073" s="2"/>
      <c r="S2073" s="2"/>
      <c r="T2073" s="2"/>
      <c r="U2073" s="2"/>
      <c r="V2073" s="2"/>
    </row>
    <row r="2074" spans="1:22" s="127" customFormat="1" x14ac:dyDescent="0.25">
      <c r="A2074"/>
      <c r="B2074"/>
      <c r="C2074"/>
      <c r="D2074"/>
      <c r="E2074"/>
      <c r="F2074"/>
      <c r="G2074"/>
      <c r="H2074"/>
      <c r="I2074"/>
      <c r="J2074"/>
      <c r="K2074"/>
      <c r="L2074"/>
      <c r="M2074" s="2"/>
      <c r="N2074" s="2"/>
      <c r="O2074" s="2"/>
      <c r="P2074" s="2"/>
      <c r="Q2074" s="2"/>
      <c r="R2074" s="2"/>
      <c r="S2074" s="2"/>
      <c r="T2074" s="2"/>
      <c r="U2074" s="2"/>
      <c r="V2074" s="2"/>
    </row>
    <row r="2075" spans="1:22" s="127" customFormat="1" x14ac:dyDescent="0.25">
      <c r="A2075"/>
      <c r="B2075"/>
      <c r="C2075"/>
      <c r="D2075"/>
      <c r="E2075"/>
      <c r="F2075"/>
      <c r="G2075"/>
      <c r="H2075"/>
      <c r="I2075"/>
      <c r="J2075"/>
      <c r="K2075"/>
      <c r="L2075"/>
      <c r="M2075" s="2"/>
      <c r="N2075" s="2"/>
      <c r="O2075" s="2"/>
      <c r="P2075" s="2"/>
      <c r="Q2075" s="2"/>
      <c r="R2075" s="2"/>
      <c r="S2075" s="2"/>
      <c r="T2075" s="2"/>
      <c r="U2075" s="2"/>
      <c r="V2075" s="2"/>
    </row>
    <row r="2076" spans="1:22" s="127" customFormat="1" x14ac:dyDescent="0.25">
      <c r="A2076"/>
      <c r="B2076"/>
      <c r="C2076"/>
      <c r="D2076"/>
      <c r="E2076"/>
      <c r="F2076"/>
      <c r="G2076"/>
      <c r="H2076"/>
      <c r="I2076"/>
      <c r="J2076"/>
      <c r="K2076"/>
      <c r="L2076"/>
      <c r="M2076" s="2"/>
      <c r="N2076" s="2"/>
      <c r="O2076" s="2"/>
      <c r="P2076" s="2"/>
      <c r="Q2076" s="2"/>
      <c r="R2076" s="2"/>
      <c r="S2076" s="2"/>
      <c r="T2076" s="2"/>
      <c r="U2076" s="2"/>
      <c r="V2076" s="2"/>
    </row>
    <row r="2077" spans="1:22" s="127" customFormat="1" x14ac:dyDescent="0.25">
      <c r="A2077"/>
      <c r="B2077"/>
      <c r="C2077"/>
      <c r="D2077"/>
      <c r="E2077"/>
      <c r="F2077"/>
      <c r="G2077"/>
      <c r="H2077"/>
      <c r="I2077"/>
      <c r="J2077"/>
      <c r="K2077"/>
      <c r="L2077"/>
      <c r="M2077" s="2"/>
      <c r="N2077" s="2"/>
      <c r="O2077" s="2"/>
      <c r="P2077" s="2"/>
      <c r="Q2077" s="2"/>
      <c r="R2077" s="2"/>
      <c r="S2077" s="2"/>
      <c r="T2077" s="2"/>
      <c r="U2077" s="2"/>
      <c r="V2077" s="2"/>
    </row>
    <row r="2078" spans="1:22" s="127" customFormat="1" x14ac:dyDescent="0.25">
      <c r="A2078"/>
      <c r="B2078"/>
      <c r="C2078"/>
      <c r="D2078"/>
      <c r="E2078"/>
      <c r="F2078"/>
      <c r="G2078"/>
      <c r="H2078"/>
      <c r="I2078"/>
      <c r="J2078"/>
      <c r="K2078"/>
      <c r="L2078"/>
      <c r="M2078" s="2"/>
      <c r="N2078" s="2"/>
      <c r="O2078" s="2"/>
      <c r="P2078" s="2"/>
      <c r="Q2078" s="2"/>
      <c r="R2078" s="2"/>
      <c r="S2078" s="2"/>
      <c r="T2078" s="2"/>
      <c r="U2078" s="2"/>
      <c r="V2078" s="2"/>
    </row>
    <row r="2079" spans="1:22" s="127" customFormat="1" x14ac:dyDescent="0.25">
      <c r="A2079"/>
      <c r="B2079"/>
      <c r="C2079"/>
      <c r="D2079"/>
      <c r="E2079"/>
      <c r="F2079"/>
      <c r="G2079"/>
      <c r="H2079"/>
      <c r="I2079"/>
      <c r="J2079"/>
      <c r="K2079"/>
      <c r="L2079"/>
      <c r="M2079" s="2"/>
      <c r="N2079" s="2"/>
      <c r="O2079" s="2"/>
      <c r="P2079" s="2"/>
      <c r="Q2079" s="2"/>
      <c r="R2079" s="2"/>
      <c r="S2079" s="2"/>
      <c r="T2079" s="2"/>
      <c r="U2079" s="2"/>
      <c r="V2079" s="2"/>
    </row>
    <row r="2080" spans="1:22" s="127" customFormat="1" x14ac:dyDescent="0.25">
      <c r="A2080"/>
      <c r="B2080"/>
      <c r="C2080"/>
      <c r="D2080"/>
      <c r="E2080"/>
      <c r="F2080"/>
      <c r="G2080"/>
      <c r="H2080"/>
      <c r="I2080"/>
      <c r="J2080"/>
      <c r="K2080"/>
      <c r="L2080"/>
      <c r="M2080" s="2"/>
      <c r="N2080" s="2"/>
      <c r="O2080" s="2"/>
      <c r="P2080" s="2"/>
      <c r="Q2080" s="2"/>
      <c r="R2080" s="2"/>
      <c r="S2080" s="2"/>
      <c r="T2080" s="2"/>
      <c r="U2080" s="2"/>
      <c r="V2080" s="2"/>
    </row>
    <row r="2081" spans="1:22" s="127" customFormat="1" x14ac:dyDescent="0.25">
      <c r="A2081"/>
      <c r="B2081"/>
      <c r="C2081"/>
      <c r="D2081"/>
      <c r="E2081"/>
      <c r="F2081"/>
      <c r="G2081"/>
      <c r="H2081"/>
      <c r="I2081"/>
      <c r="J2081"/>
      <c r="K2081"/>
      <c r="L2081"/>
      <c r="M2081" s="2"/>
      <c r="N2081" s="2"/>
      <c r="O2081" s="2"/>
      <c r="P2081" s="2"/>
      <c r="Q2081" s="2"/>
      <c r="R2081" s="2"/>
      <c r="S2081" s="2"/>
      <c r="T2081" s="2"/>
      <c r="U2081" s="2"/>
      <c r="V2081" s="2"/>
    </row>
    <row r="2082" spans="1:22" s="127" customFormat="1" x14ac:dyDescent="0.25">
      <c r="A2082"/>
      <c r="B2082"/>
      <c r="C2082"/>
      <c r="D2082"/>
      <c r="E2082"/>
      <c r="F2082"/>
      <c r="G2082"/>
      <c r="H2082"/>
      <c r="I2082"/>
      <c r="J2082"/>
      <c r="K2082"/>
      <c r="L2082"/>
      <c r="M2082" s="2"/>
      <c r="N2082" s="2"/>
      <c r="O2082" s="2"/>
      <c r="P2082" s="2"/>
      <c r="Q2082" s="2"/>
      <c r="R2082" s="2"/>
      <c r="S2082" s="2"/>
      <c r="T2082" s="2"/>
      <c r="U2082" s="2"/>
      <c r="V2082" s="2"/>
    </row>
    <row r="2083" spans="1:22" s="127" customFormat="1" x14ac:dyDescent="0.25">
      <c r="A2083"/>
      <c r="B2083"/>
      <c r="C2083"/>
      <c r="D2083"/>
      <c r="E2083"/>
      <c r="F2083"/>
      <c r="G2083"/>
      <c r="H2083"/>
      <c r="I2083"/>
      <c r="J2083"/>
      <c r="K2083"/>
      <c r="L2083"/>
      <c r="M2083" s="2"/>
      <c r="N2083" s="2"/>
      <c r="O2083" s="2"/>
      <c r="P2083" s="2"/>
      <c r="Q2083" s="2"/>
      <c r="R2083" s="2"/>
      <c r="S2083" s="2"/>
      <c r="T2083" s="2"/>
      <c r="U2083" s="2"/>
      <c r="V2083" s="2"/>
    </row>
    <row r="2084" spans="1:22" s="127" customFormat="1" x14ac:dyDescent="0.25">
      <c r="A2084"/>
      <c r="B2084"/>
      <c r="C2084"/>
      <c r="D2084"/>
      <c r="E2084"/>
      <c r="F2084"/>
      <c r="G2084"/>
      <c r="H2084"/>
      <c r="I2084"/>
      <c r="J2084"/>
      <c r="K2084"/>
      <c r="L2084"/>
      <c r="M2084" s="2"/>
      <c r="N2084" s="2"/>
      <c r="O2084" s="2"/>
      <c r="P2084" s="2"/>
      <c r="Q2084" s="2"/>
      <c r="R2084" s="2"/>
      <c r="S2084" s="2"/>
      <c r="T2084" s="2"/>
      <c r="U2084" s="2"/>
      <c r="V2084" s="2"/>
    </row>
    <row r="2085" spans="1:22" s="127" customFormat="1" x14ac:dyDescent="0.25">
      <c r="A2085"/>
      <c r="B2085"/>
      <c r="C2085"/>
      <c r="D2085"/>
      <c r="E2085"/>
      <c r="F2085"/>
      <c r="G2085"/>
      <c r="H2085"/>
      <c r="I2085"/>
      <c r="J2085"/>
      <c r="K2085"/>
      <c r="L2085"/>
      <c r="M2085" s="2"/>
      <c r="N2085" s="2"/>
      <c r="O2085" s="2"/>
      <c r="P2085" s="2"/>
      <c r="Q2085" s="2"/>
      <c r="R2085" s="2"/>
      <c r="S2085" s="2"/>
      <c r="T2085" s="2"/>
      <c r="U2085" s="2"/>
      <c r="V2085" s="2"/>
    </row>
    <row r="2086" spans="1:22" s="127" customFormat="1" x14ac:dyDescent="0.25">
      <c r="A2086"/>
      <c r="B2086"/>
      <c r="C2086"/>
      <c r="D2086"/>
      <c r="E2086"/>
      <c r="F2086"/>
      <c r="G2086"/>
      <c r="H2086"/>
      <c r="I2086"/>
      <c r="J2086"/>
      <c r="K2086"/>
      <c r="L2086"/>
      <c r="M2086" s="2"/>
      <c r="N2086" s="2"/>
      <c r="O2086" s="2"/>
      <c r="P2086" s="2"/>
      <c r="Q2086" s="2"/>
      <c r="R2086" s="2"/>
      <c r="S2086" s="2"/>
      <c r="T2086" s="2"/>
      <c r="U2086" s="2"/>
      <c r="V2086" s="2"/>
    </row>
    <row r="2087" spans="1:22" s="127" customFormat="1" x14ac:dyDescent="0.25">
      <c r="A2087"/>
      <c r="B2087"/>
      <c r="C2087"/>
      <c r="D2087"/>
      <c r="E2087"/>
      <c r="F2087"/>
      <c r="G2087"/>
      <c r="H2087"/>
      <c r="I2087"/>
      <c r="J2087"/>
      <c r="K2087"/>
      <c r="L2087"/>
      <c r="M2087" s="2"/>
      <c r="N2087" s="2"/>
      <c r="O2087" s="2"/>
      <c r="P2087" s="2"/>
      <c r="Q2087" s="2"/>
      <c r="R2087" s="2"/>
      <c r="S2087" s="2"/>
      <c r="T2087" s="2"/>
      <c r="U2087" s="2"/>
      <c r="V2087" s="2"/>
    </row>
    <row r="2088" spans="1:22" s="127" customFormat="1" x14ac:dyDescent="0.25">
      <c r="A2088"/>
      <c r="B2088"/>
      <c r="C2088"/>
      <c r="D2088"/>
      <c r="E2088"/>
      <c r="F2088"/>
      <c r="G2088"/>
      <c r="H2088"/>
      <c r="I2088"/>
      <c r="J2088"/>
      <c r="K2088"/>
      <c r="L2088"/>
      <c r="M2088" s="2"/>
      <c r="N2088" s="2"/>
      <c r="O2088" s="2"/>
      <c r="P2088" s="2"/>
      <c r="Q2088" s="2"/>
      <c r="R2088" s="2"/>
      <c r="S2088" s="2"/>
      <c r="T2088" s="2"/>
      <c r="U2088" s="2"/>
      <c r="V2088" s="2"/>
    </row>
    <row r="2089" spans="1:22" s="127" customFormat="1" x14ac:dyDescent="0.25">
      <c r="A2089"/>
      <c r="B2089"/>
      <c r="C2089"/>
      <c r="D2089"/>
      <c r="E2089"/>
      <c r="F2089"/>
      <c r="G2089"/>
      <c r="H2089"/>
      <c r="I2089"/>
      <c r="J2089"/>
      <c r="K2089"/>
      <c r="L2089"/>
      <c r="M2089" s="2"/>
      <c r="N2089" s="2"/>
      <c r="O2089" s="2"/>
      <c r="P2089" s="2"/>
      <c r="Q2089" s="2"/>
      <c r="R2089" s="2"/>
      <c r="S2089" s="2"/>
      <c r="T2089" s="2"/>
      <c r="U2089" s="2"/>
      <c r="V2089" s="2"/>
    </row>
    <row r="2090" spans="1:22" s="127" customFormat="1" x14ac:dyDescent="0.25">
      <c r="A2090"/>
      <c r="B2090"/>
      <c r="C2090"/>
      <c r="D2090"/>
      <c r="E2090"/>
      <c r="F2090"/>
      <c r="G2090"/>
      <c r="H2090"/>
      <c r="I2090"/>
      <c r="J2090"/>
      <c r="K2090"/>
      <c r="L2090"/>
      <c r="M2090" s="2"/>
      <c r="N2090" s="2"/>
      <c r="O2090" s="2"/>
      <c r="P2090" s="2"/>
      <c r="Q2090" s="2"/>
      <c r="R2090" s="2"/>
      <c r="S2090" s="2"/>
      <c r="T2090" s="2"/>
      <c r="U2090" s="2"/>
      <c r="V2090" s="2"/>
    </row>
    <row r="2091" spans="1:22" s="127" customFormat="1" x14ac:dyDescent="0.25">
      <c r="A2091"/>
      <c r="B2091"/>
      <c r="C2091"/>
      <c r="D2091"/>
      <c r="E2091"/>
      <c r="F2091"/>
      <c r="G2091"/>
      <c r="H2091"/>
      <c r="I2091"/>
      <c r="J2091"/>
      <c r="K2091"/>
      <c r="L2091"/>
      <c r="M2091" s="2"/>
      <c r="N2091" s="2"/>
      <c r="O2091" s="2"/>
      <c r="P2091" s="2"/>
      <c r="Q2091" s="2"/>
      <c r="R2091" s="2"/>
      <c r="S2091" s="2"/>
      <c r="T2091" s="2"/>
      <c r="U2091" s="2"/>
      <c r="V2091" s="2"/>
    </row>
    <row r="2092" spans="1:22" s="127" customFormat="1" x14ac:dyDescent="0.25">
      <c r="A2092"/>
      <c r="B2092"/>
      <c r="C2092"/>
      <c r="D2092"/>
      <c r="E2092"/>
      <c r="F2092"/>
      <c r="G2092"/>
      <c r="H2092"/>
      <c r="I2092"/>
      <c r="J2092"/>
      <c r="K2092"/>
      <c r="L2092"/>
      <c r="M2092" s="2"/>
      <c r="N2092" s="2"/>
      <c r="O2092" s="2"/>
      <c r="P2092" s="2"/>
      <c r="Q2092" s="2"/>
      <c r="R2092" s="2"/>
      <c r="S2092" s="2"/>
      <c r="T2092" s="2"/>
      <c r="U2092" s="2"/>
      <c r="V2092" s="2"/>
    </row>
    <row r="2093" spans="1:22" s="127" customFormat="1" x14ac:dyDescent="0.25">
      <c r="A2093"/>
      <c r="B2093"/>
      <c r="C2093"/>
      <c r="D2093"/>
      <c r="E2093"/>
      <c r="F2093"/>
      <c r="G2093"/>
      <c r="H2093"/>
      <c r="I2093"/>
      <c r="J2093"/>
      <c r="K2093"/>
      <c r="L2093"/>
      <c r="M2093" s="2"/>
      <c r="N2093" s="2"/>
      <c r="O2093" s="2"/>
      <c r="P2093" s="2"/>
      <c r="Q2093" s="2"/>
      <c r="R2093" s="2"/>
      <c r="S2093" s="2"/>
      <c r="T2093" s="2"/>
      <c r="U2093" s="2"/>
      <c r="V2093" s="2"/>
    </row>
    <row r="2094" spans="1:22" s="127" customFormat="1" x14ac:dyDescent="0.25">
      <c r="A2094"/>
      <c r="B2094"/>
      <c r="C2094"/>
      <c r="D2094"/>
      <c r="E2094"/>
      <c r="F2094"/>
      <c r="G2094"/>
      <c r="H2094"/>
      <c r="I2094"/>
      <c r="J2094"/>
      <c r="K2094"/>
      <c r="L2094"/>
      <c r="M2094" s="2"/>
      <c r="N2094" s="2"/>
      <c r="O2094" s="2"/>
      <c r="P2094" s="2"/>
      <c r="Q2094" s="2"/>
      <c r="R2094" s="2"/>
      <c r="S2094" s="2"/>
      <c r="T2094" s="2"/>
      <c r="U2094" s="2"/>
      <c r="V2094" s="2"/>
    </row>
    <row r="2095" spans="1:22" s="127" customFormat="1" x14ac:dyDescent="0.25">
      <c r="A2095"/>
      <c r="B2095"/>
      <c r="C2095"/>
      <c r="D2095"/>
      <c r="E2095"/>
      <c r="F2095"/>
      <c r="G2095"/>
      <c r="H2095"/>
      <c r="I2095"/>
      <c r="J2095"/>
      <c r="K2095"/>
      <c r="L2095"/>
      <c r="M2095" s="2"/>
      <c r="N2095" s="2"/>
      <c r="O2095" s="2"/>
      <c r="P2095" s="2"/>
      <c r="Q2095" s="2"/>
      <c r="R2095" s="2"/>
      <c r="S2095" s="2"/>
      <c r="T2095" s="2"/>
      <c r="U2095" s="2"/>
      <c r="V2095" s="2"/>
    </row>
    <row r="2096" spans="1:22" s="127" customFormat="1" x14ac:dyDescent="0.25">
      <c r="A2096"/>
      <c r="B2096"/>
      <c r="C2096"/>
      <c r="D2096"/>
      <c r="E2096"/>
      <c r="F2096"/>
      <c r="G2096"/>
      <c r="H2096"/>
      <c r="I2096"/>
      <c r="J2096"/>
      <c r="K2096"/>
      <c r="L2096"/>
      <c r="M2096" s="2"/>
      <c r="N2096" s="2"/>
      <c r="O2096" s="2"/>
      <c r="P2096" s="2"/>
      <c r="Q2096" s="2"/>
      <c r="R2096" s="2"/>
      <c r="S2096" s="2"/>
      <c r="T2096" s="2"/>
      <c r="U2096" s="2"/>
      <c r="V2096" s="2"/>
    </row>
    <row r="2097" spans="1:22" s="127" customFormat="1" x14ac:dyDescent="0.25">
      <c r="A2097"/>
      <c r="B2097"/>
      <c r="C2097"/>
      <c r="D2097"/>
      <c r="E2097"/>
      <c r="F2097"/>
      <c r="G2097"/>
      <c r="H2097"/>
      <c r="I2097"/>
      <c r="J2097"/>
      <c r="K2097"/>
      <c r="L2097"/>
      <c r="M2097" s="2"/>
      <c r="N2097" s="2"/>
      <c r="O2097" s="2"/>
      <c r="P2097" s="2"/>
      <c r="Q2097" s="2"/>
      <c r="R2097" s="2"/>
      <c r="S2097" s="2"/>
      <c r="T2097" s="2"/>
      <c r="U2097" s="2"/>
      <c r="V2097" s="2"/>
    </row>
    <row r="2098" spans="1:22" s="127" customFormat="1" x14ac:dyDescent="0.25">
      <c r="A2098"/>
      <c r="B2098"/>
      <c r="C2098"/>
      <c r="D2098"/>
      <c r="E2098"/>
      <c r="F2098"/>
      <c r="G2098"/>
      <c r="H2098"/>
      <c r="I2098"/>
      <c r="J2098"/>
      <c r="K2098"/>
      <c r="L2098"/>
      <c r="M2098" s="2"/>
      <c r="N2098" s="2"/>
      <c r="O2098" s="2"/>
      <c r="P2098" s="2"/>
      <c r="Q2098" s="2"/>
      <c r="R2098" s="2"/>
      <c r="S2098" s="2"/>
      <c r="T2098" s="2"/>
      <c r="U2098" s="2"/>
      <c r="V2098" s="2"/>
    </row>
    <row r="2099" spans="1:22" s="127" customFormat="1" x14ac:dyDescent="0.25">
      <c r="A2099"/>
      <c r="B2099"/>
      <c r="C2099"/>
      <c r="D2099"/>
      <c r="E2099"/>
      <c r="F2099"/>
      <c r="G2099"/>
      <c r="H2099"/>
      <c r="I2099"/>
      <c r="J2099"/>
      <c r="K2099"/>
      <c r="L2099"/>
      <c r="M2099" s="2"/>
      <c r="N2099" s="2"/>
      <c r="O2099" s="2"/>
      <c r="P2099" s="2"/>
      <c r="Q2099" s="2"/>
      <c r="R2099" s="2"/>
      <c r="S2099" s="2"/>
      <c r="T2099" s="2"/>
      <c r="U2099" s="2"/>
      <c r="V2099" s="2"/>
    </row>
    <row r="2100" spans="1:22" s="127" customFormat="1" x14ac:dyDescent="0.25">
      <c r="A2100"/>
      <c r="B2100"/>
      <c r="C2100"/>
      <c r="D2100"/>
      <c r="E2100"/>
      <c r="F2100"/>
      <c r="G2100"/>
      <c r="H2100"/>
      <c r="I2100"/>
      <c r="J2100"/>
      <c r="K2100"/>
      <c r="L2100"/>
      <c r="M2100" s="2"/>
      <c r="N2100" s="2"/>
      <c r="O2100" s="2"/>
      <c r="P2100" s="2"/>
      <c r="Q2100" s="2"/>
      <c r="R2100" s="2"/>
      <c r="S2100" s="2"/>
      <c r="T2100" s="2"/>
      <c r="U2100" s="2"/>
      <c r="V2100" s="2"/>
    </row>
    <row r="2101" spans="1:22" s="127" customFormat="1" x14ac:dyDescent="0.25">
      <c r="A2101"/>
      <c r="B2101"/>
      <c r="C2101"/>
      <c r="D2101"/>
      <c r="E2101"/>
      <c r="F2101"/>
      <c r="G2101"/>
      <c r="H2101"/>
      <c r="I2101"/>
      <c r="J2101"/>
      <c r="K2101"/>
      <c r="L2101"/>
      <c r="M2101" s="2"/>
      <c r="N2101" s="2"/>
      <c r="O2101" s="2"/>
      <c r="P2101" s="2"/>
      <c r="Q2101" s="2"/>
      <c r="R2101" s="2"/>
      <c r="S2101" s="2"/>
      <c r="T2101" s="2"/>
      <c r="U2101" s="2"/>
      <c r="V2101" s="2"/>
    </row>
    <row r="2102" spans="1:22" s="127" customFormat="1" x14ac:dyDescent="0.25">
      <c r="A2102"/>
      <c r="B2102"/>
      <c r="C2102"/>
      <c r="D2102"/>
      <c r="E2102"/>
      <c r="F2102"/>
      <c r="G2102"/>
      <c r="H2102"/>
      <c r="I2102"/>
      <c r="J2102"/>
      <c r="K2102"/>
      <c r="L2102"/>
      <c r="M2102" s="2"/>
      <c r="N2102" s="2"/>
      <c r="O2102" s="2"/>
      <c r="P2102" s="2"/>
      <c r="Q2102" s="2"/>
      <c r="R2102" s="2"/>
      <c r="S2102" s="2"/>
      <c r="T2102" s="2"/>
      <c r="U2102" s="2"/>
      <c r="V2102" s="2"/>
    </row>
    <row r="2103" spans="1:22" s="127" customFormat="1" x14ac:dyDescent="0.25">
      <c r="A2103"/>
      <c r="B2103"/>
      <c r="C2103"/>
      <c r="D2103"/>
      <c r="E2103"/>
      <c r="F2103"/>
      <c r="G2103"/>
      <c r="H2103"/>
      <c r="I2103"/>
      <c r="J2103"/>
      <c r="K2103"/>
      <c r="L2103"/>
      <c r="M2103" s="2"/>
      <c r="N2103" s="2"/>
      <c r="O2103" s="2"/>
      <c r="P2103" s="2"/>
      <c r="Q2103" s="2"/>
      <c r="R2103" s="2"/>
      <c r="S2103" s="2"/>
      <c r="T2103" s="2"/>
      <c r="U2103" s="2"/>
      <c r="V2103" s="2"/>
    </row>
    <row r="2104" spans="1:22" s="127" customFormat="1" x14ac:dyDescent="0.25">
      <c r="A2104"/>
      <c r="B2104"/>
      <c r="C2104"/>
      <c r="D2104"/>
      <c r="E2104"/>
      <c r="F2104"/>
      <c r="G2104"/>
      <c r="H2104"/>
      <c r="I2104"/>
      <c r="J2104"/>
      <c r="K2104"/>
      <c r="L2104"/>
      <c r="M2104" s="2"/>
      <c r="N2104" s="2"/>
      <c r="O2104" s="2"/>
      <c r="P2104" s="2"/>
      <c r="Q2104" s="2"/>
      <c r="R2104" s="2"/>
      <c r="S2104" s="2"/>
      <c r="T2104" s="2"/>
      <c r="U2104" s="2"/>
      <c r="V2104" s="2"/>
    </row>
    <row r="2105" spans="1:22" s="127" customFormat="1" x14ac:dyDescent="0.25">
      <c r="A2105"/>
      <c r="B2105"/>
      <c r="C2105"/>
      <c r="D2105"/>
      <c r="E2105"/>
      <c r="F2105"/>
      <c r="G2105"/>
      <c r="H2105"/>
      <c r="I2105"/>
      <c r="J2105"/>
      <c r="K2105"/>
      <c r="L2105"/>
      <c r="M2105" s="2"/>
      <c r="N2105" s="2"/>
      <c r="O2105" s="2"/>
      <c r="P2105" s="2"/>
      <c r="Q2105" s="2"/>
      <c r="R2105" s="2"/>
      <c r="S2105" s="2"/>
      <c r="T2105" s="2"/>
      <c r="U2105" s="2"/>
      <c r="V2105" s="2"/>
    </row>
    <row r="2106" spans="1:22" s="127" customFormat="1" x14ac:dyDescent="0.25">
      <c r="A2106"/>
      <c r="B2106"/>
      <c r="C2106"/>
      <c r="D2106"/>
      <c r="E2106"/>
      <c r="F2106"/>
      <c r="G2106"/>
      <c r="H2106"/>
      <c r="I2106"/>
      <c r="J2106"/>
      <c r="K2106"/>
      <c r="L2106"/>
      <c r="M2106" s="2"/>
      <c r="N2106" s="2"/>
      <c r="O2106" s="2"/>
      <c r="P2106" s="2"/>
      <c r="Q2106" s="2"/>
      <c r="R2106" s="2"/>
      <c r="S2106" s="2"/>
      <c r="T2106" s="2"/>
      <c r="U2106" s="2"/>
      <c r="V2106" s="2"/>
    </row>
    <row r="2107" spans="1:22" s="127" customFormat="1" x14ac:dyDescent="0.25">
      <c r="A2107"/>
      <c r="B2107"/>
      <c r="C2107"/>
      <c r="D2107"/>
      <c r="E2107"/>
      <c r="F2107"/>
      <c r="G2107"/>
      <c r="H2107"/>
      <c r="I2107"/>
      <c r="J2107"/>
      <c r="K2107"/>
      <c r="L2107"/>
      <c r="M2107" s="2"/>
      <c r="N2107" s="2"/>
      <c r="O2107" s="2"/>
      <c r="P2107" s="2"/>
      <c r="Q2107" s="2"/>
      <c r="R2107" s="2"/>
      <c r="S2107" s="2"/>
      <c r="T2107" s="2"/>
      <c r="U2107" s="2"/>
      <c r="V2107" s="2"/>
    </row>
    <row r="2108" spans="1:22" s="127" customFormat="1" x14ac:dyDescent="0.25">
      <c r="A2108"/>
      <c r="B2108"/>
      <c r="C2108"/>
      <c r="D2108"/>
      <c r="E2108"/>
      <c r="F2108"/>
      <c r="G2108"/>
      <c r="H2108"/>
      <c r="I2108"/>
      <c r="J2108"/>
      <c r="K2108"/>
      <c r="L2108"/>
      <c r="M2108" s="2"/>
      <c r="N2108" s="2"/>
      <c r="O2108" s="2"/>
      <c r="P2108" s="2"/>
      <c r="Q2108" s="2"/>
      <c r="R2108" s="2"/>
      <c r="S2108" s="2"/>
      <c r="T2108" s="2"/>
      <c r="U2108" s="2"/>
      <c r="V2108" s="2"/>
    </row>
    <row r="2109" spans="1:22" s="127" customFormat="1" x14ac:dyDescent="0.25">
      <c r="A2109"/>
      <c r="B2109"/>
      <c r="C2109"/>
      <c r="D2109"/>
      <c r="E2109"/>
      <c r="F2109"/>
      <c r="G2109"/>
      <c r="H2109"/>
      <c r="I2109"/>
      <c r="J2109"/>
      <c r="K2109"/>
      <c r="L2109"/>
      <c r="M2109" s="2"/>
      <c r="N2109" s="2"/>
      <c r="O2109" s="2"/>
      <c r="P2109" s="2"/>
      <c r="Q2109" s="2"/>
      <c r="R2109" s="2"/>
      <c r="S2109" s="2"/>
      <c r="T2109" s="2"/>
      <c r="U2109" s="2"/>
      <c r="V2109" s="2"/>
    </row>
    <row r="2110" spans="1:22" s="127" customFormat="1" x14ac:dyDescent="0.25">
      <c r="A2110"/>
      <c r="B2110"/>
      <c r="C2110"/>
      <c r="D2110"/>
      <c r="E2110"/>
      <c r="F2110"/>
      <c r="G2110"/>
      <c r="H2110"/>
      <c r="I2110"/>
      <c r="J2110"/>
      <c r="K2110"/>
      <c r="L2110"/>
      <c r="M2110" s="2"/>
      <c r="N2110" s="2"/>
      <c r="O2110" s="2"/>
      <c r="P2110" s="2"/>
      <c r="Q2110" s="2"/>
      <c r="R2110" s="2"/>
      <c r="S2110" s="2"/>
      <c r="T2110" s="2"/>
      <c r="U2110" s="2"/>
      <c r="V2110" s="2"/>
    </row>
    <row r="2111" spans="1:22" s="127" customFormat="1" x14ac:dyDescent="0.25">
      <c r="A2111"/>
      <c r="B2111"/>
      <c r="C2111"/>
      <c r="D2111"/>
      <c r="E2111"/>
      <c r="F2111"/>
      <c r="G2111"/>
      <c r="H2111"/>
      <c r="I2111"/>
      <c r="J2111"/>
      <c r="K2111"/>
      <c r="L2111"/>
      <c r="M2111" s="2"/>
      <c r="N2111" s="2"/>
      <c r="O2111" s="2"/>
      <c r="P2111" s="2"/>
      <c r="Q2111" s="2"/>
      <c r="R2111" s="2"/>
      <c r="S2111" s="2"/>
      <c r="T2111" s="2"/>
      <c r="U2111" s="2"/>
      <c r="V2111" s="2"/>
    </row>
    <row r="2112" spans="1:22" s="127" customFormat="1" x14ac:dyDescent="0.25">
      <c r="A2112"/>
      <c r="B2112"/>
      <c r="C2112"/>
      <c r="D2112"/>
      <c r="E2112"/>
      <c r="F2112"/>
      <c r="G2112"/>
      <c r="H2112"/>
      <c r="I2112"/>
      <c r="J2112"/>
      <c r="K2112"/>
      <c r="L2112"/>
      <c r="M2112" s="2"/>
      <c r="N2112" s="2"/>
      <c r="O2112" s="2"/>
      <c r="P2112" s="2"/>
      <c r="Q2112" s="2"/>
      <c r="R2112" s="2"/>
      <c r="S2112" s="2"/>
      <c r="T2112" s="2"/>
      <c r="U2112" s="2"/>
      <c r="V2112" s="2"/>
    </row>
    <row r="2113" spans="1:22" s="127" customFormat="1" x14ac:dyDescent="0.25">
      <c r="A2113"/>
      <c r="B2113"/>
      <c r="C2113"/>
      <c r="D2113"/>
      <c r="E2113"/>
      <c r="F2113"/>
      <c r="G2113"/>
      <c r="H2113"/>
      <c r="I2113"/>
      <c r="J2113"/>
      <c r="K2113"/>
      <c r="L2113"/>
      <c r="M2113" s="2"/>
      <c r="N2113" s="2"/>
      <c r="O2113" s="2"/>
      <c r="P2113" s="2"/>
      <c r="Q2113" s="2"/>
      <c r="R2113" s="2"/>
      <c r="S2113" s="2"/>
      <c r="T2113" s="2"/>
      <c r="U2113" s="2"/>
      <c r="V2113" s="2"/>
    </row>
    <row r="2114" spans="1:22" s="127" customFormat="1" x14ac:dyDescent="0.25">
      <c r="A2114"/>
      <c r="B2114"/>
      <c r="C2114"/>
      <c r="D2114"/>
      <c r="E2114"/>
      <c r="F2114"/>
      <c r="G2114"/>
      <c r="H2114"/>
      <c r="I2114"/>
      <c r="J2114"/>
      <c r="K2114"/>
      <c r="L2114"/>
      <c r="M2114" s="2"/>
      <c r="N2114" s="2"/>
      <c r="O2114" s="2"/>
      <c r="P2114" s="2"/>
      <c r="Q2114" s="2"/>
      <c r="R2114" s="2"/>
      <c r="S2114" s="2"/>
      <c r="T2114" s="2"/>
      <c r="U2114" s="2"/>
      <c r="V2114" s="2"/>
    </row>
    <row r="2115" spans="1:22" s="127" customFormat="1" x14ac:dyDescent="0.25">
      <c r="A2115"/>
      <c r="B2115"/>
      <c r="C2115"/>
      <c r="D2115"/>
      <c r="E2115"/>
      <c r="F2115"/>
      <c r="G2115"/>
      <c r="H2115"/>
      <c r="I2115"/>
      <c r="J2115"/>
      <c r="K2115"/>
      <c r="L2115"/>
      <c r="M2115" s="2"/>
      <c r="N2115" s="2"/>
      <c r="O2115" s="2"/>
      <c r="P2115" s="2"/>
      <c r="Q2115" s="2"/>
      <c r="R2115" s="2"/>
      <c r="S2115" s="2"/>
      <c r="T2115" s="2"/>
      <c r="U2115" s="2"/>
      <c r="V2115" s="2"/>
    </row>
    <row r="2116" spans="1:22" s="127" customFormat="1" x14ac:dyDescent="0.25">
      <c r="A2116"/>
      <c r="B2116"/>
      <c r="C2116"/>
      <c r="D2116"/>
      <c r="E2116"/>
      <c r="F2116"/>
      <c r="G2116"/>
      <c r="H2116"/>
      <c r="I2116"/>
      <c r="J2116"/>
      <c r="K2116"/>
      <c r="L2116"/>
      <c r="M2116" s="2"/>
      <c r="N2116" s="2"/>
      <c r="O2116" s="2"/>
      <c r="P2116" s="2"/>
      <c r="Q2116" s="2"/>
      <c r="R2116" s="2"/>
      <c r="S2116" s="2"/>
      <c r="T2116" s="2"/>
      <c r="U2116" s="2"/>
      <c r="V2116" s="2"/>
    </row>
    <row r="2117" spans="1:22" s="127" customFormat="1" x14ac:dyDescent="0.25">
      <c r="A2117"/>
      <c r="B2117"/>
      <c r="C2117"/>
      <c r="D2117"/>
      <c r="E2117"/>
      <c r="F2117"/>
      <c r="G2117"/>
      <c r="H2117"/>
      <c r="I2117"/>
      <c r="J2117"/>
      <c r="K2117"/>
      <c r="L2117"/>
      <c r="M2117" s="2"/>
      <c r="N2117" s="2"/>
      <c r="O2117" s="2"/>
      <c r="P2117" s="2"/>
      <c r="Q2117" s="2"/>
      <c r="R2117" s="2"/>
      <c r="S2117" s="2"/>
      <c r="T2117" s="2"/>
      <c r="U2117" s="2"/>
      <c r="V2117" s="2"/>
    </row>
    <row r="2118" spans="1:22" s="127" customFormat="1" x14ac:dyDescent="0.25">
      <c r="A2118"/>
      <c r="B2118"/>
      <c r="C2118"/>
      <c r="D2118"/>
      <c r="E2118"/>
      <c r="F2118"/>
      <c r="G2118"/>
      <c r="H2118"/>
      <c r="I2118"/>
      <c r="J2118"/>
      <c r="K2118"/>
      <c r="L2118"/>
      <c r="M2118" s="2"/>
      <c r="N2118" s="2"/>
      <c r="O2118" s="2"/>
      <c r="P2118" s="2"/>
      <c r="Q2118" s="2"/>
      <c r="R2118" s="2"/>
      <c r="S2118" s="2"/>
      <c r="T2118" s="2"/>
      <c r="U2118" s="2"/>
      <c r="V2118" s="2"/>
    </row>
    <row r="2119" spans="1:22" s="127" customFormat="1" x14ac:dyDescent="0.25">
      <c r="A2119"/>
      <c r="B2119"/>
      <c r="C2119"/>
      <c r="D2119"/>
      <c r="E2119"/>
      <c r="F2119"/>
      <c r="G2119"/>
      <c r="H2119"/>
      <c r="I2119"/>
      <c r="J2119"/>
      <c r="K2119"/>
      <c r="L2119"/>
      <c r="M2119" s="2"/>
      <c r="N2119" s="2"/>
      <c r="O2119" s="2"/>
      <c r="P2119" s="2"/>
      <c r="Q2119" s="2"/>
      <c r="R2119" s="2"/>
      <c r="S2119" s="2"/>
      <c r="T2119" s="2"/>
      <c r="U2119" s="2"/>
      <c r="V2119" s="2"/>
    </row>
    <row r="2120" spans="1:22" s="127" customFormat="1" x14ac:dyDescent="0.25">
      <c r="A2120"/>
      <c r="B2120"/>
      <c r="C2120"/>
      <c r="D2120"/>
      <c r="E2120"/>
      <c r="F2120"/>
      <c r="G2120"/>
      <c r="H2120"/>
      <c r="I2120"/>
      <c r="J2120"/>
      <c r="K2120"/>
      <c r="L2120"/>
      <c r="M2120" s="2"/>
      <c r="N2120" s="2"/>
      <c r="O2120" s="2"/>
      <c r="P2120" s="2"/>
      <c r="Q2120" s="2"/>
      <c r="R2120" s="2"/>
      <c r="S2120" s="2"/>
      <c r="T2120" s="2"/>
      <c r="U2120" s="2"/>
      <c r="V2120" s="2"/>
    </row>
    <row r="2121" spans="1:22" s="127" customFormat="1" x14ac:dyDescent="0.25">
      <c r="A2121"/>
      <c r="B2121"/>
      <c r="C2121"/>
      <c r="D2121"/>
      <c r="E2121"/>
      <c r="F2121"/>
      <c r="G2121"/>
      <c r="H2121"/>
      <c r="I2121"/>
      <c r="J2121"/>
      <c r="K2121"/>
      <c r="L2121"/>
      <c r="M2121" s="2"/>
      <c r="N2121" s="2"/>
      <c r="O2121" s="2"/>
      <c r="P2121" s="2"/>
      <c r="Q2121" s="2"/>
      <c r="R2121" s="2"/>
      <c r="S2121" s="2"/>
      <c r="T2121" s="2"/>
      <c r="U2121" s="2"/>
      <c r="V2121" s="2"/>
    </row>
    <row r="2122" spans="1:22" s="127" customFormat="1" x14ac:dyDescent="0.25">
      <c r="A2122"/>
      <c r="B2122"/>
      <c r="C2122"/>
      <c r="D2122"/>
      <c r="E2122"/>
      <c r="F2122"/>
      <c r="G2122"/>
      <c r="H2122"/>
      <c r="I2122"/>
      <c r="J2122"/>
      <c r="K2122"/>
      <c r="L2122"/>
      <c r="M2122" s="2"/>
      <c r="N2122" s="2"/>
      <c r="O2122" s="2"/>
      <c r="P2122" s="2"/>
      <c r="Q2122" s="2"/>
      <c r="R2122" s="2"/>
      <c r="S2122" s="2"/>
      <c r="T2122" s="2"/>
      <c r="U2122" s="2"/>
      <c r="V2122" s="2"/>
    </row>
    <row r="2123" spans="1:22" s="127" customFormat="1" x14ac:dyDescent="0.25">
      <c r="A2123"/>
      <c r="B2123"/>
      <c r="C2123"/>
      <c r="D2123"/>
      <c r="E2123"/>
      <c r="F2123"/>
      <c r="G2123"/>
      <c r="H2123"/>
      <c r="I2123"/>
      <c r="J2123"/>
      <c r="K2123"/>
      <c r="L2123"/>
      <c r="M2123" s="2"/>
      <c r="N2123" s="2"/>
      <c r="O2123" s="2"/>
      <c r="P2123" s="2"/>
      <c r="Q2123" s="2"/>
      <c r="R2123" s="2"/>
      <c r="S2123" s="2"/>
      <c r="T2123" s="2"/>
      <c r="U2123" s="2"/>
      <c r="V2123" s="2"/>
    </row>
    <row r="2124" spans="1:22" s="127" customFormat="1" x14ac:dyDescent="0.25">
      <c r="A2124"/>
      <c r="B2124"/>
      <c r="C2124"/>
      <c r="D2124"/>
      <c r="E2124"/>
      <c r="F2124"/>
      <c r="G2124"/>
      <c r="H2124"/>
      <c r="I2124"/>
      <c r="J2124"/>
      <c r="K2124"/>
      <c r="L2124"/>
      <c r="M2124" s="2"/>
      <c r="N2124" s="2"/>
      <c r="O2124" s="2"/>
      <c r="P2124" s="2"/>
      <c r="Q2124" s="2"/>
      <c r="R2124" s="2"/>
      <c r="S2124" s="2"/>
      <c r="T2124" s="2"/>
      <c r="U2124" s="2"/>
      <c r="V2124" s="2"/>
    </row>
    <row r="2125" spans="1:22" s="127" customFormat="1" x14ac:dyDescent="0.25">
      <c r="A2125"/>
      <c r="B2125"/>
      <c r="C2125"/>
      <c r="D2125"/>
      <c r="E2125"/>
      <c r="F2125"/>
      <c r="G2125"/>
      <c r="H2125"/>
      <c r="I2125"/>
      <c r="J2125"/>
      <c r="K2125"/>
      <c r="L2125"/>
      <c r="M2125" s="2"/>
      <c r="N2125" s="2"/>
      <c r="O2125" s="2"/>
      <c r="P2125" s="2"/>
      <c r="Q2125" s="2"/>
      <c r="R2125" s="2"/>
      <c r="S2125" s="2"/>
      <c r="T2125" s="2"/>
      <c r="U2125" s="2"/>
      <c r="V2125" s="2"/>
    </row>
    <row r="2126" spans="1:22" s="127" customFormat="1" x14ac:dyDescent="0.25">
      <c r="A2126"/>
      <c r="B2126"/>
      <c r="C2126"/>
      <c r="D2126"/>
      <c r="E2126"/>
      <c r="F2126"/>
      <c r="G2126"/>
      <c r="H2126"/>
      <c r="I2126"/>
      <c r="J2126"/>
      <c r="K2126"/>
      <c r="L2126"/>
      <c r="M2126" s="2"/>
      <c r="N2126" s="2"/>
      <c r="O2126" s="2"/>
      <c r="P2126" s="2"/>
      <c r="Q2126" s="2"/>
      <c r="R2126" s="2"/>
      <c r="S2126" s="2"/>
      <c r="T2126" s="2"/>
      <c r="U2126" s="2"/>
      <c r="V2126" s="2"/>
    </row>
    <row r="2127" spans="1:22" s="127" customFormat="1" x14ac:dyDescent="0.25">
      <c r="A2127"/>
      <c r="B2127"/>
      <c r="C2127"/>
      <c r="D2127"/>
      <c r="E2127"/>
      <c r="F2127"/>
      <c r="G2127"/>
      <c r="H2127"/>
      <c r="I2127"/>
      <c r="J2127"/>
      <c r="K2127"/>
      <c r="L2127"/>
      <c r="M2127" s="2"/>
      <c r="N2127" s="2"/>
      <c r="O2127" s="2"/>
      <c r="P2127" s="2"/>
      <c r="Q2127" s="2"/>
      <c r="R2127" s="2"/>
      <c r="S2127" s="2"/>
      <c r="T2127" s="2"/>
      <c r="U2127" s="2"/>
      <c r="V2127" s="2"/>
    </row>
    <row r="2128" spans="1:22" s="127" customFormat="1" x14ac:dyDescent="0.25">
      <c r="A2128"/>
      <c r="B2128"/>
      <c r="C2128"/>
      <c r="D2128"/>
      <c r="E2128"/>
      <c r="F2128"/>
      <c r="G2128"/>
      <c r="H2128"/>
      <c r="I2128"/>
      <c r="J2128"/>
      <c r="K2128"/>
      <c r="L2128"/>
      <c r="M2128" s="2"/>
      <c r="N2128" s="2"/>
      <c r="O2128" s="2"/>
      <c r="P2128" s="2"/>
      <c r="Q2128" s="2"/>
      <c r="R2128" s="2"/>
      <c r="S2128" s="2"/>
      <c r="T2128" s="2"/>
      <c r="U2128" s="2"/>
      <c r="V2128" s="2"/>
    </row>
    <row r="2129" spans="1:22" s="127" customFormat="1" x14ac:dyDescent="0.25">
      <c r="A2129"/>
      <c r="B2129"/>
      <c r="C2129"/>
      <c r="D2129"/>
      <c r="E2129"/>
      <c r="F2129"/>
      <c r="G2129"/>
      <c r="H2129"/>
      <c r="I2129"/>
      <c r="J2129"/>
      <c r="K2129"/>
      <c r="L2129"/>
      <c r="M2129" s="2"/>
      <c r="N2129" s="2"/>
      <c r="O2129" s="2"/>
      <c r="P2129" s="2"/>
      <c r="Q2129" s="2"/>
      <c r="R2129" s="2"/>
      <c r="S2129" s="2"/>
      <c r="T2129" s="2"/>
      <c r="U2129" s="2"/>
      <c r="V2129" s="2"/>
    </row>
    <row r="2130" spans="1:22" s="127" customFormat="1" x14ac:dyDescent="0.25">
      <c r="A2130"/>
      <c r="B2130"/>
      <c r="C2130"/>
      <c r="D2130"/>
      <c r="E2130"/>
      <c r="F2130"/>
      <c r="G2130"/>
      <c r="H2130"/>
      <c r="I2130"/>
      <c r="J2130"/>
      <c r="K2130"/>
      <c r="L2130"/>
      <c r="M2130" s="2"/>
      <c r="N2130" s="2"/>
      <c r="O2130" s="2"/>
      <c r="P2130" s="2"/>
      <c r="Q2130" s="2"/>
      <c r="R2130" s="2"/>
      <c r="S2130" s="2"/>
      <c r="T2130" s="2"/>
      <c r="U2130" s="2"/>
      <c r="V2130" s="2"/>
    </row>
    <row r="2131" spans="1:22" s="127" customFormat="1" x14ac:dyDescent="0.25">
      <c r="A2131"/>
      <c r="B2131"/>
      <c r="C2131"/>
      <c r="D2131"/>
      <c r="E2131"/>
      <c r="F2131"/>
      <c r="G2131"/>
      <c r="H2131"/>
      <c r="I2131"/>
      <c r="J2131"/>
      <c r="K2131"/>
      <c r="L2131"/>
      <c r="M2131" s="2"/>
      <c r="N2131" s="2"/>
      <c r="O2131" s="2"/>
      <c r="P2131" s="2"/>
      <c r="Q2131" s="2"/>
      <c r="R2131" s="2"/>
      <c r="S2131" s="2"/>
      <c r="T2131" s="2"/>
      <c r="U2131" s="2"/>
      <c r="V2131" s="2"/>
    </row>
    <row r="2132" spans="1:22" s="127" customFormat="1" x14ac:dyDescent="0.25">
      <c r="A2132"/>
      <c r="B2132"/>
      <c r="C2132"/>
      <c r="D2132"/>
      <c r="E2132"/>
      <c r="F2132"/>
      <c r="G2132"/>
      <c r="H2132"/>
      <c r="I2132"/>
      <c r="J2132"/>
      <c r="K2132"/>
      <c r="L2132"/>
      <c r="M2132" s="2"/>
      <c r="N2132" s="2"/>
      <c r="O2132" s="2"/>
      <c r="P2132" s="2"/>
      <c r="Q2132" s="2"/>
      <c r="R2132" s="2"/>
      <c r="S2132" s="2"/>
      <c r="T2132" s="2"/>
      <c r="U2132" s="2"/>
      <c r="V2132" s="2"/>
    </row>
    <row r="2133" spans="1:22" s="127" customFormat="1" x14ac:dyDescent="0.25">
      <c r="A2133"/>
      <c r="B2133"/>
      <c r="C2133"/>
      <c r="D2133"/>
      <c r="E2133"/>
      <c r="F2133"/>
      <c r="G2133"/>
      <c r="H2133"/>
      <c r="I2133"/>
      <c r="J2133"/>
      <c r="K2133"/>
      <c r="L2133"/>
      <c r="M2133" s="2"/>
      <c r="N2133" s="2"/>
      <c r="O2133" s="2"/>
      <c r="P2133" s="2"/>
      <c r="Q2133" s="2"/>
      <c r="R2133" s="2"/>
      <c r="S2133" s="2"/>
      <c r="T2133" s="2"/>
      <c r="U2133" s="2"/>
      <c r="V2133" s="2"/>
    </row>
    <row r="2134" spans="1:22" s="127" customFormat="1" x14ac:dyDescent="0.25">
      <c r="A2134"/>
      <c r="B2134"/>
      <c r="C2134"/>
      <c r="D2134"/>
      <c r="E2134"/>
      <c r="F2134"/>
      <c r="G2134"/>
      <c r="H2134"/>
      <c r="I2134"/>
      <c r="J2134"/>
      <c r="K2134"/>
      <c r="L2134"/>
      <c r="M2134" s="2"/>
      <c r="N2134" s="2"/>
      <c r="O2134" s="2"/>
      <c r="P2134" s="2"/>
      <c r="Q2134" s="2"/>
      <c r="R2134" s="2"/>
      <c r="S2134" s="2"/>
      <c r="T2134" s="2"/>
      <c r="U2134" s="2"/>
      <c r="V2134" s="2"/>
    </row>
    <row r="2135" spans="1:22" s="127" customFormat="1" x14ac:dyDescent="0.25">
      <c r="A2135"/>
      <c r="B2135"/>
      <c r="C2135"/>
      <c r="D2135"/>
      <c r="E2135"/>
      <c r="F2135"/>
      <c r="G2135"/>
      <c r="H2135"/>
      <c r="I2135"/>
      <c r="J2135"/>
      <c r="K2135"/>
      <c r="L2135"/>
      <c r="M2135" s="2"/>
      <c r="N2135" s="2"/>
      <c r="O2135" s="2"/>
      <c r="P2135" s="2"/>
      <c r="Q2135" s="2"/>
      <c r="R2135" s="2"/>
      <c r="S2135" s="2"/>
      <c r="T2135" s="2"/>
      <c r="U2135" s="2"/>
      <c r="V2135" s="2"/>
    </row>
    <row r="2136" spans="1:22" s="127" customFormat="1" x14ac:dyDescent="0.25">
      <c r="A2136"/>
      <c r="B2136"/>
      <c r="C2136"/>
      <c r="D2136"/>
      <c r="E2136"/>
      <c r="F2136"/>
      <c r="G2136"/>
      <c r="H2136"/>
      <c r="I2136"/>
      <c r="J2136"/>
      <c r="K2136"/>
      <c r="L2136"/>
      <c r="M2136" s="2"/>
      <c r="N2136" s="2"/>
      <c r="O2136" s="2"/>
      <c r="P2136" s="2"/>
      <c r="Q2136" s="2"/>
      <c r="R2136" s="2"/>
      <c r="S2136" s="2"/>
      <c r="T2136" s="2"/>
      <c r="U2136" s="2"/>
      <c r="V2136" s="2"/>
    </row>
    <row r="2137" spans="1:22" s="127" customFormat="1" x14ac:dyDescent="0.25">
      <c r="A2137"/>
      <c r="B2137"/>
      <c r="C2137"/>
      <c r="D2137"/>
      <c r="E2137"/>
      <c r="F2137"/>
      <c r="G2137"/>
      <c r="H2137"/>
      <c r="I2137"/>
      <c r="J2137"/>
      <c r="K2137"/>
      <c r="L2137"/>
      <c r="M2137" s="2"/>
      <c r="N2137" s="2"/>
      <c r="O2137" s="2"/>
      <c r="P2137" s="2"/>
      <c r="Q2137" s="2"/>
      <c r="R2137" s="2"/>
      <c r="S2137" s="2"/>
      <c r="T2137" s="2"/>
      <c r="U2137" s="2"/>
      <c r="V2137" s="2"/>
    </row>
    <row r="2138" spans="1:22" s="127" customFormat="1" x14ac:dyDescent="0.25">
      <c r="A2138"/>
      <c r="B2138"/>
      <c r="C2138"/>
      <c r="D2138"/>
      <c r="E2138"/>
      <c r="F2138"/>
      <c r="G2138"/>
      <c r="H2138"/>
      <c r="I2138"/>
      <c r="J2138"/>
      <c r="K2138"/>
      <c r="L2138"/>
      <c r="M2138" s="2"/>
      <c r="N2138" s="2"/>
      <c r="O2138" s="2"/>
      <c r="P2138" s="2"/>
      <c r="Q2138" s="2"/>
      <c r="R2138" s="2"/>
      <c r="S2138" s="2"/>
      <c r="T2138" s="2"/>
      <c r="U2138" s="2"/>
      <c r="V2138" s="2"/>
    </row>
    <row r="2139" spans="1:22" s="127" customFormat="1" x14ac:dyDescent="0.25">
      <c r="A2139"/>
      <c r="B2139"/>
      <c r="C2139"/>
      <c r="D2139"/>
      <c r="E2139"/>
      <c r="F2139"/>
      <c r="G2139"/>
      <c r="H2139"/>
      <c r="I2139"/>
      <c r="J2139"/>
      <c r="K2139"/>
      <c r="L2139"/>
      <c r="M2139" s="2"/>
      <c r="N2139" s="2"/>
      <c r="O2139" s="2"/>
      <c r="P2139" s="2"/>
      <c r="Q2139" s="2"/>
      <c r="R2139" s="2"/>
      <c r="S2139" s="2"/>
      <c r="T2139" s="2"/>
      <c r="U2139" s="2"/>
      <c r="V2139" s="2"/>
    </row>
    <row r="2140" spans="1:22" s="127" customFormat="1" x14ac:dyDescent="0.25">
      <c r="A2140"/>
      <c r="B2140"/>
      <c r="C2140"/>
      <c r="D2140"/>
      <c r="E2140"/>
      <c r="F2140"/>
      <c r="G2140"/>
      <c r="H2140"/>
      <c r="I2140"/>
      <c r="J2140"/>
      <c r="K2140"/>
      <c r="L2140"/>
      <c r="M2140" s="2"/>
      <c r="N2140" s="2"/>
      <c r="O2140" s="2"/>
      <c r="P2140" s="2"/>
      <c r="Q2140" s="2"/>
      <c r="R2140" s="2"/>
      <c r="S2140" s="2"/>
      <c r="T2140" s="2"/>
      <c r="U2140" s="2"/>
      <c r="V2140" s="2"/>
    </row>
    <row r="2141" spans="1:22" s="127" customFormat="1" x14ac:dyDescent="0.25">
      <c r="A2141"/>
      <c r="B2141"/>
      <c r="C2141"/>
      <c r="D2141"/>
      <c r="E2141"/>
      <c r="F2141"/>
      <c r="G2141"/>
      <c r="H2141"/>
      <c r="I2141"/>
      <c r="J2141"/>
      <c r="K2141"/>
      <c r="L2141"/>
      <c r="M2141" s="2"/>
      <c r="N2141" s="2"/>
      <c r="O2141" s="2"/>
      <c r="P2141" s="2"/>
      <c r="Q2141" s="2"/>
      <c r="R2141" s="2"/>
      <c r="S2141" s="2"/>
      <c r="T2141" s="2"/>
      <c r="U2141" s="2"/>
      <c r="V2141" s="2"/>
    </row>
    <row r="2142" spans="1:22" s="127" customFormat="1" x14ac:dyDescent="0.25">
      <c r="A2142"/>
      <c r="B2142"/>
      <c r="C2142"/>
      <c r="D2142"/>
      <c r="E2142"/>
      <c r="F2142"/>
      <c r="G2142"/>
      <c r="H2142"/>
      <c r="I2142"/>
      <c r="J2142"/>
      <c r="K2142"/>
      <c r="L2142"/>
      <c r="M2142" s="2"/>
      <c r="N2142" s="2"/>
      <c r="O2142" s="2"/>
      <c r="P2142" s="2"/>
      <c r="Q2142" s="2"/>
      <c r="R2142" s="2"/>
      <c r="S2142" s="2"/>
      <c r="T2142" s="2"/>
      <c r="U2142" s="2"/>
      <c r="V2142" s="2"/>
    </row>
    <row r="2143" spans="1:22" s="127" customFormat="1" x14ac:dyDescent="0.25">
      <c r="A2143"/>
      <c r="B2143"/>
      <c r="C2143"/>
      <c r="D2143"/>
      <c r="E2143"/>
      <c r="F2143"/>
      <c r="G2143"/>
      <c r="H2143"/>
      <c r="I2143"/>
      <c r="J2143"/>
      <c r="K2143"/>
      <c r="L2143"/>
      <c r="M2143" s="2"/>
      <c r="N2143" s="2"/>
      <c r="O2143" s="2"/>
      <c r="P2143" s="2"/>
      <c r="Q2143" s="2"/>
      <c r="R2143" s="2"/>
      <c r="S2143" s="2"/>
      <c r="T2143" s="2"/>
      <c r="U2143" s="2"/>
      <c r="V2143" s="2"/>
    </row>
    <row r="2144" spans="1:22" s="127" customFormat="1" x14ac:dyDescent="0.25">
      <c r="A2144"/>
      <c r="B2144"/>
      <c r="C2144"/>
      <c r="D2144"/>
      <c r="E2144"/>
      <c r="F2144"/>
      <c r="G2144"/>
      <c r="H2144"/>
      <c r="I2144"/>
      <c r="J2144"/>
      <c r="K2144"/>
      <c r="L2144"/>
      <c r="M2144" s="2"/>
      <c r="N2144" s="2"/>
      <c r="O2144" s="2"/>
      <c r="P2144" s="2"/>
      <c r="Q2144" s="2"/>
      <c r="R2144" s="2"/>
      <c r="S2144" s="2"/>
      <c r="T2144" s="2"/>
      <c r="U2144" s="2"/>
      <c r="V2144" s="2"/>
    </row>
    <row r="2145" spans="1:22" s="127" customFormat="1" x14ac:dyDescent="0.25">
      <c r="A2145"/>
      <c r="B2145"/>
      <c r="C2145"/>
      <c r="D2145"/>
      <c r="E2145"/>
      <c r="F2145"/>
      <c r="G2145"/>
      <c r="H2145"/>
      <c r="I2145"/>
      <c r="J2145"/>
      <c r="K2145"/>
      <c r="L2145"/>
      <c r="M2145" s="2"/>
      <c r="N2145" s="2"/>
      <c r="O2145" s="2"/>
      <c r="P2145" s="2"/>
      <c r="Q2145" s="2"/>
      <c r="R2145" s="2"/>
      <c r="S2145" s="2"/>
      <c r="T2145" s="2"/>
      <c r="U2145" s="2"/>
      <c r="V2145" s="2"/>
    </row>
    <row r="2146" spans="1:22" s="127" customFormat="1" x14ac:dyDescent="0.25">
      <c r="A2146"/>
      <c r="B2146"/>
      <c r="C2146"/>
      <c r="D2146"/>
      <c r="E2146"/>
      <c r="F2146"/>
      <c r="G2146"/>
      <c r="H2146"/>
      <c r="I2146"/>
      <c r="J2146"/>
      <c r="K2146"/>
      <c r="L2146"/>
      <c r="M2146" s="2"/>
      <c r="N2146" s="2"/>
      <c r="O2146" s="2"/>
      <c r="P2146" s="2"/>
      <c r="Q2146" s="2"/>
      <c r="R2146" s="2"/>
      <c r="S2146" s="2"/>
      <c r="T2146" s="2"/>
      <c r="U2146" s="2"/>
      <c r="V2146" s="2"/>
    </row>
    <row r="2147" spans="1:22" s="127" customFormat="1" x14ac:dyDescent="0.25">
      <c r="A2147"/>
      <c r="B2147"/>
      <c r="C2147"/>
      <c r="D2147"/>
      <c r="E2147"/>
      <c r="F2147"/>
      <c r="G2147"/>
      <c r="H2147"/>
      <c r="I2147"/>
      <c r="J2147"/>
      <c r="K2147"/>
      <c r="L2147"/>
      <c r="M2147" s="2"/>
      <c r="N2147" s="2"/>
      <c r="O2147" s="2"/>
      <c r="P2147" s="2"/>
      <c r="Q2147" s="2"/>
      <c r="R2147" s="2"/>
      <c r="S2147" s="2"/>
      <c r="T2147" s="2"/>
      <c r="U2147" s="2"/>
      <c r="V2147" s="2"/>
    </row>
    <row r="2148" spans="1:22" s="127" customFormat="1" x14ac:dyDescent="0.25">
      <c r="A2148"/>
      <c r="B2148"/>
      <c r="C2148"/>
      <c r="D2148"/>
      <c r="E2148"/>
      <c r="F2148"/>
      <c r="G2148"/>
      <c r="H2148"/>
      <c r="I2148"/>
      <c r="J2148"/>
      <c r="K2148"/>
      <c r="L2148"/>
      <c r="M2148" s="2"/>
      <c r="N2148" s="2"/>
      <c r="O2148" s="2"/>
      <c r="P2148" s="2"/>
      <c r="Q2148" s="2"/>
      <c r="R2148" s="2"/>
      <c r="S2148" s="2"/>
      <c r="T2148" s="2"/>
      <c r="U2148" s="2"/>
      <c r="V2148" s="2"/>
    </row>
    <row r="2149" spans="1:22" s="127" customFormat="1" x14ac:dyDescent="0.25">
      <c r="A2149"/>
      <c r="B2149"/>
      <c r="C2149"/>
      <c r="D2149"/>
      <c r="E2149"/>
      <c r="F2149"/>
      <c r="G2149"/>
      <c r="H2149"/>
      <c r="I2149"/>
      <c r="J2149"/>
      <c r="K2149"/>
      <c r="L2149"/>
      <c r="M2149" s="2"/>
      <c r="N2149" s="2"/>
      <c r="O2149" s="2"/>
      <c r="P2149" s="2"/>
      <c r="Q2149" s="2"/>
      <c r="R2149" s="2"/>
      <c r="S2149" s="2"/>
      <c r="T2149" s="2"/>
      <c r="U2149" s="2"/>
      <c r="V2149" s="2"/>
    </row>
    <row r="2150" spans="1:22" s="127" customFormat="1" x14ac:dyDescent="0.25">
      <c r="A2150"/>
      <c r="B2150"/>
      <c r="C2150"/>
      <c r="D2150"/>
      <c r="E2150"/>
      <c r="F2150"/>
      <c r="G2150"/>
      <c r="H2150"/>
      <c r="I2150"/>
      <c r="J2150"/>
      <c r="K2150"/>
      <c r="L2150"/>
      <c r="M2150" s="2"/>
      <c r="N2150" s="2"/>
      <c r="O2150" s="2"/>
      <c r="P2150" s="2"/>
      <c r="Q2150" s="2"/>
      <c r="R2150" s="2"/>
      <c r="S2150" s="2"/>
      <c r="T2150" s="2"/>
      <c r="U2150" s="2"/>
      <c r="V2150" s="2"/>
    </row>
    <row r="2151" spans="1:22" s="127" customFormat="1" x14ac:dyDescent="0.25">
      <c r="A2151"/>
      <c r="B2151"/>
      <c r="C2151"/>
      <c r="D2151"/>
      <c r="E2151"/>
      <c r="F2151"/>
      <c r="G2151"/>
      <c r="H2151"/>
      <c r="I2151"/>
      <c r="J2151"/>
      <c r="K2151"/>
      <c r="L2151"/>
      <c r="M2151" s="2"/>
      <c r="N2151" s="2"/>
      <c r="O2151" s="2"/>
      <c r="P2151" s="2"/>
      <c r="Q2151" s="2"/>
      <c r="R2151" s="2"/>
      <c r="S2151" s="2"/>
      <c r="T2151" s="2"/>
      <c r="U2151" s="2"/>
      <c r="V2151" s="2"/>
    </row>
    <row r="2152" spans="1:22" s="127" customFormat="1" x14ac:dyDescent="0.25">
      <c r="A2152"/>
      <c r="B2152"/>
      <c r="C2152"/>
      <c r="D2152"/>
      <c r="E2152"/>
      <c r="F2152"/>
      <c r="G2152"/>
      <c r="H2152"/>
      <c r="I2152"/>
      <c r="J2152"/>
      <c r="K2152"/>
      <c r="L2152"/>
      <c r="M2152" s="2"/>
      <c r="N2152" s="2"/>
      <c r="O2152" s="2"/>
      <c r="P2152" s="2"/>
      <c r="Q2152" s="2"/>
      <c r="R2152" s="2"/>
      <c r="S2152" s="2"/>
      <c r="T2152" s="2"/>
      <c r="U2152" s="2"/>
      <c r="V2152" s="2"/>
    </row>
    <row r="2153" spans="1:22" s="127" customFormat="1" x14ac:dyDescent="0.25">
      <c r="A2153"/>
      <c r="B2153"/>
      <c r="C2153"/>
      <c r="D2153"/>
      <c r="E2153"/>
      <c r="F2153"/>
      <c r="G2153"/>
      <c r="H2153"/>
      <c r="I2153"/>
      <c r="J2153"/>
      <c r="K2153"/>
      <c r="L2153"/>
      <c r="M2153" s="2"/>
      <c r="N2153" s="2"/>
      <c r="O2153" s="2"/>
      <c r="P2153" s="2"/>
      <c r="Q2153" s="2"/>
      <c r="R2153" s="2"/>
      <c r="S2153" s="2"/>
      <c r="T2153" s="2"/>
      <c r="U2153" s="2"/>
      <c r="V2153" s="2"/>
    </row>
    <row r="2154" spans="1:22" s="127" customFormat="1" x14ac:dyDescent="0.25">
      <c r="A2154"/>
      <c r="B2154"/>
      <c r="C2154"/>
      <c r="D2154"/>
      <c r="E2154"/>
      <c r="F2154"/>
      <c r="G2154"/>
      <c r="H2154"/>
      <c r="I2154"/>
      <c r="J2154"/>
      <c r="K2154"/>
      <c r="L2154"/>
      <c r="M2154" s="2"/>
      <c r="N2154" s="2"/>
      <c r="O2154" s="2"/>
      <c r="P2154" s="2"/>
      <c r="Q2154" s="2"/>
      <c r="R2154" s="2"/>
      <c r="S2154" s="2"/>
      <c r="T2154" s="2"/>
      <c r="U2154" s="2"/>
      <c r="V2154" s="2"/>
    </row>
    <row r="2155" spans="1:22" s="127" customFormat="1" x14ac:dyDescent="0.25">
      <c r="A2155"/>
      <c r="B2155"/>
      <c r="C2155"/>
      <c r="D2155"/>
      <c r="E2155"/>
      <c r="F2155"/>
      <c r="G2155"/>
      <c r="H2155"/>
      <c r="I2155"/>
      <c r="J2155"/>
      <c r="K2155"/>
      <c r="L2155"/>
      <c r="M2155" s="2"/>
      <c r="N2155" s="2"/>
      <c r="O2155" s="2"/>
      <c r="P2155" s="2"/>
      <c r="Q2155" s="2"/>
      <c r="R2155" s="2"/>
      <c r="S2155" s="2"/>
      <c r="T2155" s="2"/>
      <c r="U2155" s="2"/>
      <c r="V2155" s="2"/>
    </row>
    <row r="2156" spans="1:22" s="127" customFormat="1" x14ac:dyDescent="0.25">
      <c r="A2156"/>
      <c r="B2156"/>
      <c r="C2156"/>
      <c r="D2156"/>
      <c r="E2156"/>
      <c r="F2156"/>
      <c r="G2156"/>
      <c r="H2156"/>
      <c r="I2156"/>
      <c r="J2156"/>
      <c r="K2156"/>
      <c r="L2156"/>
      <c r="M2156" s="2"/>
      <c r="N2156" s="2"/>
      <c r="O2156" s="2"/>
      <c r="P2156" s="2"/>
      <c r="Q2156" s="2"/>
      <c r="R2156" s="2"/>
      <c r="S2156" s="2"/>
      <c r="T2156" s="2"/>
      <c r="U2156" s="2"/>
      <c r="V2156" s="2"/>
    </row>
    <row r="2157" spans="1:22" s="127" customFormat="1" x14ac:dyDescent="0.25">
      <c r="A2157"/>
      <c r="B2157"/>
      <c r="C2157"/>
      <c r="D2157"/>
      <c r="E2157"/>
      <c r="F2157"/>
      <c r="G2157"/>
      <c r="H2157"/>
      <c r="I2157"/>
      <c r="J2157"/>
      <c r="K2157"/>
      <c r="L2157"/>
      <c r="M2157" s="2"/>
      <c r="N2157" s="2"/>
      <c r="O2157" s="2"/>
      <c r="P2157" s="2"/>
      <c r="Q2157" s="2"/>
      <c r="R2157" s="2"/>
      <c r="S2157" s="2"/>
      <c r="T2157" s="2"/>
      <c r="U2157" s="2"/>
      <c r="V2157" s="2"/>
    </row>
    <row r="2158" spans="1:22" s="127" customFormat="1" x14ac:dyDescent="0.25">
      <c r="A2158"/>
      <c r="B2158"/>
      <c r="C2158"/>
      <c r="D2158"/>
      <c r="E2158"/>
      <c r="F2158"/>
      <c r="G2158"/>
      <c r="H2158"/>
      <c r="I2158"/>
      <c r="J2158"/>
      <c r="K2158"/>
      <c r="L2158"/>
      <c r="M2158" s="2"/>
      <c r="N2158" s="2"/>
      <c r="O2158" s="2"/>
      <c r="P2158" s="2"/>
      <c r="Q2158" s="2"/>
      <c r="R2158" s="2"/>
      <c r="S2158" s="2"/>
      <c r="T2158" s="2"/>
      <c r="U2158" s="2"/>
      <c r="V2158" s="2"/>
    </row>
    <row r="2159" spans="1:22" s="127" customFormat="1" x14ac:dyDescent="0.25">
      <c r="A2159"/>
      <c r="B2159"/>
      <c r="C2159"/>
      <c r="D2159"/>
      <c r="E2159"/>
      <c r="F2159"/>
      <c r="G2159"/>
      <c r="H2159"/>
      <c r="I2159"/>
      <c r="J2159"/>
      <c r="K2159"/>
      <c r="L2159"/>
      <c r="M2159" s="2"/>
      <c r="N2159" s="2"/>
      <c r="O2159" s="2"/>
      <c r="P2159" s="2"/>
      <c r="Q2159" s="2"/>
      <c r="R2159" s="2"/>
      <c r="S2159" s="2"/>
      <c r="T2159" s="2"/>
      <c r="U2159" s="2"/>
      <c r="V2159" s="2"/>
    </row>
    <row r="2160" spans="1:22" s="127" customFormat="1" x14ac:dyDescent="0.25">
      <c r="A2160"/>
      <c r="B2160"/>
      <c r="C2160"/>
      <c r="D2160"/>
      <c r="E2160"/>
      <c r="F2160"/>
      <c r="G2160"/>
      <c r="H2160"/>
      <c r="I2160"/>
      <c r="J2160"/>
      <c r="K2160"/>
      <c r="L2160"/>
      <c r="M2160" s="2"/>
      <c r="N2160" s="2"/>
      <c r="O2160" s="2"/>
      <c r="P2160" s="2"/>
      <c r="Q2160" s="2"/>
      <c r="R2160" s="2"/>
      <c r="S2160" s="2"/>
      <c r="T2160" s="2"/>
      <c r="U2160" s="2"/>
      <c r="V2160" s="2"/>
    </row>
    <row r="2161" spans="1:22" s="127" customFormat="1" x14ac:dyDescent="0.25">
      <c r="A2161"/>
      <c r="B2161"/>
      <c r="C2161"/>
      <c r="D2161"/>
      <c r="E2161"/>
      <c r="F2161"/>
      <c r="G2161"/>
      <c r="H2161"/>
      <c r="I2161"/>
      <c r="J2161"/>
      <c r="K2161"/>
      <c r="L2161"/>
      <c r="M2161" s="2"/>
      <c r="N2161" s="2"/>
      <c r="O2161" s="2"/>
      <c r="P2161" s="2"/>
      <c r="Q2161" s="2"/>
      <c r="R2161" s="2"/>
      <c r="S2161" s="2"/>
      <c r="T2161" s="2"/>
      <c r="U2161" s="2"/>
      <c r="V2161" s="2"/>
    </row>
    <row r="2162" spans="1:22" s="127" customFormat="1" x14ac:dyDescent="0.25">
      <c r="A2162"/>
      <c r="B2162"/>
      <c r="C2162"/>
      <c r="D2162"/>
      <c r="E2162"/>
      <c r="F2162"/>
      <c r="G2162"/>
      <c r="H2162"/>
      <c r="I2162"/>
      <c r="J2162"/>
      <c r="K2162"/>
      <c r="L2162"/>
      <c r="M2162" s="2"/>
      <c r="N2162" s="2"/>
      <c r="O2162" s="2"/>
      <c r="P2162" s="2"/>
      <c r="Q2162" s="2"/>
      <c r="R2162" s="2"/>
      <c r="S2162" s="2"/>
      <c r="T2162" s="2"/>
      <c r="U2162" s="2"/>
      <c r="V2162" s="2"/>
    </row>
    <row r="2163" spans="1:22" s="127" customFormat="1" x14ac:dyDescent="0.25">
      <c r="A2163"/>
      <c r="B2163"/>
      <c r="C2163"/>
      <c r="D2163"/>
      <c r="E2163"/>
      <c r="F2163"/>
      <c r="G2163"/>
      <c r="H2163"/>
      <c r="I2163"/>
      <c r="J2163"/>
      <c r="K2163"/>
      <c r="L2163"/>
      <c r="M2163" s="2"/>
      <c r="N2163" s="2"/>
      <c r="O2163" s="2"/>
      <c r="P2163" s="2"/>
      <c r="Q2163" s="2"/>
      <c r="R2163" s="2"/>
      <c r="S2163" s="2"/>
      <c r="T2163" s="2"/>
      <c r="U2163" s="2"/>
      <c r="V2163" s="2"/>
    </row>
    <row r="2164" spans="1:22" s="127" customFormat="1" x14ac:dyDescent="0.25">
      <c r="A2164"/>
      <c r="B2164"/>
      <c r="C2164"/>
      <c r="D2164"/>
      <c r="E2164"/>
      <c r="F2164"/>
      <c r="G2164"/>
      <c r="H2164"/>
      <c r="I2164"/>
      <c r="J2164"/>
      <c r="K2164"/>
      <c r="L2164"/>
      <c r="M2164" s="2"/>
      <c r="N2164" s="2"/>
      <c r="O2164" s="2"/>
      <c r="P2164" s="2"/>
      <c r="Q2164" s="2"/>
      <c r="R2164" s="2"/>
      <c r="S2164" s="2"/>
      <c r="T2164" s="2"/>
      <c r="U2164" s="2"/>
      <c r="V2164" s="2"/>
    </row>
    <row r="2165" spans="1:22" s="127" customFormat="1" x14ac:dyDescent="0.25">
      <c r="A2165"/>
      <c r="B2165"/>
      <c r="C2165"/>
      <c r="D2165"/>
      <c r="E2165"/>
      <c r="F2165"/>
      <c r="G2165"/>
      <c r="H2165"/>
      <c r="I2165"/>
      <c r="J2165"/>
      <c r="K2165"/>
      <c r="L2165"/>
      <c r="M2165" s="2"/>
      <c r="N2165" s="2"/>
      <c r="O2165" s="2"/>
      <c r="P2165" s="2"/>
      <c r="Q2165" s="2"/>
      <c r="R2165" s="2"/>
      <c r="S2165" s="2"/>
      <c r="T2165" s="2"/>
      <c r="U2165" s="2"/>
      <c r="V2165" s="2"/>
    </row>
    <row r="2166" spans="1:22" s="127" customFormat="1" x14ac:dyDescent="0.25">
      <c r="A2166"/>
      <c r="B2166"/>
      <c r="C2166"/>
      <c r="D2166"/>
      <c r="E2166"/>
      <c r="F2166"/>
      <c r="G2166"/>
      <c r="H2166"/>
      <c r="I2166"/>
      <c r="J2166"/>
      <c r="K2166"/>
      <c r="L2166"/>
      <c r="M2166" s="2"/>
      <c r="N2166" s="2"/>
      <c r="O2166" s="2"/>
      <c r="P2166" s="2"/>
      <c r="Q2166" s="2"/>
      <c r="R2166" s="2"/>
      <c r="S2166" s="2"/>
      <c r="T2166" s="2"/>
      <c r="U2166" s="2"/>
      <c r="V2166" s="2"/>
    </row>
    <row r="2167" spans="1:22" s="127" customFormat="1" x14ac:dyDescent="0.25">
      <c r="A2167"/>
      <c r="B2167"/>
      <c r="C2167"/>
      <c r="D2167"/>
      <c r="E2167"/>
      <c r="F2167"/>
      <c r="G2167"/>
      <c r="H2167"/>
      <c r="I2167"/>
      <c r="J2167"/>
      <c r="K2167"/>
      <c r="L2167"/>
      <c r="M2167" s="2"/>
      <c r="N2167" s="2"/>
      <c r="O2167" s="2"/>
      <c r="P2167" s="2"/>
      <c r="Q2167" s="2"/>
      <c r="R2167" s="2"/>
      <c r="S2167" s="2"/>
      <c r="T2167" s="2"/>
      <c r="U2167" s="2"/>
      <c r="V2167" s="2"/>
    </row>
    <row r="2168" spans="1:22" s="127" customFormat="1" x14ac:dyDescent="0.25">
      <c r="A2168"/>
      <c r="B2168"/>
      <c r="C2168"/>
      <c r="D2168"/>
      <c r="E2168"/>
      <c r="F2168"/>
      <c r="G2168"/>
      <c r="H2168"/>
      <c r="I2168"/>
      <c r="J2168"/>
      <c r="K2168"/>
      <c r="L2168"/>
      <c r="M2168" s="2"/>
      <c r="N2168" s="2"/>
      <c r="O2168" s="2"/>
      <c r="P2168" s="2"/>
      <c r="Q2168" s="2"/>
      <c r="R2168" s="2"/>
      <c r="S2168" s="2"/>
      <c r="T2168" s="2"/>
      <c r="U2168" s="2"/>
      <c r="V2168" s="2"/>
    </row>
    <row r="2169" spans="1:22" s="127" customFormat="1" x14ac:dyDescent="0.25">
      <c r="A2169"/>
      <c r="B2169"/>
      <c r="C2169"/>
      <c r="D2169"/>
      <c r="E2169"/>
      <c r="F2169"/>
      <c r="G2169"/>
      <c r="H2169"/>
      <c r="I2169"/>
      <c r="J2169"/>
      <c r="K2169"/>
      <c r="L2169"/>
      <c r="M2169" s="2"/>
      <c r="N2169" s="2"/>
      <c r="O2169" s="2"/>
      <c r="P2169" s="2"/>
      <c r="Q2169" s="2"/>
      <c r="R2169" s="2"/>
      <c r="S2169" s="2"/>
      <c r="T2169" s="2"/>
      <c r="U2169" s="2"/>
      <c r="V2169" s="2"/>
    </row>
    <row r="2170" spans="1:22" s="127" customFormat="1" x14ac:dyDescent="0.25">
      <c r="A2170"/>
      <c r="B2170"/>
      <c r="C2170"/>
      <c r="D2170"/>
      <c r="E2170"/>
      <c r="F2170"/>
      <c r="G2170"/>
      <c r="H2170"/>
      <c r="I2170"/>
      <c r="J2170"/>
      <c r="K2170"/>
      <c r="L2170"/>
      <c r="M2170" s="2"/>
      <c r="N2170" s="2"/>
      <c r="O2170" s="2"/>
      <c r="P2170" s="2"/>
      <c r="Q2170" s="2"/>
      <c r="R2170" s="2"/>
      <c r="S2170" s="2"/>
      <c r="T2170" s="2"/>
      <c r="U2170" s="2"/>
      <c r="V2170" s="2"/>
    </row>
    <row r="2171" spans="1:22" s="127" customFormat="1" x14ac:dyDescent="0.25">
      <c r="A2171"/>
      <c r="B2171"/>
      <c r="C2171"/>
      <c r="D2171"/>
      <c r="E2171"/>
      <c r="F2171"/>
      <c r="G2171"/>
      <c r="H2171"/>
      <c r="I2171"/>
      <c r="J2171"/>
      <c r="K2171"/>
      <c r="L2171"/>
      <c r="M2171" s="2"/>
      <c r="N2171" s="2"/>
      <c r="O2171" s="2"/>
      <c r="P2171" s="2"/>
      <c r="Q2171" s="2"/>
      <c r="R2171" s="2"/>
      <c r="S2171" s="2"/>
      <c r="T2171" s="2"/>
      <c r="U2171" s="2"/>
      <c r="V2171" s="2"/>
    </row>
    <row r="2172" spans="1:22" s="127" customFormat="1" x14ac:dyDescent="0.25">
      <c r="A2172"/>
      <c r="B2172"/>
      <c r="C2172"/>
      <c r="D2172"/>
      <c r="E2172"/>
      <c r="F2172"/>
      <c r="G2172"/>
      <c r="H2172"/>
      <c r="I2172"/>
      <c r="J2172"/>
      <c r="K2172"/>
      <c r="L2172"/>
      <c r="M2172" s="2"/>
      <c r="N2172" s="2"/>
      <c r="O2172" s="2"/>
      <c r="P2172" s="2"/>
      <c r="Q2172" s="2"/>
      <c r="R2172" s="2"/>
      <c r="S2172" s="2"/>
      <c r="T2172" s="2"/>
      <c r="U2172" s="2"/>
      <c r="V2172" s="2"/>
    </row>
    <row r="2173" spans="1:22" s="127" customFormat="1" x14ac:dyDescent="0.25">
      <c r="A2173"/>
      <c r="B2173"/>
      <c r="C2173"/>
      <c r="D2173"/>
      <c r="E2173"/>
      <c r="F2173"/>
      <c r="G2173"/>
      <c r="H2173"/>
      <c r="I2173"/>
      <c r="J2173"/>
      <c r="K2173"/>
      <c r="L2173"/>
      <c r="M2173" s="2"/>
      <c r="N2173" s="2"/>
      <c r="O2173" s="2"/>
      <c r="P2173" s="2"/>
      <c r="Q2173" s="2"/>
      <c r="R2173" s="2"/>
      <c r="S2173" s="2"/>
      <c r="T2173" s="2"/>
      <c r="U2173" s="2"/>
      <c r="V2173" s="2"/>
    </row>
    <row r="2174" spans="1:22" s="127" customFormat="1" x14ac:dyDescent="0.25">
      <c r="A2174"/>
      <c r="B2174"/>
      <c r="C2174"/>
      <c r="D2174"/>
      <c r="E2174"/>
      <c r="F2174"/>
      <c r="G2174"/>
      <c r="H2174"/>
      <c r="I2174"/>
      <c r="J2174"/>
      <c r="K2174"/>
      <c r="L2174"/>
      <c r="M2174" s="2"/>
      <c r="N2174" s="2"/>
      <c r="O2174" s="2"/>
      <c r="P2174" s="2"/>
      <c r="Q2174" s="2"/>
      <c r="R2174" s="2"/>
      <c r="S2174" s="2"/>
      <c r="T2174" s="2"/>
      <c r="U2174" s="2"/>
      <c r="V2174" s="2"/>
    </row>
    <row r="2175" spans="1:22" s="127" customFormat="1" x14ac:dyDescent="0.25">
      <c r="A2175"/>
      <c r="B2175"/>
      <c r="C2175"/>
      <c r="D2175"/>
      <c r="E2175"/>
      <c r="F2175"/>
      <c r="G2175"/>
      <c r="H2175"/>
      <c r="I2175"/>
      <c r="J2175"/>
      <c r="K2175"/>
      <c r="L2175"/>
      <c r="M2175" s="2"/>
      <c r="N2175" s="2"/>
      <c r="O2175" s="2"/>
      <c r="P2175" s="2"/>
      <c r="Q2175" s="2"/>
      <c r="R2175" s="2"/>
      <c r="S2175" s="2"/>
      <c r="T2175" s="2"/>
      <c r="U2175" s="2"/>
      <c r="V2175" s="2"/>
    </row>
    <row r="2176" spans="1:22" s="127" customFormat="1" x14ac:dyDescent="0.25">
      <c r="A2176"/>
      <c r="B2176"/>
      <c r="C2176"/>
      <c r="D2176"/>
      <c r="E2176"/>
      <c r="F2176"/>
      <c r="G2176"/>
      <c r="H2176"/>
      <c r="I2176"/>
      <c r="J2176"/>
      <c r="K2176"/>
      <c r="L2176"/>
      <c r="M2176" s="2"/>
      <c r="N2176" s="2"/>
      <c r="O2176" s="2"/>
      <c r="P2176" s="2"/>
      <c r="Q2176" s="2"/>
      <c r="R2176" s="2"/>
      <c r="S2176" s="2"/>
      <c r="T2176" s="2"/>
      <c r="U2176" s="2"/>
      <c r="V2176" s="2"/>
    </row>
    <row r="2177" spans="1:22" s="127" customFormat="1" x14ac:dyDescent="0.25">
      <c r="A2177"/>
      <c r="B2177"/>
      <c r="C2177"/>
      <c r="D2177"/>
      <c r="E2177"/>
      <c r="F2177"/>
      <c r="G2177"/>
      <c r="H2177"/>
      <c r="I2177"/>
      <c r="J2177"/>
      <c r="K2177"/>
      <c r="L2177"/>
      <c r="M2177" s="2"/>
      <c r="N2177" s="2"/>
      <c r="O2177" s="2"/>
      <c r="P2177" s="2"/>
      <c r="Q2177" s="2"/>
      <c r="R2177" s="2"/>
      <c r="S2177" s="2"/>
      <c r="T2177" s="2"/>
      <c r="U2177" s="2"/>
      <c r="V2177" s="2"/>
    </row>
    <row r="2178" spans="1:22" s="127" customFormat="1" x14ac:dyDescent="0.25">
      <c r="A2178"/>
      <c r="B2178"/>
      <c r="C2178"/>
      <c r="D2178"/>
      <c r="E2178"/>
      <c r="F2178"/>
      <c r="G2178"/>
      <c r="H2178"/>
      <c r="I2178"/>
      <c r="J2178"/>
      <c r="K2178"/>
      <c r="L2178"/>
      <c r="M2178" s="2"/>
      <c r="N2178" s="2"/>
      <c r="O2178" s="2"/>
      <c r="P2178" s="2"/>
      <c r="Q2178" s="2"/>
      <c r="R2178" s="2"/>
      <c r="S2178" s="2"/>
      <c r="T2178" s="2"/>
      <c r="U2178" s="2"/>
      <c r="V2178" s="2"/>
    </row>
    <row r="2179" spans="1:22" s="127" customFormat="1" x14ac:dyDescent="0.25">
      <c r="A2179"/>
      <c r="B2179"/>
      <c r="C2179"/>
      <c r="D2179"/>
      <c r="E2179"/>
      <c r="F2179"/>
      <c r="G2179"/>
      <c r="H2179"/>
      <c r="I2179"/>
      <c r="J2179"/>
      <c r="K2179"/>
      <c r="L2179"/>
      <c r="M2179" s="2"/>
      <c r="N2179" s="2"/>
      <c r="O2179" s="2"/>
      <c r="P2179" s="2"/>
      <c r="Q2179" s="2"/>
      <c r="R2179" s="2"/>
      <c r="S2179" s="2"/>
      <c r="T2179" s="2"/>
      <c r="U2179" s="2"/>
      <c r="V2179" s="2"/>
    </row>
    <row r="2180" spans="1:22" s="127" customFormat="1" x14ac:dyDescent="0.25">
      <c r="A2180"/>
      <c r="B2180"/>
      <c r="C2180"/>
      <c r="D2180"/>
      <c r="E2180"/>
      <c r="F2180"/>
      <c r="G2180"/>
      <c r="H2180"/>
      <c r="I2180"/>
      <c r="J2180"/>
      <c r="K2180"/>
      <c r="L2180"/>
      <c r="M2180" s="2"/>
      <c r="N2180" s="2"/>
      <c r="O2180" s="2"/>
      <c r="P2180" s="2"/>
      <c r="Q2180" s="2"/>
      <c r="R2180" s="2"/>
      <c r="S2180" s="2"/>
      <c r="T2180" s="2"/>
      <c r="U2180" s="2"/>
      <c r="V2180" s="2"/>
    </row>
    <row r="2181" spans="1:22" s="127" customFormat="1" x14ac:dyDescent="0.25">
      <c r="A2181"/>
      <c r="B2181"/>
      <c r="C2181"/>
      <c r="D2181"/>
      <c r="E2181"/>
      <c r="F2181"/>
      <c r="G2181"/>
      <c r="H2181"/>
      <c r="I2181"/>
      <c r="J2181"/>
      <c r="K2181"/>
      <c r="L2181"/>
      <c r="M2181" s="2"/>
      <c r="N2181" s="2"/>
      <c r="O2181" s="2"/>
      <c r="P2181" s="2"/>
      <c r="Q2181" s="2"/>
      <c r="R2181" s="2"/>
      <c r="S2181" s="2"/>
      <c r="T2181" s="2"/>
      <c r="U2181" s="2"/>
      <c r="V2181" s="2"/>
    </row>
    <row r="2182" spans="1:22" s="127" customFormat="1" x14ac:dyDescent="0.25">
      <c r="A2182"/>
      <c r="B2182"/>
      <c r="C2182"/>
      <c r="D2182"/>
      <c r="E2182"/>
      <c r="F2182"/>
      <c r="G2182"/>
      <c r="H2182"/>
      <c r="I2182"/>
      <c r="J2182"/>
      <c r="K2182"/>
      <c r="L2182"/>
      <c r="M2182" s="2"/>
      <c r="N2182" s="2"/>
      <c r="O2182" s="2"/>
      <c r="P2182" s="2"/>
      <c r="Q2182" s="2"/>
      <c r="R2182" s="2"/>
      <c r="S2182" s="2"/>
      <c r="T2182" s="2"/>
      <c r="U2182" s="2"/>
      <c r="V2182" s="2"/>
    </row>
    <row r="2183" spans="1:22" s="127" customFormat="1" x14ac:dyDescent="0.25">
      <c r="A2183"/>
      <c r="B2183"/>
      <c r="C2183"/>
      <c r="D2183"/>
      <c r="E2183"/>
      <c r="F2183"/>
      <c r="G2183"/>
      <c r="H2183"/>
      <c r="I2183"/>
      <c r="J2183"/>
      <c r="K2183"/>
      <c r="L2183"/>
      <c r="M2183" s="2"/>
      <c r="N2183" s="2"/>
      <c r="O2183" s="2"/>
      <c r="P2183" s="2"/>
      <c r="Q2183" s="2"/>
      <c r="R2183" s="2"/>
      <c r="S2183" s="2"/>
      <c r="T2183" s="2"/>
      <c r="U2183" s="2"/>
      <c r="V2183" s="2"/>
    </row>
    <row r="2184" spans="1:22" s="127" customFormat="1" x14ac:dyDescent="0.25">
      <c r="A2184"/>
      <c r="B2184"/>
      <c r="C2184"/>
      <c r="D2184"/>
      <c r="E2184"/>
      <c r="F2184"/>
      <c r="G2184"/>
      <c r="H2184"/>
      <c r="I2184"/>
      <c r="J2184"/>
      <c r="K2184"/>
      <c r="L2184"/>
      <c r="M2184" s="2"/>
      <c r="N2184" s="2"/>
      <c r="O2184" s="2"/>
      <c r="P2184" s="2"/>
      <c r="Q2184" s="2"/>
      <c r="R2184" s="2"/>
      <c r="S2184" s="2"/>
      <c r="T2184" s="2"/>
      <c r="U2184" s="2"/>
      <c r="V2184" s="2"/>
    </row>
    <row r="2185" spans="1:22" s="127" customFormat="1" x14ac:dyDescent="0.25">
      <c r="A2185"/>
      <c r="B2185"/>
      <c r="C2185"/>
      <c r="D2185"/>
      <c r="E2185"/>
      <c r="F2185"/>
      <c r="G2185"/>
      <c r="H2185"/>
      <c r="I2185"/>
      <c r="J2185"/>
      <c r="K2185"/>
      <c r="L2185"/>
      <c r="M2185" s="2"/>
      <c r="N2185" s="2"/>
      <c r="O2185" s="2"/>
      <c r="P2185" s="2"/>
      <c r="Q2185" s="2"/>
      <c r="R2185" s="2"/>
      <c r="S2185" s="2"/>
      <c r="T2185" s="2"/>
      <c r="U2185" s="2"/>
      <c r="V2185" s="2"/>
    </row>
    <row r="2186" spans="1:22" s="127" customFormat="1" x14ac:dyDescent="0.25">
      <c r="A2186"/>
      <c r="B2186"/>
      <c r="C2186"/>
      <c r="D2186"/>
      <c r="E2186"/>
      <c r="F2186"/>
      <c r="G2186"/>
      <c r="H2186"/>
      <c r="I2186"/>
      <c r="J2186"/>
      <c r="K2186"/>
      <c r="L2186"/>
      <c r="M2186" s="2"/>
      <c r="N2186" s="2"/>
      <c r="O2186" s="2"/>
      <c r="P2186" s="2"/>
      <c r="Q2186" s="2"/>
      <c r="R2186" s="2"/>
      <c r="S2186" s="2"/>
      <c r="T2186" s="2"/>
      <c r="U2186" s="2"/>
      <c r="V2186" s="2"/>
    </row>
    <row r="2187" spans="1:22" s="127" customFormat="1" x14ac:dyDescent="0.25">
      <c r="A2187"/>
      <c r="B2187"/>
      <c r="C2187"/>
      <c r="D2187"/>
      <c r="E2187"/>
      <c r="F2187"/>
      <c r="G2187"/>
      <c r="H2187"/>
      <c r="I2187"/>
      <c r="J2187"/>
      <c r="K2187"/>
      <c r="L2187"/>
      <c r="M2187" s="2"/>
      <c r="N2187" s="2"/>
      <c r="O2187" s="2"/>
      <c r="P2187" s="2"/>
      <c r="Q2187" s="2"/>
      <c r="R2187" s="2"/>
      <c r="S2187" s="2"/>
      <c r="T2187" s="2"/>
      <c r="U2187" s="2"/>
      <c r="V2187" s="2"/>
    </row>
    <row r="2188" spans="1:22" s="127" customFormat="1" x14ac:dyDescent="0.25">
      <c r="A2188"/>
      <c r="B2188"/>
      <c r="C2188"/>
      <c r="D2188"/>
      <c r="E2188"/>
      <c r="F2188"/>
      <c r="G2188"/>
      <c r="H2188"/>
      <c r="I2188"/>
      <c r="J2188"/>
      <c r="K2188"/>
      <c r="L2188"/>
      <c r="M2188" s="2"/>
      <c r="N2188" s="2"/>
      <c r="O2188" s="2"/>
      <c r="P2188" s="2"/>
      <c r="Q2188" s="2"/>
      <c r="R2188" s="2"/>
      <c r="S2188" s="2"/>
      <c r="T2188" s="2"/>
      <c r="U2188" s="2"/>
      <c r="V2188" s="2"/>
    </row>
    <row r="2189" spans="1:22" s="127" customFormat="1" x14ac:dyDescent="0.25">
      <c r="A2189"/>
      <c r="B2189"/>
      <c r="C2189"/>
      <c r="D2189"/>
      <c r="E2189"/>
      <c r="F2189"/>
      <c r="G2189"/>
      <c r="H2189"/>
      <c r="I2189"/>
      <c r="J2189"/>
      <c r="K2189"/>
      <c r="L2189"/>
      <c r="M2189" s="2"/>
      <c r="N2189" s="2"/>
      <c r="O2189" s="2"/>
      <c r="P2189" s="2"/>
      <c r="Q2189" s="2"/>
      <c r="R2189" s="2"/>
      <c r="S2189" s="2"/>
      <c r="T2189" s="2"/>
      <c r="U2189" s="2"/>
      <c r="V2189" s="2"/>
    </row>
    <row r="2190" spans="1:22" s="127" customFormat="1" x14ac:dyDescent="0.25">
      <c r="A2190"/>
      <c r="B2190"/>
      <c r="C2190"/>
      <c r="D2190"/>
      <c r="E2190"/>
      <c r="F2190"/>
      <c r="G2190"/>
      <c r="H2190"/>
      <c r="I2190"/>
      <c r="J2190"/>
      <c r="K2190"/>
      <c r="L2190"/>
      <c r="M2190" s="2"/>
      <c r="N2190" s="2"/>
      <c r="O2190" s="2"/>
      <c r="P2190" s="2"/>
      <c r="Q2190" s="2"/>
      <c r="R2190" s="2"/>
      <c r="S2190" s="2"/>
      <c r="T2190" s="2"/>
      <c r="U2190" s="2"/>
      <c r="V2190" s="2"/>
    </row>
    <row r="2191" spans="1:22" s="127" customFormat="1" x14ac:dyDescent="0.25">
      <c r="A2191"/>
      <c r="B2191"/>
      <c r="C2191"/>
      <c r="D2191"/>
      <c r="E2191"/>
      <c r="F2191"/>
      <c r="G2191"/>
      <c r="H2191"/>
      <c r="I2191"/>
      <c r="J2191"/>
      <c r="K2191"/>
      <c r="L2191"/>
      <c r="M2191" s="2"/>
      <c r="N2191" s="2"/>
      <c r="O2191" s="2"/>
      <c r="P2191" s="2"/>
      <c r="Q2191" s="2"/>
      <c r="R2191" s="2"/>
      <c r="S2191" s="2"/>
      <c r="T2191" s="2"/>
      <c r="U2191" s="2"/>
      <c r="V2191" s="2"/>
    </row>
    <row r="2192" spans="1:22" s="127" customFormat="1" x14ac:dyDescent="0.25">
      <c r="A2192"/>
      <c r="B2192"/>
      <c r="C2192"/>
      <c r="D2192"/>
      <c r="E2192"/>
      <c r="F2192"/>
      <c r="G2192"/>
      <c r="H2192"/>
      <c r="I2192"/>
      <c r="J2192"/>
      <c r="K2192"/>
      <c r="L2192"/>
      <c r="M2192" s="2"/>
      <c r="N2192" s="2"/>
      <c r="O2192" s="2"/>
      <c r="P2192" s="2"/>
      <c r="Q2192" s="2"/>
      <c r="R2192" s="2"/>
      <c r="S2192" s="2"/>
      <c r="T2192" s="2"/>
      <c r="U2192" s="2"/>
      <c r="V2192" s="2"/>
    </row>
    <row r="2193" spans="1:22" s="127" customFormat="1" x14ac:dyDescent="0.25">
      <c r="A2193"/>
      <c r="B2193"/>
      <c r="C2193"/>
      <c r="D2193"/>
      <c r="E2193"/>
      <c r="F2193"/>
      <c r="G2193"/>
      <c r="H2193"/>
      <c r="I2193"/>
      <c r="J2193"/>
      <c r="K2193"/>
      <c r="L2193"/>
      <c r="M2193" s="2"/>
      <c r="N2193" s="2"/>
      <c r="O2193" s="2"/>
      <c r="P2193" s="2"/>
      <c r="Q2193" s="2"/>
      <c r="R2193" s="2"/>
      <c r="S2193" s="2"/>
      <c r="T2193" s="2"/>
      <c r="U2193" s="2"/>
      <c r="V2193" s="2"/>
    </row>
    <row r="2194" spans="1:22" s="127" customFormat="1" x14ac:dyDescent="0.25">
      <c r="A2194"/>
      <c r="B2194"/>
      <c r="C2194"/>
      <c r="D2194"/>
      <c r="E2194"/>
      <c r="F2194"/>
      <c r="G2194"/>
      <c r="H2194"/>
      <c r="I2194"/>
      <c r="J2194"/>
      <c r="K2194"/>
      <c r="L2194"/>
      <c r="M2194" s="2"/>
      <c r="N2194" s="2"/>
      <c r="O2194" s="2"/>
      <c r="P2194" s="2"/>
      <c r="Q2194" s="2"/>
      <c r="R2194" s="2"/>
      <c r="S2194" s="2"/>
      <c r="T2194" s="2"/>
      <c r="U2194" s="2"/>
      <c r="V2194" s="2"/>
    </row>
    <row r="2195" spans="1:22" s="127" customFormat="1" x14ac:dyDescent="0.25">
      <c r="A2195"/>
      <c r="B2195"/>
      <c r="C2195"/>
      <c r="D2195"/>
      <c r="E2195"/>
      <c r="F2195"/>
      <c r="G2195"/>
      <c r="H2195"/>
      <c r="I2195"/>
      <c r="J2195"/>
      <c r="K2195"/>
      <c r="L2195"/>
      <c r="M2195" s="2"/>
      <c r="N2195" s="2"/>
      <c r="O2195" s="2"/>
      <c r="P2195" s="2"/>
      <c r="Q2195" s="2"/>
      <c r="R2195" s="2"/>
      <c r="S2195" s="2"/>
      <c r="T2195" s="2"/>
      <c r="U2195" s="2"/>
      <c r="V2195" s="2"/>
    </row>
    <row r="2196" spans="1:22" s="127" customFormat="1" x14ac:dyDescent="0.25">
      <c r="A2196"/>
      <c r="B2196"/>
      <c r="C2196"/>
      <c r="D2196"/>
      <c r="E2196"/>
      <c r="F2196"/>
      <c r="G2196"/>
      <c r="H2196"/>
      <c r="I2196"/>
      <c r="J2196"/>
      <c r="K2196"/>
      <c r="L2196"/>
      <c r="M2196" s="2"/>
      <c r="N2196" s="2"/>
      <c r="O2196" s="2"/>
      <c r="P2196" s="2"/>
      <c r="Q2196" s="2"/>
      <c r="R2196" s="2"/>
      <c r="S2196" s="2"/>
      <c r="T2196" s="2"/>
      <c r="U2196" s="2"/>
      <c r="V2196" s="2"/>
    </row>
    <row r="2197" spans="1:22" s="127" customFormat="1" x14ac:dyDescent="0.25">
      <c r="A2197"/>
      <c r="B2197"/>
      <c r="C2197"/>
      <c r="D2197"/>
      <c r="E2197"/>
      <c r="F2197"/>
      <c r="G2197"/>
      <c r="H2197"/>
      <c r="I2197"/>
      <c r="J2197"/>
      <c r="K2197"/>
      <c r="L2197"/>
      <c r="M2197" s="2"/>
      <c r="N2197" s="2"/>
      <c r="O2197" s="2"/>
      <c r="P2197" s="2"/>
      <c r="Q2197" s="2"/>
      <c r="R2197" s="2"/>
      <c r="S2197" s="2"/>
      <c r="T2197" s="2"/>
      <c r="U2197" s="2"/>
      <c r="V2197" s="2"/>
    </row>
    <row r="2198" spans="1:22" s="127" customFormat="1" x14ac:dyDescent="0.25">
      <c r="A2198"/>
      <c r="B2198"/>
      <c r="C2198"/>
      <c r="D2198"/>
      <c r="E2198"/>
      <c r="F2198"/>
      <c r="G2198"/>
      <c r="H2198"/>
      <c r="I2198"/>
      <c r="J2198"/>
      <c r="K2198"/>
      <c r="L2198"/>
      <c r="M2198" s="2"/>
      <c r="N2198" s="2"/>
      <c r="O2198" s="2"/>
      <c r="P2198" s="2"/>
      <c r="Q2198" s="2"/>
      <c r="R2198" s="2"/>
      <c r="S2198" s="2"/>
      <c r="T2198" s="2"/>
      <c r="U2198" s="2"/>
      <c r="V2198" s="2"/>
    </row>
    <row r="2199" spans="1:22" s="127" customFormat="1" x14ac:dyDescent="0.25">
      <c r="A2199"/>
      <c r="B2199"/>
      <c r="C2199"/>
      <c r="D2199"/>
      <c r="E2199"/>
      <c r="F2199"/>
      <c r="G2199"/>
      <c r="H2199"/>
      <c r="I2199"/>
      <c r="J2199"/>
      <c r="K2199"/>
      <c r="L2199"/>
      <c r="M2199" s="2"/>
      <c r="N2199" s="2"/>
      <c r="O2199" s="2"/>
      <c r="P2199" s="2"/>
      <c r="Q2199" s="2"/>
      <c r="R2199" s="2"/>
      <c r="S2199" s="2"/>
      <c r="T2199" s="2"/>
      <c r="U2199" s="2"/>
      <c r="V2199" s="2"/>
    </row>
    <row r="2200" spans="1:22" s="127" customFormat="1" x14ac:dyDescent="0.25">
      <c r="A2200"/>
      <c r="B2200"/>
      <c r="C2200"/>
      <c r="D2200"/>
      <c r="E2200"/>
      <c r="F2200"/>
      <c r="G2200"/>
      <c r="H2200"/>
      <c r="I2200"/>
      <c r="J2200"/>
      <c r="K2200"/>
      <c r="L2200"/>
      <c r="M2200" s="2"/>
      <c r="N2200" s="2"/>
      <c r="O2200" s="2"/>
      <c r="P2200" s="2"/>
      <c r="Q2200" s="2"/>
      <c r="R2200" s="2"/>
      <c r="S2200" s="2"/>
      <c r="T2200" s="2"/>
      <c r="U2200" s="2"/>
      <c r="V2200" s="2"/>
    </row>
    <row r="2201" spans="1:22" s="127" customFormat="1" x14ac:dyDescent="0.25">
      <c r="A2201"/>
      <c r="B2201"/>
      <c r="C2201"/>
      <c r="D2201"/>
      <c r="E2201"/>
      <c r="F2201"/>
      <c r="G2201"/>
      <c r="H2201"/>
      <c r="I2201"/>
      <c r="J2201"/>
      <c r="K2201"/>
      <c r="L2201"/>
      <c r="M2201" s="2"/>
      <c r="N2201" s="2"/>
      <c r="O2201" s="2"/>
      <c r="P2201" s="2"/>
      <c r="Q2201" s="2"/>
      <c r="R2201" s="2"/>
      <c r="S2201" s="2"/>
      <c r="T2201" s="2"/>
      <c r="U2201" s="2"/>
      <c r="V2201" s="2"/>
    </row>
    <row r="2202" spans="1:22" s="127" customFormat="1" x14ac:dyDescent="0.25">
      <c r="A2202"/>
      <c r="B2202"/>
      <c r="C2202"/>
      <c r="D2202"/>
      <c r="E2202"/>
      <c r="F2202"/>
      <c r="G2202"/>
      <c r="H2202"/>
      <c r="I2202"/>
      <c r="J2202"/>
      <c r="K2202"/>
      <c r="L2202"/>
      <c r="M2202" s="2"/>
      <c r="N2202" s="2"/>
      <c r="O2202" s="2"/>
      <c r="P2202" s="2"/>
      <c r="Q2202" s="2"/>
      <c r="R2202" s="2"/>
      <c r="S2202" s="2"/>
      <c r="T2202" s="2"/>
      <c r="U2202" s="2"/>
      <c r="V2202" s="2"/>
    </row>
    <row r="2203" spans="1:22" s="127" customFormat="1" x14ac:dyDescent="0.25">
      <c r="A2203"/>
      <c r="B2203"/>
      <c r="C2203"/>
      <c r="D2203"/>
      <c r="E2203"/>
      <c r="F2203"/>
      <c r="G2203"/>
      <c r="H2203"/>
      <c r="I2203"/>
      <c r="J2203"/>
      <c r="K2203"/>
      <c r="L2203"/>
      <c r="M2203" s="2"/>
      <c r="N2203" s="2"/>
      <c r="O2203" s="2"/>
      <c r="P2203" s="2"/>
      <c r="Q2203" s="2"/>
      <c r="R2203" s="2"/>
      <c r="S2203" s="2"/>
      <c r="T2203" s="2"/>
      <c r="U2203" s="2"/>
      <c r="V2203" s="2"/>
    </row>
    <row r="2204" spans="1:22" s="127" customFormat="1" x14ac:dyDescent="0.25">
      <c r="A2204"/>
      <c r="B2204"/>
      <c r="C2204"/>
      <c r="D2204"/>
      <c r="E2204"/>
      <c r="F2204"/>
      <c r="G2204"/>
      <c r="H2204"/>
      <c r="I2204"/>
      <c r="J2204"/>
      <c r="K2204"/>
      <c r="L2204"/>
      <c r="M2204" s="2"/>
      <c r="N2204" s="2"/>
      <c r="O2204" s="2"/>
      <c r="P2204" s="2"/>
      <c r="Q2204" s="2"/>
      <c r="R2204" s="2"/>
      <c r="S2204" s="2"/>
      <c r="T2204" s="2"/>
      <c r="U2204" s="2"/>
      <c r="V2204" s="2"/>
    </row>
    <row r="2205" spans="1:22" s="127" customFormat="1" x14ac:dyDescent="0.25">
      <c r="A2205"/>
      <c r="B2205"/>
      <c r="C2205"/>
      <c r="D2205"/>
      <c r="E2205"/>
      <c r="F2205"/>
      <c r="G2205"/>
      <c r="H2205"/>
      <c r="I2205"/>
      <c r="J2205"/>
      <c r="K2205"/>
      <c r="L2205"/>
      <c r="M2205" s="2"/>
      <c r="N2205" s="2"/>
      <c r="O2205" s="2"/>
      <c r="P2205" s="2"/>
      <c r="Q2205" s="2"/>
      <c r="R2205" s="2"/>
      <c r="S2205" s="2"/>
      <c r="T2205" s="2"/>
      <c r="U2205" s="2"/>
      <c r="V2205" s="2"/>
    </row>
    <row r="2206" spans="1:22" s="127" customFormat="1" x14ac:dyDescent="0.25">
      <c r="A2206"/>
      <c r="B2206"/>
      <c r="C2206"/>
      <c r="D2206"/>
      <c r="E2206"/>
      <c r="F2206"/>
      <c r="G2206"/>
      <c r="H2206"/>
      <c r="I2206"/>
      <c r="J2206"/>
      <c r="K2206"/>
      <c r="L2206"/>
      <c r="M2206" s="2"/>
      <c r="N2206" s="2"/>
      <c r="O2206" s="2"/>
      <c r="P2206" s="2"/>
      <c r="Q2206" s="2"/>
      <c r="R2206" s="2"/>
      <c r="S2206" s="2"/>
      <c r="T2206" s="2"/>
      <c r="U2206" s="2"/>
      <c r="V2206" s="2"/>
    </row>
    <row r="2207" spans="1:22" s="127" customFormat="1" x14ac:dyDescent="0.25">
      <c r="A2207"/>
      <c r="B2207"/>
      <c r="C2207"/>
      <c r="D2207"/>
      <c r="E2207"/>
      <c r="F2207"/>
      <c r="G2207"/>
      <c r="H2207"/>
      <c r="I2207"/>
      <c r="J2207"/>
      <c r="K2207"/>
      <c r="L2207"/>
      <c r="M2207" s="2"/>
      <c r="N2207" s="2"/>
      <c r="O2207" s="2"/>
      <c r="P2207" s="2"/>
      <c r="Q2207" s="2"/>
      <c r="R2207" s="2"/>
      <c r="S2207" s="2"/>
      <c r="T2207" s="2"/>
      <c r="U2207" s="2"/>
      <c r="V2207" s="2"/>
    </row>
    <row r="2208" spans="1:22" s="127" customFormat="1" x14ac:dyDescent="0.25">
      <c r="A2208"/>
      <c r="B2208"/>
      <c r="C2208"/>
      <c r="D2208"/>
      <c r="E2208"/>
      <c r="F2208"/>
      <c r="G2208"/>
      <c r="H2208"/>
      <c r="I2208"/>
      <c r="J2208"/>
      <c r="K2208"/>
      <c r="L2208"/>
      <c r="M2208" s="2"/>
      <c r="N2208" s="2"/>
      <c r="O2208" s="2"/>
      <c r="P2208" s="2"/>
      <c r="Q2208" s="2"/>
      <c r="R2208" s="2"/>
      <c r="S2208" s="2"/>
      <c r="T2208" s="2"/>
      <c r="U2208" s="2"/>
      <c r="V2208" s="2"/>
    </row>
    <row r="2209" spans="1:22" s="127" customFormat="1" x14ac:dyDescent="0.25">
      <c r="A2209"/>
      <c r="B2209"/>
      <c r="C2209"/>
      <c r="D2209"/>
      <c r="E2209"/>
      <c r="F2209"/>
      <c r="G2209"/>
      <c r="H2209"/>
      <c r="I2209"/>
      <c r="J2209"/>
      <c r="K2209"/>
      <c r="L2209"/>
      <c r="M2209" s="2"/>
      <c r="N2209" s="2"/>
      <c r="O2209" s="2"/>
      <c r="P2209" s="2"/>
      <c r="Q2209" s="2"/>
      <c r="R2209" s="2"/>
      <c r="S2209" s="2"/>
      <c r="T2209" s="2"/>
      <c r="U2209" s="2"/>
      <c r="V2209" s="2"/>
    </row>
    <row r="2210" spans="1:22" s="127" customFormat="1" x14ac:dyDescent="0.25">
      <c r="A2210"/>
      <c r="B2210"/>
      <c r="C2210"/>
      <c r="D2210"/>
      <c r="E2210"/>
      <c r="F2210"/>
      <c r="G2210"/>
      <c r="H2210"/>
      <c r="I2210"/>
      <c r="J2210"/>
      <c r="K2210"/>
      <c r="L2210"/>
      <c r="M2210" s="2"/>
      <c r="N2210" s="2"/>
      <c r="O2210" s="2"/>
      <c r="P2210" s="2"/>
      <c r="Q2210" s="2"/>
      <c r="R2210" s="2"/>
      <c r="S2210" s="2"/>
      <c r="T2210" s="2"/>
      <c r="U2210" s="2"/>
      <c r="V2210" s="2"/>
    </row>
    <row r="2211" spans="1:22" s="127" customFormat="1" x14ac:dyDescent="0.25">
      <c r="A2211"/>
      <c r="B2211"/>
      <c r="C2211"/>
      <c r="D2211"/>
      <c r="E2211"/>
      <c r="F2211"/>
      <c r="G2211"/>
      <c r="H2211"/>
      <c r="I2211"/>
      <c r="J2211"/>
      <c r="K2211"/>
      <c r="L2211"/>
      <c r="M2211" s="2"/>
      <c r="N2211" s="2"/>
      <c r="O2211" s="2"/>
      <c r="P2211" s="2"/>
      <c r="Q2211" s="2"/>
      <c r="R2211" s="2"/>
      <c r="S2211" s="2"/>
      <c r="T2211" s="2"/>
      <c r="U2211" s="2"/>
      <c r="V2211" s="2"/>
    </row>
    <row r="2212" spans="1:22" s="127" customFormat="1" x14ac:dyDescent="0.25">
      <c r="A2212"/>
      <c r="B2212"/>
      <c r="C2212"/>
      <c r="D2212"/>
      <c r="E2212"/>
      <c r="F2212"/>
      <c r="G2212"/>
      <c r="H2212"/>
      <c r="I2212"/>
      <c r="J2212"/>
      <c r="K2212"/>
      <c r="L2212"/>
      <c r="M2212" s="2"/>
      <c r="N2212" s="2"/>
      <c r="O2212" s="2"/>
      <c r="P2212" s="2"/>
      <c r="Q2212" s="2"/>
      <c r="R2212" s="2"/>
      <c r="S2212" s="2"/>
      <c r="T2212" s="2"/>
      <c r="U2212" s="2"/>
      <c r="V2212" s="2"/>
    </row>
    <row r="2213" spans="1:22" s="127" customFormat="1" x14ac:dyDescent="0.25">
      <c r="A2213"/>
      <c r="B2213"/>
      <c r="C2213"/>
      <c r="D2213"/>
      <c r="E2213"/>
      <c r="F2213"/>
      <c r="G2213"/>
      <c r="H2213"/>
      <c r="I2213"/>
      <c r="J2213"/>
      <c r="K2213"/>
      <c r="L2213"/>
      <c r="M2213" s="2"/>
      <c r="N2213" s="2"/>
      <c r="O2213" s="2"/>
      <c r="P2213" s="2"/>
      <c r="Q2213" s="2"/>
      <c r="R2213" s="2"/>
      <c r="S2213" s="2"/>
      <c r="T2213" s="2"/>
      <c r="U2213" s="2"/>
      <c r="V2213" s="2"/>
    </row>
    <row r="2214" spans="1:22" s="127" customFormat="1" x14ac:dyDescent="0.25">
      <c r="A2214"/>
      <c r="B2214"/>
      <c r="C2214"/>
      <c r="D2214"/>
      <c r="E2214"/>
      <c r="F2214"/>
      <c r="G2214"/>
      <c r="H2214"/>
      <c r="I2214"/>
      <c r="J2214"/>
      <c r="K2214"/>
      <c r="L2214"/>
      <c r="M2214" s="2"/>
      <c r="N2214" s="2"/>
      <c r="O2214" s="2"/>
      <c r="P2214" s="2"/>
      <c r="Q2214" s="2"/>
      <c r="R2214" s="2"/>
      <c r="S2214" s="2"/>
      <c r="T2214" s="2"/>
      <c r="U2214" s="2"/>
      <c r="V2214" s="2"/>
    </row>
    <row r="2215" spans="1:22" s="127" customFormat="1" x14ac:dyDescent="0.25">
      <c r="A2215"/>
      <c r="B2215"/>
      <c r="C2215"/>
      <c r="D2215"/>
      <c r="E2215"/>
      <c r="F2215"/>
      <c r="G2215"/>
      <c r="H2215"/>
      <c r="I2215"/>
      <c r="J2215"/>
      <c r="K2215"/>
      <c r="L2215"/>
      <c r="M2215" s="2"/>
      <c r="N2215" s="2"/>
      <c r="O2215" s="2"/>
      <c r="P2215" s="2"/>
      <c r="Q2215" s="2"/>
      <c r="R2215" s="2"/>
      <c r="S2215" s="2"/>
      <c r="T2215" s="2"/>
      <c r="U2215" s="2"/>
      <c r="V2215" s="2"/>
    </row>
    <row r="2216" spans="1:22" s="127" customFormat="1" x14ac:dyDescent="0.25">
      <c r="A2216"/>
      <c r="B2216"/>
      <c r="C2216"/>
      <c r="D2216"/>
      <c r="E2216"/>
      <c r="F2216"/>
      <c r="G2216"/>
      <c r="H2216"/>
      <c r="I2216"/>
      <c r="J2216"/>
      <c r="K2216"/>
      <c r="L2216"/>
      <c r="M2216" s="2"/>
      <c r="N2216" s="2"/>
      <c r="O2216" s="2"/>
      <c r="P2216" s="2"/>
      <c r="Q2216" s="2"/>
      <c r="R2216" s="2"/>
      <c r="S2216" s="2"/>
      <c r="T2216" s="2"/>
      <c r="U2216" s="2"/>
      <c r="V2216" s="2"/>
    </row>
    <row r="2217" spans="1:22" s="127" customFormat="1" x14ac:dyDescent="0.25">
      <c r="A2217"/>
      <c r="B2217"/>
      <c r="C2217"/>
      <c r="D2217"/>
      <c r="E2217"/>
      <c r="F2217"/>
      <c r="G2217"/>
      <c r="H2217"/>
      <c r="I2217"/>
      <c r="J2217"/>
      <c r="K2217"/>
      <c r="L2217"/>
      <c r="M2217" s="2"/>
      <c r="N2217" s="2"/>
      <c r="O2217" s="2"/>
      <c r="P2217" s="2"/>
      <c r="Q2217" s="2"/>
      <c r="R2217" s="2"/>
      <c r="S2217" s="2"/>
      <c r="T2217" s="2"/>
      <c r="U2217" s="2"/>
      <c r="V2217" s="2"/>
    </row>
    <row r="2218" spans="1:22" s="127" customFormat="1" x14ac:dyDescent="0.25">
      <c r="A2218"/>
      <c r="B2218"/>
      <c r="C2218"/>
      <c r="D2218"/>
      <c r="E2218"/>
      <c r="F2218"/>
      <c r="G2218"/>
      <c r="H2218"/>
      <c r="I2218"/>
      <c r="J2218"/>
      <c r="K2218"/>
      <c r="L2218"/>
      <c r="M2218" s="2"/>
      <c r="N2218" s="2"/>
      <c r="O2218" s="2"/>
      <c r="P2218" s="2"/>
      <c r="Q2218" s="2"/>
      <c r="R2218" s="2"/>
      <c r="S2218" s="2"/>
      <c r="T2218" s="2"/>
      <c r="U2218" s="2"/>
      <c r="V2218" s="2"/>
    </row>
    <row r="2219" spans="1:22" s="127" customFormat="1" x14ac:dyDescent="0.25">
      <c r="A2219"/>
      <c r="B2219"/>
      <c r="C2219"/>
      <c r="D2219"/>
      <c r="E2219"/>
      <c r="F2219"/>
      <c r="G2219"/>
      <c r="H2219"/>
      <c r="I2219"/>
      <c r="J2219"/>
      <c r="K2219"/>
      <c r="L2219"/>
      <c r="M2219" s="2"/>
      <c r="N2219" s="2"/>
      <c r="O2219" s="2"/>
      <c r="P2219" s="2"/>
      <c r="Q2219" s="2"/>
      <c r="R2219" s="2"/>
      <c r="S2219" s="2"/>
      <c r="T2219" s="2"/>
      <c r="U2219" s="2"/>
      <c r="V2219" s="2"/>
    </row>
    <row r="2220" spans="1:22" s="127" customFormat="1" x14ac:dyDescent="0.25">
      <c r="A2220"/>
      <c r="B2220"/>
      <c r="C2220"/>
      <c r="D2220"/>
      <c r="E2220"/>
      <c r="F2220"/>
      <c r="G2220"/>
      <c r="H2220"/>
      <c r="I2220"/>
      <c r="J2220"/>
      <c r="K2220"/>
      <c r="L2220"/>
      <c r="M2220" s="2"/>
      <c r="N2220" s="2"/>
      <c r="O2220" s="2"/>
      <c r="P2220" s="2"/>
      <c r="Q2220" s="2"/>
      <c r="R2220" s="2"/>
      <c r="S2220" s="2"/>
      <c r="T2220" s="2"/>
      <c r="U2220" s="2"/>
      <c r="V2220" s="2"/>
    </row>
    <row r="2221" spans="1:22" s="127" customFormat="1" x14ac:dyDescent="0.25">
      <c r="A2221"/>
      <c r="B2221"/>
      <c r="C2221"/>
      <c r="D2221"/>
      <c r="E2221"/>
      <c r="F2221"/>
      <c r="G2221"/>
      <c r="H2221"/>
      <c r="I2221"/>
      <c r="J2221"/>
      <c r="K2221"/>
      <c r="L2221"/>
      <c r="M2221" s="2"/>
      <c r="N2221" s="2"/>
      <c r="O2221" s="2"/>
      <c r="P2221" s="2"/>
      <c r="Q2221" s="2"/>
      <c r="R2221" s="2"/>
      <c r="S2221" s="2"/>
      <c r="T2221" s="2"/>
      <c r="U2221" s="2"/>
      <c r="V2221" s="2"/>
    </row>
    <row r="2222" spans="1:22" s="127" customFormat="1" x14ac:dyDescent="0.25">
      <c r="A2222"/>
      <c r="B2222"/>
      <c r="C2222"/>
      <c r="D2222"/>
      <c r="E2222"/>
      <c r="F2222"/>
      <c r="G2222"/>
      <c r="H2222"/>
      <c r="I2222"/>
      <c r="J2222"/>
      <c r="K2222"/>
      <c r="L2222"/>
      <c r="M2222" s="2"/>
      <c r="N2222" s="2"/>
      <c r="O2222" s="2"/>
      <c r="P2222" s="2"/>
      <c r="Q2222" s="2"/>
      <c r="R2222" s="2"/>
      <c r="S2222" s="2"/>
      <c r="T2222" s="2"/>
      <c r="U2222" s="2"/>
      <c r="V2222" s="2"/>
    </row>
    <row r="2223" spans="1:22" s="127" customFormat="1" x14ac:dyDescent="0.25">
      <c r="A2223"/>
      <c r="B2223"/>
      <c r="C2223"/>
      <c r="D2223"/>
      <c r="E2223"/>
      <c r="F2223"/>
      <c r="G2223"/>
      <c r="H2223"/>
      <c r="I2223"/>
      <c r="J2223"/>
      <c r="K2223"/>
      <c r="L2223"/>
      <c r="M2223" s="2"/>
      <c r="N2223" s="2"/>
      <c r="O2223" s="2"/>
      <c r="P2223" s="2"/>
      <c r="Q2223" s="2"/>
      <c r="R2223" s="2"/>
      <c r="S2223" s="2"/>
      <c r="T2223" s="2"/>
      <c r="U2223" s="2"/>
      <c r="V2223" s="2"/>
    </row>
    <row r="2224" spans="1:22" s="127" customFormat="1" x14ac:dyDescent="0.25">
      <c r="A2224"/>
      <c r="B2224"/>
      <c r="C2224"/>
      <c r="D2224"/>
      <c r="E2224"/>
      <c r="F2224"/>
      <c r="G2224"/>
      <c r="H2224"/>
      <c r="I2224"/>
      <c r="J2224"/>
      <c r="K2224"/>
      <c r="L2224"/>
      <c r="M2224" s="2"/>
      <c r="N2224" s="2"/>
      <c r="O2224" s="2"/>
      <c r="P2224" s="2"/>
      <c r="Q2224" s="2"/>
      <c r="R2224" s="2"/>
      <c r="S2224" s="2"/>
      <c r="T2224" s="2"/>
      <c r="U2224" s="2"/>
      <c r="V2224" s="2"/>
    </row>
    <row r="2225" spans="1:22" s="127" customFormat="1" x14ac:dyDescent="0.25">
      <c r="A2225"/>
      <c r="B2225"/>
      <c r="C2225"/>
      <c r="D2225"/>
      <c r="E2225"/>
      <c r="F2225"/>
      <c r="G2225"/>
      <c r="H2225"/>
      <c r="I2225"/>
      <c r="J2225"/>
      <c r="K2225"/>
      <c r="L2225"/>
      <c r="M2225" s="2"/>
      <c r="N2225" s="2"/>
      <c r="O2225" s="2"/>
      <c r="P2225" s="2"/>
      <c r="Q2225" s="2"/>
      <c r="R2225" s="2"/>
      <c r="S2225" s="2"/>
      <c r="T2225" s="2"/>
      <c r="U2225" s="2"/>
      <c r="V2225" s="2"/>
    </row>
    <row r="2226" spans="1:22" s="127" customFormat="1" x14ac:dyDescent="0.25">
      <c r="A2226"/>
      <c r="B2226"/>
      <c r="C2226"/>
      <c r="D2226"/>
      <c r="E2226"/>
      <c r="F2226"/>
      <c r="G2226"/>
      <c r="H2226"/>
      <c r="I2226"/>
      <c r="J2226"/>
      <c r="K2226"/>
      <c r="L2226"/>
      <c r="M2226" s="2"/>
      <c r="N2226" s="2"/>
      <c r="O2226" s="2"/>
      <c r="P2226" s="2"/>
      <c r="Q2226" s="2"/>
      <c r="R2226" s="2"/>
      <c r="S2226" s="2"/>
      <c r="T2226" s="2"/>
      <c r="U2226" s="2"/>
      <c r="V2226" s="2"/>
    </row>
    <row r="2227" spans="1:22" s="127" customFormat="1" x14ac:dyDescent="0.25">
      <c r="A2227"/>
      <c r="B2227"/>
      <c r="C2227"/>
      <c r="D2227"/>
      <c r="E2227"/>
      <c r="F2227"/>
      <c r="G2227"/>
      <c r="H2227"/>
      <c r="I2227"/>
      <c r="J2227"/>
      <c r="K2227"/>
      <c r="L2227"/>
      <c r="M2227" s="2"/>
      <c r="N2227" s="2"/>
      <c r="O2227" s="2"/>
      <c r="P2227" s="2"/>
      <c r="Q2227" s="2"/>
      <c r="R2227" s="2"/>
      <c r="S2227" s="2"/>
      <c r="T2227" s="2"/>
      <c r="U2227" s="2"/>
      <c r="V2227" s="2"/>
    </row>
    <row r="2228" spans="1:22" s="127" customFormat="1" x14ac:dyDescent="0.25">
      <c r="A2228"/>
      <c r="B2228"/>
      <c r="C2228"/>
      <c r="D2228"/>
      <c r="E2228"/>
      <c r="F2228"/>
      <c r="G2228"/>
      <c r="H2228"/>
      <c r="I2228"/>
      <c r="J2228"/>
      <c r="K2228"/>
      <c r="L2228"/>
      <c r="M2228" s="2"/>
      <c r="N2228" s="2"/>
      <c r="O2228" s="2"/>
      <c r="P2228" s="2"/>
      <c r="Q2228" s="2"/>
      <c r="R2228" s="2"/>
      <c r="S2228" s="2"/>
      <c r="T2228" s="2"/>
      <c r="U2228" s="2"/>
      <c r="V2228" s="2"/>
    </row>
    <row r="2229" spans="1:22" s="127" customFormat="1" x14ac:dyDescent="0.25">
      <c r="A2229"/>
      <c r="B2229"/>
      <c r="C2229"/>
      <c r="D2229"/>
      <c r="E2229"/>
      <c r="F2229"/>
      <c r="G2229"/>
      <c r="H2229"/>
      <c r="I2229"/>
      <c r="J2229"/>
      <c r="K2229"/>
      <c r="L2229"/>
      <c r="M2229" s="2"/>
      <c r="N2229" s="2"/>
      <c r="O2229" s="2"/>
      <c r="P2229" s="2"/>
      <c r="Q2229" s="2"/>
      <c r="R2229" s="2"/>
      <c r="S2229" s="2"/>
      <c r="T2229" s="2"/>
      <c r="U2229" s="2"/>
      <c r="V2229" s="2"/>
    </row>
    <row r="2230" spans="1:22" s="127" customFormat="1" x14ac:dyDescent="0.25">
      <c r="A2230"/>
      <c r="B2230"/>
      <c r="C2230"/>
      <c r="D2230"/>
      <c r="E2230"/>
      <c r="F2230"/>
      <c r="G2230"/>
      <c r="H2230"/>
      <c r="I2230"/>
      <c r="J2230"/>
      <c r="K2230"/>
      <c r="L2230"/>
      <c r="M2230" s="2"/>
      <c r="N2230" s="2"/>
      <c r="O2230" s="2"/>
      <c r="P2230" s="2"/>
      <c r="Q2230" s="2"/>
      <c r="R2230" s="2"/>
      <c r="S2230" s="2"/>
      <c r="T2230" s="2"/>
      <c r="U2230" s="2"/>
      <c r="V2230" s="2"/>
    </row>
    <row r="2231" spans="1:22" s="127" customFormat="1" x14ac:dyDescent="0.25">
      <c r="A2231"/>
      <c r="B2231"/>
      <c r="C2231"/>
      <c r="D2231"/>
      <c r="E2231"/>
      <c r="F2231"/>
      <c r="G2231"/>
      <c r="H2231"/>
      <c r="I2231"/>
      <c r="J2231"/>
      <c r="K2231"/>
      <c r="L2231"/>
      <c r="M2231" s="2"/>
      <c r="N2231" s="2"/>
      <c r="O2231" s="2"/>
      <c r="P2231" s="2"/>
      <c r="Q2231" s="2"/>
      <c r="R2231" s="2"/>
      <c r="S2231" s="2"/>
      <c r="T2231" s="2"/>
      <c r="U2231" s="2"/>
      <c r="V2231" s="2"/>
    </row>
    <row r="2232" spans="1:22" s="127" customFormat="1" x14ac:dyDescent="0.25">
      <c r="A2232"/>
      <c r="B2232"/>
      <c r="C2232"/>
      <c r="D2232"/>
      <c r="E2232"/>
      <c r="F2232"/>
      <c r="G2232"/>
      <c r="H2232"/>
      <c r="I2232"/>
      <c r="J2232"/>
      <c r="K2232"/>
      <c r="L2232"/>
      <c r="M2232" s="2"/>
      <c r="N2232" s="2"/>
      <c r="O2232" s="2"/>
      <c r="P2232" s="2"/>
      <c r="Q2232" s="2"/>
      <c r="R2232" s="2"/>
      <c r="S2232" s="2"/>
      <c r="T2232" s="2"/>
      <c r="U2232" s="2"/>
      <c r="V2232" s="2"/>
    </row>
    <row r="2233" spans="1:22" s="127" customFormat="1" x14ac:dyDescent="0.25">
      <c r="A2233"/>
      <c r="B2233"/>
      <c r="C2233"/>
      <c r="D2233"/>
      <c r="E2233"/>
      <c r="F2233"/>
      <c r="G2233"/>
      <c r="H2233"/>
      <c r="I2233"/>
      <c r="J2233"/>
      <c r="K2233"/>
      <c r="L2233"/>
      <c r="M2233" s="2"/>
      <c r="N2233" s="2"/>
      <c r="O2233" s="2"/>
      <c r="P2233" s="2"/>
      <c r="Q2233" s="2"/>
      <c r="R2233" s="2"/>
      <c r="S2233" s="2"/>
      <c r="T2233" s="2"/>
      <c r="U2233" s="2"/>
      <c r="V2233" s="2"/>
    </row>
    <row r="2234" spans="1:22" s="127" customFormat="1" x14ac:dyDescent="0.25">
      <c r="A2234"/>
      <c r="B2234"/>
      <c r="C2234"/>
      <c r="D2234"/>
      <c r="E2234"/>
      <c r="F2234"/>
      <c r="G2234"/>
      <c r="H2234"/>
      <c r="I2234"/>
      <c r="J2234"/>
      <c r="K2234"/>
      <c r="L2234"/>
      <c r="M2234" s="2"/>
      <c r="N2234" s="2"/>
      <c r="O2234" s="2"/>
      <c r="P2234" s="2"/>
      <c r="Q2234" s="2"/>
      <c r="R2234" s="2"/>
      <c r="S2234" s="2"/>
      <c r="T2234" s="2"/>
      <c r="U2234" s="2"/>
      <c r="V2234" s="2"/>
    </row>
    <row r="2235" spans="1:22" s="127" customFormat="1" x14ac:dyDescent="0.25">
      <c r="A2235"/>
      <c r="B2235"/>
      <c r="C2235"/>
      <c r="D2235"/>
      <c r="E2235"/>
      <c r="F2235"/>
      <c r="G2235"/>
      <c r="H2235"/>
      <c r="I2235"/>
      <c r="J2235"/>
      <c r="K2235"/>
      <c r="L2235"/>
      <c r="M2235" s="2"/>
      <c r="N2235" s="2"/>
      <c r="O2235" s="2"/>
      <c r="P2235" s="2"/>
      <c r="Q2235" s="2"/>
      <c r="R2235" s="2"/>
      <c r="S2235" s="2"/>
      <c r="T2235" s="2"/>
      <c r="U2235" s="2"/>
      <c r="V2235" s="2"/>
    </row>
    <row r="2236" spans="1:22" s="127" customFormat="1" x14ac:dyDescent="0.25">
      <c r="A2236"/>
      <c r="B2236"/>
      <c r="C2236"/>
      <c r="D2236"/>
      <c r="E2236"/>
      <c r="F2236"/>
      <c r="G2236"/>
      <c r="H2236"/>
      <c r="I2236"/>
      <c r="J2236"/>
      <c r="K2236"/>
      <c r="L2236"/>
      <c r="M2236" s="2"/>
      <c r="N2236" s="2"/>
      <c r="O2236" s="2"/>
      <c r="P2236" s="2"/>
      <c r="Q2236" s="2"/>
      <c r="R2236" s="2"/>
      <c r="S2236" s="2"/>
      <c r="T2236" s="2"/>
      <c r="U2236" s="2"/>
      <c r="V2236" s="2"/>
    </row>
    <row r="2237" spans="1:22" s="127" customFormat="1" x14ac:dyDescent="0.25">
      <c r="A2237"/>
      <c r="B2237"/>
      <c r="C2237"/>
      <c r="D2237"/>
      <c r="E2237"/>
      <c r="F2237"/>
      <c r="G2237"/>
      <c r="H2237"/>
      <c r="I2237"/>
      <c r="J2237"/>
      <c r="K2237"/>
      <c r="L2237"/>
      <c r="M2237" s="2"/>
      <c r="N2237" s="2"/>
      <c r="O2237" s="2"/>
      <c r="P2237" s="2"/>
      <c r="Q2237" s="2"/>
      <c r="R2237" s="2"/>
      <c r="S2237" s="2"/>
      <c r="T2237" s="2"/>
      <c r="U2237" s="2"/>
      <c r="V2237" s="2"/>
    </row>
    <row r="2238" spans="1:22" s="127" customFormat="1" x14ac:dyDescent="0.25">
      <c r="A2238"/>
      <c r="B2238"/>
      <c r="C2238"/>
      <c r="D2238"/>
      <c r="E2238"/>
      <c r="F2238"/>
      <c r="G2238"/>
      <c r="H2238"/>
      <c r="I2238"/>
      <c r="J2238"/>
      <c r="K2238"/>
      <c r="L2238"/>
      <c r="M2238" s="2"/>
      <c r="N2238" s="2"/>
      <c r="O2238" s="2"/>
      <c r="P2238" s="2"/>
      <c r="Q2238" s="2"/>
      <c r="R2238" s="2"/>
      <c r="S2238" s="2"/>
      <c r="T2238" s="2"/>
      <c r="U2238" s="2"/>
      <c r="V2238" s="2"/>
    </row>
    <row r="2239" spans="1:22" s="127" customFormat="1" x14ac:dyDescent="0.25">
      <c r="A2239"/>
      <c r="B2239"/>
      <c r="C2239"/>
      <c r="D2239"/>
      <c r="E2239"/>
      <c r="F2239"/>
      <c r="G2239"/>
      <c r="H2239"/>
      <c r="I2239"/>
      <c r="J2239"/>
      <c r="K2239"/>
      <c r="L2239"/>
      <c r="M2239" s="2"/>
      <c r="N2239" s="2"/>
      <c r="O2239" s="2"/>
      <c r="P2239" s="2"/>
      <c r="Q2239" s="2"/>
      <c r="R2239" s="2"/>
      <c r="S2239" s="2"/>
      <c r="T2239" s="2"/>
      <c r="U2239" s="2"/>
      <c r="V2239" s="2"/>
    </row>
    <row r="2240" spans="1:22" s="127" customFormat="1" x14ac:dyDescent="0.25">
      <c r="A2240"/>
      <c r="B2240"/>
      <c r="C2240"/>
      <c r="D2240"/>
      <c r="E2240"/>
      <c r="F2240"/>
      <c r="G2240"/>
      <c r="H2240"/>
      <c r="I2240"/>
      <c r="J2240"/>
      <c r="K2240"/>
      <c r="L2240"/>
      <c r="M2240" s="2"/>
      <c r="N2240" s="2"/>
      <c r="O2240" s="2"/>
      <c r="P2240" s="2"/>
      <c r="Q2240" s="2"/>
      <c r="R2240" s="2"/>
      <c r="S2240" s="2"/>
      <c r="T2240" s="2"/>
      <c r="U2240" s="2"/>
      <c r="V2240" s="2"/>
    </row>
    <row r="2241" spans="1:22" s="127" customFormat="1" x14ac:dyDescent="0.25">
      <c r="A2241"/>
      <c r="B2241"/>
      <c r="C2241"/>
      <c r="D2241"/>
      <c r="E2241"/>
      <c r="F2241"/>
      <c r="G2241"/>
      <c r="H2241"/>
      <c r="I2241"/>
      <c r="J2241"/>
      <c r="K2241"/>
      <c r="L2241"/>
      <c r="M2241" s="2"/>
      <c r="N2241" s="2"/>
      <c r="O2241" s="2"/>
      <c r="P2241" s="2"/>
      <c r="Q2241" s="2"/>
      <c r="R2241" s="2"/>
      <c r="S2241" s="2"/>
      <c r="T2241" s="2"/>
      <c r="U2241" s="2"/>
      <c r="V2241" s="2"/>
    </row>
    <row r="2242" spans="1:22" s="127" customFormat="1" x14ac:dyDescent="0.25">
      <c r="A2242"/>
      <c r="B2242"/>
      <c r="C2242"/>
      <c r="D2242"/>
      <c r="E2242"/>
      <c r="F2242"/>
      <c r="G2242"/>
      <c r="H2242"/>
      <c r="I2242"/>
      <c r="J2242"/>
      <c r="K2242"/>
      <c r="L2242"/>
      <c r="M2242" s="2"/>
      <c r="N2242" s="2"/>
      <c r="O2242" s="2"/>
      <c r="P2242" s="2"/>
      <c r="Q2242" s="2"/>
      <c r="R2242" s="2"/>
      <c r="S2242" s="2"/>
      <c r="T2242" s="2"/>
      <c r="U2242" s="2"/>
      <c r="V2242" s="2"/>
    </row>
    <row r="2243" spans="1:22" s="127" customFormat="1" x14ac:dyDescent="0.25">
      <c r="A2243"/>
      <c r="B2243"/>
      <c r="C2243"/>
      <c r="D2243"/>
      <c r="E2243"/>
      <c r="F2243"/>
      <c r="G2243"/>
      <c r="H2243"/>
      <c r="I2243"/>
      <c r="J2243"/>
      <c r="K2243"/>
      <c r="L2243"/>
      <c r="M2243" s="2"/>
      <c r="N2243" s="2"/>
      <c r="O2243" s="2"/>
      <c r="P2243" s="2"/>
      <c r="Q2243" s="2"/>
      <c r="R2243" s="2"/>
      <c r="S2243" s="2"/>
      <c r="T2243" s="2"/>
      <c r="U2243" s="2"/>
      <c r="V2243" s="2"/>
    </row>
    <row r="2244" spans="1:22" s="127" customFormat="1" x14ac:dyDescent="0.25">
      <c r="A2244"/>
      <c r="B2244"/>
      <c r="C2244"/>
      <c r="D2244"/>
      <c r="E2244"/>
      <c r="F2244"/>
      <c r="G2244"/>
      <c r="H2244"/>
      <c r="I2244"/>
      <c r="J2244"/>
      <c r="K2244"/>
      <c r="L2244"/>
      <c r="M2244" s="2"/>
      <c r="N2244" s="2"/>
      <c r="O2244" s="2"/>
      <c r="P2244" s="2"/>
      <c r="Q2244" s="2"/>
      <c r="R2244" s="2"/>
      <c r="S2244" s="2"/>
      <c r="T2244" s="2"/>
      <c r="U2244" s="2"/>
      <c r="V2244" s="2"/>
    </row>
    <row r="2245" spans="1:22" s="127" customFormat="1" x14ac:dyDescent="0.25">
      <c r="A2245"/>
      <c r="B2245"/>
      <c r="C2245"/>
      <c r="D2245"/>
      <c r="E2245"/>
      <c r="F2245"/>
      <c r="G2245"/>
      <c r="H2245"/>
      <c r="I2245"/>
      <c r="J2245"/>
      <c r="K2245"/>
      <c r="L2245"/>
      <c r="M2245" s="2"/>
      <c r="N2245" s="2"/>
      <c r="O2245" s="2"/>
      <c r="P2245" s="2"/>
      <c r="Q2245" s="2"/>
      <c r="R2245" s="2"/>
      <c r="S2245" s="2"/>
      <c r="T2245" s="2"/>
      <c r="U2245" s="2"/>
      <c r="V2245" s="2"/>
    </row>
    <row r="2246" spans="1:22" s="127" customFormat="1" x14ac:dyDescent="0.25">
      <c r="A2246"/>
      <c r="B2246"/>
      <c r="C2246"/>
      <c r="D2246"/>
      <c r="E2246"/>
      <c r="F2246"/>
      <c r="G2246"/>
      <c r="H2246"/>
      <c r="I2246"/>
      <c r="J2246"/>
      <c r="K2246"/>
      <c r="L2246"/>
      <c r="M2246" s="2"/>
      <c r="N2246" s="2"/>
      <c r="O2246" s="2"/>
      <c r="P2246" s="2"/>
      <c r="Q2246" s="2"/>
      <c r="R2246" s="2"/>
      <c r="S2246" s="2"/>
      <c r="T2246" s="2"/>
      <c r="U2246" s="2"/>
      <c r="V2246" s="2"/>
    </row>
    <row r="2247" spans="1:22" s="127" customFormat="1" x14ac:dyDescent="0.25">
      <c r="A2247"/>
      <c r="B2247"/>
      <c r="C2247"/>
      <c r="D2247"/>
      <c r="E2247"/>
      <c r="F2247"/>
      <c r="G2247"/>
      <c r="H2247"/>
      <c r="I2247"/>
      <c r="J2247"/>
      <c r="K2247"/>
      <c r="L2247"/>
      <c r="M2247" s="2"/>
      <c r="N2247" s="2"/>
      <c r="O2247" s="2"/>
      <c r="P2247" s="2"/>
      <c r="Q2247" s="2"/>
      <c r="R2247" s="2"/>
      <c r="S2247" s="2"/>
      <c r="T2247" s="2"/>
      <c r="U2247" s="2"/>
      <c r="V2247" s="2"/>
    </row>
    <row r="2248" spans="1:22" s="127" customFormat="1" x14ac:dyDescent="0.25">
      <c r="A2248"/>
      <c r="B2248"/>
      <c r="C2248"/>
      <c r="D2248"/>
      <c r="E2248"/>
      <c r="F2248"/>
      <c r="G2248"/>
      <c r="H2248"/>
      <c r="I2248"/>
      <c r="J2248"/>
      <c r="K2248"/>
      <c r="L2248"/>
      <c r="M2248" s="2"/>
      <c r="N2248" s="2"/>
      <c r="O2248" s="2"/>
      <c r="P2248" s="2"/>
      <c r="Q2248" s="2"/>
      <c r="R2248" s="2"/>
      <c r="S2248" s="2"/>
      <c r="T2248" s="2"/>
      <c r="U2248" s="2"/>
      <c r="V2248" s="2"/>
    </row>
    <row r="2249" spans="1:22" s="127" customFormat="1" x14ac:dyDescent="0.25">
      <c r="A2249"/>
      <c r="B2249"/>
      <c r="C2249"/>
      <c r="D2249"/>
      <c r="E2249"/>
      <c r="F2249"/>
      <c r="G2249"/>
      <c r="H2249"/>
      <c r="I2249"/>
      <c r="J2249"/>
      <c r="K2249"/>
      <c r="L2249"/>
      <c r="M2249" s="2"/>
      <c r="N2249" s="2"/>
      <c r="O2249" s="2"/>
      <c r="P2249" s="2"/>
      <c r="Q2249" s="2"/>
      <c r="R2249" s="2"/>
      <c r="S2249" s="2"/>
      <c r="T2249" s="2"/>
      <c r="U2249" s="2"/>
      <c r="V2249" s="2"/>
    </row>
    <row r="2250" spans="1:22" s="127" customFormat="1" x14ac:dyDescent="0.25">
      <c r="A2250"/>
      <c r="B2250"/>
      <c r="C2250"/>
      <c r="D2250"/>
      <c r="E2250"/>
      <c r="F2250"/>
      <c r="G2250"/>
      <c r="H2250"/>
      <c r="I2250"/>
      <c r="J2250"/>
      <c r="K2250"/>
      <c r="L2250"/>
      <c r="M2250" s="2"/>
      <c r="N2250" s="2"/>
      <c r="O2250" s="2"/>
      <c r="P2250" s="2"/>
      <c r="Q2250" s="2"/>
      <c r="R2250" s="2"/>
      <c r="S2250" s="2"/>
      <c r="T2250" s="2"/>
      <c r="U2250" s="2"/>
      <c r="V2250" s="2"/>
    </row>
    <row r="2251" spans="1:22" s="127" customFormat="1" x14ac:dyDescent="0.25">
      <c r="A2251"/>
      <c r="B2251"/>
      <c r="C2251"/>
      <c r="D2251"/>
      <c r="E2251"/>
      <c r="F2251"/>
      <c r="G2251"/>
      <c r="H2251"/>
      <c r="I2251"/>
      <c r="J2251"/>
      <c r="K2251"/>
      <c r="L2251"/>
      <c r="M2251" s="2"/>
      <c r="N2251" s="2"/>
      <c r="O2251" s="2"/>
      <c r="P2251" s="2"/>
      <c r="Q2251" s="2"/>
      <c r="R2251" s="2"/>
      <c r="S2251" s="2"/>
      <c r="T2251" s="2"/>
      <c r="U2251" s="2"/>
      <c r="V2251" s="2"/>
    </row>
    <row r="2252" spans="1:22" s="127" customFormat="1" x14ac:dyDescent="0.25">
      <c r="A2252"/>
      <c r="B2252"/>
      <c r="C2252"/>
      <c r="D2252"/>
      <c r="E2252"/>
      <c r="F2252"/>
      <c r="G2252"/>
      <c r="H2252"/>
      <c r="I2252"/>
      <c r="J2252"/>
      <c r="K2252"/>
      <c r="L2252"/>
      <c r="M2252" s="2"/>
      <c r="N2252" s="2"/>
      <c r="O2252" s="2"/>
      <c r="P2252" s="2"/>
      <c r="Q2252" s="2"/>
      <c r="R2252" s="2"/>
      <c r="S2252" s="2"/>
      <c r="T2252" s="2"/>
      <c r="U2252" s="2"/>
      <c r="V2252" s="2"/>
    </row>
    <row r="2253" spans="1:22" s="127" customFormat="1" x14ac:dyDescent="0.25">
      <c r="A2253"/>
      <c r="B2253"/>
      <c r="C2253"/>
      <c r="D2253"/>
      <c r="E2253"/>
      <c r="F2253"/>
      <c r="G2253"/>
      <c r="H2253"/>
      <c r="I2253"/>
      <c r="J2253"/>
      <c r="K2253"/>
      <c r="L2253"/>
      <c r="M2253" s="2"/>
      <c r="N2253" s="2"/>
      <c r="O2253" s="2"/>
      <c r="P2253" s="2"/>
      <c r="Q2253" s="2"/>
      <c r="R2253" s="2"/>
      <c r="S2253" s="2"/>
      <c r="T2253" s="2"/>
      <c r="U2253" s="2"/>
      <c r="V2253" s="2"/>
    </row>
    <row r="2254" spans="1:22" s="127" customFormat="1" x14ac:dyDescent="0.25">
      <c r="A2254"/>
      <c r="B2254"/>
      <c r="C2254"/>
      <c r="D2254"/>
      <c r="E2254"/>
      <c r="F2254"/>
      <c r="G2254"/>
      <c r="H2254"/>
      <c r="I2254"/>
      <c r="J2254"/>
      <c r="K2254"/>
      <c r="L2254"/>
      <c r="M2254" s="2"/>
      <c r="N2254" s="2"/>
      <c r="O2254" s="2"/>
      <c r="P2254" s="2"/>
      <c r="Q2254" s="2"/>
      <c r="R2254" s="2"/>
      <c r="S2254" s="2"/>
      <c r="T2254" s="2"/>
      <c r="U2254" s="2"/>
      <c r="V2254" s="2"/>
    </row>
    <row r="2255" spans="1:22" s="127" customFormat="1" x14ac:dyDescent="0.25">
      <c r="A2255"/>
      <c r="B2255"/>
      <c r="C2255"/>
      <c r="D2255"/>
      <c r="E2255"/>
      <c r="F2255"/>
      <c r="G2255"/>
      <c r="H2255"/>
      <c r="I2255"/>
      <c r="J2255"/>
      <c r="K2255"/>
      <c r="L2255"/>
      <c r="M2255" s="2"/>
      <c r="N2255" s="2"/>
      <c r="O2255" s="2"/>
      <c r="P2255" s="2"/>
      <c r="Q2255" s="2"/>
      <c r="R2255" s="2"/>
      <c r="S2255" s="2"/>
      <c r="T2255" s="2"/>
      <c r="U2255" s="2"/>
      <c r="V2255" s="2"/>
    </row>
    <row r="2256" spans="1:22" s="127" customFormat="1" x14ac:dyDescent="0.25">
      <c r="A2256"/>
      <c r="B2256"/>
      <c r="C2256"/>
      <c r="D2256"/>
      <c r="E2256"/>
      <c r="F2256"/>
      <c r="G2256"/>
      <c r="H2256"/>
      <c r="I2256"/>
      <c r="J2256"/>
      <c r="K2256"/>
      <c r="L2256"/>
      <c r="M2256" s="2"/>
      <c r="N2256" s="2"/>
      <c r="O2256" s="2"/>
      <c r="P2256" s="2"/>
      <c r="Q2256" s="2"/>
      <c r="R2256" s="2"/>
      <c r="S2256" s="2"/>
      <c r="T2256" s="2"/>
      <c r="U2256" s="2"/>
      <c r="V2256" s="2"/>
    </row>
    <row r="2257" spans="1:22" s="127" customFormat="1" x14ac:dyDescent="0.25">
      <c r="A2257"/>
      <c r="B2257"/>
      <c r="C2257"/>
      <c r="D2257"/>
      <c r="E2257"/>
      <c r="F2257"/>
      <c r="G2257"/>
      <c r="H2257"/>
      <c r="I2257"/>
      <c r="J2257"/>
      <c r="K2257"/>
      <c r="L2257"/>
      <c r="M2257" s="2"/>
      <c r="N2257" s="2"/>
      <c r="O2257" s="2"/>
      <c r="P2257" s="2"/>
      <c r="Q2257" s="2"/>
      <c r="R2257" s="2"/>
      <c r="S2257" s="2"/>
      <c r="T2257" s="2"/>
      <c r="U2257" s="2"/>
      <c r="V2257" s="2"/>
    </row>
    <row r="2258" spans="1:22" s="127" customFormat="1" x14ac:dyDescent="0.25">
      <c r="A2258"/>
      <c r="B2258"/>
      <c r="C2258"/>
      <c r="D2258"/>
      <c r="E2258"/>
      <c r="F2258"/>
      <c r="G2258"/>
      <c r="H2258"/>
      <c r="I2258"/>
      <c r="J2258"/>
      <c r="K2258"/>
      <c r="L2258"/>
      <c r="M2258" s="2"/>
      <c r="N2258" s="2"/>
      <c r="O2258" s="2"/>
      <c r="P2258" s="2"/>
      <c r="Q2258" s="2"/>
      <c r="R2258" s="2"/>
      <c r="S2258" s="2"/>
      <c r="T2258" s="2"/>
      <c r="U2258" s="2"/>
      <c r="V2258" s="2"/>
    </row>
    <row r="2259" spans="1:22" s="127" customFormat="1" x14ac:dyDescent="0.25">
      <c r="A2259"/>
      <c r="B2259"/>
      <c r="C2259"/>
      <c r="D2259"/>
      <c r="E2259"/>
      <c r="F2259"/>
      <c r="G2259"/>
      <c r="H2259"/>
      <c r="I2259"/>
      <c r="J2259"/>
      <c r="K2259"/>
      <c r="L2259"/>
      <c r="M2259" s="2"/>
      <c r="N2259" s="2"/>
      <c r="O2259" s="2"/>
      <c r="P2259" s="2"/>
      <c r="Q2259" s="2"/>
      <c r="R2259" s="2"/>
      <c r="S2259" s="2"/>
      <c r="T2259" s="2"/>
      <c r="U2259" s="2"/>
      <c r="V2259" s="2"/>
    </row>
    <row r="2260" spans="1:22" s="127" customFormat="1" x14ac:dyDescent="0.25">
      <c r="A2260"/>
      <c r="B2260"/>
      <c r="C2260"/>
      <c r="D2260"/>
      <c r="E2260"/>
      <c r="F2260"/>
      <c r="G2260"/>
      <c r="H2260"/>
      <c r="I2260"/>
      <c r="J2260"/>
      <c r="K2260"/>
      <c r="L2260"/>
      <c r="M2260" s="2"/>
      <c r="N2260" s="2"/>
      <c r="O2260" s="2"/>
      <c r="P2260" s="2"/>
      <c r="Q2260" s="2"/>
      <c r="R2260" s="2"/>
      <c r="S2260" s="2"/>
      <c r="T2260" s="2"/>
      <c r="U2260" s="2"/>
      <c r="V2260" s="2"/>
    </row>
    <row r="2261" spans="1:22" s="127" customFormat="1" x14ac:dyDescent="0.25">
      <c r="A2261"/>
      <c r="B2261"/>
      <c r="C2261"/>
      <c r="D2261"/>
      <c r="E2261"/>
      <c r="F2261"/>
      <c r="G2261"/>
      <c r="H2261"/>
      <c r="I2261"/>
      <c r="J2261"/>
      <c r="K2261"/>
      <c r="L2261"/>
      <c r="M2261" s="2"/>
      <c r="N2261" s="2"/>
      <c r="O2261" s="2"/>
      <c r="P2261" s="2"/>
      <c r="Q2261" s="2"/>
      <c r="R2261" s="2"/>
      <c r="S2261" s="2"/>
      <c r="T2261" s="2"/>
      <c r="U2261" s="2"/>
      <c r="V2261" s="2"/>
    </row>
    <row r="2262" spans="1:22" s="127" customFormat="1" x14ac:dyDescent="0.25">
      <c r="A2262"/>
      <c r="B2262"/>
      <c r="C2262"/>
      <c r="D2262"/>
      <c r="E2262"/>
      <c r="F2262"/>
      <c r="G2262"/>
      <c r="H2262"/>
      <c r="I2262"/>
      <c r="J2262"/>
      <c r="K2262"/>
      <c r="L2262"/>
      <c r="M2262" s="2"/>
      <c r="N2262" s="2"/>
      <c r="O2262" s="2"/>
      <c r="P2262" s="2"/>
      <c r="Q2262" s="2"/>
      <c r="R2262" s="2"/>
      <c r="S2262" s="2"/>
      <c r="T2262" s="2"/>
      <c r="U2262" s="2"/>
      <c r="V2262" s="2"/>
    </row>
    <row r="2263" spans="1:22" s="127" customFormat="1" x14ac:dyDescent="0.25">
      <c r="A2263"/>
      <c r="B2263"/>
      <c r="C2263"/>
      <c r="D2263"/>
      <c r="E2263"/>
      <c r="F2263"/>
      <c r="G2263"/>
      <c r="H2263"/>
      <c r="I2263"/>
      <c r="J2263"/>
      <c r="K2263"/>
      <c r="L2263"/>
      <c r="M2263" s="2"/>
      <c r="N2263" s="2"/>
      <c r="O2263" s="2"/>
      <c r="P2263" s="2"/>
      <c r="Q2263" s="2"/>
      <c r="R2263" s="2"/>
      <c r="S2263" s="2"/>
      <c r="T2263" s="2"/>
      <c r="U2263" s="2"/>
      <c r="V2263" s="2"/>
    </row>
    <row r="2264" spans="1:22" s="127" customFormat="1" x14ac:dyDescent="0.25">
      <c r="A2264"/>
      <c r="B2264"/>
      <c r="C2264"/>
      <c r="D2264"/>
      <c r="E2264"/>
      <c r="F2264"/>
      <c r="G2264"/>
      <c r="H2264"/>
      <c r="I2264"/>
      <c r="J2264"/>
      <c r="K2264"/>
      <c r="L2264"/>
      <c r="M2264" s="2"/>
      <c r="N2264" s="2"/>
      <c r="O2264" s="2"/>
      <c r="P2264" s="2"/>
      <c r="Q2264" s="2"/>
      <c r="R2264" s="2"/>
      <c r="S2264" s="2"/>
      <c r="T2264" s="2"/>
      <c r="U2264" s="2"/>
      <c r="V2264" s="2"/>
    </row>
    <row r="2265" spans="1:22" s="127" customFormat="1" x14ac:dyDescent="0.25">
      <c r="A2265"/>
      <c r="B2265"/>
      <c r="C2265"/>
      <c r="D2265"/>
      <c r="E2265"/>
      <c r="F2265"/>
      <c r="G2265"/>
      <c r="H2265"/>
      <c r="I2265"/>
      <c r="J2265"/>
      <c r="K2265"/>
      <c r="L2265"/>
      <c r="M2265" s="2"/>
      <c r="N2265" s="2"/>
      <c r="O2265" s="2"/>
      <c r="P2265" s="2"/>
      <c r="Q2265" s="2"/>
      <c r="R2265" s="2"/>
      <c r="S2265" s="2"/>
      <c r="T2265" s="2"/>
      <c r="U2265" s="2"/>
      <c r="V2265" s="2"/>
    </row>
    <row r="2266" spans="1:22" s="127" customFormat="1" x14ac:dyDescent="0.25">
      <c r="A2266"/>
      <c r="B2266"/>
      <c r="C2266"/>
      <c r="D2266"/>
      <c r="E2266"/>
      <c r="F2266"/>
      <c r="G2266"/>
      <c r="H2266"/>
      <c r="I2266"/>
      <c r="J2266"/>
      <c r="K2266"/>
      <c r="L2266"/>
      <c r="M2266" s="2"/>
      <c r="N2266" s="2"/>
      <c r="O2266" s="2"/>
      <c r="P2266" s="2"/>
      <c r="Q2266" s="2"/>
      <c r="R2266" s="2"/>
      <c r="S2266" s="2"/>
      <c r="T2266" s="2"/>
      <c r="U2266" s="2"/>
      <c r="V2266" s="2"/>
    </row>
    <row r="2267" spans="1:22" s="127" customFormat="1" x14ac:dyDescent="0.25">
      <c r="A2267"/>
      <c r="B2267"/>
      <c r="C2267"/>
      <c r="D2267"/>
      <c r="E2267"/>
      <c r="F2267"/>
      <c r="G2267"/>
      <c r="H2267"/>
      <c r="I2267"/>
      <c r="J2267"/>
      <c r="K2267"/>
      <c r="L2267"/>
      <c r="M2267" s="2"/>
      <c r="N2267" s="2"/>
      <c r="O2267" s="2"/>
      <c r="P2267" s="2"/>
      <c r="Q2267" s="2"/>
      <c r="R2267" s="2"/>
      <c r="S2267" s="2"/>
      <c r="T2267" s="2"/>
      <c r="U2267" s="2"/>
      <c r="V2267" s="2"/>
    </row>
    <row r="2268" spans="1:22" s="127" customFormat="1" x14ac:dyDescent="0.25">
      <c r="A2268"/>
      <c r="B2268"/>
      <c r="C2268"/>
      <c r="D2268"/>
      <c r="E2268"/>
      <c r="F2268"/>
      <c r="G2268"/>
      <c r="H2268"/>
      <c r="I2268"/>
      <c r="J2268"/>
      <c r="K2268"/>
      <c r="L2268"/>
      <c r="M2268" s="2"/>
      <c r="N2268" s="2"/>
      <c r="O2268" s="2"/>
      <c r="P2268" s="2"/>
      <c r="Q2268" s="2"/>
      <c r="R2268" s="2"/>
      <c r="S2268" s="2"/>
      <c r="T2268" s="2"/>
      <c r="U2268" s="2"/>
      <c r="V2268" s="2"/>
    </row>
    <row r="2269" spans="1:22" s="127" customFormat="1" x14ac:dyDescent="0.25">
      <c r="A2269"/>
      <c r="B2269"/>
      <c r="C2269"/>
      <c r="D2269"/>
      <c r="E2269"/>
      <c r="F2269"/>
      <c r="G2269"/>
      <c r="H2269"/>
      <c r="I2269"/>
      <c r="J2269"/>
      <c r="K2269"/>
      <c r="L2269"/>
      <c r="M2269" s="2"/>
      <c r="N2269" s="2"/>
      <c r="O2269" s="2"/>
      <c r="P2269" s="2"/>
      <c r="Q2269" s="2"/>
      <c r="R2269" s="2"/>
      <c r="S2269" s="2"/>
      <c r="T2269" s="2"/>
      <c r="U2269" s="2"/>
      <c r="V2269" s="2"/>
    </row>
    <row r="2270" spans="1:22" s="127" customFormat="1" x14ac:dyDescent="0.25">
      <c r="A2270"/>
      <c r="B2270"/>
      <c r="C2270"/>
      <c r="D2270"/>
      <c r="E2270"/>
      <c r="F2270"/>
      <c r="G2270"/>
      <c r="H2270"/>
      <c r="I2270"/>
      <c r="J2270"/>
      <c r="K2270"/>
      <c r="L2270"/>
      <c r="M2270" s="2"/>
      <c r="N2270" s="2"/>
      <c r="O2270" s="2"/>
      <c r="P2270" s="2"/>
      <c r="Q2270" s="2"/>
      <c r="R2270" s="2"/>
      <c r="S2270" s="2"/>
      <c r="T2270" s="2"/>
      <c r="U2270" s="2"/>
      <c r="V2270" s="2"/>
    </row>
    <row r="2271" spans="1:22" s="127" customFormat="1" x14ac:dyDescent="0.25">
      <c r="A2271"/>
      <c r="B2271"/>
      <c r="C2271"/>
      <c r="D2271"/>
      <c r="E2271"/>
      <c r="F2271"/>
      <c r="G2271"/>
      <c r="H2271"/>
      <c r="I2271"/>
      <c r="J2271"/>
      <c r="K2271"/>
      <c r="L2271"/>
      <c r="M2271" s="2"/>
      <c r="N2271" s="2"/>
      <c r="O2271" s="2"/>
      <c r="P2271" s="2"/>
      <c r="Q2271" s="2"/>
      <c r="R2271" s="2"/>
      <c r="S2271" s="2"/>
      <c r="T2271" s="2"/>
      <c r="U2271" s="2"/>
      <c r="V2271" s="2"/>
    </row>
    <row r="2272" spans="1:22" s="127" customFormat="1" x14ac:dyDescent="0.25">
      <c r="A2272"/>
      <c r="B2272"/>
      <c r="C2272"/>
      <c r="D2272"/>
      <c r="E2272"/>
      <c r="F2272"/>
      <c r="G2272"/>
      <c r="H2272"/>
      <c r="I2272"/>
      <c r="J2272"/>
      <c r="K2272"/>
      <c r="L2272"/>
      <c r="M2272" s="2"/>
      <c r="N2272" s="2"/>
      <c r="O2272" s="2"/>
      <c r="P2272" s="2"/>
      <c r="Q2272" s="2"/>
      <c r="R2272" s="2"/>
      <c r="S2272" s="2"/>
      <c r="T2272" s="2"/>
      <c r="U2272" s="2"/>
      <c r="V2272" s="2"/>
    </row>
    <row r="2273" spans="1:22" s="127" customFormat="1" x14ac:dyDescent="0.25">
      <c r="A2273"/>
      <c r="B2273"/>
      <c r="C2273"/>
      <c r="D2273"/>
      <c r="E2273"/>
      <c r="F2273"/>
      <c r="G2273"/>
      <c r="H2273"/>
      <c r="I2273"/>
      <c r="J2273"/>
      <c r="K2273"/>
      <c r="L2273"/>
      <c r="M2273" s="2"/>
      <c r="N2273" s="2"/>
      <c r="O2273" s="2"/>
      <c r="P2273" s="2"/>
      <c r="Q2273" s="2"/>
      <c r="R2273" s="2"/>
      <c r="S2273" s="2"/>
      <c r="T2273" s="2"/>
      <c r="U2273" s="2"/>
      <c r="V2273" s="2"/>
    </row>
    <row r="2274" spans="1:22" s="127" customFormat="1" x14ac:dyDescent="0.25">
      <c r="A2274"/>
      <c r="B2274"/>
      <c r="C2274"/>
      <c r="D2274"/>
      <c r="E2274"/>
      <c r="F2274"/>
      <c r="G2274"/>
      <c r="H2274"/>
      <c r="I2274"/>
      <c r="J2274"/>
      <c r="K2274"/>
      <c r="L2274"/>
      <c r="M2274" s="2"/>
      <c r="N2274" s="2"/>
      <c r="O2274" s="2"/>
      <c r="P2274" s="2"/>
      <c r="Q2274" s="2"/>
      <c r="R2274" s="2"/>
      <c r="S2274" s="2"/>
      <c r="T2274" s="2"/>
      <c r="U2274" s="2"/>
      <c r="V2274" s="2"/>
    </row>
    <row r="2275" spans="1:22" s="127" customFormat="1" x14ac:dyDescent="0.25">
      <c r="A2275"/>
      <c r="B2275"/>
      <c r="C2275"/>
      <c r="D2275"/>
      <c r="E2275"/>
      <c r="F2275"/>
      <c r="G2275"/>
      <c r="H2275"/>
      <c r="I2275"/>
      <c r="J2275"/>
      <c r="K2275"/>
      <c r="L2275"/>
      <c r="M2275" s="2"/>
      <c r="N2275" s="2"/>
      <c r="O2275" s="2"/>
      <c r="P2275" s="2"/>
      <c r="Q2275" s="2"/>
      <c r="R2275" s="2"/>
      <c r="S2275" s="2"/>
      <c r="T2275" s="2"/>
      <c r="U2275" s="2"/>
      <c r="V2275" s="2"/>
    </row>
    <row r="2276" spans="1:22" s="127" customFormat="1" x14ac:dyDescent="0.25">
      <c r="A2276"/>
      <c r="B2276"/>
      <c r="C2276"/>
      <c r="D2276"/>
      <c r="E2276"/>
      <c r="F2276"/>
      <c r="G2276"/>
      <c r="H2276"/>
      <c r="I2276"/>
      <c r="J2276"/>
      <c r="K2276"/>
      <c r="L2276"/>
      <c r="M2276" s="2"/>
      <c r="N2276" s="2"/>
      <c r="O2276" s="2"/>
      <c r="P2276" s="2"/>
      <c r="Q2276" s="2"/>
      <c r="R2276" s="2"/>
      <c r="S2276" s="2"/>
      <c r="T2276" s="2"/>
      <c r="U2276" s="2"/>
      <c r="V2276" s="2"/>
    </row>
    <row r="2277" spans="1:22" s="127" customFormat="1" x14ac:dyDescent="0.25">
      <c r="A2277"/>
      <c r="B2277"/>
      <c r="C2277"/>
      <c r="D2277"/>
      <c r="E2277"/>
      <c r="F2277"/>
      <c r="G2277"/>
      <c r="H2277"/>
      <c r="I2277"/>
      <c r="J2277"/>
      <c r="K2277"/>
      <c r="L2277"/>
      <c r="M2277" s="2"/>
      <c r="N2277" s="2"/>
      <c r="O2277" s="2"/>
      <c r="P2277" s="2"/>
      <c r="Q2277" s="2"/>
      <c r="R2277" s="2"/>
      <c r="S2277" s="2"/>
      <c r="T2277" s="2"/>
      <c r="U2277" s="2"/>
      <c r="V2277" s="2"/>
    </row>
    <row r="2278" spans="1:22" s="127" customFormat="1" x14ac:dyDescent="0.25">
      <c r="A2278"/>
      <c r="B2278"/>
      <c r="C2278"/>
      <c r="D2278"/>
      <c r="E2278"/>
      <c r="F2278"/>
      <c r="G2278"/>
      <c r="H2278"/>
      <c r="I2278"/>
      <c r="J2278"/>
      <c r="K2278"/>
      <c r="L2278"/>
      <c r="M2278" s="2"/>
      <c r="N2278" s="2"/>
      <c r="O2278" s="2"/>
      <c r="P2278" s="2"/>
      <c r="Q2278" s="2"/>
      <c r="R2278" s="2"/>
      <c r="S2278" s="2"/>
      <c r="T2278" s="2"/>
      <c r="U2278" s="2"/>
      <c r="V2278" s="2"/>
    </row>
    <row r="2279" spans="1:22" s="127" customFormat="1" x14ac:dyDescent="0.25">
      <c r="A2279"/>
      <c r="B2279"/>
      <c r="C2279"/>
      <c r="D2279"/>
      <c r="E2279"/>
      <c r="F2279"/>
      <c r="G2279"/>
      <c r="H2279"/>
      <c r="I2279"/>
      <c r="J2279"/>
      <c r="K2279"/>
      <c r="L2279"/>
      <c r="M2279" s="2"/>
      <c r="N2279" s="2"/>
      <c r="O2279" s="2"/>
      <c r="P2279" s="2"/>
      <c r="Q2279" s="2"/>
      <c r="R2279" s="2"/>
      <c r="S2279" s="2"/>
      <c r="T2279" s="2"/>
      <c r="U2279" s="2"/>
      <c r="V2279" s="2"/>
    </row>
    <row r="2280" spans="1:22" s="127" customFormat="1" x14ac:dyDescent="0.25">
      <c r="A2280"/>
      <c r="B2280"/>
      <c r="C2280"/>
      <c r="D2280"/>
      <c r="E2280"/>
      <c r="F2280"/>
      <c r="G2280"/>
      <c r="H2280"/>
      <c r="I2280"/>
      <c r="J2280"/>
      <c r="K2280"/>
      <c r="L2280"/>
      <c r="M2280" s="2"/>
      <c r="N2280" s="2"/>
      <c r="O2280" s="2"/>
      <c r="P2280" s="2"/>
      <c r="Q2280" s="2"/>
      <c r="R2280" s="2"/>
      <c r="S2280" s="2"/>
      <c r="T2280" s="2"/>
      <c r="U2280" s="2"/>
      <c r="V2280" s="2"/>
    </row>
    <row r="2281" spans="1:22" s="127" customFormat="1" x14ac:dyDescent="0.25">
      <c r="A2281"/>
      <c r="B2281"/>
      <c r="C2281"/>
      <c r="D2281"/>
      <c r="E2281"/>
      <c r="F2281"/>
      <c r="G2281"/>
      <c r="H2281"/>
      <c r="I2281"/>
      <c r="J2281"/>
      <c r="K2281"/>
      <c r="L2281"/>
      <c r="M2281" s="2"/>
      <c r="N2281" s="2"/>
      <c r="O2281" s="2"/>
      <c r="P2281" s="2"/>
      <c r="Q2281" s="2"/>
      <c r="R2281" s="2"/>
      <c r="S2281" s="2"/>
      <c r="T2281" s="2"/>
      <c r="U2281" s="2"/>
      <c r="V2281" s="2"/>
    </row>
    <row r="2282" spans="1:22" s="127" customFormat="1" x14ac:dyDescent="0.25">
      <c r="A2282"/>
      <c r="B2282"/>
      <c r="C2282"/>
      <c r="D2282"/>
      <c r="E2282"/>
      <c r="F2282"/>
      <c r="G2282"/>
      <c r="H2282"/>
      <c r="I2282"/>
      <c r="J2282"/>
      <c r="K2282"/>
      <c r="L2282"/>
      <c r="M2282" s="2"/>
      <c r="N2282" s="2"/>
      <c r="O2282" s="2"/>
      <c r="P2282" s="2"/>
      <c r="Q2282" s="2"/>
      <c r="R2282" s="2"/>
      <c r="S2282" s="2"/>
      <c r="T2282" s="2"/>
      <c r="U2282" s="2"/>
      <c r="V2282" s="2"/>
    </row>
    <row r="2283" spans="1:22" s="127" customFormat="1" x14ac:dyDescent="0.25">
      <c r="A2283"/>
      <c r="B2283"/>
      <c r="C2283"/>
      <c r="D2283"/>
      <c r="E2283"/>
      <c r="F2283"/>
      <c r="G2283"/>
      <c r="H2283"/>
      <c r="I2283"/>
      <c r="J2283"/>
      <c r="K2283"/>
      <c r="L2283"/>
      <c r="M2283" s="2"/>
      <c r="N2283" s="2"/>
      <c r="O2283" s="2"/>
      <c r="P2283" s="2"/>
      <c r="Q2283" s="2"/>
      <c r="R2283" s="2"/>
      <c r="S2283" s="2"/>
      <c r="T2283" s="2"/>
      <c r="U2283" s="2"/>
      <c r="V2283" s="2"/>
    </row>
    <row r="2284" spans="1:22" s="127" customFormat="1" x14ac:dyDescent="0.25">
      <c r="A2284"/>
      <c r="B2284"/>
      <c r="C2284"/>
      <c r="D2284"/>
      <c r="E2284"/>
      <c r="F2284"/>
      <c r="G2284"/>
      <c r="H2284"/>
      <c r="I2284"/>
      <c r="J2284"/>
      <c r="K2284"/>
      <c r="L2284"/>
      <c r="M2284" s="2"/>
      <c r="N2284" s="2"/>
      <c r="O2284" s="2"/>
      <c r="P2284" s="2"/>
      <c r="Q2284" s="2"/>
      <c r="R2284" s="2"/>
      <c r="S2284" s="2"/>
      <c r="T2284" s="2"/>
      <c r="U2284" s="2"/>
      <c r="V2284" s="2"/>
    </row>
    <row r="2285" spans="1:22" s="127" customFormat="1" x14ac:dyDescent="0.25">
      <c r="A2285"/>
      <c r="B2285"/>
      <c r="C2285"/>
      <c r="D2285"/>
      <c r="E2285"/>
      <c r="F2285"/>
      <c r="G2285"/>
      <c r="H2285"/>
      <c r="I2285"/>
      <c r="J2285"/>
      <c r="K2285"/>
      <c r="L2285"/>
      <c r="M2285" s="2"/>
      <c r="N2285" s="2"/>
      <c r="O2285" s="2"/>
      <c r="P2285" s="2"/>
      <c r="Q2285" s="2"/>
      <c r="R2285" s="2"/>
      <c r="S2285" s="2"/>
      <c r="T2285" s="2"/>
      <c r="U2285" s="2"/>
      <c r="V2285" s="2"/>
    </row>
    <row r="2286" spans="1:22" s="127" customFormat="1" x14ac:dyDescent="0.25">
      <c r="A2286"/>
      <c r="B2286"/>
      <c r="C2286"/>
      <c r="D2286"/>
      <c r="E2286"/>
      <c r="F2286"/>
      <c r="G2286"/>
      <c r="H2286"/>
      <c r="I2286"/>
      <c r="J2286"/>
      <c r="K2286"/>
      <c r="L2286"/>
      <c r="M2286" s="2"/>
      <c r="N2286" s="2"/>
      <c r="O2286" s="2"/>
      <c r="P2286" s="2"/>
      <c r="Q2286" s="2"/>
      <c r="R2286" s="2"/>
      <c r="S2286" s="2"/>
      <c r="T2286" s="2"/>
      <c r="U2286" s="2"/>
      <c r="V2286" s="2"/>
    </row>
    <row r="2287" spans="1:22" s="127" customFormat="1" x14ac:dyDescent="0.25">
      <c r="A2287"/>
      <c r="B2287"/>
      <c r="C2287"/>
      <c r="D2287"/>
      <c r="E2287"/>
      <c r="F2287"/>
      <c r="G2287"/>
      <c r="H2287"/>
      <c r="I2287"/>
      <c r="J2287"/>
      <c r="K2287"/>
      <c r="L2287"/>
      <c r="M2287" s="2"/>
      <c r="N2287" s="2"/>
      <c r="O2287" s="2"/>
      <c r="P2287" s="2"/>
      <c r="Q2287" s="2"/>
      <c r="R2287" s="2"/>
      <c r="S2287" s="2"/>
      <c r="T2287" s="2"/>
      <c r="U2287" s="2"/>
      <c r="V2287" s="2"/>
    </row>
    <row r="2288" spans="1:22" s="127" customFormat="1" x14ac:dyDescent="0.25">
      <c r="A2288"/>
      <c r="B2288"/>
      <c r="C2288"/>
      <c r="D2288"/>
      <c r="E2288"/>
      <c r="F2288"/>
      <c r="G2288"/>
      <c r="H2288"/>
      <c r="I2288"/>
      <c r="J2288"/>
      <c r="K2288"/>
      <c r="L2288"/>
      <c r="M2288" s="2"/>
      <c r="N2288" s="2"/>
      <c r="O2288" s="2"/>
      <c r="P2288" s="2"/>
      <c r="Q2288" s="2"/>
      <c r="R2288" s="2"/>
      <c r="S2288" s="2"/>
      <c r="T2288" s="2"/>
      <c r="U2288" s="2"/>
      <c r="V2288" s="2"/>
    </row>
    <row r="2289" spans="1:22" s="127" customFormat="1" x14ac:dyDescent="0.25">
      <c r="A2289"/>
      <c r="B2289"/>
      <c r="C2289"/>
      <c r="D2289"/>
      <c r="E2289"/>
      <c r="F2289"/>
      <c r="G2289"/>
      <c r="H2289"/>
      <c r="I2289"/>
      <c r="J2289"/>
      <c r="K2289"/>
      <c r="L2289"/>
      <c r="M2289" s="2"/>
      <c r="N2289" s="2"/>
      <c r="O2289" s="2"/>
      <c r="P2289" s="2"/>
      <c r="Q2289" s="2"/>
      <c r="R2289" s="2"/>
      <c r="S2289" s="2"/>
      <c r="T2289" s="2"/>
      <c r="U2289" s="2"/>
      <c r="V2289" s="2"/>
    </row>
    <row r="2290" spans="1:22" s="127" customFormat="1" x14ac:dyDescent="0.25">
      <c r="A2290"/>
      <c r="B2290"/>
      <c r="C2290"/>
      <c r="D2290"/>
      <c r="E2290"/>
      <c r="F2290"/>
      <c r="G2290"/>
      <c r="H2290"/>
      <c r="I2290"/>
      <c r="J2290"/>
      <c r="K2290"/>
      <c r="L2290"/>
      <c r="M2290" s="2"/>
      <c r="N2290" s="2"/>
      <c r="O2290" s="2"/>
      <c r="P2290" s="2"/>
      <c r="Q2290" s="2"/>
      <c r="R2290" s="2"/>
      <c r="S2290" s="2"/>
      <c r="T2290" s="2"/>
      <c r="U2290" s="2"/>
      <c r="V2290" s="2"/>
    </row>
    <row r="2291" spans="1:22" s="127" customFormat="1" x14ac:dyDescent="0.25">
      <c r="A2291"/>
      <c r="B2291"/>
      <c r="C2291"/>
      <c r="D2291"/>
      <c r="E2291"/>
      <c r="F2291"/>
      <c r="G2291"/>
      <c r="H2291"/>
      <c r="I2291"/>
      <c r="J2291"/>
      <c r="K2291"/>
      <c r="L2291"/>
      <c r="M2291" s="2"/>
      <c r="N2291" s="2"/>
      <c r="O2291" s="2"/>
      <c r="P2291" s="2"/>
      <c r="Q2291" s="2"/>
      <c r="R2291" s="2"/>
      <c r="S2291" s="2"/>
      <c r="T2291" s="2"/>
      <c r="U2291" s="2"/>
      <c r="V2291" s="2"/>
    </row>
    <row r="2292" spans="1:22" s="127" customFormat="1" x14ac:dyDescent="0.25">
      <c r="A2292"/>
      <c r="B2292"/>
      <c r="C2292"/>
      <c r="D2292"/>
      <c r="E2292"/>
      <c r="F2292"/>
      <c r="G2292"/>
      <c r="H2292"/>
      <c r="I2292"/>
      <c r="J2292"/>
      <c r="K2292"/>
      <c r="L2292"/>
      <c r="M2292" s="2"/>
      <c r="N2292" s="2"/>
      <c r="O2292" s="2"/>
      <c r="P2292" s="2"/>
      <c r="Q2292" s="2"/>
      <c r="R2292" s="2"/>
      <c r="S2292" s="2"/>
      <c r="T2292" s="2"/>
      <c r="U2292" s="2"/>
      <c r="V2292" s="2"/>
    </row>
    <row r="2293" spans="1:22" s="127" customFormat="1" x14ac:dyDescent="0.25">
      <c r="A2293"/>
      <c r="B2293"/>
      <c r="C2293"/>
      <c r="D2293"/>
      <c r="E2293"/>
      <c r="F2293"/>
      <c r="G2293"/>
      <c r="H2293"/>
      <c r="I2293"/>
      <c r="J2293"/>
      <c r="K2293"/>
      <c r="L2293"/>
      <c r="M2293" s="2"/>
      <c r="N2293" s="2"/>
      <c r="O2293" s="2"/>
      <c r="P2293" s="2"/>
      <c r="Q2293" s="2"/>
      <c r="R2293" s="2"/>
      <c r="S2293" s="2"/>
      <c r="T2293" s="2"/>
      <c r="U2293" s="2"/>
      <c r="V2293" s="2"/>
    </row>
    <row r="2294" spans="1:22" s="127" customFormat="1" x14ac:dyDescent="0.25">
      <c r="A2294"/>
      <c r="B2294"/>
      <c r="C2294"/>
      <c r="D2294"/>
      <c r="E2294"/>
      <c r="F2294"/>
      <c r="G2294"/>
      <c r="H2294"/>
      <c r="I2294"/>
      <c r="J2294"/>
      <c r="K2294"/>
      <c r="L2294"/>
      <c r="M2294" s="2"/>
      <c r="N2294" s="2"/>
      <c r="O2294" s="2"/>
      <c r="P2294" s="2"/>
      <c r="Q2294" s="2"/>
      <c r="R2294" s="2"/>
      <c r="S2294" s="2"/>
      <c r="T2294" s="2"/>
      <c r="U2294" s="2"/>
      <c r="V2294" s="2"/>
    </row>
    <row r="2295" spans="1:22" s="127" customFormat="1" x14ac:dyDescent="0.25">
      <c r="A2295"/>
      <c r="B2295"/>
      <c r="C2295"/>
      <c r="D2295"/>
      <c r="E2295"/>
      <c r="F2295"/>
      <c r="G2295"/>
      <c r="H2295"/>
      <c r="I2295"/>
      <c r="J2295"/>
      <c r="K2295"/>
      <c r="L2295"/>
      <c r="M2295" s="2"/>
      <c r="N2295" s="2"/>
      <c r="O2295" s="2"/>
      <c r="P2295" s="2"/>
      <c r="Q2295" s="2"/>
      <c r="R2295" s="2"/>
      <c r="S2295" s="2"/>
      <c r="T2295" s="2"/>
      <c r="U2295" s="2"/>
      <c r="V2295" s="2"/>
    </row>
    <row r="2296" spans="1:22" s="127" customFormat="1" x14ac:dyDescent="0.25">
      <c r="A2296"/>
      <c r="B2296"/>
      <c r="C2296"/>
      <c r="D2296"/>
      <c r="E2296"/>
      <c r="F2296"/>
      <c r="G2296"/>
      <c r="H2296"/>
      <c r="I2296"/>
      <c r="J2296"/>
      <c r="K2296"/>
      <c r="L2296"/>
      <c r="M2296" s="2"/>
      <c r="N2296" s="2"/>
      <c r="O2296" s="2"/>
      <c r="P2296" s="2"/>
      <c r="Q2296" s="2"/>
      <c r="R2296" s="2"/>
      <c r="S2296" s="2"/>
      <c r="T2296" s="2"/>
      <c r="U2296" s="2"/>
      <c r="V2296" s="2"/>
    </row>
    <row r="2297" spans="1:22" s="127" customFormat="1" x14ac:dyDescent="0.25">
      <c r="A2297"/>
      <c r="B2297"/>
      <c r="C2297"/>
      <c r="D2297"/>
      <c r="E2297"/>
      <c r="F2297"/>
      <c r="G2297"/>
      <c r="H2297"/>
      <c r="I2297"/>
      <c r="J2297"/>
      <c r="K2297"/>
      <c r="L2297"/>
      <c r="M2297" s="2"/>
      <c r="N2297" s="2"/>
      <c r="O2297" s="2"/>
      <c r="P2297" s="2"/>
      <c r="Q2297" s="2"/>
      <c r="R2297" s="2"/>
      <c r="S2297" s="2"/>
      <c r="T2297" s="2"/>
      <c r="U2297" s="2"/>
      <c r="V2297" s="2"/>
    </row>
    <row r="2298" spans="1:22" s="127" customFormat="1" x14ac:dyDescent="0.25">
      <c r="A2298"/>
      <c r="B2298"/>
      <c r="C2298"/>
      <c r="D2298"/>
      <c r="E2298"/>
      <c r="F2298"/>
      <c r="G2298"/>
      <c r="H2298"/>
      <c r="I2298"/>
      <c r="J2298"/>
      <c r="K2298"/>
      <c r="L2298"/>
      <c r="M2298" s="2"/>
      <c r="N2298" s="2"/>
      <c r="O2298" s="2"/>
      <c r="P2298" s="2"/>
      <c r="Q2298" s="2"/>
      <c r="R2298" s="2"/>
      <c r="S2298" s="2"/>
      <c r="T2298" s="2"/>
      <c r="U2298" s="2"/>
      <c r="V2298" s="2"/>
    </row>
    <row r="2299" spans="1:22" s="127" customFormat="1" x14ac:dyDescent="0.25">
      <c r="A2299"/>
      <c r="B2299"/>
      <c r="C2299"/>
      <c r="D2299"/>
      <c r="E2299"/>
      <c r="F2299"/>
      <c r="G2299"/>
      <c r="H2299"/>
      <c r="I2299"/>
      <c r="J2299"/>
      <c r="K2299"/>
      <c r="L2299"/>
      <c r="M2299" s="2"/>
      <c r="N2299" s="2"/>
      <c r="O2299" s="2"/>
      <c r="P2299" s="2"/>
      <c r="Q2299" s="2"/>
      <c r="R2299" s="2"/>
      <c r="S2299" s="2"/>
      <c r="T2299" s="2"/>
      <c r="U2299" s="2"/>
      <c r="V2299" s="2"/>
    </row>
    <row r="2300" spans="1:22" s="127" customFormat="1" x14ac:dyDescent="0.25">
      <c r="A2300"/>
      <c r="B2300"/>
      <c r="C2300"/>
      <c r="D2300"/>
      <c r="E2300"/>
      <c r="F2300"/>
      <c r="G2300"/>
      <c r="H2300"/>
      <c r="I2300"/>
      <c r="J2300"/>
      <c r="K2300"/>
      <c r="L2300"/>
      <c r="M2300" s="2"/>
      <c r="N2300" s="2"/>
      <c r="O2300" s="2"/>
      <c r="P2300" s="2"/>
      <c r="Q2300" s="2"/>
      <c r="R2300" s="2"/>
      <c r="S2300" s="2"/>
      <c r="T2300" s="2"/>
      <c r="U2300" s="2"/>
      <c r="V2300" s="2"/>
    </row>
    <row r="2301" spans="1:22" s="127" customFormat="1" x14ac:dyDescent="0.25">
      <c r="A2301"/>
      <c r="B2301"/>
      <c r="C2301"/>
      <c r="D2301"/>
      <c r="E2301"/>
      <c r="F2301"/>
      <c r="G2301"/>
      <c r="H2301"/>
      <c r="I2301"/>
      <c r="J2301"/>
      <c r="K2301"/>
      <c r="L2301"/>
      <c r="M2301" s="2"/>
      <c r="N2301" s="2"/>
      <c r="O2301" s="2"/>
      <c r="P2301" s="2"/>
      <c r="Q2301" s="2"/>
      <c r="R2301" s="2"/>
      <c r="S2301" s="2"/>
      <c r="T2301" s="2"/>
      <c r="U2301" s="2"/>
      <c r="V2301" s="2"/>
    </row>
    <row r="2302" spans="1:22" s="127" customFormat="1" x14ac:dyDescent="0.25">
      <c r="A2302"/>
      <c r="B2302"/>
      <c r="C2302"/>
      <c r="D2302"/>
      <c r="E2302"/>
      <c r="F2302"/>
      <c r="G2302"/>
      <c r="H2302"/>
      <c r="I2302"/>
      <c r="J2302"/>
      <c r="K2302"/>
      <c r="L2302"/>
      <c r="M2302" s="2"/>
      <c r="N2302" s="2"/>
      <c r="O2302" s="2"/>
      <c r="P2302" s="2"/>
      <c r="Q2302" s="2"/>
      <c r="R2302" s="2"/>
      <c r="S2302" s="2"/>
      <c r="T2302" s="2"/>
      <c r="U2302" s="2"/>
      <c r="V2302" s="2"/>
    </row>
    <row r="2303" spans="1:22" s="127" customFormat="1" x14ac:dyDescent="0.25">
      <c r="A2303"/>
      <c r="B2303"/>
      <c r="C2303"/>
      <c r="D2303"/>
      <c r="E2303"/>
      <c r="F2303"/>
      <c r="G2303"/>
      <c r="H2303"/>
      <c r="I2303"/>
      <c r="J2303"/>
      <c r="K2303"/>
      <c r="L2303"/>
      <c r="M2303" s="2"/>
      <c r="N2303" s="2"/>
      <c r="O2303" s="2"/>
      <c r="P2303" s="2"/>
      <c r="Q2303" s="2"/>
      <c r="R2303" s="2"/>
      <c r="S2303" s="2"/>
      <c r="T2303" s="2"/>
      <c r="U2303" s="2"/>
      <c r="V2303" s="2"/>
    </row>
    <row r="2304" spans="1:22" s="127" customFormat="1" x14ac:dyDescent="0.25">
      <c r="A2304"/>
      <c r="B2304"/>
      <c r="C2304"/>
      <c r="D2304"/>
      <c r="E2304"/>
      <c r="F2304"/>
      <c r="G2304"/>
      <c r="H2304"/>
      <c r="I2304"/>
      <c r="J2304"/>
      <c r="K2304"/>
      <c r="L2304"/>
      <c r="M2304" s="2"/>
      <c r="N2304" s="2"/>
      <c r="O2304" s="2"/>
      <c r="P2304" s="2"/>
      <c r="Q2304" s="2"/>
      <c r="R2304" s="2"/>
      <c r="S2304" s="2"/>
      <c r="T2304" s="2"/>
      <c r="U2304" s="2"/>
      <c r="V2304" s="2"/>
    </row>
    <row r="2305" spans="1:22" s="127" customFormat="1" x14ac:dyDescent="0.25">
      <c r="A2305"/>
      <c r="B2305"/>
      <c r="C2305"/>
      <c r="D2305"/>
      <c r="E2305"/>
      <c r="F2305"/>
      <c r="G2305"/>
      <c r="H2305"/>
      <c r="I2305"/>
      <c r="J2305"/>
      <c r="K2305"/>
      <c r="L2305"/>
      <c r="M2305" s="2"/>
      <c r="N2305" s="2"/>
      <c r="O2305" s="2"/>
      <c r="P2305" s="2"/>
      <c r="Q2305" s="2"/>
      <c r="R2305" s="2"/>
      <c r="S2305" s="2"/>
      <c r="T2305" s="2"/>
      <c r="U2305" s="2"/>
      <c r="V2305" s="2"/>
    </row>
    <row r="2306" spans="1:22" s="127" customFormat="1" x14ac:dyDescent="0.25">
      <c r="A2306"/>
      <c r="B2306"/>
      <c r="C2306"/>
      <c r="D2306"/>
      <c r="E2306"/>
      <c r="F2306"/>
      <c r="G2306"/>
      <c r="H2306"/>
      <c r="I2306"/>
      <c r="J2306"/>
      <c r="K2306"/>
      <c r="L2306"/>
      <c r="M2306" s="2"/>
      <c r="N2306" s="2"/>
      <c r="O2306" s="2"/>
      <c r="P2306" s="2"/>
      <c r="Q2306" s="2"/>
      <c r="R2306" s="2"/>
      <c r="S2306" s="2"/>
      <c r="T2306" s="2"/>
      <c r="U2306" s="2"/>
      <c r="V2306" s="2"/>
    </row>
    <row r="2307" spans="1:22" s="127" customFormat="1" x14ac:dyDescent="0.25">
      <c r="A2307"/>
      <c r="B2307"/>
      <c r="C2307"/>
      <c r="D2307"/>
      <c r="E2307"/>
      <c r="F2307"/>
      <c r="G2307"/>
      <c r="H2307"/>
      <c r="I2307"/>
      <c r="J2307"/>
      <c r="K2307"/>
      <c r="L2307"/>
      <c r="M2307" s="2"/>
      <c r="N2307" s="2"/>
      <c r="O2307" s="2"/>
      <c r="P2307" s="2"/>
      <c r="Q2307" s="2"/>
      <c r="R2307" s="2"/>
      <c r="S2307" s="2"/>
      <c r="T2307" s="2"/>
      <c r="U2307" s="2"/>
      <c r="V2307" s="2"/>
    </row>
    <row r="2308" spans="1:22" s="127" customFormat="1" x14ac:dyDescent="0.25">
      <c r="A2308"/>
      <c r="B2308"/>
      <c r="C2308"/>
      <c r="D2308"/>
      <c r="E2308"/>
      <c r="F2308"/>
      <c r="G2308"/>
      <c r="H2308"/>
      <c r="I2308"/>
      <c r="J2308"/>
      <c r="K2308"/>
      <c r="L2308"/>
      <c r="M2308" s="2"/>
      <c r="N2308" s="2"/>
      <c r="O2308" s="2"/>
      <c r="P2308" s="2"/>
      <c r="Q2308" s="2"/>
      <c r="R2308" s="2"/>
      <c r="S2308" s="2"/>
      <c r="T2308" s="2"/>
      <c r="U2308" s="2"/>
      <c r="V2308" s="2"/>
    </row>
    <row r="2309" spans="1:22" s="127" customFormat="1" x14ac:dyDescent="0.25">
      <c r="A2309"/>
      <c r="B2309"/>
      <c r="C2309"/>
      <c r="D2309"/>
      <c r="E2309"/>
      <c r="F2309"/>
      <c r="G2309"/>
      <c r="H2309"/>
      <c r="I2309"/>
      <c r="J2309"/>
      <c r="K2309"/>
      <c r="L2309"/>
      <c r="M2309" s="2"/>
      <c r="N2309" s="2"/>
      <c r="O2309" s="2"/>
      <c r="P2309" s="2"/>
      <c r="Q2309" s="2"/>
      <c r="R2309" s="2"/>
      <c r="S2309" s="2"/>
      <c r="T2309" s="2"/>
      <c r="U2309" s="2"/>
      <c r="V2309" s="2"/>
    </row>
    <row r="2310" spans="1:22" s="127" customFormat="1" x14ac:dyDescent="0.25">
      <c r="A2310"/>
      <c r="B2310"/>
      <c r="C2310"/>
      <c r="D2310"/>
      <c r="E2310"/>
      <c r="F2310"/>
      <c r="G2310"/>
      <c r="H2310"/>
      <c r="I2310"/>
      <c r="J2310"/>
      <c r="K2310"/>
      <c r="L2310"/>
      <c r="M2310" s="2"/>
      <c r="N2310" s="2"/>
      <c r="O2310" s="2"/>
      <c r="P2310" s="2"/>
      <c r="Q2310" s="2"/>
      <c r="R2310" s="2"/>
      <c r="S2310" s="2"/>
      <c r="T2310" s="2"/>
      <c r="U2310" s="2"/>
      <c r="V2310" s="2"/>
    </row>
    <row r="2311" spans="1:22" s="127" customFormat="1" x14ac:dyDescent="0.25">
      <c r="A2311"/>
      <c r="B2311"/>
      <c r="C2311"/>
      <c r="D2311"/>
      <c r="E2311"/>
      <c r="F2311"/>
      <c r="G2311"/>
      <c r="H2311"/>
      <c r="I2311"/>
      <c r="J2311"/>
      <c r="K2311"/>
      <c r="L2311"/>
      <c r="M2311" s="2"/>
      <c r="N2311" s="2"/>
      <c r="O2311" s="2"/>
      <c r="P2311" s="2"/>
      <c r="Q2311" s="2"/>
      <c r="R2311" s="2"/>
      <c r="S2311" s="2"/>
      <c r="T2311" s="2"/>
      <c r="U2311" s="2"/>
      <c r="V2311" s="2"/>
    </row>
    <row r="2312" spans="1:22" s="127" customFormat="1" x14ac:dyDescent="0.25">
      <c r="A2312"/>
      <c r="B2312"/>
      <c r="C2312"/>
      <c r="D2312"/>
      <c r="E2312"/>
      <c r="F2312"/>
      <c r="G2312"/>
      <c r="H2312"/>
      <c r="I2312"/>
      <c r="J2312"/>
      <c r="K2312"/>
      <c r="L2312"/>
      <c r="M2312" s="2"/>
      <c r="N2312" s="2"/>
      <c r="O2312" s="2"/>
      <c r="P2312" s="2"/>
      <c r="Q2312" s="2"/>
      <c r="R2312" s="2"/>
      <c r="S2312" s="2"/>
      <c r="T2312" s="2"/>
      <c r="U2312" s="2"/>
      <c r="V2312" s="2"/>
    </row>
    <row r="2313" spans="1:22" s="127" customFormat="1" x14ac:dyDescent="0.25">
      <c r="A2313"/>
      <c r="B2313"/>
      <c r="C2313"/>
      <c r="D2313"/>
      <c r="E2313"/>
      <c r="F2313"/>
      <c r="G2313"/>
      <c r="H2313"/>
      <c r="I2313"/>
      <c r="J2313"/>
      <c r="K2313"/>
      <c r="L2313"/>
      <c r="M2313" s="2"/>
      <c r="N2313" s="2"/>
      <c r="O2313" s="2"/>
      <c r="P2313" s="2"/>
      <c r="Q2313" s="2"/>
      <c r="R2313" s="2"/>
      <c r="S2313" s="2"/>
      <c r="T2313" s="2"/>
      <c r="U2313" s="2"/>
      <c r="V2313" s="2"/>
    </row>
    <row r="2314" spans="1:22" s="127" customFormat="1" x14ac:dyDescent="0.25">
      <c r="A2314"/>
      <c r="B2314"/>
      <c r="C2314"/>
      <c r="D2314"/>
      <c r="E2314"/>
      <c r="F2314"/>
      <c r="G2314"/>
      <c r="H2314"/>
      <c r="I2314"/>
      <c r="J2314"/>
      <c r="K2314"/>
      <c r="L2314"/>
      <c r="M2314" s="2"/>
      <c r="N2314" s="2"/>
      <c r="O2314" s="2"/>
      <c r="P2314" s="2"/>
      <c r="Q2314" s="2"/>
      <c r="R2314" s="2"/>
      <c r="S2314" s="2"/>
      <c r="T2314" s="2"/>
      <c r="U2314" s="2"/>
      <c r="V2314" s="2"/>
    </row>
    <row r="2315" spans="1:22" s="127" customFormat="1" x14ac:dyDescent="0.25">
      <c r="A2315"/>
      <c r="B2315"/>
      <c r="C2315"/>
      <c r="D2315"/>
      <c r="E2315"/>
      <c r="F2315"/>
      <c r="G2315"/>
      <c r="H2315"/>
      <c r="I2315"/>
      <c r="J2315"/>
      <c r="K2315"/>
      <c r="L2315"/>
      <c r="M2315" s="2"/>
      <c r="N2315" s="2"/>
      <c r="O2315" s="2"/>
      <c r="P2315" s="2"/>
      <c r="Q2315" s="2"/>
      <c r="R2315" s="2"/>
      <c r="S2315" s="2"/>
      <c r="T2315" s="2"/>
      <c r="U2315" s="2"/>
      <c r="V2315" s="2"/>
    </row>
    <row r="2316" spans="1:22" s="127" customFormat="1" x14ac:dyDescent="0.25">
      <c r="A2316"/>
      <c r="B2316"/>
      <c r="C2316"/>
      <c r="D2316"/>
      <c r="E2316"/>
      <c r="F2316"/>
      <c r="G2316"/>
      <c r="H2316"/>
      <c r="I2316"/>
      <c r="J2316"/>
      <c r="K2316"/>
      <c r="L2316"/>
      <c r="M2316" s="2"/>
      <c r="N2316" s="2"/>
      <c r="O2316" s="2"/>
      <c r="P2316" s="2"/>
      <c r="Q2316" s="2"/>
      <c r="R2316" s="2"/>
      <c r="S2316" s="2"/>
      <c r="T2316" s="2"/>
      <c r="U2316" s="2"/>
      <c r="V2316" s="2"/>
    </row>
    <row r="2317" spans="1:22" s="127" customFormat="1" x14ac:dyDescent="0.25">
      <c r="A2317"/>
      <c r="B2317"/>
      <c r="C2317"/>
      <c r="D2317"/>
      <c r="E2317"/>
      <c r="F2317"/>
      <c r="G2317"/>
      <c r="H2317"/>
      <c r="I2317"/>
      <c r="J2317"/>
      <c r="K2317"/>
      <c r="L2317"/>
      <c r="M2317" s="2"/>
      <c r="N2317" s="2"/>
      <c r="O2317" s="2"/>
      <c r="P2317" s="2"/>
      <c r="Q2317" s="2"/>
      <c r="R2317" s="2"/>
      <c r="S2317" s="2"/>
      <c r="T2317" s="2"/>
      <c r="U2317" s="2"/>
      <c r="V2317" s="2"/>
    </row>
    <row r="2318" spans="1:22" s="127" customFormat="1" x14ac:dyDescent="0.25">
      <c r="A2318"/>
      <c r="B2318"/>
      <c r="C2318"/>
      <c r="D2318"/>
      <c r="E2318"/>
      <c r="F2318"/>
      <c r="G2318"/>
      <c r="H2318"/>
      <c r="I2318"/>
      <c r="J2318"/>
      <c r="K2318"/>
      <c r="L2318"/>
      <c r="M2318" s="2"/>
      <c r="N2318" s="2"/>
      <c r="O2318" s="2"/>
      <c r="P2318" s="2"/>
      <c r="Q2318" s="2"/>
      <c r="R2318" s="2"/>
      <c r="S2318" s="2"/>
      <c r="T2318" s="2"/>
      <c r="U2318" s="2"/>
      <c r="V2318" s="2"/>
    </row>
    <row r="2319" spans="1:22" s="127" customFormat="1" x14ac:dyDescent="0.25">
      <c r="A2319"/>
      <c r="B2319"/>
      <c r="C2319"/>
      <c r="D2319"/>
      <c r="E2319"/>
      <c r="F2319"/>
      <c r="G2319"/>
      <c r="H2319"/>
      <c r="I2319"/>
      <c r="J2319"/>
      <c r="K2319"/>
      <c r="L2319"/>
      <c r="M2319" s="2"/>
      <c r="N2319" s="2"/>
      <c r="O2319" s="2"/>
      <c r="P2319" s="2"/>
      <c r="Q2319" s="2"/>
      <c r="R2319" s="2"/>
      <c r="S2319" s="2"/>
      <c r="T2319" s="2"/>
      <c r="U2319" s="2"/>
      <c r="V2319" s="2"/>
    </row>
    <row r="2320" spans="1:22" s="127" customFormat="1" x14ac:dyDescent="0.25">
      <c r="A2320"/>
      <c r="B2320"/>
      <c r="C2320"/>
      <c r="D2320"/>
      <c r="E2320"/>
      <c r="F2320"/>
      <c r="G2320"/>
      <c r="H2320"/>
      <c r="I2320"/>
      <c r="J2320"/>
      <c r="K2320"/>
      <c r="L2320"/>
      <c r="M2320" s="2"/>
      <c r="N2320" s="2"/>
      <c r="O2320" s="2"/>
      <c r="P2320" s="2"/>
      <c r="Q2320" s="2"/>
      <c r="R2320" s="2"/>
      <c r="S2320" s="2"/>
      <c r="T2320" s="2"/>
      <c r="U2320" s="2"/>
      <c r="V2320" s="2"/>
    </row>
    <row r="2321" spans="1:22" s="127" customFormat="1" x14ac:dyDescent="0.25">
      <c r="A2321"/>
      <c r="B2321"/>
      <c r="C2321"/>
      <c r="D2321"/>
      <c r="E2321"/>
      <c r="F2321"/>
      <c r="G2321"/>
      <c r="H2321"/>
      <c r="I2321"/>
      <c r="J2321"/>
      <c r="K2321"/>
      <c r="L2321"/>
      <c r="M2321" s="2"/>
      <c r="N2321" s="2"/>
      <c r="O2321" s="2"/>
      <c r="P2321" s="2"/>
      <c r="Q2321" s="2"/>
      <c r="R2321" s="2"/>
      <c r="S2321" s="2"/>
      <c r="T2321" s="2"/>
      <c r="U2321" s="2"/>
      <c r="V2321" s="2"/>
    </row>
    <row r="2322" spans="1:22" s="127" customFormat="1" x14ac:dyDescent="0.25">
      <c r="A2322"/>
      <c r="B2322"/>
      <c r="C2322"/>
      <c r="D2322"/>
      <c r="E2322"/>
      <c r="F2322"/>
      <c r="G2322"/>
      <c r="H2322"/>
      <c r="I2322"/>
      <c r="J2322"/>
      <c r="K2322"/>
      <c r="L2322"/>
      <c r="M2322" s="2"/>
      <c r="N2322" s="2"/>
      <c r="O2322" s="2"/>
      <c r="P2322" s="2"/>
      <c r="Q2322" s="2"/>
      <c r="R2322" s="2"/>
      <c r="S2322" s="2"/>
      <c r="T2322" s="2"/>
      <c r="U2322" s="2"/>
      <c r="V2322" s="2"/>
    </row>
    <row r="2323" spans="1:22" s="127" customFormat="1" x14ac:dyDescent="0.25">
      <c r="A2323"/>
      <c r="B2323"/>
      <c r="C2323"/>
      <c r="D2323"/>
      <c r="E2323"/>
      <c r="F2323"/>
      <c r="G2323"/>
      <c r="H2323"/>
      <c r="I2323"/>
      <c r="J2323"/>
      <c r="K2323"/>
      <c r="L2323"/>
      <c r="M2323" s="2"/>
      <c r="N2323" s="2"/>
      <c r="O2323" s="2"/>
      <c r="P2323" s="2"/>
      <c r="Q2323" s="2"/>
      <c r="R2323" s="2"/>
      <c r="S2323" s="2"/>
      <c r="T2323" s="2"/>
      <c r="U2323" s="2"/>
      <c r="V2323" s="2"/>
    </row>
    <row r="2324" spans="1:22" s="127" customFormat="1" x14ac:dyDescent="0.25">
      <c r="A2324"/>
      <c r="B2324"/>
      <c r="C2324"/>
      <c r="D2324"/>
      <c r="E2324"/>
      <c r="F2324"/>
      <c r="G2324"/>
      <c r="H2324"/>
      <c r="I2324"/>
      <c r="J2324"/>
      <c r="K2324"/>
      <c r="L2324"/>
      <c r="M2324" s="2"/>
      <c r="N2324" s="2"/>
      <c r="O2324" s="2"/>
      <c r="P2324" s="2"/>
      <c r="Q2324" s="2"/>
      <c r="R2324" s="2"/>
      <c r="S2324" s="2"/>
      <c r="T2324" s="2"/>
      <c r="U2324" s="2"/>
      <c r="V2324" s="2"/>
    </row>
    <row r="2325" spans="1:22" s="127" customFormat="1" x14ac:dyDescent="0.25">
      <c r="A2325"/>
      <c r="B2325"/>
      <c r="C2325"/>
      <c r="D2325"/>
      <c r="E2325"/>
      <c r="F2325"/>
      <c r="G2325"/>
      <c r="H2325"/>
      <c r="I2325"/>
      <c r="J2325"/>
      <c r="K2325"/>
      <c r="L2325"/>
      <c r="M2325" s="2"/>
      <c r="N2325" s="2"/>
      <c r="O2325" s="2"/>
      <c r="P2325" s="2"/>
      <c r="Q2325" s="2"/>
      <c r="R2325" s="2"/>
      <c r="S2325" s="2"/>
      <c r="T2325" s="2"/>
      <c r="U2325" s="2"/>
      <c r="V2325" s="2"/>
    </row>
    <row r="2326" spans="1:22" s="127" customFormat="1" x14ac:dyDescent="0.25">
      <c r="A2326"/>
      <c r="B2326"/>
      <c r="C2326"/>
      <c r="D2326"/>
      <c r="E2326"/>
      <c r="F2326"/>
      <c r="G2326"/>
      <c r="H2326"/>
      <c r="I2326"/>
      <c r="J2326"/>
      <c r="K2326"/>
      <c r="L2326"/>
      <c r="M2326" s="2"/>
      <c r="N2326" s="2"/>
      <c r="O2326" s="2"/>
      <c r="P2326" s="2"/>
      <c r="Q2326" s="2"/>
      <c r="R2326" s="2"/>
      <c r="S2326" s="2"/>
      <c r="T2326" s="2"/>
      <c r="U2326" s="2"/>
      <c r="V2326" s="2"/>
    </row>
    <row r="2327" spans="1:22" s="127" customFormat="1" x14ac:dyDescent="0.25">
      <c r="A2327"/>
      <c r="B2327"/>
      <c r="C2327"/>
      <c r="D2327"/>
      <c r="E2327"/>
      <c r="F2327"/>
      <c r="G2327"/>
      <c r="H2327"/>
      <c r="I2327"/>
      <c r="J2327"/>
      <c r="K2327"/>
      <c r="L2327"/>
      <c r="M2327" s="2"/>
      <c r="N2327" s="2"/>
      <c r="O2327" s="2"/>
      <c r="P2327" s="2"/>
      <c r="Q2327" s="2"/>
      <c r="R2327" s="2"/>
      <c r="S2327" s="2"/>
      <c r="T2327" s="2"/>
      <c r="U2327" s="2"/>
      <c r="V2327" s="2"/>
    </row>
    <row r="2328" spans="1:22" s="127" customFormat="1" x14ac:dyDescent="0.25">
      <c r="A2328"/>
      <c r="B2328"/>
      <c r="C2328"/>
      <c r="D2328"/>
      <c r="E2328"/>
      <c r="F2328"/>
      <c r="G2328"/>
      <c r="H2328"/>
      <c r="I2328"/>
      <c r="J2328"/>
      <c r="K2328"/>
      <c r="L2328"/>
      <c r="M2328" s="2"/>
      <c r="N2328" s="2"/>
      <c r="O2328" s="2"/>
      <c r="P2328" s="2"/>
      <c r="Q2328" s="2"/>
      <c r="R2328" s="2"/>
      <c r="S2328" s="2"/>
      <c r="T2328" s="2"/>
      <c r="U2328" s="2"/>
      <c r="V2328" s="2"/>
    </row>
    <row r="2329" spans="1:22" s="127" customFormat="1" x14ac:dyDescent="0.25">
      <c r="A2329"/>
      <c r="B2329"/>
      <c r="C2329"/>
      <c r="D2329"/>
      <c r="E2329"/>
      <c r="F2329"/>
      <c r="G2329"/>
      <c r="H2329"/>
      <c r="I2329"/>
      <c r="J2329"/>
      <c r="K2329"/>
      <c r="L2329"/>
      <c r="M2329" s="2"/>
      <c r="N2329" s="2"/>
      <c r="O2329" s="2"/>
      <c r="P2329" s="2"/>
      <c r="Q2329" s="2"/>
      <c r="R2329" s="2"/>
      <c r="S2329" s="2"/>
      <c r="T2329" s="2"/>
      <c r="U2329" s="2"/>
      <c r="V2329" s="2"/>
    </row>
    <row r="2330" spans="1:22" s="127" customFormat="1" x14ac:dyDescent="0.25">
      <c r="A2330"/>
      <c r="B2330"/>
      <c r="C2330"/>
      <c r="D2330"/>
      <c r="E2330"/>
      <c r="F2330"/>
      <c r="G2330"/>
      <c r="H2330"/>
      <c r="I2330"/>
      <c r="J2330"/>
      <c r="K2330"/>
      <c r="L2330"/>
      <c r="M2330" s="2"/>
      <c r="N2330" s="2"/>
      <c r="O2330" s="2"/>
      <c r="P2330" s="2"/>
      <c r="Q2330" s="2"/>
      <c r="R2330" s="2"/>
      <c r="S2330" s="2"/>
      <c r="T2330" s="2"/>
      <c r="U2330" s="2"/>
      <c r="V2330" s="2"/>
    </row>
    <row r="2331" spans="1:22" s="127" customFormat="1" x14ac:dyDescent="0.25">
      <c r="A2331"/>
      <c r="B2331"/>
      <c r="C2331"/>
      <c r="D2331"/>
      <c r="E2331"/>
      <c r="F2331"/>
      <c r="G2331"/>
      <c r="H2331"/>
      <c r="I2331"/>
      <c r="J2331"/>
      <c r="K2331"/>
      <c r="L2331"/>
      <c r="M2331" s="2"/>
      <c r="N2331" s="2"/>
      <c r="O2331" s="2"/>
      <c r="P2331" s="2"/>
      <c r="Q2331" s="2"/>
      <c r="R2331" s="2"/>
      <c r="S2331" s="2"/>
      <c r="T2331" s="2"/>
      <c r="U2331" s="2"/>
      <c r="V2331" s="2"/>
    </row>
    <row r="2332" spans="1:22" s="127" customFormat="1" x14ac:dyDescent="0.25">
      <c r="A2332"/>
      <c r="B2332"/>
      <c r="C2332"/>
      <c r="D2332"/>
      <c r="E2332"/>
      <c r="F2332"/>
      <c r="G2332"/>
      <c r="H2332"/>
      <c r="I2332"/>
      <c r="J2332"/>
      <c r="K2332"/>
      <c r="L2332"/>
      <c r="M2332" s="2"/>
      <c r="N2332" s="2"/>
      <c r="O2332" s="2"/>
      <c r="P2332" s="2"/>
      <c r="Q2332" s="2"/>
      <c r="R2332" s="2"/>
      <c r="S2332" s="2"/>
      <c r="T2332" s="2"/>
      <c r="U2332" s="2"/>
      <c r="V2332" s="2"/>
    </row>
    <row r="2333" spans="1:22" s="127" customFormat="1" x14ac:dyDescent="0.25">
      <c r="A2333"/>
      <c r="B2333"/>
      <c r="C2333"/>
      <c r="D2333"/>
      <c r="E2333"/>
      <c r="F2333"/>
      <c r="G2333"/>
      <c r="H2333"/>
      <c r="I2333"/>
      <c r="J2333"/>
      <c r="K2333"/>
      <c r="L2333"/>
      <c r="M2333" s="2"/>
      <c r="N2333" s="2"/>
      <c r="O2333" s="2"/>
      <c r="P2333" s="2"/>
      <c r="Q2333" s="2"/>
      <c r="R2333" s="2"/>
      <c r="S2333" s="2"/>
      <c r="T2333" s="2"/>
      <c r="U2333" s="2"/>
      <c r="V2333" s="2"/>
    </row>
    <row r="2334" spans="1:22" s="127" customFormat="1" x14ac:dyDescent="0.25">
      <c r="A2334"/>
      <c r="B2334"/>
      <c r="C2334"/>
      <c r="D2334"/>
      <c r="E2334"/>
      <c r="F2334"/>
      <c r="G2334"/>
      <c r="H2334"/>
      <c r="I2334"/>
      <c r="J2334"/>
      <c r="K2334"/>
      <c r="L2334"/>
      <c r="M2334" s="2"/>
      <c r="N2334" s="2"/>
      <c r="O2334" s="2"/>
      <c r="P2334" s="2"/>
      <c r="Q2334" s="2"/>
      <c r="R2334" s="2"/>
      <c r="S2334" s="2"/>
      <c r="T2334" s="2"/>
      <c r="U2334" s="2"/>
      <c r="V2334" s="2"/>
    </row>
    <row r="2335" spans="1:22" s="127" customFormat="1" x14ac:dyDescent="0.25">
      <c r="A2335"/>
      <c r="B2335"/>
      <c r="C2335"/>
      <c r="D2335"/>
      <c r="E2335"/>
      <c r="F2335"/>
      <c r="G2335"/>
      <c r="H2335"/>
      <c r="I2335"/>
      <c r="J2335"/>
      <c r="K2335"/>
      <c r="L2335"/>
      <c r="M2335" s="2"/>
      <c r="N2335" s="2"/>
      <c r="O2335" s="2"/>
      <c r="P2335" s="2"/>
      <c r="Q2335" s="2"/>
      <c r="R2335" s="2"/>
      <c r="S2335" s="2"/>
      <c r="T2335" s="2"/>
      <c r="U2335" s="2"/>
      <c r="V2335" s="2"/>
    </row>
    <row r="2336" spans="1:22" s="127" customFormat="1" x14ac:dyDescent="0.25">
      <c r="A2336"/>
      <c r="B2336"/>
      <c r="C2336"/>
      <c r="D2336"/>
      <c r="E2336"/>
      <c r="F2336"/>
      <c r="G2336"/>
      <c r="H2336"/>
      <c r="I2336"/>
      <c r="J2336"/>
      <c r="K2336"/>
      <c r="L2336"/>
      <c r="M2336" s="2"/>
      <c r="N2336" s="2"/>
      <c r="O2336" s="2"/>
      <c r="P2336" s="2"/>
      <c r="Q2336" s="2"/>
      <c r="R2336" s="2"/>
      <c r="S2336" s="2"/>
      <c r="T2336" s="2"/>
      <c r="U2336" s="2"/>
      <c r="V2336" s="2"/>
    </row>
    <row r="2337" spans="1:22" s="127" customFormat="1" x14ac:dyDescent="0.25">
      <c r="A2337"/>
      <c r="B2337"/>
      <c r="C2337"/>
      <c r="D2337"/>
      <c r="E2337"/>
      <c r="F2337"/>
      <c r="G2337"/>
      <c r="H2337"/>
      <c r="I2337"/>
      <c r="J2337"/>
      <c r="K2337"/>
      <c r="L2337"/>
      <c r="M2337" s="2"/>
      <c r="N2337" s="2"/>
      <c r="O2337" s="2"/>
      <c r="P2337" s="2"/>
      <c r="Q2337" s="2"/>
      <c r="R2337" s="2"/>
      <c r="S2337" s="2"/>
      <c r="T2337" s="2"/>
      <c r="U2337" s="2"/>
      <c r="V2337" s="2"/>
    </row>
    <row r="2338" spans="1:22" s="127" customFormat="1" x14ac:dyDescent="0.25">
      <c r="A2338"/>
      <c r="B2338"/>
      <c r="C2338"/>
      <c r="D2338"/>
      <c r="E2338"/>
      <c r="F2338"/>
      <c r="G2338"/>
      <c r="H2338"/>
      <c r="I2338"/>
      <c r="J2338"/>
      <c r="K2338"/>
      <c r="L2338"/>
      <c r="M2338" s="2"/>
      <c r="N2338" s="2"/>
      <c r="O2338" s="2"/>
      <c r="P2338" s="2"/>
      <c r="Q2338" s="2"/>
      <c r="R2338" s="2"/>
      <c r="S2338" s="2"/>
      <c r="T2338" s="2"/>
      <c r="U2338" s="2"/>
      <c r="V2338" s="2"/>
    </row>
    <row r="2339" spans="1:22" s="127" customFormat="1" x14ac:dyDescent="0.25">
      <c r="A2339"/>
      <c r="B2339"/>
      <c r="C2339"/>
      <c r="D2339"/>
      <c r="E2339"/>
      <c r="F2339"/>
      <c r="G2339"/>
      <c r="H2339"/>
      <c r="I2339"/>
      <c r="J2339"/>
      <c r="K2339"/>
      <c r="L2339"/>
      <c r="M2339" s="2"/>
      <c r="N2339" s="2"/>
      <c r="O2339" s="2"/>
      <c r="P2339" s="2"/>
      <c r="Q2339" s="2"/>
      <c r="R2339" s="2"/>
      <c r="S2339" s="2"/>
      <c r="T2339" s="2"/>
      <c r="U2339" s="2"/>
      <c r="V2339" s="2"/>
    </row>
    <row r="2340" spans="1:22" s="127" customFormat="1" x14ac:dyDescent="0.25">
      <c r="A2340"/>
      <c r="B2340"/>
      <c r="C2340"/>
      <c r="D2340"/>
      <c r="E2340"/>
      <c r="F2340"/>
      <c r="G2340"/>
      <c r="H2340"/>
      <c r="I2340"/>
      <c r="J2340"/>
      <c r="K2340"/>
      <c r="L2340"/>
      <c r="M2340" s="2"/>
      <c r="N2340" s="2"/>
      <c r="O2340" s="2"/>
      <c r="P2340" s="2"/>
      <c r="Q2340" s="2"/>
      <c r="R2340" s="2"/>
      <c r="S2340" s="2"/>
      <c r="T2340" s="2"/>
      <c r="U2340" s="2"/>
      <c r="V2340" s="2"/>
    </row>
    <row r="2341" spans="1:22" s="127" customFormat="1" x14ac:dyDescent="0.25">
      <c r="A2341"/>
      <c r="B2341"/>
      <c r="C2341"/>
      <c r="D2341"/>
      <c r="E2341"/>
      <c r="F2341"/>
      <c r="G2341"/>
      <c r="H2341"/>
      <c r="I2341"/>
      <c r="J2341"/>
      <c r="K2341"/>
      <c r="L2341"/>
      <c r="M2341" s="2"/>
      <c r="N2341" s="2"/>
      <c r="O2341" s="2"/>
      <c r="P2341" s="2"/>
      <c r="Q2341" s="2"/>
      <c r="R2341" s="2"/>
      <c r="S2341" s="2"/>
      <c r="T2341" s="2"/>
      <c r="U2341" s="2"/>
      <c r="V2341" s="2"/>
    </row>
    <row r="2342" spans="1:22" s="127" customFormat="1" x14ac:dyDescent="0.25">
      <c r="A2342"/>
      <c r="B2342"/>
      <c r="C2342"/>
      <c r="D2342"/>
      <c r="E2342"/>
      <c r="F2342"/>
      <c r="G2342"/>
      <c r="H2342"/>
      <c r="I2342"/>
      <c r="J2342"/>
      <c r="K2342"/>
      <c r="L2342"/>
      <c r="M2342" s="2"/>
      <c r="N2342" s="2"/>
      <c r="O2342" s="2"/>
      <c r="P2342" s="2"/>
      <c r="Q2342" s="2"/>
      <c r="R2342" s="2"/>
      <c r="S2342" s="2"/>
      <c r="T2342" s="2"/>
      <c r="U2342" s="2"/>
      <c r="V2342" s="2"/>
    </row>
    <row r="2343" spans="1:22" s="127" customFormat="1" x14ac:dyDescent="0.25">
      <c r="A2343"/>
      <c r="B2343"/>
      <c r="C2343"/>
      <c r="D2343"/>
      <c r="E2343"/>
      <c r="F2343"/>
      <c r="G2343"/>
      <c r="H2343"/>
      <c r="I2343"/>
      <c r="J2343"/>
      <c r="K2343"/>
      <c r="L2343"/>
      <c r="M2343" s="2"/>
      <c r="N2343" s="2"/>
      <c r="O2343" s="2"/>
      <c r="P2343" s="2"/>
      <c r="Q2343" s="2"/>
      <c r="R2343" s="2"/>
      <c r="S2343" s="2"/>
      <c r="T2343" s="2"/>
      <c r="U2343" s="2"/>
      <c r="V2343" s="2"/>
    </row>
    <row r="2344" spans="1:22" s="127" customFormat="1" x14ac:dyDescent="0.25">
      <c r="A2344"/>
      <c r="B2344"/>
      <c r="C2344"/>
      <c r="D2344"/>
      <c r="E2344"/>
      <c r="F2344"/>
      <c r="G2344"/>
      <c r="H2344"/>
      <c r="I2344"/>
      <c r="J2344"/>
      <c r="K2344"/>
      <c r="L2344"/>
      <c r="M2344" s="2"/>
      <c r="N2344" s="2"/>
      <c r="O2344" s="2"/>
      <c r="P2344" s="2"/>
      <c r="Q2344" s="2"/>
      <c r="R2344" s="2"/>
      <c r="S2344" s="2"/>
      <c r="T2344" s="2"/>
      <c r="U2344" s="2"/>
      <c r="V2344" s="2"/>
    </row>
    <row r="2345" spans="1:22" s="127" customFormat="1" x14ac:dyDescent="0.25">
      <c r="A2345"/>
      <c r="B2345"/>
      <c r="C2345"/>
      <c r="D2345"/>
      <c r="E2345"/>
      <c r="F2345"/>
      <c r="G2345"/>
      <c r="H2345"/>
      <c r="I2345"/>
      <c r="J2345"/>
      <c r="K2345"/>
      <c r="L2345"/>
      <c r="M2345" s="2"/>
      <c r="N2345" s="2"/>
      <c r="O2345" s="2"/>
      <c r="P2345" s="2"/>
      <c r="Q2345" s="2"/>
      <c r="R2345" s="2"/>
      <c r="S2345" s="2"/>
      <c r="T2345" s="2"/>
      <c r="U2345" s="2"/>
      <c r="V2345" s="2"/>
    </row>
    <row r="2346" spans="1:22" s="127" customFormat="1" x14ac:dyDescent="0.25">
      <c r="A2346"/>
      <c r="B2346"/>
      <c r="C2346"/>
      <c r="D2346"/>
      <c r="E2346"/>
      <c r="F2346"/>
      <c r="G2346"/>
      <c r="H2346"/>
      <c r="I2346"/>
      <c r="J2346"/>
      <c r="K2346"/>
      <c r="L2346"/>
      <c r="M2346" s="2"/>
      <c r="N2346" s="2"/>
      <c r="O2346" s="2"/>
      <c r="P2346" s="2"/>
      <c r="Q2346" s="2"/>
      <c r="R2346" s="2"/>
      <c r="S2346" s="2"/>
      <c r="T2346" s="2"/>
      <c r="U2346" s="2"/>
      <c r="V2346" s="2"/>
    </row>
    <row r="2347" spans="1:22" s="127" customFormat="1" x14ac:dyDescent="0.25">
      <c r="A2347"/>
      <c r="B2347"/>
      <c r="C2347"/>
      <c r="D2347"/>
      <c r="E2347"/>
      <c r="F2347"/>
      <c r="G2347"/>
      <c r="H2347"/>
      <c r="I2347"/>
      <c r="J2347"/>
      <c r="K2347"/>
      <c r="L2347"/>
      <c r="M2347" s="2"/>
      <c r="N2347" s="2"/>
      <c r="O2347" s="2"/>
      <c r="P2347" s="2"/>
      <c r="Q2347" s="2"/>
      <c r="R2347" s="2"/>
      <c r="S2347" s="2"/>
      <c r="T2347" s="2"/>
      <c r="U2347" s="2"/>
      <c r="V2347" s="2"/>
    </row>
    <row r="2348" spans="1:22" s="127" customFormat="1" x14ac:dyDescent="0.25">
      <c r="A2348"/>
      <c r="B2348"/>
      <c r="C2348"/>
      <c r="D2348"/>
      <c r="E2348"/>
      <c r="F2348"/>
      <c r="G2348"/>
      <c r="H2348"/>
      <c r="I2348"/>
      <c r="J2348"/>
      <c r="K2348"/>
      <c r="L2348"/>
      <c r="M2348" s="2"/>
      <c r="N2348" s="2"/>
      <c r="O2348" s="2"/>
      <c r="P2348" s="2"/>
      <c r="Q2348" s="2"/>
      <c r="R2348" s="2"/>
      <c r="S2348" s="2"/>
      <c r="T2348" s="2"/>
      <c r="U2348" s="2"/>
      <c r="V2348" s="2"/>
    </row>
    <row r="2349" spans="1:22" s="127" customFormat="1" x14ac:dyDescent="0.25">
      <c r="A2349"/>
      <c r="B2349"/>
      <c r="C2349"/>
      <c r="D2349"/>
      <c r="E2349"/>
      <c r="F2349"/>
      <c r="G2349"/>
      <c r="H2349"/>
      <c r="I2349"/>
      <c r="J2349"/>
      <c r="K2349"/>
      <c r="L2349"/>
      <c r="M2349" s="2"/>
      <c r="N2349" s="2"/>
      <c r="O2349" s="2"/>
      <c r="P2349" s="2"/>
      <c r="Q2349" s="2"/>
      <c r="R2349" s="2"/>
      <c r="S2349" s="2"/>
      <c r="T2349" s="2"/>
      <c r="U2349" s="2"/>
      <c r="V2349" s="2"/>
    </row>
    <row r="2350" spans="1:22" s="127" customFormat="1" x14ac:dyDescent="0.25">
      <c r="A2350"/>
      <c r="B2350"/>
      <c r="C2350"/>
      <c r="D2350"/>
      <c r="E2350"/>
      <c r="F2350"/>
      <c r="G2350"/>
      <c r="H2350"/>
      <c r="I2350"/>
      <c r="J2350"/>
      <c r="K2350"/>
      <c r="L2350"/>
      <c r="M2350" s="2"/>
      <c r="N2350" s="2"/>
      <c r="O2350" s="2"/>
      <c r="P2350" s="2"/>
      <c r="Q2350" s="2"/>
      <c r="R2350" s="2"/>
      <c r="S2350" s="2"/>
      <c r="T2350" s="2"/>
      <c r="U2350" s="2"/>
      <c r="V2350" s="2"/>
    </row>
    <row r="2351" spans="1:22" s="127" customFormat="1" x14ac:dyDescent="0.25">
      <c r="A2351"/>
      <c r="B2351"/>
      <c r="C2351"/>
      <c r="D2351"/>
      <c r="E2351"/>
      <c r="F2351"/>
      <c r="G2351"/>
      <c r="H2351"/>
      <c r="I2351"/>
      <c r="J2351"/>
      <c r="K2351"/>
      <c r="L2351"/>
      <c r="M2351" s="2"/>
      <c r="N2351" s="2"/>
      <c r="O2351" s="2"/>
      <c r="P2351" s="2"/>
      <c r="Q2351" s="2"/>
      <c r="R2351" s="2"/>
      <c r="S2351" s="2"/>
      <c r="T2351" s="2"/>
      <c r="U2351" s="2"/>
      <c r="V2351" s="2"/>
    </row>
    <row r="2352" spans="1:22" s="127" customFormat="1" x14ac:dyDescent="0.25">
      <c r="A2352"/>
      <c r="B2352"/>
      <c r="C2352"/>
      <c r="D2352"/>
      <c r="E2352"/>
      <c r="F2352"/>
      <c r="G2352"/>
      <c r="H2352"/>
      <c r="I2352"/>
      <c r="J2352"/>
      <c r="K2352"/>
      <c r="L2352"/>
      <c r="M2352" s="2"/>
      <c r="N2352" s="2"/>
      <c r="O2352" s="2"/>
      <c r="P2352" s="2"/>
      <c r="Q2352" s="2"/>
      <c r="R2352" s="2"/>
      <c r="S2352" s="2"/>
      <c r="T2352" s="2"/>
      <c r="U2352" s="2"/>
      <c r="V2352" s="2"/>
    </row>
    <row r="2353" spans="1:22" s="127" customFormat="1" x14ac:dyDescent="0.25">
      <c r="A2353"/>
      <c r="B2353"/>
      <c r="C2353"/>
      <c r="D2353"/>
      <c r="E2353"/>
      <c r="F2353"/>
      <c r="G2353"/>
      <c r="H2353"/>
      <c r="I2353"/>
      <c r="J2353"/>
      <c r="K2353"/>
      <c r="L2353"/>
      <c r="M2353" s="2"/>
      <c r="N2353" s="2"/>
      <c r="O2353" s="2"/>
      <c r="P2353" s="2"/>
      <c r="Q2353" s="2"/>
      <c r="R2353" s="2"/>
      <c r="S2353" s="2"/>
      <c r="T2353" s="2"/>
      <c r="U2353" s="2"/>
      <c r="V2353" s="2"/>
    </row>
    <row r="2354" spans="1:22" s="127" customFormat="1" x14ac:dyDescent="0.25">
      <c r="A2354"/>
      <c r="B2354"/>
      <c r="C2354"/>
      <c r="D2354"/>
      <c r="E2354"/>
      <c r="F2354"/>
      <c r="G2354"/>
      <c r="H2354"/>
      <c r="I2354"/>
      <c r="J2354"/>
      <c r="K2354"/>
      <c r="L2354"/>
      <c r="M2354" s="2"/>
      <c r="N2354" s="2"/>
      <c r="O2354" s="2"/>
      <c r="P2354" s="2"/>
      <c r="Q2354" s="2"/>
      <c r="R2354" s="2"/>
      <c r="S2354" s="2"/>
      <c r="T2354" s="2"/>
      <c r="U2354" s="2"/>
      <c r="V2354" s="2"/>
    </row>
    <row r="2355" spans="1:22" s="127" customFormat="1" x14ac:dyDescent="0.25">
      <c r="A2355"/>
      <c r="B2355"/>
      <c r="C2355"/>
      <c r="D2355"/>
      <c r="E2355"/>
      <c r="F2355"/>
      <c r="G2355"/>
      <c r="H2355"/>
      <c r="I2355"/>
      <c r="J2355"/>
      <c r="K2355"/>
      <c r="L2355"/>
      <c r="M2355" s="2"/>
      <c r="N2355" s="2"/>
      <c r="O2355" s="2"/>
      <c r="P2355" s="2"/>
      <c r="Q2355" s="2"/>
      <c r="R2355" s="2"/>
      <c r="S2355" s="2"/>
      <c r="T2355" s="2"/>
      <c r="U2355" s="2"/>
      <c r="V2355" s="2"/>
    </row>
    <row r="2356" spans="1:22" s="127" customFormat="1" x14ac:dyDescent="0.25">
      <c r="A2356"/>
      <c r="B2356"/>
      <c r="C2356"/>
      <c r="D2356"/>
      <c r="E2356"/>
      <c r="F2356"/>
      <c r="G2356"/>
      <c r="H2356"/>
      <c r="I2356"/>
      <c r="J2356"/>
      <c r="K2356"/>
      <c r="L2356"/>
      <c r="M2356" s="2"/>
      <c r="N2356" s="2"/>
      <c r="O2356" s="2"/>
      <c r="P2356" s="2"/>
      <c r="Q2356" s="2"/>
      <c r="R2356" s="2"/>
      <c r="S2356" s="2"/>
      <c r="T2356" s="2"/>
      <c r="U2356" s="2"/>
      <c r="V2356" s="2"/>
    </row>
    <row r="2357" spans="1:22" s="127" customFormat="1" x14ac:dyDescent="0.25">
      <c r="A2357"/>
      <c r="B2357"/>
      <c r="C2357"/>
      <c r="D2357"/>
      <c r="E2357"/>
      <c r="F2357"/>
      <c r="G2357"/>
      <c r="H2357"/>
      <c r="I2357"/>
      <c r="J2357"/>
      <c r="K2357"/>
      <c r="L2357"/>
      <c r="M2357" s="2"/>
      <c r="N2357" s="2"/>
      <c r="O2357" s="2"/>
      <c r="P2357" s="2"/>
      <c r="Q2357" s="2"/>
      <c r="R2357" s="2"/>
      <c r="S2357" s="2"/>
      <c r="T2357" s="2"/>
      <c r="U2357" s="2"/>
      <c r="V2357" s="2"/>
    </row>
    <row r="2358" spans="1:22" s="127" customFormat="1" x14ac:dyDescent="0.25">
      <c r="A2358"/>
      <c r="B2358"/>
      <c r="C2358"/>
      <c r="D2358"/>
      <c r="E2358"/>
      <c r="F2358"/>
      <c r="G2358"/>
      <c r="H2358"/>
      <c r="I2358"/>
      <c r="J2358"/>
      <c r="K2358"/>
      <c r="L2358"/>
      <c r="M2358" s="2"/>
      <c r="N2358" s="2"/>
      <c r="O2358" s="2"/>
      <c r="P2358" s="2"/>
      <c r="Q2358" s="2"/>
      <c r="R2358" s="2"/>
      <c r="S2358" s="2"/>
      <c r="T2358" s="2"/>
      <c r="U2358" s="2"/>
      <c r="V2358" s="2"/>
    </row>
    <row r="2359" spans="1:22" s="127" customFormat="1" x14ac:dyDescent="0.25">
      <c r="A2359"/>
      <c r="B2359"/>
      <c r="C2359"/>
      <c r="D2359"/>
      <c r="E2359"/>
      <c r="F2359"/>
      <c r="G2359"/>
      <c r="H2359"/>
      <c r="I2359"/>
      <c r="J2359"/>
      <c r="K2359"/>
      <c r="L2359"/>
      <c r="M2359" s="2"/>
      <c r="N2359" s="2"/>
      <c r="O2359" s="2"/>
      <c r="P2359" s="2"/>
      <c r="Q2359" s="2"/>
      <c r="R2359" s="2"/>
      <c r="S2359" s="2"/>
      <c r="T2359" s="2"/>
      <c r="U2359" s="2"/>
      <c r="V2359" s="2"/>
    </row>
    <row r="2360" spans="1:22" s="127" customFormat="1" x14ac:dyDescent="0.25">
      <c r="A2360"/>
      <c r="B2360"/>
      <c r="C2360"/>
      <c r="D2360"/>
      <c r="E2360"/>
      <c r="F2360"/>
      <c r="G2360"/>
      <c r="H2360"/>
      <c r="I2360"/>
      <c r="J2360"/>
      <c r="K2360"/>
      <c r="L2360"/>
      <c r="M2360" s="2"/>
      <c r="N2360" s="2"/>
      <c r="O2360" s="2"/>
      <c r="P2360" s="2"/>
      <c r="Q2360" s="2"/>
      <c r="R2360" s="2"/>
      <c r="S2360" s="2"/>
      <c r="T2360" s="2"/>
      <c r="U2360" s="2"/>
      <c r="V2360" s="2"/>
    </row>
    <row r="2361" spans="1:22" s="127" customFormat="1" x14ac:dyDescent="0.25">
      <c r="A2361"/>
      <c r="B2361"/>
      <c r="C2361"/>
      <c r="D2361"/>
      <c r="E2361"/>
      <c r="F2361"/>
      <c r="G2361"/>
      <c r="H2361"/>
      <c r="I2361"/>
      <c r="J2361"/>
      <c r="K2361"/>
      <c r="L2361"/>
      <c r="M2361" s="2"/>
      <c r="N2361" s="2"/>
      <c r="O2361" s="2"/>
      <c r="P2361" s="2"/>
      <c r="Q2361" s="2"/>
      <c r="R2361" s="2"/>
      <c r="S2361" s="2"/>
      <c r="T2361" s="2"/>
      <c r="U2361" s="2"/>
      <c r="V2361" s="2"/>
    </row>
    <row r="2362" spans="1:22" s="127" customFormat="1" x14ac:dyDescent="0.25">
      <c r="A2362"/>
      <c r="B2362"/>
      <c r="C2362"/>
      <c r="D2362"/>
      <c r="E2362"/>
      <c r="F2362"/>
      <c r="G2362"/>
      <c r="H2362"/>
      <c r="I2362"/>
      <c r="J2362"/>
      <c r="K2362"/>
      <c r="L2362"/>
      <c r="M2362" s="2"/>
      <c r="N2362" s="2"/>
      <c r="O2362" s="2"/>
      <c r="P2362" s="2"/>
      <c r="Q2362" s="2"/>
      <c r="R2362" s="2"/>
      <c r="S2362" s="2"/>
      <c r="T2362" s="2"/>
      <c r="U2362" s="2"/>
      <c r="V2362" s="2"/>
    </row>
    <row r="2363" spans="1:22" s="127" customFormat="1" x14ac:dyDescent="0.25">
      <c r="A2363"/>
      <c r="B2363"/>
      <c r="C2363"/>
      <c r="D2363"/>
      <c r="E2363"/>
      <c r="F2363"/>
      <c r="G2363"/>
      <c r="H2363"/>
      <c r="I2363"/>
      <c r="J2363"/>
      <c r="K2363"/>
      <c r="L2363"/>
      <c r="M2363" s="2"/>
      <c r="N2363" s="2"/>
      <c r="O2363" s="2"/>
      <c r="P2363" s="2"/>
      <c r="Q2363" s="2"/>
      <c r="R2363" s="2"/>
      <c r="S2363" s="2"/>
      <c r="T2363" s="2"/>
      <c r="U2363" s="2"/>
      <c r="V2363" s="2"/>
    </row>
    <row r="2364" spans="1:22" s="127" customFormat="1" x14ac:dyDescent="0.25">
      <c r="A2364"/>
      <c r="B2364"/>
      <c r="C2364"/>
      <c r="D2364"/>
      <c r="E2364"/>
      <c r="F2364"/>
      <c r="G2364"/>
      <c r="H2364"/>
      <c r="I2364"/>
      <c r="J2364"/>
      <c r="K2364"/>
      <c r="L2364"/>
      <c r="M2364" s="2"/>
      <c r="N2364" s="2"/>
      <c r="O2364" s="2"/>
      <c r="P2364" s="2"/>
      <c r="Q2364" s="2"/>
      <c r="R2364" s="2"/>
      <c r="S2364" s="2"/>
      <c r="T2364" s="2"/>
      <c r="U2364" s="2"/>
      <c r="V2364" s="2"/>
    </row>
    <row r="2365" spans="1:22" s="127" customFormat="1" x14ac:dyDescent="0.25">
      <c r="A2365"/>
      <c r="B2365"/>
      <c r="C2365"/>
      <c r="D2365"/>
      <c r="E2365"/>
      <c r="F2365"/>
      <c r="G2365"/>
      <c r="H2365"/>
      <c r="I2365"/>
      <c r="J2365"/>
      <c r="K2365"/>
      <c r="L2365"/>
      <c r="M2365" s="2"/>
      <c r="N2365" s="2"/>
      <c r="O2365" s="2"/>
      <c r="P2365" s="2"/>
      <c r="Q2365" s="2"/>
      <c r="R2365" s="2"/>
      <c r="S2365" s="2"/>
      <c r="T2365" s="2"/>
      <c r="U2365" s="2"/>
      <c r="V2365" s="2"/>
    </row>
    <row r="2366" spans="1:22" s="127" customFormat="1" x14ac:dyDescent="0.25">
      <c r="A2366"/>
      <c r="B2366"/>
      <c r="C2366"/>
      <c r="D2366"/>
      <c r="E2366"/>
      <c r="F2366"/>
      <c r="G2366"/>
      <c r="H2366"/>
      <c r="I2366"/>
      <c r="J2366"/>
      <c r="K2366"/>
      <c r="L2366"/>
      <c r="M2366" s="2"/>
      <c r="N2366" s="2"/>
      <c r="O2366" s="2"/>
      <c r="P2366" s="2"/>
      <c r="Q2366" s="2"/>
      <c r="R2366" s="2"/>
      <c r="S2366" s="2"/>
      <c r="T2366" s="2"/>
      <c r="U2366" s="2"/>
      <c r="V2366" s="2"/>
    </row>
    <row r="2367" spans="1:22" s="127" customFormat="1" x14ac:dyDescent="0.25">
      <c r="A2367"/>
      <c r="B2367"/>
      <c r="C2367"/>
      <c r="D2367"/>
      <c r="E2367"/>
      <c r="F2367"/>
      <c r="G2367"/>
      <c r="H2367"/>
      <c r="I2367"/>
      <c r="J2367"/>
      <c r="K2367"/>
      <c r="L2367"/>
      <c r="M2367" s="2"/>
      <c r="N2367" s="2"/>
      <c r="O2367" s="2"/>
      <c r="P2367" s="2"/>
      <c r="Q2367" s="2"/>
      <c r="R2367" s="2"/>
      <c r="S2367" s="2"/>
      <c r="T2367" s="2"/>
      <c r="U2367" s="2"/>
      <c r="V2367" s="2"/>
    </row>
    <row r="2368" spans="1:22" s="127" customFormat="1" x14ac:dyDescent="0.25">
      <c r="A2368"/>
      <c r="B2368"/>
      <c r="C2368"/>
      <c r="D2368"/>
      <c r="E2368"/>
      <c r="F2368"/>
      <c r="G2368"/>
      <c r="H2368"/>
      <c r="I2368"/>
      <c r="J2368"/>
      <c r="K2368"/>
      <c r="L2368"/>
      <c r="M2368" s="2"/>
      <c r="N2368" s="2"/>
      <c r="O2368" s="2"/>
      <c r="P2368" s="2"/>
      <c r="Q2368" s="2"/>
      <c r="R2368" s="2"/>
      <c r="S2368" s="2"/>
      <c r="T2368" s="2"/>
      <c r="U2368" s="2"/>
      <c r="V2368" s="2"/>
    </row>
    <row r="2369" spans="1:22" s="127" customFormat="1" x14ac:dyDescent="0.25">
      <c r="A2369"/>
      <c r="B2369"/>
      <c r="C2369"/>
      <c r="D2369"/>
      <c r="E2369"/>
      <c r="F2369"/>
      <c r="G2369"/>
      <c r="H2369"/>
      <c r="I2369"/>
      <c r="J2369"/>
      <c r="K2369"/>
      <c r="L2369"/>
      <c r="M2369" s="2"/>
      <c r="N2369" s="2"/>
      <c r="O2369" s="2"/>
      <c r="P2369" s="2"/>
      <c r="Q2369" s="2"/>
      <c r="R2369" s="2"/>
      <c r="S2369" s="2"/>
      <c r="T2369" s="2"/>
      <c r="U2369" s="2"/>
      <c r="V2369" s="2"/>
    </row>
    <row r="2370" spans="1:22" s="127" customFormat="1" x14ac:dyDescent="0.25">
      <c r="A2370"/>
      <c r="B2370"/>
      <c r="C2370"/>
      <c r="D2370"/>
      <c r="E2370"/>
      <c r="F2370"/>
      <c r="G2370"/>
      <c r="H2370"/>
      <c r="I2370"/>
      <c r="J2370"/>
      <c r="K2370"/>
      <c r="L2370"/>
      <c r="M2370" s="2"/>
      <c r="N2370" s="2"/>
      <c r="O2370" s="2"/>
      <c r="P2370" s="2"/>
      <c r="Q2370" s="2"/>
      <c r="R2370" s="2"/>
      <c r="S2370" s="2"/>
      <c r="T2370" s="2"/>
      <c r="U2370" s="2"/>
      <c r="V2370" s="2"/>
    </row>
    <row r="2371" spans="1:22" s="127" customFormat="1" x14ac:dyDescent="0.25">
      <c r="A2371"/>
      <c r="B2371"/>
      <c r="C2371"/>
      <c r="D2371"/>
      <c r="E2371"/>
      <c r="F2371"/>
      <c r="G2371"/>
      <c r="H2371"/>
      <c r="I2371"/>
      <c r="J2371"/>
      <c r="K2371"/>
      <c r="L2371"/>
      <c r="M2371" s="2"/>
      <c r="N2371" s="2"/>
      <c r="O2371" s="2"/>
      <c r="P2371" s="2"/>
      <c r="Q2371" s="2"/>
      <c r="R2371" s="2"/>
      <c r="S2371" s="2"/>
      <c r="T2371" s="2"/>
      <c r="U2371" s="2"/>
      <c r="V2371" s="2"/>
    </row>
    <row r="2372" spans="1:22" s="127" customFormat="1" x14ac:dyDescent="0.25">
      <c r="A2372"/>
      <c r="B2372"/>
      <c r="C2372"/>
      <c r="D2372"/>
      <c r="E2372"/>
      <c r="F2372"/>
      <c r="G2372"/>
      <c r="H2372"/>
      <c r="I2372"/>
      <c r="J2372"/>
      <c r="K2372"/>
      <c r="L2372"/>
      <c r="M2372" s="2"/>
      <c r="N2372" s="2"/>
      <c r="O2372" s="2"/>
      <c r="P2372" s="2"/>
      <c r="Q2372" s="2"/>
      <c r="R2372" s="2"/>
      <c r="S2372" s="2"/>
      <c r="T2372" s="2"/>
      <c r="U2372" s="2"/>
      <c r="V2372" s="2"/>
    </row>
    <row r="2373" spans="1:22" s="127" customFormat="1" x14ac:dyDescent="0.25">
      <c r="A2373"/>
      <c r="B2373"/>
      <c r="C2373"/>
      <c r="D2373"/>
      <c r="E2373"/>
      <c r="F2373"/>
      <c r="G2373"/>
      <c r="H2373"/>
      <c r="I2373"/>
      <c r="J2373"/>
      <c r="K2373"/>
      <c r="L2373"/>
      <c r="M2373" s="2"/>
      <c r="N2373" s="2"/>
      <c r="O2373" s="2"/>
      <c r="P2373" s="2"/>
      <c r="Q2373" s="2"/>
      <c r="R2373" s="2"/>
      <c r="S2373" s="2"/>
      <c r="T2373" s="2"/>
      <c r="U2373" s="2"/>
      <c r="V2373" s="2"/>
    </row>
    <row r="2374" spans="1:22" s="127" customFormat="1" x14ac:dyDescent="0.25">
      <c r="A2374"/>
      <c r="B2374"/>
      <c r="C2374"/>
      <c r="D2374"/>
      <c r="E2374"/>
      <c r="F2374"/>
      <c r="G2374"/>
      <c r="H2374"/>
      <c r="I2374"/>
      <c r="J2374"/>
      <c r="K2374"/>
      <c r="L2374"/>
      <c r="M2374" s="2"/>
      <c r="N2374" s="2"/>
      <c r="O2374" s="2"/>
      <c r="P2374" s="2"/>
      <c r="Q2374" s="2"/>
      <c r="R2374" s="2"/>
      <c r="S2374" s="2"/>
      <c r="T2374" s="2"/>
      <c r="U2374" s="2"/>
      <c r="V2374" s="2"/>
    </row>
    <row r="2375" spans="1:22" s="127" customFormat="1" x14ac:dyDescent="0.25">
      <c r="A2375"/>
      <c r="B2375"/>
      <c r="C2375"/>
      <c r="D2375"/>
      <c r="E2375"/>
      <c r="F2375"/>
      <c r="G2375"/>
      <c r="H2375"/>
      <c r="I2375"/>
      <c r="J2375"/>
      <c r="K2375"/>
      <c r="L2375"/>
      <c r="M2375" s="2"/>
      <c r="N2375" s="2"/>
      <c r="O2375" s="2"/>
      <c r="P2375" s="2"/>
      <c r="Q2375" s="2"/>
      <c r="R2375" s="2"/>
      <c r="S2375" s="2"/>
      <c r="T2375" s="2"/>
      <c r="U2375" s="2"/>
      <c r="V2375" s="2"/>
    </row>
    <row r="2376" spans="1:22" s="127" customFormat="1" x14ac:dyDescent="0.25">
      <c r="A2376"/>
      <c r="B2376"/>
      <c r="C2376"/>
      <c r="D2376"/>
      <c r="E2376"/>
      <c r="F2376"/>
      <c r="G2376"/>
      <c r="H2376"/>
      <c r="I2376"/>
      <c r="J2376"/>
      <c r="K2376"/>
      <c r="L2376"/>
      <c r="M2376" s="2"/>
      <c r="N2376" s="2"/>
      <c r="O2376" s="2"/>
      <c r="P2376" s="2"/>
      <c r="Q2376" s="2"/>
      <c r="R2376" s="2"/>
      <c r="S2376" s="2"/>
      <c r="T2376" s="2"/>
      <c r="U2376" s="2"/>
      <c r="V2376" s="2"/>
    </row>
    <row r="2377" spans="1:22" s="127" customFormat="1" x14ac:dyDescent="0.25">
      <c r="A2377"/>
      <c r="B2377"/>
      <c r="C2377"/>
      <c r="D2377"/>
      <c r="E2377"/>
      <c r="F2377"/>
      <c r="G2377"/>
      <c r="H2377"/>
      <c r="I2377"/>
      <c r="J2377"/>
      <c r="K2377"/>
      <c r="L2377"/>
      <c r="M2377" s="2"/>
      <c r="N2377" s="2"/>
      <c r="O2377" s="2"/>
      <c r="P2377" s="2"/>
      <c r="Q2377" s="2"/>
      <c r="R2377" s="2"/>
      <c r="S2377" s="2"/>
      <c r="T2377" s="2"/>
      <c r="U2377" s="2"/>
      <c r="V2377" s="2"/>
    </row>
    <row r="2378" spans="1:22" s="127" customFormat="1" x14ac:dyDescent="0.25">
      <c r="A2378"/>
      <c r="B2378"/>
      <c r="C2378"/>
      <c r="D2378"/>
      <c r="E2378"/>
      <c r="F2378"/>
      <c r="G2378"/>
      <c r="H2378"/>
      <c r="I2378"/>
      <c r="J2378"/>
      <c r="K2378"/>
      <c r="L2378"/>
      <c r="M2378" s="2"/>
      <c r="N2378" s="2"/>
      <c r="O2378" s="2"/>
      <c r="P2378" s="2"/>
      <c r="Q2378" s="2"/>
      <c r="R2378" s="2"/>
      <c r="S2378" s="2"/>
      <c r="T2378" s="2"/>
      <c r="U2378" s="2"/>
      <c r="V2378" s="2"/>
    </row>
    <row r="2379" spans="1:22" s="127" customFormat="1" x14ac:dyDescent="0.25">
      <c r="A2379"/>
      <c r="B2379"/>
      <c r="C2379"/>
      <c r="D2379"/>
      <c r="E2379"/>
      <c r="F2379"/>
      <c r="G2379"/>
      <c r="H2379"/>
      <c r="I2379"/>
      <c r="J2379"/>
      <c r="K2379"/>
      <c r="L2379"/>
      <c r="M2379" s="2"/>
      <c r="N2379" s="2"/>
      <c r="O2379" s="2"/>
      <c r="P2379" s="2"/>
      <c r="Q2379" s="2"/>
      <c r="R2379" s="2"/>
      <c r="S2379" s="2"/>
      <c r="T2379" s="2"/>
      <c r="U2379" s="2"/>
      <c r="V2379" s="2"/>
    </row>
    <row r="2380" spans="1:22" s="127" customFormat="1" x14ac:dyDescent="0.25">
      <c r="A2380"/>
      <c r="B2380"/>
      <c r="C2380"/>
      <c r="D2380"/>
      <c r="E2380"/>
      <c r="F2380"/>
      <c r="G2380"/>
      <c r="H2380"/>
      <c r="I2380"/>
      <c r="J2380"/>
      <c r="K2380"/>
      <c r="L2380"/>
      <c r="M2380" s="2"/>
      <c r="N2380" s="2"/>
      <c r="O2380" s="2"/>
      <c r="P2380" s="2"/>
      <c r="Q2380" s="2"/>
      <c r="R2380" s="2"/>
      <c r="S2380" s="2"/>
      <c r="T2380" s="2"/>
      <c r="U2380" s="2"/>
      <c r="V2380" s="2"/>
    </row>
    <row r="2381" spans="1:22" s="127" customFormat="1" x14ac:dyDescent="0.25">
      <c r="A2381"/>
      <c r="B2381"/>
      <c r="C2381"/>
      <c r="D2381"/>
      <c r="E2381"/>
      <c r="F2381"/>
      <c r="G2381"/>
      <c r="H2381"/>
      <c r="I2381"/>
      <c r="J2381"/>
      <c r="K2381"/>
      <c r="L2381"/>
      <c r="M2381" s="2"/>
      <c r="N2381" s="2"/>
      <c r="O2381" s="2"/>
      <c r="P2381" s="2"/>
      <c r="Q2381" s="2"/>
      <c r="R2381" s="2"/>
      <c r="S2381" s="2"/>
      <c r="T2381" s="2"/>
      <c r="U2381" s="2"/>
      <c r="V2381" s="2"/>
    </row>
    <row r="2382" spans="1:22" s="127" customFormat="1" x14ac:dyDescent="0.25">
      <c r="A2382"/>
      <c r="B2382"/>
      <c r="C2382"/>
      <c r="D2382"/>
      <c r="E2382"/>
      <c r="F2382"/>
      <c r="G2382"/>
      <c r="H2382"/>
      <c r="I2382"/>
      <c r="J2382"/>
      <c r="K2382"/>
      <c r="L2382"/>
      <c r="M2382" s="2"/>
      <c r="N2382" s="2"/>
      <c r="O2382" s="2"/>
      <c r="P2382" s="2"/>
      <c r="Q2382" s="2"/>
      <c r="R2382" s="2"/>
      <c r="S2382" s="2"/>
      <c r="T2382" s="2"/>
      <c r="U2382" s="2"/>
      <c r="V2382" s="2"/>
    </row>
    <row r="2383" spans="1:22" s="127" customFormat="1" x14ac:dyDescent="0.25">
      <c r="A2383"/>
      <c r="B2383"/>
      <c r="C2383"/>
      <c r="D2383"/>
      <c r="E2383"/>
      <c r="F2383"/>
      <c r="G2383"/>
      <c r="H2383"/>
      <c r="I2383"/>
      <c r="J2383"/>
      <c r="K2383"/>
      <c r="L2383"/>
      <c r="M2383" s="2"/>
      <c r="N2383" s="2"/>
      <c r="O2383" s="2"/>
      <c r="P2383" s="2"/>
      <c r="Q2383" s="2"/>
      <c r="R2383" s="2"/>
      <c r="S2383" s="2"/>
      <c r="T2383" s="2"/>
      <c r="U2383" s="2"/>
      <c r="V2383" s="2"/>
    </row>
    <row r="2384" spans="1:22" s="127" customFormat="1" x14ac:dyDescent="0.25">
      <c r="A2384"/>
      <c r="B2384"/>
      <c r="C2384"/>
      <c r="D2384"/>
      <c r="E2384"/>
      <c r="F2384"/>
      <c r="G2384"/>
      <c r="H2384"/>
      <c r="I2384"/>
      <c r="J2384"/>
      <c r="K2384"/>
      <c r="L2384"/>
      <c r="M2384" s="2"/>
      <c r="N2384" s="2"/>
      <c r="O2384" s="2"/>
      <c r="P2384" s="2"/>
      <c r="Q2384" s="2"/>
      <c r="R2384" s="2"/>
      <c r="S2384" s="2"/>
      <c r="T2384" s="2"/>
      <c r="U2384" s="2"/>
      <c r="V2384" s="2"/>
    </row>
    <row r="2385" spans="1:22" s="127" customFormat="1" x14ac:dyDescent="0.25">
      <c r="A2385"/>
      <c r="B2385"/>
      <c r="C2385"/>
      <c r="D2385"/>
      <c r="E2385"/>
      <c r="F2385"/>
      <c r="G2385"/>
      <c r="H2385"/>
      <c r="I2385"/>
      <c r="J2385"/>
      <c r="K2385"/>
      <c r="L2385"/>
      <c r="M2385" s="2"/>
      <c r="N2385" s="2"/>
      <c r="O2385" s="2"/>
      <c r="P2385" s="2"/>
      <c r="Q2385" s="2"/>
      <c r="R2385" s="2"/>
      <c r="S2385" s="2"/>
      <c r="T2385" s="2"/>
      <c r="U2385" s="2"/>
      <c r="V2385" s="2"/>
    </row>
    <row r="2386" spans="1:22" s="127" customFormat="1" x14ac:dyDescent="0.25">
      <c r="A2386"/>
      <c r="B2386"/>
      <c r="C2386"/>
      <c r="D2386"/>
      <c r="E2386"/>
      <c r="F2386"/>
      <c r="G2386"/>
      <c r="H2386"/>
      <c r="I2386"/>
      <c r="J2386"/>
      <c r="K2386"/>
      <c r="L2386"/>
      <c r="M2386" s="2"/>
      <c r="N2386" s="2"/>
      <c r="O2386" s="2"/>
      <c r="P2386" s="2"/>
      <c r="Q2386" s="2"/>
      <c r="R2386" s="2"/>
      <c r="S2386" s="2"/>
      <c r="T2386" s="2"/>
      <c r="U2386" s="2"/>
      <c r="V2386" s="2"/>
    </row>
    <row r="2387" spans="1:22" s="127" customFormat="1" x14ac:dyDescent="0.25">
      <c r="A2387"/>
      <c r="B2387"/>
      <c r="C2387"/>
      <c r="D2387"/>
      <c r="E2387"/>
      <c r="F2387"/>
      <c r="G2387"/>
      <c r="H2387"/>
      <c r="I2387"/>
      <c r="J2387"/>
      <c r="K2387"/>
      <c r="L2387"/>
      <c r="M2387" s="2"/>
      <c r="N2387" s="2"/>
      <c r="O2387" s="2"/>
      <c r="P2387" s="2"/>
      <c r="Q2387" s="2"/>
      <c r="R2387" s="2"/>
      <c r="S2387" s="2"/>
      <c r="T2387" s="2"/>
      <c r="U2387" s="2"/>
      <c r="V2387" s="2"/>
    </row>
    <row r="2388" spans="1:22" s="127" customFormat="1" x14ac:dyDescent="0.25">
      <c r="A2388"/>
      <c r="B2388"/>
      <c r="C2388"/>
      <c r="D2388"/>
      <c r="E2388"/>
      <c r="F2388"/>
      <c r="G2388"/>
      <c r="H2388"/>
      <c r="I2388"/>
      <c r="J2388"/>
      <c r="K2388"/>
      <c r="L2388"/>
      <c r="M2388" s="2"/>
      <c r="N2388" s="2"/>
      <c r="O2388" s="2"/>
      <c r="P2388" s="2"/>
      <c r="Q2388" s="2"/>
      <c r="R2388" s="2"/>
      <c r="S2388" s="2"/>
      <c r="T2388" s="2"/>
      <c r="U2388" s="2"/>
      <c r="V2388" s="2"/>
    </row>
    <row r="2389" spans="1:22" s="127" customFormat="1" x14ac:dyDescent="0.25">
      <c r="A2389"/>
      <c r="B2389"/>
      <c r="C2389"/>
      <c r="D2389"/>
      <c r="E2389"/>
      <c r="F2389"/>
      <c r="G2389"/>
      <c r="H2389"/>
      <c r="I2389"/>
      <c r="J2389"/>
      <c r="K2389"/>
      <c r="L2389"/>
      <c r="M2389" s="2"/>
      <c r="N2389" s="2"/>
      <c r="O2389" s="2"/>
      <c r="P2389" s="2"/>
      <c r="Q2389" s="2"/>
      <c r="R2389" s="2"/>
      <c r="S2389" s="2"/>
      <c r="T2389" s="2"/>
      <c r="U2389" s="2"/>
      <c r="V2389" s="2"/>
    </row>
    <row r="2390" spans="1:22" s="127" customFormat="1" x14ac:dyDescent="0.25">
      <c r="A2390"/>
      <c r="B2390"/>
      <c r="C2390"/>
      <c r="D2390"/>
      <c r="E2390"/>
      <c r="F2390"/>
      <c r="G2390"/>
      <c r="H2390"/>
      <c r="I2390"/>
      <c r="J2390"/>
      <c r="K2390"/>
      <c r="L2390"/>
      <c r="M2390" s="2"/>
      <c r="N2390" s="2"/>
      <c r="O2390" s="2"/>
      <c r="P2390" s="2"/>
      <c r="Q2390" s="2"/>
      <c r="R2390" s="2"/>
      <c r="S2390" s="2"/>
      <c r="T2390" s="2"/>
      <c r="U2390" s="2"/>
      <c r="V2390" s="2"/>
    </row>
    <row r="2391" spans="1:22" s="127" customFormat="1" x14ac:dyDescent="0.25">
      <c r="A2391"/>
      <c r="B2391"/>
      <c r="C2391"/>
      <c r="D2391"/>
      <c r="E2391"/>
      <c r="F2391"/>
      <c r="G2391"/>
      <c r="H2391"/>
      <c r="I2391"/>
      <c r="J2391"/>
      <c r="K2391"/>
      <c r="L2391"/>
      <c r="M2391" s="2"/>
      <c r="N2391" s="2"/>
      <c r="O2391" s="2"/>
      <c r="P2391" s="2"/>
      <c r="Q2391" s="2"/>
      <c r="R2391" s="2"/>
      <c r="S2391" s="2"/>
      <c r="T2391" s="2"/>
      <c r="U2391" s="2"/>
      <c r="V2391" s="2"/>
    </row>
    <row r="2392" spans="1:22" s="127" customFormat="1" x14ac:dyDescent="0.25">
      <c r="A2392"/>
      <c r="B2392"/>
      <c r="C2392"/>
      <c r="D2392"/>
      <c r="E2392"/>
      <c r="F2392"/>
      <c r="G2392"/>
      <c r="H2392"/>
      <c r="I2392"/>
      <c r="J2392"/>
      <c r="K2392"/>
      <c r="L2392"/>
      <c r="M2392" s="2"/>
      <c r="N2392" s="2"/>
      <c r="O2392" s="2"/>
      <c r="P2392" s="2"/>
      <c r="Q2392" s="2"/>
      <c r="R2392" s="2"/>
      <c r="S2392" s="2"/>
      <c r="T2392" s="2"/>
      <c r="U2392" s="2"/>
      <c r="V2392" s="2"/>
    </row>
    <row r="2393" spans="1:22" s="127" customFormat="1" x14ac:dyDescent="0.25">
      <c r="A2393"/>
      <c r="B2393"/>
      <c r="C2393"/>
      <c r="D2393"/>
      <c r="E2393"/>
      <c r="F2393"/>
      <c r="G2393"/>
      <c r="H2393"/>
      <c r="I2393"/>
      <c r="J2393"/>
      <c r="K2393"/>
      <c r="L2393"/>
      <c r="M2393" s="2"/>
      <c r="N2393" s="2"/>
      <c r="O2393" s="2"/>
      <c r="P2393" s="2"/>
      <c r="Q2393" s="2"/>
      <c r="R2393" s="2"/>
      <c r="S2393" s="2"/>
      <c r="T2393" s="2"/>
      <c r="U2393" s="2"/>
      <c r="V2393" s="2"/>
    </row>
    <row r="2394" spans="1:22" s="127" customFormat="1" x14ac:dyDescent="0.25">
      <c r="A2394"/>
      <c r="B2394"/>
      <c r="C2394"/>
      <c r="D2394"/>
      <c r="E2394"/>
      <c r="F2394"/>
      <c r="G2394"/>
      <c r="H2394"/>
      <c r="I2394"/>
      <c r="J2394"/>
      <c r="K2394"/>
      <c r="L2394"/>
      <c r="M2394" s="2"/>
      <c r="N2394" s="2"/>
      <c r="O2394" s="2"/>
      <c r="P2394" s="2"/>
      <c r="Q2394" s="2"/>
      <c r="R2394" s="2"/>
      <c r="S2394" s="2"/>
      <c r="T2394" s="2"/>
      <c r="U2394" s="2"/>
      <c r="V2394" s="2"/>
    </row>
    <row r="2395" spans="1:22" s="127" customFormat="1" x14ac:dyDescent="0.25">
      <c r="A2395"/>
      <c r="B2395"/>
      <c r="C2395"/>
      <c r="D2395"/>
      <c r="E2395"/>
      <c r="F2395"/>
      <c r="G2395"/>
      <c r="H2395"/>
      <c r="I2395"/>
      <c r="J2395"/>
      <c r="K2395"/>
      <c r="L2395"/>
      <c r="M2395" s="2"/>
      <c r="N2395" s="2"/>
      <c r="O2395" s="2"/>
      <c r="P2395" s="2"/>
      <c r="Q2395" s="2"/>
      <c r="R2395" s="2"/>
      <c r="S2395" s="2"/>
      <c r="T2395" s="2"/>
      <c r="U2395" s="2"/>
      <c r="V2395" s="2"/>
    </row>
    <row r="2396" spans="1:22" s="127" customFormat="1" x14ac:dyDescent="0.25">
      <c r="A2396"/>
      <c r="B2396"/>
      <c r="C2396"/>
      <c r="D2396"/>
      <c r="E2396"/>
      <c r="F2396"/>
      <c r="G2396"/>
      <c r="H2396"/>
      <c r="I2396"/>
      <c r="J2396"/>
      <c r="K2396"/>
      <c r="L2396"/>
      <c r="M2396" s="2"/>
      <c r="N2396" s="2"/>
      <c r="O2396" s="2"/>
      <c r="P2396" s="2"/>
      <c r="Q2396" s="2"/>
      <c r="R2396" s="2"/>
      <c r="S2396" s="2"/>
      <c r="T2396" s="2"/>
      <c r="U2396" s="2"/>
      <c r="V2396" s="2"/>
    </row>
    <row r="2397" spans="1:22" s="127" customFormat="1" x14ac:dyDescent="0.25">
      <c r="A2397"/>
      <c r="B2397"/>
      <c r="C2397"/>
      <c r="D2397"/>
      <c r="E2397"/>
      <c r="F2397"/>
      <c r="G2397"/>
      <c r="H2397"/>
      <c r="I2397"/>
      <c r="J2397"/>
      <c r="K2397"/>
      <c r="L2397"/>
      <c r="M2397" s="2"/>
      <c r="N2397" s="2"/>
      <c r="O2397" s="2"/>
      <c r="P2397" s="2"/>
      <c r="Q2397" s="2"/>
      <c r="R2397" s="2"/>
      <c r="S2397" s="2"/>
      <c r="T2397" s="2"/>
      <c r="U2397" s="2"/>
      <c r="V2397" s="2"/>
    </row>
    <row r="2398" spans="1:22" s="127" customFormat="1" x14ac:dyDescent="0.25">
      <c r="A2398"/>
      <c r="B2398"/>
      <c r="C2398"/>
      <c r="D2398"/>
      <c r="E2398"/>
      <c r="F2398"/>
      <c r="G2398"/>
      <c r="H2398"/>
      <c r="I2398"/>
      <c r="J2398"/>
      <c r="K2398"/>
      <c r="L2398"/>
      <c r="M2398" s="2"/>
      <c r="N2398" s="2"/>
      <c r="O2398" s="2"/>
      <c r="P2398" s="2"/>
      <c r="Q2398" s="2"/>
      <c r="R2398" s="2"/>
      <c r="S2398" s="2"/>
      <c r="T2398" s="2"/>
      <c r="U2398" s="2"/>
      <c r="V2398" s="2"/>
    </row>
    <row r="2399" spans="1:22" s="127" customFormat="1" x14ac:dyDescent="0.25">
      <c r="A2399"/>
      <c r="B2399"/>
      <c r="C2399"/>
      <c r="D2399"/>
      <c r="E2399"/>
      <c r="F2399"/>
      <c r="G2399"/>
      <c r="H2399"/>
      <c r="I2399"/>
      <c r="J2399"/>
      <c r="K2399"/>
      <c r="L2399"/>
      <c r="M2399" s="2"/>
      <c r="N2399" s="2"/>
      <c r="O2399" s="2"/>
      <c r="P2399" s="2"/>
      <c r="Q2399" s="2"/>
      <c r="R2399" s="2"/>
      <c r="S2399" s="2"/>
      <c r="T2399" s="2"/>
      <c r="U2399" s="2"/>
      <c r="V2399" s="2"/>
    </row>
    <row r="2400" spans="1:22" s="127" customFormat="1" x14ac:dyDescent="0.25">
      <c r="A2400"/>
      <c r="B2400"/>
      <c r="C2400"/>
      <c r="D2400"/>
      <c r="E2400"/>
      <c r="F2400"/>
      <c r="G2400"/>
      <c r="H2400"/>
      <c r="I2400"/>
      <c r="J2400"/>
      <c r="K2400"/>
      <c r="L2400"/>
      <c r="M2400" s="2"/>
      <c r="N2400" s="2"/>
      <c r="O2400" s="2"/>
      <c r="P2400" s="2"/>
      <c r="Q2400" s="2"/>
      <c r="R2400" s="2"/>
      <c r="S2400" s="2"/>
      <c r="T2400" s="2"/>
      <c r="U2400" s="2"/>
      <c r="V2400" s="2"/>
    </row>
    <row r="2401" spans="1:22" s="127" customFormat="1" x14ac:dyDescent="0.25">
      <c r="A2401"/>
      <c r="B2401"/>
      <c r="C2401"/>
      <c r="D2401"/>
      <c r="E2401"/>
      <c r="F2401"/>
      <c r="G2401"/>
      <c r="H2401"/>
      <c r="I2401"/>
      <c r="J2401"/>
      <c r="K2401"/>
      <c r="L2401"/>
      <c r="M2401" s="2"/>
      <c r="N2401" s="2"/>
      <c r="O2401" s="2"/>
      <c r="P2401" s="2"/>
      <c r="Q2401" s="2"/>
      <c r="R2401" s="2"/>
      <c r="S2401" s="2"/>
      <c r="T2401" s="2"/>
      <c r="U2401" s="2"/>
      <c r="V2401" s="2"/>
    </row>
    <row r="2402" spans="1:22" s="127" customFormat="1" x14ac:dyDescent="0.25">
      <c r="A2402"/>
      <c r="B2402"/>
      <c r="C2402"/>
      <c r="D2402"/>
      <c r="E2402"/>
      <c r="F2402"/>
      <c r="G2402"/>
      <c r="H2402"/>
      <c r="I2402"/>
      <c r="J2402"/>
      <c r="K2402"/>
      <c r="L2402"/>
      <c r="M2402" s="2"/>
      <c r="N2402" s="2"/>
      <c r="O2402" s="2"/>
      <c r="P2402" s="2"/>
      <c r="Q2402" s="2"/>
      <c r="R2402" s="2"/>
      <c r="S2402" s="2"/>
      <c r="T2402" s="2"/>
      <c r="U2402" s="2"/>
      <c r="V2402" s="2"/>
    </row>
    <row r="2403" spans="1:22" s="127" customFormat="1" x14ac:dyDescent="0.25">
      <c r="A2403"/>
      <c r="B2403"/>
      <c r="C2403"/>
      <c r="D2403"/>
      <c r="E2403"/>
      <c r="F2403"/>
      <c r="G2403"/>
      <c r="H2403"/>
      <c r="I2403"/>
      <c r="J2403"/>
      <c r="K2403"/>
      <c r="L2403"/>
      <c r="M2403" s="2"/>
      <c r="N2403" s="2"/>
      <c r="O2403" s="2"/>
      <c r="P2403" s="2"/>
      <c r="Q2403" s="2"/>
      <c r="R2403" s="2"/>
      <c r="S2403" s="2"/>
      <c r="T2403" s="2"/>
      <c r="U2403" s="2"/>
      <c r="V2403" s="2"/>
    </row>
    <row r="2404" spans="1:22" s="127" customFormat="1" x14ac:dyDescent="0.25">
      <c r="A2404"/>
      <c r="B2404"/>
      <c r="C2404"/>
      <c r="D2404"/>
      <c r="E2404"/>
      <c r="F2404"/>
      <c r="G2404"/>
      <c r="H2404"/>
      <c r="I2404"/>
      <c r="J2404"/>
      <c r="K2404"/>
      <c r="L2404"/>
      <c r="M2404" s="2"/>
      <c r="N2404" s="2"/>
      <c r="O2404" s="2"/>
      <c r="P2404" s="2"/>
      <c r="Q2404" s="2"/>
      <c r="R2404" s="2"/>
      <c r="S2404" s="2"/>
      <c r="T2404" s="2"/>
      <c r="U2404" s="2"/>
      <c r="V2404" s="2"/>
    </row>
    <row r="2405" spans="1:22" s="127" customFormat="1" x14ac:dyDescent="0.25">
      <c r="A2405"/>
      <c r="B2405"/>
      <c r="C2405"/>
      <c r="D2405"/>
      <c r="E2405"/>
      <c r="F2405"/>
      <c r="G2405"/>
      <c r="H2405"/>
      <c r="I2405"/>
      <c r="J2405"/>
      <c r="K2405"/>
      <c r="L2405"/>
      <c r="M2405" s="2"/>
      <c r="N2405" s="2"/>
      <c r="O2405" s="2"/>
      <c r="P2405" s="2"/>
      <c r="Q2405" s="2"/>
      <c r="R2405" s="2"/>
      <c r="S2405" s="2"/>
      <c r="T2405" s="2"/>
      <c r="U2405" s="2"/>
      <c r="V2405" s="2"/>
    </row>
    <row r="2406" spans="1:22" s="127" customFormat="1" x14ac:dyDescent="0.25">
      <c r="A2406"/>
      <c r="B2406"/>
      <c r="C2406"/>
      <c r="D2406"/>
      <c r="E2406"/>
      <c r="F2406"/>
      <c r="G2406"/>
      <c r="H2406"/>
      <c r="I2406"/>
      <c r="J2406"/>
      <c r="K2406"/>
      <c r="L2406"/>
      <c r="M2406" s="2"/>
      <c r="N2406" s="2"/>
      <c r="O2406" s="2"/>
      <c r="P2406" s="2"/>
      <c r="Q2406" s="2"/>
      <c r="R2406" s="2"/>
      <c r="S2406" s="2"/>
      <c r="T2406" s="2"/>
      <c r="U2406" s="2"/>
      <c r="V2406" s="2"/>
    </row>
    <row r="2407" spans="1:22" s="127" customFormat="1" x14ac:dyDescent="0.25">
      <c r="A2407"/>
      <c r="B2407"/>
      <c r="C2407"/>
      <c r="D2407"/>
      <c r="E2407"/>
      <c r="F2407"/>
      <c r="G2407"/>
      <c r="H2407"/>
      <c r="I2407"/>
      <c r="J2407"/>
      <c r="K2407"/>
      <c r="L2407"/>
      <c r="M2407" s="2"/>
      <c r="N2407" s="2"/>
      <c r="O2407" s="2"/>
      <c r="P2407" s="2"/>
      <c r="Q2407" s="2"/>
      <c r="R2407" s="2"/>
      <c r="S2407" s="2"/>
      <c r="T2407" s="2"/>
      <c r="U2407" s="2"/>
      <c r="V2407" s="2"/>
    </row>
    <row r="2408" spans="1:22" s="127" customFormat="1" x14ac:dyDescent="0.25">
      <c r="A2408"/>
      <c r="B2408"/>
      <c r="C2408"/>
      <c r="D2408"/>
      <c r="E2408"/>
      <c r="F2408"/>
      <c r="G2408"/>
      <c r="H2408"/>
      <c r="I2408"/>
      <c r="J2408"/>
      <c r="K2408"/>
      <c r="L2408"/>
      <c r="M2408" s="2"/>
      <c r="N2408" s="2"/>
      <c r="O2408" s="2"/>
      <c r="P2408" s="2"/>
      <c r="Q2408" s="2"/>
      <c r="R2408" s="2"/>
      <c r="S2408" s="2"/>
      <c r="T2408" s="2"/>
      <c r="U2408" s="2"/>
      <c r="V2408" s="2"/>
    </row>
    <row r="2409" spans="1:22" s="127" customFormat="1" x14ac:dyDescent="0.25">
      <c r="A2409"/>
      <c r="B2409"/>
      <c r="C2409"/>
      <c r="D2409"/>
      <c r="E2409"/>
      <c r="F2409"/>
      <c r="G2409"/>
      <c r="H2409"/>
      <c r="I2409"/>
      <c r="J2409"/>
      <c r="K2409"/>
      <c r="L2409"/>
      <c r="M2409" s="2"/>
      <c r="N2409" s="2"/>
      <c r="O2409" s="2"/>
      <c r="P2409" s="2"/>
      <c r="Q2409" s="2"/>
      <c r="R2409" s="2"/>
      <c r="S2409" s="2"/>
      <c r="T2409" s="2"/>
      <c r="U2409" s="2"/>
      <c r="V2409" s="2"/>
    </row>
    <row r="2410" spans="1:22" s="127" customFormat="1" x14ac:dyDescent="0.25">
      <c r="A2410"/>
      <c r="B2410"/>
      <c r="C2410"/>
      <c r="D2410"/>
      <c r="E2410"/>
      <c r="F2410"/>
      <c r="G2410"/>
      <c r="H2410"/>
      <c r="I2410"/>
      <c r="J2410"/>
      <c r="K2410"/>
      <c r="L2410"/>
      <c r="M2410" s="2"/>
      <c r="N2410" s="2"/>
      <c r="O2410" s="2"/>
      <c r="P2410" s="2"/>
      <c r="Q2410" s="2"/>
      <c r="R2410" s="2"/>
      <c r="S2410" s="2"/>
      <c r="T2410" s="2"/>
      <c r="U2410" s="2"/>
      <c r="V2410" s="2"/>
    </row>
    <row r="2411" spans="1:22" s="127" customFormat="1" x14ac:dyDescent="0.25">
      <c r="A2411"/>
      <c r="B2411"/>
      <c r="C2411"/>
      <c r="D2411"/>
      <c r="E2411"/>
      <c r="F2411"/>
      <c r="G2411"/>
      <c r="H2411"/>
      <c r="I2411"/>
      <c r="J2411"/>
      <c r="K2411"/>
      <c r="L2411"/>
      <c r="M2411" s="2"/>
      <c r="N2411" s="2"/>
      <c r="O2411" s="2"/>
      <c r="P2411" s="2"/>
      <c r="Q2411" s="2"/>
      <c r="R2411" s="2"/>
      <c r="S2411" s="2"/>
      <c r="T2411" s="2"/>
      <c r="U2411" s="2"/>
      <c r="V2411" s="2"/>
    </row>
    <row r="2412" spans="1:22" s="127" customFormat="1" x14ac:dyDescent="0.25">
      <c r="A2412"/>
      <c r="B2412"/>
      <c r="C2412"/>
      <c r="D2412"/>
      <c r="E2412"/>
      <c r="F2412"/>
      <c r="G2412"/>
      <c r="H2412"/>
      <c r="I2412"/>
      <c r="J2412"/>
      <c r="K2412"/>
      <c r="L2412"/>
      <c r="M2412" s="2"/>
      <c r="N2412" s="2"/>
      <c r="O2412" s="2"/>
      <c r="P2412" s="2"/>
      <c r="Q2412" s="2"/>
      <c r="R2412" s="2"/>
      <c r="S2412" s="2"/>
      <c r="T2412" s="2"/>
      <c r="U2412" s="2"/>
      <c r="V2412" s="2"/>
    </row>
    <row r="2413" spans="1:22" s="127" customFormat="1" x14ac:dyDescent="0.25">
      <c r="A2413"/>
      <c r="B2413"/>
      <c r="C2413"/>
      <c r="D2413"/>
      <c r="E2413"/>
      <c r="F2413"/>
      <c r="G2413"/>
      <c r="H2413"/>
      <c r="I2413"/>
      <c r="J2413"/>
      <c r="K2413"/>
      <c r="L2413"/>
      <c r="M2413" s="2"/>
      <c r="N2413" s="2"/>
      <c r="O2413" s="2"/>
      <c r="P2413" s="2"/>
      <c r="Q2413" s="2"/>
      <c r="R2413" s="2"/>
      <c r="S2413" s="2"/>
      <c r="T2413" s="2"/>
      <c r="U2413" s="2"/>
      <c r="V2413" s="2"/>
    </row>
    <row r="2414" spans="1:22" s="127" customFormat="1" x14ac:dyDescent="0.25">
      <c r="A2414"/>
      <c r="B2414"/>
      <c r="C2414"/>
      <c r="D2414"/>
      <c r="E2414"/>
      <c r="F2414"/>
      <c r="G2414"/>
      <c r="H2414"/>
      <c r="I2414"/>
      <c r="J2414"/>
      <c r="K2414"/>
      <c r="L2414"/>
      <c r="M2414" s="2"/>
      <c r="N2414" s="2"/>
      <c r="O2414" s="2"/>
      <c r="P2414" s="2"/>
      <c r="Q2414" s="2"/>
      <c r="R2414" s="2"/>
      <c r="S2414" s="2"/>
      <c r="T2414" s="2"/>
      <c r="U2414" s="2"/>
      <c r="V2414" s="2"/>
    </row>
    <row r="2415" spans="1:22" s="127" customFormat="1" x14ac:dyDescent="0.25">
      <c r="A2415"/>
      <c r="B2415"/>
      <c r="C2415"/>
      <c r="D2415"/>
      <c r="E2415"/>
      <c r="F2415"/>
      <c r="G2415"/>
      <c r="H2415"/>
      <c r="I2415"/>
      <c r="J2415"/>
      <c r="K2415"/>
      <c r="L2415"/>
      <c r="M2415" s="2"/>
      <c r="N2415" s="2"/>
      <c r="O2415" s="2"/>
      <c r="P2415" s="2"/>
      <c r="Q2415" s="2"/>
      <c r="R2415" s="2"/>
      <c r="S2415" s="2"/>
      <c r="T2415" s="2"/>
      <c r="U2415" s="2"/>
      <c r="V2415" s="2"/>
    </row>
    <row r="2416" spans="1:22" s="127" customFormat="1" x14ac:dyDescent="0.25">
      <c r="A2416"/>
      <c r="B2416"/>
      <c r="C2416"/>
      <c r="D2416"/>
      <c r="E2416"/>
      <c r="F2416"/>
      <c r="G2416"/>
      <c r="H2416"/>
      <c r="I2416"/>
      <c r="J2416"/>
      <c r="K2416"/>
      <c r="L2416"/>
      <c r="M2416" s="2"/>
      <c r="N2416" s="2"/>
      <c r="O2416" s="2"/>
      <c r="P2416" s="2"/>
      <c r="Q2416" s="2"/>
      <c r="R2416" s="2"/>
      <c r="S2416" s="2"/>
      <c r="T2416" s="2"/>
      <c r="U2416" s="2"/>
      <c r="V2416" s="2"/>
    </row>
    <row r="2417" spans="1:22" s="127" customFormat="1" x14ac:dyDescent="0.25">
      <c r="A2417"/>
      <c r="B2417"/>
      <c r="C2417"/>
      <c r="D2417"/>
      <c r="E2417"/>
      <c r="F2417"/>
      <c r="G2417"/>
      <c r="H2417"/>
      <c r="I2417"/>
      <c r="J2417"/>
      <c r="K2417"/>
      <c r="L2417"/>
      <c r="M2417" s="2"/>
      <c r="N2417" s="2"/>
      <c r="O2417" s="2"/>
      <c r="P2417" s="2"/>
      <c r="Q2417" s="2"/>
      <c r="R2417" s="2"/>
      <c r="S2417" s="2"/>
      <c r="T2417" s="2"/>
      <c r="U2417" s="2"/>
      <c r="V2417" s="2"/>
    </row>
    <row r="2418" spans="1:22" s="127" customFormat="1" x14ac:dyDescent="0.25">
      <c r="A2418"/>
      <c r="B2418"/>
      <c r="C2418"/>
      <c r="D2418"/>
      <c r="E2418"/>
      <c r="F2418"/>
      <c r="G2418"/>
      <c r="H2418"/>
      <c r="I2418"/>
      <c r="J2418"/>
      <c r="K2418"/>
      <c r="L2418"/>
      <c r="M2418" s="2"/>
      <c r="N2418" s="2"/>
      <c r="O2418" s="2"/>
      <c r="P2418" s="2"/>
      <c r="Q2418" s="2"/>
      <c r="R2418" s="2"/>
      <c r="S2418" s="2"/>
      <c r="T2418" s="2"/>
      <c r="U2418" s="2"/>
      <c r="V2418" s="2"/>
    </row>
    <row r="2419" spans="1:22" s="127" customFormat="1" x14ac:dyDescent="0.25">
      <c r="A2419"/>
      <c r="B2419"/>
      <c r="C2419"/>
      <c r="D2419"/>
      <c r="E2419"/>
      <c r="F2419"/>
      <c r="G2419"/>
      <c r="H2419"/>
      <c r="I2419"/>
      <c r="J2419"/>
      <c r="K2419"/>
      <c r="L2419"/>
      <c r="M2419" s="2"/>
      <c r="N2419" s="2"/>
      <c r="O2419" s="2"/>
      <c r="P2419" s="2"/>
      <c r="Q2419" s="2"/>
      <c r="R2419" s="2"/>
      <c r="S2419" s="2"/>
      <c r="T2419" s="2"/>
      <c r="U2419" s="2"/>
      <c r="V2419" s="2"/>
    </row>
    <row r="2420" spans="1:22" s="127" customFormat="1" x14ac:dyDescent="0.25">
      <c r="A2420"/>
      <c r="B2420"/>
      <c r="C2420"/>
      <c r="D2420"/>
      <c r="E2420"/>
      <c r="F2420"/>
      <c r="G2420"/>
      <c r="H2420"/>
      <c r="I2420"/>
      <c r="J2420"/>
      <c r="K2420"/>
      <c r="L2420"/>
      <c r="M2420" s="2"/>
      <c r="N2420" s="2"/>
      <c r="O2420" s="2"/>
      <c r="P2420" s="2"/>
      <c r="Q2420" s="2"/>
      <c r="R2420" s="2"/>
      <c r="S2420" s="2"/>
      <c r="T2420" s="2"/>
      <c r="U2420" s="2"/>
      <c r="V2420" s="2"/>
    </row>
    <row r="2421" spans="1:22" s="127" customFormat="1" x14ac:dyDescent="0.25">
      <c r="A2421"/>
      <c r="B2421"/>
      <c r="C2421"/>
      <c r="D2421"/>
      <c r="E2421"/>
      <c r="F2421"/>
      <c r="G2421"/>
      <c r="H2421"/>
      <c r="I2421"/>
      <c r="J2421"/>
      <c r="K2421"/>
      <c r="L2421"/>
      <c r="M2421" s="2"/>
      <c r="N2421" s="2"/>
      <c r="O2421" s="2"/>
      <c r="P2421" s="2"/>
      <c r="Q2421" s="2"/>
      <c r="R2421" s="2"/>
      <c r="S2421" s="2"/>
      <c r="T2421" s="2"/>
      <c r="U2421" s="2"/>
      <c r="V2421" s="2"/>
    </row>
    <row r="2422" spans="1:22" s="127" customFormat="1" x14ac:dyDescent="0.25">
      <c r="A2422"/>
      <c r="B2422"/>
      <c r="C2422"/>
      <c r="D2422"/>
      <c r="E2422"/>
      <c r="F2422"/>
      <c r="G2422"/>
      <c r="H2422"/>
      <c r="I2422"/>
      <c r="J2422"/>
      <c r="K2422"/>
      <c r="L2422"/>
      <c r="M2422" s="2"/>
      <c r="N2422" s="2"/>
      <c r="O2422" s="2"/>
      <c r="P2422" s="2"/>
      <c r="Q2422" s="2"/>
      <c r="R2422" s="2"/>
      <c r="S2422" s="2"/>
      <c r="T2422" s="2"/>
      <c r="U2422" s="2"/>
      <c r="V2422" s="2"/>
    </row>
    <row r="2423" spans="1:22" s="127" customFormat="1" x14ac:dyDescent="0.25">
      <c r="A2423"/>
      <c r="B2423"/>
      <c r="C2423"/>
      <c r="D2423"/>
      <c r="E2423"/>
      <c r="F2423"/>
      <c r="G2423"/>
      <c r="H2423"/>
      <c r="I2423"/>
      <c r="J2423"/>
      <c r="K2423"/>
      <c r="L2423"/>
      <c r="M2423" s="2"/>
      <c r="N2423" s="2"/>
      <c r="O2423" s="2"/>
      <c r="P2423" s="2"/>
      <c r="Q2423" s="2"/>
      <c r="R2423" s="2"/>
      <c r="S2423" s="2"/>
      <c r="T2423" s="2"/>
      <c r="U2423" s="2"/>
      <c r="V2423" s="2"/>
    </row>
    <row r="2424" spans="1:22" s="127" customFormat="1" x14ac:dyDescent="0.25">
      <c r="A2424"/>
      <c r="B2424"/>
      <c r="C2424"/>
      <c r="D2424"/>
      <c r="E2424"/>
      <c r="F2424"/>
      <c r="G2424"/>
      <c r="H2424"/>
      <c r="I2424"/>
      <c r="J2424"/>
      <c r="K2424"/>
      <c r="L2424"/>
      <c r="M2424" s="2"/>
      <c r="N2424" s="2"/>
      <c r="O2424" s="2"/>
      <c r="P2424" s="2"/>
      <c r="Q2424" s="2"/>
      <c r="R2424" s="2"/>
      <c r="S2424" s="2"/>
      <c r="T2424" s="2"/>
      <c r="U2424" s="2"/>
      <c r="V2424" s="2"/>
    </row>
    <row r="2425" spans="1:22" s="127" customFormat="1" x14ac:dyDescent="0.25">
      <c r="A2425"/>
      <c r="B2425"/>
      <c r="C2425"/>
      <c r="D2425"/>
      <c r="E2425"/>
      <c r="F2425"/>
      <c r="G2425"/>
      <c r="H2425"/>
      <c r="I2425"/>
      <c r="J2425"/>
      <c r="K2425"/>
      <c r="L2425"/>
      <c r="M2425" s="2"/>
      <c r="N2425" s="2"/>
      <c r="O2425" s="2"/>
      <c r="P2425" s="2"/>
      <c r="Q2425" s="2"/>
      <c r="R2425" s="2"/>
      <c r="S2425" s="2"/>
      <c r="T2425" s="2"/>
      <c r="U2425" s="2"/>
      <c r="V2425" s="2"/>
    </row>
    <row r="2426" spans="1:22" s="127" customFormat="1" x14ac:dyDescent="0.25">
      <c r="A2426"/>
      <c r="B2426"/>
      <c r="C2426"/>
      <c r="D2426"/>
      <c r="E2426"/>
      <c r="F2426"/>
      <c r="G2426"/>
      <c r="H2426"/>
      <c r="I2426"/>
      <c r="J2426"/>
      <c r="K2426"/>
      <c r="L2426"/>
      <c r="M2426" s="2"/>
      <c r="N2426" s="2"/>
      <c r="O2426" s="2"/>
      <c r="P2426" s="2"/>
      <c r="Q2426" s="2"/>
      <c r="R2426" s="2"/>
      <c r="S2426" s="2"/>
      <c r="T2426" s="2"/>
      <c r="U2426" s="2"/>
      <c r="V2426" s="2"/>
    </row>
    <row r="2427" spans="1:22" s="127" customFormat="1" x14ac:dyDescent="0.25">
      <c r="A2427"/>
      <c r="B2427"/>
      <c r="C2427"/>
      <c r="D2427"/>
      <c r="E2427"/>
      <c r="F2427"/>
      <c r="G2427"/>
      <c r="H2427"/>
      <c r="I2427"/>
      <c r="J2427"/>
      <c r="K2427"/>
      <c r="L2427"/>
      <c r="M2427" s="2"/>
      <c r="N2427" s="2"/>
      <c r="O2427" s="2"/>
      <c r="P2427" s="2"/>
      <c r="Q2427" s="2"/>
      <c r="R2427" s="2"/>
      <c r="S2427" s="2"/>
      <c r="T2427" s="2"/>
      <c r="U2427" s="2"/>
      <c r="V2427" s="2"/>
    </row>
    <row r="2428" spans="1:22" s="127" customFormat="1" x14ac:dyDescent="0.25">
      <c r="A2428"/>
      <c r="B2428"/>
      <c r="C2428"/>
      <c r="D2428"/>
      <c r="E2428"/>
      <c r="F2428"/>
      <c r="G2428"/>
      <c r="H2428"/>
      <c r="I2428"/>
      <c r="J2428"/>
      <c r="K2428"/>
      <c r="L2428"/>
      <c r="M2428" s="2"/>
      <c r="N2428" s="2"/>
      <c r="O2428" s="2"/>
      <c r="P2428" s="2"/>
      <c r="Q2428" s="2"/>
      <c r="R2428" s="2"/>
      <c r="S2428" s="2"/>
      <c r="T2428" s="2"/>
      <c r="U2428" s="2"/>
      <c r="V2428" s="2"/>
    </row>
    <row r="2429" spans="1:22" s="127" customFormat="1" x14ac:dyDescent="0.25">
      <c r="A2429"/>
      <c r="B2429"/>
      <c r="C2429"/>
      <c r="D2429"/>
      <c r="E2429"/>
      <c r="F2429"/>
      <c r="G2429"/>
      <c r="H2429"/>
      <c r="I2429"/>
      <c r="J2429"/>
      <c r="K2429"/>
      <c r="L2429"/>
      <c r="M2429" s="2"/>
      <c r="N2429" s="2"/>
      <c r="O2429" s="2"/>
      <c r="P2429" s="2"/>
      <c r="Q2429" s="2"/>
      <c r="R2429" s="2"/>
      <c r="S2429" s="2"/>
      <c r="T2429" s="2"/>
      <c r="U2429" s="2"/>
      <c r="V2429" s="2"/>
    </row>
    <row r="2430" spans="1:22" s="127" customFormat="1" x14ac:dyDescent="0.25">
      <c r="A2430"/>
      <c r="B2430"/>
      <c r="C2430"/>
      <c r="D2430"/>
      <c r="E2430"/>
      <c r="F2430"/>
      <c r="G2430"/>
      <c r="H2430"/>
      <c r="I2430"/>
      <c r="J2430"/>
      <c r="K2430"/>
      <c r="L2430"/>
      <c r="M2430" s="2"/>
      <c r="N2430" s="2"/>
      <c r="O2430" s="2"/>
      <c r="P2430" s="2"/>
      <c r="Q2430" s="2"/>
      <c r="R2430" s="2"/>
      <c r="S2430" s="2"/>
      <c r="T2430" s="2"/>
      <c r="U2430" s="2"/>
      <c r="V2430" s="2"/>
    </row>
    <row r="2431" spans="1:22" s="127" customFormat="1" x14ac:dyDescent="0.25">
      <c r="A2431"/>
      <c r="B2431"/>
      <c r="C2431"/>
      <c r="D2431"/>
      <c r="E2431"/>
      <c r="F2431"/>
      <c r="G2431"/>
      <c r="H2431"/>
      <c r="I2431"/>
      <c r="J2431"/>
      <c r="K2431"/>
      <c r="L2431"/>
      <c r="M2431" s="2"/>
      <c r="N2431" s="2"/>
      <c r="O2431" s="2"/>
      <c r="P2431" s="2"/>
      <c r="Q2431" s="2"/>
      <c r="R2431" s="2"/>
      <c r="S2431" s="2"/>
      <c r="T2431" s="2"/>
      <c r="U2431" s="2"/>
      <c r="V2431" s="2"/>
    </row>
    <row r="2432" spans="1:22" s="127" customFormat="1" x14ac:dyDescent="0.25">
      <c r="A2432"/>
      <c r="B2432"/>
      <c r="C2432"/>
      <c r="D2432"/>
      <c r="E2432"/>
      <c r="F2432"/>
      <c r="G2432"/>
      <c r="H2432"/>
      <c r="I2432"/>
      <c r="J2432"/>
      <c r="K2432"/>
      <c r="L2432"/>
      <c r="M2432" s="2"/>
      <c r="N2432" s="2"/>
      <c r="O2432" s="2"/>
      <c r="P2432" s="2"/>
      <c r="Q2432" s="2"/>
      <c r="R2432" s="2"/>
      <c r="S2432" s="2"/>
      <c r="T2432" s="2"/>
      <c r="U2432" s="2"/>
      <c r="V2432" s="2"/>
    </row>
    <row r="2433" spans="1:22" s="127" customFormat="1" x14ac:dyDescent="0.25">
      <c r="A2433"/>
      <c r="B2433"/>
      <c r="C2433"/>
      <c r="D2433"/>
      <c r="E2433"/>
      <c r="F2433"/>
      <c r="G2433"/>
      <c r="H2433"/>
      <c r="I2433"/>
      <c r="J2433"/>
      <c r="K2433"/>
      <c r="L2433"/>
      <c r="M2433" s="2"/>
      <c r="N2433" s="2"/>
      <c r="O2433" s="2"/>
      <c r="P2433" s="2"/>
      <c r="Q2433" s="2"/>
      <c r="R2433" s="2"/>
      <c r="S2433" s="2"/>
      <c r="T2433" s="2"/>
      <c r="U2433" s="2"/>
      <c r="V2433" s="2"/>
    </row>
    <row r="2434" spans="1:22" s="127" customFormat="1" x14ac:dyDescent="0.25">
      <c r="A2434"/>
      <c r="B2434"/>
      <c r="C2434"/>
      <c r="D2434"/>
      <c r="E2434"/>
      <c r="F2434"/>
      <c r="G2434"/>
      <c r="H2434"/>
      <c r="I2434"/>
      <c r="J2434"/>
      <c r="K2434"/>
      <c r="L2434"/>
      <c r="M2434" s="2"/>
      <c r="N2434" s="2"/>
      <c r="O2434" s="2"/>
      <c r="P2434" s="2"/>
      <c r="Q2434" s="2"/>
      <c r="R2434" s="2"/>
      <c r="S2434" s="2"/>
      <c r="T2434" s="2"/>
      <c r="U2434" s="2"/>
      <c r="V2434" s="2"/>
    </row>
    <row r="2435" spans="1:22" s="127" customFormat="1" x14ac:dyDescent="0.25">
      <c r="A2435"/>
      <c r="B2435"/>
      <c r="C2435"/>
      <c r="D2435"/>
      <c r="E2435"/>
      <c r="F2435"/>
      <c r="G2435"/>
      <c r="H2435"/>
      <c r="I2435"/>
      <c r="J2435"/>
      <c r="K2435"/>
      <c r="L2435"/>
      <c r="M2435" s="2"/>
      <c r="N2435" s="2"/>
      <c r="O2435" s="2"/>
      <c r="P2435" s="2"/>
      <c r="Q2435" s="2"/>
      <c r="R2435" s="2"/>
      <c r="S2435" s="2"/>
      <c r="T2435" s="2"/>
      <c r="U2435" s="2"/>
      <c r="V2435" s="2"/>
    </row>
    <row r="2436" spans="1:22" s="127" customFormat="1" x14ac:dyDescent="0.25">
      <c r="A2436"/>
      <c r="B2436"/>
      <c r="C2436"/>
      <c r="D2436"/>
      <c r="E2436"/>
      <c r="F2436"/>
      <c r="G2436"/>
      <c r="H2436"/>
      <c r="I2436"/>
      <c r="J2436"/>
      <c r="K2436"/>
      <c r="L2436"/>
      <c r="M2436" s="2"/>
      <c r="N2436" s="2"/>
      <c r="O2436" s="2"/>
      <c r="P2436" s="2"/>
      <c r="Q2436" s="2"/>
      <c r="R2436" s="2"/>
      <c r="S2436" s="2"/>
      <c r="T2436" s="2"/>
      <c r="U2436" s="2"/>
      <c r="V2436" s="2"/>
    </row>
    <row r="2437" spans="1:22" s="127" customFormat="1" x14ac:dyDescent="0.25">
      <c r="A2437"/>
      <c r="B2437"/>
      <c r="C2437"/>
      <c r="D2437"/>
      <c r="E2437"/>
      <c r="F2437"/>
      <c r="G2437"/>
      <c r="H2437"/>
      <c r="I2437"/>
      <c r="J2437"/>
      <c r="K2437"/>
      <c r="L2437"/>
      <c r="M2437" s="2"/>
      <c r="N2437" s="2"/>
      <c r="O2437" s="2"/>
      <c r="P2437" s="2"/>
      <c r="Q2437" s="2"/>
      <c r="R2437" s="2"/>
      <c r="S2437" s="2"/>
      <c r="T2437" s="2"/>
      <c r="U2437" s="2"/>
      <c r="V2437" s="2"/>
    </row>
    <row r="2438" spans="1:22" s="127" customFormat="1" x14ac:dyDescent="0.25">
      <c r="A2438"/>
      <c r="B2438"/>
      <c r="C2438"/>
      <c r="D2438"/>
      <c r="E2438"/>
      <c r="F2438"/>
      <c r="G2438"/>
      <c r="H2438"/>
      <c r="I2438"/>
      <c r="J2438"/>
      <c r="K2438"/>
      <c r="L2438"/>
      <c r="M2438" s="2"/>
      <c r="N2438" s="2"/>
      <c r="O2438" s="2"/>
      <c r="P2438" s="2"/>
      <c r="Q2438" s="2"/>
      <c r="R2438" s="2"/>
      <c r="S2438" s="2"/>
      <c r="T2438" s="2"/>
      <c r="U2438" s="2"/>
      <c r="V2438" s="2"/>
    </row>
    <row r="2439" spans="1:22" s="127" customFormat="1" x14ac:dyDescent="0.25">
      <c r="A2439"/>
      <c r="B2439"/>
      <c r="C2439"/>
      <c r="D2439"/>
      <c r="E2439"/>
      <c r="F2439"/>
      <c r="G2439"/>
      <c r="H2439"/>
      <c r="I2439"/>
      <c r="J2439"/>
      <c r="K2439"/>
      <c r="L2439"/>
      <c r="M2439" s="2"/>
      <c r="N2439" s="2"/>
      <c r="O2439" s="2"/>
      <c r="P2439" s="2"/>
      <c r="Q2439" s="2"/>
      <c r="R2439" s="2"/>
      <c r="S2439" s="2"/>
      <c r="T2439" s="2"/>
      <c r="U2439" s="2"/>
      <c r="V2439" s="2"/>
    </row>
    <row r="2440" spans="1:22" s="127" customFormat="1" x14ac:dyDescent="0.25">
      <c r="A2440"/>
      <c r="B2440"/>
      <c r="C2440"/>
      <c r="D2440"/>
      <c r="E2440"/>
      <c r="F2440"/>
      <c r="G2440"/>
      <c r="H2440"/>
      <c r="I2440"/>
      <c r="J2440"/>
      <c r="K2440"/>
      <c r="L2440"/>
      <c r="M2440" s="2"/>
      <c r="N2440" s="2"/>
      <c r="O2440" s="2"/>
      <c r="P2440" s="2"/>
      <c r="Q2440" s="2"/>
      <c r="R2440" s="2"/>
      <c r="S2440" s="2"/>
      <c r="T2440" s="2"/>
      <c r="U2440" s="2"/>
      <c r="V2440" s="2"/>
    </row>
    <row r="2441" spans="1:22" s="127" customFormat="1" x14ac:dyDescent="0.25">
      <c r="A2441"/>
      <c r="B2441"/>
      <c r="C2441"/>
      <c r="D2441"/>
      <c r="E2441"/>
      <c r="F2441"/>
      <c r="G2441"/>
      <c r="H2441"/>
      <c r="I2441"/>
      <c r="J2441"/>
      <c r="K2441"/>
      <c r="L2441"/>
      <c r="M2441" s="2"/>
      <c r="N2441" s="2"/>
      <c r="O2441" s="2"/>
      <c r="P2441" s="2"/>
      <c r="Q2441" s="2"/>
      <c r="R2441" s="2"/>
      <c r="S2441" s="2"/>
      <c r="T2441" s="2"/>
      <c r="U2441" s="2"/>
      <c r="V2441" s="2"/>
    </row>
    <row r="2442" spans="1:22" s="127" customFormat="1" x14ac:dyDescent="0.25">
      <c r="A2442"/>
      <c r="B2442"/>
      <c r="C2442"/>
      <c r="D2442"/>
      <c r="E2442"/>
      <c r="F2442"/>
      <c r="G2442"/>
      <c r="H2442"/>
      <c r="I2442"/>
      <c r="J2442"/>
      <c r="K2442"/>
      <c r="L2442"/>
      <c r="M2442" s="2"/>
      <c r="N2442" s="2"/>
      <c r="O2442" s="2"/>
      <c r="P2442" s="2"/>
      <c r="Q2442" s="2"/>
      <c r="R2442" s="2"/>
      <c r="S2442" s="2"/>
      <c r="T2442" s="2"/>
      <c r="U2442" s="2"/>
      <c r="V2442" s="2"/>
    </row>
    <row r="2443" spans="1:22" s="127" customFormat="1" x14ac:dyDescent="0.25">
      <c r="A2443"/>
      <c r="B2443"/>
      <c r="C2443"/>
      <c r="D2443"/>
      <c r="E2443"/>
      <c r="F2443"/>
      <c r="G2443"/>
      <c r="H2443"/>
      <c r="I2443"/>
      <c r="J2443"/>
      <c r="K2443"/>
      <c r="L2443"/>
      <c r="M2443" s="2"/>
      <c r="N2443" s="2"/>
      <c r="O2443" s="2"/>
      <c r="P2443" s="2"/>
      <c r="Q2443" s="2"/>
      <c r="R2443" s="2"/>
      <c r="S2443" s="2"/>
      <c r="T2443" s="2"/>
      <c r="U2443" s="2"/>
      <c r="V2443" s="2"/>
    </row>
    <row r="2444" spans="1:22" s="127" customFormat="1" x14ac:dyDescent="0.25">
      <c r="A2444"/>
      <c r="B2444"/>
      <c r="C2444"/>
      <c r="D2444"/>
      <c r="E2444"/>
      <c r="F2444"/>
      <c r="G2444"/>
      <c r="H2444"/>
      <c r="I2444"/>
      <c r="J2444"/>
      <c r="K2444"/>
      <c r="L2444"/>
      <c r="M2444" s="2"/>
      <c r="N2444" s="2"/>
      <c r="O2444" s="2"/>
      <c r="P2444" s="2"/>
      <c r="Q2444" s="2"/>
      <c r="R2444" s="2"/>
      <c r="S2444" s="2"/>
      <c r="T2444" s="2"/>
      <c r="U2444" s="2"/>
      <c r="V2444" s="2"/>
    </row>
    <row r="2445" spans="1:22" s="127" customFormat="1" x14ac:dyDescent="0.25">
      <c r="A2445"/>
      <c r="B2445"/>
      <c r="C2445"/>
      <c r="D2445"/>
      <c r="E2445"/>
      <c r="F2445"/>
      <c r="G2445"/>
      <c r="H2445"/>
      <c r="I2445"/>
      <c r="J2445"/>
      <c r="K2445"/>
      <c r="L2445"/>
      <c r="M2445" s="2"/>
      <c r="N2445" s="2"/>
      <c r="O2445" s="2"/>
      <c r="P2445" s="2"/>
      <c r="Q2445" s="2"/>
      <c r="R2445" s="2"/>
      <c r="S2445" s="2"/>
      <c r="T2445" s="2"/>
      <c r="U2445" s="2"/>
      <c r="V2445" s="2"/>
    </row>
    <row r="2446" spans="1:22" s="127" customFormat="1" x14ac:dyDescent="0.25">
      <c r="A2446"/>
      <c r="B2446"/>
      <c r="C2446"/>
      <c r="D2446"/>
      <c r="E2446"/>
      <c r="F2446"/>
      <c r="G2446"/>
      <c r="H2446"/>
      <c r="I2446"/>
      <c r="J2446"/>
      <c r="K2446"/>
      <c r="L2446"/>
      <c r="M2446" s="2"/>
      <c r="N2446" s="2"/>
      <c r="O2446" s="2"/>
      <c r="P2446" s="2"/>
      <c r="Q2446" s="2"/>
      <c r="R2446" s="2"/>
      <c r="S2446" s="2"/>
      <c r="T2446" s="2"/>
      <c r="U2446" s="2"/>
      <c r="V2446" s="2"/>
    </row>
    <row r="2447" spans="1:22" s="127" customFormat="1" x14ac:dyDescent="0.25">
      <c r="A2447"/>
      <c r="B2447"/>
      <c r="C2447"/>
      <c r="D2447"/>
      <c r="E2447"/>
      <c r="F2447"/>
      <c r="G2447"/>
      <c r="H2447"/>
      <c r="I2447"/>
      <c r="J2447"/>
      <c r="K2447"/>
      <c r="L2447"/>
      <c r="M2447" s="2"/>
      <c r="N2447" s="2"/>
      <c r="O2447" s="2"/>
      <c r="P2447" s="2"/>
      <c r="Q2447" s="2"/>
      <c r="R2447" s="2"/>
      <c r="S2447" s="2"/>
      <c r="T2447" s="2"/>
      <c r="U2447" s="2"/>
      <c r="V2447" s="2"/>
    </row>
    <row r="2448" spans="1:22" s="127" customFormat="1" x14ac:dyDescent="0.25">
      <c r="A2448"/>
      <c r="B2448"/>
      <c r="C2448"/>
      <c r="D2448"/>
      <c r="E2448"/>
      <c r="F2448"/>
      <c r="G2448"/>
      <c r="H2448"/>
      <c r="I2448"/>
      <c r="J2448"/>
      <c r="K2448"/>
      <c r="L2448"/>
      <c r="M2448" s="2"/>
      <c r="N2448" s="2"/>
      <c r="O2448" s="2"/>
      <c r="P2448" s="2"/>
      <c r="Q2448" s="2"/>
      <c r="R2448" s="2"/>
      <c r="S2448" s="2"/>
      <c r="T2448" s="2"/>
      <c r="U2448" s="2"/>
      <c r="V2448" s="2"/>
    </row>
    <row r="2449" spans="1:22" s="127" customFormat="1" x14ac:dyDescent="0.25">
      <c r="A2449"/>
      <c r="B2449"/>
      <c r="C2449"/>
      <c r="D2449"/>
      <c r="E2449"/>
      <c r="F2449"/>
      <c r="G2449"/>
      <c r="H2449"/>
      <c r="I2449"/>
      <c r="J2449"/>
      <c r="K2449"/>
      <c r="L2449"/>
      <c r="M2449" s="2"/>
      <c r="N2449" s="2"/>
      <c r="O2449" s="2"/>
      <c r="P2449" s="2"/>
      <c r="Q2449" s="2"/>
      <c r="R2449" s="2"/>
      <c r="S2449" s="2"/>
      <c r="T2449" s="2"/>
      <c r="U2449" s="2"/>
      <c r="V2449" s="2"/>
    </row>
    <row r="2450" spans="1:22" s="127" customFormat="1" x14ac:dyDescent="0.25">
      <c r="A2450"/>
      <c r="B2450"/>
      <c r="C2450"/>
      <c r="D2450"/>
      <c r="E2450"/>
      <c r="F2450"/>
      <c r="G2450"/>
      <c r="H2450"/>
      <c r="I2450"/>
      <c r="J2450"/>
      <c r="K2450"/>
      <c r="L2450"/>
      <c r="M2450" s="2"/>
      <c r="N2450" s="2"/>
      <c r="O2450" s="2"/>
      <c r="P2450" s="2"/>
      <c r="Q2450" s="2"/>
      <c r="R2450" s="2"/>
      <c r="S2450" s="2"/>
      <c r="T2450" s="2"/>
      <c r="U2450" s="2"/>
      <c r="V2450" s="2"/>
    </row>
    <row r="2451" spans="1:22" s="127" customFormat="1" x14ac:dyDescent="0.25">
      <c r="A2451"/>
      <c r="B2451"/>
      <c r="C2451"/>
      <c r="D2451"/>
      <c r="E2451"/>
      <c r="F2451"/>
      <c r="G2451"/>
      <c r="H2451"/>
      <c r="I2451"/>
      <c r="J2451"/>
      <c r="K2451"/>
      <c r="L2451"/>
      <c r="M2451" s="2"/>
      <c r="N2451" s="2"/>
      <c r="O2451" s="2"/>
      <c r="P2451" s="2"/>
      <c r="Q2451" s="2"/>
      <c r="R2451" s="2"/>
      <c r="S2451" s="2"/>
      <c r="T2451" s="2"/>
      <c r="U2451" s="2"/>
      <c r="V2451" s="2"/>
    </row>
    <row r="2452" spans="1:22" s="127" customFormat="1" x14ac:dyDescent="0.25">
      <c r="A2452"/>
      <c r="B2452"/>
      <c r="C2452"/>
      <c r="D2452"/>
      <c r="E2452"/>
      <c r="F2452"/>
      <c r="G2452"/>
      <c r="H2452"/>
      <c r="I2452"/>
      <c r="J2452"/>
      <c r="K2452"/>
      <c r="L2452"/>
      <c r="M2452" s="2"/>
      <c r="N2452" s="2"/>
      <c r="O2452" s="2"/>
      <c r="P2452" s="2"/>
      <c r="Q2452" s="2"/>
      <c r="R2452" s="2"/>
      <c r="S2452" s="2"/>
      <c r="T2452" s="2"/>
      <c r="U2452" s="2"/>
      <c r="V2452" s="2"/>
    </row>
    <row r="2453" spans="1:22" s="127" customFormat="1" x14ac:dyDescent="0.25">
      <c r="A2453"/>
      <c r="B2453"/>
      <c r="C2453"/>
      <c r="D2453"/>
      <c r="E2453"/>
      <c r="F2453"/>
      <c r="G2453"/>
      <c r="H2453"/>
      <c r="I2453"/>
      <c r="J2453"/>
      <c r="K2453"/>
      <c r="L2453"/>
      <c r="M2453" s="2"/>
      <c r="N2453" s="2"/>
      <c r="O2453" s="2"/>
      <c r="P2453" s="2"/>
      <c r="Q2453" s="2"/>
      <c r="R2453" s="2"/>
      <c r="S2453" s="2"/>
      <c r="T2453" s="2"/>
      <c r="U2453" s="2"/>
      <c r="V2453" s="2"/>
    </row>
    <row r="2454" spans="1:22" s="127" customFormat="1" x14ac:dyDescent="0.25">
      <c r="A2454"/>
      <c r="B2454"/>
      <c r="C2454"/>
      <c r="D2454"/>
      <c r="E2454"/>
      <c r="F2454"/>
      <c r="G2454"/>
      <c r="H2454"/>
      <c r="I2454"/>
      <c r="J2454"/>
      <c r="K2454"/>
      <c r="L2454"/>
      <c r="M2454" s="2"/>
      <c r="N2454" s="2"/>
      <c r="O2454" s="2"/>
      <c r="P2454" s="2"/>
      <c r="Q2454" s="2"/>
      <c r="R2454" s="2"/>
      <c r="S2454" s="2"/>
      <c r="T2454" s="2"/>
      <c r="U2454" s="2"/>
      <c r="V2454" s="2"/>
    </row>
    <row r="2455" spans="1:22" s="127" customFormat="1" x14ac:dyDescent="0.25">
      <c r="A2455"/>
      <c r="B2455"/>
      <c r="C2455"/>
      <c r="D2455"/>
      <c r="E2455"/>
      <c r="F2455"/>
      <c r="G2455"/>
      <c r="H2455"/>
      <c r="I2455"/>
      <c r="J2455"/>
      <c r="K2455"/>
      <c r="L2455"/>
      <c r="M2455" s="2"/>
      <c r="N2455" s="2"/>
      <c r="O2455" s="2"/>
      <c r="P2455" s="2"/>
      <c r="Q2455" s="2"/>
      <c r="R2455" s="2"/>
      <c r="S2455" s="2"/>
      <c r="T2455" s="2"/>
      <c r="U2455" s="2"/>
      <c r="V2455" s="2"/>
    </row>
    <row r="2456" spans="1:22" s="127" customFormat="1" x14ac:dyDescent="0.25">
      <c r="A2456"/>
      <c r="B2456"/>
      <c r="C2456"/>
      <c r="D2456"/>
      <c r="E2456"/>
      <c r="F2456"/>
      <c r="G2456"/>
      <c r="H2456"/>
      <c r="I2456"/>
      <c r="J2456"/>
      <c r="K2456"/>
      <c r="L2456"/>
      <c r="M2456" s="2"/>
      <c r="N2456" s="2"/>
      <c r="O2456" s="2"/>
      <c r="P2456" s="2"/>
      <c r="Q2456" s="2"/>
      <c r="R2456" s="2"/>
      <c r="S2456" s="2"/>
      <c r="T2456" s="2"/>
      <c r="U2456" s="2"/>
      <c r="V2456" s="2"/>
    </row>
    <row r="2457" spans="1:22" s="127" customFormat="1" x14ac:dyDescent="0.25">
      <c r="A2457"/>
      <c r="B2457"/>
      <c r="C2457"/>
      <c r="D2457"/>
      <c r="E2457"/>
      <c r="F2457"/>
      <c r="G2457"/>
      <c r="H2457"/>
      <c r="I2457"/>
      <c r="J2457"/>
      <c r="K2457"/>
      <c r="L2457"/>
      <c r="M2457" s="2"/>
      <c r="N2457" s="2"/>
      <c r="O2457" s="2"/>
      <c r="P2457" s="2"/>
      <c r="Q2457" s="2"/>
      <c r="R2457" s="2"/>
      <c r="S2457" s="2"/>
      <c r="T2457" s="2"/>
      <c r="U2457" s="2"/>
      <c r="V2457" s="2"/>
    </row>
    <row r="2458" spans="1:22" s="127" customFormat="1" x14ac:dyDescent="0.25">
      <c r="A2458"/>
      <c r="B2458"/>
      <c r="C2458"/>
      <c r="D2458"/>
      <c r="E2458"/>
      <c r="F2458"/>
      <c r="G2458"/>
      <c r="H2458"/>
      <c r="I2458"/>
      <c r="J2458"/>
      <c r="K2458"/>
      <c r="L2458"/>
      <c r="M2458" s="2"/>
      <c r="N2458" s="2"/>
      <c r="O2458" s="2"/>
      <c r="P2458" s="2"/>
      <c r="Q2458" s="2"/>
      <c r="R2458" s="2"/>
      <c r="S2458" s="2"/>
      <c r="T2458" s="2"/>
      <c r="U2458" s="2"/>
      <c r="V2458" s="2"/>
    </row>
    <row r="2459" spans="1:22" s="127" customFormat="1" x14ac:dyDescent="0.25">
      <c r="A2459"/>
      <c r="B2459"/>
      <c r="C2459"/>
      <c r="D2459"/>
      <c r="E2459"/>
      <c r="F2459"/>
      <c r="G2459"/>
      <c r="H2459"/>
      <c r="I2459"/>
      <c r="J2459"/>
      <c r="K2459"/>
      <c r="L2459"/>
      <c r="M2459" s="2"/>
      <c r="N2459" s="2"/>
      <c r="O2459" s="2"/>
      <c r="P2459" s="2"/>
      <c r="Q2459" s="2"/>
      <c r="R2459" s="2"/>
      <c r="S2459" s="2"/>
      <c r="T2459" s="2"/>
      <c r="U2459" s="2"/>
      <c r="V2459" s="2"/>
    </row>
    <row r="2460" spans="1:22" s="127" customFormat="1" x14ac:dyDescent="0.25">
      <c r="A2460"/>
      <c r="B2460"/>
      <c r="C2460"/>
      <c r="D2460"/>
      <c r="E2460"/>
      <c r="F2460"/>
      <c r="G2460"/>
      <c r="H2460"/>
      <c r="I2460"/>
      <c r="J2460"/>
      <c r="K2460"/>
      <c r="L2460"/>
      <c r="M2460" s="2"/>
      <c r="N2460" s="2"/>
      <c r="O2460" s="2"/>
      <c r="P2460" s="2"/>
      <c r="Q2460" s="2"/>
      <c r="R2460" s="2"/>
      <c r="S2460" s="2"/>
      <c r="T2460" s="2"/>
      <c r="U2460" s="2"/>
      <c r="V2460" s="2"/>
    </row>
    <row r="2461" spans="1:22" s="127" customFormat="1" x14ac:dyDescent="0.25">
      <c r="A2461"/>
      <c r="B2461"/>
      <c r="C2461"/>
      <c r="D2461"/>
      <c r="E2461"/>
      <c r="F2461"/>
      <c r="G2461"/>
      <c r="H2461"/>
      <c r="I2461"/>
      <c r="J2461"/>
      <c r="K2461"/>
      <c r="L2461"/>
      <c r="M2461" s="2"/>
      <c r="N2461" s="2"/>
      <c r="O2461" s="2"/>
      <c r="P2461" s="2"/>
      <c r="Q2461" s="2"/>
      <c r="R2461" s="2"/>
      <c r="S2461" s="2"/>
      <c r="T2461" s="2"/>
      <c r="U2461" s="2"/>
      <c r="V2461" s="2"/>
    </row>
    <row r="2462" spans="1:22" s="127" customFormat="1" x14ac:dyDescent="0.25">
      <c r="A2462"/>
      <c r="B2462"/>
      <c r="C2462"/>
      <c r="D2462"/>
      <c r="E2462"/>
      <c r="F2462"/>
      <c r="G2462"/>
      <c r="H2462"/>
      <c r="I2462"/>
      <c r="J2462"/>
      <c r="K2462"/>
      <c r="L2462"/>
      <c r="M2462" s="2"/>
      <c r="N2462" s="2"/>
      <c r="O2462" s="2"/>
      <c r="P2462" s="2"/>
      <c r="Q2462" s="2"/>
      <c r="R2462" s="2"/>
      <c r="S2462" s="2"/>
      <c r="T2462" s="2"/>
      <c r="U2462" s="2"/>
      <c r="V2462" s="2"/>
    </row>
    <row r="2463" spans="1:22" s="127" customFormat="1" x14ac:dyDescent="0.25">
      <c r="A2463"/>
      <c r="B2463"/>
      <c r="C2463"/>
      <c r="D2463"/>
      <c r="E2463"/>
      <c r="F2463"/>
      <c r="G2463"/>
      <c r="H2463"/>
      <c r="I2463"/>
      <c r="J2463"/>
      <c r="K2463"/>
      <c r="L2463"/>
      <c r="M2463" s="2"/>
      <c r="N2463" s="2"/>
      <c r="O2463" s="2"/>
      <c r="P2463" s="2"/>
      <c r="Q2463" s="2"/>
      <c r="R2463" s="2"/>
      <c r="S2463" s="2"/>
      <c r="T2463" s="2"/>
      <c r="U2463" s="2"/>
      <c r="V2463" s="2"/>
    </row>
    <row r="2464" spans="1:22" s="127" customFormat="1" x14ac:dyDescent="0.25">
      <c r="A2464"/>
      <c r="B2464"/>
      <c r="C2464"/>
      <c r="D2464"/>
      <c r="E2464"/>
      <c r="F2464"/>
      <c r="G2464"/>
      <c r="H2464"/>
      <c r="I2464"/>
      <c r="J2464"/>
      <c r="K2464"/>
      <c r="L2464"/>
      <c r="M2464" s="2"/>
      <c r="N2464" s="2"/>
      <c r="O2464" s="2"/>
      <c r="P2464" s="2"/>
      <c r="Q2464" s="2"/>
      <c r="R2464" s="2"/>
      <c r="S2464" s="2"/>
      <c r="T2464" s="2"/>
      <c r="U2464" s="2"/>
      <c r="V2464" s="2"/>
    </row>
    <row r="2465" spans="1:22" s="127" customFormat="1" x14ac:dyDescent="0.25">
      <c r="A2465"/>
      <c r="B2465"/>
      <c r="C2465"/>
      <c r="D2465"/>
      <c r="E2465"/>
      <c r="F2465"/>
      <c r="G2465"/>
      <c r="H2465"/>
      <c r="I2465"/>
      <c r="J2465"/>
      <c r="K2465"/>
      <c r="L2465"/>
      <c r="M2465" s="2"/>
      <c r="N2465" s="2"/>
      <c r="O2465" s="2"/>
      <c r="P2465" s="2"/>
      <c r="Q2465" s="2"/>
      <c r="R2465" s="2"/>
      <c r="S2465" s="2"/>
      <c r="T2465" s="2"/>
      <c r="U2465" s="2"/>
      <c r="V2465" s="2"/>
    </row>
    <row r="2466" spans="1:22" s="127" customFormat="1" x14ac:dyDescent="0.25">
      <c r="A2466"/>
      <c r="B2466"/>
      <c r="C2466"/>
      <c r="D2466"/>
      <c r="E2466"/>
      <c r="F2466"/>
      <c r="G2466"/>
      <c r="H2466"/>
      <c r="I2466"/>
      <c r="J2466"/>
      <c r="K2466"/>
      <c r="L2466"/>
      <c r="M2466" s="2"/>
      <c r="N2466" s="2"/>
      <c r="O2466" s="2"/>
      <c r="P2466" s="2"/>
      <c r="Q2466" s="2"/>
      <c r="R2466" s="2"/>
      <c r="S2466" s="2"/>
      <c r="T2466" s="2"/>
      <c r="U2466" s="2"/>
      <c r="V2466" s="2"/>
    </row>
    <row r="2467" spans="1:22" s="127" customFormat="1" x14ac:dyDescent="0.25">
      <c r="A2467"/>
      <c r="B2467"/>
      <c r="C2467"/>
      <c r="D2467"/>
      <c r="E2467"/>
      <c r="F2467"/>
      <c r="G2467"/>
      <c r="H2467"/>
      <c r="I2467"/>
      <c r="J2467"/>
      <c r="K2467"/>
      <c r="L2467"/>
      <c r="M2467" s="2"/>
      <c r="N2467" s="2"/>
      <c r="O2467" s="2"/>
      <c r="P2467" s="2"/>
      <c r="Q2467" s="2"/>
      <c r="R2467" s="2"/>
      <c r="S2467" s="2"/>
      <c r="T2467" s="2"/>
      <c r="U2467" s="2"/>
      <c r="V2467" s="2"/>
    </row>
    <row r="2468" spans="1:22" s="127" customFormat="1" x14ac:dyDescent="0.25">
      <c r="A2468"/>
      <c r="B2468"/>
      <c r="C2468"/>
      <c r="D2468"/>
      <c r="E2468"/>
      <c r="F2468"/>
      <c r="G2468"/>
      <c r="H2468"/>
      <c r="I2468"/>
      <c r="J2468"/>
      <c r="K2468"/>
      <c r="L2468"/>
      <c r="M2468" s="2"/>
      <c r="N2468" s="2"/>
      <c r="O2468" s="2"/>
      <c r="P2468" s="2"/>
      <c r="Q2468" s="2"/>
      <c r="R2468" s="2"/>
      <c r="S2468" s="2"/>
      <c r="T2468" s="2"/>
      <c r="U2468" s="2"/>
      <c r="V2468" s="2"/>
    </row>
    <row r="2469" spans="1:22" s="127" customFormat="1" x14ac:dyDescent="0.25">
      <c r="A2469"/>
      <c r="B2469"/>
      <c r="C2469"/>
      <c r="D2469"/>
      <c r="E2469"/>
      <c r="F2469"/>
      <c r="G2469"/>
      <c r="H2469"/>
      <c r="I2469"/>
      <c r="J2469"/>
      <c r="K2469"/>
      <c r="L2469"/>
      <c r="M2469" s="2"/>
      <c r="N2469" s="2"/>
      <c r="O2469" s="2"/>
      <c r="P2469" s="2"/>
      <c r="Q2469" s="2"/>
      <c r="R2469" s="2"/>
      <c r="S2469" s="2"/>
      <c r="T2469" s="2"/>
      <c r="U2469" s="2"/>
      <c r="V2469" s="2"/>
    </row>
    <row r="2470" spans="1:22" s="127" customFormat="1" x14ac:dyDescent="0.25">
      <c r="A2470"/>
      <c r="B2470"/>
      <c r="C2470"/>
      <c r="D2470"/>
      <c r="E2470"/>
      <c r="F2470"/>
      <c r="G2470"/>
      <c r="H2470"/>
      <c r="I2470"/>
      <c r="J2470"/>
      <c r="K2470"/>
      <c r="L2470"/>
      <c r="M2470" s="2"/>
      <c r="N2470" s="2"/>
      <c r="O2470" s="2"/>
      <c r="P2470" s="2"/>
      <c r="Q2470" s="2"/>
      <c r="R2470" s="2"/>
      <c r="S2470" s="2"/>
      <c r="T2470" s="2"/>
      <c r="U2470" s="2"/>
      <c r="V2470" s="2"/>
    </row>
    <row r="2471" spans="1:22" s="127" customFormat="1" x14ac:dyDescent="0.25">
      <c r="A2471"/>
      <c r="B2471"/>
      <c r="C2471"/>
      <c r="D2471"/>
      <c r="E2471"/>
      <c r="F2471"/>
      <c r="G2471"/>
      <c r="H2471"/>
      <c r="I2471"/>
      <c r="J2471"/>
      <c r="K2471"/>
      <c r="L2471"/>
      <c r="M2471" s="2"/>
      <c r="N2471" s="2"/>
      <c r="O2471" s="2"/>
      <c r="P2471" s="2"/>
      <c r="Q2471" s="2"/>
      <c r="R2471" s="2"/>
      <c r="S2471" s="2"/>
      <c r="T2471" s="2"/>
      <c r="U2471" s="2"/>
      <c r="V2471" s="2"/>
    </row>
    <row r="2472" spans="1:22" s="127" customFormat="1" x14ac:dyDescent="0.25">
      <c r="A2472"/>
      <c r="B2472"/>
      <c r="C2472"/>
      <c r="D2472"/>
      <c r="E2472"/>
      <c r="F2472"/>
      <c r="G2472"/>
      <c r="H2472"/>
      <c r="I2472"/>
      <c r="J2472"/>
      <c r="K2472"/>
      <c r="L2472"/>
      <c r="M2472" s="2"/>
      <c r="N2472" s="2"/>
      <c r="O2472" s="2"/>
      <c r="P2472" s="2"/>
      <c r="Q2472" s="2"/>
      <c r="R2472" s="2"/>
      <c r="S2472" s="2"/>
      <c r="T2472" s="2"/>
      <c r="U2472" s="2"/>
      <c r="V2472" s="2"/>
    </row>
    <row r="2473" spans="1:22" s="127" customFormat="1" x14ac:dyDescent="0.25">
      <c r="A2473"/>
      <c r="B2473"/>
      <c r="C2473"/>
      <c r="D2473"/>
      <c r="E2473"/>
      <c r="F2473"/>
      <c r="G2473"/>
      <c r="H2473"/>
      <c r="I2473"/>
      <c r="J2473"/>
      <c r="K2473"/>
      <c r="L2473"/>
      <c r="M2473" s="2"/>
      <c r="N2473" s="2"/>
      <c r="O2473" s="2"/>
      <c r="P2473" s="2"/>
      <c r="Q2473" s="2"/>
      <c r="R2473" s="2"/>
      <c r="S2473" s="2"/>
      <c r="T2473" s="2"/>
      <c r="U2473" s="2"/>
      <c r="V2473" s="2"/>
    </row>
    <row r="2474" spans="1:22" s="127" customFormat="1" x14ac:dyDescent="0.25">
      <c r="A2474"/>
      <c r="B2474"/>
      <c r="C2474"/>
      <c r="D2474"/>
      <c r="E2474"/>
      <c r="F2474"/>
      <c r="G2474"/>
      <c r="H2474"/>
      <c r="I2474"/>
      <c r="J2474"/>
      <c r="K2474"/>
      <c r="L2474"/>
      <c r="M2474" s="2"/>
      <c r="N2474" s="2"/>
      <c r="O2474" s="2"/>
      <c r="P2474" s="2"/>
      <c r="Q2474" s="2"/>
      <c r="R2474" s="2"/>
      <c r="S2474" s="2"/>
      <c r="T2474" s="2"/>
      <c r="U2474" s="2"/>
      <c r="V2474" s="2"/>
    </row>
    <row r="2475" spans="1:22" s="127" customFormat="1" x14ac:dyDescent="0.25">
      <c r="A2475"/>
      <c r="B2475"/>
      <c r="C2475"/>
      <c r="D2475"/>
      <c r="E2475"/>
      <c r="F2475"/>
      <c r="G2475"/>
      <c r="H2475"/>
      <c r="I2475"/>
      <c r="J2475"/>
      <c r="K2475"/>
      <c r="L2475"/>
      <c r="M2475" s="2"/>
      <c r="N2475" s="2"/>
      <c r="O2475" s="2"/>
      <c r="P2475" s="2"/>
      <c r="Q2475" s="2"/>
      <c r="R2475" s="2"/>
      <c r="S2475" s="2"/>
      <c r="T2475" s="2"/>
      <c r="U2475" s="2"/>
      <c r="V2475" s="2"/>
    </row>
    <row r="2476" spans="1:22" s="127" customFormat="1" x14ac:dyDescent="0.25">
      <c r="A2476"/>
      <c r="B2476"/>
      <c r="C2476"/>
      <c r="D2476"/>
      <c r="E2476"/>
      <c r="F2476"/>
      <c r="G2476"/>
      <c r="H2476"/>
      <c r="I2476"/>
      <c r="J2476"/>
      <c r="K2476"/>
      <c r="L2476"/>
      <c r="M2476" s="2"/>
      <c r="N2476" s="2"/>
      <c r="O2476" s="2"/>
      <c r="P2476" s="2"/>
      <c r="Q2476" s="2"/>
      <c r="R2476" s="2"/>
      <c r="S2476" s="2"/>
      <c r="T2476" s="2"/>
      <c r="U2476" s="2"/>
      <c r="V2476" s="2"/>
    </row>
    <row r="2477" spans="1:22" s="127" customFormat="1" x14ac:dyDescent="0.25">
      <c r="A2477"/>
      <c r="B2477"/>
      <c r="C2477"/>
      <c r="D2477"/>
      <c r="E2477"/>
      <c r="F2477"/>
      <c r="G2477"/>
      <c r="H2477"/>
      <c r="I2477"/>
      <c r="J2477"/>
      <c r="K2477"/>
      <c r="L2477"/>
      <c r="M2477" s="2"/>
      <c r="N2477" s="2"/>
      <c r="O2477" s="2"/>
      <c r="P2477" s="2"/>
      <c r="Q2477" s="2"/>
      <c r="R2477" s="2"/>
      <c r="S2477" s="2"/>
      <c r="T2477" s="2"/>
      <c r="U2477" s="2"/>
      <c r="V2477" s="2"/>
    </row>
    <row r="2478" spans="1:22" s="127" customFormat="1" x14ac:dyDescent="0.25">
      <c r="A2478"/>
      <c r="B2478"/>
      <c r="C2478"/>
      <c r="D2478"/>
      <c r="E2478"/>
      <c r="F2478"/>
      <c r="G2478"/>
      <c r="H2478"/>
      <c r="I2478"/>
      <c r="J2478"/>
      <c r="K2478"/>
      <c r="L2478"/>
      <c r="M2478" s="2"/>
      <c r="N2478" s="2"/>
      <c r="O2478" s="2"/>
      <c r="P2478" s="2"/>
      <c r="Q2478" s="2"/>
      <c r="R2478" s="2"/>
      <c r="S2478" s="2"/>
      <c r="T2478" s="2"/>
      <c r="U2478" s="2"/>
      <c r="V2478" s="2"/>
    </row>
    <row r="2479" spans="1:22" s="127" customFormat="1" x14ac:dyDescent="0.25">
      <c r="A2479"/>
      <c r="B2479"/>
      <c r="C2479"/>
      <c r="D2479"/>
      <c r="E2479"/>
      <c r="F2479"/>
      <c r="G2479"/>
      <c r="H2479"/>
      <c r="I2479"/>
      <c r="J2479"/>
      <c r="K2479"/>
      <c r="L2479"/>
      <c r="M2479" s="2"/>
      <c r="N2479" s="2"/>
      <c r="O2479" s="2"/>
      <c r="P2479" s="2"/>
      <c r="Q2479" s="2"/>
      <c r="R2479" s="2"/>
      <c r="S2479" s="2"/>
      <c r="T2479" s="2"/>
      <c r="U2479" s="2"/>
      <c r="V2479" s="2"/>
    </row>
    <row r="2480" spans="1:22" s="127" customFormat="1" x14ac:dyDescent="0.25">
      <c r="A2480"/>
      <c r="B2480"/>
      <c r="C2480"/>
      <c r="D2480"/>
      <c r="E2480"/>
      <c r="F2480"/>
      <c r="G2480"/>
      <c r="H2480"/>
      <c r="I2480"/>
      <c r="J2480"/>
      <c r="K2480"/>
      <c r="L2480"/>
      <c r="M2480" s="2"/>
      <c r="N2480" s="2"/>
      <c r="O2480" s="2"/>
      <c r="P2480" s="2"/>
      <c r="Q2480" s="2"/>
      <c r="R2480" s="2"/>
      <c r="S2480" s="2"/>
      <c r="T2480" s="2"/>
      <c r="U2480" s="2"/>
      <c r="V2480" s="2"/>
    </row>
    <row r="2481" spans="1:22" s="127" customFormat="1" x14ac:dyDescent="0.25">
      <c r="A2481"/>
      <c r="B2481"/>
      <c r="C2481"/>
      <c r="D2481"/>
      <c r="E2481"/>
      <c r="F2481"/>
      <c r="G2481"/>
      <c r="H2481"/>
      <c r="I2481"/>
      <c r="J2481"/>
      <c r="K2481"/>
      <c r="L2481"/>
      <c r="M2481" s="2"/>
      <c r="N2481" s="2"/>
      <c r="O2481" s="2"/>
      <c r="P2481" s="2"/>
      <c r="Q2481" s="2"/>
      <c r="R2481" s="2"/>
      <c r="S2481" s="2"/>
      <c r="T2481" s="2"/>
      <c r="U2481" s="2"/>
      <c r="V2481" s="2"/>
    </row>
    <row r="2482" spans="1:22" s="127" customFormat="1" x14ac:dyDescent="0.25">
      <c r="A2482"/>
      <c r="B2482"/>
      <c r="C2482"/>
      <c r="D2482"/>
      <c r="E2482"/>
      <c r="F2482"/>
      <c r="G2482"/>
      <c r="H2482"/>
      <c r="I2482"/>
      <c r="J2482"/>
      <c r="K2482"/>
      <c r="L2482"/>
      <c r="M2482" s="2"/>
      <c r="N2482" s="2"/>
      <c r="O2482" s="2"/>
      <c r="P2482" s="2"/>
      <c r="Q2482" s="2"/>
      <c r="R2482" s="2"/>
      <c r="S2482" s="2"/>
      <c r="T2482" s="2"/>
      <c r="U2482" s="2"/>
      <c r="V2482" s="2"/>
    </row>
    <row r="2483" spans="1:22" s="127" customFormat="1" x14ac:dyDescent="0.25">
      <c r="A2483"/>
      <c r="B2483"/>
      <c r="C2483"/>
      <c r="D2483"/>
      <c r="E2483"/>
      <c r="F2483"/>
      <c r="G2483"/>
      <c r="H2483"/>
      <c r="I2483"/>
      <c r="J2483"/>
      <c r="K2483"/>
      <c r="L2483"/>
      <c r="M2483" s="2"/>
      <c r="N2483" s="2"/>
      <c r="O2483" s="2"/>
      <c r="P2483" s="2"/>
      <c r="Q2483" s="2"/>
      <c r="R2483" s="2"/>
      <c r="S2483" s="2"/>
      <c r="T2483" s="2"/>
      <c r="U2483" s="2"/>
      <c r="V2483" s="2"/>
    </row>
    <row r="2484" spans="1:22" s="127" customFormat="1" x14ac:dyDescent="0.25">
      <c r="A2484"/>
      <c r="B2484"/>
      <c r="C2484"/>
      <c r="D2484"/>
      <c r="E2484"/>
      <c r="F2484"/>
      <c r="G2484"/>
      <c r="H2484"/>
      <c r="I2484"/>
      <c r="J2484"/>
      <c r="K2484"/>
      <c r="L2484"/>
      <c r="M2484" s="2"/>
      <c r="N2484" s="2"/>
      <c r="O2484" s="2"/>
      <c r="P2484" s="2"/>
      <c r="Q2484" s="2"/>
      <c r="R2484" s="2"/>
      <c r="S2484" s="2"/>
      <c r="T2484" s="2"/>
      <c r="U2484" s="2"/>
      <c r="V2484" s="2"/>
    </row>
    <row r="2485" spans="1:22" s="127" customFormat="1" x14ac:dyDescent="0.25">
      <c r="A2485"/>
      <c r="B2485"/>
      <c r="C2485"/>
      <c r="D2485"/>
      <c r="E2485"/>
      <c r="F2485"/>
      <c r="G2485"/>
      <c r="H2485"/>
      <c r="I2485"/>
      <c r="J2485"/>
      <c r="K2485"/>
      <c r="L2485"/>
      <c r="M2485" s="2"/>
      <c r="N2485" s="2"/>
      <c r="O2485" s="2"/>
      <c r="P2485" s="2"/>
      <c r="Q2485" s="2"/>
      <c r="R2485" s="2"/>
      <c r="S2485" s="2"/>
      <c r="T2485" s="2"/>
      <c r="U2485" s="2"/>
      <c r="V2485" s="2"/>
    </row>
    <row r="2486" spans="1:22" s="127" customFormat="1" x14ac:dyDescent="0.25">
      <c r="A2486"/>
      <c r="B2486"/>
      <c r="C2486"/>
      <c r="D2486"/>
      <c r="E2486"/>
      <c r="F2486"/>
      <c r="G2486"/>
      <c r="H2486"/>
      <c r="I2486"/>
      <c r="J2486"/>
      <c r="K2486"/>
      <c r="L2486"/>
      <c r="M2486" s="2"/>
      <c r="N2486" s="2"/>
      <c r="O2486" s="2"/>
      <c r="P2486" s="2"/>
      <c r="Q2486" s="2"/>
      <c r="R2486" s="2"/>
      <c r="S2486" s="2"/>
      <c r="T2486" s="2"/>
      <c r="U2486" s="2"/>
      <c r="V2486" s="2"/>
    </row>
    <row r="2487" spans="1:22" s="127" customFormat="1" x14ac:dyDescent="0.25">
      <c r="A2487"/>
      <c r="B2487"/>
      <c r="C2487"/>
      <c r="D2487"/>
      <c r="E2487"/>
      <c r="F2487"/>
      <c r="G2487"/>
      <c r="H2487"/>
      <c r="I2487"/>
      <c r="J2487"/>
      <c r="K2487"/>
      <c r="L2487"/>
      <c r="M2487" s="2"/>
      <c r="N2487" s="2"/>
      <c r="O2487" s="2"/>
      <c r="P2487" s="2"/>
      <c r="Q2487" s="2"/>
      <c r="R2487" s="2"/>
      <c r="S2487" s="2"/>
      <c r="T2487" s="2"/>
      <c r="U2487" s="2"/>
      <c r="V2487" s="2"/>
    </row>
    <row r="2488" spans="1:22" s="127" customFormat="1" x14ac:dyDescent="0.25">
      <c r="A2488"/>
      <c r="B2488"/>
      <c r="C2488"/>
      <c r="D2488"/>
      <c r="E2488"/>
      <c r="F2488"/>
      <c r="G2488"/>
      <c r="H2488"/>
      <c r="I2488"/>
      <c r="J2488"/>
      <c r="K2488"/>
      <c r="L2488"/>
      <c r="M2488" s="2"/>
      <c r="N2488" s="2"/>
      <c r="O2488" s="2"/>
      <c r="P2488" s="2"/>
      <c r="Q2488" s="2"/>
      <c r="R2488" s="2"/>
      <c r="S2488" s="2"/>
      <c r="T2488" s="2"/>
      <c r="U2488" s="2"/>
      <c r="V2488" s="2"/>
    </row>
    <row r="2489" spans="1:22" s="127" customFormat="1" x14ac:dyDescent="0.25">
      <c r="A2489"/>
      <c r="B2489"/>
      <c r="C2489"/>
      <c r="D2489"/>
      <c r="E2489"/>
      <c r="F2489"/>
      <c r="G2489"/>
      <c r="H2489"/>
      <c r="I2489"/>
      <c r="J2489"/>
      <c r="K2489"/>
      <c r="L2489"/>
      <c r="M2489" s="2"/>
      <c r="N2489" s="2"/>
      <c r="O2489" s="2"/>
      <c r="P2489" s="2"/>
      <c r="Q2489" s="2"/>
      <c r="R2489" s="2"/>
      <c r="S2489" s="2"/>
      <c r="T2489" s="2"/>
      <c r="U2489" s="2"/>
      <c r="V2489" s="2"/>
    </row>
    <row r="2490" spans="1:22" s="127" customFormat="1" x14ac:dyDescent="0.25">
      <c r="A2490"/>
      <c r="B2490"/>
      <c r="C2490"/>
      <c r="D2490"/>
      <c r="E2490"/>
      <c r="F2490"/>
      <c r="G2490"/>
      <c r="H2490"/>
      <c r="I2490"/>
      <c r="J2490"/>
      <c r="K2490"/>
      <c r="L2490"/>
      <c r="M2490" s="2"/>
      <c r="N2490" s="2"/>
      <c r="O2490" s="2"/>
      <c r="P2490" s="2"/>
      <c r="Q2490" s="2"/>
      <c r="R2490" s="2"/>
      <c r="S2490" s="2"/>
      <c r="T2490" s="2"/>
      <c r="U2490" s="2"/>
      <c r="V2490" s="2"/>
    </row>
    <row r="2491" spans="1:22" s="127" customFormat="1" x14ac:dyDescent="0.25">
      <c r="A2491"/>
      <c r="B2491"/>
      <c r="C2491"/>
      <c r="D2491"/>
      <c r="E2491"/>
      <c r="F2491"/>
      <c r="G2491"/>
      <c r="H2491"/>
      <c r="I2491"/>
      <c r="J2491"/>
      <c r="K2491"/>
      <c r="L2491"/>
      <c r="M2491" s="2"/>
      <c r="N2491" s="2"/>
      <c r="O2491" s="2"/>
      <c r="P2491" s="2"/>
      <c r="Q2491" s="2"/>
      <c r="R2491" s="2"/>
      <c r="S2491" s="2"/>
      <c r="T2491" s="2"/>
      <c r="U2491" s="2"/>
      <c r="V2491" s="2"/>
    </row>
    <row r="2492" spans="1:22" s="127" customFormat="1" x14ac:dyDescent="0.25">
      <c r="A2492"/>
      <c r="B2492"/>
      <c r="C2492"/>
      <c r="D2492"/>
      <c r="E2492"/>
      <c r="F2492"/>
      <c r="G2492"/>
      <c r="H2492"/>
      <c r="I2492"/>
      <c r="J2492"/>
      <c r="K2492"/>
      <c r="L2492"/>
      <c r="M2492" s="2"/>
      <c r="N2492" s="2"/>
      <c r="O2492" s="2"/>
      <c r="P2492" s="2"/>
      <c r="Q2492" s="2"/>
      <c r="R2492" s="2"/>
      <c r="S2492" s="2"/>
      <c r="T2492" s="2"/>
      <c r="U2492" s="2"/>
      <c r="V2492" s="2"/>
    </row>
    <row r="2493" spans="1:22" s="127" customFormat="1" x14ac:dyDescent="0.25">
      <c r="A2493"/>
      <c r="B2493"/>
      <c r="C2493"/>
      <c r="D2493"/>
      <c r="E2493"/>
      <c r="F2493"/>
      <c r="G2493"/>
      <c r="H2493"/>
      <c r="I2493"/>
      <c r="J2493"/>
      <c r="K2493"/>
      <c r="L2493"/>
      <c r="M2493" s="2"/>
      <c r="N2493" s="2"/>
      <c r="O2493" s="2"/>
      <c r="P2493" s="2"/>
      <c r="Q2493" s="2"/>
      <c r="R2493" s="2"/>
      <c r="S2493" s="2"/>
      <c r="T2493" s="2"/>
      <c r="U2493" s="2"/>
      <c r="V2493" s="2"/>
    </row>
    <row r="2494" spans="1:22" s="127" customFormat="1" x14ac:dyDescent="0.25">
      <c r="A2494"/>
      <c r="B2494"/>
      <c r="C2494"/>
      <c r="D2494"/>
      <c r="E2494"/>
      <c r="F2494"/>
      <c r="G2494"/>
      <c r="H2494"/>
      <c r="I2494"/>
      <c r="J2494"/>
      <c r="K2494"/>
      <c r="L2494"/>
      <c r="M2494" s="2"/>
      <c r="N2494" s="2"/>
      <c r="O2494" s="2"/>
      <c r="P2494" s="2"/>
      <c r="Q2494" s="2"/>
      <c r="R2494" s="2"/>
      <c r="S2494" s="2"/>
      <c r="T2494" s="2"/>
      <c r="U2494" s="2"/>
      <c r="V2494" s="2"/>
    </row>
    <row r="2495" spans="1:22" s="127" customFormat="1" x14ac:dyDescent="0.25">
      <c r="A2495"/>
      <c r="B2495"/>
      <c r="C2495"/>
      <c r="D2495"/>
      <c r="E2495"/>
      <c r="F2495"/>
      <c r="G2495"/>
      <c r="H2495"/>
      <c r="I2495"/>
      <c r="J2495"/>
      <c r="K2495"/>
      <c r="L2495"/>
      <c r="M2495" s="2"/>
      <c r="N2495" s="2"/>
      <c r="O2495" s="2"/>
      <c r="P2495" s="2"/>
      <c r="Q2495" s="2"/>
      <c r="R2495" s="2"/>
      <c r="S2495" s="2"/>
      <c r="T2495" s="2"/>
      <c r="U2495" s="2"/>
      <c r="V2495" s="2"/>
    </row>
    <row r="2496" spans="1:22" s="127" customFormat="1" x14ac:dyDescent="0.25">
      <c r="A2496"/>
      <c r="B2496"/>
      <c r="C2496"/>
      <c r="D2496"/>
      <c r="E2496"/>
      <c r="F2496"/>
      <c r="G2496"/>
      <c r="H2496"/>
      <c r="I2496"/>
      <c r="J2496"/>
      <c r="K2496"/>
      <c r="L2496"/>
      <c r="M2496" s="2"/>
      <c r="N2496" s="2"/>
      <c r="O2496" s="2"/>
      <c r="P2496" s="2"/>
      <c r="Q2496" s="2"/>
      <c r="R2496" s="2"/>
      <c r="S2496" s="2"/>
      <c r="T2496" s="2"/>
      <c r="U2496" s="2"/>
      <c r="V2496" s="2"/>
    </row>
    <row r="2497" spans="1:22" s="127" customFormat="1" x14ac:dyDescent="0.25">
      <c r="A2497"/>
      <c r="B2497"/>
      <c r="C2497"/>
      <c r="D2497"/>
      <c r="E2497"/>
      <c r="F2497"/>
      <c r="G2497"/>
      <c r="H2497"/>
      <c r="I2497"/>
      <c r="J2497"/>
      <c r="K2497"/>
      <c r="L2497"/>
      <c r="M2497" s="2"/>
      <c r="N2497" s="2"/>
      <c r="O2497" s="2"/>
      <c r="P2497" s="2"/>
      <c r="Q2497" s="2"/>
      <c r="R2497" s="2"/>
      <c r="S2497" s="2"/>
      <c r="T2497" s="2"/>
      <c r="U2497" s="2"/>
      <c r="V2497" s="2"/>
    </row>
    <row r="2498" spans="1:22" s="127" customFormat="1" x14ac:dyDescent="0.25">
      <c r="A2498"/>
      <c r="B2498"/>
      <c r="C2498"/>
      <c r="D2498"/>
      <c r="E2498"/>
      <c r="F2498"/>
      <c r="G2498"/>
      <c r="H2498"/>
      <c r="I2498"/>
      <c r="J2498"/>
      <c r="K2498"/>
      <c r="L2498"/>
      <c r="M2498" s="2"/>
      <c r="N2498" s="2"/>
      <c r="O2498" s="2"/>
      <c r="P2498" s="2"/>
      <c r="Q2498" s="2"/>
      <c r="R2498" s="2"/>
      <c r="S2498" s="2"/>
      <c r="T2498" s="2"/>
      <c r="U2498" s="2"/>
      <c r="V2498" s="2"/>
    </row>
    <row r="2499" spans="1:22" s="127" customFormat="1" x14ac:dyDescent="0.25">
      <c r="A2499"/>
      <c r="B2499"/>
      <c r="C2499"/>
      <c r="D2499"/>
      <c r="E2499"/>
      <c r="F2499"/>
      <c r="G2499"/>
      <c r="H2499"/>
      <c r="I2499"/>
      <c r="J2499"/>
      <c r="K2499"/>
      <c r="L2499"/>
      <c r="M2499" s="2"/>
      <c r="N2499" s="2"/>
      <c r="O2499" s="2"/>
      <c r="P2499" s="2"/>
      <c r="Q2499" s="2"/>
      <c r="R2499" s="2"/>
      <c r="S2499" s="2"/>
      <c r="T2499" s="2"/>
      <c r="U2499" s="2"/>
      <c r="V2499" s="2"/>
    </row>
    <row r="2500" spans="1:22" s="127" customFormat="1" x14ac:dyDescent="0.25">
      <c r="A2500"/>
      <c r="B2500"/>
      <c r="C2500"/>
      <c r="D2500"/>
      <c r="E2500"/>
      <c r="F2500"/>
      <c r="G2500"/>
      <c r="H2500"/>
      <c r="I2500"/>
      <c r="J2500"/>
      <c r="K2500"/>
      <c r="L2500"/>
      <c r="M2500" s="2"/>
      <c r="N2500" s="2"/>
      <c r="O2500" s="2"/>
      <c r="P2500" s="2"/>
      <c r="Q2500" s="2"/>
      <c r="R2500" s="2"/>
      <c r="S2500" s="2"/>
      <c r="T2500" s="2"/>
      <c r="U2500" s="2"/>
      <c r="V2500" s="2"/>
    </row>
    <row r="2501" spans="1:22" s="127" customFormat="1" x14ac:dyDescent="0.25">
      <c r="A2501"/>
      <c r="B2501"/>
      <c r="C2501"/>
      <c r="D2501"/>
      <c r="E2501"/>
      <c r="F2501"/>
      <c r="G2501"/>
      <c r="H2501"/>
      <c r="I2501"/>
      <c r="J2501"/>
      <c r="K2501"/>
      <c r="L2501"/>
      <c r="M2501" s="2"/>
      <c r="N2501" s="2"/>
      <c r="O2501" s="2"/>
      <c r="P2501" s="2"/>
      <c r="Q2501" s="2"/>
      <c r="R2501" s="2"/>
      <c r="S2501" s="2"/>
      <c r="T2501" s="2"/>
      <c r="U2501" s="2"/>
      <c r="V2501" s="2"/>
    </row>
    <row r="2502" spans="1:22" s="127" customFormat="1" x14ac:dyDescent="0.25">
      <c r="A2502"/>
      <c r="B2502"/>
      <c r="C2502"/>
      <c r="D2502"/>
      <c r="E2502"/>
      <c r="F2502"/>
      <c r="G2502"/>
      <c r="H2502"/>
      <c r="I2502"/>
      <c r="J2502"/>
      <c r="K2502"/>
      <c r="L2502"/>
      <c r="M2502" s="2"/>
      <c r="N2502" s="2"/>
      <c r="O2502" s="2"/>
      <c r="P2502" s="2"/>
      <c r="Q2502" s="2"/>
      <c r="R2502" s="2"/>
      <c r="S2502" s="2"/>
      <c r="T2502" s="2"/>
      <c r="U2502" s="2"/>
      <c r="V2502" s="2"/>
    </row>
    <row r="2503" spans="1:22" s="127" customFormat="1" x14ac:dyDescent="0.25">
      <c r="A2503"/>
      <c r="B2503"/>
      <c r="C2503"/>
      <c r="D2503"/>
      <c r="E2503"/>
      <c r="F2503"/>
      <c r="G2503"/>
      <c r="H2503"/>
      <c r="I2503"/>
      <c r="J2503"/>
      <c r="K2503"/>
      <c r="L2503"/>
      <c r="M2503" s="2"/>
      <c r="N2503" s="2"/>
      <c r="O2503" s="2"/>
      <c r="P2503" s="2"/>
      <c r="Q2503" s="2"/>
      <c r="R2503" s="2"/>
      <c r="S2503" s="2"/>
      <c r="T2503" s="2"/>
      <c r="U2503" s="2"/>
      <c r="V2503" s="2"/>
    </row>
    <row r="2504" spans="1:22" s="127" customFormat="1" x14ac:dyDescent="0.25">
      <c r="A2504"/>
      <c r="B2504"/>
      <c r="C2504"/>
      <c r="D2504"/>
      <c r="E2504"/>
      <c r="F2504"/>
      <c r="G2504"/>
      <c r="H2504"/>
      <c r="I2504"/>
      <c r="J2504"/>
      <c r="K2504"/>
      <c r="L2504"/>
      <c r="M2504" s="2"/>
      <c r="N2504" s="2"/>
      <c r="O2504" s="2"/>
      <c r="P2504" s="2"/>
      <c r="Q2504" s="2"/>
      <c r="R2504" s="2"/>
      <c r="S2504" s="2"/>
      <c r="T2504" s="2"/>
      <c r="U2504" s="2"/>
      <c r="V2504" s="2"/>
    </row>
    <row r="2505" spans="1:22" s="127" customFormat="1" x14ac:dyDescent="0.25">
      <c r="A2505"/>
      <c r="B2505"/>
      <c r="C2505"/>
      <c r="D2505"/>
      <c r="E2505"/>
      <c r="F2505"/>
      <c r="G2505"/>
      <c r="H2505"/>
      <c r="I2505"/>
      <c r="J2505"/>
      <c r="K2505"/>
      <c r="L2505"/>
      <c r="M2505" s="2"/>
      <c r="N2505" s="2"/>
      <c r="O2505" s="2"/>
      <c r="P2505" s="2"/>
      <c r="Q2505" s="2"/>
      <c r="R2505" s="2"/>
      <c r="S2505" s="2"/>
      <c r="T2505" s="2"/>
      <c r="U2505" s="2"/>
      <c r="V2505" s="2"/>
    </row>
    <row r="2506" spans="1:22" s="127" customFormat="1" x14ac:dyDescent="0.25">
      <c r="A2506"/>
      <c r="B2506"/>
      <c r="C2506"/>
      <c r="D2506"/>
      <c r="E2506"/>
      <c r="F2506"/>
      <c r="G2506"/>
      <c r="H2506"/>
      <c r="I2506"/>
      <c r="J2506"/>
      <c r="K2506"/>
      <c r="L2506"/>
      <c r="M2506" s="2"/>
      <c r="N2506" s="2"/>
      <c r="O2506" s="2"/>
      <c r="P2506" s="2"/>
      <c r="Q2506" s="2"/>
      <c r="R2506" s="2"/>
      <c r="S2506" s="2"/>
      <c r="T2506" s="2"/>
      <c r="U2506" s="2"/>
      <c r="V2506" s="2"/>
    </row>
    <row r="2507" spans="1:22" s="127" customFormat="1" x14ac:dyDescent="0.25">
      <c r="A2507"/>
      <c r="B2507"/>
      <c r="C2507"/>
      <c r="D2507"/>
      <c r="E2507"/>
      <c r="F2507"/>
      <c r="G2507"/>
      <c r="H2507"/>
      <c r="I2507"/>
      <c r="J2507"/>
      <c r="K2507"/>
      <c r="L2507"/>
      <c r="M2507" s="2"/>
      <c r="N2507" s="2"/>
      <c r="O2507" s="2"/>
      <c r="P2507" s="2"/>
      <c r="Q2507" s="2"/>
      <c r="R2507" s="2"/>
      <c r="S2507" s="2"/>
      <c r="T2507" s="2"/>
      <c r="U2507" s="2"/>
      <c r="V2507" s="2"/>
    </row>
    <row r="2508" spans="1:22" s="127" customFormat="1" x14ac:dyDescent="0.25">
      <c r="A2508"/>
      <c r="B2508"/>
      <c r="C2508"/>
      <c r="D2508"/>
      <c r="E2508"/>
      <c r="F2508"/>
      <c r="G2508"/>
      <c r="H2508"/>
      <c r="I2508"/>
      <c r="J2508"/>
      <c r="K2508"/>
      <c r="L2508"/>
      <c r="M2508" s="2"/>
      <c r="N2508" s="2"/>
      <c r="O2508" s="2"/>
      <c r="P2508" s="2"/>
      <c r="Q2508" s="2"/>
      <c r="R2508" s="2"/>
      <c r="S2508" s="2"/>
      <c r="T2508" s="2"/>
      <c r="U2508" s="2"/>
      <c r="V2508" s="2"/>
    </row>
    <row r="2509" spans="1:22" s="127" customFormat="1" x14ac:dyDescent="0.25">
      <c r="A2509"/>
      <c r="B2509"/>
      <c r="C2509"/>
      <c r="D2509"/>
      <c r="E2509"/>
      <c r="F2509"/>
      <c r="G2509"/>
      <c r="H2509"/>
      <c r="I2509"/>
      <c r="J2509"/>
      <c r="K2509"/>
      <c r="L2509"/>
      <c r="M2509" s="2"/>
      <c r="N2509" s="2"/>
      <c r="O2509" s="2"/>
      <c r="P2509" s="2"/>
      <c r="Q2509" s="2"/>
      <c r="R2509" s="2"/>
      <c r="S2509" s="2"/>
      <c r="T2509" s="2"/>
      <c r="U2509" s="2"/>
      <c r="V2509" s="2"/>
    </row>
    <row r="2510" spans="1:22" s="127" customFormat="1" x14ac:dyDescent="0.25">
      <c r="A2510"/>
      <c r="B2510"/>
      <c r="C2510"/>
      <c r="D2510"/>
      <c r="E2510"/>
      <c r="F2510"/>
      <c r="G2510"/>
      <c r="H2510"/>
      <c r="I2510"/>
      <c r="J2510"/>
      <c r="K2510"/>
      <c r="L2510"/>
      <c r="M2510" s="2"/>
      <c r="N2510" s="2"/>
      <c r="O2510" s="2"/>
      <c r="P2510" s="2"/>
      <c r="Q2510" s="2"/>
      <c r="R2510" s="2"/>
      <c r="S2510" s="2"/>
      <c r="T2510" s="2"/>
      <c r="U2510" s="2"/>
      <c r="V2510" s="2"/>
    </row>
    <row r="2511" spans="1:22" s="127" customFormat="1" x14ac:dyDescent="0.25">
      <c r="A2511"/>
      <c r="B2511"/>
      <c r="C2511"/>
      <c r="D2511"/>
      <c r="E2511"/>
      <c r="F2511"/>
      <c r="G2511"/>
      <c r="H2511"/>
      <c r="I2511"/>
      <c r="J2511"/>
      <c r="K2511"/>
      <c r="L2511"/>
      <c r="M2511" s="2"/>
      <c r="N2511" s="2"/>
      <c r="O2511" s="2"/>
      <c r="P2511" s="2"/>
      <c r="Q2511" s="2"/>
      <c r="R2511" s="2"/>
      <c r="S2511" s="2"/>
      <c r="T2511" s="2"/>
      <c r="U2511" s="2"/>
      <c r="V2511" s="2"/>
    </row>
    <row r="2512" spans="1:22" s="127" customFormat="1" x14ac:dyDescent="0.25">
      <c r="A2512"/>
      <c r="B2512"/>
      <c r="C2512"/>
      <c r="D2512"/>
      <c r="E2512"/>
      <c r="F2512"/>
      <c r="G2512"/>
      <c r="H2512"/>
      <c r="I2512"/>
      <c r="J2512"/>
      <c r="K2512"/>
      <c r="L2512"/>
      <c r="M2512" s="2"/>
      <c r="N2512" s="2"/>
      <c r="O2512" s="2"/>
      <c r="P2512" s="2"/>
      <c r="Q2512" s="2"/>
      <c r="R2512" s="2"/>
      <c r="S2512" s="2"/>
      <c r="T2512" s="2"/>
      <c r="U2512" s="2"/>
      <c r="V2512" s="2"/>
    </row>
    <row r="2513" spans="1:22" s="127" customFormat="1" x14ac:dyDescent="0.25">
      <c r="A2513"/>
      <c r="B2513"/>
      <c r="C2513"/>
      <c r="D2513"/>
      <c r="E2513"/>
      <c r="F2513"/>
      <c r="G2513"/>
      <c r="H2513"/>
      <c r="I2513"/>
      <c r="J2513"/>
      <c r="K2513"/>
      <c r="L2513"/>
      <c r="M2513" s="2"/>
      <c r="N2513" s="2"/>
      <c r="O2513" s="2"/>
      <c r="P2513" s="2"/>
      <c r="Q2513" s="2"/>
      <c r="R2513" s="2"/>
      <c r="S2513" s="2"/>
      <c r="T2513" s="2"/>
      <c r="U2513" s="2"/>
      <c r="V2513" s="2"/>
    </row>
    <row r="2514" spans="1:22" s="127" customFormat="1" x14ac:dyDescent="0.25">
      <c r="A2514"/>
      <c r="B2514"/>
      <c r="C2514"/>
      <c r="D2514"/>
      <c r="E2514"/>
      <c r="F2514"/>
      <c r="G2514"/>
      <c r="H2514"/>
      <c r="I2514"/>
      <c r="J2514"/>
      <c r="K2514"/>
      <c r="L2514"/>
      <c r="M2514" s="2"/>
      <c r="N2514" s="2"/>
      <c r="O2514" s="2"/>
      <c r="P2514" s="2"/>
      <c r="Q2514" s="2"/>
      <c r="R2514" s="2"/>
      <c r="S2514" s="2"/>
      <c r="T2514" s="2"/>
      <c r="U2514" s="2"/>
      <c r="V2514" s="2"/>
    </row>
    <row r="2515" spans="1:22" s="127" customFormat="1" x14ac:dyDescent="0.25">
      <c r="A2515"/>
      <c r="B2515"/>
      <c r="C2515"/>
      <c r="D2515"/>
      <c r="E2515"/>
      <c r="F2515"/>
      <c r="G2515"/>
      <c r="H2515"/>
      <c r="I2515"/>
      <c r="J2515"/>
      <c r="K2515"/>
      <c r="L2515"/>
      <c r="M2515" s="2"/>
      <c r="N2515" s="2"/>
      <c r="O2515" s="2"/>
      <c r="P2515" s="2"/>
      <c r="Q2515" s="2"/>
      <c r="R2515" s="2"/>
      <c r="S2515" s="2"/>
      <c r="T2515" s="2"/>
      <c r="U2515" s="2"/>
      <c r="V2515" s="2"/>
    </row>
    <row r="2516" spans="1:22" s="127" customFormat="1" x14ac:dyDescent="0.25">
      <c r="A2516"/>
      <c r="B2516"/>
      <c r="C2516"/>
      <c r="D2516"/>
      <c r="E2516"/>
      <c r="F2516"/>
      <c r="G2516"/>
      <c r="H2516"/>
      <c r="I2516"/>
      <c r="J2516"/>
      <c r="K2516"/>
      <c r="L2516"/>
      <c r="M2516" s="2"/>
      <c r="N2516" s="2"/>
      <c r="O2516" s="2"/>
      <c r="P2516" s="2"/>
      <c r="Q2516" s="2"/>
      <c r="R2516" s="2"/>
      <c r="S2516" s="2"/>
      <c r="T2516" s="2"/>
      <c r="U2516" s="2"/>
      <c r="V2516" s="2"/>
    </row>
    <row r="2517" spans="1:22" s="127" customFormat="1" x14ac:dyDescent="0.25">
      <c r="A2517"/>
      <c r="B2517"/>
      <c r="C2517"/>
      <c r="D2517"/>
      <c r="E2517"/>
      <c r="F2517"/>
      <c r="G2517"/>
      <c r="H2517"/>
      <c r="I2517"/>
      <c r="J2517"/>
      <c r="K2517"/>
      <c r="L2517"/>
      <c r="M2517" s="2"/>
      <c r="N2517" s="2"/>
      <c r="O2517" s="2"/>
      <c r="P2517" s="2"/>
      <c r="Q2517" s="2"/>
      <c r="R2517" s="2"/>
      <c r="S2517" s="2"/>
      <c r="T2517" s="2"/>
      <c r="U2517" s="2"/>
      <c r="V2517" s="2"/>
    </row>
    <row r="2518" spans="1:22" s="127" customFormat="1" x14ac:dyDescent="0.25">
      <c r="A2518"/>
      <c r="B2518"/>
      <c r="C2518"/>
      <c r="D2518"/>
      <c r="E2518"/>
      <c r="F2518"/>
      <c r="G2518"/>
      <c r="H2518"/>
      <c r="I2518"/>
      <c r="J2518"/>
      <c r="K2518"/>
      <c r="L2518"/>
      <c r="M2518" s="2"/>
      <c r="N2518" s="2"/>
      <c r="O2518" s="2"/>
      <c r="P2518" s="2"/>
      <c r="Q2518" s="2"/>
      <c r="R2518" s="2"/>
      <c r="S2518" s="2"/>
      <c r="T2518" s="2"/>
      <c r="U2518" s="2"/>
      <c r="V2518" s="2"/>
    </row>
    <row r="2519" spans="1:22" s="127" customFormat="1" x14ac:dyDescent="0.25">
      <c r="A2519"/>
      <c r="B2519"/>
      <c r="C2519"/>
      <c r="D2519"/>
      <c r="E2519"/>
      <c r="F2519"/>
      <c r="G2519"/>
      <c r="H2519"/>
      <c r="I2519"/>
      <c r="J2519"/>
      <c r="K2519"/>
      <c r="L2519"/>
      <c r="M2519" s="2"/>
      <c r="N2519" s="2"/>
      <c r="O2519" s="2"/>
      <c r="P2519" s="2"/>
      <c r="Q2519" s="2"/>
      <c r="R2519" s="2"/>
      <c r="S2519" s="2"/>
      <c r="T2519" s="2"/>
      <c r="U2519" s="2"/>
      <c r="V2519" s="2"/>
    </row>
    <row r="2520" spans="1:22" s="127" customFormat="1" x14ac:dyDescent="0.25">
      <c r="A2520"/>
      <c r="B2520"/>
      <c r="C2520"/>
      <c r="D2520"/>
      <c r="E2520"/>
      <c r="F2520"/>
      <c r="G2520"/>
      <c r="H2520"/>
      <c r="I2520"/>
      <c r="J2520"/>
      <c r="K2520"/>
      <c r="L2520"/>
      <c r="M2520" s="2"/>
      <c r="N2520" s="2"/>
      <c r="O2520" s="2"/>
      <c r="P2520" s="2"/>
      <c r="Q2520" s="2"/>
      <c r="R2520" s="2"/>
      <c r="S2520" s="2"/>
      <c r="T2520" s="2"/>
      <c r="U2520" s="2"/>
      <c r="V2520" s="2"/>
    </row>
    <row r="2521" spans="1:22" s="127" customFormat="1" x14ac:dyDescent="0.25">
      <c r="A2521"/>
      <c r="B2521"/>
      <c r="C2521"/>
      <c r="D2521"/>
      <c r="E2521"/>
      <c r="F2521"/>
      <c r="G2521"/>
      <c r="H2521"/>
      <c r="I2521"/>
      <c r="J2521"/>
      <c r="K2521"/>
      <c r="L2521"/>
      <c r="M2521" s="2"/>
      <c r="N2521" s="2"/>
      <c r="O2521" s="2"/>
      <c r="P2521" s="2"/>
      <c r="Q2521" s="2"/>
      <c r="R2521" s="2"/>
      <c r="S2521" s="2"/>
      <c r="T2521" s="2"/>
      <c r="U2521" s="2"/>
      <c r="V2521" s="2"/>
    </row>
    <row r="2522" spans="1:22" s="127" customFormat="1" x14ac:dyDescent="0.25">
      <c r="A2522"/>
      <c r="B2522"/>
      <c r="C2522"/>
      <c r="D2522"/>
      <c r="E2522"/>
      <c r="F2522"/>
      <c r="G2522"/>
      <c r="H2522"/>
      <c r="I2522"/>
      <c r="J2522"/>
      <c r="K2522"/>
      <c r="L2522"/>
      <c r="M2522" s="2"/>
      <c r="N2522" s="2"/>
      <c r="O2522" s="2"/>
      <c r="P2522" s="2"/>
      <c r="Q2522" s="2"/>
      <c r="R2522" s="2"/>
      <c r="S2522" s="2"/>
      <c r="T2522" s="2"/>
      <c r="U2522" s="2"/>
      <c r="V2522" s="2"/>
    </row>
    <row r="2523" spans="1:22" s="127" customFormat="1" x14ac:dyDescent="0.25">
      <c r="A2523"/>
      <c r="B2523"/>
      <c r="C2523"/>
      <c r="D2523"/>
      <c r="E2523"/>
      <c r="F2523"/>
      <c r="G2523"/>
      <c r="H2523"/>
      <c r="I2523"/>
      <c r="J2523"/>
      <c r="K2523"/>
      <c r="L2523"/>
      <c r="M2523" s="2"/>
      <c r="N2523" s="2"/>
      <c r="O2523" s="2"/>
      <c r="P2523" s="2"/>
      <c r="Q2523" s="2"/>
      <c r="R2523" s="2"/>
      <c r="S2523" s="2"/>
      <c r="T2523" s="2"/>
      <c r="U2523" s="2"/>
      <c r="V2523" s="2"/>
    </row>
    <row r="2524" spans="1:22" s="127" customFormat="1" x14ac:dyDescent="0.25">
      <c r="A2524"/>
      <c r="B2524"/>
      <c r="C2524"/>
      <c r="D2524"/>
      <c r="E2524"/>
      <c r="F2524"/>
      <c r="G2524"/>
      <c r="H2524"/>
      <c r="I2524"/>
      <c r="J2524"/>
      <c r="K2524"/>
      <c r="L2524"/>
      <c r="M2524" s="2"/>
      <c r="N2524" s="2"/>
      <c r="O2524" s="2"/>
      <c r="P2524" s="2"/>
      <c r="Q2524" s="2"/>
      <c r="R2524" s="2"/>
      <c r="S2524" s="2"/>
      <c r="T2524" s="2"/>
      <c r="U2524" s="2"/>
      <c r="V2524" s="2"/>
    </row>
    <row r="2525" spans="1:22" s="127" customFormat="1" x14ac:dyDescent="0.25">
      <c r="A2525"/>
      <c r="B2525"/>
      <c r="C2525"/>
      <c r="D2525"/>
      <c r="E2525"/>
      <c r="F2525"/>
      <c r="G2525"/>
      <c r="H2525"/>
      <c r="I2525"/>
      <c r="J2525"/>
      <c r="K2525"/>
      <c r="L2525"/>
      <c r="M2525" s="2"/>
      <c r="N2525" s="2"/>
      <c r="O2525" s="2"/>
      <c r="P2525" s="2"/>
      <c r="Q2525" s="2"/>
      <c r="R2525" s="2"/>
      <c r="S2525" s="2"/>
      <c r="T2525" s="2"/>
      <c r="U2525" s="2"/>
      <c r="V2525" s="2"/>
    </row>
    <row r="2526" spans="1:22" s="127" customFormat="1" x14ac:dyDescent="0.25">
      <c r="A2526"/>
      <c r="B2526"/>
      <c r="C2526"/>
      <c r="D2526"/>
      <c r="E2526"/>
      <c r="F2526"/>
      <c r="G2526"/>
      <c r="H2526"/>
      <c r="I2526"/>
      <c r="J2526"/>
      <c r="K2526"/>
      <c r="L2526"/>
      <c r="M2526" s="2"/>
      <c r="N2526" s="2"/>
      <c r="O2526" s="2"/>
      <c r="P2526" s="2"/>
      <c r="Q2526" s="2"/>
      <c r="R2526" s="2"/>
      <c r="S2526" s="2"/>
      <c r="T2526" s="2"/>
      <c r="U2526" s="2"/>
      <c r="V2526" s="2"/>
    </row>
    <row r="2527" spans="1:22" s="127" customFormat="1" x14ac:dyDescent="0.25">
      <c r="A2527"/>
      <c r="B2527"/>
      <c r="C2527"/>
      <c r="D2527"/>
      <c r="E2527"/>
      <c r="F2527"/>
      <c r="G2527"/>
      <c r="H2527"/>
      <c r="I2527"/>
      <c r="J2527"/>
      <c r="K2527"/>
      <c r="L2527"/>
      <c r="M2527" s="2"/>
      <c r="N2527" s="2"/>
      <c r="O2527" s="2"/>
      <c r="P2527" s="2"/>
      <c r="Q2527" s="2"/>
      <c r="R2527" s="2"/>
      <c r="S2527" s="2"/>
      <c r="T2527" s="2"/>
      <c r="U2527" s="2"/>
      <c r="V2527" s="2"/>
    </row>
    <row r="2528" spans="1:22" s="127" customFormat="1" x14ac:dyDescent="0.25">
      <c r="A2528"/>
      <c r="B2528"/>
      <c r="C2528"/>
      <c r="D2528"/>
      <c r="E2528"/>
      <c r="F2528"/>
      <c r="G2528"/>
      <c r="H2528"/>
      <c r="I2528"/>
      <c r="J2528"/>
      <c r="K2528"/>
      <c r="L2528"/>
      <c r="M2528" s="2"/>
      <c r="N2528" s="2"/>
      <c r="O2528" s="2"/>
      <c r="P2528" s="2"/>
      <c r="Q2528" s="2"/>
      <c r="R2528" s="2"/>
      <c r="S2528" s="2"/>
      <c r="T2528" s="2"/>
      <c r="U2528" s="2"/>
      <c r="V2528" s="2"/>
    </row>
    <row r="2529" spans="1:22" s="127" customFormat="1" x14ac:dyDescent="0.25">
      <c r="A2529"/>
      <c r="B2529"/>
      <c r="C2529"/>
      <c r="D2529"/>
      <c r="E2529"/>
      <c r="F2529"/>
      <c r="G2529"/>
      <c r="H2529"/>
      <c r="I2529"/>
      <c r="J2529"/>
      <c r="K2529"/>
      <c r="L2529"/>
      <c r="M2529" s="2"/>
      <c r="N2529" s="2"/>
      <c r="O2529" s="2"/>
      <c r="P2529" s="2"/>
      <c r="Q2529" s="2"/>
      <c r="R2529" s="2"/>
      <c r="S2529" s="2"/>
      <c r="T2529" s="2"/>
      <c r="U2529" s="2"/>
      <c r="V2529" s="2"/>
    </row>
    <row r="2530" spans="1:22" s="127" customFormat="1" x14ac:dyDescent="0.25">
      <c r="A2530"/>
      <c r="B2530"/>
      <c r="C2530"/>
      <c r="D2530"/>
      <c r="E2530"/>
      <c r="F2530"/>
      <c r="G2530"/>
      <c r="H2530"/>
      <c r="I2530"/>
      <c r="J2530"/>
      <c r="K2530"/>
      <c r="L2530"/>
      <c r="M2530" s="2"/>
      <c r="N2530" s="2"/>
      <c r="O2530" s="2"/>
      <c r="P2530" s="2"/>
      <c r="Q2530" s="2"/>
      <c r="R2530" s="2"/>
      <c r="S2530" s="2"/>
      <c r="T2530" s="2"/>
      <c r="U2530" s="2"/>
      <c r="V2530" s="2"/>
    </row>
    <row r="2531" spans="1:22" s="127" customFormat="1" x14ac:dyDescent="0.25">
      <c r="A2531"/>
      <c r="B2531"/>
      <c r="C2531"/>
      <c r="D2531"/>
      <c r="E2531"/>
      <c r="F2531"/>
      <c r="G2531"/>
      <c r="H2531"/>
      <c r="I2531"/>
      <c r="J2531"/>
      <c r="K2531"/>
      <c r="L2531"/>
      <c r="M2531" s="2"/>
      <c r="N2531" s="2"/>
      <c r="O2531" s="2"/>
      <c r="P2531" s="2"/>
      <c r="Q2531" s="2"/>
      <c r="R2531" s="2"/>
      <c r="S2531" s="2"/>
      <c r="T2531" s="2"/>
      <c r="U2531" s="2"/>
      <c r="V2531" s="2"/>
    </row>
    <row r="2532" spans="1:22" s="127" customFormat="1" x14ac:dyDescent="0.25">
      <c r="A2532"/>
      <c r="B2532"/>
      <c r="C2532"/>
      <c r="D2532"/>
      <c r="E2532"/>
      <c r="F2532"/>
      <c r="G2532"/>
      <c r="H2532"/>
      <c r="I2532"/>
      <c r="J2532"/>
      <c r="K2532"/>
      <c r="L2532"/>
      <c r="M2532" s="2"/>
      <c r="N2532" s="2"/>
      <c r="O2532" s="2"/>
      <c r="P2532" s="2"/>
      <c r="Q2532" s="2"/>
      <c r="R2532" s="2"/>
      <c r="S2532" s="2"/>
      <c r="T2532" s="2"/>
      <c r="U2532" s="2"/>
      <c r="V2532" s="2"/>
    </row>
    <row r="2533" spans="1:22" s="127" customFormat="1" x14ac:dyDescent="0.25">
      <c r="A2533"/>
      <c r="B2533"/>
      <c r="C2533"/>
      <c r="D2533"/>
      <c r="E2533"/>
      <c r="F2533"/>
      <c r="G2533"/>
      <c r="H2533"/>
      <c r="I2533"/>
      <c r="J2533"/>
      <c r="K2533"/>
      <c r="L2533"/>
      <c r="M2533" s="2"/>
      <c r="N2533" s="2"/>
      <c r="O2533" s="2"/>
      <c r="P2533" s="2"/>
      <c r="Q2533" s="2"/>
      <c r="R2533" s="2"/>
      <c r="S2533" s="2"/>
      <c r="T2533" s="2"/>
      <c r="U2533" s="2"/>
      <c r="V2533" s="2"/>
    </row>
    <row r="2534" spans="1:22" s="127" customFormat="1" x14ac:dyDescent="0.25">
      <c r="A2534"/>
      <c r="B2534"/>
      <c r="C2534"/>
      <c r="D2534"/>
      <c r="E2534"/>
      <c r="F2534"/>
      <c r="G2534"/>
      <c r="H2534"/>
      <c r="I2534"/>
      <c r="J2534"/>
      <c r="K2534"/>
      <c r="L2534"/>
      <c r="M2534" s="2"/>
      <c r="N2534" s="2"/>
      <c r="O2534" s="2"/>
      <c r="P2534" s="2"/>
      <c r="Q2534" s="2"/>
      <c r="R2534" s="2"/>
      <c r="S2534" s="2"/>
      <c r="T2534" s="2"/>
      <c r="U2534" s="2"/>
      <c r="V2534" s="2"/>
    </row>
    <row r="2535" spans="1:22" s="127" customFormat="1" x14ac:dyDescent="0.25">
      <c r="A2535"/>
      <c r="B2535"/>
      <c r="C2535"/>
      <c r="D2535"/>
      <c r="E2535"/>
      <c r="F2535"/>
      <c r="G2535"/>
      <c r="H2535"/>
      <c r="I2535"/>
      <c r="J2535"/>
      <c r="K2535"/>
      <c r="L2535"/>
      <c r="M2535" s="2"/>
      <c r="N2535" s="2"/>
      <c r="O2535" s="2"/>
      <c r="P2535" s="2"/>
      <c r="Q2535" s="2"/>
      <c r="R2535" s="2"/>
      <c r="S2535" s="2"/>
      <c r="T2535" s="2"/>
      <c r="U2535" s="2"/>
      <c r="V2535" s="2"/>
    </row>
    <row r="2536" spans="1:22" s="127" customFormat="1" x14ac:dyDescent="0.25">
      <c r="A2536"/>
      <c r="B2536"/>
      <c r="C2536"/>
      <c r="D2536"/>
      <c r="E2536"/>
      <c r="F2536"/>
      <c r="G2536"/>
      <c r="H2536"/>
      <c r="I2536"/>
      <c r="J2536"/>
      <c r="K2536"/>
      <c r="L2536"/>
      <c r="M2536" s="2"/>
      <c r="N2536" s="2"/>
      <c r="O2536" s="2"/>
      <c r="P2536" s="2"/>
      <c r="Q2536" s="2"/>
      <c r="R2536" s="2"/>
      <c r="S2536" s="2"/>
      <c r="T2536" s="2"/>
      <c r="U2536" s="2"/>
      <c r="V2536" s="2"/>
    </row>
    <row r="2537" spans="1:22" s="127" customFormat="1" x14ac:dyDescent="0.25">
      <c r="A2537"/>
      <c r="B2537"/>
      <c r="C2537"/>
      <c r="D2537"/>
      <c r="E2537"/>
      <c r="F2537"/>
      <c r="G2537"/>
      <c r="H2537"/>
      <c r="I2537"/>
      <c r="J2537"/>
      <c r="K2537"/>
      <c r="L2537"/>
      <c r="M2537" s="2"/>
      <c r="N2537" s="2"/>
      <c r="O2537" s="2"/>
      <c r="P2537" s="2"/>
      <c r="Q2537" s="2"/>
      <c r="R2537" s="2"/>
      <c r="S2537" s="2"/>
      <c r="T2537" s="2"/>
      <c r="U2537" s="2"/>
      <c r="V2537" s="2"/>
    </row>
    <row r="2538" spans="1:22" s="127" customFormat="1" x14ac:dyDescent="0.25">
      <c r="A2538"/>
      <c r="B2538"/>
      <c r="C2538"/>
      <c r="D2538"/>
      <c r="E2538"/>
      <c r="F2538"/>
      <c r="G2538"/>
      <c r="H2538"/>
      <c r="I2538"/>
      <c r="J2538"/>
      <c r="K2538"/>
      <c r="L2538"/>
      <c r="M2538" s="2"/>
      <c r="N2538" s="2"/>
      <c r="O2538" s="2"/>
      <c r="P2538" s="2"/>
      <c r="Q2538" s="2"/>
      <c r="R2538" s="2"/>
      <c r="S2538" s="2"/>
      <c r="T2538" s="2"/>
      <c r="U2538" s="2"/>
      <c r="V2538" s="2"/>
    </row>
    <row r="2539" spans="1:22" s="127" customFormat="1" x14ac:dyDescent="0.25">
      <c r="A2539"/>
      <c r="B2539"/>
      <c r="C2539"/>
      <c r="D2539"/>
      <c r="E2539"/>
      <c r="F2539"/>
      <c r="G2539"/>
      <c r="H2539"/>
      <c r="I2539"/>
      <c r="J2539"/>
      <c r="K2539"/>
      <c r="L2539"/>
      <c r="M2539" s="2"/>
      <c r="N2539" s="2"/>
      <c r="O2539" s="2"/>
      <c r="P2539" s="2"/>
      <c r="Q2539" s="2"/>
      <c r="R2539" s="2"/>
      <c r="S2539" s="2"/>
      <c r="T2539" s="2"/>
      <c r="U2539" s="2"/>
      <c r="V2539" s="2"/>
    </row>
    <row r="2540" spans="1:22" s="127" customFormat="1" x14ac:dyDescent="0.25">
      <c r="A2540"/>
      <c r="B2540"/>
      <c r="C2540"/>
      <c r="D2540"/>
      <c r="E2540"/>
      <c r="F2540"/>
      <c r="G2540"/>
      <c r="H2540"/>
      <c r="I2540"/>
      <c r="J2540"/>
      <c r="K2540"/>
      <c r="L2540"/>
      <c r="M2540" s="2"/>
      <c r="N2540" s="2"/>
      <c r="O2540" s="2"/>
      <c r="P2540" s="2"/>
      <c r="Q2540" s="2"/>
      <c r="R2540" s="2"/>
      <c r="S2540" s="2"/>
      <c r="T2540" s="2"/>
      <c r="U2540" s="2"/>
      <c r="V2540" s="2"/>
    </row>
    <row r="2541" spans="1:22" s="127" customFormat="1" x14ac:dyDescent="0.25">
      <c r="A2541"/>
      <c r="B2541"/>
      <c r="C2541"/>
      <c r="D2541"/>
      <c r="E2541"/>
      <c r="F2541"/>
      <c r="G2541"/>
      <c r="H2541"/>
      <c r="I2541"/>
      <c r="J2541"/>
      <c r="K2541"/>
      <c r="L2541"/>
      <c r="M2541" s="2"/>
      <c r="N2541" s="2"/>
      <c r="O2541" s="2"/>
      <c r="P2541" s="2"/>
      <c r="Q2541" s="2"/>
      <c r="R2541" s="2"/>
      <c r="S2541" s="2"/>
      <c r="T2541" s="2"/>
      <c r="U2541" s="2"/>
      <c r="V2541" s="2"/>
    </row>
    <row r="2542" spans="1:22" s="127" customFormat="1" x14ac:dyDescent="0.25">
      <c r="A2542"/>
      <c r="B2542"/>
      <c r="C2542"/>
      <c r="D2542"/>
      <c r="E2542"/>
      <c r="F2542"/>
      <c r="G2542"/>
      <c r="H2542"/>
      <c r="I2542"/>
      <c r="J2542"/>
      <c r="K2542"/>
      <c r="L2542"/>
      <c r="M2542" s="2"/>
      <c r="N2542" s="2"/>
      <c r="O2542" s="2"/>
      <c r="P2542" s="2"/>
      <c r="Q2542" s="2"/>
      <c r="R2542" s="2"/>
      <c r="S2542" s="2"/>
      <c r="T2542" s="2"/>
      <c r="U2542" s="2"/>
      <c r="V2542" s="2"/>
    </row>
    <row r="2543" spans="1:22" s="127" customFormat="1" x14ac:dyDescent="0.25">
      <c r="A2543"/>
      <c r="B2543"/>
      <c r="C2543"/>
      <c r="D2543"/>
      <c r="E2543"/>
      <c r="F2543"/>
      <c r="G2543"/>
      <c r="H2543"/>
      <c r="I2543"/>
      <c r="J2543"/>
      <c r="K2543"/>
      <c r="L2543"/>
      <c r="M2543" s="2"/>
      <c r="N2543" s="2"/>
      <c r="O2543" s="2"/>
      <c r="P2543" s="2"/>
      <c r="Q2543" s="2"/>
      <c r="R2543" s="2"/>
      <c r="S2543" s="2"/>
      <c r="T2543" s="2"/>
      <c r="U2543" s="2"/>
      <c r="V2543" s="2"/>
    </row>
    <row r="2544" spans="1:22" s="127" customFormat="1" x14ac:dyDescent="0.25">
      <c r="A2544"/>
      <c r="B2544"/>
      <c r="C2544"/>
      <c r="D2544"/>
      <c r="E2544"/>
      <c r="F2544"/>
      <c r="G2544"/>
      <c r="H2544"/>
      <c r="I2544"/>
      <c r="J2544"/>
      <c r="K2544"/>
      <c r="L2544"/>
      <c r="M2544" s="2"/>
      <c r="N2544" s="2"/>
      <c r="O2544" s="2"/>
      <c r="P2544" s="2"/>
      <c r="Q2544" s="2"/>
      <c r="R2544" s="2"/>
      <c r="S2544" s="2"/>
      <c r="T2544" s="2"/>
      <c r="U2544" s="2"/>
      <c r="V2544" s="2"/>
    </row>
    <row r="2545" spans="1:22" s="127" customFormat="1" x14ac:dyDescent="0.25">
      <c r="A2545"/>
      <c r="B2545"/>
      <c r="C2545"/>
      <c r="D2545"/>
      <c r="E2545"/>
      <c r="F2545"/>
      <c r="G2545"/>
      <c r="H2545"/>
      <c r="I2545"/>
      <c r="J2545"/>
      <c r="K2545"/>
      <c r="L2545"/>
      <c r="M2545" s="2"/>
      <c r="N2545" s="2"/>
      <c r="O2545" s="2"/>
      <c r="P2545" s="2"/>
      <c r="Q2545" s="2"/>
      <c r="R2545" s="2"/>
      <c r="S2545" s="2"/>
      <c r="T2545" s="2"/>
      <c r="U2545" s="2"/>
      <c r="V2545" s="2"/>
    </row>
    <row r="2546" spans="1:22" s="127" customFormat="1" x14ac:dyDescent="0.25">
      <c r="A2546"/>
      <c r="B2546"/>
      <c r="C2546"/>
      <c r="D2546"/>
      <c r="E2546"/>
      <c r="F2546"/>
      <c r="G2546"/>
      <c r="H2546"/>
      <c r="I2546"/>
      <c r="J2546"/>
      <c r="K2546"/>
      <c r="L2546"/>
      <c r="M2546" s="2"/>
      <c r="N2546" s="2"/>
      <c r="O2546" s="2"/>
      <c r="P2546" s="2"/>
      <c r="Q2546" s="2"/>
      <c r="R2546" s="2"/>
      <c r="S2546" s="2"/>
      <c r="T2546" s="2"/>
      <c r="U2546" s="2"/>
      <c r="V2546" s="2"/>
    </row>
    <row r="2547" spans="1:22" s="127" customFormat="1" x14ac:dyDescent="0.25">
      <c r="A2547"/>
      <c r="B2547"/>
      <c r="C2547"/>
      <c r="D2547"/>
      <c r="E2547"/>
      <c r="F2547"/>
      <c r="G2547"/>
      <c r="H2547"/>
      <c r="I2547"/>
      <c r="J2547"/>
      <c r="K2547"/>
      <c r="L2547"/>
      <c r="M2547" s="2"/>
      <c r="N2547" s="2"/>
      <c r="O2547" s="2"/>
      <c r="P2547" s="2"/>
      <c r="Q2547" s="2"/>
      <c r="R2547" s="2"/>
      <c r="S2547" s="2"/>
      <c r="T2547" s="2"/>
      <c r="U2547" s="2"/>
      <c r="V2547" s="2"/>
    </row>
    <row r="2548" spans="1:22" s="127" customFormat="1" x14ac:dyDescent="0.25">
      <c r="A2548"/>
      <c r="B2548"/>
      <c r="C2548"/>
      <c r="D2548"/>
      <c r="E2548"/>
      <c r="F2548"/>
      <c r="G2548"/>
      <c r="H2548"/>
      <c r="I2548"/>
      <c r="J2548"/>
      <c r="K2548"/>
      <c r="L2548"/>
      <c r="M2548" s="2"/>
      <c r="N2548" s="2"/>
      <c r="O2548" s="2"/>
      <c r="P2548" s="2"/>
      <c r="Q2548" s="2"/>
      <c r="R2548" s="2"/>
      <c r="S2548" s="2"/>
      <c r="T2548" s="2"/>
      <c r="U2548" s="2"/>
      <c r="V2548" s="2"/>
    </row>
    <row r="2549" spans="1:22" s="127" customFormat="1" x14ac:dyDescent="0.25">
      <c r="A2549"/>
      <c r="B2549"/>
      <c r="C2549"/>
      <c r="D2549"/>
      <c r="E2549"/>
      <c r="F2549"/>
      <c r="G2549"/>
      <c r="H2549"/>
      <c r="I2549"/>
      <c r="J2549"/>
      <c r="K2549"/>
      <c r="L2549"/>
      <c r="M2549" s="2"/>
      <c r="N2549" s="2"/>
      <c r="O2549" s="2"/>
      <c r="P2549" s="2"/>
      <c r="Q2549" s="2"/>
      <c r="R2549" s="2"/>
      <c r="S2549" s="2"/>
      <c r="T2549" s="2"/>
      <c r="U2549" s="2"/>
      <c r="V2549" s="2"/>
    </row>
    <row r="2550" spans="1:22" s="127" customFormat="1" x14ac:dyDescent="0.25">
      <c r="A2550"/>
      <c r="B2550"/>
      <c r="C2550"/>
      <c r="D2550"/>
      <c r="E2550"/>
      <c r="F2550"/>
      <c r="G2550"/>
      <c r="H2550"/>
      <c r="I2550"/>
      <c r="J2550"/>
      <c r="K2550"/>
      <c r="L2550"/>
      <c r="M2550" s="2"/>
      <c r="N2550" s="2"/>
      <c r="O2550" s="2"/>
      <c r="P2550" s="2"/>
      <c r="Q2550" s="2"/>
      <c r="R2550" s="2"/>
      <c r="S2550" s="2"/>
      <c r="T2550" s="2"/>
      <c r="U2550" s="2"/>
      <c r="V2550" s="2"/>
    </row>
    <row r="2551" spans="1:22" s="127" customFormat="1" x14ac:dyDescent="0.25">
      <c r="A2551"/>
      <c r="B2551"/>
      <c r="C2551"/>
      <c r="D2551"/>
      <c r="E2551"/>
      <c r="F2551"/>
      <c r="G2551"/>
      <c r="H2551"/>
      <c r="I2551"/>
      <c r="J2551"/>
      <c r="K2551"/>
      <c r="L2551"/>
      <c r="M2551" s="2"/>
      <c r="N2551" s="2"/>
      <c r="O2551" s="2"/>
      <c r="P2551" s="2"/>
      <c r="Q2551" s="2"/>
      <c r="R2551" s="2"/>
      <c r="S2551" s="2"/>
      <c r="T2551" s="2"/>
      <c r="U2551" s="2"/>
      <c r="V2551" s="2"/>
    </row>
    <row r="2552" spans="1:22" s="127" customFormat="1" x14ac:dyDescent="0.25">
      <c r="A2552"/>
      <c r="B2552"/>
      <c r="C2552"/>
      <c r="D2552"/>
      <c r="E2552"/>
      <c r="F2552"/>
      <c r="G2552"/>
      <c r="H2552"/>
      <c r="I2552"/>
      <c r="J2552"/>
      <c r="K2552"/>
      <c r="L2552"/>
      <c r="M2552" s="2"/>
      <c r="N2552" s="2"/>
      <c r="O2552" s="2"/>
      <c r="P2552" s="2"/>
      <c r="Q2552" s="2"/>
      <c r="R2552" s="2"/>
      <c r="S2552" s="2"/>
      <c r="T2552" s="2"/>
      <c r="U2552" s="2"/>
      <c r="V2552" s="2"/>
    </row>
    <row r="2553" spans="1:22" s="127" customFormat="1" x14ac:dyDescent="0.25">
      <c r="A2553"/>
      <c r="B2553"/>
      <c r="C2553"/>
      <c r="D2553"/>
      <c r="E2553"/>
      <c r="F2553"/>
      <c r="G2553"/>
      <c r="H2553"/>
      <c r="I2553"/>
      <c r="J2553"/>
      <c r="K2553"/>
      <c r="L2553"/>
      <c r="M2553" s="2"/>
      <c r="N2553" s="2"/>
      <c r="O2553" s="2"/>
      <c r="P2553" s="2"/>
      <c r="Q2553" s="2"/>
      <c r="R2553" s="2"/>
      <c r="S2553" s="2"/>
      <c r="T2553" s="2"/>
      <c r="U2553" s="2"/>
      <c r="V2553" s="2"/>
    </row>
    <row r="2554" spans="1:22" s="127" customFormat="1" x14ac:dyDescent="0.25">
      <c r="A2554"/>
      <c r="B2554"/>
      <c r="C2554"/>
      <c r="D2554"/>
      <c r="E2554"/>
      <c r="F2554"/>
      <c r="G2554"/>
      <c r="H2554"/>
      <c r="I2554"/>
      <c r="J2554"/>
      <c r="K2554"/>
      <c r="L2554"/>
      <c r="M2554" s="2"/>
      <c r="N2554" s="2"/>
      <c r="O2554" s="2"/>
      <c r="P2554" s="2"/>
      <c r="Q2554" s="2"/>
      <c r="R2554" s="2"/>
      <c r="S2554" s="2"/>
      <c r="T2554" s="2"/>
      <c r="U2554" s="2"/>
      <c r="V2554" s="2"/>
    </row>
    <row r="2555" spans="1:22" s="127" customFormat="1" x14ac:dyDescent="0.25">
      <c r="A2555"/>
      <c r="B2555"/>
      <c r="C2555"/>
      <c r="D2555"/>
      <c r="E2555"/>
      <c r="F2555"/>
      <c r="G2555"/>
      <c r="H2555"/>
      <c r="I2555"/>
      <c r="J2555"/>
      <c r="K2555"/>
      <c r="L2555"/>
      <c r="M2555" s="2"/>
      <c r="N2555" s="2"/>
      <c r="O2555" s="2"/>
      <c r="P2555" s="2"/>
      <c r="Q2555" s="2"/>
      <c r="R2555" s="2"/>
      <c r="S2555" s="2"/>
      <c r="T2555" s="2"/>
      <c r="U2555" s="2"/>
      <c r="V2555" s="2"/>
    </row>
    <row r="2556" spans="1:22" s="127" customFormat="1" x14ac:dyDescent="0.25">
      <c r="A2556"/>
      <c r="B2556"/>
      <c r="C2556"/>
      <c r="D2556"/>
      <c r="E2556"/>
      <c r="F2556"/>
      <c r="G2556"/>
      <c r="H2556"/>
      <c r="I2556"/>
      <c r="J2556"/>
      <c r="K2556"/>
      <c r="L2556"/>
      <c r="M2556" s="2"/>
      <c r="N2556" s="2"/>
      <c r="O2556" s="2"/>
      <c r="P2556" s="2"/>
      <c r="Q2556" s="2"/>
      <c r="R2556" s="2"/>
      <c r="S2556" s="2"/>
      <c r="T2556" s="2"/>
      <c r="U2556" s="2"/>
      <c r="V2556" s="2"/>
    </row>
    <row r="2557" spans="1:22" s="127" customFormat="1" x14ac:dyDescent="0.25">
      <c r="A2557"/>
      <c r="B2557"/>
      <c r="C2557"/>
      <c r="D2557"/>
      <c r="E2557"/>
      <c r="F2557"/>
      <c r="G2557"/>
      <c r="H2557"/>
      <c r="I2557"/>
      <c r="J2557"/>
      <c r="K2557"/>
      <c r="L2557"/>
      <c r="M2557" s="2"/>
      <c r="N2557" s="2"/>
      <c r="O2557" s="2"/>
      <c r="P2557" s="2"/>
      <c r="Q2557" s="2"/>
      <c r="R2557" s="2"/>
      <c r="S2557" s="2"/>
      <c r="T2557" s="2"/>
      <c r="U2557" s="2"/>
      <c r="V2557" s="2"/>
    </row>
    <row r="2558" spans="1:22" s="127" customFormat="1" x14ac:dyDescent="0.25">
      <c r="A2558"/>
      <c r="B2558"/>
      <c r="C2558"/>
      <c r="D2558"/>
      <c r="E2558"/>
      <c r="F2558"/>
      <c r="G2558"/>
      <c r="H2558"/>
      <c r="I2558"/>
      <c r="J2558"/>
      <c r="K2558"/>
      <c r="L2558"/>
      <c r="M2558" s="2"/>
      <c r="N2558" s="2"/>
      <c r="O2558" s="2"/>
      <c r="P2558" s="2"/>
      <c r="Q2558" s="2"/>
      <c r="R2558" s="2"/>
      <c r="S2558" s="2"/>
      <c r="T2558" s="2"/>
      <c r="U2558" s="2"/>
      <c r="V2558" s="2"/>
    </row>
    <row r="2559" spans="1:22" s="127" customFormat="1" x14ac:dyDescent="0.25">
      <c r="A2559"/>
      <c r="B2559"/>
      <c r="C2559"/>
      <c r="D2559"/>
      <c r="E2559"/>
      <c r="F2559"/>
      <c r="G2559"/>
      <c r="H2559"/>
      <c r="I2559"/>
      <c r="J2559"/>
      <c r="K2559"/>
      <c r="L2559"/>
      <c r="M2559" s="2"/>
      <c r="N2559" s="2"/>
      <c r="O2559" s="2"/>
      <c r="P2559" s="2"/>
      <c r="Q2559" s="2"/>
      <c r="R2559" s="2"/>
      <c r="S2559" s="2"/>
      <c r="T2559" s="2"/>
      <c r="U2559" s="2"/>
      <c r="V2559" s="2"/>
    </row>
    <row r="2560" spans="1:22" s="127" customFormat="1" x14ac:dyDescent="0.25">
      <c r="A2560"/>
      <c r="B2560"/>
      <c r="C2560"/>
      <c r="D2560"/>
      <c r="E2560"/>
      <c r="F2560"/>
      <c r="G2560"/>
      <c r="H2560"/>
      <c r="I2560"/>
      <c r="J2560"/>
      <c r="K2560"/>
      <c r="L2560"/>
      <c r="M2560" s="2"/>
      <c r="N2560" s="2"/>
      <c r="O2560" s="2"/>
      <c r="P2560" s="2"/>
      <c r="Q2560" s="2"/>
      <c r="R2560" s="2"/>
      <c r="S2560" s="2"/>
      <c r="T2560" s="2"/>
      <c r="U2560" s="2"/>
      <c r="V2560" s="2"/>
    </row>
    <row r="2561" spans="1:22" s="127" customFormat="1" x14ac:dyDescent="0.25">
      <c r="A2561"/>
      <c r="B2561"/>
      <c r="C2561"/>
      <c r="D2561"/>
      <c r="E2561"/>
      <c r="F2561"/>
      <c r="G2561"/>
      <c r="H2561"/>
      <c r="I2561"/>
      <c r="J2561"/>
      <c r="K2561"/>
      <c r="L2561"/>
      <c r="M2561" s="2"/>
      <c r="N2561" s="2"/>
      <c r="O2561" s="2"/>
      <c r="P2561" s="2"/>
      <c r="Q2561" s="2"/>
      <c r="R2561" s="2"/>
      <c r="S2561" s="2"/>
      <c r="T2561" s="2"/>
      <c r="U2561" s="2"/>
      <c r="V2561" s="2"/>
    </row>
    <row r="2562" spans="1:22" s="127" customFormat="1" x14ac:dyDescent="0.25">
      <c r="A2562"/>
      <c r="B2562"/>
      <c r="C2562"/>
      <c r="D2562"/>
      <c r="E2562"/>
      <c r="F2562"/>
      <c r="G2562"/>
      <c r="H2562"/>
      <c r="I2562"/>
      <c r="J2562"/>
      <c r="K2562"/>
      <c r="L2562"/>
      <c r="M2562" s="2"/>
      <c r="N2562" s="2"/>
      <c r="O2562" s="2"/>
      <c r="P2562" s="2"/>
      <c r="Q2562" s="2"/>
      <c r="R2562" s="2"/>
      <c r="S2562" s="2"/>
      <c r="T2562" s="2"/>
      <c r="U2562" s="2"/>
      <c r="V2562" s="2"/>
    </row>
    <row r="2563" spans="1:22" s="127" customFormat="1" x14ac:dyDescent="0.25">
      <c r="A2563"/>
      <c r="B2563"/>
      <c r="C2563"/>
      <c r="D2563"/>
      <c r="E2563"/>
      <c r="F2563"/>
      <c r="G2563"/>
      <c r="H2563"/>
      <c r="I2563"/>
      <c r="J2563"/>
      <c r="K2563"/>
      <c r="L2563"/>
      <c r="M2563" s="2"/>
      <c r="N2563" s="2"/>
      <c r="O2563" s="2"/>
      <c r="P2563" s="2"/>
      <c r="Q2563" s="2"/>
      <c r="R2563" s="2"/>
      <c r="S2563" s="2"/>
      <c r="T2563" s="2"/>
      <c r="U2563" s="2"/>
      <c r="V2563" s="2"/>
    </row>
    <row r="2564" spans="1:22" s="127" customFormat="1" x14ac:dyDescent="0.25">
      <c r="A2564"/>
      <c r="B2564"/>
      <c r="C2564"/>
      <c r="D2564"/>
      <c r="E2564"/>
      <c r="F2564"/>
      <c r="G2564"/>
      <c r="H2564"/>
      <c r="I2564"/>
      <c r="J2564"/>
      <c r="K2564"/>
      <c r="L2564"/>
      <c r="M2564" s="2"/>
      <c r="N2564" s="2"/>
      <c r="O2564" s="2"/>
      <c r="P2564" s="2"/>
      <c r="Q2564" s="2"/>
      <c r="R2564" s="2"/>
      <c r="S2564" s="2"/>
      <c r="T2564" s="2"/>
      <c r="U2564" s="2"/>
      <c r="V2564" s="2"/>
    </row>
    <row r="2565" spans="1:22" s="127" customFormat="1" x14ac:dyDescent="0.25">
      <c r="A2565"/>
      <c r="B2565"/>
      <c r="C2565"/>
      <c r="D2565"/>
      <c r="E2565"/>
      <c r="F2565"/>
      <c r="G2565"/>
      <c r="H2565"/>
      <c r="I2565"/>
      <c r="J2565"/>
      <c r="K2565"/>
      <c r="L2565"/>
      <c r="M2565" s="2"/>
      <c r="N2565" s="2"/>
      <c r="O2565" s="2"/>
      <c r="P2565" s="2"/>
      <c r="Q2565" s="2"/>
      <c r="R2565" s="2"/>
      <c r="S2565" s="2"/>
      <c r="T2565" s="2"/>
      <c r="U2565" s="2"/>
      <c r="V2565" s="2"/>
    </row>
    <row r="2566" spans="1:22" s="127" customFormat="1" x14ac:dyDescent="0.25">
      <c r="A2566"/>
      <c r="B2566"/>
      <c r="C2566"/>
      <c r="D2566"/>
      <c r="E2566"/>
      <c r="F2566"/>
      <c r="G2566"/>
      <c r="H2566"/>
      <c r="I2566"/>
      <c r="J2566"/>
      <c r="K2566"/>
      <c r="L2566"/>
      <c r="M2566" s="2"/>
      <c r="N2566" s="2"/>
      <c r="O2566" s="2"/>
      <c r="P2566" s="2"/>
      <c r="Q2566" s="2"/>
      <c r="R2566" s="2"/>
      <c r="S2566" s="2"/>
      <c r="T2566" s="2"/>
      <c r="U2566" s="2"/>
      <c r="V2566" s="2"/>
    </row>
    <row r="2567" spans="1:22" s="127" customFormat="1" x14ac:dyDescent="0.25">
      <c r="A2567"/>
      <c r="B2567"/>
      <c r="C2567"/>
      <c r="D2567"/>
      <c r="E2567"/>
      <c r="F2567"/>
      <c r="G2567"/>
      <c r="H2567"/>
      <c r="I2567"/>
      <c r="J2567"/>
      <c r="K2567"/>
      <c r="L2567"/>
      <c r="M2567" s="2"/>
      <c r="N2567" s="2"/>
      <c r="O2567" s="2"/>
      <c r="P2567" s="2"/>
      <c r="Q2567" s="2"/>
      <c r="R2567" s="2"/>
      <c r="S2567" s="2"/>
      <c r="T2567" s="2"/>
      <c r="U2567" s="2"/>
      <c r="V2567" s="2"/>
    </row>
    <row r="2568" spans="1:22" s="127" customFormat="1" x14ac:dyDescent="0.25">
      <c r="A2568"/>
      <c r="B2568"/>
      <c r="C2568"/>
      <c r="D2568"/>
      <c r="E2568"/>
      <c r="F2568"/>
      <c r="G2568"/>
      <c r="H2568"/>
      <c r="I2568"/>
      <c r="J2568"/>
      <c r="K2568"/>
      <c r="L2568"/>
      <c r="M2568" s="2"/>
      <c r="N2568" s="2"/>
      <c r="O2568" s="2"/>
      <c r="P2568" s="2"/>
      <c r="Q2568" s="2"/>
      <c r="R2568" s="2"/>
      <c r="S2568" s="2"/>
      <c r="T2568" s="2"/>
      <c r="U2568" s="2"/>
      <c r="V2568" s="2"/>
    </row>
    <row r="2569" spans="1:22" s="127" customFormat="1" x14ac:dyDescent="0.25">
      <c r="A2569"/>
      <c r="B2569"/>
      <c r="C2569"/>
      <c r="D2569"/>
      <c r="E2569"/>
      <c r="F2569"/>
      <c r="G2569"/>
      <c r="H2569"/>
      <c r="I2569"/>
      <c r="J2569"/>
      <c r="K2569"/>
      <c r="L2569"/>
      <c r="M2569" s="2"/>
      <c r="N2569" s="2"/>
      <c r="O2569" s="2"/>
      <c r="P2569" s="2"/>
      <c r="Q2569" s="2"/>
      <c r="R2569" s="2"/>
      <c r="S2569" s="2"/>
      <c r="T2569" s="2"/>
      <c r="U2569" s="2"/>
      <c r="V2569" s="2"/>
    </row>
    <row r="2570" spans="1:22" s="127" customFormat="1" x14ac:dyDescent="0.25">
      <c r="A2570"/>
      <c r="B2570"/>
      <c r="C2570"/>
      <c r="D2570"/>
      <c r="E2570"/>
      <c r="F2570"/>
      <c r="G2570"/>
      <c r="H2570"/>
      <c r="I2570"/>
      <c r="J2570"/>
      <c r="K2570"/>
      <c r="L2570"/>
      <c r="M2570" s="2"/>
      <c r="N2570" s="2"/>
      <c r="O2570" s="2"/>
      <c r="P2570" s="2"/>
      <c r="Q2570" s="2"/>
      <c r="R2570" s="2"/>
      <c r="S2570" s="2"/>
      <c r="T2570" s="2"/>
      <c r="U2570" s="2"/>
      <c r="V2570" s="2"/>
    </row>
    <row r="2571" spans="1:22" s="127" customFormat="1" x14ac:dyDescent="0.25">
      <c r="A2571"/>
      <c r="B2571"/>
      <c r="C2571"/>
      <c r="D2571"/>
      <c r="E2571"/>
      <c r="F2571"/>
      <c r="G2571"/>
      <c r="H2571"/>
      <c r="I2571"/>
      <c r="J2571"/>
      <c r="K2571"/>
      <c r="L2571"/>
      <c r="M2571" s="2"/>
      <c r="N2571" s="2"/>
      <c r="O2571" s="2"/>
      <c r="P2571" s="2"/>
      <c r="Q2571" s="2"/>
      <c r="R2571" s="2"/>
      <c r="S2571" s="2"/>
      <c r="T2571" s="2"/>
      <c r="U2571" s="2"/>
      <c r="V2571" s="2"/>
    </row>
    <row r="2572" spans="1:22" s="127" customFormat="1" x14ac:dyDescent="0.25">
      <c r="A2572"/>
      <c r="B2572"/>
      <c r="C2572"/>
      <c r="D2572"/>
      <c r="E2572"/>
      <c r="F2572"/>
      <c r="G2572"/>
      <c r="H2572"/>
      <c r="I2572"/>
      <c r="J2572"/>
      <c r="K2572"/>
      <c r="L2572"/>
      <c r="M2572" s="2"/>
      <c r="N2572" s="2"/>
      <c r="O2572" s="2"/>
      <c r="P2572" s="2"/>
      <c r="Q2572" s="2"/>
      <c r="R2572" s="2"/>
      <c r="S2572" s="2"/>
      <c r="T2572" s="2"/>
      <c r="U2572" s="2"/>
      <c r="V2572" s="2"/>
    </row>
    <row r="2573" spans="1:22" s="127" customFormat="1" x14ac:dyDescent="0.25">
      <c r="A2573"/>
      <c r="B2573"/>
      <c r="C2573"/>
      <c r="D2573"/>
      <c r="E2573"/>
      <c r="F2573"/>
      <c r="G2573"/>
      <c r="H2573"/>
      <c r="I2573"/>
      <c r="J2573"/>
      <c r="K2573"/>
      <c r="L2573"/>
      <c r="M2573" s="2"/>
      <c r="N2573" s="2"/>
      <c r="O2573" s="2"/>
      <c r="P2573" s="2"/>
      <c r="Q2573" s="2"/>
      <c r="R2573" s="2"/>
      <c r="S2573" s="2"/>
      <c r="T2573" s="2"/>
      <c r="U2573" s="2"/>
      <c r="V2573" s="2"/>
    </row>
    <row r="2574" spans="1:22" s="127" customFormat="1" x14ac:dyDescent="0.25">
      <c r="A2574"/>
      <c r="B2574"/>
      <c r="C2574"/>
      <c r="D2574"/>
      <c r="E2574"/>
      <c r="F2574"/>
      <c r="G2574"/>
      <c r="H2574"/>
      <c r="I2574"/>
      <c r="J2574"/>
      <c r="K2574"/>
      <c r="L2574"/>
      <c r="M2574" s="2"/>
      <c r="N2574" s="2"/>
      <c r="O2574" s="2"/>
      <c r="P2574" s="2"/>
      <c r="Q2574" s="2"/>
      <c r="R2574" s="2"/>
      <c r="S2574" s="2"/>
      <c r="T2574" s="2"/>
      <c r="U2574" s="2"/>
      <c r="V2574" s="2"/>
    </row>
    <row r="2575" spans="1:22" s="127" customFormat="1" x14ac:dyDescent="0.25">
      <c r="A2575"/>
      <c r="B2575"/>
      <c r="C2575"/>
      <c r="D2575"/>
      <c r="E2575"/>
      <c r="F2575"/>
      <c r="G2575"/>
      <c r="H2575"/>
      <c r="I2575"/>
      <c r="J2575"/>
      <c r="K2575"/>
      <c r="L2575"/>
      <c r="M2575" s="2"/>
      <c r="N2575" s="2"/>
      <c r="O2575" s="2"/>
      <c r="P2575" s="2"/>
      <c r="Q2575" s="2"/>
      <c r="R2575" s="2"/>
      <c r="S2575" s="2"/>
      <c r="T2575" s="2"/>
      <c r="U2575" s="2"/>
      <c r="V2575" s="2"/>
    </row>
    <row r="2576" spans="1:22" s="127" customFormat="1" x14ac:dyDescent="0.25">
      <c r="A2576"/>
      <c r="B2576"/>
      <c r="C2576"/>
      <c r="D2576"/>
      <c r="E2576"/>
      <c r="F2576"/>
      <c r="G2576"/>
      <c r="H2576"/>
      <c r="I2576"/>
      <c r="J2576"/>
      <c r="K2576"/>
      <c r="L2576"/>
      <c r="M2576" s="2"/>
      <c r="N2576" s="2"/>
      <c r="O2576" s="2"/>
      <c r="P2576" s="2"/>
      <c r="Q2576" s="2"/>
      <c r="R2576" s="2"/>
      <c r="S2576" s="2"/>
      <c r="T2576" s="2"/>
      <c r="U2576" s="2"/>
      <c r="V2576" s="2"/>
    </row>
    <row r="2577" spans="1:22" s="127" customFormat="1" x14ac:dyDescent="0.25">
      <c r="A2577"/>
      <c r="B2577"/>
      <c r="C2577"/>
      <c r="D2577"/>
      <c r="E2577"/>
      <c r="F2577"/>
      <c r="G2577"/>
      <c r="H2577"/>
      <c r="I2577"/>
      <c r="J2577"/>
      <c r="K2577"/>
      <c r="L2577"/>
      <c r="M2577" s="2"/>
      <c r="N2577" s="2"/>
      <c r="O2577" s="2"/>
      <c r="P2577" s="2"/>
      <c r="Q2577" s="2"/>
      <c r="R2577" s="2"/>
      <c r="S2577" s="2"/>
      <c r="T2577" s="2"/>
      <c r="U2577" s="2"/>
      <c r="V2577" s="2"/>
    </row>
    <row r="2578" spans="1:22" s="127" customFormat="1" x14ac:dyDescent="0.25">
      <c r="A2578"/>
      <c r="B2578"/>
      <c r="C2578"/>
      <c r="D2578"/>
      <c r="E2578"/>
      <c r="F2578"/>
      <c r="G2578"/>
      <c r="H2578"/>
      <c r="I2578"/>
      <c r="J2578"/>
      <c r="K2578"/>
      <c r="L2578"/>
      <c r="M2578" s="2"/>
      <c r="N2578" s="2"/>
      <c r="O2578" s="2"/>
      <c r="P2578" s="2"/>
      <c r="Q2578" s="2"/>
      <c r="R2578" s="2"/>
      <c r="S2578" s="2"/>
      <c r="T2578" s="2"/>
      <c r="U2578" s="2"/>
      <c r="V2578" s="2"/>
    </row>
    <row r="2579" spans="1:22" s="127" customFormat="1" x14ac:dyDescent="0.25">
      <c r="A2579"/>
      <c r="B2579"/>
      <c r="C2579"/>
      <c r="D2579"/>
      <c r="E2579"/>
      <c r="F2579"/>
      <c r="G2579"/>
      <c r="H2579"/>
      <c r="I2579"/>
      <c r="J2579"/>
      <c r="K2579"/>
      <c r="L2579"/>
      <c r="M2579" s="2"/>
      <c r="N2579" s="2"/>
      <c r="O2579" s="2"/>
      <c r="P2579" s="2"/>
      <c r="Q2579" s="2"/>
      <c r="R2579" s="2"/>
      <c r="S2579" s="2"/>
      <c r="T2579" s="2"/>
      <c r="U2579" s="2"/>
      <c r="V2579" s="2"/>
    </row>
    <row r="2580" spans="1:22" s="127" customFormat="1" x14ac:dyDescent="0.25">
      <c r="A2580"/>
      <c r="B2580"/>
      <c r="C2580"/>
      <c r="D2580"/>
      <c r="E2580"/>
      <c r="F2580"/>
      <c r="G2580"/>
      <c r="H2580"/>
      <c r="I2580"/>
      <c r="J2580"/>
      <c r="K2580"/>
      <c r="L2580"/>
      <c r="M2580" s="2"/>
      <c r="N2580" s="2"/>
      <c r="O2580" s="2"/>
      <c r="P2580" s="2"/>
      <c r="Q2580" s="2"/>
      <c r="R2580" s="2"/>
      <c r="S2580" s="2"/>
      <c r="T2580" s="2"/>
      <c r="U2580" s="2"/>
      <c r="V2580" s="2"/>
    </row>
    <row r="2581" spans="1:22" s="127" customFormat="1" x14ac:dyDescent="0.25">
      <c r="A2581"/>
      <c r="B2581"/>
      <c r="C2581"/>
      <c r="D2581"/>
      <c r="E2581"/>
      <c r="F2581"/>
      <c r="G2581"/>
      <c r="H2581"/>
      <c r="I2581"/>
      <c r="J2581"/>
      <c r="K2581"/>
      <c r="L2581"/>
      <c r="M2581" s="2"/>
      <c r="N2581" s="2"/>
      <c r="O2581" s="2"/>
      <c r="P2581" s="2"/>
      <c r="Q2581" s="2"/>
      <c r="R2581" s="2"/>
      <c r="S2581" s="2"/>
      <c r="T2581" s="2"/>
      <c r="U2581" s="2"/>
      <c r="V2581" s="2"/>
    </row>
    <row r="2582" spans="1:22" s="127" customFormat="1" x14ac:dyDescent="0.25">
      <c r="A2582"/>
      <c r="B2582"/>
      <c r="C2582"/>
      <c r="D2582"/>
      <c r="E2582"/>
      <c r="F2582"/>
      <c r="G2582"/>
      <c r="H2582"/>
      <c r="I2582"/>
      <c r="J2582"/>
      <c r="K2582"/>
      <c r="L2582"/>
      <c r="M2582" s="2"/>
      <c r="N2582" s="2"/>
      <c r="O2582" s="2"/>
      <c r="P2582" s="2"/>
      <c r="Q2582" s="2"/>
      <c r="R2582" s="2"/>
      <c r="S2582" s="2"/>
      <c r="T2582" s="2"/>
      <c r="U2582" s="2"/>
      <c r="V2582" s="2"/>
    </row>
    <row r="2583" spans="1:22" s="127" customFormat="1" x14ac:dyDescent="0.25">
      <c r="A2583"/>
      <c r="B2583"/>
      <c r="C2583"/>
      <c r="D2583"/>
      <c r="E2583"/>
      <c r="F2583"/>
      <c r="G2583"/>
      <c r="H2583"/>
      <c r="I2583"/>
      <c r="J2583"/>
      <c r="K2583"/>
      <c r="L2583"/>
      <c r="M2583" s="2"/>
      <c r="N2583" s="2"/>
      <c r="O2583" s="2"/>
      <c r="P2583" s="2"/>
      <c r="Q2583" s="2"/>
      <c r="R2583" s="2"/>
      <c r="S2583" s="2"/>
      <c r="T2583" s="2"/>
      <c r="U2583" s="2"/>
      <c r="V2583" s="2"/>
    </row>
    <row r="2584" spans="1:22" s="127" customFormat="1" x14ac:dyDescent="0.25">
      <c r="A2584"/>
      <c r="B2584"/>
      <c r="C2584"/>
      <c r="D2584"/>
      <c r="E2584"/>
      <c r="F2584"/>
      <c r="G2584"/>
      <c r="H2584"/>
      <c r="I2584"/>
      <c r="J2584"/>
      <c r="K2584"/>
      <c r="L2584"/>
      <c r="M2584" s="2"/>
      <c r="N2584" s="2"/>
      <c r="O2584" s="2"/>
      <c r="P2584" s="2"/>
      <c r="Q2584" s="2"/>
      <c r="R2584" s="2"/>
      <c r="S2584" s="2"/>
      <c r="T2584" s="2"/>
      <c r="U2584" s="2"/>
      <c r="V2584" s="2"/>
    </row>
    <row r="2585" spans="1:22" s="127" customFormat="1" x14ac:dyDescent="0.25">
      <c r="A2585"/>
      <c r="B2585"/>
      <c r="C2585"/>
      <c r="D2585"/>
      <c r="E2585"/>
      <c r="F2585"/>
      <c r="G2585"/>
      <c r="H2585"/>
      <c r="I2585"/>
      <c r="J2585"/>
      <c r="K2585"/>
      <c r="L2585"/>
      <c r="M2585" s="2"/>
      <c r="N2585" s="2"/>
      <c r="O2585" s="2"/>
      <c r="P2585" s="2"/>
      <c r="Q2585" s="2"/>
      <c r="R2585" s="2"/>
      <c r="S2585" s="2"/>
      <c r="T2585" s="2"/>
      <c r="U2585" s="2"/>
      <c r="V2585" s="2"/>
    </row>
    <row r="2586" spans="1:22" s="127" customFormat="1" x14ac:dyDescent="0.25">
      <c r="A2586"/>
      <c r="B2586"/>
      <c r="C2586"/>
      <c r="D2586"/>
      <c r="E2586"/>
      <c r="F2586"/>
      <c r="G2586"/>
      <c r="H2586"/>
      <c r="I2586"/>
      <c r="J2586"/>
      <c r="K2586"/>
      <c r="L2586"/>
      <c r="M2586" s="2"/>
      <c r="N2586" s="2"/>
      <c r="O2586" s="2"/>
      <c r="P2586" s="2"/>
      <c r="Q2586" s="2"/>
      <c r="R2586" s="2"/>
      <c r="S2586" s="2"/>
      <c r="T2586" s="2"/>
      <c r="U2586" s="2"/>
      <c r="V2586" s="2"/>
    </row>
    <row r="2587" spans="1:22" s="127" customFormat="1" x14ac:dyDescent="0.25">
      <c r="A2587"/>
      <c r="B2587"/>
      <c r="C2587"/>
      <c r="D2587"/>
      <c r="E2587"/>
      <c r="F2587"/>
      <c r="G2587"/>
      <c r="H2587"/>
      <c r="I2587"/>
      <c r="J2587"/>
      <c r="K2587"/>
      <c r="L2587"/>
      <c r="M2587" s="2"/>
      <c r="N2587" s="2"/>
      <c r="O2587" s="2"/>
      <c r="P2587" s="2"/>
      <c r="Q2587" s="2"/>
      <c r="R2587" s="2"/>
      <c r="S2587" s="2"/>
      <c r="T2587" s="2"/>
      <c r="U2587" s="2"/>
      <c r="V2587" s="2"/>
    </row>
    <row r="2588" spans="1:22" s="127" customFormat="1" x14ac:dyDescent="0.25">
      <c r="A2588"/>
      <c r="B2588"/>
      <c r="C2588"/>
      <c r="D2588"/>
      <c r="E2588"/>
      <c r="F2588"/>
      <c r="G2588"/>
      <c r="H2588"/>
      <c r="I2588"/>
      <c r="J2588"/>
      <c r="K2588"/>
      <c r="L2588"/>
      <c r="M2588" s="2"/>
      <c r="N2588" s="2"/>
      <c r="O2588" s="2"/>
      <c r="P2588" s="2"/>
      <c r="Q2588" s="2"/>
      <c r="R2588" s="2"/>
      <c r="S2588" s="2"/>
      <c r="T2588" s="2"/>
      <c r="U2588" s="2"/>
      <c r="V2588" s="2"/>
    </row>
    <row r="2589" spans="1:22" s="127" customFormat="1" x14ac:dyDescent="0.25">
      <c r="A2589"/>
      <c r="B2589"/>
      <c r="C2589"/>
      <c r="D2589"/>
      <c r="E2589"/>
      <c r="F2589"/>
      <c r="G2589"/>
      <c r="H2589"/>
      <c r="I2589"/>
      <c r="J2589"/>
      <c r="K2589"/>
      <c r="L2589"/>
      <c r="M2589" s="2"/>
      <c r="N2589" s="2"/>
      <c r="O2589" s="2"/>
      <c r="P2589" s="2"/>
      <c r="Q2589" s="2"/>
      <c r="R2589" s="2"/>
      <c r="S2589" s="2"/>
      <c r="T2589" s="2"/>
      <c r="U2589" s="2"/>
      <c r="V2589" s="2"/>
    </row>
    <row r="2590" spans="1:22" s="127" customFormat="1" x14ac:dyDescent="0.25">
      <c r="A2590"/>
      <c r="B2590"/>
      <c r="C2590"/>
      <c r="D2590"/>
      <c r="E2590"/>
      <c r="F2590"/>
      <c r="G2590"/>
      <c r="H2590"/>
      <c r="I2590"/>
      <c r="J2590"/>
      <c r="K2590"/>
      <c r="L2590"/>
      <c r="M2590" s="2"/>
      <c r="N2590" s="2"/>
      <c r="O2590" s="2"/>
      <c r="P2590" s="2"/>
      <c r="Q2590" s="2"/>
      <c r="R2590" s="2"/>
      <c r="S2590" s="2"/>
      <c r="T2590" s="2"/>
      <c r="U2590" s="2"/>
      <c r="V2590" s="2"/>
    </row>
    <row r="2591" spans="1:22" s="127" customFormat="1" x14ac:dyDescent="0.25">
      <c r="A2591"/>
      <c r="B2591"/>
      <c r="C2591"/>
      <c r="D2591"/>
      <c r="E2591"/>
      <c r="F2591"/>
      <c r="G2591"/>
      <c r="H2591"/>
      <c r="I2591"/>
      <c r="J2591"/>
      <c r="K2591"/>
      <c r="L2591"/>
      <c r="M2591" s="2"/>
      <c r="N2591" s="2"/>
      <c r="O2591" s="2"/>
      <c r="P2591" s="2"/>
      <c r="Q2591" s="2"/>
      <c r="R2591" s="2"/>
      <c r="S2591" s="2"/>
      <c r="T2591" s="2"/>
      <c r="U2591" s="2"/>
      <c r="V2591" s="2"/>
    </row>
    <row r="2592" spans="1:22" s="127" customFormat="1" x14ac:dyDescent="0.25">
      <c r="A2592"/>
      <c r="B2592"/>
      <c r="C2592"/>
      <c r="D2592"/>
      <c r="E2592"/>
      <c r="F2592"/>
      <c r="G2592"/>
      <c r="H2592"/>
      <c r="I2592"/>
      <c r="J2592"/>
      <c r="K2592"/>
      <c r="L2592"/>
      <c r="M2592" s="2"/>
      <c r="N2592" s="2"/>
      <c r="O2592" s="2"/>
      <c r="P2592" s="2"/>
      <c r="Q2592" s="2"/>
      <c r="R2592" s="2"/>
      <c r="S2592" s="2"/>
      <c r="T2592" s="2"/>
      <c r="U2592" s="2"/>
      <c r="V2592" s="2"/>
    </row>
    <row r="2593" spans="1:22" s="127" customFormat="1" x14ac:dyDescent="0.25">
      <c r="A2593"/>
      <c r="B2593"/>
      <c r="C2593"/>
      <c r="D2593"/>
      <c r="E2593"/>
      <c r="F2593"/>
      <c r="G2593"/>
      <c r="H2593"/>
      <c r="I2593"/>
      <c r="J2593"/>
      <c r="K2593"/>
      <c r="L2593"/>
      <c r="M2593" s="2"/>
      <c r="N2593" s="2"/>
      <c r="O2593" s="2"/>
      <c r="P2593" s="2"/>
      <c r="Q2593" s="2"/>
      <c r="R2593" s="2"/>
      <c r="S2593" s="2"/>
      <c r="T2593" s="2"/>
      <c r="U2593" s="2"/>
      <c r="V2593" s="2"/>
    </row>
    <row r="2594" spans="1:22" s="127" customFormat="1" x14ac:dyDescent="0.25">
      <c r="A2594"/>
      <c r="B2594"/>
      <c r="C2594"/>
      <c r="D2594"/>
      <c r="E2594"/>
      <c r="F2594"/>
      <c r="G2594"/>
      <c r="H2594"/>
      <c r="I2594"/>
      <c r="J2594"/>
      <c r="K2594"/>
      <c r="L2594"/>
      <c r="M2594" s="2"/>
      <c r="N2594" s="2"/>
      <c r="O2594" s="2"/>
      <c r="P2594" s="2"/>
      <c r="Q2594" s="2"/>
      <c r="R2594" s="2"/>
      <c r="S2594" s="2"/>
      <c r="T2594" s="2"/>
      <c r="U2594" s="2"/>
      <c r="V2594" s="2"/>
    </row>
    <row r="2595" spans="1:22" s="127" customFormat="1" x14ac:dyDescent="0.25">
      <c r="A2595"/>
      <c r="B2595"/>
      <c r="C2595"/>
      <c r="D2595"/>
      <c r="E2595"/>
      <c r="F2595"/>
      <c r="G2595"/>
      <c r="H2595"/>
      <c r="I2595"/>
      <c r="J2595"/>
      <c r="K2595"/>
      <c r="L2595"/>
      <c r="M2595" s="2"/>
      <c r="N2595" s="2"/>
      <c r="O2595" s="2"/>
      <c r="P2595" s="2"/>
      <c r="Q2595" s="2"/>
      <c r="R2595" s="2"/>
      <c r="S2595" s="2"/>
      <c r="T2595" s="2"/>
      <c r="U2595" s="2"/>
      <c r="V2595" s="2"/>
    </row>
    <row r="2596" spans="1:22" s="127" customFormat="1" x14ac:dyDescent="0.25">
      <c r="A2596"/>
      <c r="B2596"/>
      <c r="C2596"/>
      <c r="D2596"/>
      <c r="E2596"/>
      <c r="F2596"/>
      <c r="G2596"/>
      <c r="H2596"/>
      <c r="I2596"/>
      <c r="J2596"/>
      <c r="K2596"/>
      <c r="L2596"/>
      <c r="M2596" s="2"/>
      <c r="N2596" s="2"/>
      <c r="O2596" s="2"/>
      <c r="P2596" s="2"/>
      <c r="Q2596" s="2"/>
      <c r="R2596" s="2"/>
      <c r="S2596" s="2"/>
      <c r="T2596" s="2"/>
      <c r="U2596" s="2"/>
      <c r="V2596" s="2"/>
    </row>
    <row r="2597" spans="1:22" s="127" customFormat="1" x14ac:dyDescent="0.25">
      <c r="A2597"/>
      <c r="B2597"/>
      <c r="C2597"/>
      <c r="D2597"/>
      <c r="E2597"/>
      <c r="F2597"/>
      <c r="G2597"/>
      <c r="H2597"/>
      <c r="I2597"/>
      <c r="J2597"/>
      <c r="K2597"/>
      <c r="L2597"/>
      <c r="M2597" s="2"/>
      <c r="N2597" s="2"/>
      <c r="O2597" s="2"/>
      <c r="P2597" s="2"/>
      <c r="Q2597" s="2"/>
      <c r="R2597" s="2"/>
      <c r="S2597" s="2"/>
      <c r="T2597" s="2"/>
      <c r="U2597" s="2"/>
      <c r="V2597" s="2"/>
    </row>
    <row r="2598" spans="1:22" s="127" customFormat="1" x14ac:dyDescent="0.25">
      <c r="A2598"/>
      <c r="B2598"/>
      <c r="C2598"/>
      <c r="D2598"/>
      <c r="E2598"/>
      <c r="F2598"/>
      <c r="G2598"/>
      <c r="H2598"/>
      <c r="I2598"/>
      <c r="J2598"/>
      <c r="K2598"/>
      <c r="L2598"/>
      <c r="M2598" s="2"/>
      <c r="N2598" s="2"/>
      <c r="O2598" s="2"/>
      <c r="P2598" s="2"/>
      <c r="Q2598" s="2"/>
      <c r="R2598" s="2"/>
      <c r="S2598" s="2"/>
      <c r="T2598" s="2"/>
      <c r="U2598" s="2"/>
      <c r="V2598" s="2"/>
    </row>
    <row r="2599" spans="1:22" s="127" customFormat="1" x14ac:dyDescent="0.25">
      <c r="A2599"/>
      <c r="B2599"/>
      <c r="C2599"/>
      <c r="D2599"/>
      <c r="E2599"/>
      <c r="F2599"/>
      <c r="G2599"/>
      <c r="H2599"/>
      <c r="I2599"/>
      <c r="J2599"/>
      <c r="K2599"/>
      <c r="L2599"/>
      <c r="M2599" s="2"/>
      <c r="N2599" s="2"/>
      <c r="O2599" s="2"/>
      <c r="P2599" s="2"/>
      <c r="Q2599" s="2"/>
      <c r="R2599" s="2"/>
      <c r="S2599" s="2"/>
      <c r="T2599" s="2"/>
      <c r="U2599" s="2"/>
      <c r="V2599" s="2"/>
    </row>
    <row r="2600" spans="1:22" s="127" customFormat="1" x14ac:dyDescent="0.25">
      <c r="A2600"/>
      <c r="B2600"/>
      <c r="C2600"/>
      <c r="D2600"/>
      <c r="E2600"/>
      <c r="F2600"/>
      <c r="G2600"/>
      <c r="H2600"/>
      <c r="I2600"/>
      <c r="J2600"/>
      <c r="K2600"/>
      <c r="L2600"/>
      <c r="M2600" s="2"/>
      <c r="N2600" s="2"/>
      <c r="O2600" s="2"/>
      <c r="P2600" s="2"/>
      <c r="Q2600" s="2"/>
      <c r="R2600" s="2"/>
      <c r="S2600" s="2"/>
      <c r="T2600" s="2"/>
      <c r="U2600" s="2"/>
      <c r="V2600" s="2"/>
    </row>
    <row r="2601" spans="1:22" s="127" customFormat="1" x14ac:dyDescent="0.25">
      <c r="A2601"/>
      <c r="B2601"/>
      <c r="C2601"/>
      <c r="D2601"/>
      <c r="E2601"/>
      <c r="F2601"/>
      <c r="G2601"/>
      <c r="H2601"/>
      <c r="I2601"/>
      <c r="J2601"/>
      <c r="K2601"/>
      <c r="L2601"/>
      <c r="M2601" s="2"/>
      <c r="N2601" s="2"/>
      <c r="O2601" s="2"/>
      <c r="P2601" s="2"/>
      <c r="Q2601" s="2"/>
      <c r="R2601" s="2"/>
      <c r="S2601" s="2"/>
      <c r="T2601" s="2"/>
      <c r="U2601" s="2"/>
      <c r="V2601" s="2"/>
    </row>
    <row r="2602" spans="1:22" s="127" customFormat="1" x14ac:dyDescent="0.25">
      <c r="A2602"/>
      <c r="B2602"/>
      <c r="C2602"/>
      <c r="D2602"/>
      <c r="E2602"/>
      <c r="F2602"/>
      <c r="G2602"/>
      <c r="H2602"/>
      <c r="I2602"/>
      <c r="J2602"/>
      <c r="K2602"/>
      <c r="L2602"/>
      <c r="M2602" s="2"/>
      <c r="N2602" s="2"/>
      <c r="O2602" s="2"/>
      <c r="P2602" s="2"/>
      <c r="Q2602" s="2"/>
      <c r="R2602" s="2"/>
      <c r="S2602" s="2"/>
      <c r="T2602" s="2"/>
      <c r="U2602" s="2"/>
      <c r="V2602" s="2"/>
    </row>
    <row r="2603" spans="1:22" s="127" customFormat="1" x14ac:dyDescent="0.25">
      <c r="A2603"/>
      <c r="B2603"/>
      <c r="C2603"/>
      <c r="D2603"/>
      <c r="E2603"/>
      <c r="F2603"/>
      <c r="G2603"/>
      <c r="H2603"/>
      <c r="I2603"/>
      <c r="J2603"/>
      <c r="K2603"/>
      <c r="L2603"/>
      <c r="M2603" s="2"/>
      <c r="N2603" s="2"/>
      <c r="O2603" s="2"/>
      <c r="P2603" s="2"/>
      <c r="Q2603" s="2"/>
      <c r="R2603" s="2"/>
      <c r="S2603" s="2"/>
      <c r="T2603" s="2"/>
      <c r="U2603" s="2"/>
      <c r="V2603" s="2"/>
    </row>
    <row r="2604" spans="1:22" s="127" customFormat="1" x14ac:dyDescent="0.25">
      <c r="A2604"/>
      <c r="B2604"/>
      <c r="C2604"/>
      <c r="D2604"/>
      <c r="E2604"/>
      <c r="F2604"/>
      <c r="G2604"/>
      <c r="H2604"/>
      <c r="I2604"/>
      <c r="J2604"/>
      <c r="K2604"/>
      <c r="L2604"/>
      <c r="M2604" s="2"/>
      <c r="N2604" s="2"/>
      <c r="O2604" s="2"/>
      <c r="P2604" s="2"/>
      <c r="Q2604" s="2"/>
      <c r="R2604" s="2"/>
      <c r="S2604" s="2"/>
      <c r="T2604" s="2"/>
      <c r="U2604" s="2"/>
      <c r="V2604" s="2"/>
    </row>
    <row r="2605" spans="1:22" s="127" customFormat="1" x14ac:dyDescent="0.25">
      <c r="A2605"/>
      <c r="B2605"/>
      <c r="C2605"/>
      <c r="D2605"/>
      <c r="E2605"/>
      <c r="F2605"/>
      <c r="G2605"/>
      <c r="H2605"/>
      <c r="I2605"/>
      <c r="J2605"/>
      <c r="K2605"/>
      <c r="L2605"/>
      <c r="M2605" s="2"/>
      <c r="N2605" s="2"/>
      <c r="O2605" s="2"/>
      <c r="P2605" s="2"/>
      <c r="Q2605" s="2"/>
      <c r="R2605" s="2"/>
      <c r="S2605" s="2"/>
      <c r="T2605" s="2"/>
      <c r="U2605" s="2"/>
      <c r="V2605" s="2"/>
    </row>
    <row r="2606" spans="1:22" s="127" customFormat="1" x14ac:dyDescent="0.25">
      <c r="A2606"/>
      <c r="B2606"/>
      <c r="C2606"/>
      <c r="D2606"/>
      <c r="E2606"/>
      <c r="F2606"/>
      <c r="G2606"/>
      <c r="H2606"/>
      <c r="I2606"/>
      <c r="J2606"/>
      <c r="K2606"/>
      <c r="L2606"/>
      <c r="M2606" s="2"/>
      <c r="N2606" s="2"/>
      <c r="O2606" s="2"/>
      <c r="P2606" s="2"/>
      <c r="Q2606" s="2"/>
      <c r="R2606" s="2"/>
      <c r="S2606" s="2"/>
      <c r="T2606" s="2"/>
      <c r="U2606" s="2"/>
      <c r="V2606" s="2"/>
    </row>
    <row r="2607" spans="1:22" s="127" customFormat="1" x14ac:dyDescent="0.25">
      <c r="A2607"/>
      <c r="B2607"/>
      <c r="C2607"/>
      <c r="D2607"/>
      <c r="E2607"/>
      <c r="F2607"/>
      <c r="G2607"/>
      <c r="H2607"/>
      <c r="I2607"/>
      <c r="J2607"/>
      <c r="K2607"/>
      <c r="L2607"/>
      <c r="M2607" s="2"/>
      <c r="N2607" s="2"/>
      <c r="O2607" s="2"/>
      <c r="P2607" s="2"/>
      <c r="Q2607" s="2"/>
      <c r="R2607" s="2"/>
      <c r="S2607" s="2"/>
      <c r="T2607" s="2"/>
      <c r="U2607" s="2"/>
      <c r="V2607" s="2"/>
    </row>
    <row r="2608" spans="1:22" s="127" customFormat="1" x14ac:dyDescent="0.25">
      <c r="A2608"/>
      <c r="B2608"/>
      <c r="C2608"/>
      <c r="D2608"/>
      <c r="E2608"/>
      <c r="F2608"/>
      <c r="G2608"/>
      <c r="H2608"/>
      <c r="I2608"/>
      <c r="J2608"/>
      <c r="K2608"/>
      <c r="L2608"/>
      <c r="M2608" s="2"/>
      <c r="N2608" s="2"/>
      <c r="O2608" s="2"/>
      <c r="P2608" s="2"/>
      <c r="Q2608" s="2"/>
      <c r="R2608" s="2"/>
      <c r="S2608" s="2"/>
      <c r="T2608" s="2"/>
      <c r="U2608" s="2"/>
      <c r="V2608" s="2"/>
    </row>
    <row r="2609" spans="1:22" s="127" customFormat="1" x14ac:dyDescent="0.25">
      <c r="A2609"/>
      <c r="B2609"/>
      <c r="C2609"/>
      <c r="D2609"/>
      <c r="E2609"/>
      <c r="F2609"/>
      <c r="G2609"/>
      <c r="H2609"/>
      <c r="I2609"/>
      <c r="J2609"/>
      <c r="K2609"/>
      <c r="L2609"/>
      <c r="M2609" s="2"/>
      <c r="N2609" s="2"/>
      <c r="O2609" s="2"/>
      <c r="P2609" s="2"/>
      <c r="Q2609" s="2"/>
      <c r="R2609" s="2"/>
      <c r="S2609" s="2"/>
      <c r="T2609" s="2"/>
      <c r="U2609" s="2"/>
      <c r="V2609" s="2"/>
    </row>
    <row r="2610" spans="1:22" s="127" customFormat="1" x14ac:dyDescent="0.25">
      <c r="A2610"/>
      <c r="B2610"/>
      <c r="C2610"/>
      <c r="D2610"/>
      <c r="E2610"/>
      <c r="F2610"/>
      <c r="G2610"/>
      <c r="H2610"/>
      <c r="I2610"/>
      <c r="J2610"/>
      <c r="K2610"/>
      <c r="L2610"/>
      <c r="M2610" s="2"/>
      <c r="N2610" s="2"/>
      <c r="O2610" s="2"/>
      <c r="P2610" s="2"/>
      <c r="Q2610" s="2"/>
      <c r="R2610" s="2"/>
      <c r="S2610" s="2"/>
      <c r="T2610" s="2"/>
      <c r="U2610" s="2"/>
      <c r="V2610" s="2"/>
    </row>
    <row r="2611" spans="1:22" s="127" customFormat="1" x14ac:dyDescent="0.25">
      <c r="A2611"/>
      <c r="B2611"/>
      <c r="C2611"/>
      <c r="D2611"/>
      <c r="E2611"/>
      <c r="F2611"/>
      <c r="G2611"/>
      <c r="H2611"/>
      <c r="I2611"/>
      <c r="J2611"/>
      <c r="K2611"/>
      <c r="L2611"/>
      <c r="M2611" s="2"/>
      <c r="N2611" s="2"/>
      <c r="O2611" s="2"/>
      <c r="P2611" s="2"/>
      <c r="Q2611" s="2"/>
      <c r="R2611" s="2"/>
      <c r="S2611" s="2"/>
      <c r="T2611" s="2"/>
      <c r="U2611" s="2"/>
      <c r="V2611" s="2"/>
    </row>
    <row r="2612" spans="1:22" s="127" customFormat="1" x14ac:dyDescent="0.25">
      <c r="A2612"/>
      <c r="B2612"/>
      <c r="C2612"/>
      <c r="D2612"/>
      <c r="E2612"/>
      <c r="F2612"/>
      <c r="G2612"/>
      <c r="H2612"/>
      <c r="I2612"/>
      <c r="J2612"/>
      <c r="K2612"/>
      <c r="L2612"/>
      <c r="M2612" s="2"/>
      <c r="N2612" s="2"/>
      <c r="O2612" s="2"/>
      <c r="P2612" s="2"/>
      <c r="Q2612" s="2"/>
      <c r="R2612" s="2"/>
      <c r="S2612" s="2"/>
      <c r="T2612" s="2"/>
      <c r="U2612" s="2"/>
      <c r="V2612" s="2"/>
    </row>
    <row r="2613" spans="1:22" s="127" customFormat="1" x14ac:dyDescent="0.25">
      <c r="A2613"/>
      <c r="B2613"/>
      <c r="C2613"/>
      <c r="D2613"/>
      <c r="E2613"/>
      <c r="F2613"/>
      <c r="G2613"/>
      <c r="H2613"/>
      <c r="I2613"/>
      <c r="J2613"/>
      <c r="K2613"/>
      <c r="L2613"/>
      <c r="M2613" s="2"/>
      <c r="N2613" s="2"/>
      <c r="O2613" s="2"/>
      <c r="P2613" s="2"/>
      <c r="Q2613" s="2"/>
      <c r="R2613" s="2"/>
      <c r="S2613" s="2"/>
      <c r="T2613" s="2"/>
      <c r="U2613" s="2"/>
      <c r="V2613" s="2"/>
    </row>
    <row r="2614" spans="1:22" s="127" customFormat="1" x14ac:dyDescent="0.25">
      <c r="A2614"/>
      <c r="B2614"/>
      <c r="C2614"/>
      <c r="D2614"/>
      <c r="E2614"/>
      <c r="F2614"/>
      <c r="G2614"/>
      <c r="H2614"/>
      <c r="I2614"/>
      <c r="J2614"/>
      <c r="K2614"/>
      <c r="L2614"/>
      <c r="M2614" s="2"/>
      <c r="N2614" s="2"/>
      <c r="O2614" s="2"/>
      <c r="P2614" s="2"/>
      <c r="Q2614" s="2"/>
      <c r="R2614" s="2"/>
      <c r="S2614" s="2"/>
      <c r="T2614" s="2"/>
      <c r="U2614" s="2"/>
      <c r="V2614" s="2"/>
    </row>
    <row r="2615" spans="1:22" s="127" customFormat="1" x14ac:dyDescent="0.25">
      <c r="A2615"/>
      <c r="B2615"/>
      <c r="C2615"/>
      <c r="D2615"/>
      <c r="E2615"/>
      <c r="F2615"/>
      <c r="G2615"/>
      <c r="H2615"/>
      <c r="I2615"/>
      <c r="J2615"/>
      <c r="K2615"/>
      <c r="L2615"/>
      <c r="M2615" s="2"/>
      <c r="N2615" s="2"/>
      <c r="O2615" s="2"/>
      <c r="P2615" s="2"/>
      <c r="Q2615" s="2"/>
      <c r="R2615" s="2"/>
      <c r="S2615" s="2"/>
      <c r="T2615" s="2"/>
      <c r="U2615" s="2"/>
      <c r="V2615" s="2"/>
    </row>
    <row r="2616" spans="1:22" s="127" customFormat="1" x14ac:dyDescent="0.25">
      <c r="A2616"/>
      <c r="B2616"/>
      <c r="C2616"/>
      <c r="D2616"/>
      <c r="E2616"/>
      <c r="F2616"/>
      <c r="G2616"/>
      <c r="H2616"/>
      <c r="I2616"/>
      <c r="J2616"/>
      <c r="K2616"/>
      <c r="L2616"/>
      <c r="M2616" s="2"/>
      <c r="N2616" s="2"/>
      <c r="O2616" s="2"/>
      <c r="P2616" s="2"/>
      <c r="Q2616" s="2"/>
      <c r="R2616" s="2"/>
      <c r="S2616" s="2"/>
      <c r="T2616" s="2"/>
      <c r="U2616" s="2"/>
      <c r="V2616" s="2"/>
    </row>
    <row r="2617" spans="1:22" s="127" customFormat="1" x14ac:dyDescent="0.25">
      <c r="A2617"/>
      <c r="B2617"/>
      <c r="C2617"/>
      <c r="D2617"/>
      <c r="E2617"/>
      <c r="F2617"/>
      <c r="G2617"/>
      <c r="H2617"/>
      <c r="I2617"/>
      <c r="J2617"/>
      <c r="K2617"/>
      <c r="L2617"/>
      <c r="M2617" s="2"/>
      <c r="N2617" s="2"/>
      <c r="O2617" s="2"/>
      <c r="P2617" s="2"/>
      <c r="Q2617" s="2"/>
      <c r="R2617" s="2"/>
      <c r="S2617" s="2"/>
      <c r="T2617" s="2"/>
      <c r="U2617" s="2"/>
      <c r="V2617" s="2"/>
    </row>
    <row r="2618" spans="1:22" s="127" customFormat="1" x14ac:dyDescent="0.25">
      <c r="A2618"/>
      <c r="B2618"/>
      <c r="C2618"/>
      <c r="D2618"/>
      <c r="E2618"/>
      <c r="F2618"/>
      <c r="G2618"/>
      <c r="H2618"/>
      <c r="I2618"/>
      <c r="J2618"/>
      <c r="K2618"/>
      <c r="L2618"/>
      <c r="M2618" s="2"/>
      <c r="N2618" s="2"/>
      <c r="O2618" s="2"/>
      <c r="P2618" s="2"/>
      <c r="Q2618" s="2"/>
      <c r="R2618" s="2"/>
      <c r="S2618" s="2"/>
      <c r="T2618" s="2"/>
      <c r="U2618" s="2"/>
      <c r="V2618" s="2"/>
    </row>
    <row r="2619" spans="1:22" s="127" customFormat="1" x14ac:dyDescent="0.25">
      <c r="A2619"/>
      <c r="B2619"/>
      <c r="C2619"/>
      <c r="D2619"/>
      <c r="E2619"/>
      <c r="F2619"/>
      <c r="G2619"/>
      <c r="H2619"/>
      <c r="I2619"/>
      <c r="J2619"/>
      <c r="K2619"/>
      <c r="L2619"/>
      <c r="M2619" s="2"/>
      <c r="N2619" s="2"/>
      <c r="O2619" s="2"/>
      <c r="P2619" s="2"/>
      <c r="Q2619" s="2"/>
      <c r="R2619" s="2"/>
      <c r="S2619" s="2"/>
      <c r="T2619" s="2"/>
      <c r="U2619" s="2"/>
      <c r="V2619" s="2"/>
    </row>
    <row r="2620" spans="1:22" s="127" customFormat="1" x14ac:dyDescent="0.25">
      <c r="A2620"/>
      <c r="B2620"/>
      <c r="C2620"/>
      <c r="D2620"/>
      <c r="E2620"/>
      <c r="F2620"/>
      <c r="G2620"/>
      <c r="H2620"/>
      <c r="I2620"/>
      <c r="J2620"/>
      <c r="K2620"/>
      <c r="L2620"/>
      <c r="M2620" s="2"/>
      <c r="N2620" s="2"/>
      <c r="O2620" s="2"/>
      <c r="P2620" s="2"/>
      <c r="Q2620" s="2"/>
      <c r="R2620" s="2"/>
      <c r="S2620" s="2"/>
      <c r="T2620" s="2"/>
      <c r="U2620" s="2"/>
      <c r="V2620" s="2"/>
    </row>
    <row r="2621" spans="1:22" s="127" customFormat="1" x14ac:dyDescent="0.25">
      <c r="A2621"/>
      <c r="B2621"/>
      <c r="C2621"/>
      <c r="D2621"/>
      <c r="E2621"/>
      <c r="F2621"/>
      <c r="G2621"/>
      <c r="H2621"/>
      <c r="I2621"/>
      <c r="J2621"/>
      <c r="K2621"/>
      <c r="L2621"/>
      <c r="M2621" s="2"/>
      <c r="N2621" s="2"/>
      <c r="O2621" s="2"/>
      <c r="P2621" s="2"/>
      <c r="Q2621" s="2"/>
      <c r="R2621" s="2"/>
      <c r="S2621" s="2"/>
      <c r="T2621" s="2"/>
      <c r="U2621" s="2"/>
      <c r="V2621" s="2"/>
    </row>
    <row r="2622" spans="1:22" s="127" customFormat="1" x14ac:dyDescent="0.25">
      <c r="A2622"/>
      <c r="B2622"/>
      <c r="C2622"/>
      <c r="D2622"/>
      <c r="E2622"/>
      <c r="F2622"/>
      <c r="G2622"/>
      <c r="H2622"/>
      <c r="I2622"/>
      <c r="J2622"/>
      <c r="K2622"/>
      <c r="L2622"/>
      <c r="M2622" s="2"/>
      <c r="N2622" s="2"/>
      <c r="O2622" s="2"/>
      <c r="P2622" s="2"/>
      <c r="Q2622" s="2"/>
      <c r="R2622" s="2"/>
      <c r="S2622" s="2"/>
      <c r="T2622" s="2"/>
      <c r="U2622" s="2"/>
      <c r="V2622" s="2"/>
    </row>
    <row r="2623" spans="1:22" s="127" customFormat="1" x14ac:dyDescent="0.25">
      <c r="A2623"/>
      <c r="B2623"/>
      <c r="C2623"/>
      <c r="D2623"/>
      <c r="E2623"/>
      <c r="F2623"/>
      <c r="G2623"/>
      <c r="H2623"/>
      <c r="I2623"/>
      <c r="J2623"/>
      <c r="K2623"/>
      <c r="L2623"/>
      <c r="M2623" s="2"/>
      <c r="N2623" s="2"/>
      <c r="O2623" s="2"/>
      <c r="P2623" s="2"/>
      <c r="Q2623" s="2"/>
      <c r="R2623" s="2"/>
      <c r="S2623" s="2"/>
      <c r="T2623" s="2"/>
      <c r="U2623" s="2"/>
      <c r="V2623" s="2"/>
    </row>
    <row r="2624" spans="1:22" s="127" customFormat="1" x14ac:dyDescent="0.25">
      <c r="A2624"/>
      <c r="B2624"/>
      <c r="C2624"/>
      <c r="D2624"/>
      <c r="E2624"/>
      <c r="F2624"/>
      <c r="G2624"/>
      <c r="H2624"/>
      <c r="I2624"/>
      <c r="J2624"/>
      <c r="K2624"/>
      <c r="L2624"/>
      <c r="M2624" s="2"/>
      <c r="N2624" s="2"/>
      <c r="O2624" s="2"/>
      <c r="P2624" s="2"/>
      <c r="Q2624" s="2"/>
      <c r="R2624" s="2"/>
      <c r="S2624" s="2"/>
      <c r="T2624" s="2"/>
      <c r="U2624" s="2"/>
      <c r="V2624" s="2"/>
    </row>
    <row r="2625" spans="1:22" s="127" customFormat="1" x14ac:dyDescent="0.25">
      <c r="A2625"/>
      <c r="B2625"/>
      <c r="C2625"/>
      <c r="D2625"/>
      <c r="E2625"/>
      <c r="F2625"/>
      <c r="G2625"/>
      <c r="H2625"/>
      <c r="I2625"/>
      <c r="J2625"/>
      <c r="K2625"/>
      <c r="L2625"/>
      <c r="M2625" s="2"/>
      <c r="N2625" s="2"/>
      <c r="O2625" s="2"/>
      <c r="P2625" s="2"/>
      <c r="Q2625" s="2"/>
      <c r="R2625" s="2"/>
      <c r="S2625" s="2"/>
      <c r="T2625" s="2"/>
      <c r="U2625" s="2"/>
      <c r="V2625" s="2"/>
    </row>
    <row r="2626" spans="1:22" s="127" customFormat="1" x14ac:dyDescent="0.25">
      <c r="A2626"/>
      <c r="B2626"/>
      <c r="C2626"/>
      <c r="D2626"/>
      <c r="E2626"/>
      <c r="F2626"/>
      <c r="G2626"/>
      <c r="H2626"/>
      <c r="I2626"/>
      <c r="J2626"/>
      <c r="K2626"/>
      <c r="L2626"/>
      <c r="M2626" s="2"/>
      <c r="N2626" s="2"/>
      <c r="O2626" s="2"/>
      <c r="P2626" s="2"/>
      <c r="Q2626" s="2"/>
      <c r="R2626" s="2"/>
      <c r="S2626" s="2"/>
      <c r="T2626" s="2"/>
      <c r="U2626" s="2"/>
      <c r="V2626" s="2"/>
    </row>
    <row r="2627" spans="1:22" s="127" customFormat="1" x14ac:dyDescent="0.25">
      <c r="A2627"/>
      <c r="B2627"/>
      <c r="C2627"/>
      <c r="D2627"/>
      <c r="E2627"/>
      <c r="F2627"/>
      <c r="G2627"/>
      <c r="H2627"/>
      <c r="I2627"/>
      <c r="J2627"/>
      <c r="K2627"/>
      <c r="L2627"/>
      <c r="M2627" s="2"/>
      <c r="N2627" s="2"/>
      <c r="O2627" s="2"/>
      <c r="P2627" s="2"/>
      <c r="Q2627" s="2"/>
      <c r="R2627" s="2"/>
      <c r="S2627" s="2"/>
      <c r="T2627" s="2"/>
      <c r="U2627" s="2"/>
      <c r="V2627" s="2"/>
    </row>
    <row r="2628" spans="1:22" s="127" customFormat="1" x14ac:dyDescent="0.25">
      <c r="A2628"/>
      <c r="B2628"/>
      <c r="C2628"/>
      <c r="D2628"/>
      <c r="E2628"/>
      <c r="F2628"/>
      <c r="G2628"/>
      <c r="H2628"/>
      <c r="I2628"/>
      <c r="J2628"/>
      <c r="K2628"/>
      <c r="L2628"/>
      <c r="M2628" s="2"/>
      <c r="N2628" s="2"/>
      <c r="O2628" s="2"/>
      <c r="P2628" s="2"/>
      <c r="Q2628" s="2"/>
      <c r="R2628" s="2"/>
      <c r="S2628" s="2"/>
      <c r="T2628" s="2"/>
      <c r="U2628" s="2"/>
      <c r="V2628" s="2"/>
    </row>
    <row r="2629" spans="1:22" s="127" customFormat="1" x14ac:dyDescent="0.25">
      <c r="A2629"/>
      <c r="B2629"/>
      <c r="C2629"/>
      <c r="D2629"/>
      <c r="E2629"/>
      <c r="F2629"/>
      <c r="G2629"/>
      <c r="H2629"/>
      <c r="I2629"/>
      <c r="J2629"/>
      <c r="K2629"/>
      <c r="L2629"/>
      <c r="M2629" s="2"/>
      <c r="N2629" s="2"/>
      <c r="O2629" s="2"/>
      <c r="P2629" s="2"/>
      <c r="Q2629" s="2"/>
      <c r="R2629" s="2"/>
      <c r="S2629" s="2"/>
      <c r="T2629" s="2"/>
      <c r="U2629" s="2"/>
      <c r="V2629" s="2"/>
    </row>
    <row r="2630" spans="1:22" s="127" customFormat="1" x14ac:dyDescent="0.25">
      <c r="A2630"/>
      <c r="B2630"/>
      <c r="C2630"/>
      <c r="D2630"/>
      <c r="E2630"/>
      <c r="F2630"/>
      <c r="G2630"/>
      <c r="H2630"/>
      <c r="I2630"/>
      <c r="J2630"/>
      <c r="K2630"/>
      <c r="L2630"/>
      <c r="M2630" s="2"/>
      <c r="N2630" s="2"/>
      <c r="O2630" s="2"/>
      <c r="P2630" s="2"/>
      <c r="Q2630" s="2"/>
      <c r="R2630" s="2"/>
      <c r="S2630" s="2"/>
      <c r="T2630" s="2"/>
      <c r="U2630" s="2"/>
      <c r="V2630" s="2"/>
    </row>
    <row r="2631" spans="1:22" s="127" customFormat="1" x14ac:dyDescent="0.25">
      <c r="A2631"/>
      <c r="B2631"/>
      <c r="C2631"/>
      <c r="D2631"/>
      <c r="E2631"/>
      <c r="F2631"/>
      <c r="G2631"/>
      <c r="H2631"/>
      <c r="I2631"/>
      <c r="J2631"/>
      <c r="K2631"/>
      <c r="L2631"/>
      <c r="M2631" s="2"/>
      <c r="N2631" s="2"/>
      <c r="O2631" s="2"/>
      <c r="P2631" s="2"/>
      <c r="Q2631" s="2"/>
      <c r="R2631" s="2"/>
      <c r="S2631" s="2"/>
      <c r="T2631" s="2"/>
      <c r="U2631" s="2"/>
      <c r="V2631" s="2"/>
    </row>
    <row r="2632" spans="1:22" s="127" customFormat="1" x14ac:dyDescent="0.25">
      <c r="A2632"/>
      <c r="B2632"/>
      <c r="C2632"/>
      <c r="D2632"/>
      <c r="E2632"/>
      <c r="F2632"/>
      <c r="G2632"/>
      <c r="H2632"/>
      <c r="I2632"/>
      <c r="J2632"/>
      <c r="K2632"/>
      <c r="L2632"/>
      <c r="M2632" s="2"/>
      <c r="N2632" s="2"/>
      <c r="O2632" s="2"/>
      <c r="P2632" s="2"/>
      <c r="Q2632" s="2"/>
      <c r="R2632" s="2"/>
      <c r="S2632" s="2"/>
      <c r="T2632" s="2"/>
      <c r="U2632" s="2"/>
      <c r="V2632" s="2"/>
    </row>
    <row r="2633" spans="1:22" s="127" customFormat="1" x14ac:dyDescent="0.25">
      <c r="A2633"/>
      <c r="B2633"/>
      <c r="C2633"/>
      <c r="D2633"/>
      <c r="E2633"/>
      <c r="F2633"/>
      <c r="G2633"/>
      <c r="H2633"/>
      <c r="I2633"/>
      <c r="J2633"/>
      <c r="K2633"/>
      <c r="L2633"/>
      <c r="M2633" s="2"/>
      <c r="N2633" s="2"/>
      <c r="O2633" s="2"/>
      <c r="P2633" s="2"/>
      <c r="Q2633" s="2"/>
      <c r="R2633" s="2"/>
      <c r="S2633" s="2"/>
      <c r="T2633" s="2"/>
      <c r="U2633" s="2"/>
      <c r="V2633" s="2"/>
    </row>
    <row r="2634" spans="1:22" s="127" customFormat="1" x14ac:dyDescent="0.25">
      <c r="A2634"/>
      <c r="B2634"/>
      <c r="C2634"/>
      <c r="D2634"/>
      <c r="E2634"/>
      <c r="F2634"/>
      <c r="G2634"/>
      <c r="H2634"/>
      <c r="I2634"/>
      <c r="J2634"/>
      <c r="K2634"/>
      <c r="L2634"/>
      <c r="M2634" s="2"/>
      <c r="N2634" s="2"/>
      <c r="O2634" s="2"/>
      <c r="P2634" s="2"/>
      <c r="Q2634" s="2"/>
      <c r="R2634" s="2"/>
      <c r="S2634" s="2"/>
      <c r="T2634" s="2"/>
      <c r="U2634" s="2"/>
      <c r="V2634" s="2"/>
    </row>
    <row r="2635" spans="1:22" s="127" customFormat="1" x14ac:dyDescent="0.25">
      <c r="A2635"/>
      <c r="B2635"/>
      <c r="C2635"/>
      <c r="D2635"/>
      <c r="E2635"/>
      <c r="F2635"/>
      <c r="G2635"/>
      <c r="H2635"/>
      <c r="I2635"/>
      <c r="J2635"/>
      <c r="K2635"/>
      <c r="L2635"/>
      <c r="M2635" s="2"/>
      <c r="N2635" s="2"/>
      <c r="O2635" s="2"/>
      <c r="P2635" s="2"/>
      <c r="Q2635" s="2"/>
      <c r="R2635" s="2"/>
      <c r="S2635" s="2"/>
      <c r="T2635" s="2"/>
      <c r="U2635" s="2"/>
      <c r="V2635" s="2"/>
    </row>
    <row r="2636" spans="1:22" s="127" customFormat="1" x14ac:dyDescent="0.25">
      <c r="A2636"/>
      <c r="B2636"/>
      <c r="C2636"/>
      <c r="D2636"/>
      <c r="E2636"/>
      <c r="F2636"/>
      <c r="G2636"/>
      <c r="H2636"/>
      <c r="I2636"/>
      <c r="J2636"/>
      <c r="K2636"/>
      <c r="L2636"/>
      <c r="M2636" s="2"/>
      <c r="N2636" s="2"/>
      <c r="O2636" s="2"/>
      <c r="P2636" s="2"/>
      <c r="Q2636" s="2"/>
      <c r="R2636" s="2"/>
      <c r="S2636" s="2"/>
      <c r="T2636" s="2"/>
      <c r="U2636" s="2"/>
      <c r="V2636" s="2"/>
    </row>
    <row r="2637" spans="1:22" s="127" customFormat="1" x14ac:dyDescent="0.25">
      <c r="A2637"/>
      <c r="B2637"/>
      <c r="C2637"/>
      <c r="D2637"/>
      <c r="E2637"/>
      <c r="F2637"/>
      <c r="G2637"/>
      <c r="H2637"/>
      <c r="I2637"/>
      <c r="J2637"/>
      <c r="K2637"/>
      <c r="L2637"/>
      <c r="M2637" s="2"/>
      <c r="N2637" s="2"/>
      <c r="O2637" s="2"/>
      <c r="P2637" s="2"/>
      <c r="Q2637" s="2"/>
      <c r="R2637" s="2"/>
      <c r="S2637" s="2"/>
      <c r="T2637" s="2"/>
      <c r="U2637" s="2"/>
      <c r="V2637" s="2"/>
    </row>
    <row r="2638" spans="1:22" s="127" customFormat="1" x14ac:dyDescent="0.25">
      <c r="A2638"/>
      <c r="B2638"/>
      <c r="C2638"/>
      <c r="D2638"/>
      <c r="E2638"/>
      <c r="F2638"/>
      <c r="G2638"/>
      <c r="H2638"/>
      <c r="I2638"/>
      <c r="J2638"/>
      <c r="K2638"/>
      <c r="L2638"/>
      <c r="M2638" s="2"/>
      <c r="N2638" s="2"/>
      <c r="O2638" s="2"/>
      <c r="P2638" s="2"/>
      <c r="Q2638" s="2"/>
      <c r="R2638" s="2"/>
      <c r="S2638" s="2"/>
      <c r="T2638" s="2"/>
      <c r="U2638" s="2"/>
      <c r="V2638" s="2"/>
    </row>
    <row r="2639" spans="1:22" s="127" customFormat="1" x14ac:dyDescent="0.25">
      <c r="A2639"/>
      <c r="B2639"/>
      <c r="C2639"/>
      <c r="D2639"/>
      <c r="E2639"/>
      <c r="F2639"/>
      <c r="G2639"/>
      <c r="H2639"/>
      <c r="I2639"/>
      <c r="J2639"/>
      <c r="K2639"/>
      <c r="L2639"/>
      <c r="M2639" s="2"/>
      <c r="N2639" s="2"/>
      <c r="O2639" s="2"/>
      <c r="P2639" s="2"/>
      <c r="Q2639" s="2"/>
      <c r="R2639" s="2"/>
      <c r="S2639" s="2"/>
      <c r="T2639" s="2"/>
      <c r="U2639" s="2"/>
      <c r="V2639" s="2"/>
    </row>
    <row r="2640" spans="1:22" s="127" customFormat="1" x14ac:dyDescent="0.25">
      <c r="A2640"/>
      <c r="B2640"/>
      <c r="C2640"/>
      <c r="D2640"/>
      <c r="E2640"/>
      <c r="F2640"/>
      <c r="G2640"/>
      <c r="H2640"/>
      <c r="I2640"/>
      <c r="J2640"/>
      <c r="K2640"/>
      <c r="L2640"/>
      <c r="M2640" s="2"/>
      <c r="N2640" s="2"/>
      <c r="O2640" s="2"/>
      <c r="P2640" s="2"/>
      <c r="Q2640" s="2"/>
      <c r="R2640" s="2"/>
      <c r="S2640" s="2"/>
      <c r="T2640" s="2"/>
      <c r="U2640" s="2"/>
      <c r="V2640" s="2"/>
    </row>
    <row r="2641" spans="1:22" s="127" customFormat="1" x14ac:dyDescent="0.25">
      <c r="A2641"/>
      <c r="B2641"/>
      <c r="C2641"/>
      <c r="D2641"/>
      <c r="E2641"/>
      <c r="F2641"/>
      <c r="G2641"/>
      <c r="H2641"/>
      <c r="I2641"/>
      <c r="J2641"/>
      <c r="K2641"/>
      <c r="L2641"/>
      <c r="M2641" s="2"/>
      <c r="N2641" s="2"/>
      <c r="O2641" s="2"/>
      <c r="P2641" s="2"/>
      <c r="Q2641" s="2"/>
      <c r="R2641" s="2"/>
      <c r="S2641" s="2"/>
      <c r="T2641" s="2"/>
      <c r="U2641" s="2"/>
      <c r="V2641" s="2"/>
    </row>
    <row r="2642" spans="1:22" s="127" customFormat="1" x14ac:dyDescent="0.25">
      <c r="A2642"/>
      <c r="B2642"/>
      <c r="C2642"/>
      <c r="D2642"/>
      <c r="E2642"/>
      <c r="F2642"/>
      <c r="G2642"/>
      <c r="H2642"/>
      <c r="I2642"/>
      <c r="J2642"/>
      <c r="K2642"/>
      <c r="L2642"/>
      <c r="M2642" s="2"/>
      <c r="N2642" s="2"/>
      <c r="O2642" s="2"/>
      <c r="P2642" s="2"/>
      <c r="Q2642" s="2"/>
      <c r="R2642" s="2"/>
      <c r="S2642" s="2"/>
      <c r="T2642" s="2"/>
      <c r="U2642" s="2"/>
      <c r="V2642" s="2"/>
    </row>
    <row r="2643" spans="1:22" s="127" customFormat="1" x14ac:dyDescent="0.25">
      <c r="A2643"/>
      <c r="B2643"/>
      <c r="C2643"/>
      <c r="D2643"/>
      <c r="E2643"/>
      <c r="F2643"/>
      <c r="G2643"/>
      <c r="H2643"/>
      <c r="I2643"/>
      <c r="J2643"/>
      <c r="K2643"/>
      <c r="L2643"/>
      <c r="M2643" s="2"/>
      <c r="N2643" s="2"/>
      <c r="O2643" s="2"/>
      <c r="P2643" s="2"/>
      <c r="Q2643" s="2"/>
      <c r="R2643" s="2"/>
      <c r="S2643" s="2"/>
      <c r="T2643" s="2"/>
      <c r="U2643" s="2"/>
      <c r="V2643" s="2"/>
    </row>
    <row r="2644" spans="1:22" s="127" customFormat="1" x14ac:dyDescent="0.25">
      <c r="A2644"/>
      <c r="B2644"/>
      <c r="C2644"/>
      <c r="D2644"/>
      <c r="E2644"/>
      <c r="F2644"/>
      <c r="G2644"/>
      <c r="H2644"/>
      <c r="I2644"/>
      <c r="J2644"/>
      <c r="K2644"/>
      <c r="L2644"/>
      <c r="M2644" s="2"/>
      <c r="N2644" s="2"/>
      <c r="O2644" s="2"/>
      <c r="P2644" s="2"/>
      <c r="Q2644" s="2"/>
      <c r="R2644" s="2"/>
      <c r="S2644" s="2"/>
      <c r="T2644" s="2"/>
      <c r="U2644" s="2"/>
      <c r="V2644" s="2"/>
    </row>
    <row r="2645" spans="1:22" s="127" customFormat="1" x14ac:dyDescent="0.25">
      <c r="A2645"/>
      <c r="B2645"/>
      <c r="C2645"/>
      <c r="D2645"/>
      <c r="E2645"/>
      <c r="F2645"/>
      <c r="G2645"/>
      <c r="H2645"/>
      <c r="I2645"/>
      <c r="J2645"/>
      <c r="K2645"/>
      <c r="L2645"/>
      <c r="M2645" s="2"/>
      <c r="N2645" s="2"/>
      <c r="O2645" s="2"/>
      <c r="P2645" s="2"/>
      <c r="Q2645" s="2"/>
      <c r="R2645" s="2"/>
      <c r="S2645" s="2"/>
      <c r="T2645" s="2"/>
      <c r="U2645" s="2"/>
      <c r="V2645" s="2"/>
    </row>
    <row r="2646" spans="1:22" s="127" customFormat="1" x14ac:dyDescent="0.25">
      <c r="A2646"/>
      <c r="B2646"/>
      <c r="C2646"/>
      <c r="D2646"/>
      <c r="E2646"/>
      <c r="F2646"/>
      <c r="G2646"/>
      <c r="H2646"/>
      <c r="I2646"/>
      <c r="J2646"/>
      <c r="K2646"/>
      <c r="L2646"/>
      <c r="M2646" s="2"/>
      <c r="N2646" s="2"/>
      <c r="O2646" s="2"/>
      <c r="P2646" s="2"/>
      <c r="Q2646" s="2"/>
      <c r="R2646" s="2"/>
      <c r="S2646" s="2"/>
      <c r="T2646" s="2"/>
      <c r="U2646" s="2"/>
      <c r="V2646" s="2"/>
    </row>
    <row r="2647" spans="1:22" s="127" customFormat="1" x14ac:dyDescent="0.25">
      <c r="A2647"/>
      <c r="B2647"/>
      <c r="C2647"/>
      <c r="D2647"/>
      <c r="E2647"/>
      <c r="F2647"/>
      <c r="G2647"/>
      <c r="H2647"/>
      <c r="I2647"/>
      <c r="J2647"/>
      <c r="K2647"/>
      <c r="L2647"/>
      <c r="M2647" s="2"/>
      <c r="N2647" s="2"/>
      <c r="O2647" s="2"/>
      <c r="P2647" s="2"/>
      <c r="Q2647" s="2"/>
      <c r="R2647" s="2"/>
      <c r="S2647" s="2"/>
      <c r="T2647" s="2"/>
      <c r="U2647" s="2"/>
      <c r="V2647" s="2"/>
    </row>
    <row r="2648" spans="1:22" s="127" customFormat="1" x14ac:dyDescent="0.25">
      <c r="A2648"/>
      <c r="B2648"/>
      <c r="C2648"/>
      <c r="D2648"/>
      <c r="E2648"/>
      <c r="F2648"/>
      <c r="G2648"/>
      <c r="H2648"/>
      <c r="I2648"/>
      <c r="J2648"/>
      <c r="K2648"/>
      <c r="L2648"/>
      <c r="M2648" s="2"/>
      <c r="N2648" s="2"/>
      <c r="O2648" s="2"/>
      <c r="P2648" s="2"/>
      <c r="Q2648" s="2"/>
      <c r="R2648" s="2"/>
      <c r="S2648" s="2"/>
      <c r="T2648" s="2"/>
      <c r="U2648" s="2"/>
      <c r="V2648" s="2"/>
    </row>
    <row r="2649" spans="1:22" s="127" customFormat="1" x14ac:dyDescent="0.25">
      <c r="A2649"/>
      <c r="B2649"/>
      <c r="C2649"/>
      <c r="D2649"/>
      <c r="E2649"/>
      <c r="F2649"/>
      <c r="G2649"/>
      <c r="H2649"/>
      <c r="I2649"/>
      <c r="J2649"/>
      <c r="K2649"/>
      <c r="L2649"/>
      <c r="M2649" s="2"/>
      <c r="N2649" s="2"/>
      <c r="O2649" s="2"/>
      <c r="P2649" s="2"/>
      <c r="Q2649" s="2"/>
      <c r="R2649" s="2"/>
      <c r="S2649" s="2"/>
      <c r="T2649" s="2"/>
      <c r="U2649" s="2"/>
      <c r="V2649" s="2"/>
    </row>
    <row r="2650" spans="1:22" s="127" customFormat="1" x14ac:dyDescent="0.25">
      <c r="A2650"/>
      <c r="B2650"/>
      <c r="C2650"/>
      <c r="D2650"/>
      <c r="E2650"/>
      <c r="F2650"/>
      <c r="G2650"/>
      <c r="H2650"/>
      <c r="I2650"/>
      <c r="J2650"/>
      <c r="K2650"/>
      <c r="L2650"/>
      <c r="M2650" s="2"/>
      <c r="N2650" s="2"/>
      <c r="O2650" s="2"/>
      <c r="P2650" s="2"/>
      <c r="Q2650" s="2"/>
      <c r="R2650" s="2"/>
      <c r="S2650" s="2"/>
      <c r="T2650" s="2"/>
      <c r="U2650" s="2"/>
      <c r="V2650" s="2"/>
    </row>
    <row r="2651" spans="1:22" s="127" customFormat="1" x14ac:dyDescent="0.25">
      <c r="A2651"/>
      <c r="B2651"/>
      <c r="C2651"/>
      <c r="D2651"/>
      <c r="E2651"/>
      <c r="F2651"/>
      <c r="G2651"/>
      <c r="H2651"/>
      <c r="I2651"/>
      <c r="J2651"/>
      <c r="K2651"/>
      <c r="L2651"/>
      <c r="M2651" s="2"/>
      <c r="N2651" s="2"/>
      <c r="O2651" s="2"/>
      <c r="P2651" s="2"/>
      <c r="Q2651" s="2"/>
      <c r="R2651" s="2"/>
      <c r="S2651" s="2"/>
      <c r="T2651" s="2"/>
      <c r="U2651" s="2"/>
      <c r="V2651" s="2"/>
    </row>
    <row r="2652" spans="1:22" s="127" customFormat="1" x14ac:dyDescent="0.25">
      <c r="A2652"/>
      <c r="B2652"/>
      <c r="C2652"/>
      <c r="D2652"/>
      <c r="E2652"/>
      <c r="F2652"/>
      <c r="G2652"/>
      <c r="H2652"/>
      <c r="I2652"/>
      <c r="J2652"/>
      <c r="K2652"/>
      <c r="L2652"/>
      <c r="M2652" s="2"/>
      <c r="N2652" s="2"/>
      <c r="O2652" s="2"/>
      <c r="P2652" s="2"/>
      <c r="Q2652" s="2"/>
      <c r="R2652" s="2"/>
      <c r="S2652" s="2"/>
      <c r="T2652" s="2"/>
      <c r="U2652" s="2"/>
      <c r="V2652" s="2"/>
    </row>
    <row r="2653" spans="1:22" s="127" customFormat="1" x14ac:dyDescent="0.25">
      <c r="A2653"/>
      <c r="B2653"/>
      <c r="C2653"/>
      <c r="D2653"/>
      <c r="E2653"/>
      <c r="F2653"/>
      <c r="G2653"/>
      <c r="H2653"/>
      <c r="I2653"/>
      <c r="J2653"/>
      <c r="K2653"/>
      <c r="L2653"/>
      <c r="M2653" s="2"/>
      <c r="N2653" s="2"/>
      <c r="O2653" s="2"/>
      <c r="P2653" s="2"/>
      <c r="Q2653" s="2"/>
      <c r="R2653" s="2"/>
      <c r="S2653" s="2"/>
      <c r="T2653" s="2"/>
      <c r="U2653" s="2"/>
      <c r="V2653" s="2"/>
    </row>
    <row r="2654" spans="1:22" s="127" customFormat="1" x14ac:dyDescent="0.25">
      <c r="A2654"/>
      <c r="B2654"/>
      <c r="C2654"/>
      <c r="D2654"/>
      <c r="E2654"/>
      <c r="F2654"/>
      <c r="G2654"/>
      <c r="H2654"/>
      <c r="I2654"/>
      <c r="J2654"/>
      <c r="K2654"/>
      <c r="L2654"/>
      <c r="M2654" s="2"/>
      <c r="N2654" s="2"/>
      <c r="O2654" s="2"/>
      <c r="P2654" s="2"/>
      <c r="Q2654" s="2"/>
      <c r="R2654" s="2"/>
      <c r="S2654" s="2"/>
      <c r="T2654" s="2"/>
      <c r="U2654" s="2"/>
      <c r="V2654" s="2"/>
    </row>
    <row r="2655" spans="1:22" s="127" customFormat="1" x14ac:dyDescent="0.25">
      <c r="A2655"/>
      <c r="B2655"/>
      <c r="C2655"/>
      <c r="D2655"/>
      <c r="E2655"/>
      <c r="F2655"/>
      <c r="G2655"/>
      <c r="H2655"/>
      <c r="I2655"/>
      <c r="J2655"/>
      <c r="K2655"/>
      <c r="L2655"/>
      <c r="M2655" s="2"/>
      <c r="N2655" s="2"/>
      <c r="O2655" s="2"/>
      <c r="P2655" s="2"/>
      <c r="Q2655" s="2"/>
      <c r="R2655" s="2"/>
      <c r="S2655" s="2"/>
      <c r="T2655" s="2"/>
      <c r="U2655" s="2"/>
      <c r="V2655" s="2"/>
    </row>
    <row r="2656" spans="1:22" s="127" customFormat="1" x14ac:dyDescent="0.25">
      <c r="A2656"/>
      <c r="B2656"/>
      <c r="C2656"/>
      <c r="D2656"/>
      <c r="E2656"/>
      <c r="F2656"/>
      <c r="G2656"/>
      <c r="H2656"/>
      <c r="I2656"/>
      <c r="J2656"/>
      <c r="K2656"/>
      <c r="L2656"/>
      <c r="M2656" s="2"/>
      <c r="N2656" s="2"/>
      <c r="O2656" s="2"/>
      <c r="P2656" s="2"/>
      <c r="Q2656" s="2"/>
      <c r="R2656" s="2"/>
      <c r="S2656" s="2"/>
      <c r="T2656" s="2"/>
      <c r="U2656" s="2"/>
      <c r="V2656" s="2"/>
    </row>
    <row r="2657" spans="1:22" s="127" customFormat="1" x14ac:dyDescent="0.25">
      <c r="A2657"/>
      <c r="B2657"/>
      <c r="C2657"/>
      <c r="D2657"/>
      <c r="E2657"/>
      <c r="F2657"/>
      <c r="G2657"/>
      <c r="H2657"/>
      <c r="I2657"/>
      <c r="J2657"/>
      <c r="K2657"/>
      <c r="L2657"/>
      <c r="M2657" s="2"/>
      <c r="N2657" s="2"/>
      <c r="O2657" s="2"/>
      <c r="P2657" s="2"/>
      <c r="Q2657" s="2"/>
      <c r="R2657" s="2"/>
      <c r="S2657" s="2"/>
      <c r="T2657" s="2"/>
      <c r="U2657" s="2"/>
      <c r="V2657" s="2"/>
    </row>
    <row r="2658" spans="1:22" s="127" customFormat="1" x14ac:dyDescent="0.25">
      <c r="A2658"/>
      <c r="B2658"/>
      <c r="C2658"/>
      <c r="D2658"/>
      <c r="E2658"/>
      <c r="F2658"/>
      <c r="G2658"/>
      <c r="H2658"/>
      <c r="I2658"/>
      <c r="J2658"/>
      <c r="K2658"/>
      <c r="L2658"/>
      <c r="M2658" s="2"/>
      <c r="N2658" s="2"/>
      <c r="O2658" s="2"/>
      <c r="P2658" s="2"/>
      <c r="Q2658" s="2"/>
      <c r="R2658" s="2"/>
      <c r="S2658" s="2"/>
      <c r="T2658" s="2"/>
      <c r="U2658" s="2"/>
      <c r="V2658" s="2"/>
    </row>
    <row r="2659" spans="1:22" s="127" customFormat="1" x14ac:dyDescent="0.25">
      <c r="A2659"/>
      <c r="B2659"/>
      <c r="C2659"/>
      <c r="D2659"/>
      <c r="E2659"/>
      <c r="F2659"/>
      <c r="G2659"/>
      <c r="H2659"/>
      <c r="I2659"/>
      <c r="J2659"/>
      <c r="K2659"/>
      <c r="L2659"/>
      <c r="M2659" s="2"/>
      <c r="N2659" s="2"/>
      <c r="O2659" s="2"/>
      <c r="P2659" s="2"/>
      <c r="Q2659" s="2"/>
      <c r="R2659" s="2"/>
      <c r="S2659" s="2"/>
      <c r="T2659" s="2"/>
      <c r="U2659" s="2"/>
      <c r="V2659" s="2"/>
    </row>
    <row r="2660" spans="1:22" s="127" customFormat="1" x14ac:dyDescent="0.25">
      <c r="A2660"/>
      <c r="B2660"/>
      <c r="C2660"/>
      <c r="D2660"/>
      <c r="E2660"/>
      <c r="F2660"/>
      <c r="G2660"/>
      <c r="H2660"/>
      <c r="I2660"/>
      <c r="J2660"/>
      <c r="K2660"/>
      <c r="L2660"/>
      <c r="M2660" s="2"/>
      <c r="N2660" s="2"/>
      <c r="O2660" s="2"/>
      <c r="P2660" s="2"/>
      <c r="Q2660" s="2"/>
      <c r="R2660" s="2"/>
      <c r="S2660" s="2"/>
      <c r="T2660" s="2"/>
      <c r="U2660" s="2"/>
      <c r="V2660" s="2"/>
    </row>
    <row r="2661" spans="1:22" s="127" customFormat="1" x14ac:dyDescent="0.25">
      <c r="A2661"/>
      <c r="B2661"/>
      <c r="C2661"/>
      <c r="D2661"/>
      <c r="E2661"/>
      <c r="F2661"/>
      <c r="G2661"/>
      <c r="H2661"/>
      <c r="I2661"/>
      <c r="J2661"/>
      <c r="K2661"/>
      <c r="L2661"/>
      <c r="M2661" s="2"/>
      <c r="N2661" s="2"/>
      <c r="O2661" s="2"/>
      <c r="P2661" s="2"/>
      <c r="Q2661" s="2"/>
      <c r="R2661" s="2"/>
      <c r="S2661" s="2"/>
      <c r="T2661" s="2"/>
      <c r="U2661" s="2"/>
      <c r="V2661" s="2"/>
    </row>
    <row r="2662" spans="1:22" s="127" customFormat="1" x14ac:dyDescent="0.25">
      <c r="A2662"/>
      <c r="B2662"/>
      <c r="C2662"/>
      <c r="D2662"/>
      <c r="E2662"/>
      <c r="F2662"/>
      <c r="G2662"/>
      <c r="H2662"/>
      <c r="I2662"/>
      <c r="J2662"/>
      <c r="K2662"/>
      <c r="L2662"/>
      <c r="M2662" s="2"/>
      <c r="N2662" s="2"/>
      <c r="O2662" s="2"/>
      <c r="P2662" s="2"/>
      <c r="Q2662" s="2"/>
      <c r="R2662" s="2"/>
      <c r="S2662" s="2"/>
      <c r="T2662" s="2"/>
      <c r="U2662" s="2"/>
      <c r="V2662" s="2"/>
    </row>
    <row r="2663" spans="1:22" s="127" customFormat="1" x14ac:dyDescent="0.25">
      <c r="A2663"/>
      <c r="B2663"/>
      <c r="C2663"/>
      <c r="D2663"/>
      <c r="E2663"/>
      <c r="F2663"/>
      <c r="G2663"/>
      <c r="H2663"/>
      <c r="I2663"/>
      <c r="J2663"/>
      <c r="K2663"/>
      <c r="L2663"/>
      <c r="M2663" s="2"/>
      <c r="N2663" s="2"/>
      <c r="O2663" s="2"/>
      <c r="P2663" s="2"/>
      <c r="Q2663" s="2"/>
      <c r="R2663" s="2"/>
      <c r="S2663" s="2"/>
      <c r="T2663" s="2"/>
      <c r="U2663" s="2"/>
      <c r="V2663" s="2"/>
    </row>
    <row r="2664" spans="1:22" s="127" customFormat="1" x14ac:dyDescent="0.25">
      <c r="A2664"/>
      <c r="B2664"/>
      <c r="C2664"/>
      <c r="D2664"/>
      <c r="E2664"/>
      <c r="F2664"/>
      <c r="G2664"/>
      <c r="H2664"/>
      <c r="I2664"/>
      <c r="J2664"/>
      <c r="K2664"/>
      <c r="L2664"/>
      <c r="M2664" s="2"/>
      <c r="N2664" s="2"/>
      <c r="O2664" s="2"/>
      <c r="P2664" s="2"/>
      <c r="Q2664" s="2"/>
      <c r="R2664" s="2"/>
      <c r="S2664" s="2"/>
      <c r="T2664" s="2"/>
      <c r="U2664" s="2"/>
      <c r="V2664" s="2"/>
    </row>
    <row r="2665" spans="1:22" s="127" customFormat="1" x14ac:dyDescent="0.25">
      <c r="A2665"/>
      <c r="B2665"/>
      <c r="C2665"/>
      <c r="D2665"/>
      <c r="E2665"/>
      <c r="F2665"/>
      <c r="G2665"/>
      <c r="H2665"/>
      <c r="I2665"/>
      <c r="J2665"/>
      <c r="K2665"/>
      <c r="L2665"/>
      <c r="M2665" s="2"/>
      <c r="N2665" s="2"/>
      <c r="O2665" s="2"/>
      <c r="P2665" s="2"/>
      <c r="Q2665" s="2"/>
      <c r="R2665" s="2"/>
      <c r="S2665" s="2"/>
      <c r="T2665" s="2"/>
      <c r="U2665" s="2"/>
      <c r="V2665" s="2"/>
    </row>
    <row r="2666" spans="1:22" s="127" customFormat="1" x14ac:dyDescent="0.25">
      <c r="A2666"/>
      <c r="B2666"/>
      <c r="C2666"/>
      <c r="D2666"/>
      <c r="E2666"/>
      <c r="F2666"/>
      <c r="G2666"/>
      <c r="H2666"/>
      <c r="I2666"/>
      <c r="J2666"/>
      <c r="K2666"/>
      <c r="L2666"/>
      <c r="M2666" s="2"/>
      <c r="N2666" s="2"/>
      <c r="O2666" s="2"/>
      <c r="P2666" s="2"/>
      <c r="Q2666" s="2"/>
      <c r="R2666" s="2"/>
      <c r="S2666" s="2"/>
      <c r="T2666" s="2"/>
      <c r="U2666" s="2"/>
      <c r="V2666" s="2"/>
    </row>
    <row r="2667" spans="1:22" s="127" customFormat="1" x14ac:dyDescent="0.25">
      <c r="A2667"/>
      <c r="B2667"/>
      <c r="C2667"/>
      <c r="D2667"/>
      <c r="E2667"/>
      <c r="F2667"/>
      <c r="G2667"/>
      <c r="H2667"/>
      <c r="I2667"/>
      <c r="J2667"/>
      <c r="K2667"/>
      <c r="L2667"/>
      <c r="M2667" s="2"/>
      <c r="N2667" s="2"/>
      <c r="O2667" s="2"/>
      <c r="P2667" s="2"/>
      <c r="Q2667" s="2"/>
      <c r="R2667" s="2"/>
      <c r="S2667" s="2"/>
      <c r="T2667" s="2"/>
      <c r="U2667" s="2"/>
      <c r="V2667" s="2"/>
    </row>
    <row r="2668" spans="1:22" s="127" customFormat="1" x14ac:dyDescent="0.25">
      <c r="A2668"/>
      <c r="B2668"/>
      <c r="C2668"/>
      <c r="D2668"/>
      <c r="E2668"/>
      <c r="F2668"/>
      <c r="G2668"/>
      <c r="H2668"/>
      <c r="I2668"/>
      <c r="J2668"/>
      <c r="K2668"/>
      <c r="L2668"/>
      <c r="M2668" s="2"/>
      <c r="N2668" s="2"/>
      <c r="O2668" s="2"/>
      <c r="P2668" s="2"/>
      <c r="Q2668" s="2"/>
      <c r="R2668" s="2"/>
      <c r="S2668" s="2"/>
      <c r="T2668" s="2"/>
      <c r="U2668" s="2"/>
      <c r="V2668" s="2"/>
    </row>
    <row r="2669" spans="1:22" s="127" customFormat="1" x14ac:dyDescent="0.25">
      <c r="A2669"/>
      <c r="B2669"/>
      <c r="C2669"/>
      <c r="D2669"/>
      <c r="E2669"/>
      <c r="F2669"/>
      <c r="G2669"/>
      <c r="H2669"/>
      <c r="I2669"/>
      <c r="J2669"/>
      <c r="K2669"/>
      <c r="L2669"/>
      <c r="M2669" s="2"/>
      <c r="N2669" s="2"/>
      <c r="O2669" s="2"/>
      <c r="P2669" s="2"/>
      <c r="Q2669" s="2"/>
      <c r="R2669" s="2"/>
      <c r="S2669" s="2"/>
      <c r="T2669" s="2"/>
      <c r="U2669" s="2"/>
      <c r="V2669" s="2"/>
    </row>
    <row r="2670" spans="1:22" s="127" customFormat="1" x14ac:dyDescent="0.25">
      <c r="A2670"/>
      <c r="B2670"/>
      <c r="C2670"/>
      <c r="D2670"/>
      <c r="E2670"/>
      <c r="F2670"/>
      <c r="G2670"/>
      <c r="H2670"/>
      <c r="I2670"/>
      <c r="J2670"/>
      <c r="K2670"/>
      <c r="L2670"/>
      <c r="M2670" s="2"/>
      <c r="N2670" s="2"/>
      <c r="O2670" s="2"/>
      <c r="P2670" s="2"/>
      <c r="Q2670" s="2"/>
      <c r="R2670" s="2"/>
      <c r="S2670" s="2"/>
      <c r="T2670" s="2"/>
      <c r="U2670" s="2"/>
      <c r="V2670" s="2"/>
    </row>
    <row r="2671" spans="1:22" s="127" customFormat="1" x14ac:dyDescent="0.25">
      <c r="A2671"/>
      <c r="B2671"/>
      <c r="C2671"/>
      <c r="D2671"/>
      <c r="E2671"/>
      <c r="F2671"/>
      <c r="G2671"/>
      <c r="H2671"/>
      <c r="I2671"/>
      <c r="J2671"/>
      <c r="K2671"/>
      <c r="L2671"/>
      <c r="M2671" s="2"/>
      <c r="N2671" s="2"/>
      <c r="O2671" s="2"/>
      <c r="P2671" s="2"/>
      <c r="Q2671" s="2"/>
      <c r="R2671" s="2"/>
      <c r="S2671" s="2"/>
      <c r="T2671" s="2"/>
      <c r="U2671" s="2"/>
      <c r="V2671" s="2"/>
    </row>
    <row r="2672" spans="1:22" s="127" customFormat="1" x14ac:dyDescent="0.25">
      <c r="A2672"/>
      <c r="B2672"/>
      <c r="C2672"/>
      <c r="D2672"/>
      <c r="E2672"/>
      <c r="F2672"/>
      <c r="G2672"/>
      <c r="H2672"/>
      <c r="I2672"/>
      <c r="J2672"/>
      <c r="K2672"/>
      <c r="L2672"/>
      <c r="M2672" s="2"/>
      <c r="N2672" s="2"/>
      <c r="O2672" s="2"/>
      <c r="P2672" s="2"/>
      <c r="Q2672" s="2"/>
      <c r="R2672" s="2"/>
      <c r="S2672" s="2"/>
      <c r="T2672" s="2"/>
      <c r="U2672" s="2"/>
      <c r="V2672" s="2"/>
    </row>
    <row r="2673" spans="1:22" s="127" customFormat="1" x14ac:dyDescent="0.25">
      <c r="A2673"/>
      <c r="B2673"/>
      <c r="C2673"/>
      <c r="D2673"/>
      <c r="E2673"/>
      <c r="F2673"/>
      <c r="G2673"/>
      <c r="H2673"/>
      <c r="I2673"/>
      <c r="J2673"/>
      <c r="K2673"/>
      <c r="L2673"/>
      <c r="M2673" s="2"/>
      <c r="N2673" s="2"/>
      <c r="O2673" s="2"/>
      <c r="P2673" s="2"/>
      <c r="Q2673" s="2"/>
      <c r="R2673" s="2"/>
      <c r="S2673" s="2"/>
      <c r="T2673" s="2"/>
      <c r="U2673" s="2"/>
      <c r="V2673" s="2"/>
    </row>
    <row r="2674" spans="1:22" s="127" customFormat="1" x14ac:dyDescent="0.25">
      <c r="A2674"/>
      <c r="B2674"/>
      <c r="C2674"/>
      <c r="D2674"/>
      <c r="E2674"/>
      <c r="F2674"/>
      <c r="G2674"/>
      <c r="H2674"/>
      <c r="I2674"/>
      <c r="J2674"/>
      <c r="K2674"/>
      <c r="L2674"/>
      <c r="M2674" s="2"/>
      <c r="N2674" s="2"/>
      <c r="O2674" s="2"/>
      <c r="P2674" s="2"/>
      <c r="Q2674" s="2"/>
      <c r="R2674" s="2"/>
      <c r="S2674" s="2"/>
      <c r="T2674" s="2"/>
      <c r="U2674" s="2"/>
      <c r="V2674" s="2"/>
    </row>
    <row r="2675" spans="1:22" s="127" customFormat="1" x14ac:dyDescent="0.25">
      <c r="A2675"/>
      <c r="B2675"/>
      <c r="C2675"/>
      <c r="D2675"/>
      <c r="E2675"/>
      <c r="F2675"/>
      <c r="G2675"/>
      <c r="H2675"/>
      <c r="I2675"/>
      <c r="J2675"/>
      <c r="K2675"/>
      <c r="L2675"/>
      <c r="M2675" s="2"/>
      <c r="N2675" s="2"/>
      <c r="O2675" s="2"/>
      <c r="P2675" s="2"/>
      <c r="Q2675" s="2"/>
      <c r="R2675" s="2"/>
      <c r="S2675" s="2"/>
      <c r="T2675" s="2"/>
      <c r="U2675" s="2"/>
      <c r="V2675" s="2"/>
    </row>
    <row r="2676" spans="1:22" s="127" customFormat="1" x14ac:dyDescent="0.25">
      <c r="A2676"/>
      <c r="B2676"/>
      <c r="C2676"/>
      <c r="D2676"/>
      <c r="E2676"/>
      <c r="F2676"/>
      <c r="G2676"/>
      <c r="H2676"/>
      <c r="I2676"/>
      <c r="J2676"/>
      <c r="K2676"/>
      <c r="L2676"/>
      <c r="M2676" s="2"/>
      <c r="N2676" s="2"/>
      <c r="O2676" s="2"/>
      <c r="P2676" s="2"/>
      <c r="Q2676" s="2"/>
      <c r="R2676" s="2"/>
      <c r="S2676" s="2"/>
      <c r="T2676" s="2"/>
      <c r="U2676" s="2"/>
      <c r="V2676" s="2"/>
    </row>
    <row r="2677" spans="1:22" s="127" customFormat="1" x14ac:dyDescent="0.25">
      <c r="A2677"/>
      <c r="B2677"/>
      <c r="C2677"/>
      <c r="D2677"/>
      <c r="E2677"/>
      <c r="F2677"/>
      <c r="G2677"/>
      <c r="H2677"/>
      <c r="I2677"/>
      <c r="J2677"/>
      <c r="K2677"/>
      <c r="L2677"/>
      <c r="M2677" s="2"/>
      <c r="N2677" s="2"/>
      <c r="O2677" s="2"/>
      <c r="P2677" s="2"/>
      <c r="Q2677" s="2"/>
      <c r="R2677" s="2"/>
      <c r="S2677" s="2"/>
      <c r="T2677" s="2"/>
      <c r="U2677" s="2"/>
      <c r="V2677" s="2"/>
    </row>
    <row r="2678" spans="1:22" s="127" customFormat="1" x14ac:dyDescent="0.25">
      <c r="A2678"/>
      <c r="B2678"/>
      <c r="C2678"/>
      <c r="D2678"/>
      <c r="E2678"/>
      <c r="F2678"/>
      <c r="G2678"/>
      <c r="H2678"/>
      <c r="I2678"/>
      <c r="J2678"/>
      <c r="K2678"/>
      <c r="L2678"/>
      <c r="M2678" s="2"/>
      <c r="N2678" s="2"/>
      <c r="O2678" s="2"/>
      <c r="P2678" s="2"/>
      <c r="Q2678" s="2"/>
      <c r="R2678" s="2"/>
      <c r="S2678" s="2"/>
      <c r="T2678" s="2"/>
      <c r="U2678" s="2"/>
      <c r="V2678" s="2"/>
    </row>
    <row r="2679" spans="1:22" s="127" customFormat="1" x14ac:dyDescent="0.25">
      <c r="A2679"/>
      <c r="B2679"/>
      <c r="C2679"/>
      <c r="D2679"/>
      <c r="E2679"/>
      <c r="F2679"/>
      <c r="G2679"/>
      <c r="H2679"/>
      <c r="I2679"/>
      <c r="J2679"/>
      <c r="K2679"/>
      <c r="L2679"/>
      <c r="M2679" s="2"/>
      <c r="N2679" s="2"/>
      <c r="O2679" s="2"/>
      <c r="P2679" s="2"/>
      <c r="Q2679" s="2"/>
      <c r="R2679" s="2"/>
      <c r="S2679" s="2"/>
      <c r="T2679" s="2"/>
      <c r="U2679" s="2"/>
      <c r="V2679" s="2"/>
    </row>
    <row r="2680" spans="1:22" s="127" customFormat="1" x14ac:dyDescent="0.25">
      <c r="A2680"/>
      <c r="B2680"/>
      <c r="C2680"/>
      <c r="D2680"/>
      <c r="E2680"/>
      <c r="F2680"/>
      <c r="G2680"/>
      <c r="H2680"/>
      <c r="I2680"/>
      <c r="J2680"/>
      <c r="K2680"/>
      <c r="L2680"/>
      <c r="M2680" s="2"/>
      <c r="N2680" s="2"/>
      <c r="O2680" s="2"/>
      <c r="P2680" s="2"/>
      <c r="Q2680" s="2"/>
      <c r="R2680" s="2"/>
      <c r="S2680" s="2"/>
      <c r="T2680" s="2"/>
      <c r="U2680" s="2"/>
      <c r="V2680" s="2"/>
    </row>
    <row r="2681" spans="1:22" s="127" customFormat="1" x14ac:dyDescent="0.25">
      <c r="A2681"/>
      <c r="B2681"/>
      <c r="C2681"/>
      <c r="D2681"/>
      <c r="E2681"/>
      <c r="F2681"/>
      <c r="G2681"/>
      <c r="H2681"/>
      <c r="I2681"/>
      <c r="J2681"/>
      <c r="K2681"/>
      <c r="L2681"/>
      <c r="M2681" s="2"/>
      <c r="N2681" s="2"/>
      <c r="O2681" s="2"/>
      <c r="P2681" s="2"/>
      <c r="Q2681" s="2"/>
      <c r="R2681" s="2"/>
      <c r="S2681" s="2"/>
      <c r="T2681" s="2"/>
      <c r="U2681" s="2"/>
      <c r="V2681" s="2"/>
    </row>
    <row r="2682" spans="1:22" s="127" customFormat="1" x14ac:dyDescent="0.25">
      <c r="A2682"/>
      <c r="B2682"/>
      <c r="C2682"/>
      <c r="D2682"/>
      <c r="E2682"/>
      <c r="F2682"/>
      <c r="G2682"/>
      <c r="H2682"/>
      <c r="I2682"/>
      <c r="J2682"/>
      <c r="K2682"/>
      <c r="L2682"/>
      <c r="M2682" s="2"/>
      <c r="N2682" s="2"/>
      <c r="O2682" s="2"/>
      <c r="P2682" s="2"/>
      <c r="Q2682" s="2"/>
      <c r="R2682" s="2"/>
      <c r="S2682" s="2"/>
      <c r="T2682" s="2"/>
      <c r="U2682" s="2"/>
      <c r="V2682" s="2"/>
    </row>
    <row r="2683" spans="1:22" s="127" customFormat="1" x14ac:dyDescent="0.25">
      <c r="A2683"/>
      <c r="B2683"/>
      <c r="C2683"/>
      <c r="D2683"/>
      <c r="E2683"/>
      <c r="F2683"/>
      <c r="G2683"/>
      <c r="H2683"/>
      <c r="I2683"/>
      <c r="J2683"/>
      <c r="K2683"/>
      <c r="L2683"/>
      <c r="M2683" s="2"/>
      <c r="N2683" s="2"/>
      <c r="O2683" s="2"/>
      <c r="P2683" s="2"/>
      <c r="Q2683" s="2"/>
      <c r="R2683" s="2"/>
      <c r="S2683" s="2"/>
      <c r="T2683" s="2"/>
      <c r="U2683" s="2"/>
      <c r="V2683" s="2"/>
    </row>
    <row r="2684" spans="1:22" s="127" customFormat="1" x14ac:dyDescent="0.25">
      <c r="A2684"/>
      <c r="B2684"/>
      <c r="C2684"/>
      <c r="D2684"/>
      <c r="E2684"/>
      <c r="F2684"/>
      <c r="G2684"/>
      <c r="H2684"/>
      <c r="I2684"/>
      <c r="J2684"/>
      <c r="K2684"/>
      <c r="L2684"/>
      <c r="M2684" s="2"/>
      <c r="N2684" s="2"/>
      <c r="O2684" s="2"/>
      <c r="P2684" s="2"/>
      <c r="Q2684" s="2"/>
      <c r="R2684" s="2"/>
      <c r="S2684" s="2"/>
      <c r="T2684" s="2"/>
      <c r="U2684" s="2"/>
      <c r="V2684" s="2"/>
    </row>
    <row r="2685" spans="1:22" s="127" customFormat="1" x14ac:dyDescent="0.25">
      <c r="A2685"/>
      <c r="B2685"/>
      <c r="C2685"/>
      <c r="D2685"/>
      <c r="E2685"/>
      <c r="F2685"/>
      <c r="G2685"/>
      <c r="H2685"/>
      <c r="I2685"/>
      <c r="J2685"/>
      <c r="K2685"/>
      <c r="L2685"/>
      <c r="M2685" s="2"/>
      <c r="N2685" s="2"/>
      <c r="O2685" s="2"/>
      <c r="P2685" s="2"/>
      <c r="Q2685" s="2"/>
      <c r="R2685" s="2"/>
      <c r="S2685" s="2"/>
      <c r="T2685" s="2"/>
      <c r="U2685" s="2"/>
      <c r="V2685" s="2"/>
    </row>
    <row r="2686" spans="1:22" s="127" customFormat="1" x14ac:dyDescent="0.25">
      <c r="A2686"/>
      <c r="B2686"/>
      <c r="C2686"/>
      <c r="D2686"/>
      <c r="E2686"/>
      <c r="F2686"/>
      <c r="G2686"/>
      <c r="H2686"/>
      <c r="I2686"/>
      <c r="J2686"/>
      <c r="K2686"/>
      <c r="L2686"/>
      <c r="M2686" s="2"/>
      <c r="N2686" s="2"/>
      <c r="O2686" s="2"/>
      <c r="P2686" s="2"/>
      <c r="Q2686" s="2"/>
      <c r="R2686" s="2"/>
      <c r="S2686" s="2"/>
      <c r="T2686" s="2"/>
      <c r="U2686" s="2"/>
      <c r="V2686" s="2"/>
    </row>
    <row r="2687" spans="1:22" s="127" customFormat="1" x14ac:dyDescent="0.25">
      <c r="A2687"/>
      <c r="B2687"/>
      <c r="C2687"/>
      <c r="D2687"/>
      <c r="E2687"/>
      <c r="F2687"/>
      <c r="G2687"/>
      <c r="H2687"/>
      <c r="I2687"/>
      <c r="J2687"/>
      <c r="K2687"/>
      <c r="L2687"/>
      <c r="M2687" s="2"/>
      <c r="N2687" s="2"/>
      <c r="O2687" s="2"/>
      <c r="P2687" s="2"/>
      <c r="Q2687" s="2"/>
      <c r="R2687" s="2"/>
      <c r="S2687" s="2"/>
      <c r="T2687" s="2"/>
      <c r="U2687" s="2"/>
      <c r="V2687" s="2"/>
    </row>
    <row r="2688" spans="1:22" s="127" customFormat="1" x14ac:dyDescent="0.25">
      <c r="A2688"/>
      <c r="B2688"/>
      <c r="C2688"/>
      <c r="D2688"/>
      <c r="E2688"/>
      <c r="F2688"/>
      <c r="G2688"/>
      <c r="H2688"/>
      <c r="I2688"/>
      <c r="J2688"/>
      <c r="K2688"/>
      <c r="L2688"/>
      <c r="M2688" s="2"/>
      <c r="N2688" s="2"/>
      <c r="O2688" s="2"/>
      <c r="P2688" s="2"/>
      <c r="Q2688" s="2"/>
      <c r="R2688" s="2"/>
      <c r="S2688" s="2"/>
      <c r="T2688" s="2"/>
      <c r="U2688" s="2"/>
      <c r="V2688" s="2"/>
    </row>
    <row r="2689" spans="1:22" s="127" customFormat="1" x14ac:dyDescent="0.25">
      <c r="A2689"/>
      <c r="B2689"/>
      <c r="C2689"/>
      <c r="D2689"/>
      <c r="E2689"/>
      <c r="F2689"/>
      <c r="G2689"/>
      <c r="H2689"/>
      <c r="I2689"/>
      <c r="J2689"/>
      <c r="K2689"/>
      <c r="L2689"/>
      <c r="M2689" s="2"/>
      <c r="N2689" s="2"/>
      <c r="O2689" s="2"/>
      <c r="P2689" s="2"/>
      <c r="Q2689" s="2"/>
      <c r="R2689" s="2"/>
      <c r="S2689" s="2"/>
      <c r="T2689" s="2"/>
      <c r="U2689" s="2"/>
      <c r="V2689" s="2"/>
    </row>
    <row r="2690" spans="1:22" s="127" customFormat="1" x14ac:dyDescent="0.25">
      <c r="A2690"/>
      <c r="B2690"/>
      <c r="C2690"/>
      <c r="D2690"/>
      <c r="E2690"/>
      <c r="F2690"/>
      <c r="G2690"/>
      <c r="H2690"/>
      <c r="I2690"/>
      <c r="J2690"/>
      <c r="K2690"/>
      <c r="L2690"/>
      <c r="M2690" s="2"/>
      <c r="N2690" s="2"/>
      <c r="O2690" s="2"/>
      <c r="P2690" s="2"/>
      <c r="Q2690" s="2"/>
      <c r="R2690" s="2"/>
      <c r="S2690" s="2"/>
      <c r="T2690" s="2"/>
      <c r="U2690" s="2"/>
      <c r="V2690" s="2"/>
    </row>
    <row r="2691" spans="1:22" s="127" customFormat="1" x14ac:dyDescent="0.25">
      <c r="A2691"/>
      <c r="B2691"/>
      <c r="C2691"/>
      <c r="D2691"/>
      <c r="E2691"/>
      <c r="F2691"/>
      <c r="G2691"/>
      <c r="H2691"/>
      <c r="I2691"/>
      <c r="J2691"/>
      <c r="K2691"/>
      <c r="L2691"/>
      <c r="M2691" s="2"/>
      <c r="N2691" s="2"/>
      <c r="O2691" s="2"/>
      <c r="P2691" s="2"/>
      <c r="Q2691" s="2"/>
      <c r="R2691" s="2"/>
      <c r="S2691" s="2"/>
      <c r="T2691" s="2"/>
      <c r="U2691" s="2"/>
      <c r="V2691" s="2"/>
    </row>
    <row r="2692" spans="1:22" s="127" customFormat="1" x14ac:dyDescent="0.25">
      <c r="A2692"/>
      <c r="B2692"/>
      <c r="C2692"/>
      <c r="D2692"/>
      <c r="E2692"/>
      <c r="F2692"/>
      <c r="G2692"/>
      <c r="H2692"/>
      <c r="I2692"/>
      <c r="J2692"/>
      <c r="K2692"/>
      <c r="L2692"/>
      <c r="M2692" s="2"/>
      <c r="N2692" s="2"/>
      <c r="O2692" s="2"/>
      <c r="P2692" s="2"/>
      <c r="Q2692" s="2"/>
      <c r="R2692" s="2"/>
      <c r="S2692" s="2"/>
      <c r="T2692" s="2"/>
      <c r="U2692" s="2"/>
      <c r="V2692" s="2"/>
    </row>
    <row r="2693" spans="1:22" s="127" customFormat="1" x14ac:dyDescent="0.25">
      <c r="A2693"/>
      <c r="B2693"/>
      <c r="C2693"/>
      <c r="D2693"/>
      <c r="E2693"/>
      <c r="F2693"/>
      <c r="G2693"/>
      <c r="H2693"/>
      <c r="I2693"/>
      <c r="J2693"/>
      <c r="K2693"/>
      <c r="L2693"/>
      <c r="M2693" s="2"/>
      <c r="N2693" s="2"/>
      <c r="O2693" s="2"/>
      <c r="P2693" s="2"/>
      <c r="Q2693" s="2"/>
      <c r="R2693" s="2"/>
      <c r="S2693" s="2"/>
      <c r="T2693" s="2"/>
      <c r="U2693" s="2"/>
      <c r="V2693" s="2"/>
    </row>
    <row r="2694" spans="1:22" s="127" customFormat="1" x14ac:dyDescent="0.25">
      <c r="A2694"/>
      <c r="B2694"/>
      <c r="C2694"/>
      <c r="D2694"/>
      <c r="E2694"/>
      <c r="F2694"/>
      <c r="G2694"/>
      <c r="H2694"/>
      <c r="I2694"/>
      <c r="J2694"/>
      <c r="K2694"/>
      <c r="L2694"/>
      <c r="M2694" s="2"/>
      <c r="N2694" s="2"/>
      <c r="O2694" s="2"/>
      <c r="P2694" s="2"/>
      <c r="Q2694" s="2"/>
      <c r="R2694" s="2"/>
      <c r="S2694" s="2"/>
      <c r="T2694" s="2"/>
      <c r="U2694" s="2"/>
      <c r="V2694" s="2"/>
    </row>
    <row r="2695" spans="1:22" s="127" customFormat="1" x14ac:dyDescent="0.25">
      <c r="A2695"/>
      <c r="B2695"/>
      <c r="C2695"/>
      <c r="D2695"/>
      <c r="E2695"/>
      <c r="F2695"/>
      <c r="G2695"/>
      <c r="H2695"/>
      <c r="I2695"/>
      <c r="J2695"/>
      <c r="K2695"/>
      <c r="L2695"/>
      <c r="M2695" s="2"/>
      <c r="N2695" s="2"/>
      <c r="O2695" s="2"/>
      <c r="P2695" s="2"/>
      <c r="Q2695" s="2"/>
      <c r="R2695" s="2"/>
      <c r="S2695" s="2"/>
      <c r="T2695" s="2"/>
      <c r="U2695" s="2"/>
      <c r="V2695" s="2"/>
    </row>
    <row r="2696" spans="1:22" s="127" customFormat="1" x14ac:dyDescent="0.25">
      <c r="A2696"/>
      <c r="B2696"/>
      <c r="C2696"/>
      <c r="D2696"/>
      <c r="E2696"/>
      <c r="F2696"/>
      <c r="G2696"/>
      <c r="H2696"/>
      <c r="I2696"/>
      <c r="J2696"/>
      <c r="K2696"/>
      <c r="L2696"/>
      <c r="M2696" s="2"/>
      <c r="N2696" s="2"/>
      <c r="O2696" s="2"/>
      <c r="P2696" s="2"/>
      <c r="Q2696" s="2"/>
      <c r="R2696" s="2"/>
      <c r="S2696" s="2"/>
      <c r="T2696" s="2"/>
      <c r="U2696" s="2"/>
      <c r="V2696" s="2"/>
    </row>
    <row r="2697" spans="1:22" s="127" customFormat="1" x14ac:dyDescent="0.25">
      <c r="A2697"/>
      <c r="B2697"/>
      <c r="C2697"/>
      <c r="D2697"/>
      <c r="E2697"/>
      <c r="F2697"/>
      <c r="G2697"/>
      <c r="H2697"/>
      <c r="I2697"/>
      <c r="J2697"/>
      <c r="K2697"/>
      <c r="L2697"/>
      <c r="M2697" s="2"/>
      <c r="N2697" s="2"/>
      <c r="O2697" s="2"/>
      <c r="P2697" s="2"/>
      <c r="Q2697" s="2"/>
      <c r="R2697" s="2"/>
      <c r="S2697" s="2"/>
      <c r="T2697" s="2"/>
      <c r="U2697" s="2"/>
      <c r="V2697" s="2"/>
    </row>
    <row r="2698" spans="1:22" s="127" customFormat="1" x14ac:dyDescent="0.25">
      <c r="A2698"/>
      <c r="B2698"/>
      <c r="C2698"/>
      <c r="D2698"/>
      <c r="E2698"/>
      <c r="F2698"/>
      <c r="G2698"/>
      <c r="H2698"/>
      <c r="I2698"/>
      <c r="J2698"/>
      <c r="K2698"/>
      <c r="L2698"/>
      <c r="M2698" s="2"/>
      <c r="N2698" s="2"/>
      <c r="O2698" s="2"/>
      <c r="P2698" s="2"/>
      <c r="Q2698" s="2"/>
      <c r="R2698" s="2"/>
      <c r="S2698" s="2"/>
      <c r="T2698" s="2"/>
      <c r="U2698" s="2"/>
      <c r="V2698" s="2"/>
    </row>
    <row r="2699" spans="1:22" s="127" customFormat="1" x14ac:dyDescent="0.25">
      <c r="A2699"/>
      <c r="B2699"/>
      <c r="C2699"/>
      <c r="D2699"/>
      <c r="E2699"/>
      <c r="F2699"/>
      <c r="G2699"/>
      <c r="H2699"/>
      <c r="I2699"/>
      <c r="J2699"/>
      <c r="K2699"/>
      <c r="L2699"/>
      <c r="M2699" s="2"/>
      <c r="N2699" s="2"/>
      <c r="O2699" s="2"/>
      <c r="P2699" s="2"/>
      <c r="Q2699" s="2"/>
      <c r="R2699" s="2"/>
      <c r="S2699" s="2"/>
      <c r="T2699" s="2"/>
      <c r="U2699" s="2"/>
      <c r="V2699" s="2"/>
    </row>
    <row r="2700" spans="1:22" s="127" customFormat="1" x14ac:dyDescent="0.25">
      <c r="A2700"/>
      <c r="B2700"/>
      <c r="C2700"/>
      <c r="D2700"/>
      <c r="E2700"/>
      <c r="F2700"/>
      <c r="G2700"/>
      <c r="H2700"/>
      <c r="I2700"/>
      <c r="J2700"/>
      <c r="K2700"/>
      <c r="L2700"/>
      <c r="M2700" s="2"/>
      <c r="N2700" s="2"/>
      <c r="O2700" s="2"/>
      <c r="P2700" s="2"/>
      <c r="Q2700" s="2"/>
      <c r="R2700" s="2"/>
      <c r="S2700" s="2"/>
      <c r="T2700" s="2"/>
      <c r="U2700" s="2"/>
      <c r="V2700" s="2"/>
    </row>
    <row r="2701" spans="1:22" s="127" customFormat="1" x14ac:dyDescent="0.25">
      <c r="A2701"/>
      <c r="B2701"/>
      <c r="C2701"/>
      <c r="D2701"/>
      <c r="E2701"/>
      <c r="F2701"/>
      <c r="G2701"/>
      <c r="H2701"/>
      <c r="I2701"/>
      <c r="J2701"/>
      <c r="K2701"/>
      <c r="L2701"/>
      <c r="M2701" s="2"/>
      <c r="N2701" s="2"/>
      <c r="O2701" s="2"/>
      <c r="P2701" s="2"/>
      <c r="Q2701" s="2"/>
      <c r="R2701" s="2"/>
      <c r="S2701" s="2"/>
      <c r="T2701" s="2"/>
      <c r="U2701" s="2"/>
      <c r="V2701" s="2"/>
    </row>
    <row r="2702" spans="1:22" s="127" customFormat="1" x14ac:dyDescent="0.25">
      <c r="A2702"/>
      <c r="B2702"/>
      <c r="C2702"/>
      <c r="D2702"/>
      <c r="E2702"/>
      <c r="F2702"/>
      <c r="G2702"/>
      <c r="H2702"/>
      <c r="I2702"/>
      <c r="J2702"/>
      <c r="K2702"/>
      <c r="L2702"/>
      <c r="M2702" s="2"/>
      <c r="N2702" s="2"/>
      <c r="O2702" s="2"/>
      <c r="P2702" s="2"/>
      <c r="Q2702" s="2"/>
      <c r="R2702" s="2"/>
      <c r="S2702" s="2"/>
      <c r="T2702" s="2"/>
      <c r="U2702" s="2"/>
      <c r="V2702" s="2"/>
    </row>
    <row r="2703" spans="1:22" s="127" customFormat="1" x14ac:dyDescent="0.25">
      <c r="A2703"/>
      <c r="B2703"/>
      <c r="C2703"/>
      <c r="D2703"/>
      <c r="E2703"/>
      <c r="F2703"/>
      <c r="G2703"/>
      <c r="H2703"/>
      <c r="I2703"/>
      <c r="J2703"/>
      <c r="K2703"/>
      <c r="L2703"/>
      <c r="M2703" s="2"/>
      <c r="N2703" s="2"/>
      <c r="O2703" s="2"/>
      <c r="P2703" s="2"/>
      <c r="Q2703" s="2"/>
      <c r="R2703" s="2"/>
      <c r="S2703" s="2"/>
      <c r="T2703" s="2"/>
      <c r="U2703" s="2"/>
      <c r="V2703" s="2"/>
    </row>
    <row r="2704" spans="1:22" s="127" customFormat="1" x14ac:dyDescent="0.25">
      <c r="A2704"/>
      <c r="B2704"/>
      <c r="C2704"/>
      <c r="D2704"/>
      <c r="E2704"/>
      <c r="F2704"/>
      <c r="G2704"/>
      <c r="H2704"/>
      <c r="I2704"/>
      <c r="J2704"/>
      <c r="K2704"/>
      <c r="L2704"/>
      <c r="M2704" s="2"/>
      <c r="N2704" s="2"/>
      <c r="O2704" s="2"/>
      <c r="P2704" s="2"/>
      <c r="Q2704" s="2"/>
      <c r="R2704" s="2"/>
      <c r="S2704" s="2"/>
      <c r="T2704" s="2"/>
      <c r="U2704" s="2"/>
      <c r="V2704" s="2"/>
    </row>
    <row r="2705" spans="1:22" s="127" customFormat="1" x14ac:dyDescent="0.25">
      <c r="A2705"/>
      <c r="B2705"/>
      <c r="C2705"/>
      <c r="D2705"/>
      <c r="E2705"/>
      <c r="F2705"/>
      <c r="G2705"/>
      <c r="H2705"/>
      <c r="I2705"/>
      <c r="J2705"/>
      <c r="K2705"/>
      <c r="L2705"/>
      <c r="M2705" s="2"/>
      <c r="N2705" s="2"/>
      <c r="O2705" s="2"/>
      <c r="P2705" s="2"/>
      <c r="Q2705" s="2"/>
      <c r="R2705" s="2"/>
      <c r="S2705" s="2"/>
      <c r="T2705" s="2"/>
      <c r="U2705" s="2"/>
      <c r="V2705" s="2"/>
    </row>
    <row r="2706" spans="1:22" s="127" customFormat="1" x14ac:dyDescent="0.25">
      <c r="A2706"/>
      <c r="B2706"/>
      <c r="C2706"/>
      <c r="D2706"/>
      <c r="E2706"/>
      <c r="F2706"/>
      <c r="G2706"/>
      <c r="H2706"/>
      <c r="I2706"/>
      <c r="J2706"/>
      <c r="K2706"/>
      <c r="L2706"/>
      <c r="M2706" s="2"/>
      <c r="N2706" s="2"/>
      <c r="O2706" s="2"/>
      <c r="P2706" s="2"/>
      <c r="Q2706" s="2"/>
      <c r="R2706" s="2"/>
      <c r="S2706" s="2"/>
      <c r="T2706" s="2"/>
      <c r="U2706" s="2"/>
      <c r="V2706" s="2"/>
    </row>
    <row r="2707" spans="1:22" s="127" customFormat="1" x14ac:dyDescent="0.25">
      <c r="A2707"/>
      <c r="B2707"/>
      <c r="C2707"/>
      <c r="D2707"/>
      <c r="E2707"/>
      <c r="F2707"/>
      <c r="G2707"/>
      <c r="H2707"/>
      <c r="I2707"/>
      <c r="J2707"/>
      <c r="K2707"/>
      <c r="L2707"/>
      <c r="M2707" s="2"/>
      <c r="N2707" s="2"/>
      <c r="O2707" s="2"/>
      <c r="P2707" s="2"/>
      <c r="Q2707" s="2"/>
      <c r="R2707" s="2"/>
      <c r="S2707" s="2"/>
      <c r="T2707" s="2"/>
      <c r="U2707" s="2"/>
      <c r="V2707" s="2"/>
    </row>
    <row r="2708" spans="1:22" s="127" customFormat="1" x14ac:dyDescent="0.25">
      <c r="A2708"/>
      <c r="B2708"/>
      <c r="C2708"/>
      <c r="D2708"/>
      <c r="E2708"/>
      <c r="F2708"/>
      <c r="G2708"/>
      <c r="H2708"/>
      <c r="I2708"/>
      <c r="J2708"/>
      <c r="K2708"/>
      <c r="L2708"/>
      <c r="M2708" s="2"/>
      <c r="N2708" s="2"/>
      <c r="O2708" s="2"/>
      <c r="P2708" s="2"/>
      <c r="Q2708" s="2"/>
      <c r="R2708" s="2"/>
      <c r="S2708" s="2"/>
      <c r="T2708" s="2"/>
      <c r="U2708" s="2"/>
      <c r="V2708" s="2"/>
    </row>
    <row r="2709" spans="1:22" s="127" customFormat="1" x14ac:dyDescent="0.25">
      <c r="A2709"/>
      <c r="B2709"/>
      <c r="C2709"/>
      <c r="D2709"/>
      <c r="E2709"/>
      <c r="F2709"/>
      <c r="G2709"/>
      <c r="H2709"/>
      <c r="I2709"/>
      <c r="J2709"/>
      <c r="K2709"/>
      <c r="L2709"/>
      <c r="M2709" s="2"/>
      <c r="N2709" s="2"/>
      <c r="O2709" s="2"/>
      <c r="P2709" s="2"/>
      <c r="Q2709" s="2"/>
      <c r="R2709" s="2"/>
      <c r="S2709" s="2"/>
      <c r="T2709" s="2"/>
      <c r="U2709" s="2"/>
      <c r="V2709" s="2"/>
    </row>
    <row r="2710" spans="1:22" s="127" customFormat="1" x14ac:dyDescent="0.25">
      <c r="A2710"/>
      <c r="B2710"/>
      <c r="C2710"/>
      <c r="D2710"/>
      <c r="E2710"/>
      <c r="F2710"/>
      <c r="G2710"/>
      <c r="H2710"/>
      <c r="I2710"/>
      <c r="J2710"/>
      <c r="K2710"/>
      <c r="L2710"/>
      <c r="M2710" s="2"/>
      <c r="N2710" s="2"/>
      <c r="O2710" s="2"/>
      <c r="P2710" s="2"/>
      <c r="Q2710" s="2"/>
      <c r="R2710" s="2"/>
      <c r="S2710" s="2"/>
      <c r="T2710" s="2"/>
      <c r="U2710" s="2"/>
      <c r="V2710" s="2"/>
    </row>
    <row r="2711" spans="1:22" s="127" customFormat="1" x14ac:dyDescent="0.25">
      <c r="A2711"/>
      <c r="B2711"/>
      <c r="C2711"/>
      <c r="D2711"/>
      <c r="E2711"/>
      <c r="F2711"/>
      <c r="G2711"/>
      <c r="H2711"/>
      <c r="I2711"/>
      <c r="J2711"/>
      <c r="K2711"/>
      <c r="L2711"/>
      <c r="M2711" s="2"/>
      <c r="N2711" s="2"/>
      <c r="O2711" s="2"/>
      <c r="P2711" s="2"/>
      <c r="Q2711" s="2"/>
      <c r="R2711" s="2"/>
      <c r="S2711" s="2"/>
      <c r="T2711" s="2"/>
      <c r="U2711" s="2"/>
      <c r="V2711" s="2"/>
    </row>
    <row r="2712" spans="1:22" s="127" customFormat="1" x14ac:dyDescent="0.25">
      <c r="A2712"/>
      <c r="B2712"/>
      <c r="C2712"/>
      <c r="D2712"/>
      <c r="E2712"/>
      <c r="F2712"/>
      <c r="G2712"/>
      <c r="H2712"/>
      <c r="I2712"/>
      <c r="J2712"/>
      <c r="K2712"/>
      <c r="L2712"/>
      <c r="M2712" s="2"/>
      <c r="N2712" s="2"/>
      <c r="O2712" s="2"/>
      <c r="P2712" s="2"/>
      <c r="Q2712" s="2"/>
      <c r="R2712" s="2"/>
      <c r="S2712" s="2"/>
      <c r="T2712" s="2"/>
      <c r="U2712" s="2"/>
      <c r="V2712" s="2"/>
    </row>
    <row r="2713" spans="1:22" s="127" customFormat="1" x14ac:dyDescent="0.25">
      <c r="A2713"/>
      <c r="B2713"/>
      <c r="C2713"/>
      <c r="D2713"/>
      <c r="E2713"/>
      <c r="F2713"/>
      <c r="G2713"/>
      <c r="H2713"/>
      <c r="I2713"/>
      <c r="J2713"/>
      <c r="K2713"/>
      <c r="L2713"/>
      <c r="M2713" s="2"/>
      <c r="N2713" s="2"/>
      <c r="O2713" s="2"/>
      <c r="P2713" s="2"/>
      <c r="Q2713" s="2"/>
      <c r="R2713" s="2"/>
      <c r="S2713" s="2"/>
      <c r="T2713" s="2"/>
      <c r="U2713" s="2"/>
      <c r="V2713" s="2"/>
    </row>
    <row r="2714" spans="1:22" s="127" customFormat="1" x14ac:dyDescent="0.25">
      <c r="A2714"/>
      <c r="B2714"/>
      <c r="C2714"/>
      <c r="D2714"/>
      <c r="E2714"/>
      <c r="F2714"/>
      <c r="G2714"/>
      <c r="H2714"/>
      <c r="I2714"/>
      <c r="J2714"/>
      <c r="K2714"/>
      <c r="L2714"/>
      <c r="M2714" s="2"/>
      <c r="N2714" s="2"/>
      <c r="O2714" s="2"/>
      <c r="P2714" s="2"/>
      <c r="Q2714" s="2"/>
      <c r="R2714" s="2"/>
      <c r="S2714" s="2"/>
      <c r="T2714" s="2"/>
      <c r="U2714" s="2"/>
      <c r="V2714" s="2"/>
    </row>
    <row r="2715" spans="1:22" s="127" customFormat="1" x14ac:dyDescent="0.25">
      <c r="A2715"/>
      <c r="B2715"/>
      <c r="C2715"/>
      <c r="D2715"/>
      <c r="E2715"/>
      <c r="F2715"/>
      <c r="G2715"/>
      <c r="H2715"/>
      <c r="I2715"/>
      <c r="J2715"/>
      <c r="K2715"/>
      <c r="L2715"/>
      <c r="M2715" s="2"/>
      <c r="N2715" s="2"/>
      <c r="O2715" s="2"/>
      <c r="P2715" s="2"/>
      <c r="Q2715" s="2"/>
      <c r="R2715" s="2"/>
      <c r="S2715" s="2"/>
      <c r="T2715" s="2"/>
      <c r="U2715" s="2"/>
      <c r="V2715" s="2"/>
    </row>
    <row r="2716" spans="1:22" s="127" customFormat="1" x14ac:dyDescent="0.25">
      <c r="A2716"/>
      <c r="B2716"/>
      <c r="C2716"/>
      <c r="D2716"/>
      <c r="E2716"/>
      <c r="F2716"/>
      <c r="G2716"/>
      <c r="H2716"/>
      <c r="I2716"/>
      <c r="J2716"/>
      <c r="K2716"/>
      <c r="L2716"/>
      <c r="M2716" s="2"/>
      <c r="N2716" s="2"/>
      <c r="O2716" s="2"/>
      <c r="P2716" s="2"/>
      <c r="Q2716" s="2"/>
      <c r="R2716" s="2"/>
      <c r="S2716" s="2"/>
      <c r="T2716" s="2"/>
      <c r="U2716" s="2"/>
      <c r="V2716" s="2"/>
    </row>
    <row r="2717" spans="1:22" s="127" customFormat="1" x14ac:dyDescent="0.25">
      <c r="A2717"/>
      <c r="B2717"/>
      <c r="C2717"/>
      <c r="D2717"/>
      <c r="E2717"/>
      <c r="F2717"/>
      <c r="G2717"/>
      <c r="H2717"/>
      <c r="I2717"/>
      <c r="J2717"/>
      <c r="K2717"/>
      <c r="L2717"/>
      <c r="M2717" s="2"/>
      <c r="N2717" s="2"/>
      <c r="O2717" s="2"/>
      <c r="P2717" s="2"/>
      <c r="Q2717" s="2"/>
      <c r="R2717" s="2"/>
      <c r="S2717" s="2"/>
      <c r="T2717" s="2"/>
      <c r="U2717" s="2"/>
      <c r="V2717" s="2"/>
    </row>
    <row r="2718" spans="1:22" s="127" customFormat="1" x14ac:dyDescent="0.25">
      <c r="A2718"/>
      <c r="B2718"/>
      <c r="C2718"/>
      <c r="D2718"/>
      <c r="E2718"/>
      <c r="F2718"/>
      <c r="G2718"/>
      <c r="H2718"/>
      <c r="I2718"/>
      <c r="J2718"/>
      <c r="K2718"/>
      <c r="L2718"/>
      <c r="M2718" s="2"/>
      <c r="N2718" s="2"/>
      <c r="O2718" s="2"/>
      <c r="P2718" s="2"/>
      <c r="Q2718" s="2"/>
      <c r="R2718" s="2"/>
      <c r="S2718" s="2"/>
      <c r="T2718" s="2"/>
      <c r="U2718" s="2"/>
      <c r="V2718" s="2"/>
    </row>
    <row r="2719" spans="1:22" s="127" customFormat="1" x14ac:dyDescent="0.25">
      <c r="A2719"/>
      <c r="B2719"/>
      <c r="C2719"/>
      <c r="D2719"/>
      <c r="E2719"/>
      <c r="F2719"/>
      <c r="G2719"/>
      <c r="H2719"/>
      <c r="I2719"/>
      <c r="J2719"/>
      <c r="K2719"/>
      <c r="L2719"/>
      <c r="M2719" s="2"/>
      <c r="N2719" s="2"/>
      <c r="O2719" s="2"/>
      <c r="P2719" s="2"/>
      <c r="Q2719" s="2"/>
      <c r="R2719" s="2"/>
      <c r="S2719" s="2"/>
      <c r="T2719" s="2"/>
      <c r="U2719" s="2"/>
      <c r="V2719" s="2"/>
    </row>
    <row r="2720" spans="1:22" s="127" customFormat="1" x14ac:dyDescent="0.25">
      <c r="A2720"/>
      <c r="B2720"/>
      <c r="C2720"/>
      <c r="D2720"/>
      <c r="E2720"/>
      <c r="F2720"/>
      <c r="G2720"/>
      <c r="H2720"/>
      <c r="I2720"/>
      <c r="J2720"/>
      <c r="K2720"/>
      <c r="L2720"/>
      <c r="M2720" s="2"/>
      <c r="N2720" s="2"/>
      <c r="O2720" s="2"/>
      <c r="P2720" s="2"/>
      <c r="Q2720" s="2"/>
      <c r="R2720" s="2"/>
      <c r="S2720" s="2"/>
      <c r="T2720" s="2"/>
      <c r="U2720" s="2"/>
      <c r="V2720" s="2"/>
    </row>
    <row r="2721" spans="1:22" s="127" customFormat="1" x14ac:dyDescent="0.25">
      <c r="A2721"/>
      <c r="B2721"/>
      <c r="C2721"/>
      <c r="D2721"/>
      <c r="E2721"/>
      <c r="F2721"/>
      <c r="G2721"/>
      <c r="H2721"/>
      <c r="I2721"/>
      <c r="J2721"/>
      <c r="K2721"/>
      <c r="L2721"/>
      <c r="M2721" s="2"/>
      <c r="N2721" s="2"/>
      <c r="O2721" s="2"/>
      <c r="P2721" s="2"/>
      <c r="Q2721" s="2"/>
      <c r="R2721" s="2"/>
      <c r="S2721" s="2"/>
      <c r="T2721" s="2"/>
      <c r="U2721" s="2"/>
      <c r="V2721" s="2"/>
    </row>
    <row r="2722" spans="1:22" s="127" customFormat="1" x14ac:dyDescent="0.25">
      <c r="A2722"/>
      <c r="B2722"/>
      <c r="C2722"/>
      <c r="D2722"/>
      <c r="E2722"/>
      <c r="F2722"/>
      <c r="G2722"/>
      <c r="H2722"/>
      <c r="I2722"/>
      <c r="J2722"/>
      <c r="K2722"/>
      <c r="L2722"/>
      <c r="M2722" s="2"/>
      <c r="N2722" s="2"/>
      <c r="O2722" s="2"/>
      <c r="P2722" s="2"/>
      <c r="Q2722" s="2"/>
      <c r="R2722" s="2"/>
      <c r="S2722" s="2"/>
      <c r="T2722" s="2"/>
      <c r="U2722" s="2"/>
      <c r="V2722" s="2"/>
    </row>
    <row r="2723" spans="1:22" s="127" customFormat="1" x14ac:dyDescent="0.25">
      <c r="A2723"/>
      <c r="B2723"/>
      <c r="C2723"/>
      <c r="D2723"/>
      <c r="E2723"/>
      <c r="F2723"/>
      <c r="G2723"/>
      <c r="H2723"/>
      <c r="I2723"/>
      <c r="J2723"/>
      <c r="K2723"/>
      <c r="L2723"/>
      <c r="M2723" s="2"/>
      <c r="N2723" s="2"/>
      <c r="O2723" s="2"/>
      <c r="P2723" s="2"/>
      <c r="Q2723" s="2"/>
      <c r="R2723" s="2"/>
      <c r="S2723" s="2"/>
      <c r="T2723" s="2"/>
      <c r="U2723" s="2"/>
      <c r="V2723" s="2"/>
    </row>
    <row r="2724" spans="1:22" s="127" customFormat="1" x14ac:dyDescent="0.25">
      <c r="A2724"/>
      <c r="B2724"/>
      <c r="C2724"/>
      <c r="D2724"/>
      <c r="E2724"/>
      <c r="F2724"/>
      <c r="G2724"/>
      <c r="H2724"/>
      <c r="I2724"/>
      <c r="J2724"/>
      <c r="K2724"/>
      <c r="L2724"/>
      <c r="M2724" s="2"/>
      <c r="N2724" s="2"/>
      <c r="O2724" s="2"/>
      <c r="P2724" s="2"/>
      <c r="Q2724" s="2"/>
      <c r="R2724" s="2"/>
      <c r="S2724" s="2"/>
      <c r="T2724" s="2"/>
      <c r="U2724" s="2"/>
      <c r="V2724" s="2"/>
    </row>
    <row r="2725" spans="1:22" s="127" customFormat="1" x14ac:dyDescent="0.25">
      <c r="A2725"/>
      <c r="B2725"/>
      <c r="C2725"/>
      <c r="D2725"/>
      <c r="E2725"/>
      <c r="F2725"/>
      <c r="G2725"/>
      <c r="H2725"/>
      <c r="I2725"/>
      <c r="J2725"/>
      <c r="K2725"/>
      <c r="L2725"/>
      <c r="M2725" s="2"/>
      <c r="N2725" s="2"/>
      <c r="O2725" s="2"/>
      <c r="P2725" s="2"/>
      <c r="Q2725" s="2"/>
      <c r="R2725" s="2"/>
      <c r="S2725" s="2"/>
      <c r="T2725" s="2"/>
      <c r="U2725" s="2"/>
      <c r="V2725" s="2"/>
    </row>
    <row r="2726" spans="1:22" s="127" customFormat="1" x14ac:dyDescent="0.25">
      <c r="A2726"/>
      <c r="B2726"/>
      <c r="C2726"/>
      <c r="D2726"/>
      <c r="E2726"/>
      <c r="F2726"/>
      <c r="G2726"/>
      <c r="H2726"/>
      <c r="I2726"/>
      <c r="J2726"/>
      <c r="K2726"/>
      <c r="L2726"/>
      <c r="M2726" s="2"/>
      <c r="N2726" s="2"/>
      <c r="O2726" s="2"/>
      <c r="P2726" s="2"/>
      <c r="Q2726" s="2"/>
      <c r="R2726" s="2"/>
      <c r="S2726" s="2"/>
      <c r="T2726" s="2"/>
      <c r="U2726" s="2"/>
      <c r="V2726" s="2"/>
    </row>
    <row r="2727" spans="1:22" s="127" customFormat="1" x14ac:dyDescent="0.25">
      <c r="A2727"/>
      <c r="B2727"/>
      <c r="C2727"/>
      <c r="D2727"/>
      <c r="E2727"/>
      <c r="F2727"/>
      <c r="G2727"/>
      <c r="H2727"/>
      <c r="I2727"/>
      <c r="J2727"/>
      <c r="K2727"/>
      <c r="L2727"/>
      <c r="M2727" s="2"/>
      <c r="N2727" s="2"/>
      <c r="O2727" s="2"/>
      <c r="P2727" s="2"/>
      <c r="Q2727" s="2"/>
      <c r="R2727" s="2"/>
      <c r="S2727" s="2"/>
      <c r="T2727" s="2"/>
      <c r="U2727" s="2"/>
      <c r="V2727" s="2"/>
    </row>
    <row r="2728" spans="1:22" s="127" customFormat="1" x14ac:dyDescent="0.25">
      <c r="A2728"/>
      <c r="B2728"/>
      <c r="C2728"/>
      <c r="D2728"/>
      <c r="E2728"/>
      <c r="F2728"/>
      <c r="G2728"/>
      <c r="H2728"/>
      <c r="I2728"/>
      <c r="J2728"/>
      <c r="K2728"/>
      <c r="L2728"/>
      <c r="M2728" s="2"/>
      <c r="N2728" s="2"/>
      <c r="O2728" s="2"/>
      <c r="P2728" s="2"/>
      <c r="Q2728" s="2"/>
      <c r="R2728" s="2"/>
      <c r="S2728" s="2"/>
      <c r="T2728" s="2"/>
      <c r="U2728" s="2"/>
      <c r="V2728" s="2"/>
    </row>
    <row r="2729" spans="1:22" s="127" customFormat="1" x14ac:dyDescent="0.25">
      <c r="A2729"/>
      <c r="B2729"/>
      <c r="C2729"/>
      <c r="D2729"/>
      <c r="E2729"/>
      <c r="F2729"/>
      <c r="G2729"/>
      <c r="H2729"/>
      <c r="I2729"/>
      <c r="J2729"/>
      <c r="K2729"/>
      <c r="L2729"/>
      <c r="M2729" s="2"/>
      <c r="N2729" s="2"/>
      <c r="O2729" s="2"/>
      <c r="P2729" s="2"/>
      <c r="Q2729" s="2"/>
      <c r="R2729" s="2"/>
      <c r="S2729" s="2"/>
      <c r="T2729" s="2"/>
      <c r="U2729" s="2"/>
      <c r="V2729" s="2"/>
    </row>
    <row r="2730" spans="1:22" s="127" customFormat="1" x14ac:dyDescent="0.25">
      <c r="A2730"/>
      <c r="B2730"/>
      <c r="C2730"/>
      <c r="D2730"/>
      <c r="E2730"/>
      <c r="F2730"/>
      <c r="G2730"/>
      <c r="H2730"/>
      <c r="I2730"/>
      <c r="J2730"/>
      <c r="K2730"/>
      <c r="L2730"/>
      <c r="M2730" s="2"/>
      <c r="N2730" s="2"/>
      <c r="O2730" s="2"/>
      <c r="P2730" s="2"/>
      <c r="Q2730" s="2"/>
      <c r="R2730" s="2"/>
      <c r="S2730" s="2"/>
      <c r="T2730" s="2"/>
      <c r="U2730" s="2"/>
      <c r="V2730" s="2"/>
    </row>
    <row r="2731" spans="1:22" s="127" customFormat="1" x14ac:dyDescent="0.25">
      <c r="A2731"/>
      <c r="B2731"/>
      <c r="C2731"/>
      <c r="D2731"/>
      <c r="E2731"/>
      <c r="F2731"/>
      <c r="G2731"/>
      <c r="H2731"/>
      <c r="I2731"/>
      <c r="J2731"/>
      <c r="K2731"/>
      <c r="L2731"/>
      <c r="M2731" s="2"/>
      <c r="N2731" s="2"/>
      <c r="O2731" s="2"/>
      <c r="P2731" s="2"/>
      <c r="Q2731" s="2"/>
      <c r="R2731" s="2"/>
      <c r="S2731" s="2"/>
      <c r="T2731" s="2"/>
      <c r="U2731" s="2"/>
      <c r="V2731" s="2"/>
    </row>
    <row r="2732" spans="1:22" s="127" customFormat="1" x14ac:dyDescent="0.25">
      <c r="A2732"/>
      <c r="B2732"/>
      <c r="C2732"/>
      <c r="D2732"/>
      <c r="E2732"/>
      <c r="F2732"/>
      <c r="G2732"/>
      <c r="H2732"/>
      <c r="I2732"/>
      <c r="J2732"/>
      <c r="K2732"/>
      <c r="L2732"/>
      <c r="M2732" s="2"/>
      <c r="N2732" s="2"/>
      <c r="O2732" s="2"/>
      <c r="P2732" s="2"/>
      <c r="Q2732" s="2"/>
      <c r="R2732" s="2"/>
      <c r="S2732" s="2"/>
      <c r="T2732" s="2"/>
      <c r="U2732" s="2"/>
      <c r="V2732" s="2"/>
    </row>
    <row r="2733" spans="1:22" s="127" customFormat="1" x14ac:dyDescent="0.25">
      <c r="A2733"/>
      <c r="B2733"/>
      <c r="C2733"/>
      <c r="D2733"/>
      <c r="E2733"/>
      <c r="F2733"/>
      <c r="G2733"/>
      <c r="H2733"/>
      <c r="I2733"/>
      <c r="J2733"/>
      <c r="K2733"/>
      <c r="L2733"/>
      <c r="M2733" s="2"/>
      <c r="N2733" s="2"/>
      <c r="O2733" s="2"/>
      <c r="P2733" s="2"/>
      <c r="Q2733" s="2"/>
      <c r="R2733" s="2"/>
      <c r="S2733" s="2"/>
      <c r="T2733" s="2"/>
      <c r="U2733" s="2"/>
      <c r="V2733" s="2"/>
    </row>
    <row r="2734" spans="1:22" s="127" customFormat="1" x14ac:dyDescent="0.25">
      <c r="A2734"/>
      <c r="B2734"/>
      <c r="C2734"/>
      <c r="D2734"/>
      <c r="E2734"/>
      <c r="F2734"/>
      <c r="G2734"/>
      <c r="H2734"/>
      <c r="I2734"/>
      <c r="J2734"/>
      <c r="K2734"/>
      <c r="L2734"/>
      <c r="M2734" s="2"/>
      <c r="N2734" s="2"/>
      <c r="O2734" s="2"/>
      <c r="P2734" s="2"/>
      <c r="Q2734" s="2"/>
      <c r="R2734" s="2"/>
      <c r="S2734" s="2"/>
      <c r="T2734" s="2"/>
      <c r="U2734" s="2"/>
      <c r="V2734" s="2"/>
    </row>
    <row r="2735" spans="1:22" s="127" customFormat="1" x14ac:dyDescent="0.25">
      <c r="A2735"/>
      <c r="B2735"/>
      <c r="C2735"/>
      <c r="D2735"/>
      <c r="E2735"/>
      <c r="F2735"/>
      <c r="G2735"/>
      <c r="H2735"/>
      <c r="I2735"/>
      <c r="J2735"/>
      <c r="K2735"/>
      <c r="L2735"/>
      <c r="M2735" s="2"/>
      <c r="N2735" s="2"/>
      <c r="O2735" s="2"/>
      <c r="P2735" s="2"/>
      <c r="Q2735" s="2"/>
      <c r="R2735" s="2"/>
      <c r="S2735" s="2"/>
      <c r="T2735" s="2"/>
      <c r="U2735" s="2"/>
      <c r="V2735" s="2"/>
    </row>
    <row r="2736" spans="1:22" s="127" customFormat="1" x14ac:dyDescent="0.25">
      <c r="A2736"/>
      <c r="B2736"/>
      <c r="C2736"/>
      <c r="D2736"/>
      <c r="E2736"/>
      <c r="F2736"/>
      <c r="G2736"/>
      <c r="H2736"/>
      <c r="I2736"/>
      <c r="J2736"/>
      <c r="K2736"/>
      <c r="L2736"/>
      <c r="M2736" s="2"/>
      <c r="N2736" s="2"/>
      <c r="O2736" s="2"/>
      <c r="P2736" s="2"/>
      <c r="Q2736" s="2"/>
      <c r="R2736" s="2"/>
      <c r="S2736" s="2"/>
      <c r="T2736" s="2"/>
      <c r="U2736" s="2"/>
      <c r="V2736" s="2"/>
    </row>
    <row r="2737" spans="1:22" s="127" customFormat="1" x14ac:dyDescent="0.25">
      <c r="A2737"/>
      <c r="B2737"/>
      <c r="C2737"/>
      <c r="D2737"/>
      <c r="E2737"/>
      <c r="F2737"/>
      <c r="G2737"/>
      <c r="H2737"/>
      <c r="I2737"/>
      <c r="J2737"/>
      <c r="K2737"/>
      <c r="L2737"/>
      <c r="M2737" s="2"/>
      <c r="N2737" s="2"/>
      <c r="O2737" s="2"/>
      <c r="P2737" s="2"/>
      <c r="Q2737" s="2"/>
      <c r="R2737" s="2"/>
      <c r="S2737" s="2"/>
      <c r="T2737" s="2"/>
      <c r="U2737" s="2"/>
      <c r="V2737" s="2"/>
    </row>
    <row r="2738" spans="1:22" s="127" customFormat="1" x14ac:dyDescent="0.25">
      <c r="A2738"/>
      <c r="B2738"/>
      <c r="C2738"/>
      <c r="D2738"/>
      <c r="E2738"/>
      <c r="F2738"/>
      <c r="G2738"/>
      <c r="H2738"/>
      <c r="I2738"/>
      <c r="J2738"/>
      <c r="K2738"/>
      <c r="L2738"/>
      <c r="M2738" s="2"/>
      <c r="N2738" s="2"/>
      <c r="O2738" s="2"/>
      <c r="P2738" s="2"/>
      <c r="Q2738" s="2"/>
      <c r="R2738" s="2"/>
      <c r="S2738" s="2"/>
      <c r="T2738" s="2"/>
      <c r="U2738" s="2"/>
      <c r="V2738" s="2"/>
    </row>
    <row r="2739" spans="1:22" s="127" customFormat="1" x14ac:dyDescent="0.25">
      <c r="A2739"/>
      <c r="B2739"/>
      <c r="C2739"/>
      <c r="D2739"/>
      <c r="E2739"/>
      <c r="F2739"/>
      <c r="G2739"/>
      <c r="H2739"/>
      <c r="I2739"/>
      <c r="J2739"/>
      <c r="K2739"/>
      <c r="L2739"/>
      <c r="M2739" s="2"/>
      <c r="N2739" s="2"/>
      <c r="O2739" s="2"/>
      <c r="P2739" s="2"/>
      <c r="Q2739" s="2"/>
      <c r="R2739" s="2"/>
      <c r="S2739" s="2"/>
      <c r="T2739" s="2"/>
      <c r="U2739" s="2"/>
      <c r="V2739" s="2"/>
    </row>
    <row r="2740" spans="1:22" s="127" customFormat="1" x14ac:dyDescent="0.25">
      <c r="A2740"/>
      <c r="B2740"/>
      <c r="C2740"/>
      <c r="D2740"/>
      <c r="E2740"/>
      <c r="F2740"/>
      <c r="G2740"/>
      <c r="H2740"/>
      <c r="I2740"/>
      <c r="J2740"/>
      <c r="K2740"/>
      <c r="L2740"/>
      <c r="M2740" s="2"/>
      <c r="N2740" s="2"/>
      <c r="O2740" s="2"/>
      <c r="P2740" s="2"/>
      <c r="Q2740" s="2"/>
      <c r="R2740" s="2"/>
      <c r="S2740" s="2"/>
      <c r="T2740" s="2"/>
      <c r="U2740" s="2"/>
      <c r="V2740" s="2"/>
    </row>
    <row r="2741" spans="1:22" s="127" customFormat="1" x14ac:dyDescent="0.25">
      <c r="A2741"/>
      <c r="B2741"/>
      <c r="C2741"/>
      <c r="D2741"/>
      <c r="E2741"/>
      <c r="F2741"/>
      <c r="G2741"/>
      <c r="H2741"/>
      <c r="I2741"/>
      <c r="J2741"/>
      <c r="K2741"/>
      <c r="L2741"/>
      <c r="M2741" s="2"/>
      <c r="N2741" s="2"/>
      <c r="O2741" s="2"/>
      <c r="P2741" s="2"/>
      <c r="Q2741" s="2"/>
      <c r="R2741" s="2"/>
      <c r="S2741" s="2"/>
      <c r="T2741" s="2"/>
      <c r="U2741" s="2"/>
      <c r="V2741" s="2"/>
    </row>
    <row r="2742" spans="1:22" s="127" customFormat="1" x14ac:dyDescent="0.25">
      <c r="A2742"/>
      <c r="B2742"/>
      <c r="C2742"/>
      <c r="D2742"/>
      <c r="E2742"/>
      <c r="F2742"/>
      <c r="G2742"/>
      <c r="H2742"/>
      <c r="I2742"/>
      <c r="J2742"/>
      <c r="K2742"/>
      <c r="L2742"/>
      <c r="M2742" s="2"/>
      <c r="N2742" s="2"/>
      <c r="O2742" s="2"/>
      <c r="P2742" s="2"/>
      <c r="Q2742" s="2"/>
      <c r="R2742" s="2"/>
      <c r="S2742" s="2"/>
      <c r="T2742" s="2"/>
      <c r="U2742" s="2"/>
      <c r="V2742" s="2"/>
    </row>
    <row r="2743" spans="1:22" s="127" customFormat="1" x14ac:dyDescent="0.25">
      <c r="A2743"/>
      <c r="B2743"/>
      <c r="C2743"/>
      <c r="D2743"/>
      <c r="E2743"/>
      <c r="F2743"/>
      <c r="G2743"/>
      <c r="H2743"/>
      <c r="I2743"/>
      <c r="J2743"/>
      <c r="K2743"/>
      <c r="L2743"/>
      <c r="M2743" s="2"/>
      <c r="N2743" s="2"/>
      <c r="O2743" s="2"/>
      <c r="P2743" s="2"/>
      <c r="Q2743" s="2"/>
      <c r="R2743" s="2"/>
      <c r="S2743" s="2"/>
      <c r="T2743" s="2"/>
      <c r="U2743" s="2"/>
      <c r="V2743" s="2"/>
    </row>
    <row r="2744" spans="1:22" s="127" customFormat="1" x14ac:dyDescent="0.25">
      <c r="A2744"/>
      <c r="B2744"/>
      <c r="C2744"/>
      <c r="D2744"/>
      <c r="E2744"/>
      <c r="F2744"/>
      <c r="G2744"/>
      <c r="H2744"/>
      <c r="I2744"/>
      <c r="J2744"/>
      <c r="K2744"/>
      <c r="L2744"/>
      <c r="M2744" s="2"/>
      <c r="N2744" s="2"/>
      <c r="O2744" s="2"/>
      <c r="P2744" s="2"/>
      <c r="Q2744" s="2"/>
      <c r="R2744" s="2"/>
      <c r="S2744" s="2"/>
      <c r="T2744" s="2"/>
      <c r="U2744" s="2"/>
      <c r="V2744" s="2"/>
    </row>
    <row r="2745" spans="1:22" s="127" customFormat="1" x14ac:dyDescent="0.25">
      <c r="A2745"/>
      <c r="B2745"/>
      <c r="C2745"/>
      <c r="D2745"/>
      <c r="E2745"/>
      <c r="F2745"/>
      <c r="G2745"/>
      <c r="H2745"/>
      <c r="I2745"/>
      <c r="J2745"/>
      <c r="K2745"/>
      <c r="L2745"/>
      <c r="M2745" s="2"/>
      <c r="N2745" s="2"/>
      <c r="O2745" s="2"/>
      <c r="P2745" s="2"/>
      <c r="Q2745" s="2"/>
      <c r="R2745" s="2"/>
      <c r="S2745" s="2"/>
      <c r="T2745" s="2"/>
      <c r="U2745" s="2"/>
      <c r="V2745" s="2"/>
    </row>
    <row r="2746" spans="1:22" s="127" customFormat="1" x14ac:dyDescent="0.25">
      <c r="A2746"/>
      <c r="B2746"/>
      <c r="C2746"/>
      <c r="D2746"/>
      <c r="E2746"/>
      <c r="F2746"/>
      <c r="G2746"/>
      <c r="H2746"/>
      <c r="I2746"/>
      <c r="J2746"/>
      <c r="K2746"/>
      <c r="L2746"/>
      <c r="M2746" s="2"/>
      <c r="N2746" s="2"/>
      <c r="O2746" s="2"/>
      <c r="P2746" s="2"/>
      <c r="Q2746" s="2"/>
      <c r="R2746" s="2"/>
      <c r="S2746" s="2"/>
      <c r="T2746" s="2"/>
      <c r="U2746" s="2"/>
      <c r="V2746" s="2"/>
    </row>
    <row r="2747" spans="1:22" s="127" customFormat="1" x14ac:dyDescent="0.25">
      <c r="A2747"/>
      <c r="B2747"/>
      <c r="C2747"/>
      <c r="D2747"/>
      <c r="E2747"/>
      <c r="F2747"/>
      <c r="G2747"/>
      <c r="H2747"/>
      <c r="I2747"/>
      <c r="J2747"/>
      <c r="K2747"/>
      <c r="L2747"/>
      <c r="M2747" s="2"/>
      <c r="N2747" s="2"/>
      <c r="O2747" s="2"/>
      <c r="P2747" s="2"/>
      <c r="Q2747" s="2"/>
      <c r="R2747" s="2"/>
      <c r="S2747" s="2"/>
      <c r="T2747" s="2"/>
      <c r="U2747" s="2"/>
      <c r="V2747" s="2"/>
    </row>
    <row r="2748" spans="1:22" s="127" customFormat="1" x14ac:dyDescent="0.25">
      <c r="A2748"/>
      <c r="B2748"/>
      <c r="C2748"/>
      <c r="D2748"/>
      <c r="E2748"/>
      <c r="F2748"/>
      <c r="G2748"/>
      <c r="H2748"/>
      <c r="I2748"/>
      <c r="J2748"/>
      <c r="K2748"/>
      <c r="L2748"/>
      <c r="M2748" s="2"/>
      <c r="N2748" s="2"/>
      <c r="O2748" s="2"/>
      <c r="P2748" s="2"/>
      <c r="Q2748" s="2"/>
      <c r="R2748" s="2"/>
      <c r="S2748" s="2"/>
      <c r="T2748" s="2"/>
      <c r="U2748" s="2"/>
      <c r="V2748" s="2"/>
    </row>
    <row r="2749" spans="1:22" s="127" customFormat="1" x14ac:dyDescent="0.25">
      <c r="A2749"/>
      <c r="B2749"/>
      <c r="C2749"/>
      <c r="D2749"/>
      <c r="E2749"/>
      <c r="F2749"/>
      <c r="G2749"/>
      <c r="H2749"/>
      <c r="I2749"/>
      <c r="J2749"/>
      <c r="K2749"/>
      <c r="L2749"/>
      <c r="M2749" s="2"/>
      <c r="N2749" s="2"/>
      <c r="O2749" s="2"/>
      <c r="P2749" s="2"/>
      <c r="Q2749" s="2"/>
      <c r="R2749" s="2"/>
      <c r="S2749" s="2"/>
      <c r="T2749" s="2"/>
      <c r="U2749" s="2"/>
      <c r="V2749" s="2"/>
    </row>
    <row r="2750" spans="1:22" s="127" customFormat="1" x14ac:dyDescent="0.25">
      <c r="A2750"/>
      <c r="B2750"/>
      <c r="C2750"/>
      <c r="D2750"/>
      <c r="E2750"/>
      <c r="F2750"/>
      <c r="G2750"/>
      <c r="H2750"/>
      <c r="I2750"/>
      <c r="J2750"/>
      <c r="K2750"/>
      <c r="L2750"/>
      <c r="M2750" s="2"/>
      <c r="N2750" s="2"/>
      <c r="O2750" s="2"/>
      <c r="P2750" s="2"/>
      <c r="Q2750" s="2"/>
      <c r="R2750" s="2"/>
      <c r="S2750" s="2"/>
      <c r="T2750" s="2"/>
      <c r="U2750" s="2"/>
      <c r="V2750" s="2"/>
    </row>
    <row r="2751" spans="1:22" s="127" customFormat="1" x14ac:dyDescent="0.25">
      <c r="A2751"/>
      <c r="B2751"/>
      <c r="C2751"/>
      <c r="D2751"/>
      <c r="E2751"/>
      <c r="F2751"/>
      <c r="G2751"/>
      <c r="H2751"/>
      <c r="I2751"/>
      <c r="J2751"/>
      <c r="K2751"/>
      <c r="L2751"/>
      <c r="M2751" s="2"/>
      <c r="N2751" s="2"/>
      <c r="O2751" s="2"/>
      <c r="P2751" s="2"/>
      <c r="Q2751" s="2"/>
      <c r="R2751" s="2"/>
      <c r="S2751" s="2"/>
      <c r="T2751" s="2"/>
      <c r="U2751" s="2"/>
      <c r="V2751" s="2"/>
    </row>
    <row r="2752" spans="1:22" s="127" customFormat="1" x14ac:dyDescent="0.25">
      <c r="A2752"/>
      <c r="B2752"/>
      <c r="C2752"/>
      <c r="D2752"/>
      <c r="E2752"/>
      <c r="F2752"/>
      <c r="G2752"/>
      <c r="H2752"/>
      <c r="I2752"/>
      <c r="J2752"/>
      <c r="K2752"/>
      <c r="L2752"/>
      <c r="M2752" s="2"/>
      <c r="N2752" s="2"/>
      <c r="O2752" s="2"/>
      <c r="P2752" s="2"/>
      <c r="Q2752" s="2"/>
      <c r="R2752" s="2"/>
      <c r="S2752" s="2"/>
      <c r="T2752" s="2"/>
      <c r="U2752" s="2"/>
      <c r="V2752" s="2"/>
    </row>
    <row r="2753" spans="1:22" s="127" customFormat="1" x14ac:dyDescent="0.25">
      <c r="A2753"/>
      <c r="B2753"/>
      <c r="C2753"/>
      <c r="D2753"/>
      <c r="E2753"/>
      <c r="F2753"/>
      <c r="G2753"/>
      <c r="H2753"/>
      <c r="I2753"/>
      <c r="J2753"/>
      <c r="K2753"/>
      <c r="L2753"/>
      <c r="M2753" s="2"/>
      <c r="N2753" s="2"/>
      <c r="O2753" s="2"/>
      <c r="P2753" s="2"/>
      <c r="Q2753" s="2"/>
      <c r="R2753" s="2"/>
      <c r="S2753" s="2"/>
      <c r="T2753" s="2"/>
      <c r="U2753" s="2"/>
      <c r="V2753" s="2"/>
    </row>
    <row r="2754" spans="1:22" s="127" customFormat="1" x14ac:dyDescent="0.25">
      <c r="A2754"/>
      <c r="B2754"/>
      <c r="C2754"/>
      <c r="D2754"/>
      <c r="E2754"/>
      <c r="F2754"/>
      <c r="G2754"/>
      <c r="H2754"/>
      <c r="I2754"/>
      <c r="J2754"/>
      <c r="K2754"/>
      <c r="L2754"/>
      <c r="M2754" s="2"/>
      <c r="N2754" s="2"/>
      <c r="O2754" s="2"/>
      <c r="P2754" s="2"/>
      <c r="Q2754" s="2"/>
      <c r="R2754" s="2"/>
      <c r="S2754" s="2"/>
      <c r="T2754" s="2"/>
      <c r="U2754" s="2"/>
      <c r="V2754" s="2"/>
    </row>
    <row r="2755" spans="1:22" s="127" customFormat="1" x14ac:dyDescent="0.25">
      <c r="A2755"/>
      <c r="B2755"/>
      <c r="C2755"/>
      <c r="D2755"/>
      <c r="E2755"/>
      <c r="F2755"/>
      <c r="G2755"/>
      <c r="H2755"/>
      <c r="I2755"/>
      <c r="J2755"/>
      <c r="K2755"/>
      <c r="L2755"/>
      <c r="M2755" s="2"/>
      <c r="N2755" s="2"/>
      <c r="O2755" s="2"/>
      <c r="P2755" s="2"/>
      <c r="Q2755" s="2"/>
      <c r="R2755" s="2"/>
      <c r="S2755" s="2"/>
      <c r="T2755" s="2"/>
      <c r="U2755" s="2"/>
      <c r="V2755" s="2"/>
    </row>
    <row r="2756" spans="1:22" s="127" customFormat="1" x14ac:dyDescent="0.25">
      <c r="A2756"/>
      <c r="B2756"/>
      <c r="C2756"/>
      <c r="D2756"/>
      <c r="E2756"/>
      <c r="F2756"/>
      <c r="G2756"/>
      <c r="H2756"/>
      <c r="I2756"/>
      <c r="J2756"/>
      <c r="K2756"/>
      <c r="L2756"/>
      <c r="M2756" s="2"/>
      <c r="N2756" s="2"/>
      <c r="O2756" s="2"/>
      <c r="P2756" s="2"/>
      <c r="Q2756" s="2"/>
      <c r="R2756" s="2"/>
      <c r="S2756" s="2"/>
      <c r="T2756" s="2"/>
      <c r="U2756" s="2"/>
      <c r="V2756" s="2"/>
    </row>
    <row r="2757" spans="1:22" s="127" customFormat="1" x14ac:dyDescent="0.25">
      <c r="A2757"/>
      <c r="B2757"/>
      <c r="C2757"/>
      <c r="D2757"/>
      <c r="E2757"/>
      <c r="F2757"/>
      <c r="G2757"/>
      <c r="H2757"/>
      <c r="I2757"/>
      <c r="J2757"/>
      <c r="K2757"/>
      <c r="L2757"/>
      <c r="M2757" s="2"/>
      <c r="N2757" s="2"/>
      <c r="O2757" s="2"/>
      <c r="P2757" s="2"/>
      <c r="Q2757" s="2"/>
      <c r="R2757" s="2"/>
      <c r="S2757" s="2"/>
      <c r="T2757" s="2"/>
      <c r="U2757" s="2"/>
      <c r="V2757" s="2"/>
    </row>
    <row r="2758" spans="1:22" s="127" customFormat="1" x14ac:dyDescent="0.25">
      <c r="A2758"/>
      <c r="B2758"/>
      <c r="C2758"/>
      <c r="D2758"/>
      <c r="E2758"/>
      <c r="F2758"/>
      <c r="G2758"/>
      <c r="H2758"/>
      <c r="I2758"/>
      <c r="J2758"/>
      <c r="K2758"/>
      <c r="L2758"/>
      <c r="M2758" s="2"/>
      <c r="N2758" s="2"/>
      <c r="O2758" s="2"/>
      <c r="P2758" s="2"/>
      <c r="Q2758" s="2"/>
      <c r="R2758" s="2"/>
      <c r="S2758" s="2"/>
      <c r="T2758" s="2"/>
      <c r="U2758" s="2"/>
      <c r="V2758" s="2"/>
    </row>
    <row r="2759" spans="1:22" s="127" customFormat="1" x14ac:dyDescent="0.25">
      <c r="A2759"/>
      <c r="B2759"/>
      <c r="C2759"/>
      <c r="D2759"/>
      <c r="E2759"/>
      <c r="F2759"/>
      <c r="G2759"/>
      <c r="H2759"/>
      <c r="I2759"/>
      <c r="J2759"/>
      <c r="K2759"/>
      <c r="L2759"/>
      <c r="M2759" s="2"/>
      <c r="N2759" s="2"/>
      <c r="O2759" s="2"/>
      <c r="P2759" s="2"/>
      <c r="Q2759" s="2"/>
      <c r="R2759" s="2"/>
      <c r="S2759" s="2"/>
      <c r="T2759" s="2"/>
      <c r="U2759" s="2"/>
      <c r="V2759" s="2"/>
    </row>
    <row r="2760" spans="1:22" s="127" customFormat="1" x14ac:dyDescent="0.25">
      <c r="A2760"/>
      <c r="B2760"/>
      <c r="C2760"/>
      <c r="D2760"/>
      <c r="E2760"/>
      <c r="F2760"/>
      <c r="G2760"/>
      <c r="H2760"/>
      <c r="I2760"/>
      <c r="J2760"/>
      <c r="K2760"/>
      <c r="L2760"/>
      <c r="M2760" s="2"/>
      <c r="N2760" s="2"/>
      <c r="O2760" s="2"/>
      <c r="P2760" s="2"/>
      <c r="Q2760" s="2"/>
      <c r="R2760" s="2"/>
      <c r="S2760" s="2"/>
      <c r="T2760" s="2"/>
      <c r="U2760" s="2"/>
      <c r="V2760" s="2"/>
    </row>
    <row r="2761" spans="1:22" s="127" customFormat="1" x14ac:dyDescent="0.25">
      <c r="A2761"/>
      <c r="B2761"/>
      <c r="C2761"/>
      <c r="D2761"/>
      <c r="E2761"/>
      <c r="F2761"/>
      <c r="G2761"/>
      <c r="H2761"/>
      <c r="I2761"/>
      <c r="J2761"/>
      <c r="K2761"/>
      <c r="L2761"/>
      <c r="M2761" s="2"/>
      <c r="N2761" s="2"/>
      <c r="O2761" s="2"/>
      <c r="P2761" s="2"/>
      <c r="Q2761" s="2"/>
      <c r="R2761" s="2"/>
      <c r="S2761" s="2"/>
      <c r="T2761" s="2"/>
      <c r="U2761" s="2"/>
      <c r="V2761" s="2"/>
    </row>
    <row r="2762" spans="1:22" s="127" customFormat="1" x14ac:dyDescent="0.25">
      <c r="A2762"/>
      <c r="B2762"/>
      <c r="C2762"/>
      <c r="D2762"/>
      <c r="E2762"/>
      <c r="F2762"/>
      <c r="G2762"/>
      <c r="H2762"/>
      <c r="I2762"/>
      <c r="J2762"/>
      <c r="K2762"/>
      <c r="L2762"/>
      <c r="M2762" s="2"/>
      <c r="N2762" s="2"/>
      <c r="O2762" s="2"/>
      <c r="P2762" s="2"/>
      <c r="Q2762" s="2"/>
      <c r="R2762" s="2"/>
      <c r="S2762" s="2"/>
      <c r="T2762" s="2"/>
      <c r="U2762" s="2"/>
      <c r="V2762" s="2"/>
    </row>
    <row r="2763" spans="1:22" s="127" customFormat="1" x14ac:dyDescent="0.25">
      <c r="A2763"/>
      <c r="B2763"/>
      <c r="C2763"/>
      <c r="D2763"/>
      <c r="E2763"/>
      <c r="F2763"/>
      <c r="G2763"/>
      <c r="H2763"/>
      <c r="I2763"/>
      <c r="J2763"/>
      <c r="K2763"/>
      <c r="L2763"/>
      <c r="M2763" s="2"/>
      <c r="N2763" s="2"/>
      <c r="O2763" s="2"/>
      <c r="P2763" s="2"/>
      <c r="Q2763" s="2"/>
      <c r="R2763" s="2"/>
      <c r="S2763" s="2"/>
      <c r="T2763" s="2"/>
      <c r="U2763" s="2"/>
      <c r="V2763" s="2"/>
    </row>
    <row r="2764" spans="1:22" s="127" customFormat="1" x14ac:dyDescent="0.25">
      <c r="A2764"/>
      <c r="B2764"/>
      <c r="C2764"/>
      <c r="D2764"/>
      <c r="E2764"/>
      <c r="F2764"/>
      <c r="G2764"/>
      <c r="H2764"/>
      <c r="I2764"/>
      <c r="J2764"/>
      <c r="K2764"/>
      <c r="L2764"/>
      <c r="M2764" s="2"/>
      <c r="N2764" s="2"/>
      <c r="O2764" s="2"/>
      <c r="P2764" s="2"/>
      <c r="Q2764" s="2"/>
      <c r="R2764" s="2"/>
      <c r="S2764" s="2"/>
      <c r="T2764" s="2"/>
      <c r="U2764" s="2"/>
      <c r="V2764" s="2"/>
    </row>
    <row r="2765" spans="1:22" s="127" customFormat="1" x14ac:dyDescent="0.25">
      <c r="A2765"/>
      <c r="B2765"/>
      <c r="C2765"/>
      <c r="D2765"/>
      <c r="E2765"/>
      <c r="F2765"/>
      <c r="G2765"/>
      <c r="H2765"/>
      <c r="I2765"/>
      <c r="J2765"/>
      <c r="K2765"/>
      <c r="L2765"/>
      <c r="M2765" s="2"/>
      <c r="N2765" s="2"/>
      <c r="O2765" s="2"/>
      <c r="P2765" s="2"/>
      <c r="Q2765" s="2"/>
      <c r="R2765" s="2"/>
      <c r="S2765" s="2"/>
      <c r="T2765" s="2"/>
      <c r="U2765" s="2"/>
      <c r="V2765" s="2"/>
    </row>
    <row r="2766" spans="1:22" s="127" customFormat="1" x14ac:dyDescent="0.25">
      <c r="A2766"/>
      <c r="B2766"/>
      <c r="C2766"/>
      <c r="D2766"/>
      <c r="E2766"/>
      <c r="F2766"/>
      <c r="G2766"/>
      <c r="H2766"/>
      <c r="I2766"/>
      <c r="J2766"/>
      <c r="K2766"/>
      <c r="L2766"/>
      <c r="M2766" s="2"/>
      <c r="N2766" s="2"/>
      <c r="O2766" s="2"/>
      <c r="P2766" s="2"/>
      <c r="Q2766" s="2"/>
      <c r="R2766" s="2"/>
      <c r="S2766" s="2"/>
      <c r="T2766" s="2"/>
      <c r="U2766" s="2"/>
      <c r="V2766" s="2"/>
    </row>
    <row r="2767" spans="1:22" s="127" customFormat="1" x14ac:dyDescent="0.25">
      <c r="A2767"/>
      <c r="B2767"/>
      <c r="C2767"/>
      <c r="D2767"/>
      <c r="E2767"/>
      <c r="F2767"/>
      <c r="G2767"/>
      <c r="H2767"/>
      <c r="I2767"/>
      <c r="J2767"/>
      <c r="K2767"/>
      <c r="L2767"/>
      <c r="M2767" s="2"/>
      <c r="N2767" s="2"/>
      <c r="O2767" s="2"/>
      <c r="P2767" s="2"/>
      <c r="Q2767" s="2"/>
      <c r="R2767" s="2"/>
      <c r="S2767" s="2"/>
      <c r="T2767" s="2"/>
      <c r="U2767" s="2"/>
      <c r="V2767" s="2"/>
    </row>
    <row r="2768" spans="1:22" s="127" customFormat="1" x14ac:dyDescent="0.25">
      <c r="A2768"/>
      <c r="B2768"/>
      <c r="C2768"/>
      <c r="D2768"/>
      <c r="E2768"/>
      <c r="F2768"/>
      <c r="G2768"/>
      <c r="H2768"/>
      <c r="I2768"/>
      <c r="J2768"/>
      <c r="K2768"/>
      <c r="L2768"/>
      <c r="M2768" s="2"/>
      <c r="N2768" s="2"/>
      <c r="O2768" s="2"/>
      <c r="P2768" s="2"/>
      <c r="Q2768" s="2"/>
      <c r="R2768" s="2"/>
      <c r="S2768" s="2"/>
      <c r="T2768" s="2"/>
      <c r="U2768" s="2"/>
      <c r="V2768" s="2"/>
    </row>
    <row r="2769" spans="1:22" s="127" customFormat="1" x14ac:dyDescent="0.25">
      <c r="A2769"/>
      <c r="B2769"/>
      <c r="C2769"/>
      <c r="D2769"/>
      <c r="E2769"/>
      <c r="F2769"/>
      <c r="G2769"/>
      <c r="H2769"/>
      <c r="I2769"/>
      <c r="J2769"/>
      <c r="K2769"/>
      <c r="L2769"/>
      <c r="M2769" s="2"/>
      <c r="N2769" s="2"/>
      <c r="O2769" s="2"/>
      <c r="P2769" s="2"/>
      <c r="Q2769" s="2"/>
      <c r="R2769" s="2"/>
      <c r="S2769" s="2"/>
      <c r="T2769" s="2"/>
      <c r="U2769" s="2"/>
      <c r="V2769" s="2"/>
    </row>
    <row r="2770" spans="1:22" s="127" customFormat="1" x14ac:dyDescent="0.25">
      <c r="A2770"/>
      <c r="B2770"/>
      <c r="C2770"/>
      <c r="D2770"/>
      <c r="E2770"/>
      <c r="F2770"/>
      <c r="G2770"/>
      <c r="H2770"/>
      <c r="I2770"/>
      <c r="J2770"/>
      <c r="K2770"/>
      <c r="L2770"/>
      <c r="M2770" s="2"/>
      <c r="N2770" s="2"/>
      <c r="O2770" s="2"/>
      <c r="P2770" s="2"/>
      <c r="Q2770" s="2"/>
      <c r="R2770" s="2"/>
      <c r="S2770" s="2"/>
      <c r="T2770" s="2"/>
      <c r="U2770" s="2"/>
      <c r="V2770" s="2"/>
    </row>
    <row r="2771" spans="1:22" s="127" customFormat="1" x14ac:dyDescent="0.25">
      <c r="A2771"/>
      <c r="B2771"/>
      <c r="C2771"/>
      <c r="D2771"/>
      <c r="E2771"/>
      <c r="F2771"/>
      <c r="G2771"/>
      <c r="H2771"/>
      <c r="I2771"/>
      <c r="J2771"/>
      <c r="K2771"/>
      <c r="L2771"/>
      <c r="M2771" s="2"/>
      <c r="N2771" s="2"/>
      <c r="O2771" s="2"/>
      <c r="P2771" s="2"/>
      <c r="Q2771" s="2"/>
      <c r="R2771" s="2"/>
      <c r="S2771" s="2"/>
      <c r="T2771" s="2"/>
      <c r="U2771" s="2"/>
      <c r="V2771" s="2"/>
    </row>
    <row r="2772" spans="1:22" s="127" customFormat="1" x14ac:dyDescent="0.25">
      <c r="A2772"/>
      <c r="B2772"/>
      <c r="C2772"/>
      <c r="D2772"/>
      <c r="E2772"/>
      <c r="F2772"/>
      <c r="G2772"/>
      <c r="H2772"/>
      <c r="I2772"/>
      <c r="J2772"/>
      <c r="K2772"/>
      <c r="L2772"/>
      <c r="M2772" s="2"/>
      <c r="N2772" s="2"/>
      <c r="O2772" s="2"/>
      <c r="P2772" s="2"/>
      <c r="Q2772" s="2"/>
      <c r="R2772" s="2"/>
      <c r="S2772" s="2"/>
      <c r="T2772" s="2"/>
      <c r="U2772" s="2"/>
      <c r="V2772" s="2"/>
    </row>
    <row r="2773" spans="1:22" s="127" customFormat="1" x14ac:dyDescent="0.25">
      <c r="A2773"/>
      <c r="B2773"/>
      <c r="C2773"/>
      <c r="D2773"/>
      <c r="E2773"/>
      <c r="F2773"/>
      <c r="G2773"/>
      <c r="H2773"/>
      <c r="I2773"/>
      <c r="J2773"/>
      <c r="K2773"/>
      <c r="L2773"/>
      <c r="M2773" s="2"/>
      <c r="N2773" s="2"/>
      <c r="O2773" s="2"/>
      <c r="P2773" s="2"/>
      <c r="Q2773" s="2"/>
      <c r="R2773" s="2"/>
      <c r="S2773" s="2"/>
      <c r="T2773" s="2"/>
      <c r="U2773" s="2"/>
      <c r="V2773" s="2"/>
    </row>
    <row r="2774" spans="1:22" s="127" customFormat="1" x14ac:dyDescent="0.25">
      <c r="A2774"/>
      <c r="B2774"/>
      <c r="C2774"/>
      <c r="D2774"/>
      <c r="E2774"/>
      <c r="F2774"/>
      <c r="G2774"/>
      <c r="H2774"/>
      <c r="I2774"/>
      <c r="J2774"/>
      <c r="K2774"/>
      <c r="L2774"/>
      <c r="M2774" s="2"/>
      <c r="N2774" s="2"/>
      <c r="O2774" s="2"/>
      <c r="P2774" s="2"/>
      <c r="Q2774" s="2"/>
      <c r="R2774" s="2"/>
      <c r="S2774" s="2"/>
      <c r="T2774" s="2"/>
      <c r="U2774" s="2"/>
      <c r="V2774" s="2"/>
    </row>
    <row r="2775" spans="1:22" s="127" customFormat="1" x14ac:dyDescent="0.25">
      <c r="A2775"/>
      <c r="B2775"/>
      <c r="C2775"/>
      <c r="D2775"/>
      <c r="E2775"/>
      <c r="F2775"/>
      <c r="G2775"/>
      <c r="H2775"/>
      <c r="I2775"/>
      <c r="J2775"/>
      <c r="K2775"/>
      <c r="L2775"/>
      <c r="M2775" s="2"/>
      <c r="N2775" s="2"/>
      <c r="O2775" s="2"/>
      <c r="P2775" s="2"/>
      <c r="Q2775" s="2"/>
      <c r="R2775" s="2"/>
      <c r="S2775" s="2"/>
      <c r="T2775" s="2"/>
      <c r="U2775" s="2"/>
      <c r="V2775" s="2"/>
    </row>
    <row r="2776" spans="1:22" s="127" customFormat="1" x14ac:dyDescent="0.25">
      <c r="A2776"/>
      <c r="B2776"/>
      <c r="C2776"/>
      <c r="D2776"/>
      <c r="E2776"/>
      <c r="F2776"/>
      <c r="G2776"/>
      <c r="H2776"/>
      <c r="I2776"/>
      <c r="J2776"/>
      <c r="K2776"/>
      <c r="L2776"/>
      <c r="M2776" s="2"/>
      <c r="N2776" s="2"/>
      <c r="O2776" s="2"/>
      <c r="P2776" s="2"/>
      <c r="Q2776" s="2"/>
      <c r="R2776" s="2"/>
      <c r="S2776" s="2"/>
      <c r="T2776" s="2"/>
      <c r="U2776" s="2"/>
      <c r="V2776" s="2"/>
    </row>
    <row r="2777" spans="1:22" s="127" customFormat="1" x14ac:dyDescent="0.25">
      <c r="A2777"/>
      <c r="B2777"/>
      <c r="C2777"/>
      <c r="D2777"/>
      <c r="E2777"/>
      <c r="F2777"/>
      <c r="G2777"/>
      <c r="H2777"/>
      <c r="I2777"/>
      <c r="J2777"/>
      <c r="K2777"/>
      <c r="L2777"/>
      <c r="M2777" s="2"/>
      <c r="N2777" s="2"/>
      <c r="O2777" s="2"/>
      <c r="P2777" s="2"/>
      <c r="Q2777" s="2"/>
      <c r="R2777" s="2"/>
      <c r="S2777" s="2"/>
      <c r="T2777" s="2"/>
      <c r="U2777" s="2"/>
      <c r="V2777" s="2"/>
    </row>
    <row r="2778" spans="1:22" s="127" customFormat="1" x14ac:dyDescent="0.25">
      <c r="A2778"/>
      <c r="B2778"/>
      <c r="C2778"/>
      <c r="D2778"/>
      <c r="E2778"/>
      <c r="F2778"/>
      <c r="G2778"/>
      <c r="H2778"/>
      <c r="I2778"/>
      <c r="J2778"/>
      <c r="K2778"/>
      <c r="L2778"/>
      <c r="M2778" s="2"/>
      <c r="N2778" s="2"/>
      <c r="O2778" s="2"/>
      <c r="P2778" s="2"/>
      <c r="Q2778" s="2"/>
      <c r="R2778" s="2"/>
      <c r="S2778" s="2"/>
      <c r="T2778" s="2"/>
      <c r="U2778" s="2"/>
      <c r="V2778" s="2"/>
    </row>
    <row r="2779" spans="1:22" s="127" customFormat="1" x14ac:dyDescent="0.25">
      <c r="A2779"/>
      <c r="B2779"/>
      <c r="C2779"/>
      <c r="D2779"/>
      <c r="E2779"/>
      <c r="F2779"/>
      <c r="G2779"/>
      <c r="H2779"/>
      <c r="I2779"/>
      <c r="J2779"/>
      <c r="K2779"/>
      <c r="L2779"/>
      <c r="M2779" s="2"/>
      <c r="N2779" s="2"/>
      <c r="O2779" s="2"/>
      <c r="P2779" s="2"/>
      <c r="Q2779" s="2"/>
      <c r="R2779" s="2"/>
      <c r="S2779" s="2"/>
      <c r="T2779" s="2"/>
      <c r="U2779" s="2"/>
      <c r="V2779" s="2"/>
    </row>
    <row r="2780" spans="1:22" s="127" customFormat="1" x14ac:dyDescent="0.25">
      <c r="A2780"/>
      <c r="B2780"/>
      <c r="C2780"/>
      <c r="D2780"/>
      <c r="E2780"/>
      <c r="F2780"/>
      <c r="G2780"/>
      <c r="H2780"/>
      <c r="I2780"/>
      <c r="J2780"/>
      <c r="K2780"/>
      <c r="L2780"/>
      <c r="M2780" s="2"/>
      <c r="N2780" s="2"/>
      <c r="O2780" s="2"/>
      <c r="P2780" s="2"/>
      <c r="Q2780" s="2"/>
      <c r="R2780" s="2"/>
      <c r="S2780" s="2"/>
      <c r="T2780" s="2"/>
      <c r="U2780" s="2"/>
      <c r="V2780" s="2"/>
    </row>
    <row r="2781" spans="1:22" s="127" customFormat="1" x14ac:dyDescent="0.25">
      <c r="A2781"/>
      <c r="B2781"/>
      <c r="C2781"/>
      <c r="D2781"/>
      <c r="E2781"/>
      <c r="F2781"/>
      <c r="G2781"/>
      <c r="H2781"/>
      <c r="I2781"/>
      <c r="J2781"/>
      <c r="K2781"/>
      <c r="L2781"/>
      <c r="M2781" s="2"/>
      <c r="N2781" s="2"/>
      <c r="O2781" s="2"/>
      <c r="P2781" s="2"/>
      <c r="Q2781" s="2"/>
      <c r="R2781" s="2"/>
      <c r="S2781" s="2"/>
      <c r="T2781" s="2"/>
      <c r="U2781" s="2"/>
      <c r="V2781" s="2"/>
    </row>
    <row r="2782" spans="1:22" s="127" customFormat="1" x14ac:dyDescent="0.25">
      <c r="A2782"/>
      <c r="B2782"/>
      <c r="C2782"/>
      <c r="D2782"/>
      <c r="E2782"/>
      <c r="F2782"/>
      <c r="G2782"/>
      <c r="H2782"/>
      <c r="I2782"/>
      <c r="J2782"/>
      <c r="K2782"/>
      <c r="L2782"/>
      <c r="M2782" s="2"/>
      <c r="N2782" s="2"/>
      <c r="O2782" s="2"/>
      <c r="P2782" s="2"/>
      <c r="Q2782" s="2"/>
      <c r="R2782" s="2"/>
      <c r="S2782" s="2"/>
      <c r="T2782" s="2"/>
      <c r="U2782" s="2"/>
      <c r="V2782" s="2"/>
    </row>
    <row r="2783" spans="1:22" s="127" customFormat="1" x14ac:dyDescent="0.25">
      <c r="A2783"/>
      <c r="B2783"/>
      <c r="C2783"/>
      <c r="D2783"/>
      <c r="E2783"/>
      <c r="F2783"/>
      <c r="G2783"/>
      <c r="H2783"/>
      <c r="I2783"/>
      <c r="J2783"/>
      <c r="K2783"/>
      <c r="L2783"/>
      <c r="M2783" s="2"/>
      <c r="N2783" s="2"/>
      <c r="O2783" s="2"/>
      <c r="P2783" s="2"/>
      <c r="Q2783" s="2"/>
      <c r="R2783" s="2"/>
      <c r="S2783" s="2"/>
      <c r="T2783" s="2"/>
      <c r="U2783" s="2"/>
      <c r="V2783" s="2"/>
    </row>
    <row r="2784" spans="1:22" s="127" customFormat="1" x14ac:dyDescent="0.25">
      <c r="A2784"/>
      <c r="B2784"/>
      <c r="C2784"/>
      <c r="D2784"/>
      <c r="E2784"/>
      <c r="F2784"/>
      <c r="G2784"/>
      <c r="H2784"/>
      <c r="I2784"/>
      <c r="J2784"/>
      <c r="K2784"/>
      <c r="L2784"/>
      <c r="M2784" s="2"/>
      <c r="N2784" s="2"/>
      <c r="O2784" s="2"/>
      <c r="P2784" s="2"/>
      <c r="Q2784" s="2"/>
      <c r="R2784" s="2"/>
      <c r="S2784" s="2"/>
      <c r="T2784" s="2"/>
      <c r="U2784" s="2"/>
      <c r="V2784" s="2"/>
    </row>
    <row r="2785" spans="1:22" s="127" customFormat="1" x14ac:dyDescent="0.25">
      <c r="A2785"/>
      <c r="B2785"/>
      <c r="C2785"/>
      <c r="D2785"/>
      <c r="E2785"/>
      <c r="F2785"/>
      <c r="G2785"/>
      <c r="H2785"/>
      <c r="I2785"/>
      <c r="J2785"/>
      <c r="K2785"/>
      <c r="L2785"/>
      <c r="M2785" s="2"/>
      <c r="N2785" s="2"/>
      <c r="O2785" s="2"/>
      <c r="P2785" s="2"/>
      <c r="Q2785" s="2"/>
      <c r="R2785" s="2"/>
      <c r="S2785" s="2"/>
      <c r="T2785" s="2"/>
      <c r="U2785" s="2"/>
      <c r="V2785" s="2"/>
    </row>
    <row r="2786" spans="1:22" s="127" customFormat="1" x14ac:dyDescent="0.25">
      <c r="A2786"/>
      <c r="B2786"/>
      <c r="C2786"/>
      <c r="D2786"/>
      <c r="E2786"/>
      <c r="F2786"/>
      <c r="G2786"/>
      <c r="H2786"/>
      <c r="I2786"/>
      <c r="J2786"/>
      <c r="K2786"/>
      <c r="L2786"/>
      <c r="M2786" s="2"/>
      <c r="N2786" s="2"/>
      <c r="O2786" s="2"/>
      <c r="P2786" s="2"/>
      <c r="Q2786" s="2"/>
      <c r="R2786" s="2"/>
      <c r="S2786" s="2"/>
      <c r="T2786" s="2"/>
      <c r="U2786" s="2"/>
      <c r="V2786" s="2"/>
    </row>
    <row r="2787" spans="1:22" s="127" customFormat="1" x14ac:dyDescent="0.25">
      <c r="A2787"/>
      <c r="B2787"/>
      <c r="C2787"/>
      <c r="D2787"/>
      <c r="E2787"/>
      <c r="F2787"/>
      <c r="G2787"/>
      <c r="H2787"/>
      <c r="I2787"/>
      <c r="J2787"/>
      <c r="K2787"/>
      <c r="L2787"/>
      <c r="M2787" s="2"/>
      <c r="N2787" s="2"/>
      <c r="O2787" s="2"/>
      <c r="P2787" s="2"/>
      <c r="Q2787" s="2"/>
      <c r="R2787" s="2"/>
      <c r="S2787" s="2"/>
      <c r="T2787" s="2"/>
      <c r="U2787" s="2"/>
      <c r="V2787" s="2"/>
    </row>
    <row r="2788" spans="1:22" s="127" customFormat="1" x14ac:dyDescent="0.25">
      <c r="A2788"/>
      <c r="B2788"/>
      <c r="C2788"/>
      <c r="D2788"/>
      <c r="E2788"/>
      <c r="F2788"/>
      <c r="G2788"/>
      <c r="H2788"/>
      <c r="I2788"/>
      <c r="J2788"/>
      <c r="K2788"/>
      <c r="L2788"/>
      <c r="M2788" s="2"/>
      <c r="N2788" s="2"/>
      <c r="O2788" s="2"/>
      <c r="P2788" s="2"/>
      <c r="Q2788" s="2"/>
      <c r="R2788" s="2"/>
      <c r="S2788" s="2"/>
      <c r="T2788" s="2"/>
      <c r="U2788" s="2"/>
      <c r="V2788" s="2"/>
    </row>
    <row r="2789" spans="1:22" s="127" customFormat="1" x14ac:dyDescent="0.25">
      <c r="A2789"/>
      <c r="B2789"/>
      <c r="C2789"/>
      <c r="D2789"/>
      <c r="E2789"/>
      <c r="F2789"/>
      <c r="G2789"/>
      <c r="H2789"/>
      <c r="I2789"/>
      <c r="J2789"/>
      <c r="K2789"/>
      <c r="L2789"/>
      <c r="M2789" s="2"/>
      <c r="N2789" s="2"/>
      <c r="O2789" s="2"/>
      <c r="P2789" s="2"/>
      <c r="Q2789" s="2"/>
      <c r="R2789" s="2"/>
      <c r="S2789" s="2"/>
      <c r="T2789" s="2"/>
      <c r="U2789" s="2"/>
      <c r="V2789" s="2"/>
    </row>
    <row r="2790" spans="1:22" s="127" customFormat="1" x14ac:dyDescent="0.25">
      <c r="A2790"/>
      <c r="B2790"/>
      <c r="C2790"/>
      <c r="D2790"/>
      <c r="E2790"/>
      <c r="F2790"/>
      <c r="G2790"/>
      <c r="H2790"/>
      <c r="I2790"/>
      <c r="J2790"/>
      <c r="K2790"/>
      <c r="L2790"/>
      <c r="M2790" s="2"/>
      <c r="N2790" s="2"/>
      <c r="O2790" s="2"/>
      <c r="P2790" s="2"/>
      <c r="Q2790" s="2"/>
      <c r="R2790" s="2"/>
      <c r="S2790" s="2"/>
      <c r="T2790" s="2"/>
      <c r="U2790" s="2"/>
      <c r="V2790" s="2"/>
    </row>
    <row r="2791" spans="1:22" s="127" customFormat="1" x14ac:dyDescent="0.25">
      <c r="A2791"/>
      <c r="B2791"/>
      <c r="C2791"/>
      <c r="D2791"/>
      <c r="E2791"/>
      <c r="F2791"/>
      <c r="G2791"/>
      <c r="H2791"/>
      <c r="I2791"/>
      <c r="J2791"/>
      <c r="K2791"/>
      <c r="L2791"/>
      <c r="M2791" s="2"/>
      <c r="N2791" s="2"/>
      <c r="O2791" s="2"/>
      <c r="P2791" s="2"/>
      <c r="Q2791" s="2"/>
      <c r="R2791" s="2"/>
      <c r="S2791" s="2"/>
      <c r="T2791" s="2"/>
      <c r="U2791" s="2"/>
      <c r="V2791" s="2"/>
    </row>
    <row r="2792" spans="1:22" s="127" customFormat="1" x14ac:dyDescent="0.25">
      <c r="A2792"/>
      <c r="B2792"/>
      <c r="C2792"/>
      <c r="D2792"/>
      <c r="E2792"/>
      <c r="F2792"/>
      <c r="G2792"/>
      <c r="H2792"/>
      <c r="I2792"/>
      <c r="J2792"/>
      <c r="K2792"/>
      <c r="L2792"/>
      <c r="M2792" s="2"/>
      <c r="N2792" s="2"/>
      <c r="O2792" s="2"/>
      <c r="P2792" s="2"/>
      <c r="Q2792" s="2"/>
      <c r="R2792" s="2"/>
      <c r="S2792" s="2"/>
      <c r="T2792" s="2"/>
      <c r="U2792" s="2"/>
      <c r="V2792" s="2"/>
    </row>
    <row r="2793" spans="1:22" s="127" customFormat="1" x14ac:dyDescent="0.25">
      <c r="A2793"/>
      <c r="B2793"/>
      <c r="C2793"/>
      <c r="D2793"/>
      <c r="E2793"/>
      <c r="F2793"/>
      <c r="G2793"/>
      <c r="H2793"/>
      <c r="I2793"/>
      <c r="J2793"/>
      <c r="K2793"/>
      <c r="L2793"/>
      <c r="M2793" s="2"/>
      <c r="N2793" s="2"/>
      <c r="O2793" s="2"/>
      <c r="P2793" s="2"/>
      <c r="Q2793" s="2"/>
      <c r="R2793" s="2"/>
      <c r="S2793" s="2"/>
      <c r="T2793" s="2"/>
      <c r="U2793" s="2"/>
      <c r="V2793" s="2"/>
    </row>
    <row r="2794" spans="1:22" s="127" customFormat="1" x14ac:dyDescent="0.25">
      <c r="A2794"/>
      <c r="B2794"/>
      <c r="C2794"/>
      <c r="D2794"/>
      <c r="E2794"/>
      <c r="F2794"/>
      <c r="G2794"/>
      <c r="H2794"/>
      <c r="I2794"/>
      <c r="J2794"/>
      <c r="K2794"/>
      <c r="L2794"/>
      <c r="M2794" s="2"/>
      <c r="N2794" s="2"/>
      <c r="O2794" s="2"/>
      <c r="P2794" s="2"/>
      <c r="Q2794" s="2"/>
      <c r="R2794" s="2"/>
      <c r="S2794" s="2"/>
      <c r="T2794" s="2"/>
      <c r="U2794" s="2"/>
      <c r="V2794" s="2"/>
    </row>
    <row r="2795" spans="1:22" s="127" customFormat="1" x14ac:dyDescent="0.25">
      <c r="A2795"/>
      <c r="B2795"/>
      <c r="C2795"/>
      <c r="D2795"/>
      <c r="E2795"/>
      <c r="F2795"/>
      <c r="G2795"/>
      <c r="H2795"/>
      <c r="I2795"/>
      <c r="J2795"/>
      <c r="K2795"/>
      <c r="L2795"/>
      <c r="M2795" s="2"/>
      <c r="N2795" s="2"/>
      <c r="O2795" s="2"/>
      <c r="P2795" s="2"/>
      <c r="Q2795" s="2"/>
      <c r="R2795" s="2"/>
      <c r="S2795" s="2"/>
      <c r="T2795" s="2"/>
      <c r="U2795" s="2"/>
      <c r="V2795" s="2"/>
    </row>
    <row r="2796" spans="1:22" s="127" customFormat="1" x14ac:dyDescent="0.25">
      <c r="A2796"/>
      <c r="B2796"/>
      <c r="C2796"/>
      <c r="D2796"/>
      <c r="E2796"/>
      <c r="F2796"/>
      <c r="G2796"/>
      <c r="H2796"/>
      <c r="I2796"/>
      <c r="J2796"/>
      <c r="K2796"/>
      <c r="L2796"/>
      <c r="M2796" s="2"/>
      <c r="N2796" s="2"/>
      <c r="O2796" s="2"/>
      <c r="P2796" s="2"/>
      <c r="Q2796" s="2"/>
      <c r="R2796" s="2"/>
      <c r="S2796" s="2"/>
      <c r="T2796" s="2"/>
      <c r="U2796" s="2"/>
      <c r="V2796" s="2"/>
    </row>
    <row r="2797" spans="1:22" s="127" customFormat="1" x14ac:dyDescent="0.25">
      <c r="A2797"/>
      <c r="B2797"/>
      <c r="C2797"/>
      <c r="D2797"/>
      <c r="E2797"/>
      <c r="F2797"/>
      <c r="G2797"/>
      <c r="H2797"/>
      <c r="I2797"/>
      <c r="J2797"/>
      <c r="K2797"/>
      <c r="L2797"/>
      <c r="M2797" s="2"/>
      <c r="N2797" s="2"/>
      <c r="O2797" s="2"/>
      <c r="P2797" s="2"/>
      <c r="Q2797" s="2"/>
      <c r="R2797" s="2"/>
      <c r="S2797" s="2"/>
      <c r="T2797" s="2"/>
      <c r="U2797" s="2"/>
      <c r="V2797" s="2"/>
    </row>
    <row r="2798" spans="1:22" s="127" customFormat="1" x14ac:dyDescent="0.25">
      <c r="A2798"/>
      <c r="B2798"/>
      <c r="C2798"/>
      <c r="D2798"/>
      <c r="E2798"/>
      <c r="F2798"/>
      <c r="G2798"/>
      <c r="H2798"/>
      <c r="I2798"/>
      <c r="J2798"/>
      <c r="K2798"/>
      <c r="L2798"/>
      <c r="M2798" s="2"/>
      <c r="N2798" s="2"/>
      <c r="O2798" s="2"/>
      <c r="P2798" s="2"/>
      <c r="Q2798" s="2"/>
      <c r="R2798" s="2"/>
      <c r="S2798" s="2"/>
      <c r="T2798" s="2"/>
      <c r="U2798" s="2"/>
      <c r="V2798" s="2"/>
    </row>
    <row r="2799" spans="1:22" s="127" customFormat="1" x14ac:dyDescent="0.25">
      <c r="A2799"/>
      <c r="B2799"/>
      <c r="C2799"/>
      <c r="D2799"/>
      <c r="E2799"/>
      <c r="F2799"/>
      <c r="G2799"/>
      <c r="H2799"/>
      <c r="I2799"/>
      <c r="J2799"/>
      <c r="K2799"/>
      <c r="L2799"/>
      <c r="M2799" s="2"/>
      <c r="N2799" s="2"/>
      <c r="O2799" s="2"/>
      <c r="P2799" s="2"/>
      <c r="Q2799" s="2"/>
      <c r="R2799" s="2"/>
      <c r="S2799" s="2"/>
      <c r="T2799" s="2"/>
      <c r="U2799" s="2"/>
      <c r="V2799" s="2"/>
    </row>
    <row r="2800" spans="1:22" s="127" customFormat="1" x14ac:dyDescent="0.25">
      <c r="A2800"/>
      <c r="B2800"/>
      <c r="C2800"/>
      <c r="D2800"/>
      <c r="E2800"/>
      <c r="F2800"/>
      <c r="G2800"/>
      <c r="H2800"/>
      <c r="I2800"/>
      <c r="J2800"/>
      <c r="K2800"/>
      <c r="L2800"/>
      <c r="M2800" s="2"/>
      <c r="N2800" s="2"/>
      <c r="O2800" s="2"/>
      <c r="P2800" s="2"/>
      <c r="Q2800" s="2"/>
      <c r="R2800" s="2"/>
      <c r="S2800" s="2"/>
      <c r="T2800" s="2"/>
      <c r="U2800" s="2"/>
      <c r="V2800" s="2"/>
    </row>
    <row r="2801" spans="1:22" s="127" customFormat="1" x14ac:dyDescent="0.25">
      <c r="A2801"/>
      <c r="B2801"/>
      <c r="C2801"/>
      <c r="D2801"/>
      <c r="E2801"/>
      <c r="F2801"/>
      <c r="G2801"/>
      <c r="H2801"/>
      <c r="I2801"/>
      <c r="J2801"/>
      <c r="K2801"/>
      <c r="L2801"/>
      <c r="M2801" s="2"/>
      <c r="N2801" s="2"/>
      <c r="O2801" s="2"/>
      <c r="P2801" s="2"/>
      <c r="Q2801" s="2"/>
      <c r="R2801" s="2"/>
      <c r="S2801" s="2"/>
      <c r="T2801" s="2"/>
      <c r="U2801" s="2"/>
      <c r="V2801" s="2"/>
    </row>
    <row r="2802" spans="1:22" s="127" customFormat="1" x14ac:dyDescent="0.25">
      <c r="A2802"/>
      <c r="B2802"/>
      <c r="C2802"/>
      <c r="D2802"/>
      <c r="E2802"/>
      <c r="F2802"/>
      <c r="G2802"/>
      <c r="H2802"/>
      <c r="I2802"/>
      <c r="J2802"/>
      <c r="K2802"/>
      <c r="L2802"/>
      <c r="M2802" s="2"/>
      <c r="N2802" s="2"/>
      <c r="O2802" s="2"/>
      <c r="P2802" s="2"/>
      <c r="Q2802" s="2"/>
      <c r="R2802" s="2"/>
      <c r="S2802" s="2"/>
      <c r="T2802" s="2"/>
      <c r="U2802" s="2"/>
      <c r="V2802" s="2"/>
    </row>
    <row r="2803" spans="1:22" s="127" customFormat="1" x14ac:dyDescent="0.25">
      <c r="A2803"/>
      <c r="B2803"/>
      <c r="C2803"/>
      <c r="D2803"/>
      <c r="E2803"/>
      <c r="F2803"/>
      <c r="G2803"/>
      <c r="H2803"/>
      <c r="I2803"/>
      <c r="J2803"/>
      <c r="K2803"/>
      <c r="L2803"/>
      <c r="M2803" s="2"/>
      <c r="N2803" s="2"/>
      <c r="O2803" s="2"/>
      <c r="P2803" s="2"/>
      <c r="Q2803" s="2"/>
      <c r="R2803" s="2"/>
      <c r="S2803" s="2"/>
      <c r="T2803" s="2"/>
      <c r="U2803" s="2"/>
      <c r="V2803" s="2"/>
    </row>
    <row r="2804" spans="1:22" s="127" customFormat="1" x14ac:dyDescent="0.25">
      <c r="A2804"/>
      <c r="B2804"/>
      <c r="C2804"/>
      <c r="D2804"/>
      <c r="E2804"/>
      <c r="F2804"/>
      <c r="G2804"/>
      <c r="H2804"/>
      <c r="I2804"/>
      <c r="J2804"/>
      <c r="K2804"/>
      <c r="L2804"/>
      <c r="M2804" s="2"/>
      <c r="N2804" s="2"/>
      <c r="O2804" s="2"/>
      <c r="P2804" s="2"/>
      <c r="Q2804" s="2"/>
      <c r="R2804" s="2"/>
      <c r="S2804" s="2"/>
      <c r="T2804" s="2"/>
      <c r="U2804" s="2"/>
      <c r="V2804" s="2"/>
    </row>
    <row r="2805" spans="1:22" s="127" customFormat="1" x14ac:dyDescent="0.25">
      <c r="A2805"/>
      <c r="B2805"/>
      <c r="C2805"/>
      <c r="D2805"/>
      <c r="E2805"/>
      <c r="F2805"/>
      <c r="G2805"/>
      <c r="H2805"/>
      <c r="I2805"/>
      <c r="J2805"/>
      <c r="K2805"/>
      <c r="L2805"/>
      <c r="M2805" s="2"/>
      <c r="N2805" s="2"/>
      <c r="O2805" s="2"/>
      <c r="P2805" s="2"/>
      <c r="Q2805" s="2"/>
      <c r="R2805" s="2"/>
      <c r="S2805" s="2"/>
      <c r="T2805" s="2"/>
      <c r="U2805" s="2"/>
      <c r="V2805" s="2"/>
    </row>
    <row r="2806" spans="1:22" s="127" customFormat="1" x14ac:dyDescent="0.25">
      <c r="A2806"/>
      <c r="B2806"/>
      <c r="C2806"/>
      <c r="D2806"/>
      <c r="E2806"/>
      <c r="F2806"/>
      <c r="G2806"/>
      <c r="H2806"/>
      <c r="I2806"/>
      <c r="J2806"/>
      <c r="K2806"/>
      <c r="L2806"/>
      <c r="M2806" s="2"/>
      <c r="N2806" s="2"/>
      <c r="O2806" s="2"/>
      <c r="P2806" s="2"/>
      <c r="Q2806" s="2"/>
      <c r="R2806" s="2"/>
      <c r="S2806" s="2"/>
      <c r="T2806" s="2"/>
      <c r="U2806" s="2"/>
      <c r="V2806" s="2"/>
    </row>
    <row r="2807" spans="1:22" s="127" customFormat="1" x14ac:dyDescent="0.25">
      <c r="A2807"/>
      <c r="B2807"/>
      <c r="C2807"/>
      <c r="D2807"/>
      <c r="E2807"/>
      <c r="F2807"/>
      <c r="G2807"/>
      <c r="H2807"/>
      <c r="I2807"/>
      <c r="J2807"/>
      <c r="K2807"/>
      <c r="L2807"/>
      <c r="M2807" s="2"/>
      <c r="N2807" s="2"/>
      <c r="O2807" s="2"/>
      <c r="P2807" s="2"/>
      <c r="Q2807" s="2"/>
      <c r="R2807" s="2"/>
      <c r="S2807" s="2"/>
      <c r="T2807" s="2"/>
      <c r="U2807" s="2"/>
      <c r="V2807" s="2"/>
    </row>
    <row r="2808" spans="1:22" s="127" customFormat="1" x14ac:dyDescent="0.25">
      <c r="A2808"/>
      <c r="B2808"/>
      <c r="C2808"/>
      <c r="D2808"/>
      <c r="E2808"/>
      <c r="F2808"/>
      <c r="G2808"/>
      <c r="H2808"/>
      <c r="I2808"/>
      <c r="J2808"/>
      <c r="K2808"/>
      <c r="L2808"/>
      <c r="M2808" s="2"/>
      <c r="N2808" s="2"/>
      <c r="O2808" s="2"/>
      <c r="P2808" s="2"/>
      <c r="Q2808" s="2"/>
      <c r="R2808" s="2"/>
      <c r="S2808" s="2"/>
      <c r="T2808" s="2"/>
      <c r="U2808" s="2"/>
      <c r="V2808" s="2"/>
    </row>
    <row r="2809" spans="1:22" s="127" customFormat="1" x14ac:dyDescent="0.25">
      <c r="A2809"/>
      <c r="B2809"/>
      <c r="C2809"/>
      <c r="D2809"/>
      <c r="E2809"/>
      <c r="F2809"/>
      <c r="G2809"/>
      <c r="H2809"/>
      <c r="I2809"/>
      <c r="J2809"/>
      <c r="K2809"/>
      <c r="L2809"/>
      <c r="M2809" s="2"/>
      <c r="N2809" s="2"/>
      <c r="O2809" s="2"/>
      <c r="P2809" s="2"/>
      <c r="Q2809" s="2"/>
      <c r="R2809" s="2"/>
      <c r="S2809" s="2"/>
      <c r="T2809" s="2"/>
      <c r="U2809" s="2"/>
      <c r="V2809" s="2"/>
    </row>
    <row r="2810" spans="1:22" s="127" customFormat="1" x14ac:dyDescent="0.25">
      <c r="A2810"/>
      <c r="B2810"/>
      <c r="C2810"/>
      <c r="D2810"/>
      <c r="E2810"/>
      <c r="F2810"/>
      <c r="G2810"/>
      <c r="H2810"/>
      <c r="I2810"/>
      <c r="J2810"/>
      <c r="K2810"/>
      <c r="L2810"/>
      <c r="M2810" s="2"/>
      <c r="N2810" s="2"/>
      <c r="O2810" s="2"/>
      <c r="P2810" s="2"/>
      <c r="Q2810" s="2"/>
      <c r="R2810" s="2"/>
      <c r="S2810" s="2"/>
      <c r="T2810" s="2"/>
      <c r="U2810" s="2"/>
      <c r="V2810" s="2"/>
    </row>
    <row r="2811" spans="1:22" s="127" customFormat="1" x14ac:dyDescent="0.25">
      <c r="A2811"/>
      <c r="B2811"/>
      <c r="C2811"/>
      <c r="D2811"/>
      <c r="E2811"/>
      <c r="F2811"/>
      <c r="G2811"/>
      <c r="H2811"/>
      <c r="I2811"/>
      <c r="J2811"/>
      <c r="K2811"/>
      <c r="L2811"/>
      <c r="M2811" s="2"/>
      <c r="N2811" s="2"/>
      <c r="O2811" s="2"/>
      <c r="P2811" s="2"/>
      <c r="Q2811" s="2"/>
      <c r="R2811" s="2"/>
      <c r="S2811" s="2"/>
      <c r="T2811" s="2"/>
      <c r="U2811" s="2"/>
      <c r="V2811" s="2"/>
    </row>
    <row r="2812" spans="1:22" s="127" customFormat="1" x14ac:dyDescent="0.25">
      <c r="A2812"/>
      <c r="B2812"/>
      <c r="C2812"/>
      <c r="D2812"/>
      <c r="E2812"/>
      <c r="F2812"/>
      <c r="G2812"/>
      <c r="H2812"/>
      <c r="I2812"/>
      <c r="J2812"/>
      <c r="K2812"/>
      <c r="L2812"/>
      <c r="M2812" s="2"/>
      <c r="N2812" s="2"/>
      <c r="O2812" s="2"/>
      <c r="P2812" s="2"/>
      <c r="Q2812" s="2"/>
      <c r="R2812" s="2"/>
      <c r="S2812" s="2"/>
      <c r="T2812" s="2"/>
      <c r="U2812" s="2"/>
      <c r="V2812" s="2"/>
    </row>
    <row r="2813" spans="1:22" s="127" customFormat="1" x14ac:dyDescent="0.25">
      <c r="A2813"/>
      <c r="B2813"/>
      <c r="C2813"/>
      <c r="D2813"/>
      <c r="E2813"/>
      <c r="F2813"/>
      <c r="G2813"/>
      <c r="H2813"/>
      <c r="I2813"/>
      <c r="J2813"/>
      <c r="K2813"/>
      <c r="L2813"/>
      <c r="M2813" s="2"/>
      <c r="N2813" s="2"/>
      <c r="O2813" s="2"/>
      <c r="P2813" s="2"/>
      <c r="Q2813" s="2"/>
      <c r="R2813" s="2"/>
      <c r="S2813" s="2"/>
      <c r="T2813" s="2"/>
      <c r="U2813" s="2"/>
      <c r="V2813" s="2"/>
    </row>
    <row r="2814" spans="1:22" s="127" customFormat="1" x14ac:dyDescent="0.25">
      <c r="A2814"/>
      <c r="B2814"/>
      <c r="C2814"/>
      <c r="D2814"/>
      <c r="E2814"/>
      <c r="F2814"/>
      <c r="G2814"/>
      <c r="H2814"/>
      <c r="I2814"/>
      <c r="J2814"/>
      <c r="K2814"/>
      <c r="L2814"/>
      <c r="M2814" s="2"/>
      <c r="N2814" s="2"/>
      <c r="O2814" s="2"/>
      <c r="P2814" s="2"/>
      <c r="Q2814" s="2"/>
      <c r="R2814" s="2"/>
      <c r="S2814" s="2"/>
      <c r="T2814" s="2"/>
      <c r="U2814" s="2"/>
      <c r="V2814" s="2"/>
    </row>
    <row r="2815" spans="1:22" s="127" customFormat="1" x14ac:dyDescent="0.25">
      <c r="A2815"/>
      <c r="B2815"/>
      <c r="C2815"/>
      <c r="D2815"/>
      <c r="E2815"/>
      <c r="F2815"/>
      <c r="G2815"/>
      <c r="H2815"/>
      <c r="I2815"/>
      <c r="J2815"/>
      <c r="K2815"/>
      <c r="L2815"/>
      <c r="M2815" s="2"/>
      <c r="N2815" s="2"/>
      <c r="O2815" s="2"/>
      <c r="P2815" s="2"/>
      <c r="Q2815" s="2"/>
      <c r="R2815" s="2"/>
      <c r="S2815" s="2"/>
      <c r="T2815" s="2"/>
      <c r="U2815" s="2"/>
      <c r="V2815" s="2"/>
    </row>
    <row r="2816" spans="1:22" s="127" customFormat="1" x14ac:dyDescent="0.25">
      <c r="A2816"/>
      <c r="B2816"/>
      <c r="C2816"/>
      <c r="D2816"/>
      <c r="E2816"/>
      <c r="F2816"/>
      <c r="G2816"/>
      <c r="H2816"/>
      <c r="I2816"/>
      <c r="J2816"/>
      <c r="K2816"/>
      <c r="L2816"/>
      <c r="M2816" s="2"/>
      <c r="N2816" s="2"/>
      <c r="O2816" s="2"/>
      <c r="P2816" s="2"/>
      <c r="Q2816" s="2"/>
      <c r="R2816" s="2"/>
      <c r="S2816" s="2"/>
      <c r="T2816" s="2"/>
      <c r="U2816" s="2"/>
      <c r="V2816" s="2"/>
    </row>
    <row r="2817" spans="1:22" s="127" customFormat="1" x14ac:dyDescent="0.25">
      <c r="A2817"/>
      <c r="B2817"/>
      <c r="C2817"/>
      <c r="D2817"/>
      <c r="E2817"/>
      <c r="F2817"/>
      <c r="G2817"/>
      <c r="H2817"/>
      <c r="I2817"/>
      <c r="J2817"/>
      <c r="K2817"/>
      <c r="L2817"/>
      <c r="M2817" s="2"/>
      <c r="N2817" s="2"/>
      <c r="O2817" s="2"/>
      <c r="P2817" s="2"/>
      <c r="Q2817" s="2"/>
      <c r="R2817" s="2"/>
      <c r="S2817" s="2"/>
      <c r="T2817" s="2"/>
      <c r="U2817" s="2"/>
      <c r="V2817" s="2"/>
    </row>
    <row r="2818" spans="1:22" s="127" customFormat="1" x14ac:dyDescent="0.25">
      <c r="A2818"/>
      <c r="B2818"/>
      <c r="C2818"/>
      <c r="D2818"/>
      <c r="E2818"/>
      <c r="F2818"/>
      <c r="G2818"/>
      <c r="H2818"/>
      <c r="I2818"/>
      <c r="J2818"/>
      <c r="K2818"/>
      <c r="L2818"/>
      <c r="M2818" s="2"/>
      <c r="N2818" s="2"/>
      <c r="O2818" s="2"/>
      <c r="P2818" s="2"/>
      <c r="Q2818" s="2"/>
      <c r="R2818" s="2"/>
      <c r="S2818" s="2"/>
      <c r="T2818" s="2"/>
      <c r="U2818" s="2"/>
      <c r="V2818" s="2"/>
    </row>
    <row r="2819" spans="1:22" s="127" customFormat="1" x14ac:dyDescent="0.25">
      <c r="A2819"/>
      <c r="B2819"/>
      <c r="C2819"/>
      <c r="D2819"/>
      <c r="E2819"/>
      <c r="F2819"/>
      <c r="G2819"/>
      <c r="H2819"/>
      <c r="I2819"/>
      <c r="J2819"/>
      <c r="K2819"/>
      <c r="L2819"/>
      <c r="M2819" s="2"/>
      <c r="N2819" s="2"/>
      <c r="O2819" s="2"/>
      <c r="P2819" s="2"/>
      <c r="Q2819" s="2"/>
      <c r="R2819" s="2"/>
      <c r="S2819" s="2"/>
      <c r="T2819" s="2"/>
      <c r="U2819" s="2"/>
      <c r="V2819" s="2"/>
    </row>
    <row r="2820" spans="1:22" s="127" customFormat="1" x14ac:dyDescent="0.25">
      <c r="A2820"/>
      <c r="B2820"/>
      <c r="C2820"/>
      <c r="D2820"/>
      <c r="E2820"/>
      <c r="F2820"/>
      <c r="G2820"/>
      <c r="H2820"/>
      <c r="I2820"/>
      <c r="J2820"/>
      <c r="K2820"/>
      <c r="L2820"/>
      <c r="M2820" s="2"/>
      <c r="N2820" s="2"/>
      <c r="O2820" s="2"/>
      <c r="P2820" s="2"/>
      <c r="Q2820" s="2"/>
      <c r="R2820" s="2"/>
      <c r="S2820" s="2"/>
      <c r="T2820" s="2"/>
      <c r="U2820" s="2"/>
      <c r="V2820" s="2"/>
    </row>
    <row r="2821" spans="1:22" s="127" customFormat="1" x14ac:dyDescent="0.25">
      <c r="A2821"/>
      <c r="B2821"/>
      <c r="C2821"/>
      <c r="D2821"/>
      <c r="E2821"/>
      <c r="F2821"/>
      <c r="G2821"/>
      <c r="H2821"/>
      <c r="I2821"/>
      <c r="J2821"/>
      <c r="K2821"/>
      <c r="L2821"/>
      <c r="M2821" s="2"/>
      <c r="N2821" s="2"/>
      <c r="O2821" s="2"/>
      <c r="P2821" s="2"/>
      <c r="Q2821" s="2"/>
      <c r="R2821" s="2"/>
      <c r="S2821" s="2"/>
      <c r="T2821" s="2"/>
      <c r="U2821" s="2"/>
      <c r="V2821" s="2"/>
    </row>
    <row r="2822" spans="1:22" s="127" customFormat="1" x14ac:dyDescent="0.25">
      <c r="A2822"/>
      <c r="B2822"/>
      <c r="C2822"/>
      <c r="D2822"/>
      <c r="E2822"/>
      <c r="F2822"/>
      <c r="G2822"/>
      <c r="H2822"/>
      <c r="I2822"/>
      <c r="J2822"/>
      <c r="K2822"/>
      <c r="L2822"/>
      <c r="M2822" s="2"/>
      <c r="N2822" s="2"/>
      <c r="O2822" s="2"/>
      <c r="P2822" s="2"/>
      <c r="Q2822" s="2"/>
      <c r="R2822" s="2"/>
      <c r="S2822" s="2"/>
      <c r="T2822" s="2"/>
      <c r="U2822" s="2"/>
      <c r="V2822" s="2"/>
    </row>
    <row r="2823" spans="1:22" s="127" customFormat="1" x14ac:dyDescent="0.25">
      <c r="A2823"/>
      <c r="B2823"/>
      <c r="C2823"/>
      <c r="D2823"/>
      <c r="E2823"/>
      <c r="F2823"/>
      <c r="G2823"/>
      <c r="H2823"/>
      <c r="I2823"/>
      <c r="J2823"/>
      <c r="K2823"/>
      <c r="L2823"/>
      <c r="M2823" s="2"/>
      <c r="N2823" s="2"/>
      <c r="O2823" s="2"/>
      <c r="P2823" s="2"/>
      <c r="Q2823" s="2"/>
      <c r="R2823" s="2"/>
      <c r="S2823" s="2"/>
      <c r="T2823" s="2"/>
      <c r="U2823" s="2"/>
      <c r="V2823" s="2"/>
    </row>
    <row r="2824" spans="1:22" s="127" customFormat="1" x14ac:dyDescent="0.25">
      <c r="A2824"/>
      <c r="B2824"/>
      <c r="C2824"/>
      <c r="D2824"/>
      <c r="E2824"/>
      <c r="F2824"/>
      <c r="G2824"/>
      <c r="H2824"/>
      <c r="I2824"/>
      <c r="J2824"/>
      <c r="K2824"/>
      <c r="L2824"/>
      <c r="M2824" s="2"/>
      <c r="N2824" s="2"/>
      <c r="O2824" s="2"/>
      <c r="P2824" s="2"/>
      <c r="Q2824" s="2"/>
      <c r="R2824" s="2"/>
      <c r="S2824" s="2"/>
      <c r="T2824" s="2"/>
      <c r="U2824" s="2"/>
      <c r="V2824" s="2"/>
    </row>
    <row r="2825" spans="1:22" s="127" customFormat="1" x14ac:dyDescent="0.25">
      <c r="A2825"/>
      <c r="B2825"/>
      <c r="C2825"/>
      <c r="D2825"/>
      <c r="E2825"/>
      <c r="F2825"/>
      <c r="G2825"/>
      <c r="H2825"/>
      <c r="I2825"/>
      <c r="J2825"/>
      <c r="K2825"/>
      <c r="L2825"/>
      <c r="M2825" s="2"/>
      <c r="N2825" s="2"/>
      <c r="O2825" s="2"/>
      <c r="P2825" s="2"/>
      <c r="Q2825" s="2"/>
      <c r="R2825" s="2"/>
      <c r="S2825" s="2"/>
      <c r="T2825" s="2"/>
      <c r="U2825" s="2"/>
      <c r="V2825" s="2"/>
    </row>
    <row r="2826" spans="1:22" s="127" customFormat="1" x14ac:dyDescent="0.25">
      <c r="A2826"/>
      <c r="B2826"/>
      <c r="C2826"/>
      <c r="D2826"/>
      <c r="E2826"/>
      <c r="F2826"/>
      <c r="G2826"/>
      <c r="H2826"/>
      <c r="I2826"/>
      <c r="J2826"/>
      <c r="K2826"/>
      <c r="L2826"/>
      <c r="M2826" s="2"/>
      <c r="N2826" s="2"/>
      <c r="O2826" s="2"/>
      <c r="P2826" s="2"/>
      <c r="Q2826" s="2"/>
      <c r="R2826" s="2"/>
      <c r="S2826" s="2"/>
      <c r="T2826" s="2"/>
      <c r="U2826" s="2"/>
      <c r="V2826" s="2"/>
    </row>
    <row r="2827" spans="1:22" s="127" customFormat="1" x14ac:dyDescent="0.25">
      <c r="A2827"/>
      <c r="B2827"/>
      <c r="C2827"/>
      <c r="D2827"/>
      <c r="E2827"/>
      <c r="F2827"/>
      <c r="G2827"/>
      <c r="H2827"/>
      <c r="I2827"/>
      <c r="J2827"/>
      <c r="K2827"/>
      <c r="L2827"/>
      <c r="M2827" s="2"/>
      <c r="N2827" s="2"/>
      <c r="O2827" s="2"/>
      <c r="P2827" s="2"/>
      <c r="Q2827" s="2"/>
      <c r="R2827" s="2"/>
      <c r="S2827" s="2"/>
      <c r="T2827" s="2"/>
      <c r="U2827" s="2"/>
      <c r="V2827" s="2"/>
    </row>
    <row r="2828" spans="1:22" s="127" customFormat="1" x14ac:dyDescent="0.25">
      <c r="A2828"/>
      <c r="B2828"/>
      <c r="C2828"/>
      <c r="D2828"/>
      <c r="E2828"/>
      <c r="F2828"/>
      <c r="G2828"/>
      <c r="H2828"/>
      <c r="I2828"/>
      <c r="J2828"/>
      <c r="K2828"/>
      <c r="L2828"/>
      <c r="M2828" s="2"/>
      <c r="N2828" s="2"/>
      <c r="O2828" s="2"/>
      <c r="P2828" s="2"/>
      <c r="Q2828" s="2"/>
      <c r="R2828" s="2"/>
      <c r="S2828" s="2"/>
      <c r="T2828" s="2"/>
      <c r="U2828" s="2"/>
      <c r="V2828" s="2"/>
    </row>
    <row r="2829" spans="1:22" s="127" customFormat="1" x14ac:dyDescent="0.25">
      <c r="A2829"/>
      <c r="B2829"/>
      <c r="C2829"/>
      <c r="D2829"/>
      <c r="E2829"/>
      <c r="F2829"/>
      <c r="G2829"/>
      <c r="H2829"/>
      <c r="I2829"/>
      <c r="J2829"/>
      <c r="K2829"/>
      <c r="L2829"/>
      <c r="M2829" s="2"/>
      <c r="N2829" s="2"/>
      <c r="O2829" s="2"/>
      <c r="P2829" s="2"/>
      <c r="Q2829" s="2"/>
      <c r="R2829" s="2"/>
      <c r="S2829" s="2"/>
      <c r="T2829" s="2"/>
      <c r="U2829" s="2"/>
      <c r="V2829" s="2"/>
    </row>
    <row r="2830" spans="1:22" s="127" customFormat="1" x14ac:dyDescent="0.25">
      <c r="A2830"/>
      <c r="B2830"/>
      <c r="C2830"/>
      <c r="D2830"/>
      <c r="E2830"/>
      <c r="F2830"/>
      <c r="G2830"/>
      <c r="H2830"/>
      <c r="I2830"/>
      <c r="J2830"/>
      <c r="K2830"/>
      <c r="L2830"/>
      <c r="M2830" s="2"/>
      <c r="N2830" s="2"/>
      <c r="O2830" s="2"/>
      <c r="P2830" s="2"/>
      <c r="Q2830" s="2"/>
      <c r="R2830" s="2"/>
      <c r="S2830" s="2"/>
      <c r="T2830" s="2"/>
      <c r="U2830" s="2"/>
      <c r="V2830" s="2"/>
    </row>
    <row r="2831" spans="1:22" s="127" customFormat="1" x14ac:dyDescent="0.25">
      <c r="A2831"/>
      <c r="B2831"/>
      <c r="C2831"/>
      <c r="D2831"/>
      <c r="E2831"/>
      <c r="F2831"/>
      <c r="G2831"/>
      <c r="H2831"/>
      <c r="I2831"/>
      <c r="J2831"/>
      <c r="K2831"/>
      <c r="L2831"/>
      <c r="M2831" s="2"/>
      <c r="N2831" s="2"/>
      <c r="O2831" s="2"/>
      <c r="P2831" s="2"/>
      <c r="Q2831" s="2"/>
      <c r="R2831" s="2"/>
      <c r="S2831" s="2"/>
      <c r="T2831" s="2"/>
      <c r="U2831" s="2"/>
      <c r="V2831" s="2"/>
    </row>
    <row r="2832" spans="1:22" s="127" customFormat="1" x14ac:dyDescent="0.25">
      <c r="A2832"/>
      <c r="B2832"/>
      <c r="C2832"/>
      <c r="D2832"/>
      <c r="E2832"/>
      <c r="F2832"/>
      <c r="G2832"/>
      <c r="H2832"/>
      <c r="I2832"/>
      <c r="J2832"/>
      <c r="K2832"/>
      <c r="L2832"/>
      <c r="M2832" s="2"/>
      <c r="N2832" s="2"/>
      <c r="O2832" s="2"/>
      <c r="P2832" s="2"/>
      <c r="Q2832" s="2"/>
      <c r="R2832" s="2"/>
      <c r="S2832" s="2"/>
      <c r="T2832" s="2"/>
      <c r="U2832" s="2"/>
      <c r="V2832" s="2"/>
    </row>
    <row r="2833" spans="1:22" s="127" customFormat="1" x14ac:dyDescent="0.25">
      <c r="A2833"/>
      <c r="B2833"/>
      <c r="C2833"/>
      <c r="D2833"/>
      <c r="E2833"/>
      <c r="F2833"/>
      <c r="G2833"/>
      <c r="H2833"/>
      <c r="I2833"/>
      <c r="J2833"/>
      <c r="K2833"/>
      <c r="L2833"/>
      <c r="M2833" s="2"/>
      <c r="N2833" s="2"/>
      <c r="O2833" s="2"/>
      <c r="P2833" s="2"/>
      <c r="Q2833" s="2"/>
      <c r="R2833" s="2"/>
      <c r="S2833" s="2"/>
      <c r="T2833" s="2"/>
      <c r="U2833" s="2"/>
      <c r="V2833" s="2"/>
    </row>
    <row r="2834" spans="1:22" s="127" customFormat="1" x14ac:dyDescent="0.25">
      <c r="A2834"/>
      <c r="B2834"/>
      <c r="C2834"/>
      <c r="D2834"/>
      <c r="E2834"/>
      <c r="F2834"/>
      <c r="G2834"/>
      <c r="H2834"/>
      <c r="I2834"/>
      <c r="J2834"/>
      <c r="K2834"/>
      <c r="L2834"/>
      <c r="M2834" s="2"/>
      <c r="N2834" s="2"/>
      <c r="O2834" s="2"/>
      <c r="P2834" s="2"/>
      <c r="Q2834" s="2"/>
      <c r="R2834" s="2"/>
      <c r="S2834" s="2"/>
      <c r="T2834" s="2"/>
      <c r="U2834" s="2"/>
      <c r="V2834" s="2"/>
    </row>
    <row r="2835" spans="1:22" s="127" customFormat="1" x14ac:dyDescent="0.25">
      <c r="A2835"/>
      <c r="B2835"/>
      <c r="C2835"/>
      <c r="D2835"/>
      <c r="E2835"/>
      <c r="F2835"/>
      <c r="G2835"/>
      <c r="H2835"/>
      <c r="I2835"/>
      <c r="J2835"/>
      <c r="K2835"/>
      <c r="L2835"/>
      <c r="M2835" s="2"/>
      <c r="N2835" s="2"/>
      <c r="O2835" s="2"/>
      <c r="P2835" s="2"/>
      <c r="Q2835" s="2"/>
      <c r="R2835" s="2"/>
      <c r="S2835" s="2"/>
      <c r="T2835" s="2"/>
      <c r="U2835" s="2"/>
      <c r="V2835" s="2"/>
    </row>
    <row r="2836" spans="1:22" s="127" customFormat="1" x14ac:dyDescent="0.25">
      <c r="A2836"/>
      <c r="B2836"/>
      <c r="C2836"/>
      <c r="D2836"/>
      <c r="E2836"/>
      <c r="F2836"/>
      <c r="G2836"/>
      <c r="H2836"/>
      <c r="I2836"/>
      <c r="J2836"/>
      <c r="K2836"/>
      <c r="L2836"/>
      <c r="M2836" s="2"/>
      <c r="N2836" s="2"/>
      <c r="O2836" s="2"/>
      <c r="P2836" s="2"/>
      <c r="Q2836" s="2"/>
      <c r="R2836" s="2"/>
      <c r="S2836" s="2"/>
      <c r="T2836" s="2"/>
      <c r="U2836" s="2"/>
      <c r="V2836" s="2"/>
    </row>
    <row r="2837" spans="1:22" s="127" customFormat="1" x14ac:dyDescent="0.25">
      <c r="A2837"/>
      <c r="B2837"/>
      <c r="C2837"/>
      <c r="D2837"/>
      <c r="E2837"/>
      <c r="F2837"/>
      <c r="G2837"/>
      <c r="H2837"/>
      <c r="I2837"/>
      <c r="J2837"/>
      <c r="K2837"/>
      <c r="L2837"/>
      <c r="M2837" s="2"/>
      <c r="N2837" s="2"/>
      <c r="O2837" s="2"/>
      <c r="P2837" s="2"/>
      <c r="Q2837" s="2"/>
      <c r="R2837" s="2"/>
      <c r="S2837" s="2"/>
      <c r="T2837" s="2"/>
      <c r="U2837" s="2"/>
      <c r="V2837" s="2"/>
    </row>
    <row r="2838" spans="1:22" s="127" customFormat="1" x14ac:dyDescent="0.25">
      <c r="A2838"/>
      <c r="B2838"/>
      <c r="C2838"/>
      <c r="D2838"/>
      <c r="E2838"/>
      <c r="F2838"/>
      <c r="G2838"/>
      <c r="H2838"/>
      <c r="I2838"/>
      <c r="J2838"/>
      <c r="K2838"/>
      <c r="L2838"/>
      <c r="M2838" s="2"/>
      <c r="N2838" s="2"/>
      <c r="O2838" s="2"/>
      <c r="P2838" s="2"/>
      <c r="Q2838" s="2"/>
      <c r="R2838" s="2"/>
      <c r="S2838" s="2"/>
      <c r="T2838" s="2"/>
      <c r="U2838" s="2"/>
      <c r="V2838" s="2"/>
    </row>
    <row r="2839" spans="1:22" s="127" customFormat="1" x14ac:dyDescent="0.25">
      <c r="A2839"/>
      <c r="B2839"/>
      <c r="C2839"/>
      <c r="D2839"/>
      <c r="E2839"/>
      <c r="F2839"/>
      <c r="G2839"/>
      <c r="H2839"/>
      <c r="I2839"/>
      <c r="J2839"/>
      <c r="K2839"/>
      <c r="L2839"/>
      <c r="M2839" s="2"/>
      <c r="N2839" s="2"/>
      <c r="O2839" s="2"/>
      <c r="P2839" s="2"/>
      <c r="Q2839" s="2"/>
      <c r="R2839" s="2"/>
      <c r="S2839" s="2"/>
      <c r="T2839" s="2"/>
      <c r="U2839" s="2"/>
      <c r="V2839" s="2"/>
    </row>
    <row r="2840" spans="1:22" s="127" customFormat="1" x14ac:dyDescent="0.25">
      <c r="A2840"/>
      <c r="B2840"/>
      <c r="C2840"/>
      <c r="D2840"/>
      <c r="E2840"/>
      <c r="F2840"/>
      <c r="G2840"/>
      <c r="H2840"/>
      <c r="I2840"/>
      <c r="J2840"/>
      <c r="K2840"/>
      <c r="L2840"/>
      <c r="M2840" s="2"/>
      <c r="N2840" s="2"/>
      <c r="O2840" s="2"/>
      <c r="P2840" s="2"/>
      <c r="Q2840" s="2"/>
      <c r="R2840" s="2"/>
      <c r="S2840" s="2"/>
      <c r="T2840" s="2"/>
      <c r="U2840" s="2"/>
      <c r="V2840" s="2"/>
    </row>
    <row r="2841" spans="1:22" s="127" customFormat="1" x14ac:dyDescent="0.25">
      <c r="A2841"/>
      <c r="B2841"/>
      <c r="C2841"/>
      <c r="D2841"/>
      <c r="E2841"/>
      <c r="F2841"/>
      <c r="G2841"/>
      <c r="H2841"/>
      <c r="I2841"/>
      <c r="J2841"/>
      <c r="K2841"/>
      <c r="L2841"/>
      <c r="M2841" s="2"/>
      <c r="N2841" s="2"/>
      <c r="O2841" s="2"/>
      <c r="P2841" s="2"/>
      <c r="Q2841" s="2"/>
      <c r="R2841" s="2"/>
      <c r="S2841" s="2"/>
      <c r="T2841" s="2"/>
      <c r="U2841" s="2"/>
      <c r="V2841" s="2"/>
    </row>
    <row r="2842" spans="1:22" s="127" customFormat="1" x14ac:dyDescent="0.25">
      <c r="A2842"/>
      <c r="B2842"/>
      <c r="C2842"/>
      <c r="D2842"/>
      <c r="E2842"/>
      <c r="F2842"/>
      <c r="G2842"/>
      <c r="H2842"/>
      <c r="I2842"/>
      <c r="J2842"/>
      <c r="K2842"/>
      <c r="L2842"/>
      <c r="M2842" s="2"/>
      <c r="N2842" s="2"/>
      <c r="O2842" s="2"/>
      <c r="P2842" s="2"/>
      <c r="Q2842" s="2"/>
      <c r="R2842" s="2"/>
      <c r="S2842" s="2"/>
      <c r="T2842" s="2"/>
      <c r="U2842" s="2"/>
      <c r="V2842" s="2"/>
    </row>
    <row r="2843" spans="1:22" s="127" customFormat="1" x14ac:dyDescent="0.25">
      <c r="A2843"/>
      <c r="B2843"/>
      <c r="C2843"/>
      <c r="D2843"/>
      <c r="E2843"/>
      <c r="F2843"/>
      <c r="G2843"/>
      <c r="H2843"/>
      <c r="I2843"/>
      <c r="J2843"/>
      <c r="K2843"/>
      <c r="L2843"/>
      <c r="M2843" s="2"/>
      <c r="N2843" s="2"/>
      <c r="O2843" s="2"/>
      <c r="P2843" s="2"/>
      <c r="Q2843" s="2"/>
      <c r="R2843" s="2"/>
      <c r="S2843" s="2"/>
      <c r="T2843" s="2"/>
      <c r="U2843" s="2"/>
      <c r="V2843" s="2"/>
    </row>
    <row r="2844" spans="1:22" s="127" customFormat="1" x14ac:dyDescent="0.25">
      <c r="A2844"/>
      <c r="B2844"/>
      <c r="C2844"/>
      <c r="D2844"/>
      <c r="E2844"/>
      <c r="F2844"/>
      <c r="G2844"/>
      <c r="H2844"/>
      <c r="I2844"/>
      <c r="J2844"/>
      <c r="K2844"/>
      <c r="L2844"/>
      <c r="M2844" s="2"/>
      <c r="N2844" s="2"/>
      <c r="O2844" s="2"/>
      <c r="P2844" s="2"/>
      <c r="Q2844" s="2"/>
      <c r="R2844" s="2"/>
      <c r="S2844" s="2"/>
      <c r="T2844" s="2"/>
      <c r="U2844" s="2"/>
      <c r="V2844" s="2"/>
    </row>
    <row r="2845" spans="1:22" s="127" customFormat="1" x14ac:dyDescent="0.25">
      <c r="A2845"/>
      <c r="B2845"/>
      <c r="C2845"/>
      <c r="D2845"/>
      <c r="E2845"/>
      <c r="F2845"/>
      <c r="G2845"/>
      <c r="H2845"/>
      <c r="I2845"/>
      <c r="J2845"/>
      <c r="K2845"/>
      <c r="L2845"/>
      <c r="M2845" s="2"/>
      <c r="N2845" s="2"/>
      <c r="O2845" s="2"/>
      <c r="P2845" s="2"/>
      <c r="Q2845" s="2"/>
      <c r="R2845" s="2"/>
      <c r="S2845" s="2"/>
      <c r="T2845" s="2"/>
      <c r="U2845" s="2"/>
      <c r="V2845" s="2"/>
    </row>
    <row r="2846" spans="1:22" s="127" customFormat="1" x14ac:dyDescent="0.25">
      <c r="A2846"/>
      <c r="B2846"/>
      <c r="C2846"/>
      <c r="D2846"/>
      <c r="E2846"/>
      <c r="F2846"/>
      <c r="G2846"/>
      <c r="H2846"/>
      <c r="I2846"/>
      <c r="J2846"/>
      <c r="K2846"/>
      <c r="L2846"/>
      <c r="M2846" s="2"/>
      <c r="N2846" s="2"/>
      <c r="O2846" s="2"/>
      <c r="P2846" s="2"/>
      <c r="Q2846" s="2"/>
      <c r="R2846" s="2"/>
      <c r="S2846" s="2"/>
      <c r="T2846" s="2"/>
      <c r="U2846" s="2"/>
      <c r="V2846" s="2"/>
    </row>
    <row r="2847" spans="1:22" s="127" customFormat="1" x14ac:dyDescent="0.25">
      <c r="A2847"/>
      <c r="B2847"/>
      <c r="C2847"/>
      <c r="D2847"/>
      <c r="E2847"/>
      <c r="F2847"/>
      <c r="G2847"/>
      <c r="H2847"/>
      <c r="I2847"/>
      <c r="J2847"/>
      <c r="K2847"/>
      <c r="L2847"/>
      <c r="M2847" s="2"/>
      <c r="N2847" s="2"/>
      <c r="O2847" s="2"/>
      <c r="P2847" s="2"/>
      <c r="Q2847" s="2"/>
      <c r="R2847" s="2"/>
      <c r="S2847" s="2"/>
      <c r="T2847" s="2"/>
      <c r="U2847" s="2"/>
      <c r="V2847" s="2"/>
    </row>
    <row r="2848" spans="1:22" s="127" customFormat="1" x14ac:dyDescent="0.25">
      <c r="A2848"/>
      <c r="B2848"/>
      <c r="C2848"/>
      <c r="D2848"/>
      <c r="E2848"/>
      <c r="F2848"/>
      <c r="G2848"/>
      <c r="H2848"/>
      <c r="I2848"/>
      <c r="J2848"/>
      <c r="K2848"/>
      <c r="L2848"/>
      <c r="M2848" s="2"/>
      <c r="N2848" s="2"/>
      <c r="O2848" s="2"/>
      <c r="P2848" s="2"/>
      <c r="Q2848" s="2"/>
      <c r="R2848" s="2"/>
      <c r="S2848" s="2"/>
      <c r="T2848" s="2"/>
      <c r="U2848" s="2"/>
      <c r="V2848" s="2"/>
    </row>
    <row r="2849" spans="1:22" s="127" customFormat="1" x14ac:dyDescent="0.25">
      <c r="A2849"/>
      <c r="B2849"/>
      <c r="C2849"/>
      <c r="D2849"/>
      <c r="E2849"/>
      <c r="F2849"/>
      <c r="G2849"/>
      <c r="H2849"/>
      <c r="I2849"/>
      <c r="J2849"/>
      <c r="K2849"/>
      <c r="L2849"/>
      <c r="M2849" s="2"/>
      <c r="N2849" s="2"/>
      <c r="O2849" s="2"/>
      <c r="P2849" s="2"/>
      <c r="Q2849" s="2"/>
      <c r="R2849" s="2"/>
      <c r="S2849" s="2"/>
      <c r="T2849" s="2"/>
      <c r="U2849" s="2"/>
      <c r="V2849" s="2"/>
    </row>
    <row r="2850" spans="1:22" s="127" customFormat="1" x14ac:dyDescent="0.25">
      <c r="A2850"/>
      <c r="B2850"/>
      <c r="C2850"/>
      <c r="D2850"/>
      <c r="E2850"/>
      <c r="F2850"/>
      <c r="G2850"/>
      <c r="H2850"/>
      <c r="I2850"/>
      <c r="J2850"/>
      <c r="K2850"/>
      <c r="L2850"/>
      <c r="M2850" s="2"/>
      <c r="N2850" s="2"/>
      <c r="O2850" s="2"/>
      <c r="P2850" s="2"/>
      <c r="Q2850" s="2"/>
      <c r="R2850" s="2"/>
      <c r="S2850" s="2"/>
      <c r="T2850" s="2"/>
      <c r="U2850" s="2"/>
      <c r="V2850" s="2"/>
    </row>
    <row r="2851" spans="1:22" s="127" customFormat="1" x14ac:dyDescent="0.25">
      <c r="A2851"/>
      <c r="B2851"/>
      <c r="C2851"/>
      <c r="D2851"/>
      <c r="E2851"/>
      <c r="F2851"/>
      <c r="G2851"/>
      <c r="H2851"/>
      <c r="I2851"/>
      <c r="J2851"/>
      <c r="K2851"/>
      <c r="L2851"/>
      <c r="M2851" s="2"/>
      <c r="N2851" s="2"/>
      <c r="O2851" s="2"/>
      <c r="P2851" s="2"/>
      <c r="Q2851" s="2"/>
      <c r="R2851" s="2"/>
      <c r="S2851" s="2"/>
      <c r="T2851" s="2"/>
      <c r="U2851" s="2"/>
      <c r="V2851" s="2"/>
    </row>
    <row r="2852" spans="1:22" s="127" customFormat="1" x14ac:dyDescent="0.25">
      <c r="A2852"/>
      <c r="B2852"/>
      <c r="C2852"/>
      <c r="D2852"/>
      <c r="E2852"/>
      <c r="F2852"/>
      <c r="G2852"/>
      <c r="H2852"/>
      <c r="I2852"/>
      <c r="J2852"/>
      <c r="K2852"/>
      <c r="L2852"/>
      <c r="M2852" s="2"/>
      <c r="N2852" s="2"/>
      <c r="O2852" s="2"/>
      <c r="P2852" s="2"/>
      <c r="Q2852" s="2"/>
      <c r="R2852" s="2"/>
      <c r="S2852" s="2"/>
      <c r="T2852" s="2"/>
      <c r="U2852" s="2"/>
      <c r="V2852" s="2"/>
    </row>
    <row r="2853" spans="1:22" s="127" customFormat="1" x14ac:dyDescent="0.25">
      <c r="A2853"/>
      <c r="B2853"/>
      <c r="C2853"/>
      <c r="D2853"/>
      <c r="E2853"/>
      <c r="F2853"/>
      <c r="G2853"/>
      <c r="H2853"/>
      <c r="I2853"/>
      <c r="J2853"/>
      <c r="K2853"/>
      <c r="L2853"/>
      <c r="M2853" s="2"/>
      <c r="N2853" s="2"/>
      <c r="O2853" s="2"/>
      <c r="P2853" s="2"/>
      <c r="Q2853" s="2"/>
      <c r="R2853" s="2"/>
      <c r="S2853" s="2"/>
      <c r="T2853" s="2"/>
      <c r="U2853" s="2"/>
      <c r="V2853" s="2"/>
    </row>
    <row r="2854" spans="1:22" s="127" customFormat="1" x14ac:dyDescent="0.25">
      <c r="A2854"/>
      <c r="B2854"/>
      <c r="C2854"/>
      <c r="D2854"/>
      <c r="E2854"/>
      <c r="F2854"/>
      <c r="G2854"/>
      <c r="H2854"/>
      <c r="I2854"/>
      <c r="J2854"/>
      <c r="K2854"/>
      <c r="L2854"/>
      <c r="M2854" s="2"/>
      <c r="N2854" s="2"/>
      <c r="O2854" s="2"/>
      <c r="P2854" s="2"/>
      <c r="Q2854" s="2"/>
      <c r="R2854" s="2"/>
      <c r="S2854" s="2"/>
      <c r="T2854" s="2"/>
      <c r="U2854" s="2"/>
      <c r="V2854" s="2"/>
    </row>
    <row r="2855" spans="1:22" s="127" customFormat="1" x14ac:dyDescent="0.25">
      <c r="A2855"/>
      <c r="B2855"/>
      <c r="C2855"/>
      <c r="D2855"/>
      <c r="E2855"/>
      <c r="F2855"/>
      <c r="G2855"/>
      <c r="H2855"/>
      <c r="I2855"/>
      <c r="J2855"/>
      <c r="K2855"/>
      <c r="L2855"/>
      <c r="M2855" s="2"/>
      <c r="N2855" s="2"/>
      <c r="O2855" s="2"/>
      <c r="P2855" s="2"/>
      <c r="Q2855" s="2"/>
      <c r="R2855" s="2"/>
      <c r="S2855" s="2"/>
      <c r="T2855" s="2"/>
      <c r="U2855" s="2"/>
      <c r="V2855" s="2"/>
    </row>
    <row r="2856" spans="1:22" s="127" customFormat="1" x14ac:dyDescent="0.25">
      <c r="A2856"/>
      <c r="B2856"/>
      <c r="C2856"/>
      <c r="D2856"/>
      <c r="E2856"/>
      <c r="F2856"/>
      <c r="G2856"/>
      <c r="H2856"/>
      <c r="I2856"/>
      <c r="J2856"/>
      <c r="K2856"/>
      <c r="L2856"/>
      <c r="M2856" s="2"/>
      <c r="N2856" s="2"/>
      <c r="O2856" s="2"/>
      <c r="P2856" s="2"/>
      <c r="Q2856" s="2"/>
      <c r="R2856" s="2"/>
      <c r="S2856" s="2"/>
      <c r="T2856" s="2"/>
      <c r="U2856" s="2"/>
      <c r="V2856" s="2"/>
    </row>
    <row r="2857" spans="1:22" s="127" customFormat="1" x14ac:dyDescent="0.25">
      <c r="A2857"/>
      <c r="B2857"/>
      <c r="C2857"/>
      <c r="D2857"/>
      <c r="E2857"/>
      <c r="F2857"/>
      <c r="G2857"/>
      <c r="H2857"/>
      <c r="I2857"/>
      <c r="J2857"/>
      <c r="K2857"/>
      <c r="L2857"/>
      <c r="M2857" s="2"/>
      <c r="N2857" s="2"/>
      <c r="O2857" s="2"/>
      <c r="P2857" s="2"/>
      <c r="Q2857" s="2"/>
      <c r="R2857" s="2"/>
      <c r="S2857" s="2"/>
      <c r="T2857" s="2"/>
      <c r="U2857" s="2"/>
      <c r="V2857" s="2"/>
    </row>
    <row r="2858" spans="1:22" s="127" customFormat="1" x14ac:dyDescent="0.25">
      <c r="A2858"/>
      <c r="B2858"/>
      <c r="C2858"/>
      <c r="D2858"/>
      <c r="E2858"/>
      <c r="F2858"/>
      <c r="G2858"/>
      <c r="H2858"/>
      <c r="I2858"/>
      <c r="J2858"/>
      <c r="K2858"/>
      <c r="L2858"/>
      <c r="M2858" s="2"/>
      <c r="N2858" s="2"/>
      <c r="O2858" s="2"/>
      <c r="P2858" s="2"/>
      <c r="Q2858" s="2"/>
      <c r="R2858" s="2"/>
      <c r="S2858" s="2"/>
      <c r="T2858" s="2"/>
      <c r="U2858" s="2"/>
      <c r="V2858" s="2"/>
    </row>
    <row r="2859" spans="1:22" s="127" customFormat="1" x14ac:dyDescent="0.25">
      <c r="A2859"/>
      <c r="B2859"/>
      <c r="C2859"/>
      <c r="D2859"/>
      <c r="E2859"/>
      <c r="F2859"/>
      <c r="G2859"/>
      <c r="H2859"/>
      <c r="I2859"/>
      <c r="J2859"/>
      <c r="K2859"/>
      <c r="L2859"/>
      <c r="M2859" s="2"/>
      <c r="N2859" s="2"/>
      <c r="O2859" s="2"/>
      <c r="P2859" s="2"/>
      <c r="Q2859" s="2"/>
      <c r="R2859" s="2"/>
      <c r="S2859" s="2"/>
      <c r="T2859" s="2"/>
      <c r="U2859" s="2"/>
      <c r="V2859" s="2"/>
    </row>
    <row r="2860" spans="1:22" s="127" customFormat="1" x14ac:dyDescent="0.25">
      <c r="A2860"/>
      <c r="B2860"/>
      <c r="C2860"/>
      <c r="D2860"/>
      <c r="E2860"/>
      <c r="F2860"/>
      <c r="G2860"/>
      <c r="H2860"/>
      <c r="I2860"/>
      <c r="J2860"/>
      <c r="K2860"/>
      <c r="L2860"/>
      <c r="M2860" s="2"/>
      <c r="N2860" s="2"/>
      <c r="O2860" s="2"/>
      <c r="P2860" s="2"/>
      <c r="Q2860" s="2"/>
      <c r="R2860" s="2"/>
      <c r="S2860" s="2"/>
      <c r="T2860" s="2"/>
      <c r="U2860" s="2"/>
      <c r="V2860" s="2"/>
    </row>
    <row r="2861" spans="1:22" s="127" customFormat="1" x14ac:dyDescent="0.25">
      <c r="A2861"/>
      <c r="B2861"/>
      <c r="C2861"/>
      <c r="D2861"/>
      <c r="E2861"/>
      <c r="F2861"/>
      <c r="G2861"/>
      <c r="H2861"/>
      <c r="I2861"/>
      <c r="J2861"/>
      <c r="K2861"/>
      <c r="L2861"/>
      <c r="M2861" s="2"/>
      <c r="N2861" s="2"/>
      <c r="O2861" s="2"/>
      <c r="P2861" s="2"/>
      <c r="Q2861" s="2"/>
      <c r="R2861" s="2"/>
      <c r="S2861" s="2"/>
      <c r="T2861" s="2"/>
      <c r="U2861" s="2"/>
      <c r="V2861" s="2"/>
    </row>
    <row r="2862" spans="1:22" s="127" customFormat="1" x14ac:dyDescent="0.25">
      <c r="A2862"/>
      <c r="B2862"/>
      <c r="C2862"/>
      <c r="D2862"/>
      <c r="E2862"/>
      <c r="F2862"/>
      <c r="G2862"/>
      <c r="H2862"/>
      <c r="I2862"/>
      <c r="J2862"/>
      <c r="K2862"/>
      <c r="L2862"/>
      <c r="M2862" s="2"/>
      <c r="N2862" s="2"/>
      <c r="O2862" s="2"/>
      <c r="P2862" s="2"/>
      <c r="Q2862" s="2"/>
      <c r="R2862" s="2"/>
      <c r="S2862" s="2"/>
      <c r="T2862" s="2"/>
      <c r="U2862" s="2"/>
      <c r="V2862" s="2"/>
    </row>
    <row r="2863" spans="1:22" s="127" customFormat="1" x14ac:dyDescent="0.25">
      <c r="A2863"/>
      <c r="B2863"/>
      <c r="C2863"/>
      <c r="D2863"/>
      <c r="E2863"/>
      <c r="F2863"/>
      <c r="G2863"/>
      <c r="H2863"/>
      <c r="I2863"/>
      <c r="J2863"/>
      <c r="K2863"/>
      <c r="L2863"/>
      <c r="M2863" s="2"/>
      <c r="N2863" s="2"/>
      <c r="O2863" s="2"/>
      <c r="P2863" s="2"/>
      <c r="Q2863" s="2"/>
      <c r="R2863" s="2"/>
      <c r="S2863" s="2"/>
      <c r="T2863" s="2"/>
      <c r="U2863" s="2"/>
      <c r="V2863" s="2"/>
    </row>
    <row r="2864" spans="1:22" s="127" customFormat="1" x14ac:dyDescent="0.25">
      <c r="A2864"/>
      <c r="B2864"/>
      <c r="C2864"/>
      <c r="D2864"/>
      <c r="E2864"/>
      <c r="F2864"/>
      <c r="G2864"/>
      <c r="H2864"/>
      <c r="I2864"/>
      <c r="J2864"/>
      <c r="K2864"/>
      <c r="L2864"/>
      <c r="M2864" s="2"/>
      <c r="N2864" s="2"/>
      <c r="O2864" s="2"/>
      <c r="P2864" s="2"/>
      <c r="Q2864" s="2"/>
      <c r="R2864" s="2"/>
      <c r="S2864" s="2"/>
      <c r="T2864" s="2"/>
      <c r="U2864" s="2"/>
      <c r="V2864" s="2"/>
    </row>
    <row r="2865" spans="1:22" s="127" customFormat="1" x14ac:dyDescent="0.25">
      <c r="A2865"/>
      <c r="B2865"/>
      <c r="C2865"/>
      <c r="D2865"/>
      <c r="E2865"/>
      <c r="F2865"/>
      <c r="G2865"/>
      <c r="H2865"/>
      <c r="I2865"/>
      <c r="J2865"/>
      <c r="K2865"/>
      <c r="L2865"/>
      <c r="M2865" s="2"/>
      <c r="N2865" s="2"/>
      <c r="O2865" s="2"/>
      <c r="P2865" s="2"/>
      <c r="Q2865" s="2"/>
      <c r="R2865" s="2"/>
      <c r="S2865" s="2"/>
      <c r="T2865" s="2"/>
      <c r="U2865" s="2"/>
      <c r="V2865" s="2"/>
    </row>
    <row r="2866" spans="1:22" s="127" customFormat="1" x14ac:dyDescent="0.25">
      <c r="A2866"/>
      <c r="B2866"/>
      <c r="C2866"/>
      <c r="D2866"/>
      <c r="E2866"/>
      <c r="F2866"/>
      <c r="G2866"/>
      <c r="H2866"/>
      <c r="I2866"/>
      <c r="J2866"/>
      <c r="K2866"/>
      <c r="L2866"/>
      <c r="M2866" s="2"/>
      <c r="N2866" s="2"/>
      <c r="O2866" s="2"/>
      <c r="P2866" s="2"/>
      <c r="Q2866" s="2"/>
      <c r="R2866" s="2"/>
      <c r="S2866" s="2"/>
      <c r="T2866" s="2"/>
      <c r="U2866" s="2"/>
      <c r="V2866" s="2"/>
    </row>
    <row r="2867" spans="1:22" s="127" customFormat="1" x14ac:dyDescent="0.25">
      <c r="A2867"/>
      <c r="B2867"/>
      <c r="C2867"/>
      <c r="D2867"/>
      <c r="E2867"/>
      <c r="F2867"/>
      <c r="G2867"/>
      <c r="H2867"/>
      <c r="I2867"/>
      <c r="J2867"/>
      <c r="K2867"/>
      <c r="L2867"/>
      <c r="M2867" s="2"/>
      <c r="N2867" s="2"/>
      <c r="O2867" s="2"/>
      <c r="P2867" s="2"/>
      <c r="Q2867" s="2"/>
      <c r="R2867" s="2"/>
      <c r="S2867" s="2"/>
      <c r="T2867" s="2"/>
      <c r="U2867" s="2"/>
      <c r="V2867" s="2"/>
    </row>
    <row r="2868" spans="1:22" s="127" customFormat="1" x14ac:dyDescent="0.25">
      <c r="A2868"/>
      <c r="B2868"/>
      <c r="C2868"/>
      <c r="D2868"/>
      <c r="E2868"/>
      <c r="F2868"/>
      <c r="G2868"/>
      <c r="H2868"/>
      <c r="I2868"/>
      <c r="J2868"/>
      <c r="K2868"/>
      <c r="L2868"/>
      <c r="M2868" s="2"/>
      <c r="N2868" s="2"/>
      <c r="O2868" s="2"/>
      <c r="P2868" s="2"/>
      <c r="Q2868" s="2"/>
      <c r="R2868" s="2"/>
      <c r="S2868" s="2"/>
      <c r="T2868" s="2"/>
      <c r="U2868" s="2"/>
      <c r="V2868" s="2"/>
    </row>
    <row r="2869" spans="1:22" s="127" customFormat="1" x14ac:dyDescent="0.25">
      <c r="A2869"/>
      <c r="B2869"/>
      <c r="C2869"/>
      <c r="D2869"/>
      <c r="E2869"/>
      <c r="F2869"/>
      <c r="G2869"/>
      <c r="H2869"/>
      <c r="I2869"/>
      <c r="J2869"/>
      <c r="K2869"/>
      <c r="L2869"/>
      <c r="M2869" s="2"/>
      <c r="N2869" s="2"/>
      <c r="O2869" s="2"/>
      <c r="P2869" s="2"/>
      <c r="Q2869" s="2"/>
      <c r="R2869" s="2"/>
      <c r="S2869" s="2"/>
      <c r="T2869" s="2"/>
      <c r="U2869" s="2"/>
      <c r="V2869" s="2"/>
    </row>
    <row r="2870" spans="1:22" s="127" customFormat="1" x14ac:dyDescent="0.25">
      <c r="A2870"/>
      <c r="B2870"/>
      <c r="C2870"/>
      <c r="D2870"/>
      <c r="E2870"/>
      <c r="F2870"/>
      <c r="G2870"/>
      <c r="H2870"/>
      <c r="I2870"/>
      <c r="J2870"/>
      <c r="K2870"/>
      <c r="L2870"/>
      <c r="M2870" s="2"/>
      <c r="N2870" s="2"/>
      <c r="O2870" s="2"/>
      <c r="P2870" s="2"/>
      <c r="Q2870" s="2"/>
      <c r="R2870" s="2"/>
      <c r="S2870" s="2"/>
      <c r="T2870" s="2"/>
      <c r="U2870" s="2"/>
      <c r="V2870" s="2"/>
    </row>
    <row r="2871" spans="1:22" s="127" customFormat="1" x14ac:dyDescent="0.25">
      <c r="A2871"/>
      <c r="B2871"/>
      <c r="C2871"/>
      <c r="D2871"/>
      <c r="E2871"/>
      <c r="F2871"/>
      <c r="G2871"/>
      <c r="H2871"/>
      <c r="I2871"/>
      <c r="J2871"/>
      <c r="K2871"/>
      <c r="L2871"/>
      <c r="M2871" s="2"/>
      <c r="N2871" s="2"/>
      <c r="O2871" s="2"/>
      <c r="P2871" s="2"/>
      <c r="Q2871" s="2"/>
      <c r="R2871" s="2"/>
      <c r="S2871" s="2"/>
      <c r="T2871" s="2"/>
      <c r="U2871" s="2"/>
      <c r="V2871" s="2"/>
    </row>
    <row r="2872" spans="1:22" s="127" customFormat="1" x14ac:dyDescent="0.25">
      <c r="A2872"/>
      <c r="B2872"/>
      <c r="C2872"/>
      <c r="D2872"/>
      <c r="E2872"/>
      <c r="F2872"/>
      <c r="G2872"/>
      <c r="H2872"/>
      <c r="I2872"/>
      <c r="J2872"/>
      <c r="K2872"/>
      <c r="L2872"/>
      <c r="M2872" s="2"/>
      <c r="N2872" s="2"/>
      <c r="O2872" s="2"/>
      <c r="P2872" s="2"/>
      <c r="Q2872" s="2"/>
      <c r="R2872" s="2"/>
      <c r="S2872" s="2"/>
      <c r="T2872" s="2"/>
      <c r="U2872" s="2"/>
      <c r="V2872" s="2"/>
    </row>
    <row r="2873" spans="1:22" s="127" customFormat="1" x14ac:dyDescent="0.25">
      <c r="A2873"/>
      <c r="B2873"/>
      <c r="C2873"/>
      <c r="D2873"/>
      <c r="E2873"/>
      <c r="F2873"/>
      <c r="G2873"/>
      <c r="H2873"/>
      <c r="I2873"/>
      <c r="J2873"/>
      <c r="K2873"/>
      <c r="L2873"/>
      <c r="M2873" s="2"/>
      <c r="N2873" s="2"/>
      <c r="O2873" s="2"/>
      <c r="P2873" s="2"/>
      <c r="Q2873" s="2"/>
      <c r="R2873" s="2"/>
      <c r="S2873" s="2"/>
      <c r="T2873" s="2"/>
      <c r="U2873" s="2"/>
      <c r="V2873" s="2"/>
    </row>
    <row r="2874" spans="1:22" s="127" customFormat="1" x14ac:dyDescent="0.25">
      <c r="A2874"/>
      <c r="B2874"/>
      <c r="C2874"/>
      <c r="D2874"/>
      <c r="E2874"/>
      <c r="F2874"/>
      <c r="G2874"/>
      <c r="H2874"/>
      <c r="I2874"/>
      <c r="J2874"/>
      <c r="K2874"/>
      <c r="L2874"/>
      <c r="M2874" s="2"/>
      <c r="N2874" s="2"/>
      <c r="O2874" s="2"/>
      <c r="P2874" s="2"/>
      <c r="Q2874" s="2"/>
      <c r="R2874" s="2"/>
      <c r="S2874" s="2"/>
      <c r="T2874" s="2"/>
      <c r="U2874" s="2"/>
      <c r="V2874" s="2"/>
    </row>
    <row r="2875" spans="1:22" s="127" customFormat="1" x14ac:dyDescent="0.25">
      <c r="A2875"/>
      <c r="B2875"/>
      <c r="C2875"/>
      <c r="D2875"/>
      <c r="E2875"/>
      <c r="F2875"/>
      <c r="G2875"/>
      <c r="H2875"/>
      <c r="I2875"/>
      <c r="J2875"/>
      <c r="K2875"/>
      <c r="L2875"/>
      <c r="M2875" s="2"/>
      <c r="N2875" s="2"/>
      <c r="O2875" s="2"/>
      <c r="P2875" s="2"/>
      <c r="Q2875" s="2"/>
      <c r="R2875" s="2"/>
      <c r="S2875" s="2"/>
      <c r="T2875" s="2"/>
      <c r="U2875" s="2"/>
      <c r="V2875" s="2"/>
    </row>
    <row r="2876" spans="1:22" s="127" customFormat="1" x14ac:dyDescent="0.25">
      <c r="A2876"/>
      <c r="B2876"/>
      <c r="C2876"/>
      <c r="D2876"/>
      <c r="E2876"/>
      <c r="F2876"/>
      <c r="G2876"/>
      <c r="H2876"/>
      <c r="I2876"/>
      <c r="J2876"/>
      <c r="K2876"/>
      <c r="L2876"/>
      <c r="M2876" s="2"/>
      <c r="N2876" s="2"/>
      <c r="O2876" s="2"/>
      <c r="P2876" s="2"/>
      <c r="Q2876" s="2"/>
      <c r="R2876" s="2"/>
      <c r="S2876" s="2"/>
      <c r="T2876" s="2"/>
      <c r="U2876" s="2"/>
      <c r="V2876" s="2"/>
    </row>
    <row r="2877" spans="1:22" s="127" customFormat="1" x14ac:dyDescent="0.25">
      <c r="A2877"/>
      <c r="B2877"/>
      <c r="C2877"/>
      <c r="D2877"/>
      <c r="E2877"/>
      <c r="F2877"/>
      <c r="G2877"/>
      <c r="H2877"/>
      <c r="I2877"/>
      <c r="J2877"/>
      <c r="K2877"/>
      <c r="L2877"/>
      <c r="M2877" s="2"/>
      <c r="N2877" s="2"/>
      <c r="O2877" s="2"/>
      <c r="P2877" s="2"/>
      <c r="Q2877" s="2"/>
      <c r="R2877" s="2"/>
      <c r="S2877" s="2"/>
      <c r="T2877" s="2"/>
      <c r="U2877" s="2"/>
      <c r="V2877" s="2"/>
    </row>
    <row r="2878" spans="1:22" s="127" customFormat="1" x14ac:dyDescent="0.25">
      <c r="A2878"/>
      <c r="B2878"/>
      <c r="C2878"/>
      <c r="D2878"/>
      <c r="E2878"/>
      <c r="F2878"/>
      <c r="G2878"/>
      <c r="H2878"/>
      <c r="I2878"/>
      <c r="J2878"/>
      <c r="K2878"/>
      <c r="L2878"/>
      <c r="M2878" s="2"/>
      <c r="N2878" s="2"/>
      <c r="O2878" s="2"/>
      <c r="P2878" s="2"/>
      <c r="Q2878" s="2"/>
      <c r="R2878" s="2"/>
      <c r="S2878" s="2"/>
      <c r="T2878" s="2"/>
      <c r="U2878" s="2"/>
      <c r="V2878" s="2"/>
    </row>
    <row r="2879" spans="1:22" s="127" customFormat="1" x14ac:dyDescent="0.25">
      <c r="A2879"/>
      <c r="B2879"/>
      <c r="C2879"/>
      <c r="D2879"/>
      <c r="E2879"/>
      <c r="F2879"/>
      <c r="G2879"/>
      <c r="H2879"/>
      <c r="I2879"/>
      <c r="J2879"/>
      <c r="K2879"/>
      <c r="L2879"/>
      <c r="M2879" s="2"/>
      <c r="N2879" s="2"/>
      <c r="O2879" s="2"/>
      <c r="P2879" s="2"/>
      <c r="Q2879" s="2"/>
      <c r="R2879" s="2"/>
      <c r="S2879" s="2"/>
      <c r="T2879" s="2"/>
      <c r="U2879" s="2"/>
      <c r="V2879" s="2"/>
    </row>
    <row r="2880" spans="1:22" s="127" customFormat="1" x14ac:dyDescent="0.25">
      <c r="A2880"/>
      <c r="B2880"/>
      <c r="C2880"/>
      <c r="D2880"/>
      <c r="E2880"/>
      <c r="F2880"/>
      <c r="G2880"/>
      <c r="H2880"/>
      <c r="I2880"/>
      <c r="J2880"/>
      <c r="K2880"/>
      <c r="L2880"/>
      <c r="M2880" s="2"/>
      <c r="N2880" s="2"/>
      <c r="O2880" s="2"/>
      <c r="P2880" s="2"/>
      <c r="Q2880" s="2"/>
      <c r="R2880" s="2"/>
      <c r="S2880" s="2"/>
      <c r="T2880" s="2"/>
      <c r="U2880" s="2"/>
      <c r="V2880" s="2"/>
    </row>
    <row r="2881" spans="1:22" s="127" customFormat="1" x14ac:dyDescent="0.25">
      <c r="A2881"/>
      <c r="B2881"/>
      <c r="C2881"/>
      <c r="D2881"/>
      <c r="E2881"/>
      <c r="F2881"/>
      <c r="G2881"/>
      <c r="H2881"/>
      <c r="I2881"/>
      <c r="J2881"/>
      <c r="K2881"/>
      <c r="L2881"/>
      <c r="M2881" s="2"/>
      <c r="N2881" s="2"/>
      <c r="O2881" s="2"/>
      <c r="P2881" s="2"/>
      <c r="Q2881" s="2"/>
      <c r="R2881" s="2"/>
      <c r="S2881" s="2"/>
      <c r="T2881" s="2"/>
      <c r="U2881" s="2"/>
      <c r="V2881" s="2"/>
    </row>
    <row r="2882" spans="1:22" s="127" customFormat="1" x14ac:dyDescent="0.25">
      <c r="A2882"/>
      <c r="B2882"/>
      <c r="C2882"/>
      <c r="D2882"/>
      <c r="E2882"/>
      <c r="F2882"/>
      <c r="G2882"/>
      <c r="H2882"/>
      <c r="I2882"/>
      <c r="J2882"/>
      <c r="K2882"/>
      <c r="L2882"/>
      <c r="M2882" s="2"/>
      <c r="N2882" s="2"/>
      <c r="O2882" s="2"/>
      <c r="P2882" s="2"/>
      <c r="Q2882" s="2"/>
      <c r="R2882" s="2"/>
      <c r="S2882" s="2"/>
      <c r="T2882" s="2"/>
      <c r="U2882" s="2"/>
      <c r="V2882" s="2"/>
    </row>
    <row r="2883" spans="1:22" s="127" customFormat="1" x14ac:dyDescent="0.25">
      <c r="A2883"/>
      <c r="B2883"/>
      <c r="C2883"/>
      <c r="D2883"/>
      <c r="E2883"/>
      <c r="F2883"/>
      <c r="G2883"/>
      <c r="H2883"/>
      <c r="I2883"/>
      <c r="J2883"/>
      <c r="K2883"/>
      <c r="L2883"/>
      <c r="M2883" s="2"/>
      <c r="N2883" s="2"/>
      <c r="O2883" s="2"/>
      <c r="P2883" s="2"/>
      <c r="Q2883" s="2"/>
      <c r="R2883" s="2"/>
      <c r="S2883" s="2"/>
      <c r="T2883" s="2"/>
      <c r="U2883" s="2"/>
      <c r="V2883" s="2"/>
    </row>
    <row r="2884" spans="1:22" s="127" customFormat="1" x14ac:dyDescent="0.25">
      <c r="A2884"/>
      <c r="B2884"/>
      <c r="C2884"/>
      <c r="D2884"/>
      <c r="E2884"/>
      <c r="F2884"/>
      <c r="G2884"/>
      <c r="H2884"/>
      <c r="I2884"/>
      <c r="J2884"/>
      <c r="K2884"/>
      <c r="L2884"/>
      <c r="M2884" s="2"/>
      <c r="N2884" s="2"/>
      <c r="O2884" s="2"/>
      <c r="P2884" s="2"/>
      <c r="Q2884" s="2"/>
      <c r="R2884" s="2"/>
      <c r="S2884" s="2"/>
      <c r="T2884" s="2"/>
      <c r="U2884" s="2"/>
      <c r="V2884" s="2"/>
    </row>
    <row r="2885" spans="1:22" s="127" customFormat="1" x14ac:dyDescent="0.25">
      <c r="A2885"/>
      <c r="B2885"/>
      <c r="C2885"/>
      <c r="D2885"/>
      <c r="E2885"/>
      <c r="F2885"/>
      <c r="G2885"/>
      <c r="H2885"/>
      <c r="I2885"/>
      <c r="J2885"/>
      <c r="K2885"/>
      <c r="L2885"/>
      <c r="M2885" s="2"/>
      <c r="N2885" s="2"/>
      <c r="O2885" s="2"/>
      <c r="P2885" s="2"/>
      <c r="Q2885" s="2"/>
      <c r="R2885" s="2"/>
      <c r="S2885" s="2"/>
      <c r="T2885" s="2"/>
      <c r="U2885" s="2"/>
      <c r="V2885" s="2"/>
    </row>
    <row r="2886" spans="1:22" s="127" customFormat="1" x14ac:dyDescent="0.25">
      <c r="A2886"/>
      <c r="B2886"/>
      <c r="C2886"/>
      <c r="D2886"/>
      <c r="E2886"/>
      <c r="F2886"/>
      <c r="G2886"/>
      <c r="H2886"/>
      <c r="I2886"/>
      <c r="J2886"/>
      <c r="K2886"/>
      <c r="L2886"/>
      <c r="M2886" s="2"/>
      <c r="N2886" s="2"/>
      <c r="O2886" s="2"/>
      <c r="P2886" s="2"/>
      <c r="Q2886" s="2"/>
      <c r="R2886" s="2"/>
      <c r="S2886" s="2"/>
      <c r="T2886" s="2"/>
      <c r="U2886" s="2"/>
      <c r="V2886" s="2"/>
    </row>
    <row r="2887" spans="1:22" s="127" customFormat="1" x14ac:dyDescent="0.25">
      <c r="A2887"/>
      <c r="B2887"/>
      <c r="C2887"/>
      <c r="D2887"/>
      <c r="E2887"/>
      <c r="F2887"/>
      <c r="G2887"/>
      <c r="H2887"/>
      <c r="I2887"/>
      <c r="J2887"/>
      <c r="K2887"/>
      <c r="L2887"/>
      <c r="M2887" s="2"/>
      <c r="N2887" s="2"/>
      <c r="O2887" s="2"/>
      <c r="P2887" s="2"/>
      <c r="Q2887" s="2"/>
      <c r="R2887" s="2"/>
      <c r="S2887" s="2"/>
      <c r="T2887" s="2"/>
      <c r="U2887" s="2"/>
      <c r="V2887" s="2"/>
    </row>
    <row r="2888" spans="1:22" s="127" customFormat="1" x14ac:dyDescent="0.25">
      <c r="A2888"/>
      <c r="B2888"/>
      <c r="C2888"/>
      <c r="D2888"/>
      <c r="E2888"/>
      <c r="F2888"/>
      <c r="G2888"/>
      <c r="H2888"/>
      <c r="I2888"/>
      <c r="J2888"/>
      <c r="K2888"/>
      <c r="L2888"/>
      <c r="M2888" s="2"/>
      <c r="N2888" s="2"/>
      <c r="O2888" s="2"/>
      <c r="P2888" s="2"/>
      <c r="Q2888" s="2"/>
      <c r="R2888" s="2"/>
      <c r="S2888" s="2"/>
      <c r="T2888" s="2"/>
      <c r="U2888" s="2"/>
      <c r="V2888" s="2"/>
    </row>
    <row r="2889" spans="1:22" s="127" customFormat="1" x14ac:dyDescent="0.25">
      <c r="A2889"/>
      <c r="B2889"/>
      <c r="C2889"/>
      <c r="D2889"/>
      <c r="E2889"/>
      <c r="F2889"/>
      <c r="G2889"/>
      <c r="H2889"/>
      <c r="I2889"/>
      <c r="J2889"/>
      <c r="K2889"/>
      <c r="L2889"/>
      <c r="M2889" s="2"/>
      <c r="N2889" s="2"/>
      <c r="O2889" s="2"/>
      <c r="P2889" s="2"/>
      <c r="Q2889" s="2"/>
      <c r="R2889" s="2"/>
      <c r="S2889" s="2"/>
      <c r="T2889" s="2"/>
      <c r="U2889" s="2"/>
      <c r="V2889" s="2"/>
    </row>
    <row r="2890" spans="1:22" s="127" customFormat="1" x14ac:dyDescent="0.25">
      <c r="A2890"/>
      <c r="B2890"/>
      <c r="C2890"/>
      <c r="D2890"/>
      <c r="E2890"/>
      <c r="F2890"/>
      <c r="G2890"/>
      <c r="H2890"/>
      <c r="I2890"/>
      <c r="J2890"/>
      <c r="K2890"/>
      <c r="L2890"/>
      <c r="M2890" s="2"/>
      <c r="N2890" s="2"/>
      <c r="O2890" s="2"/>
      <c r="P2890" s="2"/>
      <c r="Q2890" s="2"/>
      <c r="R2890" s="2"/>
      <c r="S2890" s="2"/>
      <c r="T2890" s="2"/>
      <c r="U2890" s="2"/>
      <c r="V2890" s="2"/>
    </row>
    <row r="2891" spans="1:22" s="127" customFormat="1" x14ac:dyDescent="0.25">
      <c r="A2891"/>
      <c r="B2891"/>
      <c r="C2891"/>
      <c r="D2891"/>
      <c r="E2891"/>
      <c r="F2891"/>
      <c r="G2891"/>
      <c r="H2891"/>
      <c r="I2891"/>
      <c r="J2891"/>
      <c r="K2891"/>
      <c r="L2891"/>
      <c r="M2891" s="2"/>
      <c r="N2891" s="2"/>
      <c r="O2891" s="2"/>
      <c r="P2891" s="2"/>
      <c r="Q2891" s="2"/>
      <c r="R2891" s="2"/>
      <c r="S2891" s="2"/>
      <c r="T2891" s="2"/>
      <c r="U2891" s="2"/>
      <c r="V2891" s="2"/>
    </row>
    <row r="2892" spans="1:22" s="127" customFormat="1" x14ac:dyDescent="0.25">
      <c r="A2892"/>
      <c r="B2892"/>
      <c r="C2892"/>
      <c r="D2892"/>
      <c r="E2892"/>
      <c r="F2892"/>
      <c r="G2892"/>
      <c r="H2892"/>
      <c r="I2892"/>
      <c r="J2892"/>
      <c r="K2892"/>
      <c r="L2892"/>
      <c r="M2892" s="2"/>
      <c r="N2892" s="2"/>
      <c r="O2892" s="2"/>
      <c r="P2892" s="2"/>
      <c r="Q2892" s="2"/>
      <c r="R2892" s="2"/>
      <c r="S2892" s="2"/>
      <c r="T2892" s="2"/>
      <c r="U2892" s="2"/>
      <c r="V2892" s="2"/>
    </row>
    <row r="2893" spans="1:22" s="127" customFormat="1" x14ac:dyDescent="0.25">
      <c r="A2893"/>
      <c r="B2893"/>
      <c r="C2893"/>
      <c r="D2893"/>
      <c r="E2893"/>
      <c r="F2893"/>
      <c r="G2893"/>
      <c r="H2893"/>
      <c r="I2893"/>
      <c r="J2893"/>
      <c r="K2893"/>
      <c r="L2893"/>
      <c r="M2893" s="2"/>
      <c r="N2893" s="2"/>
      <c r="O2893" s="2"/>
      <c r="P2893" s="2"/>
      <c r="Q2893" s="2"/>
      <c r="R2893" s="2"/>
      <c r="S2893" s="2"/>
      <c r="T2893" s="2"/>
      <c r="U2893" s="2"/>
      <c r="V2893" s="2"/>
    </row>
    <row r="2894" spans="1:22" s="127" customFormat="1" x14ac:dyDescent="0.25">
      <c r="A2894"/>
      <c r="B2894"/>
      <c r="C2894"/>
      <c r="D2894"/>
      <c r="E2894"/>
      <c r="F2894"/>
      <c r="G2894"/>
      <c r="H2894"/>
      <c r="I2894"/>
      <c r="J2894"/>
      <c r="K2894"/>
      <c r="L2894"/>
      <c r="M2894" s="2"/>
      <c r="N2894" s="2"/>
      <c r="O2894" s="2"/>
      <c r="P2894" s="2"/>
      <c r="Q2894" s="2"/>
      <c r="R2894" s="2"/>
      <c r="S2894" s="2"/>
      <c r="T2894" s="2"/>
      <c r="U2894" s="2"/>
      <c r="V2894" s="2"/>
    </row>
    <row r="2895" spans="1:22" s="127" customFormat="1" x14ac:dyDescent="0.25">
      <c r="A2895"/>
      <c r="B2895"/>
      <c r="C2895"/>
      <c r="D2895"/>
      <c r="E2895"/>
      <c r="F2895"/>
      <c r="G2895"/>
      <c r="H2895"/>
      <c r="I2895"/>
      <c r="J2895"/>
      <c r="K2895"/>
      <c r="L2895"/>
      <c r="M2895" s="2"/>
      <c r="N2895" s="2"/>
      <c r="O2895" s="2"/>
      <c r="P2895" s="2"/>
      <c r="Q2895" s="2"/>
      <c r="R2895" s="2"/>
      <c r="S2895" s="2"/>
      <c r="T2895" s="2"/>
      <c r="U2895" s="2"/>
      <c r="V2895" s="2"/>
    </row>
    <row r="2896" spans="1:22" s="127" customFormat="1" x14ac:dyDescent="0.25">
      <c r="A2896"/>
      <c r="B2896"/>
      <c r="C2896"/>
      <c r="D2896"/>
      <c r="E2896"/>
      <c r="F2896"/>
      <c r="G2896"/>
      <c r="H2896"/>
      <c r="I2896"/>
      <c r="J2896"/>
      <c r="K2896"/>
      <c r="L2896"/>
      <c r="M2896" s="2"/>
      <c r="N2896" s="2"/>
      <c r="O2896" s="2"/>
      <c r="P2896" s="2"/>
      <c r="Q2896" s="2"/>
      <c r="R2896" s="2"/>
      <c r="S2896" s="2"/>
      <c r="T2896" s="2"/>
      <c r="U2896" s="2"/>
      <c r="V2896" s="2"/>
    </row>
    <row r="2897" spans="1:22" s="127" customFormat="1" x14ac:dyDescent="0.25">
      <c r="A2897"/>
      <c r="B2897"/>
      <c r="C2897"/>
      <c r="D2897"/>
      <c r="E2897"/>
      <c r="F2897"/>
      <c r="G2897"/>
      <c r="H2897"/>
      <c r="I2897"/>
      <c r="J2897"/>
      <c r="K2897"/>
      <c r="L2897"/>
      <c r="M2897" s="2"/>
      <c r="N2897" s="2"/>
      <c r="O2897" s="2"/>
      <c r="P2897" s="2"/>
      <c r="Q2897" s="2"/>
      <c r="R2897" s="2"/>
      <c r="S2897" s="2"/>
      <c r="T2897" s="2"/>
      <c r="U2897" s="2"/>
      <c r="V2897" s="2"/>
    </row>
    <row r="2898" spans="1:22" s="127" customFormat="1" x14ac:dyDescent="0.25">
      <c r="A2898"/>
      <c r="B2898"/>
      <c r="C2898"/>
      <c r="D2898"/>
      <c r="E2898"/>
      <c r="F2898"/>
      <c r="G2898"/>
      <c r="H2898"/>
      <c r="I2898"/>
      <c r="J2898"/>
      <c r="K2898"/>
      <c r="L2898"/>
      <c r="M2898" s="2"/>
      <c r="N2898" s="2"/>
      <c r="O2898" s="2"/>
      <c r="P2898" s="2"/>
      <c r="Q2898" s="2"/>
      <c r="R2898" s="2"/>
      <c r="S2898" s="2"/>
      <c r="T2898" s="2"/>
      <c r="U2898" s="2"/>
      <c r="V2898" s="2"/>
    </row>
    <row r="2899" spans="1:22" s="127" customFormat="1" x14ac:dyDescent="0.25">
      <c r="A2899"/>
      <c r="B2899"/>
      <c r="C2899"/>
      <c r="D2899"/>
      <c r="E2899"/>
      <c r="F2899"/>
      <c r="G2899"/>
      <c r="H2899"/>
      <c r="I2899"/>
      <c r="J2899"/>
      <c r="K2899"/>
      <c r="L2899"/>
      <c r="M2899" s="2"/>
      <c r="N2899" s="2"/>
      <c r="O2899" s="2"/>
      <c r="P2899" s="2"/>
      <c r="Q2899" s="2"/>
      <c r="R2899" s="2"/>
      <c r="S2899" s="2"/>
      <c r="T2899" s="2"/>
      <c r="U2899" s="2"/>
      <c r="V2899" s="2"/>
    </row>
    <row r="2900" spans="1:22" s="127" customFormat="1" x14ac:dyDescent="0.25">
      <c r="A2900"/>
      <c r="B2900"/>
      <c r="C2900"/>
      <c r="D2900"/>
      <c r="E2900"/>
      <c r="F2900"/>
      <c r="G2900"/>
      <c r="H2900"/>
      <c r="I2900"/>
      <c r="J2900"/>
      <c r="K2900"/>
      <c r="L2900"/>
      <c r="M2900" s="2"/>
      <c r="N2900" s="2"/>
      <c r="O2900" s="2"/>
      <c r="P2900" s="2"/>
      <c r="Q2900" s="2"/>
      <c r="R2900" s="2"/>
      <c r="S2900" s="2"/>
      <c r="T2900" s="2"/>
      <c r="U2900" s="2"/>
      <c r="V2900" s="2"/>
    </row>
    <row r="2901" spans="1:22" s="127" customFormat="1" x14ac:dyDescent="0.25">
      <c r="A2901"/>
      <c r="B2901"/>
      <c r="C2901"/>
      <c r="D2901"/>
      <c r="E2901"/>
      <c r="F2901"/>
      <c r="G2901"/>
      <c r="H2901"/>
      <c r="I2901"/>
      <c r="J2901"/>
      <c r="K2901"/>
      <c r="L2901"/>
      <c r="M2901" s="2"/>
      <c r="N2901" s="2"/>
      <c r="O2901" s="2"/>
      <c r="P2901" s="2"/>
      <c r="Q2901" s="2"/>
      <c r="R2901" s="2"/>
      <c r="S2901" s="2"/>
      <c r="T2901" s="2"/>
      <c r="U2901" s="2"/>
      <c r="V2901" s="2"/>
    </row>
    <row r="2902" spans="1:22" s="127" customFormat="1" x14ac:dyDescent="0.25">
      <c r="A2902"/>
      <c r="B2902"/>
      <c r="C2902"/>
      <c r="D2902"/>
      <c r="E2902"/>
      <c r="F2902"/>
      <c r="G2902"/>
      <c r="H2902"/>
      <c r="I2902"/>
      <c r="J2902"/>
      <c r="K2902"/>
      <c r="L2902"/>
      <c r="M2902" s="2"/>
      <c r="N2902" s="2"/>
      <c r="O2902" s="2"/>
      <c r="P2902" s="2"/>
      <c r="Q2902" s="2"/>
      <c r="R2902" s="2"/>
      <c r="S2902" s="2"/>
      <c r="T2902" s="2"/>
      <c r="U2902" s="2"/>
      <c r="V2902" s="2"/>
    </row>
    <row r="2903" spans="1:22" s="127" customFormat="1" x14ac:dyDescent="0.25">
      <c r="A2903"/>
      <c r="B2903"/>
      <c r="C2903"/>
      <c r="D2903"/>
      <c r="E2903"/>
      <c r="F2903"/>
      <c r="G2903"/>
      <c r="H2903"/>
      <c r="I2903"/>
      <c r="J2903"/>
      <c r="K2903"/>
      <c r="L2903"/>
      <c r="M2903" s="2"/>
      <c r="N2903" s="2"/>
      <c r="O2903" s="2"/>
      <c r="P2903" s="2"/>
      <c r="Q2903" s="2"/>
      <c r="R2903" s="2"/>
      <c r="S2903" s="2"/>
      <c r="T2903" s="2"/>
      <c r="U2903" s="2"/>
      <c r="V2903" s="2"/>
    </row>
    <row r="2904" spans="1:22" s="127" customFormat="1" x14ac:dyDescent="0.25">
      <c r="A2904"/>
      <c r="B2904"/>
      <c r="C2904"/>
      <c r="D2904"/>
      <c r="E2904"/>
      <c r="F2904"/>
      <c r="G2904"/>
      <c r="H2904"/>
      <c r="I2904"/>
      <c r="J2904"/>
      <c r="K2904"/>
      <c r="L2904"/>
      <c r="M2904" s="2"/>
      <c r="N2904" s="2"/>
      <c r="O2904" s="2"/>
      <c r="P2904" s="2"/>
      <c r="Q2904" s="2"/>
      <c r="R2904" s="2"/>
      <c r="S2904" s="2"/>
      <c r="T2904" s="2"/>
      <c r="U2904" s="2"/>
      <c r="V2904" s="2"/>
    </row>
    <row r="2905" spans="1:22" s="127" customFormat="1" x14ac:dyDescent="0.25">
      <c r="A2905"/>
      <c r="B2905"/>
      <c r="C2905"/>
      <c r="D2905"/>
      <c r="E2905"/>
      <c r="F2905"/>
      <c r="G2905"/>
      <c r="H2905"/>
      <c r="I2905"/>
      <c r="J2905"/>
      <c r="K2905"/>
      <c r="L2905"/>
      <c r="M2905" s="2"/>
      <c r="N2905" s="2"/>
      <c r="O2905" s="2"/>
      <c r="P2905" s="2"/>
      <c r="Q2905" s="2"/>
      <c r="R2905" s="2"/>
      <c r="S2905" s="2"/>
      <c r="T2905" s="2"/>
      <c r="U2905" s="2"/>
      <c r="V2905" s="2"/>
    </row>
    <row r="2906" spans="1:22" s="127" customFormat="1" x14ac:dyDescent="0.25">
      <c r="A2906"/>
      <c r="B2906"/>
      <c r="C2906"/>
      <c r="D2906"/>
      <c r="E2906"/>
      <c r="F2906"/>
      <c r="G2906"/>
      <c r="H2906"/>
      <c r="I2906"/>
      <c r="J2906"/>
      <c r="K2906"/>
      <c r="L2906"/>
      <c r="M2906" s="2"/>
      <c r="N2906" s="2"/>
      <c r="O2906" s="2"/>
      <c r="P2906" s="2"/>
      <c r="Q2906" s="2"/>
      <c r="R2906" s="2"/>
      <c r="S2906" s="2"/>
      <c r="T2906" s="2"/>
      <c r="U2906" s="2"/>
      <c r="V2906" s="2"/>
    </row>
    <row r="2907" spans="1:22" s="127" customFormat="1" x14ac:dyDescent="0.25">
      <c r="A2907"/>
      <c r="B2907"/>
      <c r="C2907"/>
      <c r="D2907"/>
      <c r="E2907"/>
      <c r="F2907"/>
      <c r="G2907"/>
      <c r="H2907"/>
      <c r="I2907"/>
      <c r="J2907"/>
      <c r="K2907"/>
      <c r="L2907"/>
      <c r="M2907" s="2"/>
      <c r="N2907" s="2"/>
      <c r="O2907" s="2"/>
      <c r="P2907" s="2"/>
      <c r="Q2907" s="2"/>
      <c r="R2907" s="2"/>
      <c r="S2907" s="2"/>
      <c r="T2907" s="2"/>
      <c r="U2907" s="2"/>
      <c r="V2907" s="2"/>
    </row>
    <row r="2908" spans="1:22" s="127" customFormat="1" x14ac:dyDescent="0.25">
      <c r="A2908"/>
      <c r="B2908"/>
      <c r="C2908"/>
      <c r="D2908"/>
      <c r="E2908"/>
      <c r="F2908"/>
      <c r="G2908"/>
      <c r="H2908"/>
      <c r="I2908"/>
      <c r="J2908"/>
      <c r="K2908"/>
      <c r="L2908"/>
      <c r="M2908" s="2"/>
      <c r="N2908" s="2"/>
      <c r="O2908" s="2"/>
      <c r="P2908" s="2"/>
      <c r="Q2908" s="2"/>
      <c r="R2908" s="2"/>
      <c r="S2908" s="2"/>
      <c r="T2908" s="2"/>
      <c r="U2908" s="2"/>
      <c r="V2908" s="2"/>
    </row>
    <row r="2909" spans="1:22" s="127" customFormat="1" x14ac:dyDescent="0.25">
      <c r="A2909"/>
      <c r="B2909"/>
      <c r="C2909"/>
      <c r="D2909"/>
      <c r="E2909"/>
      <c r="F2909"/>
      <c r="G2909"/>
      <c r="H2909"/>
      <c r="I2909"/>
      <c r="J2909"/>
      <c r="K2909"/>
      <c r="L2909"/>
      <c r="M2909" s="2"/>
      <c r="N2909" s="2"/>
      <c r="O2909" s="2"/>
      <c r="P2909" s="2"/>
      <c r="Q2909" s="2"/>
      <c r="R2909" s="2"/>
      <c r="S2909" s="2"/>
      <c r="T2909" s="2"/>
      <c r="U2909" s="2"/>
      <c r="V2909" s="2"/>
    </row>
    <row r="2910" spans="1:22" s="127" customFormat="1" x14ac:dyDescent="0.25">
      <c r="A2910"/>
      <c r="B2910"/>
      <c r="C2910"/>
      <c r="D2910"/>
      <c r="E2910"/>
      <c r="F2910"/>
      <c r="G2910"/>
      <c r="H2910"/>
      <c r="I2910"/>
      <c r="J2910"/>
      <c r="K2910"/>
      <c r="L2910"/>
      <c r="M2910" s="2"/>
      <c r="N2910" s="2"/>
      <c r="O2910" s="2"/>
      <c r="P2910" s="2"/>
      <c r="Q2910" s="2"/>
      <c r="R2910" s="2"/>
      <c r="S2910" s="2"/>
      <c r="T2910" s="2"/>
      <c r="U2910" s="2"/>
      <c r="V2910" s="2"/>
    </row>
    <row r="2911" spans="1:22" s="127" customFormat="1" x14ac:dyDescent="0.25">
      <c r="A2911"/>
      <c r="B2911"/>
      <c r="C2911"/>
      <c r="D2911"/>
      <c r="E2911"/>
      <c r="F2911"/>
      <c r="G2911"/>
      <c r="H2911"/>
      <c r="I2911"/>
      <c r="J2911"/>
      <c r="K2911"/>
      <c r="L2911"/>
      <c r="M2911" s="2"/>
      <c r="N2911" s="2"/>
      <c r="O2911" s="2"/>
      <c r="P2911" s="2"/>
      <c r="Q2911" s="2"/>
      <c r="R2911" s="2"/>
      <c r="S2911" s="2"/>
      <c r="T2911" s="2"/>
      <c r="U2911" s="2"/>
      <c r="V2911" s="2"/>
    </row>
    <row r="2912" spans="1:22" s="127" customFormat="1" x14ac:dyDescent="0.25">
      <c r="A2912"/>
      <c r="B2912"/>
      <c r="C2912"/>
      <c r="D2912"/>
      <c r="E2912"/>
      <c r="F2912"/>
      <c r="G2912"/>
      <c r="H2912"/>
      <c r="I2912"/>
      <c r="J2912"/>
      <c r="K2912"/>
      <c r="L2912"/>
      <c r="M2912" s="2"/>
      <c r="N2912" s="2"/>
      <c r="O2912" s="2"/>
      <c r="P2912" s="2"/>
      <c r="Q2912" s="2"/>
      <c r="R2912" s="2"/>
      <c r="S2912" s="2"/>
      <c r="T2912" s="2"/>
      <c r="U2912" s="2"/>
      <c r="V2912" s="2"/>
    </row>
    <row r="2913" spans="1:22" s="127" customFormat="1" x14ac:dyDescent="0.25">
      <c r="A2913"/>
      <c r="B2913"/>
      <c r="C2913"/>
      <c r="D2913"/>
      <c r="E2913"/>
      <c r="F2913"/>
      <c r="G2913"/>
      <c r="H2913"/>
      <c r="I2913"/>
      <c r="J2913"/>
      <c r="K2913"/>
      <c r="L2913"/>
      <c r="M2913" s="2"/>
      <c r="N2913" s="2"/>
      <c r="O2913" s="2"/>
      <c r="P2913" s="2"/>
      <c r="Q2913" s="2"/>
      <c r="R2913" s="2"/>
      <c r="S2913" s="2"/>
      <c r="T2913" s="2"/>
      <c r="U2913" s="2"/>
      <c r="V2913" s="2"/>
    </row>
    <row r="2914" spans="1:22" s="127" customFormat="1" x14ac:dyDescent="0.25">
      <c r="A2914"/>
      <c r="B2914"/>
      <c r="C2914"/>
      <c r="D2914"/>
      <c r="E2914"/>
      <c r="F2914"/>
      <c r="G2914"/>
      <c r="H2914"/>
      <c r="I2914"/>
      <c r="J2914"/>
      <c r="K2914"/>
      <c r="L2914"/>
      <c r="M2914" s="2"/>
      <c r="N2914" s="2"/>
      <c r="O2914" s="2"/>
      <c r="P2914" s="2"/>
      <c r="Q2914" s="2"/>
      <c r="R2914" s="2"/>
      <c r="S2914" s="2"/>
      <c r="T2914" s="2"/>
      <c r="U2914" s="2"/>
      <c r="V2914" s="2"/>
    </row>
    <row r="2915" spans="1:22" s="127" customFormat="1" x14ac:dyDescent="0.25">
      <c r="A2915"/>
      <c r="B2915"/>
      <c r="C2915"/>
      <c r="D2915"/>
      <c r="E2915"/>
      <c r="F2915"/>
      <c r="G2915"/>
      <c r="H2915"/>
      <c r="I2915"/>
      <c r="J2915"/>
      <c r="K2915"/>
      <c r="L2915"/>
      <c r="M2915" s="2"/>
      <c r="N2915" s="2"/>
      <c r="O2915" s="2"/>
      <c r="P2915" s="2"/>
      <c r="Q2915" s="2"/>
      <c r="R2915" s="2"/>
      <c r="S2915" s="2"/>
      <c r="T2915" s="2"/>
      <c r="U2915" s="2"/>
      <c r="V2915" s="2"/>
    </row>
    <row r="2916" spans="1:22" s="127" customFormat="1" x14ac:dyDescent="0.25">
      <c r="A2916"/>
      <c r="B2916"/>
      <c r="C2916"/>
      <c r="D2916"/>
      <c r="E2916"/>
      <c r="F2916"/>
      <c r="G2916"/>
      <c r="H2916"/>
      <c r="I2916"/>
      <c r="J2916"/>
      <c r="K2916"/>
      <c r="L2916"/>
      <c r="M2916" s="2"/>
      <c r="N2916" s="2"/>
      <c r="O2916" s="2"/>
      <c r="P2916" s="2"/>
      <c r="Q2916" s="2"/>
      <c r="R2916" s="2"/>
      <c r="S2916" s="2"/>
      <c r="T2916" s="2"/>
      <c r="U2916" s="2"/>
      <c r="V2916" s="2"/>
    </row>
    <row r="2917" spans="1:22" s="127" customFormat="1" x14ac:dyDescent="0.25">
      <c r="A2917"/>
      <c r="B2917"/>
      <c r="C2917"/>
      <c r="D2917"/>
      <c r="E2917"/>
      <c r="F2917"/>
      <c r="G2917"/>
      <c r="H2917"/>
      <c r="I2917"/>
      <c r="J2917"/>
      <c r="K2917"/>
      <c r="L2917"/>
      <c r="M2917" s="2"/>
      <c r="N2917" s="2"/>
      <c r="O2917" s="2"/>
      <c r="P2917" s="2"/>
      <c r="Q2917" s="2"/>
      <c r="R2917" s="2"/>
      <c r="S2917" s="2"/>
      <c r="T2917" s="2"/>
      <c r="U2917" s="2"/>
      <c r="V2917" s="2"/>
    </row>
    <row r="2918" spans="1:22" s="127" customFormat="1" x14ac:dyDescent="0.25">
      <c r="A2918"/>
      <c r="B2918"/>
      <c r="C2918"/>
      <c r="D2918"/>
      <c r="E2918"/>
      <c r="F2918"/>
      <c r="G2918"/>
      <c r="H2918"/>
      <c r="I2918"/>
      <c r="J2918"/>
      <c r="K2918"/>
      <c r="L2918"/>
      <c r="M2918" s="2"/>
      <c r="N2918" s="2"/>
      <c r="O2918" s="2"/>
      <c r="P2918" s="2"/>
      <c r="Q2918" s="2"/>
      <c r="R2918" s="2"/>
      <c r="S2918" s="2"/>
      <c r="T2918" s="2"/>
      <c r="U2918" s="2"/>
      <c r="V2918" s="2"/>
    </row>
    <row r="2919" spans="1:22" s="127" customFormat="1" x14ac:dyDescent="0.25">
      <c r="A2919"/>
      <c r="B2919"/>
      <c r="C2919"/>
      <c r="D2919"/>
      <c r="E2919"/>
      <c r="F2919"/>
      <c r="G2919"/>
      <c r="H2919"/>
      <c r="I2919"/>
      <c r="J2919"/>
      <c r="K2919"/>
      <c r="L2919"/>
      <c r="M2919" s="2"/>
      <c r="N2919" s="2"/>
      <c r="O2919" s="2"/>
      <c r="P2919" s="2"/>
      <c r="Q2919" s="2"/>
      <c r="R2919" s="2"/>
      <c r="S2919" s="2"/>
      <c r="T2919" s="2"/>
      <c r="U2919" s="2"/>
      <c r="V2919" s="2"/>
    </row>
    <row r="2920" spans="1:22" s="127" customFormat="1" x14ac:dyDescent="0.25">
      <c r="A2920"/>
      <c r="B2920"/>
      <c r="C2920"/>
      <c r="D2920"/>
      <c r="E2920"/>
      <c r="F2920"/>
      <c r="G2920"/>
      <c r="H2920"/>
      <c r="I2920"/>
      <c r="J2920"/>
      <c r="K2920"/>
      <c r="L2920"/>
      <c r="M2920" s="2"/>
      <c r="N2920" s="2"/>
      <c r="O2920" s="2"/>
      <c r="P2920" s="2"/>
      <c r="Q2920" s="2"/>
      <c r="R2920" s="2"/>
      <c r="S2920" s="2"/>
      <c r="T2920" s="2"/>
      <c r="U2920" s="2"/>
      <c r="V2920" s="2"/>
    </row>
    <row r="2921" spans="1:22" s="127" customFormat="1" x14ac:dyDescent="0.25">
      <c r="A2921"/>
      <c r="B2921"/>
      <c r="C2921"/>
      <c r="D2921"/>
      <c r="E2921"/>
      <c r="F2921"/>
      <c r="G2921"/>
      <c r="H2921"/>
      <c r="I2921"/>
      <c r="J2921"/>
      <c r="K2921"/>
      <c r="L2921"/>
      <c r="M2921" s="2"/>
      <c r="N2921" s="2"/>
      <c r="O2921" s="2"/>
      <c r="P2921" s="2"/>
      <c r="Q2921" s="2"/>
      <c r="R2921" s="2"/>
      <c r="S2921" s="2"/>
      <c r="T2921" s="2"/>
      <c r="U2921" s="2"/>
      <c r="V2921" s="2"/>
    </row>
    <row r="2922" spans="1:22" s="127" customFormat="1" x14ac:dyDescent="0.25">
      <c r="A2922"/>
      <c r="B2922"/>
      <c r="C2922"/>
      <c r="D2922"/>
      <c r="E2922"/>
      <c r="F2922"/>
      <c r="G2922"/>
      <c r="H2922"/>
      <c r="I2922"/>
      <c r="J2922"/>
      <c r="K2922"/>
      <c r="L2922"/>
      <c r="M2922" s="2"/>
      <c r="N2922" s="2"/>
      <c r="O2922" s="2"/>
      <c r="P2922" s="2"/>
      <c r="Q2922" s="2"/>
      <c r="R2922" s="2"/>
      <c r="S2922" s="2"/>
      <c r="T2922" s="2"/>
      <c r="U2922" s="2"/>
      <c r="V2922" s="2"/>
    </row>
    <row r="2923" spans="1:22" s="127" customFormat="1" x14ac:dyDescent="0.25">
      <c r="A2923"/>
      <c r="B2923"/>
      <c r="C2923"/>
      <c r="D2923"/>
      <c r="E2923"/>
      <c r="F2923"/>
      <c r="G2923"/>
      <c r="H2923"/>
      <c r="I2923"/>
      <c r="J2923"/>
      <c r="K2923"/>
      <c r="L2923"/>
      <c r="M2923" s="2"/>
      <c r="N2923" s="2"/>
      <c r="O2923" s="2"/>
      <c r="P2923" s="2"/>
      <c r="Q2923" s="2"/>
      <c r="R2923" s="2"/>
      <c r="S2923" s="2"/>
      <c r="T2923" s="2"/>
      <c r="U2923" s="2"/>
      <c r="V2923" s="2"/>
    </row>
    <row r="2924" spans="1:22" s="127" customFormat="1" x14ac:dyDescent="0.25">
      <c r="A2924"/>
      <c r="B2924"/>
      <c r="C2924"/>
      <c r="D2924"/>
      <c r="E2924"/>
      <c r="F2924"/>
      <c r="G2924"/>
      <c r="H2924"/>
      <c r="I2924"/>
      <c r="J2924"/>
      <c r="K2924"/>
      <c r="L2924"/>
      <c r="M2924" s="2"/>
      <c r="N2924" s="2"/>
      <c r="O2924" s="2"/>
      <c r="P2924" s="2"/>
      <c r="Q2924" s="2"/>
      <c r="R2924" s="2"/>
      <c r="S2924" s="2"/>
      <c r="T2924" s="2"/>
      <c r="U2924" s="2"/>
      <c r="V2924" s="2"/>
    </row>
    <row r="2925" spans="1:22" s="127" customFormat="1" x14ac:dyDescent="0.25">
      <c r="A2925"/>
      <c r="B2925"/>
      <c r="C2925"/>
      <c r="D2925"/>
      <c r="E2925"/>
      <c r="F2925"/>
      <c r="G2925"/>
      <c r="H2925"/>
      <c r="I2925"/>
      <c r="J2925"/>
      <c r="K2925"/>
      <c r="L2925"/>
      <c r="M2925" s="2"/>
      <c r="N2925" s="2"/>
      <c r="O2925" s="2"/>
      <c r="P2925" s="2"/>
      <c r="Q2925" s="2"/>
      <c r="R2925" s="2"/>
      <c r="S2925" s="2"/>
      <c r="T2925" s="2"/>
      <c r="U2925" s="2"/>
      <c r="V2925" s="2"/>
    </row>
    <row r="2926" spans="1:22" s="127" customFormat="1" x14ac:dyDescent="0.25">
      <c r="A2926"/>
      <c r="B2926"/>
      <c r="C2926"/>
      <c r="D2926"/>
      <c r="E2926"/>
      <c r="F2926"/>
      <c r="G2926"/>
      <c r="H2926"/>
      <c r="I2926"/>
      <c r="J2926"/>
      <c r="K2926"/>
      <c r="L2926"/>
      <c r="M2926" s="2"/>
      <c r="N2926" s="2"/>
      <c r="O2926" s="2"/>
      <c r="P2926" s="2"/>
      <c r="Q2926" s="2"/>
      <c r="R2926" s="2"/>
      <c r="S2926" s="2"/>
      <c r="T2926" s="2"/>
      <c r="U2926" s="2"/>
      <c r="V2926" s="2"/>
    </row>
    <row r="2927" spans="1:22" s="127" customFormat="1" x14ac:dyDescent="0.25">
      <c r="A2927"/>
      <c r="B2927"/>
      <c r="C2927"/>
      <c r="D2927"/>
      <c r="E2927"/>
      <c r="F2927"/>
      <c r="G2927"/>
      <c r="H2927"/>
      <c r="I2927"/>
      <c r="J2927"/>
      <c r="K2927"/>
      <c r="L2927"/>
      <c r="M2927" s="2"/>
      <c r="N2927" s="2"/>
      <c r="O2927" s="2"/>
      <c r="P2927" s="2"/>
      <c r="Q2927" s="2"/>
      <c r="R2927" s="2"/>
      <c r="S2927" s="2"/>
      <c r="T2927" s="2"/>
      <c r="U2927" s="2"/>
      <c r="V2927" s="2"/>
    </row>
    <row r="2928" spans="1:22" s="127" customFormat="1" x14ac:dyDescent="0.25">
      <c r="A2928"/>
      <c r="B2928"/>
      <c r="C2928"/>
      <c r="D2928"/>
      <c r="E2928"/>
      <c r="F2928"/>
      <c r="G2928"/>
      <c r="H2928"/>
      <c r="I2928"/>
      <c r="J2928"/>
      <c r="K2928"/>
      <c r="L2928"/>
      <c r="M2928" s="2"/>
      <c r="N2928" s="2"/>
      <c r="O2928" s="2"/>
      <c r="P2928" s="2"/>
      <c r="Q2928" s="2"/>
      <c r="R2928" s="2"/>
      <c r="S2928" s="2"/>
      <c r="T2928" s="2"/>
      <c r="U2928" s="2"/>
      <c r="V2928" s="2"/>
    </row>
    <row r="2929" spans="1:22" s="127" customFormat="1" x14ac:dyDescent="0.25">
      <c r="A2929"/>
      <c r="B2929"/>
      <c r="C2929"/>
      <c r="D2929"/>
      <c r="E2929"/>
      <c r="F2929"/>
      <c r="G2929"/>
      <c r="H2929"/>
      <c r="I2929"/>
      <c r="J2929"/>
      <c r="K2929"/>
      <c r="L2929"/>
      <c r="M2929" s="2"/>
      <c r="N2929" s="2"/>
      <c r="O2929" s="2"/>
      <c r="P2929" s="2"/>
      <c r="Q2929" s="2"/>
      <c r="R2929" s="2"/>
      <c r="S2929" s="2"/>
      <c r="T2929" s="2"/>
      <c r="U2929" s="2"/>
      <c r="V2929" s="2"/>
    </row>
    <row r="2930" spans="1:22" s="127" customFormat="1" x14ac:dyDescent="0.25">
      <c r="A2930"/>
      <c r="B2930"/>
      <c r="C2930"/>
      <c r="D2930"/>
      <c r="E2930"/>
      <c r="F2930"/>
      <c r="G2930"/>
      <c r="H2930"/>
      <c r="I2930"/>
      <c r="J2930"/>
      <c r="K2930"/>
      <c r="L2930"/>
      <c r="M2930" s="2"/>
      <c r="N2930" s="2"/>
      <c r="O2930" s="2"/>
      <c r="P2930" s="2"/>
      <c r="Q2930" s="2"/>
      <c r="R2930" s="2"/>
      <c r="S2930" s="2"/>
      <c r="T2930" s="2"/>
      <c r="U2930" s="2"/>
      <c r="V2930" s="2"/>
    </row>
    <row r="2931" spans="1:22" s="127" customFormat="1" x14ac:dyDescent="0.25">
      <c r="A2931"/>
      <c r="B2931"/>
      <c r="C2931"/>
      <c r="D2931"/>
      <c r="E2931"/>
      <c r="F2931"/>
      <c r="G2931"/>
      <c r="H2931"/>
      <c r="I2931"/>
      <c r="J2931"/>
      <c r="K2931"/>
      <c r="L2931"/>
      <c r="M2931" s="2"/>
      <c r="N2931" s="2"/>
      <c r="O2931" s="2"/>
      <c r="P2931" s="2"/>
      <c r="Q2931" s="2"/>
      <c r="R2931" s="2"/>
      <c r="S2931" s="2"/>
      <c r="T2931" s="2"/>
      <c r="U2931" s="2"/>
      <c r="V2931" s="2"/>
    </row>
    <row r="2932" spans="1:22" s="127" customFormat="1" x14ac:dyDescent="0.25">
      <c r="A2932"/>
      <c r="B2932"/>
      <c r="C2932"/>
      <c r="D2932"/>
      <c r="E2932"/>
      <c r="F2932"/>
      <c r="G2932"/>
      <c r="H2932"/>
      <c r="I2932"/>
      <c r="J2932"/>
      <c r="K2932"/>
      <c r="L2932"/>
      <c r="M2932" s="2"/>
      <c r="N2932" s="2"/>
      <c r="O2932" s="2"/>
      <c r="P2932" s="2"/>
      <c r="Q2932" s="2"/>
      <c r="R2932" s="2"/>
      <c r="S2932" s="2"/>
      <c r="T2932" s="2"/>
      <c r="U2932" s="2"/>
      <c r="V2932" s="2"/>
    </row>
    <row r="2933" spans="1:22" s="127" customFormat="1" x14ac:dyDescent="0.25">
      <c r="A2933"/>
      <c r="B2933"/>
      <c r="C2933"/>
      <c r="D2933"/>
      <c r="E2933"/>
      <c r="F2933"/>
      <c r="G2933"/>
      <c r="H2933"/>
      <c r="I2933"/>
      <c r="J2933"/>
      <c r="K2933"/>
      <c r="L2933"/>
      <c r="M2933" s="2"/>
      <c r="N2933" s="2"/>
      <c r="O2933" s="2"/>
      <c r="P2933" s="2"/>
      <c r="Q2933" s="2"/>
      <c r="R2933" s="2"/>
      <c r="S2933" s="2"/>
      <c r="T2933" s="2"/>
      <c r="U2933" s="2"/>
      <c r="V2933" s="2"/>
    </row>
    <row r="2934" spans="1:22" s="127" customFormat="1" x14ac:dyDescent="0.25">
      <c r="A2934"/>
      <c r="B2934"/>
      <c r="C2934"/>
      <c r="D2934"/>
      <c r="E2934"/>
      <c r="F2934"/>
      <c r="G2934"/>
      <c r="H2934"/>
      <c r="I2934"/>
      <c r="J2934"/>
      <c r="K2934"/>
      <c r="L2934"/>
      <c r="M2934" s="2"/>
      <c r="N2934" s="2"/>
      <c r="O2934" s="2"/>
      <c r="P2934" s="2"/>
      <c r="Q2934" s="2"/>
      <c r="R2934" s="2"/>
      <c r="S2934" s="2"/>
      <c r="T2934" s="2"/>
      <c r="U2934" s="2"/>
      <c r="V2934" s="2"/>
    </row>
    <row r="2935" spans="1:22" s="127" customFormat="1" x14ac:dyDescent="0.25">
      <c r="A2935"/>
      <c r="B2935"/>
      <c r="C2935"/>
      <c r="D2935"/>
      <c r="E2935"/>
      <c r="F2935"/>
      <c r="G2935"/>
      <c r="H2935"/>
      <c r="I2935"/>
      <c r="J2935"/>
      <c r="K2935"/>
      <c r="L2935"/>
      <c r="M2935" s="2"/>
      <c r="N2935" s="2"/>
      <c r="O2935" s="2"/>
      <c r="P2935" s="2"/>
      <c r="Q2935" s="2"/>
      <c r="R2935" s="2"/>
      <c r="S2935" s="2"/>
      <c r="T2935" s="2"/>
      <c r="U2935" s="2"/>
      <c r="V2935" s="2"/>
    </row>
    <row r="2936" spans="1:22" s="127" customFormat="1" x14ac:dyDescent="0.25">
      <c r="A2936"/>
      <c r="B2936"/>
      <c r="C2936"/>
      <c r="D2936"/>
      <c r="E2936"/>
      <c r="F2936"/>
      <c r="G2936"/>
      <c r="H2936"/>
      <c r="I2936"/>
      <c r="J2936"/>
      <c r="K2936"/>
      <c r="L2936"/>
      <c r="M2936" s="2"/>
      <c r="N2936" s="2"/>
      <c r="O2936" s="2"/>
      <c r="P2936" s="2"/>
      <c r="Q2936" s="2"/>
      <c r="R2936" s="2"/>
      <c r="S2936" s="2"/>
      <c r="T2936" s="2"/>
      <c r="U2936" s="2"/>
      <c r="V2936" s="2"/>
    </row>
    <row r="2937" spans="1:22" s="127" customFormat="1" x14ac:dyDescent="0.25">
      <c r="A2937"/>
      <c r="B2937"/>
      <c r="C2937"/>
      <c r="D2937"/>
      <c r="E2937"/>
      <c r="F2937"/>
      <c r="G2937"/>
      <c r="H2937"/>
      <c r="I2937"/>
      <c r="J2937"/>
      <c r="K2937"/>
      <c r="L2937"/>
      <c r="M2937" s="2"/>
      <c r="N2937" s="2"/>
      <c r="O2937" s="2"/>
      <c r="P2937" s="2"/>
      <c r="Q2937" s="2"/>
      <c r="R2937" s="2"/>
      <c r="S2937" s="2"/>
      <c r="T2937" s="2"/>
      <c r="U2937" s="2"/>
      <c r="V2937" s="2"/>
    </row>
    <row r="2938" spans="1:22" s="127" customFormat="1" x14ac:dyDescent="0.25">
      <c r="A2938"/>
      <c r="B2938"/>
      <c r="C2938"/>
      <c r="D2938"/>
      <c r="E2938"/>
      <c r="F2938"/>
      <c r="G2938"/>
      <c r="H2938"/>
      <c r="I2938"/>
      <c r="J2938"/>
      <c r="K2938"/>
      <c r="L2938"/>
      <c r="M2938" s="2"/>
      <c r="N2938" s="2"/>
      <c r="O2938" s="2"/>
      <c r="P2938" s="2"/>
      <c r="Q2938" s="2"/>
      <c r="R2938" s="2"/>
      <c r="S2938" s="2"/>
      <c r="T2938" s="2"/>
      <c r="U2938" s="2"/>
      <c r="V2938" s="2"/>
    </row>
    <row r="2939" spans="1:22" s="127" customFormat="1" x14ac:dyDescent="0.25">
      <c r="A2939"/>
      <c r="B2939"/>
      <c r="C2939"/>
      <c r="D2939"/>
      <c r="E2939"/>
      <c r="F2939"/>
      <c r="G2939"/>
      <c r="H2939"/>
      <c r="I2939"/>
      <c r="J2939"/>
      <c r="K2939"/>
      <c r="L2939"/>
      <c r="M2939" s="2"/>
      <c r="N2939" s="2"/>
      <c r="O2939" s="2"/>
      <c r="P2939" s="2"/>
      <c r="Q2939" s="2"/>
      <c r="R2939" s="2"/>
      <c r="S2939" s="2"/>
      <c r="T2939" s="2"/>
      <c r="U2939" s="2"/>
      <c r="V2939" s="2"/>
    </row>
    <row r="2940" spans="1:22" s="127" customFormat="1" x14ac:dyDescent="0.25">
      <c r="A2940"/>
      <c r="B2940"/>
      <c r="C2940"/>
      <c r="D2940"/>
      <c r="E2940"/>
      <c r="F2940"/>
      <c r="G2940"/>
      <c r="H2940"/>
      <c r="I2940"/>
      <c r="J2940"/>
      <c r="K2940"/>
      <c r="L2940"/>
      <c r="M2940" s="2"/>
      <c r="N2940" s="2"/>
      <c r="O2940" s="2"/>
      <c r="P2940" s="2"/>
      <c r="Q2940" s="2"/>
      <c r="R2940" s="2"/>
      <c r="S2940" s="2"/>
      <c r="T2940" s="2"/>
      <c r="U2940" s="2"/>
      <c r="V2940" s="2"/>
    </row>
    <row r="2941" spans="1:22" s="127" customFormat="1" x14ac:dyDescent="0.25">
      <c r="A2941"/>
      <c r="B2941"/>
      <c r="C2941"/>
      <c r="D2941"/>
      <c r="E2941"/>
      <c r="F2941"/>
      <c r="G2941"/>
      <c r="H2941"/>
      <c r="I2941"/>
      <c r="J2941"/>
      <c r="K2941"/>
      <c r="L2941"/>
      <c r="M2941" s="2"/>
      <c r="N2941" s="2"/>
      <c r="O2941" s="2"/>
      <c r="P2941" s="2"/>
      <c r="Q2941" s="2"/>
      <c r="R2941" s="2"/>
      <c r="S2941" s="2"/>
      <c r="T2941" s="2"/>
      <c r="U2941" s="2"/>
      <c r="V2941" s="2"/>
    </row>
    <row r="2942" spans="1:22" s="127" customFormat="1" x14ac:dyDescent="0.25">
      <c r="A2942"/>
      <c r="B2942"/>
      <c r="C2942"/>
      <c r="D2942"/>
      <c r="E2942"/>
      <c r="F2942"/>
      <c r="G2942"/>
      <c r="H2942"/>
      <c r="I2942"/>
      <c r="J2942"/>
      <c r="K2942"/>
      <c r="L2942"/>
      <c r="M2942" s="2"/>
      <c r="N2942" s="2"/>
      <c r="O2942" s="2"/>
      <c r="P2942" s="2"/>
      <c r="Q2942" s="2"/>
      <c r="R2942" s="2"/>
      <c r="S2942" s="2"/>
      <c r="T2942" s="2"/>
      <c r="U2942" s="2"/>
      <c r="V2942" s="2"/>
    </row>
    <row r="2943" spans="1:22" s="127" customFormat="1" x14ac:dyDescent="0.25">
      <c r="A2943"/>
      <c r="B2943"/>
      <c r="C2943"/>
      <c r="D2943"/>
      <c r="E2943"/>
      <c r="F2943"/>
      <c r="G2943"/>
      <c r="H2943"/>
      <c r="I2943"/>
      <c r="J2943"/>
      <c r="K2943"/>
      <c r="L2943"/>
      <c r="M2943" s="2"/>
      <c r="N2943" s="2"/>
      <c r="O2943" s="2"/>
      <c r="P2943" s="2"/>
      <c r="Q2943" s="2"/>
      <c r="R2943" s="2"/>
      <c r="S2943" s="2"/>
      <c r="T2943" s="2"/>
      <c r="U2943" s="2"/>
      <c r="V2943" s="2"/>
    </row>
    <row r="2944" spans="1:22" s="127" customFormat="1" x14ac:dyDescent="0.25">
      <c r="A2944"/>
      <c r="B2944"/>
      <c r="C2944"/>
      <c r="D2944"/>
      <c r="E2944"/>
      <c r="F2944"/>
      <c r="G2944"/>
      <c r="H2944"/>
      <c r="I2944"/>
      <c r="J2944"/>
      <c r="K2944"/>
      <c r="L2944"/>
      <c r="M2944" s="2"/>
      <c r="N2944" s="2"/>
      <c r="O2944" s="2"/>
      <c r="P2944" s="2"/>
      <c r="Q2944" s="2"/>
      <c r="R2944" s="2"/>
      <c r="S2944" s="2"/>
      <c r="T2944" s="2"/>
      <c r="U2944" s="2"/>
      <c r="V2944" s="2"/>
    </row>
    <row r="2945" spans="1:22" s="127" customFormat="1" x14ac:dyDescent="0.25">
      <c r="A2945"/>
      <c r="B2945"/>
      <c r="C2945"/>
      <c r="D2945"/>
      <c r="E2945"/>
      <c r="F2945"/>
      <c r="G2945"/>
      <c r="H2945"/>
      <c r="I2945"/>
      <c r="J2945"/>
      <c r="K2945"/>
      <c r="L2945"/>
      <c r="M2945" s="2"/>
      <c r="N2945" s="2"/>
      <c r="O2945" s="2"/>
      <c r="P2945" s="2"/>
      <c r="Q2945" s="2"/>
      <c r="R2945" s="2"/>
      <c r="S2945" s="2"/>
      <c r="T2945" s="2"/>
      <c r="U2945" s="2"/>
      <c r="V2945" s="2"/>
    </row>
    <row r="2946" spans="1:22" s="127" customFormat="1" x14ac:dyDescent="0.25">
      <c r="A2946"/>
      <c r="B2946"/>
      <c r="C2946"/>
      <c r="D2946"/>
      <c r="E2946"/>
      <c r="F2946"/>
      <c r="G2946"/>
      <c r="H2946"/>
      <c r="I2946"/>
      <c r="J2946"/>
      <c r="K2946"/>
      <c r="L2946"/>
      <c r="M2946" s="2"/>
      <c r="N2946" s="2"/>
      <c r="O2946" s="2"/>
      <c r="P2946" s="2"/>
      <c r="Q2946" s="2"/>
      <c r="R2946" s="2"/>
      <c r="S2946" s="2"/>
      <c r="T2946" s="2"/>
      <c r="U2946" s="2"/>
      <c r="V2946" s="2"/>
    </row>
    <row r="2947" spans="1:22" s="127" customFormat="1" x14ac:dyDescent="0.25">
      <c r="A2947"/>
      <c r="B2947"/>
      <c r="C2947"/>
      <c r="D2947"/>
      <c r="E2947"/>
      <c r="F2947"/>
      <c r="G2947"/>
      <c r="H2947"/>
      <c r="I2947"/>
      <c r="J2947"/>
      <c r="K2947"/>
      <c r="L2947"/>
      <c r="M2947" s="2"/>
      <c r="N2947" s="2"/>
      <c r="O2947" s="2"/>
      <c r="P2947" s="2"/>
      <c r="Q2947" s="2"/>
      <c r="R2947" s="2"/>
      <c r="S2947" s="2"/>
      <c r="T2947" s="2"/>
      <c r="U2947" s="2"/>
      <c r="V2947" s="2"/>
    </row>
    <row r="2948" spans="1:22" s="127" customFormat="1" x14ac:dyDescent="0.25">
      <c r="A2948"/>
      <c r="B2948"/>
      <c r="C2948"/>
      <c r="D2948"/>
      <c r="E2948"/>
      <c r="F2948"/>
      <c r="G2948"/>
      <c r="H2948"/>
      <c r="I2948"/>
      <c r="J2948"/>
      <c r="K2948"/>
      <c r="L2948"/>
      <c r="M2948" s="2"/>
      <c r="N2948" s="2"/>
      <c r="O2948" s="2"/>
      <c r="P2948" s="2"/>
      <c r="Q2948" s="2"/>
      <c r="R2948" s="2"/>
      <c r="S2948" s="2"/>
      <c r="T2948" s="2"/>
      <c r="U2948" s="2"/>
      <c r="V2948" s="2"/>
    </row>
    <row r="2949" spans="1:22" s="127" customFormat="1" x14ac:dyDescent="0.25">
      <c r="A2949"/>
      <c r="B2949"/>
      <c r="C2949"/>
      <c r="D2949"/>
      <c r="E2949"/>
      <c r="F2949"/>
      <c r="G2949"/>
      <c r="H2949"/>
      <c r="I2949"/>
      <c r="J2949"/>
      <c r="K2949"/>
      <c r="L2949"/>
      <c r="M2949" s="2"/>
      <c r="N2949" s="2"/>
      <c r="O2949" s="2"/>
      <c r="P2949" s="2"/>
      <c r="Q2949" s="2"/>
      <c r="R2949" s="2"/>
      <c r="S2949" s="2"/>
      <c r="T2949" s="2"/>
      <c r="U2949" s="2"/>
      <c r="V2949" s="2"/>
    </row>
    <row r="2950" spans="1:22" s="127" customFormat="1" x14ac:dyDescent="0.25">
      <c r="A2950"/>
      <c r="B2950"/>
      <c r="C2950"/>
      <c r="D2950"/>
      <c r="E2950"/>
      <c r="F2950"/>
      <c r="G2950"/>
      <c r="H2950"/>
      <c r="I2950"/>
      <c r="J2950"/>
      <c r="K2950"/>
      <c r="L2950"/>
      <c r="M2950" s="2"/>
      <c r="N2950" s="2"/>
      <c r="O2950" s="2"/>
      <c r="P2950" s="2"/>
      <c r="Q2950" s="2"/>
      <c r="R2950" s="2"/>
      <c r="S2950" s="2"/>
      <c r="T2950" s="2"/>
      <c r="U2950" s="2"/>
      <c r="V2950" s="2"/>
    </row>
    <row r="2951" spans="1:22" s="127" customFormat="1" x14ac:dyDescent="0.25">
      <c r="A2951"/>
      <c r="B2951"/>
      <c r="C2951"/>
      <c r="D2951"/>
      <c r="E2951"/>
      <c r="F2951"/>
      <c r="G2951"/>
      <c r="H2951"/>
      <c r="I2951"/>
      <c r="J2951"/>
      <c r="K2951"/>
      <c r="L2951"/>
      <c r="M2951" s="2"/>
      <c r="N2951" s="2"/>
      <c r="O2951" s="2"/>
      <c r="P2951" s="2"/>
      <c r="Q2951" s="2"/>
      <c r="R2951" s="2"/>
      <c r="S2951" s="2"/>
      <c r="T2951" s="2"/>
      <c r="U2951" s="2"/>
      <c r="V2951" s="2"/>
    </row>
    <row r="2952" spans="1:22" s="127" customFormat="1" x14ac:dyDescent="0.25">
      <c r="A2952"/>
      <c r="B2952"/>
      <c r="C2952"/>
      <c r="D2952"/>
      <c r="E2952"/>
      <c r="F2952"/>
      <c r="G2952"/>
      <c r="H2952"/>
      <c r="I2952"/>
      <c r="J2952"/>
      <c r="K2952"/>
      <c r="L2952"/>
      <c r="M2952" s="2"/>
      <c r="N2952" s="2"/>
      <c r="O2952" s="2"/>
      <c r="P2952" s="2"/>
      <c r="Q2952" s="2"/>
      <c r="R2952" s="2"/>
      <c r="S2952" s="2"/>
      <c r="T2952" s="2"/>
      <c r="U2952" s="2"/>
      <c r="V2952" s="2"/>
    </row>
    <row r="2953" spans="1:22" s="127" customFormat="1" x14ac:dyDescent="0.25">
      <c r="A2953"/>
      <c r="B2953"/>
      <c r="C2953"/>
      <c r="D2953"/>
      <c r="E2953"/>
      <c r="F2953"/>
      <c r="G2953"/>
      <c r="H2953"/>
      <c r="I2953"/>
      <c r="J2953"/>
      <c r="K2953"/>
      <c r="L2953"/>
      <c r="M2953" s="2"/>
      <c r="N2953" s="2"/>
      <c r="O2953" s="2"/>
      <c r="P2953" s="2"/>
      <c r="Q2953" s="2"/>
      <c r="R2953" s="2"/>
      <c r="S2953" s="2"/>
      <c r="T2953" s="2"/>
      <c r="U2953" s="2"/>
      <c r="V2953" s="2"/>
    </row>
    <row r="2954" spans="1:22" s="127" customFormat="1" x14ac:dyDescent="0.25">
      <c r="A2954"/>
      <c r="B2954"/>
      <c r="C2954"/>
      <c r="D2954"/>
      <c r="E2954"/>
      <c r="F2954"/>
      <c r="G2954"/>
      <c r="H2954"/>
      <c r="I2954"/>
      <c r="J2954"/>
      <c r="K2954"/>
      <c r="L2954"/>
      <c r="M2954" s="2"/>
      <c r="N2954" s="2"/>
      <c r="O2954" s="2"/>
      <c r="P2954" s="2"/>
      <c r="Q2954" s="2"/>
      <c r="R2954" s="2"/>
      <c r="S2954" s="2"/>
      <c r="T2954" s="2"/>
      <c r="U2954" s="2"/>
      <c r="V2954" s="2"/>
    </row>
    <row r="2955" spans="1:22" s="127" customFormat="1" x14ac:dyDescent="0.25">
      <c r="A2955"/>
      <c r="B2955"/>
      <c r="C2955"/>
      <c r="D2955"/>
      <c r="E2955"/>
      <c r="F2955"/>
      <c r="G2955"/>
      <c r="H2955"/>
      <c r="I2955"/>
      <c r="J2955"/>
      <c r="K2955"/>
      <c r="L2955"/>
      <c r="M2955" s="2"/>
      <c r="N2955" s="2"/>
      <c r="O2955" s="2"/>
      <c r="P2955" s="2"/>
      <c r="Q2955" s="2"/>
      <c r="R2955" s="2"/>
      <c r="S2955" s="2"/>
      <c r="T2955" s="2"/>
      <c r="U2955" s="2"/>
      <c r="V2955" s="2"/>
    </row>
    <row r="2956" spans="1:22" s="127" customFormat="1" x14ac:dyDescent="0.25">
      <c r="A2956"/>
      <c r="B2956"/>
      <c r="C2956"/>
      <c r="D2956"/>
      <c r="E2956"/>
      <c r="F2956"/>
      <c r="G2956"/>
      <c r="H2956"/>
      <c r="I2956"/>
      <c r="J2956"/>
      <c r="K2956"/>
      <c r="L2956"/>
      <c r="M2956" s="2"/>
      <c r="N2956" s="2"/>
      <c r="O2956" s="2"/>
      <c r="P2956" s="2"/>
      <c r="Q2956" s="2"/>
      <c r="R2956" s="2"/>
      <c r="S2956" s="2"/>
      <c r="T2956" s="2"/>
      <c r="U2956" s="2"/>
      <c r="V2956" s="2"/>
    </row>
    <row r="2957" spans="1:22" s="127" customFormat="1" x14ac:dyDescent="0.25">
      <c r="A2957"/>
      <c r="B2957"/>
      <c r="C2957"/>
      <c r="D2957"/>
      <c r="E2957"/>
      <c r="F2957"/>
      <c r="G2957"/>
      <c r="H2957"/>
      <c r="I2957"/>
      <c r="J2957"/>
      <c r="K2957"/>
      <c r="L2957"/>
      <c r="M2957" s="2"/>
      <c r="N2957" s="2"/>
      <c r="O2957" s="2"/>
      <c r="P2957" s="2"/>
      <c r="Q2957" s="2"/>
      <c r="R2957" s="2"/>
      <c r="S2957" s="2"/>
      <c r="T2957" s="2"/>
      <c r="U2957" s="2"/>
      <c r="V2957" s="2"/>
    </row>
    <row r="2958" spans="1:22" s="127" customFormat="1" x14ac:dyDescent="0.25">
      <c r="A2958"/>
      <c r="B2958"/>
      <c r="C2958"/>
      <c r="D2958"/>
      <c r="E2958"/>
      <c r="F2958"/>
      <c r="G2958"/>
      <c r="H2958"/>
      <c r="I2958"/>
      <c r="J2958"/>
      <c r="K2958"/>
      <c r="L2958"/>
      <c r="M2958" s="2"/>
      <c r="N2958" s="2"/>
      <c r="O2958" s="2"/>
      <c r="P2958" s="2"/>
      <c r="Q2958" s="2"/>
      <c r="R2958" s="2"/>
      <c r="S2958" s="2"/>
      <c r="T2958" s="2"/>
      <c r="U2958" s="2"/>
      <c r="V2958" s="2"/>
    </row>
    <row r="2959" spans="1:22" s="127" customFormat="1" x14ac:dyDescent="0.25">
      <c r="A2959"/>
      <c r="B2959"/>
      <c r="C2959"/>
      <c r="D2959"/>
      <c r="E2959"/>
      <c r="F2959"/>
      <c r="G2959"/>
      <c r="H2959"/>
      <c r="I2959"/>
      <c r="J2959"/>
      <c r="K2959"/>
      <c r="L2959"/>
      <c r="M2959" s="2"/>
      <c r="N2959" s="2"/>
      <c r="O2959" s="2"/>
      <c r="P2959" s="2"/>
      <c r="Q2959" s="2"/>
      <c r="R2959" s="2"/>
      <c r="S2959" s="2"/>
      <c r="T2959" s="2"/>
      <c r="U2959" s="2"/>
      <c r="V2959" s="2"/>
    </row>
    <row r="2960" spans="1:22" s="127" customFormat="1" x14ac:dyDescent="0.25">
      <c r="A2960"/>
      <c r="B2960"/>
      <c r="C2960"/>
      <c r="D2960"/>
      <c r="E2960"/>
      <c r="F2960"/>
      <c r="G2960"/>
      <c r="H2960"/>
      <c r="I2960"/>
      <c r="J2960"/>
      <c r="K2960"/>
      <c r="L2960"/>
      <c r="M2960" s="2"/>
      <c r="N2960" s="2"/>
      <c r="O2960" s="2"/>
      <c r="P2960" s="2"/>
      <c r="Q2960" s="2"/>
      <c r="R2960" s="2"/>
      <c r="S2960" s="2"/>
      <c r="T2960" s="2"/>
      <c r="U2960" s="2"/>
      <c r="V2960" s="2"/>
    </row>
    <row r="2961" spans="1:22" s="127" customFormat="1" x14ac:dyDescent="0.25">
      <c r="A2961"/>
      <c r="B2961"/>
      <c r="C2961"/>
      <c r="D2961"/>
      <c r="E2961"/>
      <c r="F2961"/>
      <c r="G2961"/>
      <c r="H2961"/>
      <c r="I2961"/>
      <c r="J2961"/>
      <c r="K2961"/>
      <c r="L2961"/>
      <c r="M2961" s="2"/>
      <c r="N2961" s="2"/>
      <c r="O2961" s="2"/>
      <c r="P2961" s="2"/>
      <c r="Q2961" s="2"/>
      <c r="R2961" s="2"/>
      <c r="S2961" s="2"/>
      <c r="T2961" s="2"/>
      <c r="U2961" s="2"/>
      <c r="V2961" s="2"/>
    </row>
    <row r="2962" spans="1:22" s="127" customFormat="1" x14ac:dyDescent="0.25">
      <c r="A2962"/>
      <c r="B2962"/>
      <c r="C2962"/>
      <c r="D2962"/>
      <c r="E2962"/>
      <c r="F2962"/>
      <c r="G2962"/>
      <c r="H2962"/>
      <c r="I2962"/>
      <c r="J2962"/>
      <c r="K2962"/>
      <c r="L2962"/>
      <c r="M2962" s="2"/>
      <c r="N2962" s="2"/>
      <c r="O2962" s="2"/>
      <c r="P2962" s="2"/>
      <c r="Q2962" s="2"/>
      <c r="R2962" s="2"/>
      <c r="S2962" s="2"/>
      <c r="T2962" s="2"/>
      <c r="U2962" s="2"/>
      <c r="V2962" s="2"/>
    </row>
    <row r="2963" spans="1:22" s="127" customFormat="1" x14ac:dyDescent="0.25">
      <c r="A2963"/>
      <c r="B2963"/>
      <c r="C2963"/>
      <c r="D2963"/>
      <c r="E2963"/>
      <c r="F2963"/>
      <c r="G2963"/>
      <c r="H2963"/>
      <c r="I2963"/>
      <c r="J2963"/>
      <c r="K2963"/>
      <c r="L2963"/>
      <c r="M2963" s="2"/>
      <c r="N2963" s="2"/>
      <c r="O2963" s="2"/>
      <c r="P2963" s="2"/>
      <c r="Q2963" s="2"/>
      <c r="R2963" s="2"/>
      <c r="S2963" s="2"/>
      <c r="T2963" s="2"/>
      <c r="U2963" s="2"/>
      <c r="V2963" s="2"/>
    </row>
    <row r="2964" spans="1:22" s="127" customFormat="1" x14ac:dyDescent="0.25">
      <c r="A2964"/>
      <c r="B2964"/>
      <c r="C2964"/>
      <c r="D2964"/>
      <c r="E2964"/>
      <c r="F2964"/>
      <c r="G2964"/>
      <c r="H2964"/>
      <c r="I2964"/>
      <c r="J2964"/>
      <c r="K2964"/>
      <c r="L2964"/>
      <c r="M2964" s="2"/>
      <c r="N2964" s="2"/>
      <c r="O2964" s="2"/>
      <c r="P2964" s="2"/>
      <c r="Q2964" s="2"/>
      <c r="R2964" s="2"/>
      <c r="S2964" s="2"/>
      <c r="T2964" s="2"/>
      <c r="U2964" s="2"/>
      <c r="V2964" s="2"/>
    </row>
    <row r="2965" spans="1:22" s="127" customFormat="1" x14ac:dyDescent="0.25">
      <c r="A2965"/>
      <c r="B2965"/>
      <c r="C2965"/>
      <c r="D2965"/>
      <c r="E2965"/>
      <c r="F2965"/>
      <c r="G2965"/>
      <c r="H2965"/>
      <c r="I2965"/>
      <c r="J2965"/>
      <c r="K2965"/>
      <c r="L2965"/>
      <c r="M2965" s="2"/>
      <c r="N2965" s="2"/>
      <c r="O2965" s="2"/>
      <c r="P2965" s="2"/>
      <c r="Q2965" s="2"/>
      <c r="R2965" s="2"/>
      <c r="S2965" s="2"/>
      <c r="T2965" s="2"/>
      <c r="U2965" s="2"/>
      <c r="V2965" s="2"/>
    </row>
    <row r="2966" spans="1:22" s="127" customFormat="1" x14ac:dyDescent="0.25">
      <c r="A2966"/>
      <c r="B2966"/>
      <c r="C2966"/>
      <c r="D2966"/>
      <c r="E2966"/>
      <c r="F2966"/>
      <c r="G2966"/>
      <c r="H2966"/>
      <c r="I2966"/>
      <c r="J2966"/>
      <c r="K2966"/>
      <c r="L2966"/>
      <c r="M2966" s="2"/>
      <c r="N2966" s="2"/>
      <c r="O2966" s="2"/>
      <c r="P2966" s="2"/>
      <c r="Q2966" s="2"/>
      <c r="R2966" s="2"/>
      <c r="S2966" s="2"/>
      <c r="T2966" s="2"/>
      <c r="U2966" s="2"/>
      <c r="V2966" s="2"/>
    </row>
    <row r="2967" spans="1:22" s="127" customFormat="1" x14ac:dyDescent="0.25">
      <c r="A2967"/>
      <c r="B2967"/>
      <c r="C2967"/>
      <c r="D2967"/>
      <c r="E2967"/>
      <c r="F2967"/>
      <c r="G2967"/>
      <c r="H2967"/>
      <c r="I2967"/>
      <c r="J2967"/>
      <c r="K2967"/>
      <c r="L2967"/>
      <c r="M2967" s="2"/>
      <c r="N2967" s="2"/>
      <c r="O2967" s="2"/>
      <c r="P2967" s="2"/>
      <c r="Q2967" s="2"/>
      <c r="R2967" s="2"/>
      <c r="S2967" s="2"/>
      <c r="T2967" s="2"/>
      <c r="U2967" s="2"/>
      <c r="V2967" s="2"/>
    </row>
    <row r="2968" spans="1:22" s="127" customFormat="1" x14ac:dyDescent="0.25">
      <c r="A2968"/>
      <c r="B2968"/>
      <c r="C2968"/>
      <c r="D2968"/>
      <c r="E2968"/>
      <c r="F2968"/>
      <c r="G2968"/>
      <c r="H2968"/>
      <c r="I2968"/>
      <c r="J2968"/>
      <c r="K2968"/>
      <c r="L2968"/>
      <c r="M2968" s="2"/>
      <c r="N2968" s="2"/>
      <c r="O2968" s="2"/>
      <c r="P2968" s="2"/>
      <c r="Q2968" s="2"/>
      <c r="R2968" s="2"/>
      <c r="S2968" s="2"/>
      <c r="T2968" s="2"/>
      <c r="U2968" s="2"/>
      <c r="V2968" s="2"/>
    </row>
    <row r="2969" spans="1:22" s="127" customFormat="1" x14ac:dyDescent="0.25">
      <c r="A2969"/>
      <c r="B2969"/>
      <c r="C2969"/>
      <c r="D2969"/>
      <c r="E2969"/>
      <c r="F2969"/>
      <c r="G2969"/>
      <c r="H2969"/>
      <c r="I2969"/>
      <c r="J2969"/>
      <c r="K2969"/>
      <c r="L2969"/>
      <c r="M2969" s="2"/>
      <c r="N2969" s="2"/>
      <c r="O2969" s="2"/>
      <c r="P2969" s="2"/>
      <c r="Q2969" s="2"/>
      <c r="R2969" s="2"/>
      <c r="S2969" s="2"/>
      <c r="T2969" s="2"/>
      <c r="U2969" s="2"/>
      <c r="V2969" s="2"/>
    </row>
    <row r="2970" spans="1:22" s="127" customFormat="1" x14ac:dyDescent="0.25">
      <c r="A2970"/>
      <c r="B2970"/>
      <c r="C2970"/>
      <c r="D2970"/>
      <c r="E2970"/>
      <c r="F2970"/>
      <c r="G2970"/>
      <c r="H2970"/>
      <c r="I2970"/>
      <c r="J2970"/>
      <c r="K2970"/>
      <c r="L2970"/>
      <c r="M2970" s="2"/>
      <c r="N2970" s="2"/>
      <c r="O2970" s="2"/>
      <c r="P2970" s="2"/>
      <c r="Q2970" s="2"/>
      <c r="R2970" s="2"/>
      <c r="S2970" s="2"/>
      <c r="T2970" s="2"/>
      <c r="U2970" s="2"/>
      <c r="V2970" s="2"/>
    </row>
    <row r="2971" spans="1:22" s="127" customFormat="1" x14ac:dyDescent="0.25">
      <c r="A2971"/>
      <c r="B2971"/>
      <c r="C2971"/>
      <c r="D2971"/>
      <c r="E2971"/>
      <c r="F2971"/>
      <c r="G2971"/>
      <c r="H2971"/>
      <c r="I2971"/>
      <c r="J2971"/>
      <c r="K2971"/>
      <c r="L2971"/>
      <c r="M2971" s="2"/>
      <c r="N2971" s="2"/>
      <c r="O2971" s="2"/>
      <c r="P2971" s="2"/>
      <c r="Q2971" s="2"/>
      <c r="R2971" s="2"/>
      <c r="S2971" s="2"/>
      <c r="T2971" s="2"/>
      <c r="U2971" s="2"/>
      <c r="V2971" s="2"/>
    </row>
    <row r="2972" spans="1:22" s="127" customFormat="1" x14ac:dyDescent="0.25">
      <c r="A2972"/>
      <c r="B2972"/>
      <c r="C2972"/>
      <c r="D2972"/>
      <c r="E2972"/>
      <c r="F2972"/>
      <c r="G2972"/>
      <c r="H2972"/>
      <c r="I2972"/>
      <c r="J2972"/>
      <c r="K2972"/>
      <c r="L2972"/>
      <c r="M2972" s="2"/>
      <c r="N2972" s="2"/>
      <c r="O2972" s="2"/>
      <c r="P2972" s="2"/>
      <c r="Q2972" s="2"/>
      <c r="R2972" s="2"/>
      <c r="S2972" s="2"/>
      <c r="T2972" s="2"/>
      <c r="U2972" s="2"/>
      <c r="V2972" s="2"/>
    </row>
    <row r="2973" spans="1:22" s="127" customFormat="1" x14ac:dyDescent="0.25">
      <c r="A2973"/>
      <c r="B2973"/>
      <c r="C2973"/>
      <c r="D2973"/>
      <c r="E2973"/>
      <c r="F2973"/>
      <c r="G2973"/>
      <c r="H2973"/>
      <c r="I2973"/>
      <c r="J2973"/>
      <c r="K2973"/>
      <c r="L2973"/>
      <c r="M2973" s="2"/>
      <c r="N2973" s="2"/>
      <c r="O2973" s="2"/>
      <c r="P2973" s="2"/>
      <c r="Q2973" s="2"/>
      <c r="R2973" s="2"/>
      <c r="S2973" s="2"/>
      <c r="T2973" s="2"/>
      <c r="U2973" s="2"/>
      <c r="V2973" s="2"/>
    </row>
    <row r="2974" spans="1:22" s="127" customFormat="1" x14ac:dyDescent="0.25">
      <c r="A2974"/>
      <c r="B2974"/>
      <c r="C2974"/>
      <c r="D2974"/>
      <c r="E2974"/>
      <c r="F2974"/>
      <c r="G2974"/>
      <c r="H2974"/>
      <c r="I2974"/>
      <c r="J2974"/>
      <c r="K2974"/>
      <c r="L2974"/>
      <c r="M2974" s="2"/>
      <c r="N2974" s="2"/>
      <c r="O2974" s="2"/>
      <c r="P2974" s="2"/>
      <c r="Q2974" s="2"/>
      <c r="R2974" s="2"/>
      <c r="S2974" s="2"/>
      <c r="T2974" s="2"/>
      <c r="U2974" s="2"/>
      <c r="V2974" s="2"/>
    </row>
    <row r="2975" spans="1:22" s="127" customFormat="1" x14ac:dyDescent="0.25">
      <c r="A2975"/>
      <c r="B2975"/>
      <c r="C2975"/>
      <c r="D2975"/>
      <c r="E2975"/>
      <c r="F2975"/>
      <c r="G2975"/>
      <c r="H2975"/>
      <c r="I2975"/>
      <c r="J2975"/>
      <c r="K2975"/>
      <c r="L2975"/>
      <c r="M2975" s="2"/>
      <c r="N2975" s="2"/>
      <c r="O2975" s="2"/>
      <c r="P2975" s="2"/>
      <c r="Q2975" s="2"/>
      <c r="R2975" s="2"/>
      <c r="S2975" s="2"/>
      <c r="T2975" s="2"/>
      <c r="U2975" s="2"/>
      <c r="V2975" s="2"/>
    </row>
    <row r="2976" spans="1:22" s="127" customFormat="1" x14ac:dyDescent="0.25">
      <c r="A2976"/>
      <c r="B2976"/>
      <c r="C2976"/>
      <c r="D2976"/>
      <c r="E2976"/>
      <c r="F2976"/>
      <c r="G2976"/>
      <c r="H2976"/>
      <c r="I2976"/>
      <c r="J2976"/>
      <c r="K2976"/>
      <c r="L2976"/>
      <c r="M2976" s="2"/>
      <c r="N2976" s="2"/>
      <c r="O2976" s="2"/>
      <c r="P2976" s="2"/>
      <c r="Q2976" s="2"/>
      <c r="R2976" s="2"/>
      <c r="S2976" s="2"/>
      <c r="T2976" s="2"/>
      <c r="U2976" s="2"/>
      <c r="V2976" s="2"/>
    </row>
    <row r="2977" spans="1:22" s="127" customFormat="1" x14ac:dyDescent="0.25">
      <c r="A2977"/>
      <c r="B2977"/>
      <c r="C2977"/>
      <c r="D2977"/>
      <c r="E2977"/>
      <c r="F2977"/>
      <c r="G2977"/>
      <c r="H2977"/>
      <c r="I2977"/>
      <c r="J2977"/>
      <c r="K2977"/>
      <c r="L2977"/>
      <c r="M2977" s="2"/>
      <c r="N2977" s="2"/>
      <c r="O2977" s="2"/>
      <c r="P2977" s="2"/>
      <c r="Q2977" s="2"/>
      <c r="R2977" s="2"/>
      <c r="S2977" s="2"/>
      <c r="T2977" s="2"/>
      <c r="U2977" s="2"/>
      <c r="V2977" s="2"/>
    </row>
    <row r="2978" spans="1:22" s="127" customFormat="1" x14ac:dyDescent="0.25">
      <c r="A2978"/>
      <c r="B2978"/>
      <c r="C2978"/>
      <c r="D2978"/>
      <c r="E2978"/>
      <c r="F2978"/>
      <c r="G2978"/>
      <c r="H2978"/>
      <c r="I2978"/>
      <c r="J2978"/>
      <c r="K2978"/>
      <c r="L2978"/>
      <c r="M2978" s="2"/>
      <c r="N2978" s="2"/>
      <c r="O2978" s="2"/>
      <c r="P2978" s="2"/>
      <c r="Q2978" s="2"/>
      <c r="R2978" s="2"/>
      <c r="S2978" s="2"/>
      <c r="T2978" s="2"/>
      <c r="U2978" s="2"/>
      <c r="V2978" s="2"/>
    </row>
    <row r="2979" spans="1:22" s="127" customFormat="1" x14ac:dyDescent="0.25">
      <c r="A2979"/>
      <c r="B2979"/>
      <c r="C2979"/>
      <c r="D2979"/>
      <c r="E2979"/>
      <c r="F2979"/>
      <c r="G2979"/>
      <c r="H2979"/>
      <c r="I2979"/>
      <c r="J2979"/>
      <c r="K2979"/>
      <c r="L2979"/>
      <c r="M2979" s="2"/>
      <c r="N2979" s="2"/>
      <c r="O2979" s="2"/>
      <c r="P2979" s="2"/>
      <c r="Q2979" s="2"/>
      <c r="R2979" s="2"/>
      <c r="S2979" s="2"/>
      <c r="T2979" s="2"/>
      <c r="U2979" s="2"/>
      <c r="V2979" s="2"/>
    </row>
    <row r="2980" spans="1:22" s="127" customFormat="1" x14ac:dyDescent="0.25">
      <c r="A2980"/>
      <c r="B2980"/>
      <c r="C2980"/>
      <c r="D2980"/>
      <c r="E2980"/>
      <c r="F2980"/>
      <c r="G2980"/>
      <c r="H2980"/>
      <c r="I2980"/>
      <c r="J2980"/>
      <c r="K2980"/>
      <c r="L2980"/>
      <c r="M2980" s="2"/>
      <c r="N2980" s="2"/>
      <c r="O2980" s="2"/>
      <c r="P2980" s="2"/>
      <c r="Q2980" s="2"/>
      <c r="R2980" s="2"/>
      <c r="S2980" s="2"/>
      <c r="T2980" s="2"/>
      <c r="U2980" s="2"/>
      <c r="V2980" s="2"/>
    </row>
    <row r="2981" spans="1:22" s="127" customFormat="1" x14ac:dyDescent="0.25">
      <c r="A2981"/>
      <c r="B2981"/>
      <c r="C2981"/>
      <c r="D2981"/>
      <c r="E2981"/>
      <c r="F2981"/>
      <c r="G2981"/>
      <c r="H2981"/>
      <c r="I2981"/>
      <c r="J2981"/>
      <c r="K2981"/>
      <c r="L2981"/>
      <c r="M2981" s="2"/>
      <c r="N2981" s="2"/>
      <c r="O2981" s="2"/>
      <c r="P2981" s="2"/>
      <c r="Q2981" s="2"/>
      <c r="R2981" s="2"/>
      <c r="S2981" s="2"/>
      <c r="T2981" s="2"/>
      <c r="U2981" s="2"/>
      <c r="V2981" s="2"/>
    </row>
    <row r="2982" spans="1:22" s="127" customFormat="1" x14ac:dyDescent="0.25">
      <c r="A2982"/>
      <c r="B2982"/>
      <c r="C2982"/>
      <c r="D2982"/>
      <c r="E2982"/>
      <c r="F2982"/>
      <c r="G2982"/>
      <c r="H2982"/>
      <c r="I2982"/>
      <c r="J2982"/>
      <c r="K2982"/>
      <c r="L2982"/>
      <c r="M2982" s="2"/>
      <c r="N2982" s="2"/>
      <c r="O2982" s="2"/>
      <c r="P2982" s="2"/>
      <c r="Q2982" s="2"/>
      <c r="R2982" s="2"/>
      <c r="S2982" s="2"/>
      <c r="T2982" s="2"/>
      <c r="U2982" s="2"/>
      <c r="V2982" s="2"/>
    </row>
    <row r="2983" spans="1:22" s="127" customFormat="1" x14ac:dyDescent="0.25">
      <c r="A2983"/>
      <c r="B2983"/>
      <c r="C2983"/>
      <c r="D2983"/>
      <c r="E2983"/>
      <c r="F2983"/>
      <c r="G2983"/>
      <c r="H2983"/>
      <c r="I2983"/>
      <c r="J2983"/>
      <c r="K2983"/>
      <c r="L2983"/>
      <c r="M2983" s="2"/>
      <c r="N2983" s="2"/>
      <c r="O2983" s="2"/>
      <c r="P2983" s="2"/>
      <c r="Q2983" s="2"/>
      <c r="R2983" s="2"/>
      <c r="S2983" s="2"/>
      <c r="T2983" s="2"/>
      <c r="U2983" s="2"/>
      <c r="V2983" s="2"/>
    </row>
    <row r="2984" spans="1:22" s="127" customFormat="1" x14ac:dyDescent="0.25">
      <c r="A2984"/>
      <c r="B2984"/>
      <c r="C2984"/>
      <c r="D2984"/>
      <c r="E2984"/>
      <c r="F2984"/>
      <c r="G2984"/>
      <c r="H2984"/>
      <c r="I2984"/>
      <c r="J2984"/>
      <c r="K2984"/>
      <c r="L2984"/>
      <c r="M2984" s="2"/>
      <c r="N2984" s="2"/>
      <c r="O2984" s="2"/>
      <c r="P2984" s="2"/>
      <c r="Q2984" s="2"/>
      <c r="R2984" s="2"/>
      <c r="S2984" s="2"/>
      <c r="T2984" s="2"/>
      <c r="U2984" s="2"/>
      <c r="V2984" s="2"/>
    </row>
    <row r="2985" spans="1:22" s="127" customFormat="1" x14ac:dyDescent="0.25">
      <c r="A2985"/>
      <c r="B2985"/>
      <c r="C2985"/>
      <c r="D2985"/>
      <c r="E2985"/>
      <c r="F2985"/>
      <c r="G2985"/>
      <c r="H2985"/>
      <c r="I2985"/>
      <c r="J2985"/>
      <c r="K2985"/>
      <c r="L2985"/>
      <c r="M2985" s="2"/>
      <c r="N2985" s="2"/>
      <c r="O2985" s="2"/>
      <c r="P2985" s="2"/>
      <c r="Q2985" s="2"/>
      <c r="R2985" s="2"/>
      <c r="S2985" s="2"/>
      <c r="T2985" s="2"/>
      <c r="U2985" s="2"/>
      <c r="V2985" s="2"/>
    </row>
    <row r="2986" spans="1:22" s="127" customFormat="1" x14ac:dyDescent="0.25">
      <c r="A2986"/>
      <c r="B2986"/>
      <c r="C2986"/>
      <c r="D2986"/>
      <c r="E2986"/>
      <c r="F2986"/>
      <c r="G2986"/>
      <c r="H2986"/>
      <c r="I2986"/>
      <c r="J2986"/>
      <c r="K2986"/>
      <c r="L2986"/>
      <c r="M2986" s="2"/>
      <c r="N2986" s="2"/>
      <c r="O2986" s="2"/>
      <c r="P2986" s="2"/>
      <c r="Q2986" s="2"/>
      <c r="R2986" s="2"/>
      <c r="S2986" s="2"/>
      <c r="T2986" s="2"/>
      <c r="U2986" s="2"/>
      <c r="V2986" s="2"/>
    </row>
    <row r="2987" spans="1:22" s="127" customFormat="1" x14ac:dyDescent="0.25">
      <c r="A2987"/>
      <c r="B2987"/>
      <c r="C2987"/>
      <c r="D2987"/>
      <c r="E2987"/>
      <c r="F2987"/>
      <c r="G2987"/>
      <c r="H2987"/>
      <c r="I2987"/>
      <c r="J2987"/>
      <c r="K2987"/>
      <c r="L2987"/>
      <c r="M2987" s="2"/>
      <c r="N2987" s="2"/>
      <c r="O2987" s="2"/>
      <c r="P2987" s="2"/>
      <c r="Q2987" s="2"/>
      <c r="R2987" s="2"/>
      <c r="S2987" s="2"/>
      <c r="T2987" s="2"/>
      <c r="U2987" s="2"/>
      <c r="V2987" s="2"/>
    </row>
    <row r="2988" spans="1:22" s="127" customFormat="1" x14ac:dyDescent="0.25">
      <c r="A2988"/>
      <c r="B2988"/>
      <c r="C2988"/>
      <c r="D2988"/>
      <c r="E2988"/>
      <c r="F2988"/>
      <c r="G2988"/>
      <c r="H2988"/>
      <c r="I2988"/>
      <c r="J2988"/>
      <c r="K2988"/>
      <c r="L2988"/>
      <c r="M2988" s="2"/>
      <c r="N2988" s="2"/>
      <c r="O2988" s="2"/>
      <c r="P2988" s="2"/>
      <c r="Q2988" s="2"/>
      <c r="R2988" s="2"/>
      <c r="S2988" s="2"/>
      <c r="T2988" s="2"/>
      <c r="U2988" s="2"/>
      <c r="V2988" s="2"/>
    </row>
    <row r="2989" spans="1:22" s="127" customFormat="1" x14ac:dyDescent="0.25">
      <c r="A2989"/>
      <c r="B2989"/>
      <c r="C2989"/>
      <c r="D2989"/>
      <c r="E2989"/>
      <c r="F2989"/>
      <c r="G2989"/>
      <c r="H2989"/>
      <c r="I2989"/>
      <c r="J2989"/>
      <c r="K2989"/>
      <c r="L2989"/>
      <c r="M2989" s="2"/>
      <c r="N2989" s="2"/>
      <c r="O2989" s="2"/>
      <c r="P2989" s="2"/>
      <c r="Q2989" s="2"/>
      <c r="R2989" s="2"/>
      <c r="S2989" s="2"/>
      <c r="T2989" s="2"/>
      <c r="U2989" s="2"/>
      <c r="V2989" s="2"/>
    </row>
    <row r="2990" spans="1:22" s="127" customFormat="1" x14ac:dyDescent="0.25">
      <c r="A2990"/>
      <c r="B2990"/>
      <c r="C2990"/>
      <c r="D2990"/>
      <c r="E2990"/>
      <c r="F2990"/>
      <c r="G2990"/>
      <c r="H2990"/>
      <c r="I2990"/>
      <c r="J2990"/>
      <c r="K2990"/>
      <c r="L2990"/>
      <c r="M2990" s="2"/>
      <c r="N2990" s="2"/>
      <c r="O2990" s="2"/>
      <c r="P2990" s="2"/>
      <c r="Q2990" s="2"/>
      <c r="R2990" s="2"/>
      <c r="S2990" s="2"/>
      <c r="T2990" s="2"/>
      <c r="U2990" s="2"/>
      <c r="V2990" s="2"/>
    </row>
    <row r="2991" spans="1:22" s="127" customFormat="1" x14ac:dyDescent="0.25">
      <c r="A2991"/>
      <c r="B2991"/>
      <c r="C2991"/>
      <c r="D2991"/>
      <c r="E2991"/>
      <c r="F2991"/>
      <c r="G2991"/>
      <c r="H2991"/>
      <c r="I2991"/>
      <c r="J2991"/>
      <c r="K2991"/>
      <c r="L2991"/>
      <c r="M2991" s="2"/>
      <c r="N2991" s="2"/>
      <c r="O2991" s="2"/>
      <c r="P2991" s="2"/>
      <c r="Q2991" s="2"/>
      <c r="R2991" s="2"/>
      <c r="S2991" s="2"/>
      <c r="T2991" s="2"/>
      <c r="U2991" s="2"/>
      <c r="V2991" s="2"/>
    </row>
    <row r="2992" spans="1:22" s="127" customFormat="1" x14ac:dyDescent="0.25">
      <c r="A2992"/>
      <c r="B2992"/>
      <c r="C2992"/>
      <c r="D2992"/>
      <c r="E2992"/>
      <c r="F2992"/>
      <c r="G2992"/>
      <c r="H2992"/>
      <c r="I2992"/>
      <c r="J2992"/>
      <c r="K2992"/>
      <c r="L2992"/>
      <c r="M2992" s="2"/>
      <c r="N2992" s="2"/>
      <c r="O2992" s="2"/>
      <c r="P2992" s="2"/>
      <c r="Q2992" s="2"/>
      <c r="R2992" s="2"/>
      <c r="S2992" s="2"/>
      <c r="T2992" s="2"/>
      <c r="U2992" s="2"/>
      <c r="V2992" s="2"/>
    </row>
    <row r="2993" spans="1:22" s="127" customFormat="1" x14ac:dyDescent="0.25">
      <c r="A2993"/>
      <c r="B2993"/>
      <c r="C2993"/>
      <c r="D2993"/>
      <c r="E2993"/>
      <c r="F2993"/>
      <c r="G2993"/>
      <c r="H2993"/>
      <c r="I2993"/>
      <c r="J2993"/>
      <c r="K2993"/>
      <c r="L2993"/>
      <c r="M2993" s="2"/>
      <c r="N2993" s="2"/>
      <c r="O2993" s="2"/>
      <c r="P2993" s="2"/>
      <c r="Q2993" s="2"/>
      <c r="R2993" s="2"/>
      <c r="S2993" s="2"/>
      <c r="T2993" s="2"/>
      <c r="U2993" s="2"/>
      <c r="V2993" s="2"/>
    </row>
    <row r="2994" spans="1:22" s="127" customFormat="1" x14ac:dyDescent="0.25">
      <c r="A2994"/>
      <c r="B2994"/>
      <c r="C2994"/>
      <c r="D2994"/>
      <c r="E2994"/>
      <c r="F2994"/>
      <c r="G2994"/>
      <c r="H2994"/>
      <c r="I2994"/>
      <c r="J2994"/>
      <c r="K2994"/>
      <c r="L2994"/>
      <c r="M2994" s="2"/>
      <c r="N2994" s="2"/>
      <c r="O2994" s="2"/>
      <c r="P2994" s="2"/>
      <c r="Q2994" s="2"/>
      <c r="R2994" s="2"/>
      <c r="S2994" s="2"/>
      <c r="T2994" s="2"/>
      <c r="U2994" s="2"/>
      <c r="V2994" s="2"/>
    </row>
    <row r="2995" spans="1:22" s="127" customFormat="1" x14ac:dyDescent="0.25">
      <c r="A2995"/>
      <c r="B2995"/>
      <c r="C2995"/>
      <c r="D2995"/>
      <c r="E2995"/>
      <c r="F2995"/>
      <c r="G2995"/>
      <c r="H2995"/>
      <c r="I2995"/>
      <c r="J2995"/>
      <c r="K2995"/>
      <c r="L2995"/>
      <c r="M2995" s="2"/>
      <c r="N2995" s="2"/>
      <c r="O2995" s="2"/>
      <c r="P2995" s="2"/>
      <c r="Q2995" s="2"/>
      <c r="R2995" s="2"/>
      <c r="S2995" s="2"/>
      <c r="T2995" s="2"/>
      <c r="U2995" s="2"/>
      <c r="V2995" s="2"/>
    </row>
    <row r="2996" spans="1:22" s="127" customFormat="1" x14ac:dyDescent="0.25">
      <c r="A2996"/>
      <c r="B2996"/>
      <c r="C2996"/>
      <c r="D2996"/>
      <c r="E2996"/>
      <c r="F2996"/>
      <c r="G2996"/>
      <c r="H2996"/>
      <c r="I2996"/>
      <c r="J2996"/>
      <c r="K2996"/>
      <c r="L2996"/>
      <c r="M2996" s="2"/>
      <c r="N2996" s="2"/>
      <c r="O2996" s="2"/>
      <c r="P2996" s="2"/>
      <c r="Q2996" s="2"/>
      <c r="R2996" s="2"/>
      <c r="S2996" s="2"/>
      <c r="T2996" s="2"/>
      <c r="U2996" s="2"/>
      <c r="V2996" s="2"/>
    </row>
    <row r="2997" spans="1:22" s="127" customFormat="1" x14ac:dyDescent="0.25">
      <c r="A2997"/>
      <c r="B2997"/>
      <c r="C2997"/>
      <c r="D2997"/>
      <c r="E2997"/>
      <c r="F2997"/>
      <c r="G2997"/>
      <c r="H2997"/>
      <c r="I2997"/>
      <c r="J2997"/>
      <c r="K2997"/>
      <c r="L2997"/>
      <c r="M2997" s="2"/>
      <c r="N2997" s="2"/>
      <c r="O2997" s="2"/>
      <c r="P2997" s="2"/>
      <c r="Q2997" s="2"/>
      <c r="R2997" s="2"/>
      <c r="S2997" s="2"/>
      <c r="T2997" s="2"/>
      <c r="U2997" s="2"/>
      <c r="V2997" s="2"/>
    </row>
    <row r="2998" spans="1:22" s="127" customFormat="1" x14ac:dyDescent="0.25">
      <c r="A2998"/>
      <c r="B2998"/>
      <c r="C2998"/>
      <c r="D2998"/>
      <c r="E2998"/>
      <c r="F2998"/>
      <c r="G2998"/>
      <c r="H2998"/>
      <c r="I2998"/>
      <c r="J2998"/>
      <c r="K2998"/>
      <c r="L2998"/>
      <c r="M2998" s="2"/>
      <c r="N2998" s="2"/>
      <c r="O2998" s="2"/>
      <c r="P2998" s="2"/>
      <c r="Q2998" s="2"/>
      <c r="R2998" s="2"/>
      <c r="S2998" s="2"/>
      <c r="T2998" s="2"/>
      <c r="U2998" s="2"/>
      <c r="V2998" s="2"/>
    </row>
    <row r="2999" spans="1:22" s="127" customFormat="1" x14ac:dyDescent="0.25">
      <c r="A2999"/>
      <c r="B2999"/>
      <c r="C2999"/>
      <c r="D2999"/>
      <c r="E2999"/>
      <c r="F2999"/>
      <c r="G2999"/>
      <c r="H2999"/>
      <c r="I2999"/>
      <c r="J2999"/>
      <c r="K2999"/>
      <c r="L2999"/>
      <c r="M2999" s="2"/>
      <c r="N2999" s="2"/>
      <c r="O2999" s="2"/>
      <c r="P2999" s="2"/>
      <c r="Q2999" s="2"/>
      <c r="R2999" s="2"/>
      <c r="S2999" s="2"/>
      <c r="T2999" s="2"/>
      <c r="U2999" s="2"/>
      <c r="V2999" s="2"/>
    </row>
    <row r="3000" spans="1:22" s="127" customFormat="1" x14ac:dyDescent="0.25">
      <c r="A3000"/>
      <c r="B3000"/>
      <c r="C3000"/>
      <c r="D3000"/>
      <c r="E3000"/>
      <c r="F3000"/>
      <c r="G3000"/>
      <c r="H3000"/>
      <c r="I3000"/>
      <c r="J3000"/>
      <c r="K3000"/>
      <c r="L3000"/>
      <c r="M3000" s="2"/>
      <c r="N3000" s="2"/>
      <c r="O3000" s="2"/>
      <c r="P3000" s="2"/>
      <c r="Q3000" s="2"/>
      <c r="R3000" s="2"/>
      <c r="S3000" s="2"/>
      <c r="T3000" s="2"/>
      <c r="U3000" s="2"/>
      <c r="V3000" s="2"/>
    </row>
    <row r="3001" spans="1:22" s="127" customFormat="1" x14ac:dyDescent="0.25">
      <c r="A3001"/>
      <c r="B3001"/>
      <c r="C3001"/>
      <c r="D3001"/>
      <c r="E3001"/>
      <c r="F3001"/>
      <c r="G3001"/>
      <c r="H3001"/>
      <c r="I3001"/>
      <c r="J3001"/>
      <c r="K3001"/>
      <c r="L3001"/>
      <c r="M3001" s="2"/>
      <c r="N3001" s="2"/>
      <c r="O3001" s="2"/>
      <c r="P3001" s="2"/>
      <c r="Q3001" s="2"/>
      <c r="R3001" s="2"/>
      <c r="S3001" s="2"/>
      <c r="T3001" s="2"/>
      <c r="U3001" s="2"/>
      <c r="V3001" s="2"/>
    </row>
    <row r="3002" spans="1:22" s="127" customFormat="1" x14ac:dyDescent="0.25">
      <c r="A3002"/>
      <c r="B3002"/>
      <c r="C3002"/>
      <c r="D3002"/>
      <c r="E3002"/>
      <c r="F3002"/>
      <c r="G3002"/>
      <c r="H3002"/>
      <c r="I3002"/>
      <c r="J3002"/>
      <c r="K3002"/>
      <c r="L3002"/>
      <c r="M3002" s="2"/>
      <c r="N3002" s="2"/>
      <c r="O3002" s="2"/>
      <c r="P3002" s="2"/>
      <c r="Q3002" s="2"/>
      <c r="R3002" s="2"/>
      <c r="S3002" s="2"/>
      <c r="T3002" s="2"/>
      <c r="U3002" s="2"/>
      <c r="V3002" s="2"/>
    </row>
    <row r="3003" spans="1:22" s="127" customFormat="1" x14ac:dyDescent="0.25">
      <c r="A3003"/>
      <c r="B3003"/>
      <c r="C3003"/>
      <c r="D3003"/>
      <c r="E3003"/>
      <c r="F3003"/>
      <c r="G3003"/>
      <c r="H3003"/>
      <c r="I3003"/>
      <c r="J3003"/>
      <c r="K3003"/>
      <c r="L3003"/>
      <c r="M3003" s="2"/>
      <c r="N3003" s="2"/>
      <c r="O3003" s="2"/>
      <c r="P3003" s="2"/>
      <c r="Q3003" s="2"/>
      <c r="R3003" s="2"/>
      <c r="S3003" s="2"/>
      <c r="T3003" s="2"/>
      <c r="U3003" s="2"/>
      <c r="V3003" s="2"/>
    </row>
    <row r="3004" spans="1:22" s="127" customFormat="1" x14ac:dyDescent="0.25">
      <c r="A3004"/>
      <c r="B3004"/>
      <c r="C3004"/>
      <c r="D3004"/>
      <c r="E3004"/>
      <c r="F3004"/>
      <c r="G3004"/>
      <c r="H3004"/>
      <c r="I3004"/>
      <c r="J3004"/>
      <c r="K3004"/>
      <c r="L3004"/>
      <c r="M3004" s="2"/>
      <c r="N3004" s="2"/>
      <c r="O3004" s="2"/>
      <c r="P3004" s="2"/>
      <c r="Q3004" s="2"/>
      <c r="R3004" s="2"/>
      <c r="S3004" s="2"/>
      <c r="T3004" s="2"/>
      <c r="U3004" s="2"/>
      <c r="V3004" s="2"/>
    </row>
    <row r="3005" spans="1:22" s="127" customFormat="1" x14ac:dyDescent="0.25">
      <c r="A3005"/>
      <c r="B3005"/>
      <c r="C3005"/>
      <c r="D3005"/>
      <c r="E3005"/>
      <c r="F3005"/>
      <c r="G3005"/>
      <c r="H3005"/>
      <c r="I3005"/>
      <c r="J3005"/>
      <c r="K3005"/>
      <c r="L3005"/>
      <c r="M3005" s="2"/>
      <c r="N3005" s="2"/>
      <c r="O3005" s="2"/>
      <c r="P3005" s="2"/>
      <c r="Q3005" s="2"/>
      <c r="R3005" s="2"/>
      <c r="S3005" s="2"/>
      <c r="T3005" s="2"/>
      <c r="U3005" s="2"/>
      <c r="V3005" s="2"/>
    </row>
    <row r="3006" spans="1:22" s="127" customFormat="1" x14ac:dyDescent="0.25">
      <c r="A3006"/>
      <c r="B3006"/>
      <c r="C3006"/>
      <c r="D3006"/>
      <c r="E3006"/>
      <c r="F3006"/>
      <c r="G3006"/>
      <c r="H3006"/>
      <c r="I3006"/>
      <c r="J3006"/>
      <c r="K3006"/>
      <c r="L3006"/>
      <c r="M3006" s="2"/>
      <c r="N3006" s="2"/>
      <c r="O3006" s="2"/>
      <c r="P3006" s="2"/>
      <c r="Q3006" s="2"/>
      <c r="R3006" s="2"/>
      <c r="S3006" s="2"/>
      <c r="T3006" s="2"/>
      <c r="U3006" s="2"/>
      <c r="V3006" s="2"/>
    </row>
    <row r="3007" spans="1:22" s="127" customFormat="1" x14ac:dyDescent="0.25">
      <c r="A3007"/>
      <c r="B3007"/>
      <c r="C3007"/>
      <c r="D3007"/>
      <c r="E3007"/>
      <c r="F3007"/>
      <c r="G3007"/>
      <c r="H3007"/>
      <c r="I3007"/>
      <c r="J3007"/>
      <c r="K3007"/>
      <c r="L3007"/>
      <c r="M3007" s="2"/>
      <c r="N3007" s="2"/>
      <c r="O3007" s="2"/>
      <c r="P3007" s="2"/>
      <c r="Q3007" s="2"/>
      <c r="R3007" s="2"/>
      <c r="S3007" s="2"/>
      <c r="T3007" s="2"/>
      <c r="U3007" s="2"/>
      <c r="V3007" s="2"/>
    </row>
    <row r="3008" spans="1:22" s="127" customFormat="1" x14ac:dyDescent="0.25">
      <c r="A3008"/>
      <c r="B3008"/>
      <c r="C3008"/>
      <c r="D3008"/>
      <c r="E3008"/>
      <c r="F3008"/>
      <c r="G3008"/>
      <c r="H3008"/>
      <c r="I3008"/>
      <c r="J3008"/>
      <c r="K3008"/>
      <c r="L3008"/>
      <c r="M3008" s="2"/>
      <c r="N3008" s="2"/>
      <c r="O3008" s="2"/>
      <c r="P3008" s="2"/>
      <c r="Q3008" s="2"/>
      <c r="R3008" s="2"/>
      <c r="S3008" s="2"/>
      <c r="T3008" s="2"/>
      <c r="U3008" s="2"/>
      <c r="V3008" s="2"/>
    </row>
    <row r="3009" spans="1:22" s="127" customFormat="1" x14ac:dyDescent="0.25">
      <c r="A3009"/>
      <c r="B3009"/>
      <c r="C3009"/>
      <c r="D3009"/>
      <c r="E3009"/>
      <c r="F3009"/>
      <c r="G3009"/>
      <c r="H3009"/>
      <c r="I3009"/>
      <c r="J3009"/>
      <c r="K3009"/>
      <c r="L3009"/>
      <c r="M3009" s="2"/>
      <c r="N3009" s="2"/>
      <c r="O3009" s="2"/>
      <c r="P3009" s="2"/>
      <c r="Q3009" s="2"/>
      <c r="R3009" s="2"/>
      <c r="S3009" s="2"/>
      <c r="T3009" s="2"/>
      <c r="U3009" s="2"/>
      <c r="V3009" s="2"/>
    </row>
    <row r="3010" spans="1:22" s="127" customFormat="1" x14ac:dyDescent="0.25">
      <c r="A3010"/>
      <c r="B3010"/>
      <c r="C3010"/>
      <c r="D3010"/>
      <c r="E3010"/>
      <c r="F3010"/>
      <c r="G3010"/>
      <c r="H3010"/>
      <c r="I3010"/>
      <c r="J3010"/>
      <c r="K3010"/>
      <c r="L3010"/>
      <c r="M3010" s="2"/>
      <c r="N3010" s="2"/>
      <c r="O3010" s="2"/>
      <c r="P3010" s="2"/>
      <c r="Q3010" s="2"/>
      <c r="R3010" s="2"/>
      <c r="S3010" s="2"/>
      <c r="T3010" s="2"/>
      <c r="U3010" s="2"/>
      <c r="V3010" s="2"/>
    </row>
    <row r="3011" spans="1:22" s="127" customFormat="1" x14ac:dyDescent="0.25">
      <c r="A3011"/>
      <c r="B3011"/>
      <c r="C3011"/>
      <c r="D3011"/>
      <c r="E3011"/>
      <c r="F3011"/>
      <c r="G3011"/>
      <c r="H3011"/>
      <c r="I3011"/>
      <c r="J3011"/>
      <c r="K3011"/>
      <c r="L3011"/>
      <c r="M3011" s="2"/>
      <c r="N3011" s="2"/>
      <c r="O3011" s="2"/>
      <c r="P3011" s="2"/>
      <c r="Q3011" s="2"/>
      <c r="R3011" s="2"/>
      <c r="S3011" s="2"/>
      <c r="T3011" s="2"/>
      <c r="U3011" s="2"/>
      <c r="V3011" s="2"/>
    </row>
    <row r="3012" spans="1:22" s="127" customFormat="1" x14ac:dyDescent="0.25">
      <c r="A3012"/>
      <c r="B3012"/>
      <c r="C3012"/>
      <c r="D3012"/>
      <c r="E3012"/>
      <c r="F3012"/>
      <c r="G3012"/>
      <c r="H3012"/>
      <c r="I3012"/>
      <c r="J3012"/>
      <c r="K3012"/>
      <c r="L3012"/>
      <c r="M3012" s="2"/>
      <c r="N3012" s="2"/>
      <c r="O3012" s="2"/>
      <c r="P3012" s="2"/>
      <c r="Q3012" s="2"/>
      <c r="R3012" s="2"/>
      <c r="S3012" s="2"/>
      <c r="T3012" s="2"/>
      <c r="U3012" s="2"/>
      <c r="V3012" s="2"/>
    </row>
    <row r="3013" spans="1:22" s="127" customFormat="1" x14ac:dyDescent="0.25">
      <c r="A3013"/>
      <c r="B3013"/>
      <c r="C3013"/>
      <c r="D3013"/>
      <c r="E3013"/>
      <c r="F3013"/>
      <c r="G3013"/>
      <c r="H3013"/>
      <c r="I3013"/>
      <c r="J3013"/>
      <c r="K3013"/>
      <c r="L3013"/>
      <c r="M3013" s="2"/>
      <c r="N3013" s="2"/>
      <c r="O3013" s="2"/>
      <c r="P3013" s="2"/>
      <c r="Q3013" s="2"/>
      <c r="R3013" s="2"/>
      <c r="S3013" s="2"/>
      <c r="T3013" s="2"/>
      <c r="U3013" s="2"/>
      <c r="V3013" s="2"/>
    </row>
    <row r="3014" spans="1:22" s="127" customFormat="1" x14ac:dyDescent="0.25">
      <c r="A3014"/>
      <c r="B3014"/>
      <c r="C3014"/>
      <c r="D3014"/>
      <c r="E3014"/>
      <c r="F3014"/>
      <c r="G3014"/>
      <c r="H3014"/>
      <c r="I3014"/>
      <c r="J3014"/>
      <c r="K3014"/>
      <c r="L3014"/>
      <c r="M3014" s="2"/>
      <c r="N3014" s="2"/>
      <c r="O3014" s="2"/>
      <c r="P3014" s="2"/>
      <c r="Q3014" s="2"/>
      <c r="R3014" s="2"/>
      <c r="S3014" s="2"/>
      <c r="T3014" s="2"/>
      <c r="U3014" s="2"/>
      <c r="V3014" s="2"/>
    </row>
    <row r="3015" spans="1:22" s="127" customFormat="1" x14ac:dyDescent="0.25">
      <c r="A3015"/>
      <c r="B3015"/>
      <c r="C3015"/>
      <c r="D3015"/>
      <c r="E3015"/>
      <c r="F3015"/>
      <c r="G3015"/>
      <c r="H3015"/>
      <c r="I3015"/>
      <c r="J3015"/>
      <c r="K3015"/>
      <c r="L3015"/>
      <c r="M3015" s="2"/>
      <c r="N3015" s="2"/>
      <c r="O3015" s="2"/>
      <c r="P3015" s="2"/>
      <c r="Q3015" s="2"/>
      <c r="R3015" s="2"/>
      <c r="S3015" s="2"/>
      <c r="T3015" s="2"/>
      <c r="U3015" s="2"/>
      <c r="V3015" s="2"/>
    </row>
    <row r="3016" spans="1:22" s="127" customFormat="1" x14ac:dyDescent="0.25">
      <c r="A3016"/>
      <c r="B3016"/>
      <c r="C3016"/>
      <c r="D3016"/>
      <c r="E3016"/>
      <c r="F3016"/>
      <c r="G3016"/>
      <c r="H3016"/>
      <c r="I3016"/>
      <c r="J3016"/>
      <c r="K3016"/>
      <c r="L3016"/>
      <c r="M3016" s="2"/>
      <c r="N3016" s="2"/>
      <c r="O3016" s="2"/>
      <c r="P3016" s="2"/>
      <c r="Q3016" s="2"/>
      <c r="R3016" s="2"/>
      <c r="S3016" s="2"/>
      <c r="T3016" s="2"/>
      <c r="U3016" s="2"/>
      <c r="V3016" s="2"/>
    </row>
    <row r="3017" spans="1:22" s="127" customFormat="1" x14ac:dyDescent="0.25">
      <c r="A3017"/>
      <c r="B3017"/>
      <c r="C3017"/>
      <c r="D3017"/>
      <c r="E3017"/>
      <c r="F3017"/>
      <c r="G3017"/>
      <c r="H3017"/>
      <c r="I3017"/>
      <c r="J3017"/>
      <c r="K3017"/>
      <c r="L3017"/>
      <c r="M3017" s="2"/>
      <c r="N3017" s="2"/>
      <c r="O3017" s="2"/>
      <c r="P3017" s="2"/>
      <c r="Q3017" s="2"/>
      <c r="R3017" s="2"/>
      <c r="S3017" s="2"/>
      <c r="T3017" s="2"/>
      <c r="U3017" s="2"/>
      <c r="V3017" s="2"/>
    </row>
    <row r="3018" spans="1:22" s="127" customFormat="1" x14ac:dyDescent="0.25">
      <c r="A3018"/>
      <c r="B3018"/>
      <c r="C3018"/>
      <c r="D3018"/>
      <c r="E3018"/>
      <c r="F3018"/>
      <c r="G3018"/>
      <c r="H3018"/>
      <c r="I3018"/>
      <c r="J3018"/>
      <c r="K3018"/>
      <c r="L3018"/>
      <c r="M3018" s="2"/>
      <c r="N3018" s="2"/>
      <c r="O3018" s="2"/>
      <c r="P3018" s="2"/>
      <c r="Q3018" s="2"/>
      <c r="R3018" s="2"/>
      <c r="S3018" s="2"/>
      <c r="T3018" s="2"/>
      <c r="U3018" s="2"/>
      <c r="V3018" s="2"/>
    </row>
    <row r="3019" spans="1:22" s="127" customFormat="1" x14ac:dyDescent="0.25">
      <c r="A3019"/>
      <c r="B3019"/>
      <c r="C3019"/>
      <c r="D3019"/>
      <c r="E3019"/>
      <c r="F3019"/>
      <c r="G3019"/>
      <c r="H3019"/>
      <c r="I3019"/>
      <c r="J3019"/>
      <c r="K3019"/>
      <c r="L3019"/>
      <c r="M3019" s="2"/>
      <c r="N3019" s="2"/>
      <c r="O3019" s="2"/>
      <c r="P3019" s="2"/>
      <c r="Q3019" s="2"/>
      <c r="R3019" s="2"/>
      <c r="S3019" s="2"/>
      <c r="T3019" s="2"/>
      <c r="U3019" s="2"/>
      <c r="V3019" s="2"/>
    </row>
    <row r="3020" spans="1:22" s="127" customFormat="1" x14ac:dyDescent="0.25">
      <c r="A3020"/>
      <c r="B3020"/>
      <c r="C3020"/>
      <c r="D3020"/>
      <c r="E3020"/>
      <c r="F3020"/>
      <c r="G3020"/>
      <c r="H3020"/>
      <c r="I3020"/>
      <c r="J3020"/>
      <c r="K3020"/>
      <c r="L3020"/>
      <c r="M3020" s="2"/>
      <c r="N3020" s="2"/>
      <c r="O3020" s="2"/>
      <c r="P3020" s="2"/>
      <c r="Q3020" s="2"/>
      <c r="R3020" s="2"/>
      <c r="S3020" s="2"/>
      <c r="T3020" s="2"/>
      <c r="U3020" s="2"/>
      <c r="V3020" s="2"/>
    </row>
    <row r="3021" spans="1:22" s="127" customFormat="1" x14ac:dyDescent="0.25">
      <c r="A3021"/>
      <c r="B3021"/>
      <c r="C3021"/>
      <c r="D3021"/>
      <c r="E3021"/>
      <c r="F3021"/>
      <c r="G3021"/>
      <c r="H3021"/>
      <c r="I3021"/>
      <c r="J3021"/>
      <c r="K3021"/>
      <c r="L3021"/>
      <c r="M3021" s="2"/>
      <c r="N3021" s="2"/>
      <c r="O3021" s="2"/>
      <c r="P3021" s="2"/>
      <c r="Q3021" s="2"/>
      <c r="R3021" s="2"/>
      <c r="S3021" s="2"/>
      <c r="T3021" s="2"/>
      <c r="U3021" s="2"/>
      <c r="V3021" s="2"/>
    </row>
    <row r="3022" spans="1:22" s="127" customFormat="1" x14ac:dyDescent="0.25">
      <c r="A3022"/>
      <c r="B3022"/>
      <c r="C3022"/>
      <c r="D3022"/>
      <c r="E3022"/>
      <c r="F3022"/>
      <c r="G3022"/>
      <c r="H3022"/>
      <c r="I3022"/>
      <c r="J3022"/>
      <c r="K3022"/>
      <c r="L3022"/>
      <c r="M3022" s="2"/>
      <c r="N3022" s="2"/>
      <c r="O3022" s="2"/>
      <c r="P3022" s="2"/>
      <c r="Q3022" s="2"/>
      <c r="R3022" s="2"/>
      <c r="S3022" s="2"/>
      <c r="T3022" s="2"/>
      <c r="U3022" s="2"/>
      <c r="V3022" s="2"/>
    </row>
    <row r="3023" spans="1:22" s="127" customFormat="1" x14ac:dyDescent="0.25">
      <c r="A3023"/>
      <c r="B3023"/>
      <c r="C3023"/>
      <c r="D3023"/>
      <c r="E3023"/>
      <c r="F3023"/>
      <c r="G3023"/>
      <c r="H3023"/>
      <c r="I3023"/>
      <c r="J3023"/>
      <c r="K3023"/>
      <c r="L3023"/>
      <c r="M3023" s="2"/>
      <c r="N3023" s="2"/>
      <c r="O3023" s="2"/>
      <c r="P3023" s="2"/>
      <c r="Q3023" s="2"/>
      <c r="R3023" s="2"/>
      <c r="S3023" s="2"/>
      <c r="T3023" s="2"/>
      <c r="U3023" s="2"/>
      <c r="V3023" s="2"/>
    </row>
    <row r="3024" spans="1:22" s="127" customFormat="1" x14ac:dyDescent="0.25">
      <c r="A3024"/>
      <c r="B3024"/>
      <c r="C3024"/>
      <c r="D3024"/>
      <c r="E3024"/>
      <c r="F3024"/>
      <c r="G3024"/>
      <c r="H3024"/>
      <c r="I3024"/>
      <c r="J3024"/>
      <c r="K3024"/>
      <c r="L3024"/>
      <c r="M3024" s="2"/>
      <c r="N3024" s="2"/>
      <c r="O3024" s="2"/>
      <c r="P3024" s="2"/>
      <c r="Q3024" s="2"/>
      <c r="R3024" s="2"/>
      <c r="S3024" s="2"/>
      <c r="T3024" s="2"/>
      <c r="U3024" s="2"/>
      <c r="V3024" s="2"/>
    </row>
    <row r="3025" spans="1:22" s="127" customFormat="1" x14ac:dyDescent="0.25">
      <c r="A3025"/>
      <c r="B3025"/>
      <c r="C3025"/>
      <c r="D3025"/>
      <c r="E3025"/>
      <c r="F3025"/>
      <c r="G3025"/>
      <c r="H3025"/>
      <c r="I3025"/>
      <c r="J3025"/>
      <c r="K3025"/>
      <c r="L3025"/>
      <c r="M3025" s="2"/>
      <c r="N3025" s="2"/>
      <c r="O3025" s="2"/>
      <c r="P3025" s="2"/>
      <c r="Q3025" s="2"/>
      <c r="R3025" s="2"/>
      <c r="S3025" s="2"/>
      <c r="T3025" s="2"/>
      <c r="U3025" s="2"/>
      <c r="V3025" s="2"/>
    </row>
    <row r="3026" spans="1:22" s="127" customFormat="1" x14ac:dyDescent="0.25">
      <c r="A3026"/>
      <c r="B3026"/>
      <c r="C3026"/>
      <c r="D3026"/>
      <c r="E3026"/>
      <c r="F3026"/>
      <c r="G3026"/>
      <c r="H3026"/>
      <c r="I3026"/>
      <c r="J3026"/>
      <c r="K3026"/>
      <c r="L3026"/>
      <c r="M3026" s="2"/>
      <c r="N3026" s="2"/>
      <c r="O3026" s="2"/>
      <c r="P3026" s="2"/>
      <c r="Q3026" s="2"/>
      <c r="R3026" s="2"/>
      <c r="S3026" s="2"/>
      <c r="T3026" s="2"/>
      <c r="U3026" s="2"/>
      <c r="V3026" s="2"/>
    </row>
    <row r="3027" spans="1:22" s="127" customFormat="1" x14ac:dyDescent="0.25">
      <c r="A3027"/>
      <c r="B3027"/>
      <c r="C3027"/>
      <c r="D3027"/>
      <c r="E3027"/>
      <c r="F3027"/>
      <c r="G3027"/>
      <c r="H3027"/>
      <c r="I3027"/>
      <c r="J3027"/>
      <c r="K3027"/>
      <c r="L3027"/>
      <c r="M3027" s="2"/>
      <c r="N3027" s="2"/>
      <c r="O3027" s="2"/>
      <c r="P3027" s="2"/>
      <c r="Q3027" s="2"/>
      <c r="R3027" s="2"/>
      <c r="S3027" s="2"/>
      <c r="T3027" s="2"/>
      <c r="U3027" s="2"/>
      <c r="V3027" s="2"/>
    </row>
    <row r="3028" spans="1:22" s="127" customFormat="1" x14ac:dyDescent="0.25">
      <c r="A3028"/>
      <c r="B3028"/>
      <c r="C3028"/>
      <c r="D3028"/>
      <c r="E3028"/>
      <c r="F3028"/>
      <c r="G3028"/>
      <c r="H3028"/>
      <c r="I3028"/>
      <c r="J3028"/>
      <c r="K3028"/>
      <c r="L3028"/>
      <c r="M3028" s="2"/>
      <c r="N3028" s="2"/>
      <c r="O3028" s="2"/>
      <c r="P3028" s="2"/>
      <c r="Q3028" s="2"/>
      <c r="R3028" s="2"/>
      <c r="S3028" s="2"/>
      <c r="T3028" s="2"/>
      <c r="U3028" s="2"/>
      <c r="V3028" s="2"/>
    </row>
    <row r="3029" spans="1:22" s="127" customFormat="1" x14ac:dyDescent="0.25">
      <c r="A3029"/>
      <c r="B3029"/>
      <c r="C3029"/>
      <c r="D3029"/>
      <c r="E3029"/>
      <c r="F3029"/>
      <c r="G3029"/>
      <c r="H3029"/>
      <c r="I3029"/>
      <c r="J3029"/>
      <c r="K3029"/>
      <c r="L3029"/>
      <c r="M3029" s="2"/>
      <c r="N3029" s="2"/>
      <c r="O3029" s="2"/>
      <c r="P3029" s="2"/>
      <c r="Q3029" s="2"/>
      <c r="R3029" s="2"/>
      <c r="S3029" s="2"/>
      <c r="T3029" s="2"/>
      <c r="U3029" s="2"/>
      <c r="V3029" s="2"/>
    </row>
    <row r="3030" spans="1:22" s="127" customFormat="1" x14ac:dyDescent="0.25">
      <c r="A3030"/>
      <c r="B3030"/>
      <c r="C3030"/>
      <c r="D3030"/>
      <c r="E3030"/>
      <c r="F3030"/>
      <c r="G3030"/>
      <c r="H3030"/>
      <c r="I3030"/>
      <c r="J3030"/>
      <c r="K3030"/>
      <c r="L3030"/>
      <c r="M3030" s="2"/>
      <c r="N3030" s="2"/>
      <c r="O3030" s="2"/>
      <c r="P3030" s="2"/>
      <c r="Q3030" s="2"/>
      <c r="R3030" s="2"/>
      <c r="S3030" s="2"/>
      <c r="T3030" s="2"/>
      <c r="U3030" s="2"/>
      <c r="V3030" s="2"/>
    </row>
    <row r="3031" spans="1:22" s="127" customFormat="1" x14ac:dyDescent="0.25">
      <c r="A3031"/>
      <c r="B3031"/>
      <c r="C3031"/>
      <c r="D3031"/>
      <c r="E3031"/>
      <c r="F3031"/>
      <c r="G3031"/>
      <c r="H3031"/>
      <c r="I3031"/>
      <c r="J3031"/>
      <c r="K3031"/>
      <c r="L3031"/>
      <c r="M3031" s="2"/>
      <c r="N3031" s="2"/>
      <c r="O3031" s="2"/>
      <c r="P3031" s="2"/>
      <c r="Q3031" s="2"/>
      <c r="R3031" s="2"/>
      <c r="S3031" s="2"/>
      <c r="T3031" s="2"/>
      <c r="U3031" s="2"/>
      <c r="V3031" s="2"/>
    </row>
    <row r="3032" spans="1:22" s="127" customFormat="1" x14ac:dyDescent="0.25">
      <c r="A3032"/>
      <c r="B3032"/>
      <c r="C3032"/>
      <c r="D3032"/>
      <c r="E3032"/>
      <c r="F3032"/>
      <c r="G3032"/>
      <c r="H3032"/>
      <c r="I3032"/>
      <c r="J3032"/>
      <c r="K3032"/>
      <c r="L3032"/>
      <c r="M3032" s="2"/>
      <c r="N3032" s="2"/>
      <c r="O3032" s="2"/>
      <c r="P3032" s="2"/>
      <c r="Q3032" s="2"/>
      <c r="R3032" s="2"/>
      <c r="S3032" s="2"/>
      <c r="T3032" s="2"/>
      <c r="U3032" s="2"/>
      <c r="V3032" s="2"/>
    </row>
    <row r="3033" spans="1:22" s="127" customFormat="1" x14ac:dyDescent="0.25">
      <c r="A3033"/>
      <c r="B3033"/>
      <c r="C3033"/>
      <c r="D3033"/>
      <c r="E3033"/>
      <c r="F3033"/>
      <c r="G3033"/>
      <c r="H3033"/>
      <c r="I3033"/>
      <c r="J3033"/>
      <c r="K3033"/>
      <c r="L3033"/>
      <c r="M3033" s="2"/>
      <c r="N3033" s="2"/>
      <c r="O3033" s="2"/>
      <c r="P3033" s="2"/>
      <c r="Q3033" s="2"/>
      <c r="R3033" s="2"/>
      <c r="S3033" s="2"/>
      <c r="T3033" s="2"/>
      <c r="U3033" s="2"/>
      <c r="V3033" s="2"/>
    </row>
    <row r="3034" spans="1:22" s="127" customFormat="1" x14ac:dyDescent="0.25">
      <c r="A3034"/>
      <c r="B3034"/>
      <c r="C3034"/>
      <c r="D3034"/>
      <c r="E3034"/>
      <c r="F3034"/>
      <c r="G3034"/>
      <c r="H3034"/>
      <c r="I3034"/>
      <c r="J3034"/>
      <c r="K3034"/>
      <c r="L3034"/>
      <c r="M3034" s="2"/>
      <c r="N3034" s="2"/>
      <c r="O3034" s="2"/>
      <c r="P3034" s="2"/>
      <c r="Q3034" s="2"/>
      <c r="R3034" s="2"/>
      <c r="S3034" s="2"/>
      <c r="T3034" s="2"/>
      <c r="U3034" s="2"/>
      <c r="V3034" s="2"/>
    </row>
    <row r="3035" spans="1:22" s="127" customFormat="1" x14ac:dyDescent="0.25">
      <c r="A3035"/>
      <c r="B3035"/>
      <c r="C3035"/>
      <c r="D3035"/>
      <c r="E3035"/>
      <c r="F3035"/>
      <c r="G3035"/>
      <c r="H3035"/>
      <c r="I3035"/>
      <c r="J3035"/>
      <c r="K3035"/>
      <c r="L3035"/>
      <c r="M3035" s="2"/>
      <c r="N3035" s="2"/>
      <c r="O3035" s="2"/>
      <c r="P3035" s="2"/>
      <c r="Q3035" s="2"/>
      <c r="R3035" s="2"/>
      <c r="S3035" s="2"/>
      <c r="T3035" s="2"/>
      <c r="U3035" s="2"/>
      <c r="V3035" s="2"/>
    </row>
    <row r="3036" spans="1:22" s="127" customFormat="1" x14ac:dyDescent="0.25">
      <c r="A3036"/>
      <c r="B3036"/>
      <c r="C3036"/>
      <c r="D3036"/>
      <c r="E3036"/>
      <c r="F3036"/>
      <c r="G3036"/>
      <c r="H3036"/>
      <c r="I3036"/>
      <c r="J3036"/>
      <c r="K3036"/>
      <c r="L3036"/>
      <c r="M3036" s="2"/>
      <c r="N3036" s="2"/>
      <c r="O3036" s="2"/>
      <c r="P3036" s="2"/>
      <c r="Q3036" s="2"/>
      <c r="R3036" s="2"/>
      <c r="S3036" s="2"/>
      <c r="T3036" s="2"/>
      <c r="U3036" s="2"/>
      <c r="V3036" s="2"/>
    </row>
    <row r="3037" spans="1:22" s="127" customFormat="1" x14ac:dyDescent="0.25">
      <c r="A3037"/>
      <c r="B3037"/>
      <c r="C3037"/>
      <c r="D3037"/>
      <c r="E3037"/>
      <c r="F3037"/>
      <c r="G3037"/>
      <c r="H3037"/>
      <c r="I3037"/>
      <c r="J3037"/>
      <c r="K3037"/>
      <c r="L3037"/>
      <c r="M3037" s="2"/>
      <c r="N3037" s="2"/>
      <c r="O3037" s="2"/>
      <c r="P3037" s="2"/>
      <c r="Q3037" s="2"/>
      <c r="R3037" s="2"/>
      <c r="S3037" s="2"/>
      <c r="T3037" s="2"/>
      <c r="U3037" s="2"/>
      <c r="V3037" s="2"/>
    </row>
    <row r="3038" spans="1:22" s="127" customFormat="1" x14ac:dyDescent="0.25">
      <c r="A3038"/>
      <c r="B3038"/>
      <c r="C3038"/>
      <c r="D3038"/>
      <c r="E3038"/>
      <c r="F3038"/>
      <c r="G3038"/>
      <c r="H3038"/>
      <c r="I3038"/>
      <c r="J3038"/>
      <c r="K3038"/>
      <c r="L3038"/>
      <c r="M3038" s="2"/>
      <c r="N3038" s="2"/>
      <c r="O3038" s="2"/>
      <c r="P3038" s="2"/>
      <c r="Q3038" s="2"/>
      <c r="R3038" s="2"/>
      <c r="S3038" s="2"/>
      <c r="T3038" s="2"/>
      <c r="U3038" s="2"/>
      <c r="V3038" s="2"/>
    </row>
    <row r="3039" spans="1:22" s="127" customFormat="1" x14ac:dyDescent="0.25">
      <c r="A3039"/>
      <c r="B3039"/>
      <c r="C3039"/>
      <c r="D3039"/>
      <c r="E3039"/>
      <c r="F3039"/>
      <c r="G3039"/>
      <c r="H3039"/>
      <c r="I3039"/>
      <c r="J3039"/>
      <c r="K3039"/>
      <c r="L3039"/>
      <c r="M3039" s="2"/>
      <c r="N3039" s="2"/>
      <c r="O3039" s="2"/>
      <c r="P3039" s="2"/>
      <c r="Q3039" s="2"/>
      <c r="R3039" s="2"/>
      <c r="S3039" s="2"/>
      <c r="T3039" s="2"/>
      <c r="U3039" s="2"/>
      <c r="V3039" s="2"/>
    </row>
    <row r="3040" spans="1:22" s="127" customFormat="1" x14ac:dyDescent="0.25">
      <c r="A3040"/>
      <c r="B3040"/>
      <c r="C3040"/>
      <c r="D3040"/>
      <c r="E3040"/>
      <c r="F3040"/>
      <c r="G3040"/>
      <c r="H3040"/>
      <c r="I3040"/>
      <c r="J3040"/>
      <c r="K3040"/>
      <c r="L3040"/>
      <c r="M3040" s="2"/>
      <c r="N3040" s="2"/>
      <c r="O3040" s="2"/>
      <c r="P3040" s="2"/>
      <c r="Q3040" s="2"/>
      <c r="R3040" s="2"/>
      <c r="S3040" s="2"/>
      <c r="T3040" s="2"/>
      <c r="U3040" s="2"/>
      <c r="V3040" s="2"/>
    </row>
    <row r="3041" spans="1:22" s="127" customFormat="1" x14ac:dyDescent="0.25">
      <c r="A3041"/>
      <c r="B3041"/>
      <c r="C3041"/>
      <c r="D3041"/>
      <c r="E3041"/>
      <c r="F3041"/>
      <c r="G3041"/>
      <c r="H3041"/>
      <c r="I3041"/>
      <c r="J3041"/>
      <c r="K3041"/>
      <c r="L3041"/>
      <c r="M3041" s="2"/>
      <c r="N3041" s="2"/>
      <c r="O3041" s="2"/>
      <c r="P3041" s="2"/>
      <c r="Q3041" s="2"/>
      <c r="R3041" s="2"/>
      <c r="S3041" s="2"/>
      <c r="T3041" s="2"/>
      <c r="U3041" s="2"/>
      <c r="V3041" s="2"/>
    </row>
    <row r="3042" spans="1:22" s="127" customFormat="1" x14ac:dyDescent="0.25">
      <c r="A3042"/>
      <c r="B3042"/>
      <c r="C3042"/>
      <c r="D3042"/>
      <c r="E3042"/>
      <c r="F3042"/>
      <c r="G3042"/>
      <c r="H3042"/>
      <c r="I3042"/>
      <c r="J3042"/>
      <c r="K3042"/>
      <c r="L3042"/>
      <c r="M3042" s="2"/>
      <c r="N3042" s="2"/>
      <c r="O3042" s="2"/>
      <c r="P3042" s="2"/>
      <c r="Q3042" s="2"/>
      <c r="R3042" s="2"/>
      <c r="S3042" s="2"/>
      <c r="T3042" s="2"/>
      <c r="U3042" s="2"/>
      <c r="V3042" s="2"/>
    </row>
    <row r="3043" spans="1:22" s="127" customFormat="1" x14ac:dyDescent="0.25">
      <c r="A3043"/>
      <c r="B3043"/>
      <c r="C3043"/>
      <c r="D3043"/>
      <c r="E3043"/>
      <c r="F3043"/>
      <c r="G3043"/>
      <c r="H3043"/>
      <c r="I3043"/>
      <c r="J3043"/>
      <c r="K3043"/>
      <c r="L3043"/>
      <c r="M3043" s="2"/>
      <c r="N3043" s="2"/>
      <c r="O3043" s="2"/>
      <c r="P3043" s="2"/>
      <c r="Q3043" s="2"/>
      <c r="R3043" s="2"/>
      <c r="S3043" s="2"/>
      <c r="T3043" s="2"/>
      <c r="U3043" s="2"/>
      <c r="V3043" s="2"/>
    </row>
    <row r="3044" spans="1:22" s="127" customFormat="1" x14ac:dyDescent="0.25">
      <c r="A3044"/>
      <c r="B3044"/>
      <c r="C3044"/>
      <c r="D3044"/>
      <c r="E3044"/>
      <c r="F3044"/>
      <c r="G3044"/>
      <c r="H3044"/>
      <c r="I3044"/>
      <c r="J3044"/>
      <c r="K3044"/>
      <c r="L3044"/>
      <c r="M3044" s="2"/>
      <c r="N3044" s="2"/>
      <c r="O3044" s="2"/>
      <c r="P3044" s="2"/>
      <c r="Q3044" s="2"/>
      <c r="R3044" s="2"/>
      <c r="S3044" s="2"/>
      <c r="T3044" s="2"/>
      <c r="U3044" s="2"/>
      <c r="V3044" s="2"/>
    </row>
    <row r="3045" spans="1:22" s="127" customFormat="1" x14ac:dyDescent="0.25">
      <c r="A3045"/>
      <c r="B3045"/>
      <c r="C3045"/>
      <c r="D3045"/>
      <c r="E3045"/>
      <c r="F3045"/>
      <c r="G3045"/>
      <c r="H3045"/>
      <c r="I3045"/>
      <c r="J3045"/>
      <c r="K3045"/>
      <c r="L3045"/>
      <c r="M3045" s="2"/>
      <c r="N3045" s="2"/>
      <c r="O3045" s="2"/>
      <c r="P3045" s="2"/>
      <c r="Q3045" s="2"/>
      <c r="R3045" s="2"/>
      <c r="S3045" s="2"/>
      <c r="T3045" s="2"/>
      <c r="U3045" s="2"/>
      <c r="V3045" s="2"/>
    </row>
    <row r="3046" spans="1:22" s="127" customFormat="1" x14ac:dyDescent="0.25">
      <c r="A3046"/>
      <c r="B3046"/>
      <c r="C3046"/>
      <c r="D3046"/>
      <c r="E3046"/>
      <c r="F3046"/>
      <c r="G3046"/>
      <c r="H3046"/>
      <c r="I3046"/>
      <c r="J3046"/>
      <c r="K3046"/>
      <c r="L3046"/>
      <c r="M3046" s="2"/>
      <c r="N3046" s="2"/>
      <c r="O3046" s="2"/>
      <c r="P3046" s="2"/>
      <c r="Q3046" s="2"/>
      <c r="R3046" s="2"/>
      <c r="S3046" s="2"/>
      <c r="T3046" s="2"/>
      <c r="U3046" s="2"/>
      <c r="V3046" s="2"/>
    </row>
    <row r="3047" spans="1:22" s="127" customFormat="1" x14ac:dyDescent="0.25">
      <c r="A3047"/>
      <c r="B3047"/>
      <c r="C3047"/>
      <c r="D3047"/>
      <c r="E3047"/>
      <c r="F3047"/>
      <c r="G3047"/>
      <c r="H3047"/>
      <c r="I3047"/>
      <c r="J3047"/>
      <c r="K3047"/>
      <c r="L3047"/>
      <c r="M3047" s="2"/>
      <c r="N3047" s="2"/>
      <c r="O3047" s="2"/>
      <c r="P3047" s="2"/>
      <c r="Q3047" s="2"/>
      <c r="R3047" s="2"/>
      <c r="S3047" s="2"/>
      <c r="T3047" s="2"/>
      <c r="U3047" s="2"/>
      <c r="V3047" s="2"/>
    </row>
    <row r="3048" spans="1:22" s="127" customFormat="1" x14ac:dyDescent="0.25">
      <c r="A3048"/>
      <c r="B3048"/>
      <c r="C3048"/>
      <c r="D3048"/>
      <c r="E3048"/>
      <c r="F3048"/>
      <c r="G3048"/>
      <c r="H3048"/>
      <c r="I3048"/>
      <c r="J3048"/>
      <c r="K3048"/>
      <c r="L3048"/>
      <c r="M3048" s="2"/>
      <c r="N3048" s="2"/>
      <c r="O3048" s="2"/>
      <c r="P3048" s="2"/>
      <c r="Q3048" s="2"/>
      <c r="R3048" s="2"/>
      <c r="S3048" s="2"/>
      <c r="T3048" s="2"/>
      <c r="U3048" s="2"/>
      <c r="V3048" s="2"/>
    </row>
    <row r="3049" spans="1:22" s="127" customFormat="1" x14ac:dyDescent="0.25">
      <c r="A3049"/>
      <c r="B3049"/>
      <c r="C3049"/>
      <c r="D3049"/>
      <c r="E3049"/>
      <c r="F3049"/>
      <c r="G3049"/>
      <c r="H3049"/>
      <c r="I3049"/>
      <c r="J3049"/>
      <c r="K3049"/>
      <c r="L3049"/>
      <c r="M3049" s="2"/>
      <c r="N3049" s="2"/>
      <c r="O3049" s="2"/>
      <c r="P3049" s="2"/>
      <c r="Q3049" s="2"/>
      <c r="R3049" s="2"/>
      <c r="S3049" s="2"/>
      <c r="T3049" s="2"/>
      <c r="U3049" s="2"/>
      <c r="V3049" s="2"/>
    </row>
    <row r="3050" spans="1:22" s="127" customFormat="1" x14ac:dyDescent="0.25">
      <c r="A3050"/>
      <c r="B3050"/>
      <c r="C3050"/>
      <c r="D3050"/>
      <c r="E3050"/>
      <c r="F3050"/>
      <c r="G3050"/>
      <c r="H3050"/>
      <c r="I3050"/>
      <c r="J3050"/>
      <c r="K3050"/>
      <c r="L3050"/>
      <c r="M3050" s="2"/>
      <c r="N3050" s="2"/>
      <c r="O3050" s="2"/>
      <c r="P3050" s="2"/>
      <c r="Q3050" s="2"/>
      <c r="R3050" s="2"/>
      <c r="S3050" s="2"/>
      <c r="T3050" s="2"/>
      <c r="U3050" s="2"/>
      <c r="V3050" s="2"/>
    </row>
    <row r="3051" spans="1:22" s="127" customFormat="1" x14ac:dyDescent="0.25">
      <c r="A3051"/>
      <c r="B3051"/>
      <c r="C3051"/>
      <c r="D3051"/>
      <c r="E3051"/>
      <c r="F3051"/>
      <c r="G3051"/>
      <c r="H3051"/>
      <c r="I3051"/>
      <c r="J3051"/>
      <c r="K3051"/>
      <c r="L3051"/>
      <c r="M3051" s="2"/>
      <c r="N3051" s="2"/>
      <c r="O3051" s="2"/>
      <c r="P3051" s="2"/>
      <c r="Q3051" s="2"/>
      <c r="R3051" s="2"/>
      <c r="S3051" s="2"/>
      <c r="T3051" s="2"/>
      <c r="U3051" s="2"/>
      <c r="V3051" s="2"/>
    </row>
    <row r="3052" spans="1:22" s="127" customFormat="1" x14ac:dyDescent="0.25">
      <c r="A3052"/>
      <c r="B3052"/>
      <c r="C3052"/>
      <c r="D3052"/>
      <c r="E3052"/>
      <c r="F3052"/>
      <c r="G3052"/>
      <c r="H3052"/>
      <c r="I3052"/>
      <c r="J3052"/>
      <c r="K3052"/>
      <c r="L3052"/>
      <c r="M3052" s="2"/>
      <c r="N3052" s="2"/>
      <c r="O3052" s="2"/>
      <c r="P3052" s="2"/>
      <c r="Q3052" s="2"/>
      <c r="R3052" s="2"/>
      <c r="S3052" s="2"/>
      <c r="T3052" s="2"/>
      <c r="U3052" s="2"/>
      <c r="V3052" s="2"/>
    </row>
    <row r="3053" spans="1:22" s="127" customFormat="1" x14ac:dyDescent="0.25">
      <c r="A3053"/>
      <c r="B3053"/>
      <c r="C3053"/>
      <c r="D3053"/>
      <c r="E3053"/>
      <c r="F3053"/>
      <c r="G3053"/>
      <c r="H3053"/>
      <c r="I3053"/>
      <c r="J3053"/>
      <c r="K3053"/>
      <c r="L3053"/>
      <c r="M3053" s="2"/>
      <c r="N3053" s="2"/>
      <c r="O3053" s="2"/>
      <c r="P3053" s="2"/>
      <c r="Q3053" s="2"/>
      <c r="R3053" s="2"/>
      <c r="S3053" s="2"/>
      <c r="T3053" s="2"/>
      <c r="U3053" s="2"/>
      <c r="V3053" s="2"/>
    </row>
    <row r="3054" spans="1:22" s="127" customFormat="1" x14ac:dyDescent="0.25">
      <c r="A3054"/>
      <c r="B3054"/>
      <c r="C3054"/>
      <c r="D3054"/>
      <c r="E3054"/>
      <c r="F3054"/>
      <c r="G3054"/>
      <c r="H3054"/>
      <c r="I3054"/>
      <c r="J3054"/>
      <c r="K3054"/>
      <c r="L3054"/>
      <c r="M3054" s="2"/>
      <c r="N3054" s="2"/>
      <c r="O3054" s="2"/>
      <c r="P3054" s="2"/>
      <c r="Q3054" s="2"/>
      <c r="R3054" s="2"/>
      <c r="S3054" s="2"/>
      <c r="T3054" s="2"/>
      <c r="U3054" s="2"/>
      <c r="V3054" s="2"/>
    </row>
    <row r="3055" spans="1:22" s="127" customFormat="1" x14ac:dyDescent="0.25">
      <c r="A3055"/>
      <c r="B3055"/>
      <c r="C3055"/>
      <c r="D3055"/>
      <c r="E3055"/>
      <c r="F3055"/>
      <c r="G3055"/>
      <c r="H3055"/>
      <c r="I3055"/>
      <c r="J3055"/>
      <c r="K3055"/>
      <c r="L3055"/>
      <c r="M3055" s="2"/>
      <c r="N3055" s="2"/>
      <c r="O3055" s="2"/>
      <c r="P3055" s="2"/>
      <c r="Q3055" s="2"/>
      <c r="R3055" s="2"/>
      <c r="S3055" s="2"/>
      <c r="T3055" s="2"/>
      <c r="U3055" s="2"/>
      <c r="V3055" s="2"/>
    </row>
    <row r="3056" spans="1:22" s="127" customFormat="1" x14ac:dyDescent="0.25">
      <c r="A3056"/>
      <c r="B3056"/>
      <c r="C3056"/>
      <c r="D3056"/>
      <c r="E3056"/>
      <c r="F3056"/>
      <c r="G3056"/>
      <c r="H3056"/>
      <c r="I3056"/>
      <c r="J3056"/>
      <c r="K3056"/>
      <c r="L3056"/>
      <c r="M3056" s="2"/>
      <c r="N3056" s="2"/>
      <c r="O3056" s="2"/>
      <c r="P3056" s="2"/>
      <c r="Q3056" s="2"/>
      <c r="R3056" s="2"/>
      <c r="S3056" s="2"/>
      <c r="T3056" s="2"/>
      <c r="U3056" s="2"/>
      <c r="V3056" s="2"/>
    </row>
    <row r="3057" spans="1:22" s="127" customFormat="1" x14ac:dyDescent="0.25">
      <c r="A3057"/>
      <c r="B3057"/>
      <c r="C3057"/>
      <c r="D3057"/>
      <c r="E3057"/>
      <c r="F3057"/>
      <c r="G3057"/>
      <c r="H3057"/>
      <c r="I3057"/>
      <c r="J3057"/>
      <c r="K3057"/>
      <c r="L3057"/>
      <c r="M3057" s="2"/>
      <c r="N3057" s="2"/>
      <c r="O3057" s="2"/>
      <c r="P3057" s="2"/>
      <c r="Q3057" s="2"/>
      <c r="R3057" s="2"/>
      <c r="S3057" s="2"/>
      <c r="T3057" s="2"/>
      <c r="U3057" s="2"/>
      <c r="V3057" s="2"/>
    </row>
    <row r="3058" spans="1:22" s="127" customFormat="1" x14ac:dyDescent="0.25">
      <c r="A3058"/>
      <c r="B3058"/>
      <c r="C3058"/>
      <c r="D3058"/>
      <c r="E3058"/>
      <c r="F3058"/>
      <c r="G3058"/>
      <c r="H3058"/>
      <c r="I3058"/>
      <c r="J3058"/>
      <c r="K3058"/>
      <c r="L3058"/>
      <c r="M3058" s="2"/>
      <c r="N3058" s="2"/>
      <c r="O3058" s="2"/>
      <c r="P3058" s="2"/>
      <c r="Q3058" s="2"/>
      <c r="R3058" s="2"/>
      <c r="S3058" s="2"/>
      <c r="T3058" s="2"/>
      <c r="U3058" s="2"/>
      <c r="V3058" s="2"/>
    </row>
    <row r="3059" spans="1:22" s="127" customFormat="1" x14ac:dyDescent="0.25">
      <c r="A3059"/>
      <c r="B3059"/>
      <c r="C3059"/>
      <c r="D3059"/>
      <c r="E3059"/>
      <c r="F3059"/>
      <c r="G3059"/>
      <c r="H3059"/>
      <c r="I3059"/>
      <c r="J3059"/>
      <c r="K3059"/>
      <c r="L3059"/>
      <c r="M3059" s="2"/>
      <c r="N3059" s="2"/>
      <c r="O3059" s="2"/>
      <c r="P3059" s="2"/>
      <c r="Q3059" s="2"/>
      <c r="R3059" s="2"/>
      <c r="S3059" s="2"/>
      <c r="T3059" s="2"/>
      <c r="U3059" s="2"/>
      <c r="V3059" s="2"/>
    </row>
    <row r="3060" spans="1:22" s="127" customFormat="1" x14ac:dyDescent="0.25">
      <c r="A3060"/>
      <c r="B3060"/>
      <c r="C3060"/>
      <c r="D3060"/>
      <c r="E3060"/>
      <c r="F3060"/>
      <c r="G3060"/>
      <c r="H3060"/>
      <c r="I3060"/>
      <c r="J3060"/>
      <c r="K3060"/>
      <c r="L3060"/>
      <c r="M3060" s="2"/>
      <c r="N3060" s="2"/>
      <c r="O3060" s="2"/>
      <c r="P3060" s="2"/>
      <c r="Q3060" s="2"/>
      <c r="R3060" s="2"/>
      <c r="S3060" s="2"/>
      <c r="T3060" s="2"/>
      <c r="U3060" s="2"/>
      <c r="V3060" s="2"/>
    </row>
    <row r="3061" spans="1:22" s="127" customFormat="1" x14ac:dyDescent="0.25">
      <c r="A3061"/>
      <c r="B3061"/>
      <c r="C3061"/>
      <c r="D3061"/>
      <c r="E3061"/>
      <c r="F3061"/>
      <c r="G3061"/>
      <c r="H3061"/>
      <c r="I3061"/>
      <c r="J3061"/>
      <c r="K3061"/>
      <c r="L3061"/>
      <c r="M3061" s="2"/>
      <c r="N3061" s="2"/>
      <c r="O3061" s="2"/>
      <c r="P3061" s="2"/>
      <c r="Q3061" s="2"/>
      <c r="R3061" s="2"/>
      <c r="S3061" s="2"/>
      <c r="T3061" s="2"/>
      <c r="U3061" s="2"/>
      <c r="V3061" s="2"/>
    </row>
    <row r="3062" spans="1:22" s="127" customFormat="1" x14ac:dyDescent="0.25">
      <c r="A3062"/>
      <c r="B3062"/>
      <c r="C3062"/>
      <c r="D3062"/>
      <c r="E3062"/>
      <c r="F3062"/>
      <c r="G3062"/>
      <c r="H3062"/>
      <c r="I3062"/>
      <c r="J3062"/>
      <c r="K3062"/>
      <c r="L3062"/>
      <c r="M3062" s="2"/>
      <c r="N3062" s="2"/>
      <c r="O3062" s="2"/>
      <c r="P3062" s="2"/>
      <c r="Q3062" s="2"/>
      <c r="R3062" s="2"/>
      <c r="S3062" s="2"/>
      <c r="T3062" s="2"/>
      <c r="U3062" s="2"/>
      <c r="V3062" s="2"/>
    </row>
    <row r="3063" spans="1:22" s="127" customFormat="1" x14ac:dyDescent="0.25">
      <c r="A3063"/>
      <c r="B3063"/>
      <c r="C3063"/>
      <c r="D3063"/>
      <c r="E3063"/>
      <c r="F3063"/>
      <c r="G3063"/>
      <c r="H3063"/>
      <c r="I3063"/>
      <c r="J3063"/>
      <c r="K3063"/>
      <c r="L3063"/>
      <c r="M3063" s="2"/>
      <c r="N3063" s="2"/>
      <c r="O3063" s="2"/>
      <c r="P3063" s="2"/>
      <c r="Q3063" s="2"/>
      <c r="R3063" s="2"/>
      <c r="S3063" s="2"/>
      <c r="T3063" s="2"/>
      <c r="U3063" s="2"/>
      <c r="V3063" s="2"/>
    </row>
    <row r="3064" spans="1:22" s="127" customFormat="1" x14ac:dyDescent="0.25">
      <c r="A3064"/>
      <c r="B3064"/>
      <c r="C3064"/>
      <c r="D3064"/>
      <c r="E3064"/>
      <c r="F3064"/>
      <c r="G3064"/>
      <c r="H3064"/>
      <c r="I3064"/>
      <c r="J3064"/>
      <c r="K3064"/>
      <c r="L3064"/>
      <c r="M3064" s="2"/>
      <c r="N3064" s="2"/>
      <c r="O3064" s="2"/>
      <c r="P3064" s="2"/>
      <c r="Q3064" s="2"/>
      <c r="R3064" s="2"/>
      <c r="S3064" s="2"/>
      <c r="T3064" s="2"/>
      <c r="U3064" s="2"/>
      <c r="V3064" s="2"/>
    </row>
    <row r="3065" spans="1:22" s="127" customFormat="1" x14ac:dyDescent="0.25">
      <c r="A3065"/>
      <c r="B3065"/>
      <c r="C3065"/>
      <c r="D3065"/>
      <c r="E3065"/>
      <c r="F3065"/>
      <c r="G3065"/>
      <c r="H3065"/>
      <c r="I3065"/>
      <c r="J3065"/>
      <c r="K3065"/>
      <c r="L3065"/>
      <c r="M3065" s="2"/>
      <c r="N3065" s="2"/>
      <c r="O3065" s="2"/>
      <c r="P3065" s="2"/>
      <c r="Q3065" s="2"/>
      <c r="R3065" s="2"/>
      <c r="S3065" s="2"/>
      <c r="T3065" s="2"/>
      <c r="U3065" s="2"/>
      <c r="V3065" s="2"/>
    </row>
    <row r="3066" spans="1:22" s="127" customFormat="1" x14ac:dyDescent="0.25">
      <c r="A3066"/>
      <c r="B3066"/>
      <c r="C3066"/>
      <c r="D3066"/>
      <c r="E3066"/>
      <c r="F3066"/>
      <c r="G3066"/>
      <c r="H3066"/>
      <c r="I3066"/>
      <c r="J3066"/>
      <c r="K3066"/>
      <c r="L3066"/>
      <c r="M3066" s="2"/>
      <c r="N3066" s="2"/>
      <c r="O3066" s="2"/>
      <c r="P3066" s="2"/>
      <c r="Q3066" s="2"/>
      <c r="R3066" s="2"/>
      <c r="S3066" s="2"/>
      <c r="T3066" s="2"/>
      <c r="U3066" s="2"/>
      <c r="V3066" s="2"/>
    </row>
    <row r="3067" spans="1:22" s="127" customFormat="1" x14ac:dyDescent="0.25">
      <c r="A3067"/>
      <c r="B3067"/>
      <c r="C3067"/>
      <c r="D3067"/>
      <c r="E3067"/>
      <c r="F3067"/>
      <c r="G3067"/>
      <c r="H3067"/>
      <c r="I3067"/>
      <c r="J3067"/>
      <c r="K3067"/>
      <c r="L3067"/>
      <c r="M3067" s="2"/>
      <c r="N3067" s="2"/>
      <c r="O3067" s="2"/>
      <c r="P3067" s="2"/>
      <c r="Q3067" s="2"/>
      <c r="R3067" s="2"/>
      <c r="S3067" s="2"/>
      <c r="T3067" s="2"/>
      <c r="U3067" s="2"/>
      <c r="V3067" s="2"/>
    </row>
    <row r="3068" spans="1:22" s="127" customFormat="1" x14ac:dyDescent="0.25">
      <c r="A3068"/>
      <c r="B3068"/>
      <c r="C3068"/>
      <c r="D3068"/>
      <c r="E3068"/>
      <c r="F3068"/>
      <c r="G3068"/>
      <c r="H3068"/>
      <c r="I3068"/>
      <c r="J3068"/>
      <c r="K3068"/>
      <c r="L3068"/>
      <c r="M3068" s="2"/>
      <c r="N3068" s="2"/>
      <c r="O3068" s="2"/>
      <c r="P3068" s="2"/>
      <c r="Q3068" s="2"/>
      <c r="R3068" s="2"/>
      <c r="S3068" s="2"/>
      <c r="T3068" s="2"/>
      <c r="U3068" s="2"/>
      <c r="V3068" s="2"/>
    </row>
    <row r="3069" spans="1:22" s="127" customFormat="1" x14ac:dyDescent="0.25">
      <c r="A3069"/>
      <c r="B3069"/>
      <c r="C3069"/>
      <c r="D3069"/>
      <c r="E3069"/>
      <c r="F3069"/>
      <c r="G3069"/>
      <c r="H3069"/>
      <c r="I3069"/>
      <c r="J3069"/>
      <c r="K3069"/>
      <c r="L3069"/>
      <c r="M3069" s="2"/>
      <c r="N3069" s="2"/>
      <c r="O3069" s="2"/>
      <c r="P3069" s="2"/>
      <c r="Q3069" s="2"/>
      <c r="R3069" s="2"/>
      <c r="S3069" s="2"/>
      <c r="T3069" s="2"/>
      <c r="U3069" s="2"/>
      <c r="V3069" s="2"/>
    </row>
    <row r="3070" spans="1:22" s="127" customFormat="1" x14ac:dyDescent="0.25">
      <c r="A3070"/>
      <c r="B3070"/>
      <c r="C3070"/>
      <c r="D3070"/>
      <c r="E3070"/>
      <c r="F3070"/>
      <c r="G3070"/>
      <c r="H3070"/>
      <c r="I3070"/>
      <c r="J3070"/>
      <c r="K3070"/>
      <c r="L3070"/>
      <c r="M3070" s="2"/>
      <c r="N3070" s="2"/>
      <c r="O3070" s="2"/>
      <c r="P3070" s="2"/>
      <c r="Q3070" s="2"/>
      <c r="R3070" s="2"/>
      <c r="S3070" s="2"/>
      <c r="T3070" s="2"/>
      <c r="U3070" s="2"/>
      <c r="V3070" s="2"/>
    </row>
    <row r="3071" spans="1:22" s="127" customFormat="1" x14ac:dyDescent="0.25">
      <c r="A3071"/>
      <c r="B3071"/>
      <c r="C3071"/>
      <c r="D3071"/>
      <c r="E3071"/>
      <c r="F3071"/>
      <c r="G3071"/>
      <c r="H3071"/>
      <c r="I3071"/>
      <c r="J3071"/>
      <c r="K3071"/>
      <c r="L3071"/>
      <c r="M3071" s="2"/>
      <c r="N3071" s="2"/>
      <c r="O3071" s="2"/>
      <c r="P3071" s="2"/>
      <c r="Q3071" s="2"/>
      <c r="R3071" s="2"/>
      <c r="S3071" s="2"/>
      <c r="T3071" s="2"/>
      <c r="U3071" s="2"/>
      <c r="V3071" s="2"/>
    </row>
    <row r="3072" spans="1:22" s="127" customFormat="1" x14ac:dyDescent="0.25">
      <c r="A3072"/>
      <c r="B3072"/>
      <c r="C3072"/>
      <c r="D3072"/>
      <c r="E3072"/>
      <c r="F3072"/>
      <c r="G3072"/>
      <c r="H3072"/>
      <c r="I3072"/>
      <c r="J3072"/>
      <c r="K3072"/>
      <c r="L3072"/>
      <c r="M3072" s="2"/>
      <c r="N3072" s="2"/>
      <c r="O3072" s="2"/>
      <c r="P3072" s="2"/>
      <c r="Q3072" s="2"/>
      <c r="R3072" s="2"/>
      <c r="S3072" s="2"/>
      <c r="T3072" s="2"/>
      <c r="U3072" s="2"/>
      <c r="V3072" s="2"/>
    </row>
    <row r="3073" spans="1:22" s="127" customFormat="1" x14ac:dyDescent="0.25">
      <c r="A3073"/>
      <c r="B3073"/>
      <c r="C3073"/>
      <c r="D3073"/>
      <c r="E3073"/>
      <c r="F3073"/>
      <c r="G3073"/>
      <c r="H3073"/>
      <c r="I3073"/>
      <c r="J3073"/>
      <c r="K3073"/>
      <c r="L3073"/>
      <c r="M3073" s="2"/>
      <c r="N3073" s="2"/>
      <c r="O3073" s="2"/>
      <c r="P3073" s="2"/>
      <c r="Q3073" s="2"/>
      <c r="R3073" s="2"/>
      <c r="S3073" s="2"/>
      <c r="T3073" s="2"/>
      <c r="U3073" s="2"/>
      <c r="V3073" s="2"/>
    </row>
    <row r="3074" spans="1:22" s="127" customFormat="1" x14ac:dyDescent="0.25">
      <c r="A3074"/>
      <c r="B3074"/>
      <c r="C3074"/>
      <c r="D3074"/>
      <c r="E3074"/>
      <c r="F3074"/>
      <c r="G3074"/>
      <c r="H3074"/>
      <c r="I3074"/>
      <c r="J3074"/>
      <c r="K3074"/>
      <c r="L3074"/>
      <c r="M3074" s="2"/>
      <c r="N3074" s="2"/>
      <c r="O3074" s="2"/>
      <c r="P3074" s="2"/>
      <c r="Q3074" s="2"/>
      <c r="R3074" s="2"/>
      <c r="S3074" s="2"/>
      <c r="T3074" s="2"/>
      <c r="U3074" s="2"/>
      <c r="V3074" s="2"/>
    </row>
    <row r="3075" spans="1:22" s="127" customFormat="1" x14ac:dyDescent="0.25">
      <c r="A3075"/>
      <c r="B3075"/>
      <c r="C3075"/>
      <c r="D3075"/>
      <c r="E3075"/>
      <c r="F3075"/>
      <c r="G3075"/>
      <c r="H3075"/>
      <c r="I3075"/>
      <c r="J3075"/>
      <c r="K3075"/>
      <c r="L3075"/>
      <c r="M3075" s="2"/>
      <c r="N3075" s="2"/>
      <c r="O3075" s="2"/>
      <c r="P3075" s="2"/>
      <c r="Q3075" s="2"/>
      <c r="R3075" s="2"/>
      <c r="S3075" s="2"/>
      <c r="T3075" s="2"/>
      <c r="U3075" s="2"/>
      <c r="V3075" s="2"/>
    </row>
    <row r="3076" spans="1:22" s="127" customFormat="1" x14ac:dyDescent="0.25">
      <c r="A3076"/>
      <c r="B3076"/>
      <c r="C3076"/>
      <c r="D3076"/>
      <c r="E3076"/>
      <c r="F3076"/>
      <c r="G3076"/>
      <c r="H3076"/>
      <c r="I3076"/>
      <c r="J3076"/>
      <c r="K3076"/>
      <c r="L3076"/>
      <c r="M3076" s="2"/>
      <c r="N3076" s="2"/>
      <c r="O3076" s="2"/>
      <c r="P3076" s="2"/>
      <c r="Q3076" s="2"/>
      <c r="R3076" s="2"/>
      <c r="S3076" s="2"/>
      <c r="T3076" s="2"/>
      <c r="U3076" s="2"/>
      <c r="V3076" s="2"/>
    </row>
    <row r="3077" spans="1:22" s="127" customFormat="1" x14ac:dyDescent="0.25">
      <c r="A3077"/>
      <c r="B3077"/>
      <c r="C3077"/>
      <c r="D3077"/>
      <c r="E3077"/>
      <c r="F3077"/>
      <c r="G3077"/>
      <c r="H3077"/>
      <c r="I3077"/>
      <c r="J3077"/>
      <c r="K3077"/>
      <c r="L3077"/>
      <c r="M3077" s="2"/>
      <c r="N3077" s="2"/>
      <c r="O3077" s="2"/>
      <c r="P3077" s="2"/>
      <c r="Q3077" s="2"/>
      <c r="R3077" s="2"/>
      <c r="S3077" s="2"/>
      <c r="T3077" s="2"/>
      <c r="U3077" s="2"/>
      <c r="V3077" s="2"/>
    </row>
    <row r="3078" spans="1:22" s="127" customFormat="1" x14ac:dyDescent="0.25">
      <c r="A3078"/>
      <c r="B3078"/>
      <c r="C3078"/>
      <c r="D3078"/>
      <c r="E3078"/>
      <c r="F3078"/>
      <c r="G3078"/>
      <c r="H3078"/>
      <c r="I3078"/>
      <c r="J3078"/>
      <c r="K3078"/>
      <c r="L3078"/>
      <c r="M3078" s="2"/>
      <c r="N3078" s="2"/>
      <c r="O3078" s="2"/>
      <c r="P3078" s="2"/>
      <c r="Q3078" s="2"/>
      <c r="R3078" s="2"/>
      <c r="S3078" s="2"/>
      <c r="T3078" s="2"/>
      <c r="U3078" s="2"/>
      <c r="V3078" s="2"/>
    </row>
    <row r="3079" spans="1:22" s="127" customFormat="1" x14ac:dyDescent="0.25">
      <c r="A3079"/>
      <c r="B3079"/>
      <c r="C3079"/>
      <c r="D3079"/>
      <c r="E3079"/>
      <c r="F3079"/>
      <c r="G3079"/>
      <c r="H3079"/>
      <c r="I3079"/>
      <c r="J3079"/>
      <c r="K3079"/>
      <c r="L3079"/>
      <c r="M3079" s="2"/>
      <c r="N3079" s="2"/>
      <c r="O3079" s="2"/>
      <c r="P3079" s="2"/>
      <c r="Q3079" s="2"/>
      <c r="R3079" s="2"/>
      <c r="S3079" s="2"/>
      <c r="T3079" s="2"/>
      <c r="U3079" s="2"/>
      <c r="V3079" s="2"/>
    </row>
    <row r="3080" spans="1:22" s="127" customFormat="1" x14ac:dyDescent="0.25">
      <c r="A3080"/>
      <c r="B3080"/>
      <c r="C3080"/>
      <c r="D3080"/>
      <c r="E3080"/>
      <c r="F3080"/>
      <c r="G3080"/>
      <c r="H3080"/>
      <c r="I3080"/>
      <c r="J3080"/>
      <c r="K3080"/>
      <c r="L3080"/>
      <c r="M3080" s="2"/>
      <c r="N3080" s="2"/>
      <c r="O3080" s="2"/>
      <c r="P3080" s="2"/>
      <c r="Q3080" s="2"/>
      <c r="R3080" s="2"/>
      <c r="S3080" s="2"/>
      <c r="T3080" s="2"/>
      <c r="U3080" s="2"/>
      <c r="V3080" s="2"/>
    </row>
    <row r="3081" spans="1:22" s="127" customFormat="1" x14ac:dyDescent="0.25">
      <c r="A3081"/>
      <c r="B3081"/>
      <c r="C3081"/>
      <c r="D3081"/>
      <c r="E3081"/>
      <c r="F3081"/>
      <c r="G3081"/>
      <c r="H3081"/>
      <c r="I3081"/>
      <c r="J3081"/>
      <c r="K3081"/>
      <c r="L3081"/>
      <c r="M3081" s="2"/>
      <c r="N3081" s="2"/>
      <c r="O3081" s="2"/>
      <c r="P3081" s="2"/>
      <c r="Q3081" s="2"/>
      <c r="R3081" s="2"/>
      <c r="S3081" s="2"/>
      <c r="T3081" s="2"/>
      <c r="U3081" s="2"/>
      <c r="V3081" s="2"/>
    </row>
    <row r="3082" spans="1:22" s="127" customFormat="1" x14ac:dyDescent="0.25">
      <c r="A3082"/>
      <c r="B3082"/>
      <c r="C3082"/>
      <c r="D3082"/>
      <c r="E3082"/>
      <c r="F3082"/>
      <c r="G3082"/>
      <c r="H3082"/>
      <c r="I3082"/>
      <c r="J3082"/>
      <c r="K3082"/>
      <c r="L3082"/>
      <c r="M3082" s="2"/>
      <c r="N3082" s="2"/>
      <c r="O3082" s="2"/>
      <c r="P3082" s="2"/>
      <c r="Q3082" s="2"/>
      <c r="R3082" s="2"/>
      <c r="S3082" s="2"/>
      <c r="T3082" s="2"/>
      <c r="U3082" s="2"/>
      <c r="V3082" s="2"/>
    </row>
    <row r="3083" spans="1:22" s="127" customFormat="1" x14ac:dyDescent="0.25">
      <c r="A3083"/>
      <c r="B3083"/>
      <c r="C3083"/>
      <c r="D3083"/>
      <c r="E3083"/>
      <c r="F3083"/>
      <c r="G3083"/>
      <c r="H3083"/>
      <c r="I3083"/>
      <c r="J3083"/>
      <c r="K3083"/>
      <c r="L3083"/>
      <c r="M3083" s="2"/>
      <c r="N3083" s="2"/>
      <c r="O3083" s="2"/>
      <c r="P3083" s="2"/>
      <c r="Q3083" s="2"/>
      <c r="R3083" s="2"/>
      <c r="S3083" s="2"/>
      <c r="T3083" s="2"/>
      <c r="U3083" s="2"/>
      <c r="V3083" s="2"/>
    </row>
    <row r="3084" spans="1:22" s="127" customFormat="1" x14ac:dyDescent="0.25">
      <c r="A3084"/>
      <c r="B3084"/>
      <c r="C3084"/>
      <c r="D3084"/>
      <c r="E3084"/>
      <c r="F3084"/>
      <c r="G3084"/>
      <c r="H3084"/>
      <c r="I3084"/>
      <c r="J3084"/>
      <c r="K3084"/>
      <c r="L3084"/>
      <c r="M3084" s="2"/>
      <c r="N3084" s="2"/>
      <c r="O3084" s="2"/>
      <c r="P3084" s="2"/>
      <c r="Q3084" s="2"/>
      <c r="R3084" s="2"/>
      <c r="S3084" s="2"/>
      <c r="T3084" s="2"/>
      <c r="U3084" s="2"/>
      <c r="V3084" s="2"/>
    </row>
    <row r="3085" spans="1:22" s="127" customFormat="1" x14ac:dyDescent="0.25">
      <c r="A3085"/>
      <c r="B3085"/>
      <c r="C3085"/>
      <c r="D3085"/>
      <c r="E3085"/>
      <c r="F3085"/>
      <c r="G3085"/>
      <c r="H3085"/>
      <c r="I3085"/>
      <c r="J3085"/>
      <c r="K3085"/>
      <c r="L3085"/>
      <c r="M3085" s="2"/>
      <c r="N3085" s="2"/>
      <c r="O3085" s="2"/>
      <c r="P3085" s="2"/>
      <c r="Q3085" s="2"/>
      <c r="R3085" s="2"/>
      <c r="S3085" s="2"/>
      <c r="T3085" s="2"/>
      <c r="U3085" s="2"/>
      <c r="V3085" s="2"/>
    </row>
    <row r="3086" spans="1:22" s="127" customFormat="1" x14ac:dyDescent="0.25">
      <c r="A3086"/>
      <c r="B3086"/>
      <c r="C3086"/>
      <c r="D3086"/>
      <c r="E3086"/>
      <c r="F3086"/>
      <c r="G3086"/>
      <c r="H3086"/>
      <c r="I3086"/>
      <c r="J3086"/>
      <c r="K3086"/>
      <c r="L3086"/>
      <c r="M3086" s="2"/>
      <c r="N3086" s="2"/>
      <c r="O3086" s="2"/>
      <c r="P3086" s="2"/>
      <c r="Q3086" s="2"/>
      <c r="R3086" s="2"/>
      <c r="S3086" s="2"/>
      <c r="T3086" s="2"/>
      <c r="U3086" s="2"/>
      <c r="V3086" s="2"/>
    </row>
    <row r="3087" spans="1:22" s="127" customFormat="1" x14ac:dyDescent="0.25">
      <c r="A3087"/>
      <c r="B3087"/>
      <c r="C3087"/>
      <c r="D3087"/>
      <c r="E3087"/>
      <c r="F3087"/>
      <c r="G3087"/>
      <c r="H3087"/>
      <c r="I3087"/>
      <c r="J3087"/>
      <c r="K3087"/>
      <c r="L3087"/>
      <c r="M3087" s="2"/>
      <c r="N3087" s="2"/>
      <c r="O3087" s="2"/>
      <c r="P3087" s="2"/>
      <c r="Q3087" s="2"/>
      <c r="R3087" s="2"/>
      <c r="S3087" s="2"/>
      <c r="T3087" s="2"/>
      <c r="U3087" s="2"/>
      <c r="V3087" s="2"/>
    </row>
    <row r="3088" spans="1:22" s="127" customFormat="1" x14ac:dyDescent="0.25">
      <c r="A3088"/>
      <c r="B3088"/>
      <c r="C3088"/>
      <c r="D3088"/>
      <c r="E3088"/>
      <c r="F3088"/>
      <c r="G3088"/>
      <c r="H3088"/>
      <c r="I3088"/>
      <c r="J3088"/>
      <c r="K3088"/>
      <c r="L3088"/>
      <c r="M3088" s="2"/>
      <c r="N3088" s="2"/>
      <c r="O3088" s="2"/>
      <c r="P3088" s="2"/>
      <c r="Q3088" s="2"/>
      <c r="R3088" s="2"/>
      <c r="S3088" s="2"/>
      <c r="T3088" s="2"/>
      <c r="U3088" s="2"/>
      <c r="V3088" s="2"/>
    </row>
    <row r="3089" spans="1:22" s="127" customFormat="1" x14ac:dyDescent="0.25">
      <c r="A3089"/>
      <c r="B3089"/>
      <c r="C3089"/>
      <c r="D3089"/>
      <c r="E3089"/>
      <c r="F3089"/>
      <c r="G3089"/>
      <c r="H3089"/>
      <c r="I3089"/>
      <c r="J3089"/>
      <c r="K3089"/>
      <c r="L3089"/>
      <c r="M3089" s="2"/>
      <c r="N3089" s="2"/>
      <c r="O3089" s="2"/>
      <c r="P3089" s="2"/>
      <c r="Q3089" s="2"/>
      <c r="R3089" s="2"/>
      <c r="S3089" s="2"/>
      <c r="T3089" s="2"/>
      <c r="U3089" s="2"/>
      <c r="V3089" s="2"/>
    </row>
    <row r="3090" spans="1:22" s="127" customFormat="1" x14ac:dyDescent="0.25">
      <c r="A3090"/>
      <c r="B3090"/>
      <c r="C3090"/>
      <c r="D3090"/>
      <c r="E3090"/>
      <c r="F3090"/>
      <c r="G3090"/>
      <c r="H3090"/>
      <c r="I3090"/>
      <c r="J3090"/>
      <c r="K3090"/>
      <c r="L3090"/>
      <c r="M3090" s="2"/>
      <c r="N3090" s="2"/>
      <c r="O3090" s="2"/>
      <c r="P3090" s="2"/>
      <c r="Q3090" s="2"/>
      <c r="R3090" s="2"/>
      <c r="S3090" s="2"/>
      <c r="T3090" s="2"/>
      <c r="U3090" s="2"/>
      <c r="V3090" s="2"/>
    </row>
    <row r="3091" spans="1:22" s="127" customFormat="1" x14ac:dyDescent="0.25">
      <c r="A3091"/>
      <c r="B3091"/>
      <c r="C3091"/>
      <c r="D3091"/>
      <c r="E3091"/>
      <c r="F3091"/>
      <c r="G3091"/>
      <c r="H3091"/>
      <c r="I3091"/>
      <c r="J3091"/>
      <c r="K3091"/>
      <c r="L3091"/>
      <c r="M3091" s="2"/>
      <c r="N3091" s="2"/>
      <c r="O3091" s="2"/>
      <c r="P3091" s="2"/>
      <c r="Q3091" s="2"/>
      <c r="R3091" s="2"/>
      <c r="S3091" s="2"/>
      <c r="T3091" s="2"/>
      <c r="U3091" s="2"/>
      <c r="V3091" s="2"/>
    </row>
    <row r="3092" spans="1:22" s="127" customFormat="1" x14ac:dyDescent="0.25">
      <c r="A3092"/>
      <c r="B3092"/>
      <c r="C3092"/>
      <c r="D3092"/>
      <c r="E3092"/>
      <c r="F3092"/>
      <c r="G3092"/>
      <c r="H3092"/>
      <c r="I3092"/>
      <c r="J3092"/>
      <c r="K3092"/>
      <c r="L3092"/>
      <c r="M3092" s="2"/>
      <c r="N3092" s="2"/>
      <c r="O3092" s="2"/>
      <c r="P3092" s="2"/>
      <c r="Q3092" s="2"/>
      <c r="R3092" s="2"/>
      <c r="S3092" s="2"/>
      <c r="T3092" s="2"/>
      <c r="U3092" s="2"/>
      <c r="V3092" s="2"/>
    </row>
    <row r="3093" spans="1:22" s="127" customFormat="1" x14ac:dyDescent="0.25">
      <c r="A3093"/>
      <c r="B3093"/>
      <c r="C3093"/>
      <c r="D3093"/>
      <c r="E3093"/>
      <c r="F3093"/>
      <c r="G3093"/>
      <c r="H3093"/>
      <c r="I3093"/>
      <c r="J3093"/>
      <c r="K3093"/>
      <c r="L3093"/>
      <c r="M3093" s="2"/>
      <c r="N3093" s="2"/>
      <c r="O3093" s="2"/>
      <c r="P3093" s="2"/>
      <c r="Q3093" s="2"/>
      <c r="R3093" s="2"/>
      <c r="S3093" s="2"/>
      <c r="T3093" s="2"/>
      <c r="U3093" s="2"/>
      <c r="V3093" s="2"/>
    </row>
    <row r="3094" spans="1:22" s="127" customFormat="1" x14ac:dyDescent="0.25">
      <c r="A3094"/>
      <c r="B3094"/>
      <c r="C3094"/>
      <c r="D3094"/>
      <c r="E3094"/>
      <c r="F3094"/>
      <c r="G3094"/>
      <c r="H3094"/>
      <c r="I3094"/>
      <c r="J3094"/>
      <c r="K3094"/>
      <c r="L3094"/>
      <c r="M3094" s="2"/>
      <c r="N3094" s="2"/>
      <c r="O3094" s="2"/>
      <c r="P3094" s="2"/>
      <c r="Q3094" s="2"/>
      <c r="R3094" s="2"/>
      <c r="S3094" s="2"/>
      <c r="T3094" s="2"/>
      <c r="U3094" s="2"/>
      <c r="V3094" s="2"/>
    </row>
    <row r="3095" spans="1:22" s="127" customFormat="1" x14ac:dyDescent="0.25">
      <c r="A3095"/>
      <c r="B3095"/>
      <c r="C3095"/>
      <c r="D3095"/>
      <c r="E3095"/>
      <c r="F3095"/>
      <c r="G3095"/>
      <c r="H3095"/>
      <c r="I3095"/>
      <c r="J3095"/>
      <c r="K3095"/>
      <c r="L3095"/>
      <c r="M3095" s="2"/>
      <c r="N3095" s="2"/>
      <c r="O3095" s="2"/>
      <c r="P3095" s="2"/>
      <c r="Q3095" s="2"/>
      <c r="R3095" s="2"/>
      <c r="S3095" s="2"/>
      <c r="T3095" s="2"/>
      <c r="U3095" s="2"/>
      <c r="V3095" s="2"/>
    </row>
    <row r="3096" spans="1:22" s="127" customFormat="1" x14ac:dyDescent="0.25">
      <c r="A3096"/>
      <c r="B3096"/>
      <c r="C3096"/>
      <c r="D3096"/>
      <c r="E3096"/>
      <c r="F3096"/>
      <c r="G3096"/>
      <c r="H3096"/>
      <c r="I3096"/>
      <c r="J3096"/>
      <c r="K3096"/>
      <c r="L3096"/>
      <c r="M3096" s="2"/>
      <c r="N3096" s="2"/>
      <c r="O3096" s="2"/>
      <c r="P3096" s="2"/>
      <c r="Q3096" s="2"/>
      <c r="R3096" s="2"/>
      <c r="S3096" s="2"/>
      <c r="T3096" s="2"/>
      <c r="U3096" s="2"/>
      <c r="V3096" s="2"/>
    </row>
    <row r="3097" spans="1:22" s="127" customFormat="1" x14ac:dyDescent="0.25">
      <c r="A3097"/>
      <c r="B3097"/>
      <c r="C3097"/>
      <c r="D3097"/>
      <c r="E3097"/>
      <c r="F3097"/>
      <c r="G3097"/>
      <c r="H3097"/>
      <c r="I3097"/>
      <c r="J3097"/>
      <c r="K3097"/>
      <c r="L3097"/>
      <c r="M3097" s="2"/>
      <c r="N3097" s="2"/>
      <c r="O3097" s="2"/>
      <c r="P3097" s="2"/>
      <c r="Q3097" s="2"/>
      <c r="R3097" s="2"/>
      <c r="S3097" s="2"/>
      <c r="T3097" s="2"/>
      <c r="U3097" s="2"/>
      <c r="V3097" s="2"/>
    </row>
    <row r="3098" spans="1:22" s="127" customFormat="1" x14ac:dyDescent="0.25">
      <c r="A3098"/>
      <c r="B3098"/>
      <c r="C3098"/>
      <c r="D3098"/>
      <c r="E3098"/>
      <c r="F3098"/>
      <c r="G3098"/>
      <c r="H3098"/>
      <c r="I3098"/>
      <c r="J3098"/>
      <c r="K3098"/>
      <c r="L3098"/>
      <c r="M3098" s="2"/>
      <c r="N3098" s="2"/>
      <c r="O3098" s="2"/>
      <c r="P3098" s="2"/>
      <c r="Q3098" s="2"/>
      <c r="R3098" s="2"/>
      <c r="S3098" s="2"/>
      <c r="T3098" s="2"/>
      <c r="U3098" s="2"/>
      <c r="V3098" s="2"/>
    </row>
    <row r="3099" spans="1:22" s="127" customFormat="1" x14ac:dyDescent="0.25">
      <c r="A3099"/>
      <c r="B3099"/>
      <c r="C3099"/>
      <c r="D3099"/>
      <c r="E3099"/>
      <c r="F3099"/>
      <c r="G3099"/>
      <c r="H3099"/>
      <c r="I3099"/>
      <c r="J3099"/>
      <c r="K3099"/>
      <c r="L3099"/>
      <c r="M3099" s="2"/>
      <c r="N3099" s="2"/>
      <c r="O3099" s="2"/>
      <c r="P3099" s="2"/>
      <c r="Q3099" s="2"/>
      <c r="R3099" s="2"/>
      <c r="S3099" s="2"/>
      <c r="T3099" s="2"/>
      <c r="U3099" s="2"/>
      <c r="V3099" s="2"/>
    </row>
    <row r="3100" spans="1:22" s="127" customFormat="1" x14ac:dyDescent="0.25">
      <c r="A3100"/>
      <c r="B3100"/>
      <c r="C3100"/>
      <c r="D3100"/>
      <c r="E3100"/>
      <c r="F3100"/>
      <c r="G3100"/>
      <c r="H3100"/>
      <c r="I3100"/>
      <c r="J3100"/>
      <c r="K3100"/>
      <c r="L3100"/>
      <c r="M3100" s="2"/>
      <c r="N3100" s="2"/>
      <c r="O3100" s="2"/>
      <c r="P3100" s="2"/>
      <c r="Q3100" s="2"/>
      <c r="R3100" s="2"/>
      <c r="S3100" s="2"/>
      <c r="T3100" s="2"/>
      <c r="U3100" s="2"/>
      <c r="V3100" s="2"/>
    </row>
    <row r="3101" spans="1:22" s="127" customFormat="1" x14ac:dyDescent="0.25">
      <c r="A3101"/>
      <c r="B3101"/>
      <c r="C3101"/>
      <c r="D3101"/>
      <c r="E3101"/>
      <c r="F3101"/>
      <c r="G3101"/>
      <c r="H3101"/>
      <c r="I3101"/>
      <c r="J3101"/>
      <c r="K3101"/>
      <c r="L3101"/>
      <c r="M3101" s="2"/>
      <c r="N3101" s="2"/>
      <c r="O3101" s="2"/>
      <c r="P3101" s="2"/>
      <c r="Q3101" s="2"/>
      <c r="R3101" s="2"/>
      <c r="S3101" s="2"/>
      <c r="T3101" s="2"/>
      <c r="U3101" s="2"/>
      <c r="V3101" s="2"/>
    </row>
    <row r="3102" spans="1:22" s="127" customFormat="1" x14ac:dyDescent="0.25">
      <c r="A3102"/>
      <c r="B3102"/>
      <c r="C3102"/>
      <c r="D3102"/>
      <c r="E3102"/>
      <c r="F3102"/>
      <c r="G3102"/>
      <c r="H3102"/>
      <c r="I3102"/>
      <c r="J3102"/>
      <c r="K3102"/>
      <c r="L3102"/>
      <c r="M3102" s="2"/>
      <c r="N3102" s="2"/>
      <c r="O3102" s="2"/>
      <c r="P3102" s="2"/>
      <c r="Q3102" s="2"/>
      <c r="R3102" s="2"/>
      <c r="S3102" s="2"/>
      <c r="T3102" s="2"/>
      <c r="U3102" s="2"/>
      <c r="V3102" s="2"/>
    </row>
    <row r="3103" spans="1:22" s="127" customFormat="1" x14ac:dyDescent="0.25">
      <c r="A3103"/>
      <c r="B3103"/>
      <c r="C3103"/>
      <c r="D3103"/>
      <c r="E3103"/>
      <c r="F3103"/>
      <c r="G3103"/>
      <c r="H3103"/>
      <c r="I3103"/>
      <c r="J3103"/>
      <c r="K3103"/>
      <c r="L3103"/>
      <c r="M3103" s="2"/>
      <c r="N3103" s="2"/>
      <c r="O3103" s="2"/>
      <c r="P3103" s="2"/>
      <c r="Q3103" s="2"/>
      <c r="R3103" s="2"/>
      <c r="S3103" s="2"/>
      <c r="T3103" s="2"/>
      <c r="U3103" s="2"/>
      <c r="V3103" s="2"/>
    </row>
    <row r="3104" spans="1:22" s="127" customFormat="1" x14ac:dyDescent="0.25">
      <c r="A3104"/>
      <c r="B3104"/>
      <c r="C3104"/>
      <c r="D3104"/>
      <c r="E3104"/>
      <c r="F3104"/>
      <c r="G3104"/>
      <c r="H3104"/>
      <c r="I3104"/>
      <c r="J3104"/>
      <c r="K3104"/>
      <c r="L3104"/>
      <c r="M3104" s="2"/>
      <c r="N3104" s="2"/>
      <c r="O3104" s="2"/>
      <c r="P3104" s="2"/>
      <c r="Q3104" s="2"/>
      <c r="R3104" s="2"/>
      <c r="S3104" s="2"/>
      <c r="T3104" s="2"/>
      <c r="U3104" s="2"/>
      <c r="V3104" s="2"/>
    </row>
    <row r="3105" spans="1:22" s="127" customFormat="1" x14ac:dyDescent="0.25">
      <c r="A3105"/>
      <c r="B3105"/>
      <c r="C3105"/>
      <c r="D3105"/>
      <c r="E3105"/>
      <c r="F3105"/>
      <c r="G3105"/>
      <c r="H3105"/>
      <c r="I3105"/>
      <c r="J3105"/>
      <c r="K3105"/>
      <c r="L3105"/>
      <c r="M3105" s="2"/>
      <c r="N3105" s="2"/>
      <c r="O3105" s="2"/>
      <c r="P3105" s="2"/>
      <c r="Q3105" s="2"/>
      <c r="R3105" s="2"/>
      <c r="S3105" s="2"/>
      <c r="T3105" s="2"/>
      <c r="U3105" s="2"/>
      <c r="V3105" s="2"/>
    </row>
    <row r="3106" spans="1:22" s="127" customFormat="1" x14ac:dyDescent="0.25">
      <c r="A3106"/>
      <c r="B3106"/>
      <c r="C3106"/>
      <c r="D3106"/>
      <c r="E3106"/>
      <c r="F3106"/>
      <c r="G3106"/>
      <c r="H3106"/>
      <c r="I3106"/>
      <c r="J3106"/>
      <c r="K3106"/>
      <c r="L3106"/>
      <c r="M3106" s="2"/>
      <c r="N3106" s="2"/>
      <c r="O3106" s="2"/>
      <c r="P3106" s="2"/>
      <c r="Q3106" s="2"/>
      <c r="R3106" s="2"/>
      <c r="S3106" s="2"/>
      <c r="T3106" s="2"/>
      <c r="U3106" s="2"/>
      <c r="V3106" s="2"/>
    </row>
    <row r="3107" spans="1:22" s="127" customFormat="1" x14ac:dyDescent="0.25">
      <c r="A3107"/>
      <c r="B3107"/>
      <c r="C3107"/>
      <c r="D3107"/>
      <c r="E3107"/>
      <c r="F3107"/>
      <c r="G3107"/>
      <c r="H3107"/>
      <c r="I3107"/>
      <c r="J3107"/>
      <c r="K3107"/>
      <c r="L3107"/>
      <c r="M3107" s="2"/>
      <c r="N3107" s="2"/>
      <c r="O3107" s="2"/>
      <c r="P3107" s="2"/>
      <c r="Q3107" s="2"/>
      <c r="R3107" s="2"/>
      <c r="S3107" s="2"/>
      <c r="T3107" s="2"/>
      <c r="U3107" s="2"/>
      <c r="V3107" s="2"/>
    </row>
    <row r="3108" spans="1:22" s="127" customFormat="1" x14ac:dyDescent="0.25">
      <c r="A3108"/>
      <c r="B3108"/>
      <c r="C3108"/>
      <c r="D3108"/>
      <c r="E3108"/>
      <c r="F3108"/>
      <c r="G3108"/>
      <c r="H3108"/>
      <c r="I3108"/>
      <c r="J3108"/>
      <c r="K3108"/>
      <c r="L3108"/>
      <c r="M3108" s="2"/>
      <c r="N3108" s="2"/>
      <c r="O3108" s="2"/>
      <c r="P3108" s="2"/>
      <c r="Q3108" s="2"/>
      <c r="R3108" s="2"/>
      <c r="S3108" s="2"/>
      <c r="T3108" s="2"/>
      <c r="U3108" s="2"/>
      <c r="V3108" s="2"/>
    </row>
    <row r="3109" spans="1:22" s="127" customFormat="1" x14ac:dyDescent="0.25">
      <c r="A3109"/>
      <c r="B3109"/>
      <c r="C3109"/>
      <c r="D3109"/>
      <c r="E3109"/>
      <c r="F3109"/>
      <c r="G3109"/>
      <c r="H3109"/>
      <c r="I3109"/>
      <c r="J3109"/>
      <c r="K3109"/>
      <c r="L3109"/>
      <c r="M3109" s="2"/>
      <c r="N3109" s="2"/>
      <c r="O3109" s="2"/>
      <c r="P3109" s="2"/>
      <c r="Q3109" s="2"/>
      <c r="R3109" s="2"/>
      <c r="S3109" s="2"/>
      <c r="T3109" s="2"/>
      <c r="U3109" s="2"/>
      <c r="V3109" s="2"/>
    </row>
    <row r="3110" spans="1:22" s="127" customFormat="1" x14ac:dyDescent="0.25">
      <c r="A3110"/>
      <c r="B3110"/>
      <c r="C3110"/>
      <c r="D3110"/>
      <c r="E3110"/>
      <c r="F3110"/>
      <c r="G3110"/>
      <c r="H3110"/>
      <c r="I3110"/>
      <c r="J3110"/>
      <c r="K3110"/>
      <c r="L3110"/>
      <c r="M3110" s="2"/>
      <c r="N3110" s="2"/>
      <c r="O3110" s="2"/>
      <c r="P3110" s="2"/>
      <c r="Q3110" s="2"/>
      <c r="R3110" s="2"/>
      <c r="S3110" s="2"/>
      <c r="T3110" s="2"/>
      <c r="U3110" s="2"/>
      <c r="V3110" s="2"/>
    </row>
    <row r="3111" spans="1:22" s="127" customFormat="1" x14ac:dyDescent="0.25">
      <c r="A3111"/>
      <c r="B3111"/>
      <c r="C3111"/>
      <c r="D3111"/>
      <c r="E3111"/>
      <c r="F3111"/>
      <c r="G3111"/>
      <c r="H3111"/>
      <c r="I3111"/>
      <c r="J3111"/>
      <c r="K3111"/>
      <c r="L3111"/>
      <c r="M3111" s="2"/>
      <c r="N3111" s="2"/>
      <c r="O3111" s="2"/>
      <c r="P3111" s="2"/>
      <c r="Q3111" s="2"/>
      <c r="R3111" s="2"/>
      <c r="S3111" s="2"/>
      <c r="T3111" s="2"/>
      <c r="U3111" s="2"/>
      <c r="V3111" s="2"/>
    </row>
    <row r="3112" spans="1:22" s="127" customFormat="1" x14ac:dyDescent="0.25">
      <c r="A3112"/>
      <c r="B3112"/>
      <c r="C3112"/>
      <c r="D3112"/>
      <c r="E3112"/>
      <c r="F3112"/>
      <c r="G3112"/>
      <c r="H3112"/>
      <c r="I3112"/>
      <c r="J3112"/>
      <c r="K3112"/>
      <c r="L3112"/>
      <c r="M3112" s="2"/>
      <c r="N3112" s="2"/>
      <c r="O3112" s="2"/>
      <c r="P3112" s="2"/>
      <c r="Q3112" s="2"/>
      <c r="R3112" s="2"/>
      <c r="S3112" s="2"/>
      <c r="T3112" s="2"/>
      <c r="U3112" s="2"/>
      <c r="V3112" s="2"/>
    </row>
    <row r="3113" spans="1:22" s="127" customFormat="1" x14ac:dyDescent="0.25">
      <c r="A3113"/>
      <c r="B3113"/>
      <c r="C3113"/>
      <c r="D3113"/>
      <c r="E3113"/>
      <c r="F3113"/>
      <c r="G3113"/>
      <c r="H3113"/>
      <c r="I3113"/>
      <c r="J3113"/>
      <c r="K3113"/>
      <c r="L3113"/>
      <c r="M3113" s="2"/>
      <c r="N3113" s="2"/>
      <c r="O3113" s="2"/>
      <c r="P3113" s="2"/>
      <c r="Q3113" s="2"/>
      <c r="R3113" s="2"/>
      <c r="S3113" s="2"/>
      <c r="T3113" s="2"/>
      <c r="U3113" s="2"/>
      <c r="V3113" s="2"/>
    </row>
    <row r="3114" spans="1:22" s="127" customFormat="1" x14ac:dyDescent="0.25">
      <c r="A3114"/>
      <c r="B3114"/>
      <c r="C3114"/>
      <c r="D3114"/>
      <c r="E3114"/>
      <c r="F3114"/>
      <c r="G3114"/>
      <c r="H3114"/>
      <c r="I3114"/>
      <c r="J3114"/>
      <c r="K3114"/>
      <c r="L3114"/>
      <c r="M3114" s="2"/>
      <c r="N3114" s="2"/>
      <c r="O3114" s="2"/>
      <c r="P3114" s="2"/>
      <c r="Q3114" s="2"/>
      <c r="R3114" s="2"/>
      <c r="S3114" s="2"/>
      <c r="T3114" s="2"/>
      <c r="U3114" s="2"/>
      <c r="V3114" s="2"/>
    </row>
    <row r="3115" spans="1:22" s="127" customFormat="1" x14ac:dyDescent="0.25">
      <c r="A3115"/>
      <c r="B3115"/>
      <c r="C3115"/>
      <c r="D3115"/>
      <c r="E3115"/>
      <c r="F3115"/>
      <c r="G3115"/>
      <c r="H3115"/>
      <c r="I3115"/>
      <c r="J3115"/>
      <c r="K3115"/>
      <c r="L3115"/>
      <c r="M3115" s="2"/>
      <c r="N3115" s="2"/>
      <c r="O3115" s="2"/>
      <c r="P3115" s="2"/>
      <c r="Q3115" s="2"/>
      <c r="R3115" s="2"/>
      <c r="S3115" s="2"/>
      <c r="T3115" s="2"/>
      <c r="U3115" s="2"/>
      <c r="V3115" s="2"/>
    </row>
    <row r="3116" spans="1:22" s="127" customFormat="1" x14ac:dyDescent="0.25">
      <c r="A3116"/>
      <c r="B3116"/>
      <c r="C3116"/>
      <c r="D3116"/>
      <c r="E3116"/>
      <c r="F3116"/>
      <c r="G3116"/>
      <c r="H3116"/>
      <c r="I3116"/>
      <c r="J3116"/>
      <c r="K3116"/>
      <c r="L3116"/>
      <c r="M3116" s="2"/>
      <c r="N3116" s="2"/>
      <c r="O3116" s="2"/>
      <c r="P3116" s="2"/>
      <c r="Q3116" s="2"/>
      <c r="R3116" s="2"/>
      <c r="S3116" s="2"/>
      <c r="T3116" s="2"/>
      <c r="U3116" s="2"/>
      <c r="V3116" s="2"/>
    </row>
    <row r="3117" spans="1:22" s="127" customFormat="1" x14ac:dyDescent="0.25">
      <c r="A3117"/>
      <c r="B3117"/>
      <c r="C3117"/>
      <c r="D3117"/>
      <c r="E3117"/>
      <c r="F3117"/>
      <c r="G3117"/>
      <c r="H3117"/>
      <c r="I3117"/>
      <c r="J3117"/>
      <c r="K3117"/>
      <c r="L3117"/>
      <c r="M3117" s="2"/>
      <c r="N3117" s="2"/>
      <c r="O3117" s="2"/>
      <c r="P3117" s="2"/>
      <c r="Q3117" s="2"/>
      <c r="R3117" s="2"/>
      <c r="S3117" s="2"/>
      <c r="T3117" s="2"/>
      <c r="U3117" s="2"/>
      <c r="V3117" s="2"/>
    </row>
    <row r="3118" spans="1:22" s="127" customFormat="1" x14ac:dyDescent="0.25">
      <c r="A3118"/>
      <c r="B3118"/>
      <c r="C3118"/>
      <c r="D3118"/>
      <c r="E3118"/>
      <c r="F3118"/>
      <c r="G3118"/>
      <c r="H3118"/>
      <c r="I3118"/>
      <c r="J3118"/>
      <c r="K3118"/>
      <c r="L3118"/>
      <c r="M3118" s="2"/>
      <c r="N3118" s="2"/>
      <c r="O3118" s="2"/>
      <c r="P3118" s="2"/>
      <c r="Q3118" s="2"/>
      <c r="R3118" s="2"/>
      <c r="S3118" s="2"/>
      <c r="T3118" s="2"/>
      <c r="U3118" s="2"/>
      <c r="V3118" s="2"/>
    </row>
    <row r="3119" spans="1:22" s="127" customFormat="1" x14ac:dyDescent="0.25">
      <c r="A3119"/>
      <c r="B3119"/>
      <c r="C3119"/>
      <c r="D3119"/>
      <c r="E3119"/>
      <c r="F3119"/>
      <c r="G3119"/>
      <c r="H3119"/>
      <c r="I3119"/>
      <c r="J3119"/>
      <c r="K3119"/>
      <c r="L3119"/>
      <c r="M3119" s="2"/>
      <c r="N3119" s="2"/>
      <c r="O3119" s="2"/>
      <c r="P3119" s="2"/>
      <c r="Q3119" s="2"/>
      <c r="R3119" s="2"/>
      <c r="S3119" s="2"/>
      <c r="T3119" s="2"/>
      <c r="U3119" s="2"/>
      <c r="V3119" s="2"/>
    </row>
    <row r="3120" spans="1:22" s="127" customFormat="1" x14ac:dyDescent="0.25">
      <c r="A3120"/>
      <c r="B3120"/>
      <c r="C3120"/>
      <c r="D3120"/>
      <c r="E3120"/>
      <c r="F3120"/>
      <c r="G3120"/>
      <c r="H3120"/>
      <c r="I3120"/>
      <c r="J3120"/>
      <c r="K3120"/>
      <c r="L3120"/>
      <c r="M3120" s="2"/>
      <c r="N3120" s="2"/>
      <c r="O3120" s="2"/>
      <c r="P3120" s="2"/>
      <c r="Q3120" s="2"/>
      <c r="R3120" s="2"/>
      <c r="S3120" s="2"/>
      <c r="T3120" s="2"/>
      <c r="U3120" s="2"/>
      <c r="V3120" s="2"/>
    </row>
    <row r="3121" spans="1:22" s="127" customFormat="1" x14ac:dyDescent="0.25">
      <c r="A3121"/>
      <c r="B3121"/>
      <c r="C3121"/>
      <c r="D3121"/>
      <c r="E3121"/>
      <c r="F3121"/>
      <c r="G3121"/>
      <c r="H3121"/>
      <c r="I3121"/>
      <c r="J3121"/>
      <c r="K3121"/>
      <c r="L3121"/>
      <c r="M3121" s="2"/>
      <c r="N3121" s="2"/>
      <c r="O3121" s="2"/>
      <c r="P3121" s="2"/>
      <c r="Q3121" s="2"/>
      <c r="R3121" s="2"/>
      <c r="S3121" s="2"/>
      <c r="T3121" s="2"/>
      <c r="U3121" s="2"/>
      <c r="V3121" s="2"/>
    </row>
    <row r="3122" spans="1:22" s="127" customFormat="1" x14ac:dyDescent="0.25">
      <c r="A3122"/>
      <c r="B3122"/>
      <c r="C3122"/>
      <c r="D3122"/>
      <c r="E3122"/>
      <c r="F3122"/>
      <c r="G3122"/>
      <c r="H3122"/>
      <c r="I3122"/>
      <c r="J3122"/>
      <c r="K3122"/>
      <c r="L3122"/>
      <c r="M3122" s="2"/>
      <c r="N3122" s="2"/>
      <c r="O3122" s="2"/>
      <c r="P3122" s="2"/>
      <c r="Q3122" s="2"/>
      <c r="R3122" s="2"/>
      <c r="S3122" s="2"/>
      <c r="T3122" s="2"/>
      <c r="U3122" s="2"/>
      <c r="V3122" s="2"/>
    </row>
    <row r="3123" spans="1:22" s="127" customFormat="1" x14ac:dyDescent="0.25">
      <c r="A3123"/>
      <c r="B3123"/>
      <c r="C3123"/>
      <c r="D3123"/>
      <c r="E3123"/>
      <c r="F3123"/>
      <c r="G3123"/>
      <c r="H3123"/>
      <c r="I3123"/>
      <c r="J3123"/>
      <c r="K3123"/>
      <c r="L3123"/>
      <c r="M3123" s="2"/>
      <c r="N3123" s="2"/>
      <c r="O3123" s="2"/>
      <c r="P3123" s="2"/>
      <c r="Q3123" s="2"/>
      <c r="R3123" s="2"/>
      <c r="S3123" s="2"/>
      <c r="T3123" s="2"/>
      <c r="U3123" s="2"/>
      <c r="V3123" s="2"/>
    </row>
    <row r="3124" spans="1:22" s="127" customFormat="1" x14ac:dyDescent="0.25">
      <c r="A3124"/>
      <c r="B3124"/>
      <c r="C3124"/>
      <c r="D3124"/>
      <c r="E3124"/>
      <c r="F3124"/>
      <c r="G3124"/>
      <c r="H3124"/>
      <c r="I3124"/>
      <c r="J3124"/>
      <c r="K3124"/>
      <c r="L3124"/>
      <c r="M3124" s="2"/>
      <c r="N3124" s="2"/>
      <c r="O3124" s="2"/>
      <c r="P3124" s="2"/>
      <c r="Q3124" s="2"/>
      <c r="R3124" s="2"/>
      <c r="S3124" s="2"/>
      <c r="T3124" s="2"/>
      <c r="U3124" s="2"/>
      <c r="V3124" s="2"/>
    </row>
    <row r="3125" spans="1:22" s="127" customFormat="1" x14ac:dyDescent="0.25">
      <c r="A3125"/>
      <c r="B3125"/>
      <c r="C3125"/>
      <c r="D3125"/>
      <c r="E3125"/>
      <c r="F3125"/>
      <c r="G3125"/>
      <c r="H3125"/>
      <c r="I3125"/>
      <c r="J3125"/>
      <c r="K3125"/>
      <c r="L3125"/>
      <c r="M3125" s="2"/>
      <c r="N3125" s="2"/>
      <c r="O3125" s="2"/>
      <c r="P3125" s="2"/>
      <c r="Q3125" s="2"/>
      <c r="R3125" s="2"/>
      <c r="S3125" s="2"/>
      <c r="T3125" s="2"/>
      <c r="U3125" s="2"/>
      <c r="V3125" s="2"/>
    </row>
    <row r="3126" spans="1:22" s="127" customFormat="1" x14ac:dyDescent="0.25">
      <c r="A3126"/>
      <c r="B3126"/>
      <c r="C3126"/>
      <c r="D3126"/>
      <c r="E3126"/>
      <c r="F3126"/>
      <c r="G3126"/>
      <c r="H3126"/>
      <c r="I3126"/>
      <c r="J3126"/>
      <c r="K3126"/>
      <c r="L3126"/>
      <c r="M3126" s="2"/>
      <c r="N3126" s="2"/>
      <c r="O3126" s="2"/>
      <c r="P3126" s="2"/>
      <c r="Q3126" s="2"/>
      <c r="R3126" s="2"/>
      <c r="S3126" s="2"/>
      <c r="T3126" s="2"/>
      <c r="U3126" s="2"/>
      <c r="V3126" s="2"/>
    </row>
    <row r="3127" spans="1:22" s="127" customFormat="1" x14ac:dyDescent="0.25">
      <c r="A3127"/>
      <c r="B3127"/>
      <c r="C3127"/>
      <c r="D3127"/>
      <c r="E3127"/>
      <c r="F3127"/>
      <c r="G3127"/>
      <c r="H3127"/>
      <c r="I3127"/>
      <c r="J3127"/>
      <c r="K3127"/>
      <c r="L3127"/>
      <c r="M3127" s="2"/>
      <c r="N3127" s="2"/>
      <c r="O3127" s="2"/>
      <c r="P3127" s="2"/>
      <c r="Q3127" s="2"/>
      <c r="R3127" s="2"/>
      <c r="S3127" s="2"/>
      <c r="T3127" s="2"/>
      <c r="U3127" s="2"/>
      <c r="V3127" s="2"/>
    </row>
    <row r="3128" spans="1:22" s="127" customFormat="1" x14ac:dyDescent="0.25">
      <c r="A3128"/>
      <c r="B3128"/>
      <c r="C3128"/>
      <c r="D3128"/>
      <c r="E3128"/>
      <c r="F3128"/>
      <c r="G3128"/>
      <c r="H3128"/>
      <c r="I3128"/>
      <c r="J3128"/>
      <c r="K3128"/>
      <c r="L3128"/>
      <c r="M3128" s="2"/>
      <c r="N3128" s="2"/>
      <c r="O3128" s="2"/>
      <c r="P3128" s="2"/>
      <c r="Q3128" s="2"/>
      <c r="R3128" s="2"/>
      <c r="S3128" s="2"/>
      <c r="T3128" s="2"/>
      <c r="U3128" s="2"/>
      <c r="V3128" s="2"/>
    </row>
    <row r="3129" spans="1:22" s="127" customFormat="1" x14ac:dyDescent="0.25">
      <c r="A3129"/>
      <c r="B3129"/>
      <c r="C3129"/>
      <c r="D3129"/>
      <c r="E3129"/>
      <c r="F3129"/>
      <c r="G3129"/>
      <c r="H3129"/>
      <c r="I3129"/>
      <c r="J3129"/>
      <c r="K3129"/>
      <c r="L3129"/>
      <c r="M3129" s="2"/>
      <c r="N3129" s="2"/>
      <c r="O3129" s="2"/>
      <c r="P3129" s="2"/>
      <c r="Q3129" s="2"/>
      <c r="R3129" s="2"/>
      <c r="S3129" s="2"/>
      <c r="T3129" s="2"/>
      <c r="U3129" s="2"/>
      <c r="V3129" s="2"/>
    </row>
    <row r="3130" spans="1:22" s="127" customFormat="1" x14ac:dyDescent="0.25">
      <c r="A3130"/>
      <c r="B3130"/>
      <c r="C3130"/>
      <c r="D3130"/>
      <c r="E3130"/>
      <c r="F3130"/>
      <c r="G3130"/>
      <c r="H3130"/>
      <c r="I3130"/>
      <c r="J3130"/>
      <c r="K3130"/>
      <c r="L3130"/>
      <c r="M3130" s="2"/>
      <c r="N3130" s="2"/>
      <c r="O3130" s="2"/>
      <c r="P3130" s="2"/>
      <c r="Q3130" s="2"/>
      <c r="R3130" s="2"/>
      <c r="S3130" s="2"/>
      <c r="T3130" s="2"/>
      <c r="U3130" s="2"/>
      <c r="V3130" s="2"/>
    </row>
    <row r="3131" spans="1:22" s="127" customFormat="1" x14ac:dyDescent="0.25">
      <c r="A3131"/>
      <c r="B3131"/>
      <c r="C3131"/>
      <c r="D3131"/>
      <c r="E3131"/>
      <c r="F3131"/>
      <c r="G3131"/>
      <c r="H3131"/>
      <c r="I3131"/>
      <c r="J3131"/>
      <c r="K3131"/>
      <c r="L3131"/>
      <c r="M3131" s="2"/>
      <c r="N3131" s="2"/>
      <c r="O3131" s="2"/>
      <c r="P3131" s="2"/>
      <c r="Q3131" s="2"/>
      <c r="R3131" s="2"/>
      <c r="S3131" s="2"/>
      <c r="T3131" s="2"/>
      <c r="U3131" s="2"/>
      <c r="V3131" s="2"/>
    </row>
    <row r="3132" spans="1:22" s="127" customFormat="1" x14ac:dyDescent="0.25">
      <c r="A3132"/>
      <c r="B3132"/>
      <c r="C3132"/>
      <c r="D3132"/>
      <c r="E3132"/>
      <c r="F3132"/>
      <c r="G3132"/>
      <c r="H3132"/>
      <c r="I3132"/>
      <c r="J3132"/>
      <c r="K3132"/>
      <c r="L3132"/>
      <c r="M3132" s="2"/>
      <c r="N3132" s="2"/>
      <c r="O3132" s="2"/>
      <c r="P3132" s="2"/>
      <c r="Q3132" s="2"/>
      <c r="R3132" s="2"/>
      <c r="S3132" s="2"/>
      <c r="T3132" s="2"/>
      <c r="U3132" s="2"/>
      <c r="V3132" s="2"/>
    </row>
    <row r="3133" spans="1:22" s="127" customFormat="1" x14ac:dyDescent="0.25">
      <c r="A3133"/>
      <c r="B3133"/>
      <c r="C3133"/>
      <c r="D3133"/>
      <c r="E3133"/>
      <c r="F3133"/>
      <c r="G3133"/>
      <c r="H3133"/>
      <c r="I3133"/>
      <c r="J3133"/>
      <c r="K3133"/>
      <c r="L3133"/>
      <c r="M3133" s="2"/>
      <c r="N3133" s="2"/>
      <c r="O3133" s="2"/>
      <c r="P3133" s="2"/>
      <c r="Q3133" s="2"/>
      <c r="R3133" s="2"/>
      <c r="S3133" s="2"/>
      <c r="T3133" s="2"/>
      <c r="U3133" s="2"/>
      <c r="V3133" s="2"/>
    </row>
    <row r="3134" spans="1:22" s="127" customFormat="1" x14ac:dyDescent="0.25">
      <c r="A3134"/>
      <c r="B3134"/>
      <c r="C3134"/>
      <c r="D3134"/>
      <c r="E3134"/>
      <c r="F3134"/>
      <c r="G3134"/>
      <c r="H3134"/>
      <c r="I3134"/>
      <c r="J3134"/>
      <c r="K3134"/>
      <c r="L3134"/>
      <c r="M3134" s="2"/>
      <c r="N3134" s="2"/>
      <c r="O3134" s="2"/>
      <c r="P3134" s="2"/>
      <c r="Q3134" s="2"/>
      <c r="R3134" s="2"/>
      <c r="S3134" s="2"/>
      <c r="T3134" s="2"/>
      <c r="U3134" s="2"/>
      <c r="V3134" s="2"/>
    </row>
    <row r="3135" spans="1:22" s="127" customFormat="1" x14ac:dyDescent="0.25">
      <c r="A3135"/>
      <c r="B3135"/>
      <c r="C3135"/>
      <c r="D3135"/>
      <c r="E3135"/>
      <c r="F3135"/>
      <c r="G3135"/>
      <c r="H3135"/>
      <c r="I3135"/>
      <c r="J3135"/>
      <c r="K3135"/>
      <c r="L3135"/>
      <c r="M3135" s="2"/>
      <c r="N3135" s="2"/>
      <c r="O3135" s="2"/>
      <c r="P3135" s="2"/>
      <c r="Q3135" s="2"/>
      <c r="R3135" s="2"/>
      <c r="S3135" s="2"/>
      <c r="T3135" s="2"/>
      <c r="U3135" s="2"/>
      <c r="V3135" s="2"/>
    </row>
    <row r="3136" spans="1:22" s="127" customFormat="1" x14ac:dyDescent="0.25">
      <c r="A3136"/>
      <c r="B3136"/>
      <c r="C3136"/>
      <c r="D3136"/>
      <c r="E3136"/>
      <c r="F3136"/>
      <c r="G3136"/>
      <c r="H3136"/>
      <c r="I3136"/>
      <c r="J3136"/>
      <c r="K3136"/>
      <c r="L3136"/>
      <c r="M3136" s="2"/>
      <c r="N3136" s="2"/>
      <c r="O3136" s="2"/>
      <c r="P3136" s="2"/>
      <c r="Q3136" s="2"/>
      <c r="R3136" s="2"/>
      <c r="S3136" s="2"/>
      <c r="T3136" s="2"/>
      <c r="U3136" s="2"/>
      <c r="V3136" s="2"/>
    </row>
    <row r="3137" spans="1:22" s="127" customFormat="1" x14ac:dyDescent="0.25">
      <c r="A3137"/>
      <c r="B3137"/>
      <c r="C3137"/>
      <c r="D3137"/>
      <c r="E3137"/>
      <c r="F3137"/>
      <c r="G3137"/>
      <c r="H3137"/>
      <c r="I3137"/>
      <c r="J3137"/>
      <c r="K3137"/>
      <c r="L3137"/>
      <c r="M3137" s="2"/>
      <c r="N3137" s="2"/>
      <c r="O3137" s="2"/>
      <c r="P3137" s="2"/>
      <c r="Q3137" s="2"/>
      <c r="R3137" s="2"/>
      <c r="S3137" s="2"/>
      <c r="T3137" s="2"/>
      <c r="U3137" s="2"/>
      <c r="V3137" s="2"/>
    </row>
    <row r="3138" spans="1:22" s="127" customFormat="1" x14ac:dyDescent="0.25">
      <c r="A3138"/>
      <c r="B3138"/>
      <c r="C3138"/>
      <c r="D3138"/>
      <c r="E3138"/>
      <c r="F3138"/>
      <c r="G3138"/>
      <c r="H3138"/>
      <c r="I3138"/>
      <c r="J3138"/>
      <c r="K3138"/>
      <c r="L3138"/>
      <c r="M3138" s="2"/>
      <c r="N3138" s="2"/>
      <c r="O3138" s="2"/>
      <c r="P3138" s="2"/>
      <c r="Q3138" s="2"/>
      <c r="R3138" s="2"/>
      <c r="S3138" s="2"/>
      <c r="T3138" s="2"/>
      <c r="U3138" s="2"/>
      <c r="V3138" s="2"/>
    </row>
    <row r="3139" spans="1:22" s="127" customFormat="1" x14ac:dyDescent="0.25">
      <c r="A3139"/>
      <c r="B3139"/>
      <c r="C3139"/>
      <c r="D3139"/>
      <c r="E3139"/>
      <c r="F3139"/>
      <c r="G3139"/>
      <c r="H3139"/>
      <c r="I3139"/>
      <c r="J3139"/>
      <c r="K3139"/>
      <c r="L3139"/>
      <c r="M3139" s="2"/>
      <c r="N3139" s="2"/>
      <c r="O3139" s="2"/>
      <c r="P3139" s="2"/>
      <c r="Q3139" s="2"/>
      <c r="R3139" s="2"/>
      <c r="S3139" s="2"/>
      <c r="T3139" s="2"/>
      <c r="U3139" s="2"/>
      <c r="V3139" s="2"/>
    </row>
    <row r="3140" spans="1:22" s="127" customFormat="1" x14ac:dyDescent="0.25">
      <c r="A3140"/>
      <c r="B3140"/>
      <c r="C3140"/>
      <c r="D3140"/>
      <c r="E3140"/>
      <c r="F3140"/>
      <c r="G3140"/>
      <c r="H3140"/>
      <c r="I3140"/>
      <c r="J3140"/>
      <c r="K3140"/>
      <c r="L3140"/>
      <c r="M3140" s="2"/>
      <c r="N3140" s="2"/>
      <c r="O3140" s="2"/>
      <c r="P3140" s="2"/>
      <c r="Q3140" s="2"/>
      <c r="R3140" s="2"/>
      <c r="S3140" s="2"/>
      <c r="T3140" s="2"/>
      <c r="U3140" s="2"/>
      <c r="V3140" s="2"/>
    </row>
    <row r="3141" spans="1:22" s="127" customFormat="1" x14ac:dyDescent="0.25">
      <c r="A3141"/>
      <c r="B3141"/>
      <c r="C3141"/>
      <c r="D3141"/>
      <c r="E3141"/>
      <c r="F3141"/>
      <c r="G3141"/>
      <c r="H3141"/>
      <c r="I3141"/>
      <c r="J3141"/>
      <c r="K3141"/>
      <c r="L3141"/>
      <c r="M3141" s="2"/>
      <c r="N3141" s="2"/>
      <c r="O3141" s="2"/>
      <c r="P3141" s="2"/>
      <c r="Q3141" s="2"/>
      <c r="R3141" s="2"/>
      <c r="S3141" s="2"/>
      <c r="T3141" s="2"/>
      <c r="U3141" s="2"/>
      <c r="V3141" s="2"/>
    </row>
    <row r="3142" spans="1:22" s="127" customFormat="1" x14ac:dyDescent="0.25">
      <c r="A3142"/>
      <c r="B3142"/>
      <c r="C3142"/>
      <c r="D3142"/>
      <c r="E3142"/>
      <c r="F3142"/>
      <c r="G3142"/>
      <c r="H3142"/>
      <c r="I3142"/>
      <c r="J3142"/>
      <c r="K3142"/>
      <c r="L3142"/>
      <c r="M3142" s="2"/>
      <c r="N3142" s="2"/>
      <c r="O3142" s="2"/>
      <c r="P3142" s="2"/>
      <c r="Q3142" s="2"/>
      <c r="R3142" s="2"/>
      <c r="S3142" s="2"/>
      <c r="T3142" s="2"/>
      <c r="U3142" s="2"/>
      <c r="V3142" s="2"/>
    </row>
    <row r="3143" spans="1:22" s="127" customFormat="1" x14ac:dyDescent="0.25">
      <c r="A3143"/>
      <c r="B3143"/>
      <c r="C3143"/>
      <c r="D3143"/>
      <c r="E3143"/>
      <c r="F3143"/>
      <c r="G3143"/>
      <c r="H3143"/>
      <c r="I3143"/>
      <c r="J3143"/>
      <c r="K3143"/>
      <c r="L3143"/>
      <c r="M3143" s="2"/>
      <c r="N3143" s="2"/>
      <c r="O3143" s="2"/>
      <c r="P3143" s="2"/>
      <c r="Q3143" s="2"/>
      <c r="R3143" s="2"/>
      <c r="S3143" s="2"/>
      <c r="T3143" s="2"/>
      <c r="U3143" s="2"/>
      <c r="V3143" s="2"/>
    </row>
    <row r="3144" spans="1:22" s="127" customFormat="1" x14ac:dyDescent="0.25">
      <c r="A3144"/>
      <c r="B3144"/>
      <c r="C3144"/>
      <c r="D3144"/>
      <c r="E3144"/>
      <c r="F3144"/>
      <c r="G3144"/>
      <c r="H3144"/>
      <c r="I3144"/>
      <c r="J3144"/>
      <c r="K3144"/>
      <c r="L3144"/>
      <c r="M3144" s="2"/>
      <c r="N3144" s="2"/>
      <c r="O3144" s="2"/>
      <c r="P3144" s="2"/>
      <c r="Q3144" s="2"/>
      <c r="R3144" s="2"/>
      <c r="S3144" s="2"/>
      <c r="T3144" s="2"/>
      <c r="U3144" s="2"/>
      <c r="V3144" s="2"/>
    </row>
    <row r="3145" spans="1:22" s="127" customFormat="1" x14ac:dyDescent="0.25">
      <c r="A3145"/>
      <c r="B3145"/>
      <c r="C3145"/>
      <c r="D3145"/>
      <c r="E3145"/>
      <c r="F3145"/>
      <c r="G3145"/>
      <c r="H3145"/>
      <c r="I3145"/>
      <c r="J3145"/>
      <c r="K3145"/>
      <c r="L3145"/>
      <c r="M3145" s="2"/>
      <c r="N3145" s="2"/>
      <c r="O3145" s="2"/>
      <c r="P3145" s="2"/>
      <c r="Q3145" s="2"/>
      <c r="R3145" s="2"/>
      <c r="S3145" s="2"/>
      <c r="T3145" s="2"/>
      <c r="U3145" s="2"/>
      <c r="V3145" s="2"/>
    </row>
    <row r="3146" spans="1:22" s="127" customFormat="1" x14ac:dyDescent="0.25">
      <c r="A3146"/>
      <c r="B3146"/>
      <c r="C3146"/>
      <c r="D3146"/>
      <c r="E3146"/>
      <c r="F3146"/>
      <c r="G3146"/>
      <c r="H3146"/>
      <c r="I3146"/>
      <c r="J3146"/>
      <c r="K3146"/>
      <c r="L3146"/>
      <c r="M3146" s="2"/>
      <c r="N3146" s="2"/>
      <c r="O3146" s="2"/>
      <c r="P3146" s="2"/>
      <c r="Q3146" s="2"/>
      <c r="R3146" s="2"/>
      <c r="S3146" s="2"/>
      <c r="T3146" s="2"/>
      <c r="U3146" s="2"/>
      <c r="V3146" s="2"/>
    </row>
    <row r="3147" spans="1:22" s="127" customFormat="1" x14ac:dyDescent="0.25">
      <c r="A3147"/>
      <c r="B3147"/>
      <c r="C3147"/>
      <c r="D3147"/>
      <c r="E3147"/>
      <c r="F3147"/>
      <c r="G3147"/>
      <c r="H3147"/>
      <c r="I3147"/>
      <c r="J3147"/>
      <c r="K3147"/>
      <c r="L3147"/>
      <c r="M3147" s="2"/>
      <c r="N3147" s="2"/>
      <c r="O3147" s="2"/>
      <c r="P3147" s="2"/>
      <c r="Q3147" s="2"/>
      <c r="R3147" s="2"/>
      <c r="S3147" s="2"/>
      <c r="T3147" s="2"/>
      <c r="U3147" s="2"/>
      <c r="V3147" s="2"/>
    </row>
    <row r="3148" spans="1:22" s="127" customFormat="1" x14ac:dyDescent="0.25">
      <c r="A3148"/>
      <c r="B3148"/>
      <c r="C3148"/>
      <c r="D3148"/>
      <c r="E3148"/>
      <c r="F3148"/>
      <c r="G3148"/>
      <c r="H3148"/>
      <c r="I3148"/>
      <c r="J3148"/>
      <c r="K3148"/>
      <c r="L3148"/>
      <c r="M3148" s="2"/>
      <c r="N3148" s="2"/>
      <c r="O3148" s="2"/>
      <c r="P3148" s="2"/>
      <c r="Q3148" s="2"/>
      <c r="R3148" s="2"/>
      <c r="S3148" s="2"/>
      <c r="T3148" s="2"/>
      <c r="U3148" s="2"/>
      <c r="V3148" s="2"/>
    </row>
    <row r="3149" spans="1:22" s="127" customFormat="1" x14ac:dyDescent="0.25">
      <c r="A3149"/>
      <c r="B3149"/>
      <c r="C3149"/>
      <c r="D3149"/>
      <c r="E3149"/>
      <c r="F3149"/>
      <c r="G3149"/>
      <c r="H3149"/>
      <c r="I3149"/>
      <c r="J3149"/>
      <c r="K3149"/>
      <c r="L3149"/>
      <c r="M3149" s="2"/>
      <c r="N3149" s="2"/>
      <c r="O3149" s="2"/>
      <c r="P3149" s="2"/>
      <c r="Q3149" s="2"/>
      <c r="R3149" s="2"/>
      <c r="S3149" s="2"/>
      <c r="T3149" s="2"/>
      <c r="U3149" s="2"/>
      <c r="V3149" s="2"/>
    </row>
    <row r="3150" spans="1:22" s="127" customFormat="1" x14ac:dyDescent="0.25">
      <c r="A3150"/>
      <c r="B3150"/>
      <c r="C3150"/>
      <c r="D3150"/>
      <c r="E3150"/>
      <c r="F3150"/>
      <c r="G3150"/>
      <c r="H3150"/>
      <c r="I3150"/>
      <c r="J3150"/>
      <c r="K3150"/>
      <c r="L3150"/>
      <c r="M3150" s="2"/>
      <c r="N3150" s="2"/>
      <c r="O3150" s="2"/>
      <c r="P3150" s="2"/>
      <c r="Q3150" s="2"/>
      <c r="R3150" s="2"/>
      <c r="S3150" s="2"/>
      <c r="T3150" s="2"/>
      <c r="U3150" s="2"/>
      <c r="V3150" s="2"/>
    </row>
    <row r="3151" spans="1:22" s="127" customFormat="1" x14ac:dyDescent="0.25">
      <c r="A3151"/>
      <c r="B3151"/>
      <c r="C3151"/>
      <c r="D3151"/>
      <c r="E3151"/>
      <c r="F3151"/>
      <c r="G3151"/>
      <c r="H3151"/>
      <c r="I3151"/>
      <c r="J3151"/>
      <c r="K3151"/>
      <c r="L3151"/>
      <c r="M3151" s="2"/>
      <c r="N3151" s="2"/>
      <c r="O3151" s="2"/>
      <c r="P3151" s="2"/>
      <c r="Q3151" s="2"/>
      <c r="R3151" s="2"/>
      <c r="S3151" s="2"/>
      <c r="T3151" s="2"/>
      <c r="U3151" s="2"/>
      <c r="V3151" s="2"/>
    </row>
    <row r="3152" spans="1:22" s="127" customFormat="1" x14ac:dyDescent="0.25">
      <c r="A3152"/>
      <c r="B3152"/>
      <c r="C3152"/>
      <c r="D3152"/>
      <c r="E3152"/>
      <c r="F3152"/>
      <c r="G3152"/>
      <c r="H3152"/>
      <c r="I3152"/>
      <c r="J3152"/>
      <c r="K3152"/>
      <c r="L3152"/>
      <c r="M3152" s="2"/>
      <c r="N3152" s="2"/>
      <c r="O3152" s="2"/>
      <c r="P3152" s="2"/>
      <c r="Q3152" s="2"/>
      <c r="R3152" s="2"/>
      <c r="S3152" s="2"/>
      <c r="T3152" s="2"/>
      <c r="U3152" s="2"/>
      <c r="V3152" s="2"/>
    </row>
    <row r="3153" spans="1:22" s="127" customFormat="1" x14ac:dyDescent="0.25">
      <c r="A3153"/>
      <c r="B3153"/>
      <c r="C3153"/>
      <c r="D3153"/>
      <c r="E3153"/>
      <c r="F3153"/>
      <c r="G3153"/>
      <c r="H3153"/>
      <c r="I3153"/>
      <c r="J3153"/>
      <c r="K3153"/>
      <c r="L3153"/>
      <c r="M3153" s="2"/>
      <c r="N3153" s="2"/>
      <c r="O3153" s="2"/>
      <c r="P3153" s="2"/>
      <c r="Q3153" s="2"/>
      <c r="R3153" s="2"/>
      <c r="S3153" s="2"/>
      <c r="T3153" s="2"/>
      <c r="U3153" s="2"/>
      <c r="V3153" s="2"/>
    </row>
    <row r="3154" spans="1:22" s="127" customFormat="1" x14ac:dyDescent="0.25">
      <c r="A3154"/>
      <c r="B3154"/>
      <c r="C3154"/>
      <c r="D3154"/>
      <c r="E3154"/>
      <c r="F3154"/>
      <c r="G3154"/>
      <c r="H3154"/>
      <c r="I3154"/>
      <c r="J3154"/>
      <c r="K3154"/>
      <c r="L3154"/>
      <c r="M3154" s="2"/>
      <c r="N3154" s="2"/>
      <c r="O3154" s="2"/>
      <c r="P3154" s="2"/>
      <c r="Q3154" s="2"/>
      <c r="R3154" s="2"/>
      <c r="S3154" s="2"/>
      <c r="T3154" s="2"/>
      <c r="U3154" s="2"/>
      <c r="V3154" s="2"/>
    </row>
    <row r="3155" spans="1:22" s="127" customFormat="1" x14ac:dyDescent="0.25">
      <c r="A3155"/>
      <c r="B3155"/>
      <c r="C3155"/>
      <c r="D3155"/>
      <c r="E3155"/>
      <c r="F3155"/>
      <c r="G3155"/>
      <c r="H3155"/>
      <c r="I3155"/>
      <c r="J3155"/>
      <c r="K3155"/>
      <c r="L3155"/>
      <c r="M3155" s="2"/>
      <c r="N3155" s="2"/>
      <c r="O3155" s="2"/>
      <c r="P3155" s="2"/>
      <c r="Q3155" s="2"/>
      <c r="R3155" s="2"/>
      <c r="S3155" s="2"/>
      <c r="T3155" s="2"/>
      <c r="U3155" s="2"/>
      <c r="V3155" s="2"/>
    </row>
    <row r="3156" spans="1:22" s="127" customFormat="1" x14ac:dyDescent="0.25">
      <c r="A3156"/>
      <c r="B3156"/>
      <c r="C3156"/>
      <c r="D3156"/>
      <c r="E3156"/>
      <c r="F3156"/>
      <c r="G3156"/>
      <c r="H3156"/>
      <c r="I3156"/>
      <c r="J3156"/>
      <c r="K3156"/>
      <c r="L3156"/>
      <c r="M3156" s="2"/>
      <c r="N3156" s="2"/>
      <c r="O3156" s="2"/>
      <c r="P3156" s="2"/>
      <c r="Q3156" s="2"/>
      <c r="R3156" s="2"/>
      <c r="S3156" s="2"/>
      <c r="T3156" s="2"/>
      <c r="U3156" s="2"/>
      <c r="V3156" s="2"/>
    </row>
    <row r="3157" spans="1:22" s="127" customFormat="1" x14ac:dyDescent="0.25">
      <c r="A3157"/>
      <c r="B3157"/>
      <c r="C3157"/>
      <c r="D3157"/>
      <c r="E3157"/>
      <c r="F3157"/>
      <c r="G3157"/>
      <c r="H3157"/>
      <c r="I3157"/>
      <c r="J3157"/>
      <c r="K3157"/>
      <c r="L3157"/>
      <c r="M3157" s="2"/>
      <c r="N3157" s="2"/>
      <c r="O3157" s="2"/>
      <c r="P3157" s="2"/>
      <c r="Q3157" s="2"/>
      <c r="R3157" s="2"/>
      <c r="S3157" s="2"/>
      <c r="T3157" s="2"/>
      <c r="U3157" s="2"/>
      <c r="V3157" s="2"/>
    </row>
    <row r="3158" spans="1:22" s="127" customFormat="1" x14ac:dyDescent="0.25">
      <c r="A3158"/>
      <c r="B3158"/>
      <c r="C3158"/>
      <c r="D3158"/>
      <c r="E3158"/>
      <c r="F3158"/>
      <c r="G3158"/>
      <c r="H3158"/>
      <c r="I3158"/>
      <c r="J3158"/>
      <c r="K3158"/>
      <c r="L3158"/>
      <c r="M3158" s="2"/>
      <c r="N3158" s="2"/>
      <c r="O3158" s="2"/>
      <c r="P3158" s="2"/>
      <c r="Q3158" s="2"/>
      <c r="R3158" s="2"/>
      <c r="S3158" s="2"/>
      <c r="T3158" s="2"/>
      <c r="U3158" s="2"/>
      <c r="V3158" s="2"/>
    </row>
    <row r="3159" spans="1:22" s="127" customFormat="1" x14ac:dyDescent="0.25">
      <c r="A3159"/>
      <c r="B3159"/>
      <c r="C3159"/>
      <c r="D3159"/>
      <c r="E3159"/>
      <c r="F3159"/>
      <c r="G3159"/>
      <c r="H3159"/>
      <c r="I3159"/>
      <c r="J3159"/>
      <c r="K3159"/>
      <c r="L3159"/>
      <c r="M3159" s="2"/>
      <c r="N3159" s="2"/>
      <c r="O3159" s="2"/>
      <c r="P3159" s="2"/>
      <c r="Q3159" s="2"/>
      <c r="R3159" s="2"/>
      <c r="S3159" s="2"/>
      <c r="T3159" s="2"/>
      <c r="U3159" s="2"/>
      <c r="V3159" s="2"/>
    </row>
    <row r="3160" spans="1:22" s="127" customFormat="1" x14ac:dyDescent="0.25">
      <c r="A3160"/>
      <c r="B3160"/>
      <c r="C3160"/>
      <c r="D3160"/>
      <c r="E3160"/>
      <c r="F3160"/>
      <c r="G3160"/>
      <c r="H3160"/>
      <c r="I3160"/>
      <c r="J3160"/>
      <c r="K3160"/>
      <c r="L3160"/>
      <c r="M3160" s="2"/>
      <c r="N3160" s="2"/>
      <c r="O3160" s="2"/>
      <c r="P3160" s="2"/>
      <c r="Q3160" s="2"/>
      <c r="R3160" s="2"/>
      <c r="S3160" s="2"/>
      <c r="T3160" s="2"/>
      <c r="U3160" s="2"/>
      <c r="V3160" s="2"/>
    </row>
    <row r="3161" spans="1:22" s="127" customFormat="1" x14ac:dyDescent="0.25">
      <c r="A3161"/>
      <c r="B3161"/>
      <c r="C3161"/>
      <c r="D3161"/>
      <c r="E3161"/>
      <c r="F3161"/>
      <c r="G3161"/>
      <c r="H3161"/>
      <c r="I3161"/>
      <c r="J3161"/>
      <c r="K3161"/>
      <c r="L3161"/>
      <c r="M3161" s="2"/>
      <c r="N3161" s="2"/>
      <c r="O3161" s="2"/>
      <c r="P3161" s="2"/>
      <c r="Q3161" s="2"/>
      <c r="R3161" s="2"/>
      <c r="S3161" s="2"/>
      <c r="T3161" s="2"/>
      <c r="U3161" s="2"/>
      <c r="V3161" s="2"/>
    </row>
    <row r="3162" spans="1:22" s="127" customFormat="1" x14ac:dyDescent="0.25">
      <c r="A3162"/>
      <c r="B3162"/>
      <c r="C3162"/>
      <c r="D3162"/>
      <c r="E3162"/>
      <c r="F3162"/>
      <c r="G3162"/>
      <c r="H3162"/>
      <c r="I3162"/>
      <c r="J3162"/>
      <c r="K3162"/>
      <c r="L3162"/>
      <c r="M3162" s="2"/>
      <c r="N3162" s="2"/>
      <c r="O3162" s="2"/>
      <c r="P3162" s="2"/>
      <c r="Q3162" s="2"/>
      <c r="R3162" s="2"/>
      <c r="S3162" s="2"/>
      <c r="T3162" s="2"/>
      <c r="U3162" s="2"/>
      <c r="V3162" s="2"/>
    </row>
    <row r="3163" spans="1:22" s="127" customFormat="1" x14ac:dyDescent="0.25">
      <c r="A3163"/>
      <c r="B3163"/>
      <c r="C3163"/>
      <c r="D3163"/>
      <c r="E3163"/>
      <c r="F3163"/>
      <c r="G3163"/>
      <c r="H3163"/>
      <c r="I3163"/>
      <c r="J3163"/>
      <c r="K3163"/>
      <c r="L3163"/>
      <c r="M3163" s="2"/>
      <c r="N3163" s="2"/>
      <c r="O3163" s="2"/>
      <c r="P3163" s="2"/>
      <c r="Q3163" s="2"/>
      <c r="R3163" s="2"/>
      <c r="S3163" s="2"/>
      <c r="T3163" s="2"/>
      <c r="U3163" s="2"/>
      <c r="V3163" s="2"/>
    </row>
    <row r="3164" spans="1:22" s="127" customFormat="1" x14ac:dyDescent="0.25">
      <c r="A3164"/>
      <c r="B3164"/>
      <c r="C3164"/>
      <c r="D3164"/>
      <c r="E3164"/>
      <c r="F3164"/>
      <c r="G3164"/>
      <c r="H3164"/>
      <c r="I3164"/>
      <c r="J3164"/>
      <c r="K3164"/>
      <c r="L3164"/>
      <c r="M3164" s="2"/>
      <c r="N3164" s="2"/>
      <c r="O3164" s="2"/>
      <c r="P3164" s="2"/>
      <c r="Q3164" s="2"/>
      <c r="R3164" s="2"/>
      <c r="S3164" s="2"/>
      <c r="T3164" s="2"/>
      <c r="U3164" s="2"/>
      <c r="V3164" s="2"/>
    </row>
    <row r="3165" spans="1:22" s="127" customFormat="1" x14ac:dyDescent="0.25">
      <c r="A3165"/>
      <c r="B3165"/>
      <c r="C3165"/>
      <c r="D3165"/>
      <c r="E3165"/>
      <c r="F3165"/>
      <c r="G3165"/>
      <c r="H3165"/>
      <c r="I3165"/>
      <c r="J3165"/>
      <c r="K3165"/>
      <c r="L3165"/>
      <c r="M3165" s="2"/>
      <c r="N3165" s="2"/>
      <c r="O3165" s="2"/>
      <c r="P3165" s="2"/>
      <c r="Q3165" s="2"/>
      <c r="R3165" s="2"/>
      <c r="S3165" s="2"/>
      <c r="T3165" s="2"/>
      <c r="U3165" s="2"/>
      <c r="V3165" s="2"/>
    </row>
    <row r="3166" spans="1:22" s="127" customFormat="1" x14ac:dyDescent="0.25">
      <c r="A3166"/>
      <c r="B3166"/>
      <c r="C3166"/>
      <c r="D3166"/>
      <c r="E3166"/>
      <c r="F3166"/>
      <c r="G3166"/>
      <c r="H3166"/>
      <c r="I3166"/>
      <c r="J3166"/>
      <c r="K3166"/>
      <c r="L3166"/>
      <c r="M3166" s="2"/>
      <c r="N3166" s="2"/>
      <c r="O3166" s="2"/>
      <c r="P3166" s="2"/>
      <c r="Q3166" s="2"/>
      <c r="R3166" s="2"/>
      <c r="S3166" s="2"/>
      <c r="T3166" s="2"/>
      <c r="U3166" s="2"/>
      <c r="V3166" s="2"/>
    </row>
    <row r="3167" spans="1:22" s="127" customFormat="1" x14ac:dyDescent="0.25">
      <c r="A3167"/>
      <c r="B3167"/>
      <c r="C3167"/>
      <c r="D3167"/>
      <c r="E3167"/>
      <c r="F3167"/>
      <c r="G3167"/>
      <c r="H3167"/>
      <c r="I3167"/>
      <c r="J3167"/>
      <c r="K3167"/>
      <c r="L3167"/>
      <c r="M3167" s="2"/>
      <c r="N3167" s="2"/>
      <c r="O3167" s="2"/>
      <c r="P3167" s="2"/>
      <c r="Q3167" s="2"/>
      <c r="R3167" s="2"/>
      <c r="S3167" s="2"/>
      <c r="T3167" s="2"/>
      <c r="U3167" s="2"/>
      <c r="V3167" s="2"/>
    </row>
    <row r="3168" spans="1:22" s="127" customFormat="1" x14ac:dyDescent="0.25">
      <c r="A3168"/>
      <c r="B3168"/>
      <c r="C3168"/>
      <c r="D3168"/>
      <c r="E3168"/>
      <c r="F3168"/>
      <c r="G3168"/>
      <c r="H3168"/>
      <c r="I3168"/>
      <c r="J3168"/>
      <c r="K3168"/>
      <c r="L3168"/>
      <c r="M3168" s="2"/>
      <c r="N3168" s="2"/>
      <c r="O3168" s="2"/>
      <c r="P3168" s="2"/>
      <c r="Q3168" s="2"/>
      <c r="R3168" s="2"/>
      <c r="S3168" s="2"/>
      <c r="T3168" s="2"/>
      <c r="U3168" s="2"/>
      <c r="V3168" s="2"/>
    </row>
    <row r="3169" spans="1:22" s="127" customFormat="1" x14ac:dyDescent="0.25">
      <c r="A3169"/>
      <c r="B3169"/>
      <c r="C3169"/>
      <c r="D3169"/>
      <c r="E3169"/>
      <c r="F3169"/>
      <c r="G3169"/>
      <c r="H3169"/>
      <c r="I3169"/>
      <c r="J3169"/>
      <c r="K3169"/>
      <c r="L3169"/>
      <c r="M3169" s="2"/>
      <c r="N3169" s="2"/>
      <c r="O3169" s="2"/>
      <c r="P3169" s="2"/>
      <c r="Q3169" s="2"/>
      <c r="R3169" s="2"/>
      <c r="S3169" s="2"/>
      <c r="T3169" s="2"/>
      <c r="U3169" s="2"/>
      <c r="V3169" s="2"/>
    </row>
    <row r="3170" spans="1:22" s="127" customFormat="1" x14ac:dyDescent="0.25">
      <c r="A3170"/>
      <c r="B3170"/>
      <c r="C3170"/>
      <c r="D3170"/>
      <c r="E3170"/>
      <c r="F3170"/>
      <c r="G3170"/>
      <c r="H3170"/>
      <c r="I3170"/>
      <c r="J3170"/>
      <c r="K3170"/>
      <c r="L3170"/>
      <c r="M3170" s="2"/>
      <c r="N3170" s="2"/>
      <c r="O3170" s="2"/>
      <c r="P3170" s="2"/>
      <c r="Q3170" s="2"/>
      <c r="R3170" s="2"/>
      <c r="S3170" s="2"/>
      <c r="T3170" s="2"/>
      <c r="U3170" s="2"/>
      <c r="V3170" s="2"/>
    </row>
    <row r="3171" spans="1:22" s="127" customFormat="1" x14ac:dyDescent="0.25">
      <c r="A3171"/>
      <c r="B3171"/>
      <c r="C3171"/>
      <c r="D3171"/>
      <c r="E3171"/>
      <c r="F3171"/>
      <c r="G3171"/>
      <c r="H3171"/>
      <c r="I3171"/>
      <c r="J3171"/>
      <c r="K3171"/>
      <c r="L3171"/>
      <c r="M3171" s="2"/>
      <c r="N3171" s="2"/>
      <c r="O3171" s="2"/>
      <c r="P3171" s="2"/>
      <c r="Q3171" s="2"/>
      <c r="R3171" s="2"/>
      <c r="S3171" s="2"/>
      <c r="T3171" s="2"/>
      <c r="U3171" s="2"/>
      <c r="V3171" s="2"/>
    </row>
    <row r="3172" spans="1:22" s="127" customFormat="1" x14ac:dyDescent="0.25">
      <c r="A3172"/>
      <c r="B3172"/>
      <c r="C3172"/>
      <c r="D3172"/>
      <c r="E3172"/>
      <c r="F3172"/>
      <c r="G3172"/>
      <c r="H3172"/>
      <c r="I3172"/>
      <c r="J3172"/>
      <c r="K3172"/>
      <c r="L3172"/>
      <c r="M3172" s="2"/>
      <c r="N3172" s="2"/>
      <c r="O3172" s="2"/>
      <c r="P3172" s="2"/>
      <c r="Q3172" s="2"/>
      <c r="R3172" s="2"/>
      <c r="S3172" s="2"/>
      <c r="T3172" s="2"/>
      <c r="U3172" s="2"/>
      <c r="V3172" s="2"/>
    </row>
    <row r="3173" spans="1:22" s="127" customFormat="1" x14ac:dyDescent="0.25">
      <c r="A3173"/>
      <c r="B3173"/>
      <c r="C3173"/>
      <c r="D3173"/>
      <c r="E3173"/>
      <c r="F3173"/>
      <c r="G3173"/>
      <c r="H3173"/>
      <c r="I3173"/>
      <c r="J3173"/>
      <c r="K3173"/>
      <c r="L3173"/>
      <c r="M3173" s="2"/>
      <c r="N3173" s="2"/>
      <c r="O3173" s="2"/>
      <c r="P3173" s="2"/>
      <c r="Q3173" s="2"/>
      <c r="R3173" s="2"/>
      <c r="S3173" s="2"/>
      <c r="T3173" s="2"/>
      <c r="U3173" s="2"/>
      <c r="V3173" s="2"/>
    </row>
    <row r="3174" spans="1:22" s="127" customFormat="1" x14ac:dyDescent="0.25">
      <c r="A3174"/>
      <c r="B3174"/>
      <c r="C3174"/>
      <c r="D3174"/>
      <c r="E3174"/>
      <c r="F3174"/>
      <c r="G3174"/>
      <c r="H3174"/>
      <c r="I3174"/>
      <c r="J3174"/>
      <c r="K3174"/>
      <c r="L3174"/>
      <c r="M3174" s="2"/>
      <c r="N3174" s="2"/>
      <c r="O3174" s="2"/>
      <c r="P3174" s="2"/>
      <c r="Q3174" s="2"/>
      <c r="R3174" s="2"/>
      <c r="S3174" s="2"/>
      <c r="T3174" s="2"/>
      <c r="U3174" s="2"/>
      <c r="V3174" s="2"/>
    </row>
    <row r="3175" spans="1:22" s="127" customFormat="1" x14ac:dyDescent="0.25">
      <c r="A3175"/>
      <c r="B3175"/>
      <c r="C3175"/>
      <c r="D3175"/>
      <c r="E3175"/>
      <c r="F3175"/>
      <c r="G3175"/>
      <c r="H3175"/>
      <c r="I3175"/>
      <c r="J3175"/>
      <c r="K3175"/>
      <c r="L3175"/>
      <c r="M3175" s="2"/>
      <c r="N3175" s="2"/>
      <c r="O3175" s="2"/>
      <c r="P3175" s="2"/>
      <c r="Q3175" s="2"/>
      <c r="R3175" s="2"/>
      <c r="S3175" s="2"/>
      <c r="T3175" s="2"/>
      <c r="U3175" s="2"/>
      <c r="V3175" s="2"/>
    </row>
    <row r="3176" spans="1:22" s="127" customFormat="1" x14ac:dyDescent="0.25">
      <c r="A3176"/>
      <c r="B3176"/>
      <c r="C3176"/>
      <c r="D3176"/>
      <c r="E3176"/>
      <c r="F3176"/>
      <c r="G3176"/>
      <c r="H3176"/>
      <c r="I3176"/>
      <c r="J3176"/>
      <c r="K3176"/>
      <c r="L3176"/>
      <c r="M3176" s="2"/>
      <c r="N3176" s="2"/>
      <c r="O3176" s="2"/>
      <c r="P3176" s="2"/>
      <c r="Q3176" s="2"/>
      <c r="R3176" s="2"/>
      <c r="S3176" s="2"/>
      <c r="T3176" s="2"/>
      <c r="U3176" s="2"/>
      <c r="V3176" s="2"/>
    </row>
    <row r="3177" spans="1:22" s="127" customFormat="1" x14ac:dyDescent="0.25">
      <c r="A3177"/>
      <c r="B3177"/>
      <c r="C3177"/>
      <c r="D3177"/>
      <c r="E3177"/>
      <c r="F3177"/>
      <c r="G3177"/>
      <c r="H3177"/>
      <c r="I3177"/>
      <c r="J3177"/>
      <c r="K3177"/>
      <c r="L3177"/>
      <c r="M3177" s="2"/>
      <c r="N3177" s="2"/>
      <c r="O3177" s="2"/>
      <c r="P3177" s="2"/>
      <c r="Q3177" s="2"/>
      <c r="R3177" s="2"/>
      <c r="S3177" s="2"/>
      <c r="T3177" s="2"/>
      <c r="U3177" s="2"/>
      <c r="V3177" s="2"/>
    </row>
    <row r="3178" spans="1:22" s="127" customFormat="1" x14ac:dyDescent="0.25">
      <c r="A3178"/>
      <c r="B3178"/>
      <c r="C3178"/>
      <c r="D3178"/>
      <c r="E3178"/>
      <c r="F3178"/>
      <c r="G3178"/>
      <c r="H3178"/>
      <c r="I3178"/>
      <c r="J3178"/>
      <c r="K3178"/>
      <c r="L3178"/>
      <c r="M3178" s="2"/>
      <c r="N3178" s="2"/>
      <c r="O3178" s="2"/>
      <c r="P3178" s="2"/>
      <c r="Q3178" s="2"/>
      <c r="R3178" s="2"/>
      <c r="S3178" s="2"/>
      <c r="T3178" s="2"/>
      <c r="U3178" s="2"/>
      <c r="V3178" s="2"/>
    </row>
    <row r="3179" spans="1:22" s="127" customFormat="1" x14ac:dyDescent="0.25">
      <c r="A3179"/>
      <c r="B3179"/>
      <c r="C3179"/>
      <c r="D3179"/>
      <c r="E3179"/>
      <c r="F3179"/>
      <c r="G3179"/>
      <c r="H3179"/>
      <c r="I3179"/>
      <c r="J3179"/>
      <c r="K3179"/>
      <c r="L3179"/>
      <c r="M3179" s="2"/>
      <c r="N3179" s="2"/>
      <c r="O3179" s="2"/>
      <c r="P3179" s="2"/>
      <c r="Q3179" s="2"/>
      <c r="R3179" s="2"/>
      <c r="S3179" s="2"/>
      <c r="T3179" s="2"/>
      <c r="U3179" s="2"/>
      <c r="V3179" s="2"/>
    </row>
    <row r="3180" spans="1:22" s="127" customFormat="1" x14ac:dyDescent="0.25">
      <c r="A3180"/>
      <c r="B3180"/>
      <c r="C3180"/>
      <c r="D3180"/>
      <c r="E3180"/>
      <c r="F3180"/>
      <c r="G3180"/>
      <c r="H3180"/>
      <c r="I3180"/>
      <c r="J3180"/>
      <c r="K3180"/>
      <c r="L3180"/>
      <c r="M3180" s="2"/>
      <c r="N3180" s="2"/>
      <c r="O3180" s="2"/>
      <c r="P3180" s="2"/>
      <c r="Q3180" s="2"/>
      <c r="R3180" s="2"/>
      <c r="S3180" s="2"/>
      <c r="T3180" s="2"/>
      <c r="U3180" s="2"/>
      <c r="V3180" s="2"/>
    </row>
    <row r="3181" spans="1:22" s="127" customFormat="1" x14ac:dyDescent="0.25">
      <c r="A3181"/>
      <c r="B3181"/>
      <c r="C3181"/>
      <c r="D3181"/>
      <c r="E3181"/>
      <c r="F3181"/>
      <c r="G3181"/>
      <c r="H3181"/>
      <c r="I3181"/>
      <c r="J3181"/>
      <c r="K3181"/>
      <c r="L3181"/>
      <c r="M3181" s="2"/>
      <c r="N3181" s="2"/>
      <c r="O3181" s="2"/>
      <c r="P3181" s="2"/>
      <c r="Q3181" s="2"/>
      <c r="R3181" s="2"/>
      <c r="S3181" s="2"/>
      <c r="T3181" s="2"/>
      <c r="U3181" s="2"/>
      <c r="V3181" s="2"/>
    </row>
    <row r="3182" spans="1:22" s="127" customFormat="1" x14ac:dyDescent="0.25">
      <c r="A3182"/>
      <c r="B3182"/>
      <c r="C3182"/>
      <c r="D3182"/>
      <c r="E3182"/>
      <c r="F3182"/>
      <c r="G3182"/>
      <c r="H3182"/>
      <c r="I3182"/>
      <c r="J3182"/>
      <c r="K3182"/>
      <c r="L3182"/>
      <c r="M3182" s="2"/>
      <c r="N3182" s="2"/>
      <c r="O3182" s="2"/>
      <c r="P3182" s="2"/>
      <c r="Q3182" s="2"/>
      <c r="R3182" s="2"/>
      <c r="S3182" s="2"/>
      <c r="T3182" s="2"/>
      <c r="U3182" s="2"/>
      <c r="V3182" s="2"/>
    </row>
    <row r="3183" spans="1:22" s="127" customFormat="1" x14ac:dyDescent="0.25">
      <c r="A3183"/>
      <c r="B3183"/>
      <c r="C3183"/>
      <c r="D3183"/>
      <c r="E3183"/>
      <c r="F3183"/>
      <c r="G3183"/>
      <c r="H3183"/>
      <c r="I3183"/>
      <c r="J3183"/>
      <c r="K3183"/>
      <c r="L3183"/>
      <c r="M3183" s="2"/>
      <c r="N3183" s="2"/>
      <c r="O3183" s="2"/>
      <c r="P3183" s="2"/>
      <c r="Q3183" s="2"/>
      <c r="R3183" s="2"/>
      <c r="S3183" s="2"/>
      <c r="T3183" s="2"/>
      <c r="U3183" s="2"/>
      <c r="V3183" s="2"/>
    </row>
    <row r="3184" spans="1:22" s="127" customFormat="1" x14ac:dyDescent="0.25">
      <c r="A3184"/>
      <c r="B3184"/>
      <c r="C3184"/>
      <c r="D3184"/>
      <c r="E3184"/>
      <c r="F3184"/>
      <c r="G3184"/>
      <c r="H3184"/>
      <c r="I3184"/>
      <c r="J3184"/>
      <c r="K3184"/>
      <c r="L3184"/>
      <c r="M3184" s="2"/>
      <c r="N3184" s="2"/>
      <c r="O3184" s="2"/>
      <c r="P3184" s="2"/>
      <c r="Q3184" s="2"/>
      <c r="R3184" s="2"/>
      <c r="S3184" s="2"/>
      <c r="T3184" s="2"/>
      <c r="U3184" s="2"/>
      <c r="V3184" s="2"/>
    </row>
    <row r="3185" spans="1:22" s="127" customFormat="1" x14ac:dyDescent="0.25">
      <c r="A3185"/>
      <c r="B3185"/>
      <c r="C3185"/>
      <c r="D3185"/>
      <c r="E3185"/>
      <c r="F3185"/>
      <c r="G3185"/>
      <c r="H3185"/>
      <c r="I3185"/>
      <c r="J3185"/>
      <c r="K3185"/>
      <c r="L3185"/>
      <c r="M3185" s="2"/>
      <c r="N3185" s="2"/>
      <c r="O3185" s="2"/>
      <c r="P3185" s="2"/>
      <c r="Q3185" s="2"/>
      <c r="R3185" s="2"/>
      <c r="S3185" s="2"/>
      <c r="T3185" s="2"/>
      <c r="U3185" s="2"/>
      <c r="V3185" s="2"/>
    </row>
    <row r="3186" spans="1:22" s="127" customFormat="1" x14ac:dyDescent="0.25">
      <c r="A3186"/>
      <c r="B3186"/>
      <c r="C3186"/>
      <c r="D3186"/>
      <c r="E3186"/>
      <c r="F3186"/>
      <c r="G3186"/>
      <c r="H3186"/>
      <c r="I3186"/>
      <c r="J3186"/>
      <c r="K3186"/>
      <c r="L3186"/>
      <c r="M3186" s="2"/>
      <c r="N3186" s="2"/>
      <c r="O3186" s="2"/>
      <c r="P3186" s="2"/>
      <c r="Q3186" s="2"/>
      <c r="R3186" s="2"/>
      <c r="S3186" s="2"/>
      <c r="T3186" s="2"/>
      <c r="U3186" s="2"/>
      <c r="V3186" s="2"/>
    </row>
    <row r="3187" spans="1:22" s="127" customFormat="1" x14ac:dyDescent="0.25">
      <c r="A3187"/>
      <c r="B3187"/>
      <c r="C3187"/>
      <c r="D3187"/>
      <c r="E3187"/>
      <c r="F3187"/>
      <c r="G3187"/>
      <c r="H3187"/>
      <c r="I3187"/>
      <c r="J3187"/>
      <c r="K3187"/>
      <c r="L3187"/>
      <c r="M3187" s="2"/>
      <c r="N3187" s="2"/>
      <c r="O3187" s="2"/>
      <c r="P3187" s="2"/>
      <c r="Q3187" s="2"/>
      <c r="R3187" s="2"/>
      <c r="S3187" s="2"/>
      <c r="T3187" s="2"/>
      <c r="U3187" s="2"/>
      <c r="V3187" s="2"/>
    </row>
    <row r="3188" spans="1:22" s="127" customFormat="1" x14ac:dyDescent="0.25">
      <c r="A3188"/>
      <c r="B3188"/>
      <c r="C3188"/>
      <c r="D3188"/>
      <c r="E3188"/>
      <c r="F3188"/>
      <c r="G3188"/>
      <c r="H3188"/>
      <c r="I3188"/>
      <c r="J3188"/>
      <c r="K3188"/>
      <c r="L3188"/>
      <c r="M3188" s="2"/>
      <c r="N3188" s="2"/>
      <c r="O3188" s="2"/>
      <c r="P3188" s="2"/>
      <c r="Q3188" s="2"/>
      <c r="R3188" s="2"/>
      <c r="S3188" s="2"/>
      <c r="T3188" s="2"/>
      <c r="U3188" s="2"/>
      <c r="V3188" s="2"/>
    </row>
    <row r="3189" spans="1:22" s="127" customFormat="1" x14ac:dyDescent="0.25">
      <c r="A3189"/>
      <c r="B3189"/>
      <c r="C3189"/>
      <c r="D3189"/>
      <c r="E3189"/>
      <c r="F3189"/>
      <c r="G3189"/>
      <c r="H3189"/>
      <c r="I3189"/>
      <c r="J3189"/>
      <c r="K3189"/>
      <c r="L3189"/>
      <c r="M3189" s="2"/>
      <c r="N3189" s="2"/>
      <c r="O3189" s="2"/>
      <c r="P3189" s="2"/>
      <c r="Q3189" s="2"/>
      <c r="R3189" s="2"/>
      <c r="S3189" s="2"/>
      <c r="T3189" s="2"/>
      <c r="U3189" s="2"/>
      <c r="V3189" s="2"/>
    </row>
    <row r="3190" spans="1:22" s="127" customFormat="1" x14ac:dyDescent="0.25">
      <c r="A3190"/>
      <c r="B3190"/>
      <c r="C3190"/>
      <c r="D3190"/>
      <c r="E3190"/>
      <c r="F3190"/>
      <c r="G3190"/>
      <c r="H3190"/>
      <c r="I3190"/>
      <c r="J3190"/>
      <c r="K3190"/>
      <c r="L3190"/>
      <c r="M3190" s="2"/>
      <c r="N3190" s="2"/>
      <c r="O3190" s="2"/>
      <c r="P3190" s="2"/>
      <c r="Q3190" s="2"/>
      <c r="R3190" s="2"/>
      <c r="S3190" s="2"/>
      <c r="T3190" s="2"/>
      <c r="U3190" s="2"/>
      <c r="V3190" s="2"/>
    </row>
    <row r="3191" spans="1:22" s="127" customFormat="1" x14ac:dyDescent="0.25">
      <c r="A3191"/>
      <c r="B3191"/>
      <c r="C3191"/>
      <c r="D3191"/>
      <c r="E3191"/>
      <c r="F3191"/>
      <c r="G3191"/>
      <c r="H3191"/>
      <c r="I3191"/>
      <c r="J3191"/>
      <c r="K3191"/>
      <c r="L3191"/>
      <c r="M3191" s="2"/>
      <c r="N3191" s="2"/>
      <c r="O3191" s="2"/>
      <c r="P3191" s="2"/>
      <c r="Q3191" s="2"/>
      <c r="R3191" s="2"/>
      <c r="S3191" s="2"/>
      <c r="T3191" s="2"/>
      <c r="U3191" s="2"/>
      <c r="V3191" s="2"/>
    </row>
    <row r="3192" spans="1:22" s="127" customFormat="1" x14ac:dyDescent="0.25">
      <c r="A3192"/>
      <c r="B3192"/>
      <c r="C3192"/>
      <c r="D3192"/>
      <c r="E3192"/>
      <c r="F3192"/>
      <c r="G3192"/>
      <c r="H3192"/>
      <c r="I3192"/>
      <c r="J3192"/>
      <c r="K3192"/>
      <c r="L3192"/>
      <c r="M3192" s="2"/>
      <c r="N3192" s="2"/>
      <c r="O3192" s="2"/>
      <c r="P3192" s="2"/>
      <c r="Q3192" s="2"/>
      <c r="R3192" s="2"/>
      <c r="S3192" s="2"/>
      <c r="T3192" s="2"/>
      <c r="U3192" s="2"/>
      <c r="V3192" s="2"/>
    </row>
    <row r="3193" spans="1:22" s="127" customFormat="1" x14ac:dyDescent="0.25">
      <c r="A3193"/>
      <c r="B3193"/>
      <c r="C3193"/>
      <c r="D3193"/>
      <c r="E3193"/>
      <c r="F3193"/>
      <c r="G3193"/>
      <c r="H3193"/>
      <c r="I3193"/>
      <c r="J3193"/>
      <c r="K3193"/>
      <c r="L3193"/>
      <c r="M3193" s="2"/>
      <c r="N3193" s="2"/>
      <c r="O3193" s="2"/>
      <c r="P3193" s="2"/>
      <c r="Q3193" s="2"/>
      <c r="R3193" s="2"/>
      <c r="S3193" s="2"/>
      <c r="T3193" s="2"/>
      <c r="U3193" s="2"/>
      <c r="V3193" s="2"/>
    </row>
    <row r="3194" spans="1:22" s="127" customFormat="1" x14ac:dyDescent="0.25">
      <c r="A3194"/>
      <c r="B3194"/>
      <c r="C3194"/>
      <c r="D3194"/>
      <c r="E3194"/>
      <c r="F3194"/>
      <c r="G3194"/>
      <c r="H3194"/>
      <c r="I3194"/>
      <c r="J3194"/>
      <c r="K3194"/>
      <c r="L3194"/>
      <c r="M3194" s="2"/>
      <c r="N3194" s="2"/>
      <c r="O3194" s="2"/>
      <c r="P3194" s="2"/>
      <c r="Q3194" s="2"/>
      <c r="R3194" s="2"/>
      <c r="S3194" s="2"/>
      <c r="T3194" s="2"/>
      <c r="U3194" s="2"/>
      <c r="V3194" s="2"/>
    </row>
    <row r="3195" spans="1:22" s="127" customFormat="1" x14ac:dyDescent="0.25">
      <c r="A3195"/>
      <c r="B3195"/>
      <c r="C3195"/>
      <c r="D3195"/>
      <c r="E3195"/>
      <c r="F3195"/>
      <c r="G3195"/>
      <c r="H3195"/>
      <c r="I3195"/>
      <c r="J3195"/>
      <c r="K3195"/>
      <c r="L3195"/>
      <c r="M3195" s="2"/>
      <c r="N3195" s="2"/>
      <c r="O3195" s="2"/>
      <c r="P3195" s="2"/>
      <c r="Q3195" s="2"/>
      <c r="R3195" s="2"/>
      <c r="S3195" s="2"/>
      <c r="T3195" s="2"/>
      <c r="U3195" s="2"/>
      <c r="V3195" s="2"/>
    </row>
    <row r="3196" spans="1:22" s="127" customFormat="1" x14ac:dyDescent="0.25">
      <c r="A3196"/>
      <c r="B3196"/>
      <c r="C3196"/>
      <c r="D3196"/>
      <c r="E3196"/>
      <c r="F3196"/>
      <c r="G3196"/>
      <c r="H3196"/>
      <c r="I3196"/>
      <c r="J3196"/>
      <c r="K3196"/>
      <c r="L3196"/>
      <c r="M3196" s="2"/>
      <c r="N3196" s="2"/>
      <c r="O3196" s="2"/>
      <c r="P3196" s="2"/>
      <c r="Q3196" s="2"/>
      <c r="R3196" s="2"/>
      <c r="S3196" s="2"/>
      <c r="T3196" s="2"/>
      <c r="U3196" s="2"/>
      <c r="V3196" s="2"/>
    </row>
    <row r="3197" spans="1:22" s="127" customFormat="1" x14ac:dyDescent="0.25">
      <c r="A3197"/>
      <c r="B3197"/>
      <c r="C3197"/>
      <c r="D3197"/>
      <c r="E3197"/>
      <c r="F3197"/>
      <c r="G3197"/>
      <c r="H3197"/>
      <c r="I3197"/>
      <c r="J3197"/>
      <c r="K3197"/>
      <c r="L3197"/>
      <c r="M3197" s="2"/>
      <c r="N3197" s="2"/>
      <c r="O3197" s="2"/>
      <c r="P3197" s="2"/>
      <c r="Q3197" s="2"/>
      <c r="R3197" s="2"/>
      <c r="S3197" s="2"/>
      <c r="T3197" s="2"/>
      <c r="U3197" s="2"/>
      <c r="V3197" s="2"/>
    </row>
    <row r="3198" spans="1:22" s="127" customFormat="1" x14ac:dyDescent="0.25">
      <c r="A3198"/>
      <c r="B3198"/>
      <c r="C3198"/>
      <c r="D3198"/>
      <c r="E3198"/>
      <c r="F3198"/>
      <c r="G3198"/>
      <c r="H3198"/>
      <c r="I3198"/>
      <c r="J3198"/>
      <c r="K3198"/>
      <c r="L3198"/>
      <c r="M3198" s="2"/>
      <c r="N3198" s="2"/>
      <c r="O3198" s="2"/>
      <c r="P3198" s="2"/>
      <c r="Q3198" s="2"/>
      <c r="R3198" s="2"/>
      <c r="S3198" s="2"/>
      <c r="T3198" s="2"/>
      <c r="U3198" s="2"/>
      <c r="V3198" s="2"/>
    </row>
    <row r="3199" spans="1:22" s="127" customFormat="1" x14ac:dyDescent="0.25">
      <c r="A3199"/>
      <c r="B3199"/>
      <c r="C3199"/>
      <c r="D3199"/>
      <c r="E3199"/>
      <c r="F3199"/>
      <c r="G3199"/>
      <c r="H3199"/>
      <c r="I3199"/>
      <c r="J3199"/>
      <c r="K3199"/>
      <c r="L3199"/>
      <c r="M3199" s="2"/>
      <c r="N3199" s="2"/>
      <c r="O3199" s="2"/>
      <c r="P3199" s="2"/>
      <c r="Q3199" s="2"/>
      <c r="R3199" s="2"/>
      <c r="S3199" s="2"/>
      <c r="T3199" s="2"/>
      <c r="U3199" s="2"/>
      <c r="V3199" s="2"/>
    </row>
    <row r="3200" spans="1:22" s="127" customFormat="1" x14ac:dyDescent="0.25">
      <c r="A3200"/>
      <c r="B3200"/>
      <c r="C3200"/>
      <c r="D3200"/>
      <c r="E3200"/>
      <c r="F3200"/>
      <c r="G3200"/>
      <c r="H3200"/>
      <c r="I3200"/>
      <c r="J3200"/>
      <c r="K3200"/>
      <c r="L3200"/>
      <c r="M3200" s="2"/>
      <c r="N3200" s="2"/>
      <c r="O3200" s="2"/>
      <c r="P3200" s="2"/>
      <c r="Q3200" s="2"/>
      <c r="R3200" s="2"/>
      <c r="S3200" s="2"/>
      <c r="T3200" s="2"/>
      <c r="U3200" s="2"/>
      <c r="V3200" s="2"/>
    </row>
    <row r="3201" spans="1:22" s="127" customFormat="1" x14ac:dyDescent="0.25">
      <c r="A3201"/>
      <c r="B3201"/>
      <c r="C3201"/>
      <c r="D3201"/>
      <c r="E3201"/>
      <c r="F3201"/>
      <c r="G3201"/>
      <c r="H3201"/>
      <c r="I3201"/>
      <c r="J3201"/>
      <c r="K3201"/>
      <c r="L3201"/>
      <c r="M3201" s="2"/>
      <c r="N3201" s="2"/>
      <c r="O3201" s="2"/>
      <c r="P3201" s="2"/>
      <c r="Q3201" s="2"/>
      <c r="R3201" s="2"/>
      <c r="S3201" s="2"/>
      <c r="T3201" s="2"/>
      <c r="U3201" s="2"/>
      <c r="V3201" s="2"/>
    </row>
    <row r="3202" spans="1:22" s="127" customFormat="1" x14ac:dyDescent="0.25">
      <c r="A3202"/>
      <c r="B3202"/>
      <c r="C3202"/>
      <c r="D3202"/>
      <c r="E3202"/>
      <c r="F3202"/>
      <c r="G3202"/>
      <c r="H3202"/>
      <c r="I3202"/>
      <c r="J3202"/>
      <c r="K3202"/>
      <c r="L3202"/>
      <c r="M3202" s="2"/>
      <c r="N3202" s="2"/>
      <c r="O3202" s="2"/>
      <c r="P3202" s="2"/>
      <c r="Q3202" s="2"/>
      <c r="R3202" s="2"/>
      <c r="S3202" s="2"/>
      <c r="T3202" s="2"/>
      <c r="U3202" s="2"/>
      <c r="V3202" s="2"/>
    </row>
    <row r="3203" spans="1:22" s="127" customFormat="1" x14ac:dyDescent="0.25">
      <c r="A3203"/>
      <c r="B3203"/>
      <c r="C3203"/>
      <c r="D3203"/>
      <c r="E3203"/>
      <c r="F3203"/>
      <c r="G3203"/>
      <c r="H3203"/>
      <c r="I3203"/>
      <c r="J3203"/>
      <c r="K3203"/>
      <c r="L3203"/>
      <c r="M3203" s="2"/>
      <c r="N3203" s="2"/>
      <c r="O3203" s="2"/>
      <c r="P3203" s="2"/>
      <c r="Q3203" s="2"/>
      <c r="R3203" s="2"/>
      <c r="S3203" s="2"/>
      <c r="T3203" s="2"/>
      <c r="U3203" s="2"/>
      <c r="V3203" s="2"/>
    </row>
    <row r="3204" spans="1:22" s="127" customFormat="1" x14ac:dyDescent="0.25">
      <c r="A3204"/>
      <c r="B3204"/>
      <c r="C3204"/>
      <c r="D3204"/>
      <c r="E3204"/>
      <c r="F3204"/>
      <c r="G3204"/>
      <c r="H3204"/>
      <c r="I3204"/>
      <c r="J3204"/>
      <c r="K3204"/>
      <c r="L3204"/>
      <c r="M3204" s="2"/>
      <c r="N3204" s="2"/>
      <c r="O3204" s="2"/>
      <c r="P3204" s="2"/>
      <c r="Q3204" s="2"/>
      <c r="R3204" s="2"/>
      <c r="S3204" s="2"/>
      <c r="T3204" s="2"/>
      <c r="U3204" s="2"/>
      <c r="V3204" s="2"/>
    </row>
    <row r="3205" spans="1:22" s="127" customFormat="1" x14ac:dyDescent="0.25">
      <c r="A3205"/>
      <c r="B3205"/>
      <c r="C3205"/>
      <c r="D3205"/>
      <c r="E3205"/>
      <c r="F3205"/>
      <c r="G3205"/>
      <c r="H3205"/>
      <c r="I3205"/>
      <c r="J3205"/>
      <c r="K3205"/>
      <c r="L3205"/>
      <c r="M3205" s="2"/>
      <c r="N3205" s="2"/>
      <c r="O3205" s="2"/>
      <c r="P3205" s="2"/>
      <c r="Q3205" s="2"/>
      <c r="R3205" s="2"/>
      <c r="S3205" s="2"/>
      <c r="T3205" s="2"/>
      <c r="U3205" s="2"/>
      <c r="V3205" s="2"/>
    </row>
    <row r="3206" spans="1:22" s="127" customFormat="1" x14ac:dyDescent="0.25">
      <c r="A3206"/>
      <c r="B3206"/>
      <c r="C3206"/>
      <c r="D3206"/>
      <c r="E3206"/>
      <c r="F3206"/>
      <c r="G3206"/>
      <c r="H3206"/>
      <c r="I3206"/>
      <c r="J3206"/>
      <c r="K3206"/>
      <c r="L3206"/>
      <c r="M3206" s="2"/>
      <c r="N3206" s="2"/>
      <c r="O3206" s="2"/>
      <c r="P3206" s="2"/>
      <c r="Q3206" s="2"/>
      <c r="R3206" s="2"/>
      <c r="S3206" s="2"/>
      <c r="T3206" s="2"/>
      <c r="U3206" s="2"/>
      <c r="V3206" s="2"/>
    </row>
    <row r="3207" spans="1:22" s="127" customFormat="1" x14ac:dyDescent="0.25">
      <c r="A3207"/>
      <c r="B3207"/>
      <c r="C3207"/>
      <c r="D3207"/>
      <c r="E3207"/>
      <c r="F3207"/>
      <c r="G3207"/>
      <c r="H3207"/>
      <c r="I3207"/>
      <c r="J3207"/>
      <c r="K3207"/>
      <c r="L3207"/>
      <c r="M3207" s="2"/>
      <c r="N3207" s="2"/>
      <c r="O3207" s="2"/>
      <c r="P3207" s="2"/>
      <c r="Q3207" s="2"/>
      <c r="R3207" s="2"/>
      <c r="S3207" s="2"/>
      <c r="T3207" s="2"/>
      <c r="U3207" s="2"/>
      <c r="V3207" s="2"/>
    </row>
    <row r="3208" spans="1:22" s="127" customFormat="1" x14ac:dyDescent="0.25">
      <c r="A3208"/>
      <c r="B3208"/>
      <c r="C3208"/>
      <c r="D3208"/>
      <c r="E3208"/>
      <c r="F3208"/>
      <c r="G3208"/>
      <c r="H3208"/>
      <c r="I3208"/>
      <c r="J3208"/>
      <c r="K3208"/>
      <c r="L3208"/>
      <c r="M3208" s="2"/>
      <c r="N3208" s="2"/>
      <c r="O3208" s="2"/>
      <c r="P3208" s="2"/>
      <c r="Q3208" s="2"/>
      <c r="R3208" s="2"/>
      <c r="S3208" s="2"/>
      <c r="T3208" s="2"/>
      <c r="U3208" s="2"/>
      <c r="V3208" s="2"/>
    </row>
    <row r="3209" spans="1:22" s="127" customFormat="1" x14ac:dyDescent="0.25">
      <c r="A3209"/>
      <c r="B3209"/>
      <c r="C3209"/>
      <c r="D3209"/>
      <c r="E3209"/>
      <c r="F3209"/>
      <c r="G3209"/>
      <c r="H3209"/>
      <c r="I3209"/>
      <c r="J3209"/>
      <c r="K3209"/>
      <c r="L3209"/>
      <c r="M3209" s="2"/>
      <c r="N3209" s="2"/>
      <c r="O3209" s="2"/>
      <c r="P3209" s="2"/>
      <c r="Q3209" s="2"/>
      <c r="R3209" s="2"/>
      <c r="S3209" s="2"/>
      <c r="T3209" s="2"/>
      <c r="U3209" s="2"/>
      <c r="V3209" s="2"/>
    </row>
    <row r="3210" spans="1:22" s="127" customFormat="1" x14ac:dyDescent="0.25">
      <c r="A3210"/>
      <c r="B3210"/>
      <c r="C3210"/>
      <c r="D3210"/>
      <c r="E3210"/>
      <c r="F3210"/>
      <c r="G3210"/>
      <c r="H3210"/>
      <c r="I3210"/>
      <c r="J3210"/>
      <c r="K3210"/>
      <c r="L3210"/>
      <c r="M3210" s="2"/>
      <c r="N3210" s="2"/>
      <c r="O3210" s="2"/>
      <c r="P3210" s="2"/>
      <c r="Q3210" s="2"/>
      <c r="R3210" s="2"/>
      <c r="S3210" s="2"/>
      <c r="T3210" s="2"/>
      <c r="U3210" s="2"/>
      <c r="V3210" s="2"/>
    </row>
    <row r="3211" spans="1:22" s="127" customFormat="1" x14ac:dyDescent="0.25">
      <c r="A3211"/>
      <c r="B3211"/>
      <c r="C3211"/>
      <c r="D3211"/>
      <c r="E3211"/>
      <c r="F3211"/>
      <c r="G3211"/>
      <c r="H3211"/>
      <c r="I3211"/>
      <c r="J3211"/>
      <c r="K3211"/>
      <c r="L3211"/>
      <c r="M3211" s="2"/>
      <c r="N3211" s="2"/>
      <c r="O3211" s="2"/>
      <c r="P3211" s="2"/>
      <c r="Q3211" s="2"/>
      <c r="R3211" s="2"/>
      <c r="S3211" s="2"/>
      <c r="T3211" s="2"/>
      <c r="U3211" s="2"/>
      <c r="V3211" s="2"/>
    </row>
    <row r="3212" spans="1:22" s="127" customFormat="1" x14ac:dyDescent="0.25">
      <c r="A3212"/>
      <c r="B3212"/>
      <c r="C3212"/>
      <c r="D3212"/>
      <c r="E3212"/>
      <c r="F3212"/>
      <c r="G3212"/>
      <c r="H3212"/>
      <c r="I3212"/>
      <c r="J3212"/>
      <c r="K3212"/>
      <c r="L3212"/>
      <c r="M3212" s="2"/>
      <c r="N3212" s="2"/>
      <c r="O3212" s="2"/>
      <c r="P3212" s="2"/>
      <c r="Q3212" s="2"/>
      <c r="R3212" s="2"/>
      <c r="S3212" s="2"/>
      <c r="T3212" s="2"/>
      <c r="U3212" s="2"/>
      <c r="V3212" s="2"/>
    </row>
    <row r="3213" spans="1:22" s="127" customFormat="1" x14ac:dyDescent="0.25">
      <c r="A3213"/>
      <c r="B3213"/>
      <c r="C3213"/>
      <c r="D3213"/>
      <c r="E3213"/>
      <c r="F3213"/>
      <c r="G3213"/>
      <c r="H3213"/>
      <c r="I3213"/>
      <c r="J3213"/>
      <c r="K3213"/>
      <c r="L3213"/>
      <c r="M3213" s="2"/>
      <c r="N3213" s="2"/>
      <c r="O3213" s="2"/>
      <c r="P3213" s="2"/>
      <c r="Q3213" s="2"/>
      <c r="R3213" s="2"/>
      <c r="S3213" s="2"/>
      <c r="T3213" s="2"/>
      <c r="U3213" s="2"/>
      <c r="V3213" s="2"/>
    </row>
    <row r="3214" spans="1:22" s="127" customFormat="1" x14ac:dyDescent="0.25">
      <c r="A3214"/>
      <c r="B3214"/>
      <c r="C3214"/>
      <c r="D3214"/>
      <c r="E3214"/>
      <c r="F3214"/>
      <c r="G3214"/>
      <c r="H3214"/>
      <c r="I3214"/>
      <c r="J3214"/>
      <c r="K3214"/>
      <c r="L3214"/>
      <c r="M3214" s="2"/>
      <c r="N3214" s="2"/>
      <c r="O3214" s="2"/>
      <c r="P3214" s="2"/>
      <c r="Q3214" s="2"/>
      <c r="R3214" s="2"/>
      <c r="S3214" s="2"/>
      <c r="T3214" s="2"/>
      <c r="U3214" s="2"/>
      <c r="V3214" s="2"/>
    </row>
    <row r="3215" spans="1:22" s="127" customFormat="1" x14ac:dyDescent="0.25">
      <c r="A3215"/>
      <c r="B3215"/>
      <c r="C3215"/>
      <c r="D3215"/>
      <c r="E3215"/>
      <c r="F3215"/>
      <c r="G3215"/>
      <c r="H3215"/>
      <c r="I3215"/>
      <c r="J3215"/>
      <c r="K3215"/>
      <c r="L3215"/>
      <c r="M3215" s="2"/>
      <c r="N3215" s="2"/>
      <c r="O3215" s="2"/>
      <c r="P3215" s="2"/>
      <c r="Q3215" s="2"/>
      <c r="R3215" s="2"/>
      <c r="S3215" s="2"/>
      <c r="T3215" s="2"/>
      <c r="U3215" s="2"/>
      <c r="V3215" s="2"/>
    </row>
    <row r="3216" spans="1:22" s="127" customFormat="1" x14ac:dyDescent="0.25">
      <c r="A3216"/>
      <c r="B3216"/>
      <c r="C3216"/>
      <c r="D3216"/>
      <c r="E3216"/>
      <c r="F3216"/>
      <c r="G3216"/>
      <c r="H3216"/>
      <c r="I3216"/>
      <c r="J3216"/>
      <c r="K3216"/>
      <c r="L3216"/>
      <c r="M3216" s="2"/>
      <c r="N3216" s="2"/>
      <c r="O3216" s="2"/>
      <c r="P3216" s="2"/>
      <c r="Q3216" s="2"/>
      <c r="R3216" s="2"/>
      <c r="S3216" s="2"/>
      <c r="T3216" s="2"/>
      <c r="U3216" s="2"/>
      <c r="V3216" s="2"/>
    </row>
    <row r="3217" spans="1:22" s="127" customFormat="1" x14ac:dyDescent="0.25">
      <c r="A3217"/>
      <c r="B3217"/>
      <c r="C3217"/>
      <c r="D3217"/>
      <c r="E3217"/>
      <c r="F3217"/>
      <c r="G3217"/>
      <c r="H3217"/>
      <c r="I3217"/>
      <c r="J3217"/>
      <c r="K3217"/>
      <c r="L3217"/>
      <c r="M3217" s="2"/>
      <c r="N3217" s="2"/>
      <c r="O3217" s="2"/>
      <c r="P3217" s="2"/>
      <c r="Q3217" s="2"/>
      <c r="R3217" s="2"/>
      <c r="S3217" s="2"/>
      <c r="T3217" s="2"/>
      <c r="U3217" s="2"/>
      <c r="V3217" s="2"/>
    </row>
    <row r="3218" spans="1:22" s="127" customFormat="1" x14ac:dyDescent="0.25">
      <c r="A3218"/>
      <c r="B3218"/>
      <c r="C3218"/>
      <c r="D3218"/>
      <c r="E3218"/>
      <c r="F3218"/>
      <c r="G3218"/>
      <c r="H3218"/>
      <c r="I3218"/>
      <c r="J3218"/>
      <c r="K3218"/>
      <c r="L3218"/>
      <c r="M3218" s="2"/>
      <c r="N3218" s="2"/>
      <c r="O3218" s="2"/>
      <c r="P3218" s="2"/>
      <c r="Q3218" s="2"/>
      <c r="R3218" s="2"/>
      <c r="S3218" s="2"/>
      <c r="T3218" s="2"/>
      <c r="U3218" s="2"/>
      <c r="V3218" s="2"/>
    </row>
    <row r="3219" spans="1:22" s="127" customFormat="1" x14ac:dyDescent="0.25">
      <c r="A3219"/>
      <c r="B3219"/>
      <c r="C3219"/>
      <c r="D3219"/>
      <c r="E3219"/>
      <c r="F3219"/>
      <c r="G3219"/>
      <c r="H3219"/>
      <c r="I3219"/>
      <c r="J3219"/>
      <c r="K3219"/>
      <c r="L3219"/>
      <c r="M3219" s="2"/>
      <c r="N3219" s="2"/>
      <c r="O3219" s="2"/>
      <c r="P3219" s="2"/>
      <c r="Q3219" s="2"/>
      <c r="R3219" s="2"/>
      <c r="S3219" s="2"/>
      <c r="T3219" s="2"/>
      <c r="U3219" s="2"/>
      <c r="V3219" s="2"/>
    </row>
    <row r="3220" spans="1:22" s="127" customFormat="1" x14ac:dyDescent="0.25">
      <c r="A3220"/>
      <c r="B3220"/>
      <c r="C3220"/>
      <c r="D3220"/>
      <c r="E3220"/>
      <c r="F3220"/>
      <c r="G3220"/>
      <c r="H3220"/>
      <c r="I3220"/>
      <c r="J3220"/>
      <c r="K3220"/>
      <c r="L3220"/>
      <c r="M3220" s="2"/>
      <c r="N3220" s="2"/>
      <c r="O3220" s="2"/>
      <c r="P3220" s="2"/>
      <c r="Q3220" s="2"/>
      <c r="R3220" s="2"/>
      <c r="S3220" s="2"/>
      <c r="T3220" s="2"/>
      <c r="U3220" s="2"/>
      <c r="V3220" s="2"/>
    </row>
    <row r="3221" spans="1:22" s="127" customFormat="1" x14ac:dyDescent="0.25">
      <c r="A3221"/>
      <c r="B3221"/>
      <c r="C3221"/>
      <c r="D3221"/>
      <c r="E3221"/>
      <c r="F3221"/>
      <c r="G3221"/>
      <c r="H3221"/>
      <c r="I3221"/>
      <c r="J3221"/>
      <c r="K3221"/>
      <c r="L3221"/>
      <c r="M3221" s="2"/>
      <c r="N3221" s="2"/>
      <c r="O3221" s="2"/>
      <c r="P3221" s="2"/>
      <c r="Q3221" s="2"/>
      <c r="R3221" s="2"/>
      <c r="S3221" s="2"/>
      <c r="T3221" s="2"/>
      <c r="U3221" s="2"/>
      <c r="V3221" s="2"/>
    </row>
    <row r="3222" spans="1:22" s="127" customFormat="1" x14ac:dyDescent="0.25">
      <c r="A3222"/>
      <c r="B3222"/>
      <c r="C3222"/>
      <c r="D3222"/>
      <c r="E3222"/>
      <c r="F3222"/>
      <c r="G3222"/>
      <c r="H3222"/>
      <c r="I3222"/>
      <c r="J3222"/>
      <c r="K3222"/>
      <c r="L3222"/>
      <c r="M3222" s="2"/>
      <c r="N3222" s="2"/>
      <c r="O3222" s="2"/>
      <c r="P3222" s="2"/>
      <c r="Q3222" s="2"/>
      <c r="R3222" s="2"/>
      <c r="S3222" s="2"/>
      <c r="T3222" s="2"/>
      <c r="U3222" s="2"/>
      <c r="V3222" s="2"/>
    </row>
    <row r="3223" spans="1:22" s="127" customFormat="1" x14ac:dyDescent="0.25">
      <c r="A3223"/>
      <c r="B3223"/>
      <c r="C3223"/>
      <c r="D3223"/>
      <c r="E3223"/>
      <c r="F3223"/>
      <c r="G3223"/>
      <c r="H3223"/>
      <c r="I3223"/>
      <c r="J3223"/>
      <c r="K3223"/>
      <c r="L3223"/>
      <c r="M3223" s="2"/>
      <c r="N3223" s="2"/>
      <c r="O3223" s="2"/>
      <c r="P3223" s="2"/>
      <c r="Q3223" s="2"/>
      <c r="R3223" s="2"/>
      <c r="S3223" s="2"/>
      <c r="T3223" s="2"/>
      <c r="U3223" s="2"/>
      <c r="V3223" s="2"/>
    </row>
    <row r="3224" spans="1:22" s="127" customFormat="1" x14ac:dyDescent="0.25">
      <c r="A3224"/>
      <c r="B3224"/>
      <c r="C3224"/>
      <c r="D3224"/>
      <c r="E3224"/>
      <c r="F3224"/>
      <c r="G3224"/>
      <c r="H3224"/>
      <c r="I3224"/>
      <c r="J3224"/>
      <c r="K3224"/>
      <c r="L3224"/>
      <c r="M3224" s="2"/>
      <c r="N3224" s="2"/>
      <c r="O3224" s="2"/>
      <c r="P3224" s="2"/>
      <c r="Q3224" s="2"/>
      <c r="R3224" s="2"/>
      <c r="S3224" s="2"/>
      <c r="T3224" s="2"/>
      <c r="U3224" s="2"/>
      <c r="V3224" s="2"/>
    </row>
    <row r="3225" spans="1:22" s="127" customFormat="1" x14ac:dyDescent="0.25">
      <c r="A3225"/>
      <c r="B3225"/>
      <c r="C3225"/>
      <c r="D3225"/>
      <c r="E3225"/>
      <c r="F3225"/>
      <c r="G3225"/>
      <c r="H3225"/>
      <c r="I3225"/>
      <c r="J3225"/>
      <c r="K3225"/>
      <c r="L3225"/>
      <c r="M3225" s="2"/>
      <c r="N3225" s="2"/>
      <c r="O3225" s="2"/>
      <c r="P3225" s="2"/>
      <c r="Q3225" s="2"/>
      <c r="R3225" s="2"/>
      <c r="S3225" s="2"/>
      <c r="T3225" s="2"/>
      <c r="U3225" s="2"/>
      <c r="V3225" s="2"/>
    </row>
    <row r="3226" spans="1:22" s="127" customFormat="1" x14ac:dyDescent="0.25">
      <c r="A3226"/>
      <c r="B3226"/>
      <c r="C3226"/>
      <c r="D3226"/>
      <c r="E3226"/>
      <c r="F3226"/>
      <c r="G3226"/>
      <c r="H3226"/>
      <c r="I3226"/>
      <c r="J3226"/>
      <c r="K3226"/>
      <c r="L3226"/>
      <c r="M3226" s="2"/>
      <c r="N3226" s="2"/>
      <c r="O3226" s="2"/>
      <c r="P3226" s="2"/>
      <c r="Q3226" s="2"/>
      <c r="R3226" s="2"/>
      <c r="S3226" s="2"/>
      <c r="T3226" s="2"/>
      <c r="U3226" s="2"/>
      <c r="V3226" s="2"/>
    </row>
    <row r="3227" spans="1:22" s="127" customFormat="1" x14ac:dyDescent="0.25">
      <c r="A3227"/>
      <c r="B3227"/>
      <c r="C3227"/>
      <c r="D3227"/>
      <c r="E3227"/>
      <c r="F3227"/>
      <c r="G3227"/>
      <c r="H3227"/>
      <c r="I3227"/>
      <c r="J3227"/>
      <c r="K3227"/>
      <c r="L3227"/>
      <c r="M3227" s="2"/>
      <c r="N3227" s="2"/>
      <c r="O3227" s="2"/>
      <c r="P3227" s="2"/>
      <c r="Q3227" s="2"/>
      <c r="R3227" s="2"/>
      <c r="S3227" s="2"/>
      <c r="T3227" s="2"/>
      <c r="U3227" s="2"/>
      <c r="V3227" s="2"/>
    </row>
    <row r="3228" spans="1:22" s="127" customFormat="1" x14ac:dyDescent="0.25">
      <c r="A3228"/>
      <c r="B3228"/>
      <c r="C3228"/>
      <c r="D3228"/>
      <c r="E3228"/>
      <c r="F3228"/>
      <c r="G3228"/>
      <c r="H3228"/>
      <c r="I3228"/>
      <c r="J3228"/>
      <c r="K3228"/>
      <c r="L3228"/>
      <c r="M3228" s="2"/>
      <c r="N3228" s="2"/>
      <c r="O3228" s="2"/>
      <c r="P3228" s="2"/>
      <c r="Q3228" s="2"/>
      <c r="R3228" s="2"/>
      <c r="S3228" s="2"/>
      <c r="T3228" s="2"/>
      <c r="U3228" s="2"/>
      <c r="V3228" s="2"/>
    </row>
    <row r="3229" spans="1:22" s="127" customFormat="1" x14ac:dyDescent="0.25">
      <c r="A3229"/>
      <c r="B3229"/>
      <c r="C3229"/>
      <c r="D3229"/>
      <c r="E3229"/>
      <c r="F3229"/>
      <c r="G3229"/>
      <c r="H3229"/>
      <c r="I3229"/>
      <c r="J3229"/>
      <c r="K3229"/>
      <c r="L3229"/>
      <c r="M3229" s="2"/>
      <c r="N3229" s="2"/>
      <c r="O3229" s="2"/>
      <c r="P3229" s="2"/>
      <c r="Q3229" s="2"/>
      <c r="R3229" s="2"/>
      <c r="S3229" s="2"/>
      <c r="T3229" s="2"/>
      <c r="U3229" s="2"/>
      <c r="V3229" s="2"/>
    </row>
    <row r="3230" spans="1:22" s="127" customFormat="1" x14ac:dyDescent="0.25">
      <c r="A3230"/>
      <c r="B3230"/>
      <c r="C3230"/>
      <c r="D3230"/>
      <c r="E3230"/>
      <c r="F3230"/>
      <c r="G3230"/>
      <c r="H3230"/>
      <c r="I3230"/>
      <c r="J3230"/>
      <c r="K3230"/>
      <c r="L3230"/>
      <c r="M3230" s="2"/>
      <c r="N3230" s="2"/>
      <c r="O3230" s="2"/>
      <c r="P3230" s="2"/>
      <c r="Q3230" s="2"/>
      <c r="R3230" s="2"/>
      <c r="S3230" s="2"/>
      <c r="T3230" s="2"/>
      <c r="U3230" s="2"/>
      <c r="V3230" s="2"/>
    </row>
    <row r="3231" spans="1:22" s="127" customFormat="1" x14ac:dyDescent="0.25">
      <c r="A3231"/>
      <c r="B3231"/>
      <c r="C3231"/>
      <c r="D3231"/>
      <c r="E3231"/>
      <c r="F3231"/>
      <c r="G3231"/>
      <c r="H3231"/>
      <c r="I3231"/>
      <c r="J3231"/>
      <c r="K3231"/>
      <c r="L3231"/>
      <c r="M3231" s="2"/>
      <c r="N3231" s="2"/>
      <c r="O3231" s="2"/>
      <c r="P3231" s="2"/>
      <c r="Q3231" s="2"/>
      <c r="R3231" s="2"/>
      <c r="S3231" s="2"/>
      <c r="T3231" s="2"/>
      <c r="U3231" s="2"/>
      <c r="V3231" s="2"/>
    </row>
    <row r="3232" spans="1:22" s="127" customFormat="1" x14ac:dyDescent="0.25">
      <c r="A3232"/>
      <c r="B3232"/>
      <c r="C3232"/>
      <c r="D3232"/>
      <c r="E3232"/>
      <c r="F3232"/>
      <c r="G3232"/>
      <c r="H3232"/>
      <c r="I3232"/>
      <c r="J3232"/>
      <c r="K3232"/>
      <c r="L3232"/>
      <c r="M3232" s="2"/>
      <c r="N3232" s="2"/>
      <c r="O3232" s="2"/>
      <c r="P3232" s="2"/>
      <c r="Q3232" s="2"/>
      <c r="R3232" s="2"/>
      <c r="S3232" s="2"/>
      <c r="T3232" s="2"/>
      <c r="U3232" s="2"/>
      <c r="V3232" s="2"/>
    </row>
    <row r="3233" spans="1:22" s="127" customFormat="1" x14ac:dyDescent="0.25">
      <c r="A3233"/>
      <c r="B3233"/>
      <c r="C3233"/>
      <c r="D3233"/>
      <c r="E3233"/>
      <c r="F3233"/>
      <c r="G3233"/>
      <c r="H3233"/>
      <c r="I3233"/>
      <c r="J3233"/>
      <c r="K3233"/>
      <c r="L3233"/>
      <c r="M3233" s="2"/>
      <c r="N3233" s="2"/>
      <c r="O3233" s="2"/>
      <c r="P3233" s="2"/>
      <c r="Q3233" s="2"/>
      <c r="R3233" s="2"/>
      <c r="S3233" s="2"/>
      <c r="T3233" s="2"/>
      <c r="U3233" s="2"/>
      <c r="V3233" s="2"/>
    </row>
    <row r="3234" spans="1:22" s="127" customFormat="1" x14ac:dyDescent="0.25">
      <c r="A3234"/>
      <c r="B3234"/>
      <c r="C3234"/>
      <c r="D3234"/>
      <c r="E3234"/>
      <c r="F3234"/>
      <c r="G3234"/>
      <c r="H3234"/>
      <c r="I3234"/>
      <c r="J3234"/>
      <c r="K3234"/>
      <c r="L3234"/>
      <c r="M3234" s="2"/>
      <c r="N3234" s="2"/>
      <c r="O3234" s="2"/>
      <c r="P3234" s="2"/>
      <c r="Q3234" s="2"/>
      <c r="R3234" s="2"/>
      <c r="S3234" s="2"/>
      <c r="T3234" s="2"/>
      <c r="U3234" s="2"/>
      <c r="V3234" s="2"/>
    </row>
    <row r="3235" spans="1:22" s="127" customFormat="1" x14ac:dyDescent="0.25">
      <c r="A3235"/>
      <c r="B3235"/>
      <c r="C3235"/>
      <c r="D3235"/>
      <c r="E3235"/>
      <c r="F3235"/>
      <c r="G3235"/>
      <c r="H3235"/>
      <c r="I3235"/>
      <c r="J3235"/>
      <c r="K3235"/>
      <c r="L3235"/>
      <c r="M3235" s="2"/>
      <c r="N3235" s="2"/>
      <c r="O3235" s="2"/>
      <c r="P3235" s="2"/>
      <c r="Q3235" s="2"/>
      <c r="R3235" s="2"/>
      <c r="S3235" s="2"/>
      <c r="T3235" s="2"/>
      <c r="U3235" s="2"/>
      <c r="V3235" s="2"/>
    </row>
    <row r="3236" spans="1:22" s="127" customFormat="1" x14ac:dyDescent="0.25">
      <c r="A3236"/>
      <c r="B3236"/>
      <c r="C3236"/>
      <c r="D3236"/>
      <c r="E3236"/>
      <c r="F3236"/>
      <c r="G3236"/>
      <c r="H3236"/>
      <c r="I3236"/>
      <c r="J3236"/>
      <c r="K3236"/>
      <c r="L3236"/>
      <c r="M3236" s="2"/>
      <c r="N3236" s="2"/>
      <c r="O3236" s="2"/>
      <c r="P3236" s="2"/>
      <c r="Q3236" s="2"/>
      <c r="R3236" s="2"/>
      <c r="S3236" s="2"/>
      <c r="T3236" s="2"/>
      <c r="U3236" s="2"/>
      <c r="V3236" s="2"/>
    </row>
    <row r="3237" spans="1:22" s="127" customFormat="1" x14ac:dyDescent="0.25">
      <c r="A3237"/>
      <c r="B3237"/>
      <c r="C3237"/>
      <c r="D3237"/>
      <c r="E3237"/>
      <c r="F3237"/>
      <c r="G3237"/>
      <c r="H3237"/>
      <c r="I3237"/>
      <c r="J3237"/>
      <c r="K3237"/>
      <c r="L3237"/>
      <c r="M3237" s="2"/>
      <c r="N3237" s="2"/>
      <c r="O3237" s="2"/>
      <c r="P3237" s="2"/>
      <c r="Q3237" s="2"/>
      <c r="R3237" s="2"/>
      <c r="S3237" s="2"/>
      <c r="T3237" s="2"/>
      <c r="U3237" s="2"/>
      <c r="V3237" s="2"/>
    </row>
    <row r="3238" spans="1:22" s="127" customFormat="1" x14ac:dyDescent="0.25">
      <c r="A3238"/>
      <c r="B3238"/>
      <c r="C3238"/>
      <c r="D3238"/>
      <c r="E3238"/>
      <c r="F3238"/>
      <c r="G3238"/>
      <c r="H3238"/>
      <c r="I3238"/>
      <c r="J3238"/>
      <c r="K3238"/>
      <c r="L3238"/>
      <c r="M3238" s="2"/>
      <c r="N3238" s="2"/>
      <c r="O3238" s="2"/>
      <c r="P3238" s="2"/>
      <c r="Q3238" s="2"/>
      <c r="R3238" s="2"/>
      <c r="S3238" s="2"/>
      <c r="T3238" s="2"/>
      <c r="U3238" s="2"/>
      <c r="V3238" s="2"/>
    </row>
    <row r="3239" spans="1:22" s="127" customFormat="1" x14ac:dyDescent="0.25">
      <c r="A3239"/>
      <c r="B3239"/>
      <c r="C3239"/>
      <c r="D3239"/>
      <c r="E3239"/>
      <c r="F3239"/>
      <c r="G3239"/>
      <c r="H3239"/>
      <c r="I3239"/>
      <c r="J3239"/>
      <c r="K3239"/>
      <c r="L3239"/>
      <c r="M3239" s="2"/>
      <c r="N3239" s="2"/>
      <c r="O3239" s="2"/>
      <c r="P3239" s="2"/>
      <c r="Q3239" s="2"/>
      <c r="R3239" s="2"/>
      <c r="S3239" s="2"/>
      <c r="T3239" s="2"/>
      <c r="U3239" s="2"/>
      <c r="V3239" s="2"/>
    </row>
    <row r="3240" spans="1:22" s="127" customFormat="1" x14ac:dyDescent="0.25">
      <c r="A3240"/>
      <c r="B3240"/>
      <c r="C3240"/>
      <c r="D3240"/>
      <c r="E3240"/>
      <c r="F3240"/>
      <c r="G3240"/>
      <c r="H3240"/>
      <c r="I3240"/>
      <c r="J3240"/>
      <c r="K3240"/>
      <c r="L3240"/>
      <c r="M3240" s="2"/>
      <c r="N3240" s="2"/>
      <c r="O3240" s="2"/>
      <c r="P3240" s="2"/>
      <c r="Q3240" s="2"/>
      <c r="R3240" s="2"/>
      <c r="S3240" s="2"/>
      <c r="T3240" s="2"/>
      <c r="U3240" s="2"/>
      <c r="V3240" s="2"/>
    </row>
    <row r="3241" spans="1:22" s="127" customFormat="1" x14ac:dyDescent="0.25">
      <c r="A3241"/>
      <c r="B3241"/>
      <c r="C3241"/>
      <c r="D3241"/>
      <c r="E3241"/>
      <c r="F3241"/>
      <c r="G3241"/>
      <c r="H3241"/>
      <c r="I3241"/>
      <c r="J3241"/>
      <c r="K3241"/>
      <c r="L3241"/>
      <c r="M3241" s="2"/>
      <c r="N3241" s="2"/>
      <c r="O3241" s="2"/>
      <c r="P3241" s="2"/>
      <c r="Q3241" s="2"/>
      <c r="R3241" s="2"/>
      <c r="S3241" s="2"/>
      <c r="T3241" s="2"/>
      <c r="U3241" s="2"/>
      <c r="V3241" s="2"/>
    </row>
    <row r="3242" spans="1:22" s="127" customFormat="1" x14ac:dyDescent="0.25">
      <c r="A3242"/>
      <c r="B3242"/>
      <c r="C3242"/>
      <c r="D3242"/>
      <c r="E3242"/>
      <c r="F3242"/>
      <c r="G3242"/>
      <c r="H3242"/>
      <c r="I3242"/>
      <c r="J3242"/>
      <c r="K3242"/>
      <c r="L3242"/>
      <c r="M3242" s="2"/>
      <c r="N3242" s="2"/>
      <c r="O3242" s="2"/>
      <c r="P3242" s="2"/>
      <c r="Q3242" s="2"/>
      <c r="R3242" s="2"/>
      <c r="S3242" s="2"/>
      <c r="T3242" s="2"/>
      <c r="U3242" s="2"/>
      <c r="V3242" s="2"/>
    </row>
    <row r="3243" spans="1:22" s="127" customFormat="1" x14ac:dyDescent="0.25">
      <c r="A3243"/>
      <c r="B3243"/>
      <c r="C3243"/>
      <c r="D3243"/>
      <c r="E3243"/>
      <c r="F3243"/>
      <c r="G3243"/>
      <c r="H3243"/>
      <c r="I3243"/>
      <c r="J3243"/>
      <c r="K3243"/>
      <c r="L3243"/>
      <c r="M3243" s="2"/>
      <c r="N3243" s="2"/>
      <c r="O3243" s="2"/>
      <c r="P3243" s="2"/>
      <c r="Q3243" s="2"/>
      <c r="R3243" s="2"/>
      <c r="S3243" s="2"/>
      <c r="T3243" s="2"/>
      <c r="U3243" s="2"/>
      <c r="V3243" s="2"/>
    </row>
    <row r="3244" spans="1:22" s="127" customFormat="1" x14ac:dyDescent="0.25">
      <c r="A3244"/>
      <c r="B3244"/>
      <c r="C3244"/>
      <c r="D3244"/>
      <c r="E3244"/>
      <c r="F3244"/>
      <c r="G3244"/>
      <c r="H3244"/>
      <c r="I3244"/>
      <c r="J3244"/>
      <c r="K3244"/>
      <c r="L3244"/>
      <c r="M3244" s="2"/>
      <c r="N3244" s="2"/>
      <c r="O3244" s="2"/>
      <c r="P3244" s="2"/>
      <c r="Q3244" s="2"/>
      <c r="R3244" s="2"/>
      <c r="S3244" s="2"/>
      <c r="T3244" s="2"/>
      <c r="U3244" s="2"/>
      <c r="V3244" s="2"/>
    </row>
    <row r="3245" spans="1:22" s="127" customFormat="1" x14ac:dyDescent="0.25">
      <c r="A3245"/>
      <c r="B3245"/>
      <c r="C3245"/>
      <c r="D3245"/>
      <c r="E3245"/>
      <c r="F3245"/>
      <c r="G3245"/>
      <c r="H3245"/>
      <c r="I3245"/>
      <c r="J3245"/>
      <c r="K3245"/>
      <c r="L3245"/>
      <c r="M3245" s="2"/>
      <c r="N3245" s="2"/>
      <c r="O3245" s="2"/>
      <c r="P3245" s="2"/>
      <c r="Q3245" s="2"/>
      <c r="R3245" s="2"/>
      <c r="S3245" s="2"/>
      <c r="T3245" s="2"/>
      <c r="U3245" s="2"/>
      <c r="V3245" s="2"/>
    </row>
    <row r="3246" spans="1:22" s="127" customFormat="1" x14ac:dyDescent="0.25">
      <c r="A3246"/>
      <c r="B3246"/>
      <c r="C3246"/>
      <c r="D3246"/>
      <c r="E3246"/>
      <c r="F3246"/>
      <c r="G3246"/>
      <c r="H3246"/>
      <c r="I3246"/>
      <c r="J3246"/>
      <c r="K3246"/>
      <c r="L3246"/>
      <c r="M3246" s="2"/>
      <c r="N3246" s="2"/>
      <c r="O3246" s="2"/>
      <c r="P3246" s="2"/>
      <c r="Q3246" s="2"/>
      <c r="R3246" s="2"/>
      <c r="S3246" s="2"/>
      <c r="T3246" s="2"/>
      <c r="U3246" s="2"/>
      <c r="V3246" s="2"/>
    </row>
    <row r="3247" spans="1:22" s="127" customFormat="1" x14ac:dyDescent="0.25">
      <c r="A3247"/>
      <c r="B3247"/>
      <c r="C3247"/>
      <c r="D3247"/>
      <c r="E3247"/>
      <c r="F3247"/>
      <c r="G3247"/>
      <c r="H3247"/>
      <c r="I3247"/>
      <c r="J3247"/>
      <c r="K3247"/>
      <c r="L3247"/>
      <c r="M3247" s="2"/>
      <c r="N3247" s="2"/>
      <c r="O3247" s="2"/>
      <c r="P3247" s="2"/>
      <c r="Q3247" s="2"/>
      <c r="R3247" s="2"/>
      <c r="S3247" s="2"/>
      <c r="T3247" s="2"/>
      <c r="U3247" s="2"/>
      <c r="V3247" s="2"/>
    </row>
    <row r="3248" spans="1:22" s="127" customFormat="1" x14ac:dyDescent="0.25">
      <c r="A3248"/>
      <c r="B3248"/>
      <c r="C3248"/>
      <c r="D3248"/>
      <c r="E3248"/>
      <c r="F3248"/>
      <c r="G3248"/>
      <c r="H3248"/>
      <c r="I3248"/>
      <c r="J3248"/>
      <c r="K3248"/>
      <c r="L3248"/>
      <c r="M3248" s="2"/>
      <c r="N3248" s="2"/>
      <c r="O3248" s="2"/>
      <c r="P3248" s="2"/>
      <c r="Q3248" s="2"/>
      <c r="R3248" s="2"/>
      <c r="S3248" s="2"/>
      <c r="T3248" s="2"/>
      <c r="U3248" s="2"/>
      <c r="V3248" s="2"/>
    </row>
    <row r="3249" spans="1:22" s="127" customFormat="1" x14ac:dyDescent="0.25">
      <c r="A3249"/>
      <c r="B3249"/>
      <c r="C3249"/>
      <c r="D3249"/>
      <c r="E3249"/>
      <c r="F3249"/>
      <c r="G3249"/>
      <c r="H3249"/>
      <c r="I3249"/>
      <c r="J3249"/>
      <c r="K3249"/>
      <c r="L3249"/>
      <c r="M3249" s="2"/>
      <c r="N3249" s="2"/>
      <c r="O3249" s="2"/>
      <c r="P3249" s="2"/>
      <c r="Q3249" s="2"/>
      <c r="R3249" s="2"/>
      <c r="S3249" s="2"/>
      <c r="T3249" s="2"/>
      <c r="U3249" s="2"/>
      <c r="V3249" s="2"/>
    </row>
    <row r="3250" spans="1:22" s="127" customFormat="1" x14ac:dyDescent="0.25">
      <c r="A3250"/>
      <c r="B3250"/>
      <c r="C3250"/>
      <c r="D3250"/>
      <c r="E3250"/>
      <c r="F3250"/>
      <c r="G3250"/>
      <c r="H3250"/>
      <c r="I3250"/>
      <c r="J3250"/>
      <c r="K3250"/>
      <c r="L3250"/>
      <c r="M3250" s="2"/>
      <c r="N3250" s="2"/>
      <c r="O3250" s="2"/>
      <c r="P3250" s="2"/>
      <c r="Q3250" s="2"/>
      <c r="R3250" s="2"/>
      <c r="S3250" s="2"/>
      <c r="T3250" s="2"/>
      <c r="U3250" s="2"/>
      <c r="V3250" s="2"/>
    </row>
    <row r="3251" spans="1:22" s="127" customFormat="1" x14ac:dyDescent="0.25">
      <c r="A3251"/>
      <c r="B3251"/>
      <c r="C3251"/>
      <c r="D3251"/>
      <c r="E3251"/>
      <c r="F3251"/>
      <c r="G3251"/>
      <c r="H3251"/>
      <c r="I3251"/>
      <c r="J3251"/>
      <c r="K3251"/>
      <c r="L3251"/>
      <c r="M3251" s="2"/>
      <c r="N3251" s="2"/>
      <c r="O3251" s="2"/>
      <c r="P3251" s="2"/>
      <c r="Q3251" s="2"/>
      <c r="R3251" s="2"/>
      <c r="S3251" s="2"/>
      <c r="T3251" s="2"/>
      <c r="U3251" s="2"/>
      <c r="V3251" s="2"/>
    </row>
    <row r="3252" spans="1:22" s="127" customFormat="1" x14ac:dyDescent="0.25">
      <c r="A3252"/>
      <c r="B3252"/>
      <c r="C3252"/>
      <c r="D3252"/>
      <c r="E3252"/>
      <c r="F3252"/>
      <c r="G3252"/>
      <c r="H3252"/>
      <c r="I3252"/>
      <c r="J3252"/>
      <c r="K3252"/>
      <c r="L3252"/>
      <c r="M3252" s="2"/>
      <c r="N3252" s="2"/>
      <c r="O3252" s="2"/>
      <c r="P3252" s="2"/>
      <c r="Q3252" s="2"/>
      <c r="R3252" s="2"/>
      <c r="S3252" s="2"/>
      <c r="T3252" s="2"/>
      <c r="U3252" s="2"/>
      <c r="V3252" s="2"/>
    </row>
    <row r="3253" spans="1:22" s="127" customFormat="1" x14ac:dyDescent="0.25">
      <c r="A3253"/>
      <c r="B3253"/>
      <c r="C3253"/>
      <c r="D3253"/>
      <c r="E3253"/>
      <c r="F3253"/>
      <c r="G3253"/>
      <c r="H3253"/>
      <c r="I3253"/>
      <c r="J3253"/>
      <c r="K3253"/>
      <c r="L3253"/>
      <c r="M3253" s="2"/>
      <c r="N3253" s="2"/>
      <c r="O3253" s="2"/>
      <c r="P3253" s="2"/>
      <c r="Q3253" s="2"/>
      <c r="R3253" s="2"/>
      <c r="S3253" s="2"/>
      <c r="T3253" s="2"/>
      <c r="U3253" s="2"/>
      <c r="V3253" s="2"/>
    </row>
    <row r="3254" spans="1:22" s="127" customFormat="1" x14ac:dyDescent="0.25">
      <c r="A3254"/>
      <c r="B3254"/>
      <c r="C3254"/>
      <c r="D3254"/>
      <c r="E3254"/>
      <c r="F3254"/>
      <c r="G3254"/>
      <c r="H3254"/>
      <c r="I3254"/>
      <c r="J3254"/>
      <c r="K3254"/>
      <c r="L3254"/>
      <c r="M3254" s="2"/>
      <c r="N3254" s="2"/>
      <c r="O3254" s="2"/>
      <c r="P3254" s="2"/>
      <c r="Q3254" s="2"/>
      <c r="R3254" s="2"/>
      <c r="S3254" s="2"/>
      <c r="T3254" s="2"/>
      <c r="U3254" s="2"/>
      <c r="V3254" s="2"/>
    </row>
    <row r="3255" spans="1:22" s="127" customFormat="1" x14ac:dyDescent="0.25">
      <c r="A3255"/>
      <c r="B3255"/>
      <c r="C3255"/>
      <c r="D3255"/>
      <c r="E3255"/>
      <c r="F3255"/>
      <c r="G3255"/>
      <c r="H3255"/>
      <c r="I3255"/>
      <c r="J3255"/>
      <c r="K3255"/>
      <c r="L3255"/>
      <c r="M3255" s="2"/>
      <c r="N3255" s="2"/>
      <c r="O3255" s="2"/>
      <c r="P3255" s="2"/>
      <c r="Q3255" s="2"/>
      <c r="R3255" s="2"/>
      <c r="S3255" s="2"/>
      <c r="T3255" s="2"/>
      <c r="U3255" s="2"/>
      <c r="V3255" s="2"/>
    </row>
    <row r="3256" spans="1:22" s="127" customFormat="1" x14ac:dyDescent="0.25">
      <c r="A3256"/>
      <c r="B3256"/>
      <c r="C3256"/>
      <c r="D3256"/>
      <c r="E3256"/>
      <c r="F3256"/>
      <c r="G3256"/>
      <c r="H3256"/>
      <c r="I3256"/>
      <c r="J3256"/>
      <c r="K3256"/>
      <c r="L3256"/>
      <c r="M3256" s="2"/>
      <c r="N3256" s="2"/>
      <c r="O3256" s="2"/>
      <c r="P3256" s="2"/>
      <c r="Q3256" s="2"/>
      <c r="R3256" s="2"/>
      <c r="S3256" s="2"/>
      <c r="T3256" s="2"/>
      <c r="U3256" s="2"/>
      <c r="V3256" s="2"/>
    </row>
    <row r="3257" spans="1:22" s="127" customFormat="1" x14ac:dyDescent="0.25">
      <c r="A3257"/>
      <c r="B3257"/>
      <c r="C3257"/>
      <c r="D3257"/>
      <c r="E3257"/>
      <c r="F3257"/>
      <c r="G3257"/>
      <c r="H3257"/>
      <c r="I3257"/>
      <c r="J3257"/>
      <c r="K3257"/>
      <c r="L3257"/>
      <c r="M3257" s="2"/>
      <c r="N3257" s="2"/>
      <c r="O3257" s="2"/>
      <c r="P3257" s="2"/>
      <c r="Q3257" s="2"/>
      <c r="R3257" s="2"/>
      <c r="S3257" s="2"/>
      <c r="T3257" s="2"/>
      <c r="U3257" s="2"/>
      <c r="V3257" s="2"/>
    </row>
    <row r="3258" spans="1:22" s="127" customFormat="1" x14ac:dyDescent="0.25">
      <c r="A3258"/>
      <c r="B3258"/>
      <c r="C3258"/>
      <c r="D3258"/>
      <c r="E3258"/>
      <c r="F3258"/>
      <c r="G3258"/>
      <c r="H3258"/>
      <c r="I3258"/>
      <c r="J3258"/>
      <c r="K3258"/>
      <c r="L3258"/>
      <c r="M3258" s="2"/>
      <c r="N3258" s="2"/>
      <c r="O3258" s="2"/>
      <c r="P3258" s="2"/>
      <c r="Q3258" s="2"/>
      <c r="R3258" s="2"/>
      <c r="S3258" s="2"/>
      <c r="T3258" s="2"/>
      <c r="U3258" s="2"/>
      <c r="V3258" s="2"/>
    </row>
    <row r="3259" spans="1:22" s="127" customFormat="1" x14ac:dyDescent="0.25">
      <c r="A3259"/>
      <c r="B3259"/>
      <c r="C3259"/>
      <c r="D3259"/>
      <c r="E3259"/>
      <c r="F3259"/>
      <c r="G3259"/>
      <c r="H3259"/>
      <c r="I3259"/>
      <c r="J3259"/>
      <c r="K3259"/>
      <c r="L3259"/>
      <c r="M3259" s="2"/>
      <c r="N3259" s="2"/>
      <c r="O3259" s="2"/>
      <c r="P3259" s="2"/>
      <c r="Q3259" s="2"/>
      <c r="R3259" s="2"/>
      <c r="S3259" s="2"/>
      <c r="T3259" s="2"/>
      <c r="U3259" s="2"/>
      <c r="V3259" s="2"/>
    </row>
    <row r="3260" spans="1:22" s="127" customFormat="1" x14ac:dyDescent="0.25">
      <c r="A3260"/>
      <c r="B3260"/>
      <c r="C3260"/>
      <c r="D3260"/>
      <c r="E3260"/>
      <c r="F3260"/>
      <c r="G3260"/>
      <c r="H3260"/>
      <c r="I3260"/>
      <c r="J3260"/>
      <c r="K3260"/>
      <c r="L3260"/>
      <c r="M3260" s="2"/>
      <c r="N3260" s="2"/>
      <c r="O3260" s="2"/>
      <c r="P3260" s="2"/>
      <c r="Q3260" s="2"/>
      <c r="R3260" s="2"/>
      <c r="S3260" s="2"/>
      <c r="T3260" s="2"/>
      <c r="U3260" s="2"/>
      <c r="V3260" s="2"/>
    </row>
    <row r="3261" spans="1:22" s="127" customFormat="1" x14ac:dyDescent="0.25">
      <c r="A3261"/>
      <c r="B3261"/>
      <c r="C3261"/>
      <c r="D3261"/>
      <c r="E3261"/>
      <c r="F3261"/>
      <c r="G3261"/>
      <c r="H3261"/>
      <c r="I3261"/>
      <c r="J3261"/>
      <c r="K3261"/>
      <c r="L3261"/>
      <c r="M3261" s="2"/>
      <c r="N3261" s="2"/>
      <c r="O3261" s="2"/>
      <c r="P3261" s="2"/>
      <c r="Q3261" s="2"/>
      <c r="R3261" s="2"/>
      <c r="S3261" s="2"/>
      <c r="T3261" s="2"/>
      <c r="U3261" s="2"/>
      <c r="V3261" s="2"/>
    </row>
    <row r="3262" spans="1:22" s="127" customFormat="1" x14ac:dyDescent="0.25">
      <c r="A3262"/>
      <c r="B3262"/>
      <c r="C3262"/>
      <c r="D3262"/>
      <c r="E3262"/>
      <c r="F3262"/>
      <c r="G3262"/>
      <c r="H3262"/>
      <c r="I3262"/>
      <c r="J3262"/>
      <c r="K3262"/>
      <c r="L3262"/>
      <c r="M3262" s="2"/>
      <c r="N3262" s="2"/>
      <c r="O3262" s="2"/>
      <c r="P3262" s="2"/>
      <c r="Q3262" s="2"/>
      <c r="R3262" s="2"/>
      <c r="S3262" s="2"/>
      <c r="T3262" s="2"/>
      <c r="U3262" s="2"/>
      <c r="V3262" s="2"/>
    </row>
    <row r="3263" spans="1:22" s="127" customFormat="1" x14ac:dyDescent="0.25">
      <c r="A3263"/>
      <c r="B3263"/>
      <c r="C3263"/>
      <c r="D3263"/>
      <c r="E3263"/>
      <c r="F3263"/>
      <c r="G3263"/>
      <c r="H3263"/>
      <c r="I3263"/>
      <c r="J3263"/>
      <c r="K3263"/>
      <c r="L3263"/>
      <c r="M3263" s="2"/>
      <c r="N3263" s="2"/>
      <c r="O3263" s="2"/>
      <c r="P3263" s="2"/>
      <c r="Q3263" s="2"/>
      <c r="R3263" s="2"/>
      <c r="S3263" s="2"/>
      <c r="T3263" s="2"/>
      <c r="U3263" s="2"/>
      <c r="V3263" s="2"/>
    </row>
    <row r="3264" spans="1:22" s="127" customFormat="1" x14ac:dyDescent="0.25">
      <c r="A3264"/>
      <c r="B3264"/>
      <c r="C3264"/>
      <c r="D3264"/>
      <c r="E3264"/>
      <c r="F3264"/>
      <c r="G3264"/>
      <c r="H3264"/>
      <c r="I3264"/>
      <c r="J3264"/>
      <c r="K3264"/>
      <c r="L3264"/>
      <c r="M3264" s="2"/>
      <c r="N3264" s="2"/>
      <c r="O3264" s="2"/>
      <c r="P3264" s="2"/>
      <c r="Q3264" s="2"/>
      <c r="R3264" s="2"/>
      <c r="S3264" s="2"/>
      <c r="T3264" s="2"/>
      <c r="U3264" s="2"/>
      <c r="V3264" s="2"/>
    </row>
    <row r="3265" spans="1:22" s="127" customFormat="1" x14ac:dyDescent="0.25">
      <c r="A3265"/>
      <c r="B3265"/>
      <c r="C3265"/>
      <c r="D3265"/>
      <c r="E3265"/>
      <c r="F3265"/>
      <c r="G3265"/>
      <c r="H3265"/>
      <c r="I3265"/>
      <c r="J3265"/>
      <c r="K3265"/>
      <c r="L3265"/>
      <c r="M3265" s="2"/>
      <c r="N3265" s="2"/>
      <c r="O3265" s="2"/>
      <c r="P3265" s="2"/>
      <c r="Q3265" s="2"/>
      <c r="R3265" s="2"/>
      <c r="S3265" s="2"/>
      <c r="T3265" s="2"/>
      <c r="U3265" s="2"/>
      <c r="V3265" s="2"/>
    </row>
    <row r="3266" spans="1:22" s="127" customFormat="1" x14ac:dyDescent="0.25">
      <c r="A3266"/>
      <c r="B3266"/>
      <c r="C3266"/>
      <c r="D3266"/>
      <c r="E3266"/>
      <c r="F3266"/>
      <c r="G3266"/>
      <c r="H3266"/>
      <c r="I3266"/>
      <c r="J3266"/>
      <c r="K3266"/>
      <c r="L3266"/>
      <c r="M3266" s="2"/>
      <c r="N3266" s="2"/>
      <c r="O3266" s="2"/>
      <c r="P3266" s="2"/>
      <c r="Q3266" s="2"/>
      <c r="R3266" s="2"/>
      <c r="S3266" s="2"/>
      <c r="T3266" s="2"/>
      <c r="U3266" s="2"/>
      <c r="V3266" s="2"/>
    </row>
    <row r="3267" spans="1:22" s="127" customFormat="1" x14ac:dyDescent="0.25">
      <c r="A3267"/>
      <c r="B3267"/>
      <c r="C3267"/>
      <c r="D3267"/>
      <c r="E3267"/>
      <c r="F3267"/>
      <c r="G3267"/>
      <c r="H3267"/>
      <c r="I3267"/>
      <c r="J3267"/>
      <c r="K3267"/>
      <c r="L3267"/>
      <c r="M3267" s="2"/>
      <c r="N3267" s="2"/>
      <c r="O3267" s="2"/>
      <c r="P3267" s="2"/>
      <c r="Q3267" s="2"/>
      <c r="R3267" s="2"/>
      <c r="S3267" s="2"/>
      <c r="T3267" s="2"/>
      <c r="U3267" s="2"/>
      <c r="V3267" s="2"/>
    </row>
    <row r="3268" spans="1:22" s="127" customFormat="1" x14ac:dyDescent="0.25">
      <c r="A3268"/>
      <c r="B3268"/>
      <c r="C3268"/>
      <c r="D3268"/>
      <c r="E3268"/>
      <c r="F3268"/>
      <c r="G3268"/>
      <c r="H3268"/>
      <c r="I3268"/>
      <c r="J3268"/>
      <c r="K3268"/>
      <c r="L3268"/>
      <c r="M3268" s="2"/>
      <c r="N3268" s="2"/>
      <c r="O3268" s="2"/>
      <c r="P3268" s="2"/>
      <c r="Q3268" s="2"/>
      <c r="R3268" s="2"/>
      <c r="S3268" s="2"/>
      <c r="T3268" s="2"/>
      <c r="U3268" s="2"/>
      <c r="V3268" s="2"/>
    </row>
    <row r="3269" spans="1:22" s="127" customFormat="1" x14ac:dyDescent="0.25">
      <c r="A3269"/>
      <c r="B3269"/>
      <c r="C3269"/>
      <c r="D3269"/>
      <c r="E3269"/>
      <c r="F3269"/>
      <c r="G3269"/>
      <c r="H3269"/>
      <c r="I3269"/>
      <c r="J3269"/>
      <c r="K3269"/>
      <c r="L3269"/>
      <c r="M3269" s="2"/>
      <c r="N3269" s="2"/>
      <c r="O3269" s="2"/>
      <c r="P3269" s="2"/>
      <c r="Q3269" s="2"/>
      <c r="R3269" s="2"/>
      <c r="S3269" s="2"/>
      <c r="T3269" s="2"/>
      <c r="U3269" s="2"/>
      <c r="V3269" s="2"/>
    </row>
    <row r="3270" spans="1:22" s="127" customFormat="1" x14ac:dyDescent="0.25">
      <c r="A3270"/>
      <c r="B3270"/>
      <c r="C3270"/>
      <c r="D3270"/>
      <c r="E3270"/>
      <c r="F3270"/>
      <c r="G3270"/>
      <c r="H3270"/>
      <c r="I3270"/>
      <c r="J3270"/>
      <c r="K3270"/>
      <c r="L3270"/>
      <c r="M3270" s="2"/>
      <c r="N3270" s="2"/>
      <c r="O3270" s="2"/>
      <c r="P3270" s="2"/>
      <c r="Q3270" s="2"/>
      <c r="R3270" s="2"/>
      <c r="S3270" s="2"/>
      <c r="T3270" s="2"/>
      <c r="U3270" s="2"/>
      <c r="V3270" s="2"/>
    </row>
    <row r="3271" spans="1:22" s="127" customFormat="1" x14ac:dyDescent="0.25">
      <c r="A3271"/>
      <c r="B3271"/>
      <c r="C3271"/>
      <c r="D3271"/>
      <c r="E3271"/>
      <c r="F3271"/>
      <c r="G3271"/>
      <c r="H3271"/>
      <c r="I3271"/>
      <c r="J3271"/>
      <c r="K3271"/>
      <c r="L3271"/>
      <c r="M3271" s="2"/>
      <c r="N3271" s="2"/>
      <c r="O3271" s="2"/>
      <c r="P3271" s="2"/>
      <c r="Q3271" s="2"/>
      <c r="R3271" s="2"/>
      <c r="S3271" s="2"/>
      <c r="T3271" s="2"/>
      <c r="U3271" s="2"/>
      <c r="V3271" s="2"/>
    </row>
    <row r="3272" spans="1:22" s="127" customFormat="1" x14ac:dyDescent="0.25">
      <c r="A3272"/>
      <c r="B3272"/>
      <c r="C3272"/>
      <c r="D3272"/>
      <c r="E3272"/>
      <c r="F3272"/>
      <c r="G3272"/>
      <c r="H3272"/>
      <c r="I3272"/>
      <c r="J3272"/>
      <c r="K3272"/>
      <c r="L3272"/>
      <c r="M3272" s="2"/>
      <c r="N3272" s="2"/>
      <c r="O3272" s="2"/>
      <c r="P3272" s="2"/>
      <c r="Q3272" s="2"/>
      <c r="R3272" s="2"/>
      <c r="S3272" s="2"/>
      <c r="T3272" s="2"/>
      <c r="U3272" s="2"/>
      <c r="V3272" s="2"/>
    </row>
    <row r="3273" spans="1:22" s="127" customFormat="1" x14ac:dyDescent="0.25">
      <c r="A3273"/>
      <c r="B3273"/>
      <c r="C3273"/>
      <c r="D3273"/>
      <c r="E3273"/>
      <c r="F3273"/>
      <c r="G3273"/>
      <c r="H3273"/>
      <c r="I3273"/>
      <c r="J3273"/>
      <c r="K3273"/>
      <c r="L3273"/>
      <c r="M3273" s="2"/>
      <c r="N3273" s="2"/>
      <c r="O3273" s="2"/>
      <c r="P3273" s="2"/>
      <c r="Q3273" s="2"/>
      <c r="R3273" s="2"/>
      <c r="S3273" s="2"/>
      <c r="T3273" s="2"/>
      <c r="U3273" s="2"/>
      <c r="V3273" s="2"/>
    </row>
    <row r="3274" spans="1:22" s="127" customFormat="1" x14ac:dyDescent="0.25">
      <c r="A3274"/>
      <c r="B3274"/>
      <c r="C3274"/>
      <c r="D3274"/>
      <c r="E3274"/>
      <c r="F3274"/>
      <c r="G3274"/>
      <c r="H3274"/>
      <c r="I3274"/>
      <c r="J3274"/>
      <c r="K3274"/>
      <c r="L3274"/>
      <c r="M3274" s="2"/>
      <c r="N3274" s="2"/>
      <c r="O3274" s="2"/>
      <c r="P3274" s="2"/>
      <c r="Q3274" s="2"/>
      <c r="R3274" s="2"/>
      <c r="S3274" s="2"/>
      <c r="T3274" s="2"/>
      <c r="U3274" s="2"/>
      <c r="V3274" s="2"/>
    </row>
    <row r="3275" spans="1:22" s="127" customFormat="1" x14ac:dyDescent="0.25">
      <c r="A3275"/>
      <c r="B3275"/>
      <c r="C3275"/>
      <c r="D3275"/>
      <c r="E3275"/>
      <c r="F3275"/>
      <c r="G3275"/>
      <c r="H3275"/>
      <c r="I3275"/>
      <c r="J3275"/>
      <c r="K3275"/>
      <c r="L3275"/>
      <c r="M3275" s="2"/>
      <c r="N3275" s="2"/>
      <c r="O3275" s="2"/>
      <c r="P3275" s="2"/>
      <c r="Q3275" s="2"/>
      <c r="R3275" s="2"/>
      <c r="S3275" s="2"/>
      <c r="T3275" s="2"/>
      <c r="U3275" s="2"/>
      <c r="V3275" s="2"/>
    </row>
    <row r="3276" spans="1:22" s="127" customFormat="1" x14ac:dyDescent="0.25">
      <c r="A3276"/>
      <c r="B3276"/>
      <c r="C3276"/>
      <c r="D3276"/>
      <c r="E3276"/>
      <c r="F3276"/>
      <c r="G3276"/>
      <c r="H3276"/>
      <c r="I3276"/>
      <c r="J3276"/>
      <c r="K3276"/>
      <c r="L3276"/>
      <c r="M3276" s="2"/>
      <c r="N3276" s="2"/>
      <c r="O3276" s="2"/>
      <c r="P3276" s="2"/>
      <c r="Q3276" s="2"/>
      <c r="R3276" s="2"/>
      <c r="S3276" s="2"/>
      <c r="T3276" s="2"/>
      <c r="U3276" s="2"/>
      <c r="V3276" s="2"/>
    </row>
    <row r="3277" spans="1:22" s="127" customFormat="1" x14ac:dyDescent="0.25">
      <c r="A3277"/>
      <c r="B3277"/>
      <c r="C3277"/>
      <c r="D3277"/>
      <c r="E3277"/>
      <c r="F3277"/>
      <c r="G3277"/>
      <c r="H3277"/>
      <c r="I3277"/>
      <c r="J3277"/>
      <c r="K3277"/>
      <c r="L3277"/>
      <c r="M3277" s="2"/>
      <c r="N3277" s="2"/>
      <c r="O3277" s="2"/>
      <c r="P3277" s="2"/>
      <c r="Q3277" s="2"/>
      <c r="R3277" s="2"/>
      <c r="S3277" s="2"/>
      <c r="T3277" s="2"/>
      <c r="U3277" s="2"/>
      <c r="V3277" s="2"/>
    </row>
    <row r="3278" spans="1:22" s="127" customFormat="1" x14ac:dyDescent="0.25">
      <c r="A3278"/>
      <c r="B3278"/>
      <c r="C3278"/>
      <c r="D3278"/>
      <c r="E3278"/>
      <c r="F3278"/>
      <c r="G3278"/>
      <c r="H3278"/>
      <c r="I3278"/>
      <c r="J3278"/>
      <c r="K3278"/>
      <c r="L3278"/>
      <c r="M3278" s="2"/>
      <c r="N3278" s="2"/>
      <c r="O3278" s="2"/>
      <c r="P3278" s="2"/>
      <c r="Q3278" s="2"/>
      <c r="R3278" s="2"/>
      <c r="S3278" s="2"/>
      <c r="T3278" s="2"/>
      <c r="U3278" s="2"/>
      <c r="V3278" s="2"/>
    </row>
    <row r="3279" spans="1:22" s="127" customFormat="1" x14ac:dyDescent="0.25">
      <c r="A3279"/>
      <c r="B3279"/>
      <c r="C3279"/>
      <c r="D3279"/>
      <c r="E3279"/>
      <c r="F3279"/>
      <c r="G3279"/>
      <c r="H3279"/>
      <c r="I3279"/>
      <c r="J3279"/>
      <c r="K3279"/>
      <c r="L3279"/>
      <c r="M3279" s="2"/>
      <c r="N3279" s="2"/>
      <c r="O3279" s="2"/>
      <c r="P3279" s="2"/>
      <c r="Q3279" s="2"/>
      <c r="R3279" s="2"/>
      <c r="S3279" s="2"/>
      <c r="T3279" s="2"/>
      <c r="U3279" s="2"/>
      <c r="V3279" s="2"/>
    </row>
    <row r="3280" spans="1:22" s="127" customFormat="1" x14ac:dyDescent="0.25">
      <c r="A3280"/>
      <c r="B3280"/>
      <c r="C3280"/>
      <c r="D3280"/>
      <c r="E3280"/>
      <c r="F3280"/>
      <c r="G3280"/>
      <c r="H3280"/>
      <c r="I3280"/>
      <c r="J3280"/>
      <c r="K3280"/>
      <c r="L3280"/>
      <c r="M3280" s="2"/>
      <c r="N3280" s="2"/>
      <c r="O3280" s="2"/>
      <c r="P3280" s="2"/>
      <c r="Q3280" s="2"/>
      <c r="R3280" s="2"/>
      <c r="S3280" s="2"/>
      <c r="T3280" s="2"/>
      <c r="U3280" s="2"/>
      <c r="V3280" s="2"/>
    </row>
    <row r="3281" spans="1:22" s="127" customFormat="1" x14ac:dyDescent="0.25">
      <c r="A3281"/>
      <c r="B3281"/>
      <c r="C3281"/>
      <c r="D3281"/>
      <c r="E3281"/>
      <c r="F3281"/>
      <c r="G3281"/>
      <c r="H3281"/>
      <c r="I3281"/>
      <c r="J3281"/>
      <c r="K3281"/>
      <c r="L3281"/>
      <c r="M3281" s="2"/>
      <c r="N3281" s="2"/>
      <c r="O3281" s="2"/>
      <c r="P3281" s="2"/>
      <c r="Q3281" s="2"/>
      <c r="R3281" s="2"/>
      <c r="S3281" s="2"/>
      <c r="T3281" s="2"/>
      <c r="U3281" s="2"/>
      <c r="V3281" s="2"/>
    </row>
    <row r="3282" spans="1:22" s="127" customFormat="1" x14ac:dyDescent="0.25">
      <c r="A3282"/>
      <c r="B3282"/>
      <c r="C3282"/>
      <c r="D3282"/>
      <c r="E3282"/>
      <c r="F3282"/>
      <c r="G3282"/>
      <c r="H3282"/>
      <c r="I3282"/>
      <c r="J3282"/>
      <c r="K3282"/>
      <c r="L3282"/>
      <c r="M3282" s="2"/>
      <c r="N3282" s="2"/>
      <c r="O3282" s="2"/>
      <c r="P3282" s="2"/>
      <c r="Q3282" s="2"/>
      <c r="R3282" s="2"/>
      <c r="S3282" s="2"/>
      <c r="T3282" s="2"/>
      <c r="U3282" s="2"/>
      <c r="V3282" s="2"/>
    </row>
    <row r="3283" spans="1:22" s="127" customFormat="1" x14ac:dyDescent="0.25">
      <c r="A3283"/>
      <c r="B3283"/>
      <c r="C3283"/>
      <c r="D3283"/>
      <c r="E3283"/>
      <c r="F3283"/>
      <c r="G3283"/>
      <c r="H3283"/>
      <c r="I3283"/>
      <c r="J3283"/>
      <c r="K3283"/>
      <c r="L3283"/>
      <c r="M3283" s="2"/>
      <c r="N3283" s="2"/>
      <c r="O3283" s="2"/>
      <c r="P3283" s="2"/>
      <c r="Q3283" s="2"/>
      <c r="R3283" s="2"/>
      <c r="S3283" s="2"/>
      <c r="T3283" s="2"/>
      <c r="U3283" s="2"/>
      <c r="V3283" s="2"/>
    </row>
    <row r="3284" spans="1:22" s="127" customFormat="1" x14ac:dyDescent="0.25">
      <c r="A3284"/>
      <c r="B3284"/>
      <c r="C3284"/>
      <c r="D3284"/>
      <c r="E3284"/>
      <c r="F3284"/>
      <c r="G3284"/>
      <c r="H3284"/>
      <c r="I3284"/>
      <c r="J3284"/>
      <c r="K3284"/>
      <c r="L3284"/>
      <c r="M3284" s="2"/>
      <c r="N3284" s="2"/>
      <c r="O3284" s="2"/>
      <c r="P3284" s="2"/>
      <c r="Q3284" s="2"/>
      <c r="R3284" s="2"/>
      <c r="S3284" s="2"/>
      <c r="T3284" s="2"/>
      <c r="U3284" s="2"/>
      <c r="V3284" s="2"/>
    </row>
    <row r="3285" spans="1:22" s="127" customFormat="1" x14ac:dyDescent="0.25">
      <c r="A3285"/>
      <c r="B3285"/>
      <c r="C3285"/>
      <c r="D3285"/>
      <c r="E3285"/>
      <c r="F3285"/>
      <c r="G3285"/>
      <c r="H3285"/>
      <c r="I3285"/>
      <c r="J3285"/>
      <c r="K3285"/>
      <c r="L3285"/>
      <c r="M3285" s="2"/>
      <c r="N3285" s="2"/>
      <c r="O3285" s="2"/>
      <c r="P3285" s="2"/>
      <c r="Q3285" s="2"/>
      <c r="R3285" s="2"/>
      <c r="S3285" s="2"/>
      <c r="T3285" s="2"/>
      <c r="U3285" s="2"/>
      <c r="V3285" s="2"/>
    </row>
    <row r="3286" spans="1:22" s="127" customFormat="1" x14ac:dyDescent="0.25">
      <c r="A3286"/>
      <c r="B3286"/>
      <c r="C3286"/>
      <c r="D3286"/>
      <c r="E3286"/>
      <c r="F3286"/>
      <c r="G3286"/>
      <c r="H3286"/>
      <c r="I3286"/>
      <c r="J3286"/>
      <c r="K3286"/>
      <c r="L3286"/>
      <c r="M3286" s="2"/>
      <c r="N3286" s="2"/>
      <c r="O3286" s="2"/>
      <c r="P3286" s="2"/>
      <c r="Q3286" s="2"/>
      <c r="R3286" s="2"/>
      <c r="S3286" s="2"/>
      <c r="T3286" s="2"/>
      <c r="U3286" s="2"/>
      <c r="V3286" s="2"/>
    </row>
    <row r="3287" spans="1:22" s="127" customFormat="1" x14ac:dyDescent="0.25">
      <c r="A3287"/>
      <c r="B3287"/>
      <c r="C3287"/>
      <c r="D3287"/>
      <c r="E3287"/>
      <c r="F3287"/>
      <c r="G3287"/>
      <c r="H3287"/>
      <c r="I3287"/>
      <c r="J3287"/>
      <c r="K3287"/>
      <c r="L3287"/>
      <c r="M3287" s="2"/>
      <c r="N3287" s="2"/>
      <c r="O3287" s="2"/>
      <c r="P3287" s="2"/>
      <c r="Q3287" s="2"/>
      <c r="R3287" s="2"/>
      <c r="S3287" s="2"/>
      <c r="T3287" s="2"/>
      <c r="U3287" s="2"/>
      <c r="V3287" s="2"/>
    </row>
    <row r="3288" spans="1:22" s="127" customFormat="1" x14ac:dyDescent="0.25">
      <c r="A3288"/>
      <c r="B3288"/>
      <c r="C3288"/>
      <c r="D3288"/>
      <c r="E3288"/>
      <c r="F3288"/>
      <c r="G3288"/>
      <c r="H3288"/>
      <c r="I3288"/>
      <c r="J3288"/>
      <c r="K3288"/>
      <c r="L3288"/>
      <c r="M3288" s="2"/>
      <c r="N3288" s="2"/>
      <c r="O3288" s="2"/>
      <c r="P3288" s="2"/>
      <c r="Q3288" s="2"/>
      <c r="R3288" s="2"/>
      <c r="S3288" s="2"/>
      <c r="T3288" s="2"/>
      <c r="U3288" s="2"/>
      <c r="V3288" s="2"/>
    </row>
    <row r="3289" spans="1:22" s="127" customFormat="1" x14ac:dyDescent="0.25">
      <c r="A3289"/>
      <c r="B3289"/>
      <c r="C3289"/>
      <c r="D3289"/>
      <c r="E3289"/>
      <c r="F3289"/>
      <c r="G3289"/>
      <c r="H3289"/>
      <c r="I3289"/>
      <c r="J3289"/>
      <c r="K3289"/>
      <c r="L3289"/>
      <c r="M3289" s="2"/>
      <c r="N3289" s="2"/>
      <c r="O3289" s="2"/>
      <c r="P3289" s="2"/>
      <c r="Q3289" s="2"/>
      <c r="R3289" s="2"/>
      <c r="S3289" s="2"/>
      <c r="T3289" s="2"/>
      <c r="U3289" s="2"/>
      <c r="V3289" s="2"/>
    </row>
    <row r="3290" spans="1:22" s="127" customFormat="1" x14ac:dyDescent="0.25">
      <c r="A3290"/>
      <c r="B3290"/>
      <c r="C3290"/>
      <c r="D3290"/>
      <c r="E3290"/>
      <c r="F3290"/>
      <c r="G3290"/>
      <c r="H3290"/>
      <c r="I3290"/>
      <c r="J3290"/>
      <c r="K3290"/>
      <c r="L3290"/>
      <c r="M3290" s="2"/>
      <c r="N3290" s="2"/>
      <c r="O3290" s="2"/>
      <c r="P3290" s="2"/>
      <c r="Q3290" s="2"/>
      <c r="R3290" s="2"/>
      <c r="S3290" s="2"/>
      <c r="T3290" s="2"/>
      <c r="U3290" s="2"/>
      <c r="V3290" s="2"/>
    </row>
    <row r="3291" spans="1:22" s="127" customFormat="1" x14ac:dyDescent="0.25">
      <c r="A3291"/>
      <c r="B3291"/>
      <c r="C3291"/>
      <c r="D3291"/>
      <c r="E3291"/>
      <c r="F3291"/>
      <c r="G3291"/>
      <c r="H3291"/>
      <c r="I3291"/>
      <c r="J3291"/>
      <c r="K3291"/>
      <c r="L3291"/>
      <c r="M3291" s="2"/>
      <c r="N3291" s="2"/>
      <c r="O3291" s="2"/>
      <c r="P3291" s="2"/>
      <c r="Q3291" s="2"/>
      <c r="R3291" s="2"/>
      <c r="S3291" s="2"/>
      <c r="T3291" s="2"/>
      <c r="U3291" s="2"/>
      <c r="V3291" s="2"/>
    </row>
    <row r="3292" spans="1:22" s="127" customFormat="1" x14ac:dyDescent="0.25">
      <c r="A3292"/>
      <c r="B3292"/>
      <c r="C3292"/>
      <c r="D3292"/>
      <c r="E3292"/>
      <c r="F3292"/>
      <c r="G3292"/>
      <c r="H3292"/>
      <c r="I3292"/>
      <c r="J3292"/>
      <c r="K3292"/>
      <c r="L3292"/>
      <c r="M3292" s="2"/>
      <c r="N3292" s="2"/>
      <c r="O3292" s="2"/>
      <c r="P3292" s="2"/>
      <c r="Q3292" s="2"/>
      <c r="R3292" s="2"/>
      <c r="S3292" s="2"/>
      <c r="T3292" s="2"/>
      <c r="U3292" s="2"/>
      <c r="V3292" s="2"/>
    </row>
    <row r="3293" spans="1:22" s="127" customFormat="1" x14ac:dyDescent="0.25">
      <c r="A3293"/>
      <c r="B3293"/>
      <c r="C3293"/>
      <c r="D3293"/>
      <c r="E3293"/>
      <c r="F3293"/>
      <c r="G3293"/>
      <c r="H3293"/>
      <c r="I3293"/>
      <c r="J3293"/>
      <c r="K3293"/>
      <c r="L3293"/>
      <c r="M3293" s="2"/>
      <c r="N3293" s="2"/>
      <c r="O3293" s="2"/>
      <c r="P3293" s="2"/>
      <c r="Q3293" s="2"/>
      <c r="R3293" s="2"/>
      <c r="S3293" s="2"/>
      <c r="T3293" s="2"/>
      <c r="U3293" s="2"/>
      <c r="V3293" s="2"/>
    </row>
    <row r="3294" spans="1:22" s="127" customFormat="1" x14ac:dyDescent="0.25">
      <c r="A3294"/>
      <c r="B3294"/>
      <c r="C3294"/>
      <c r="D3294"/>
      <c r="E3294"/>
      <c r="F3294"/>
      <c r="G3294"/>
      <c r="H3294"/>
      <c r="I3294"/>
      <c r="J3294"/>
      <c r="K3294"/>
      <c r="L3294"/>
      <c r="M3294" s="2"/>
      <c r="N3294" s="2"/>
      <c r="O3294" s="2"/>
      <c r="P3294" s="2"/>
      <c r="Q3294" s="2"/>
      <c r="R3294" s="2"/>
      <c r="S3294" s="2"/>
      <c r="T3294" s="2"/>
      <c r="U3294" s="2"/>
      <c r="V3294" s="2"/>
    </row>
    <row r="3295" spans="1:22" s="127" customFormat="1" x14ac:dyDescent="0.25">
      <c r="A3295"/>
      <c r="B3295"/>
      <c r="C3295"/>
      <c r="D3295"/>
      <c r="E3295"/>
      <c r="F3295"/>
      <c r="G3295"/>
      <c r="H3295"/>
      <c r="I3295"/>
      <c r="J3295"/>
      <c r="K3295"/>
      <c r="L3295"/>
      <c r="M3295" s="2"/>
      <c r="N3295" s="2"/>
      <c r="O3295" s="2"/>
      <c r="P3295" s="2"/>
      <c r="Q3295" s="2"/>
      <c r="R3295" s="2"/>
      <c r="S3295" s="2"/>
      <c r="T3295" s="2"/>
      <c r="U3295" s="2"/>
      <c r="V3295" s="2"/>
    </row>
    <row r="3296" spans="1:22" s="127" customFormat="1" x14ac:dyDescent="0.25">
      <c r="A3296"/>
      <c r="B3296"/>
      <c r="C3296"/>
      <c r="D3296"/>
      <c r="E3296"/>
      <c r="F3296"/>
      <c r="G3296"/>
      <c r="H3296"/>
      <c r="I3296"/>
      <c r="J3296"/>
      <c r="K3296"/>
      <c r="L3296"/>
      <c r="M3296" s="2"/>
      <c r="N3296" s="2"/>
      <c r="O3296" s="2"/>
      <c r="P3296" s="2"/>
      <c r="Q3296" s="2"/>
      <c r="R3296" s="2"/>
      <c r="S3296" s="2"/>
      <c r="T3296" s="2"/>
      <c r="U3296" s="2"/>
      <c r="V3296" s="2"/>
    </row>
    <row r="3297" spans="1:22" s="127" customFormat="1" x14ac:dyDescent="0.25">
      <c r="A3297"/>
      <c r="B3297"/>
      <c r="C3297"/>
      <c r="D3297"/>
      <c r="E3297"/>
      <c r="F3297"/>
      <c r="G3297"/>
      <c r="H3297"/>
      <c r="I3297"/>
      <c r="J3297"/>
      <c r="K3297"/>
      <c r="L3297"/>
      <c r="M3297" s="2"/>
      <c r="N3297" s="2"/>
      <c r="O3297" s="2"/>
      <c r="P3297" s="2"/>
      <c r="Q3297" s="2"/>
      <c r="R3297" s="2"/>
      <c r="S3297" s="2"/>
      <c r="T3297" s="2"/>
      <c r="U3297" s="2"/>
      <c r="V3297" s="2"/>
    </row>
    <row r="3298" spans="1:22" s="127" customFormat="1" x14ac:dyDescent="0.25">
      <c r="A3298"/>
      <c r="B3298"/>
      <c r="C3298"/>
      <c r="D3298"/>
      <c r="E3298"/>
      <c r="F3298"/>
      <c r="G3298"/>
      <c r="H3298"/>
      <c r="I3298"/>
      <c r="J3298"/>
      <c r="K3298"/>
      <c r="L3298"/>
      <c r="M3298" s="2"/>
      <c r="N3298" s="2"/>
      <c r="O3298" s="2"/>
      <c r="P3298" s="2"/>
      <c r="Q3298" s="2"/>
      <c r="R3298" s="2"/>
      <c r="S3298" s="2"/>
      <c r="T3298" s="2"/>
      <c r="U3298" s="2"/>
      <c r="V3298" s="2"/>
    </row>
    <row r="3299" spans="1:22" s="127" customFormat="1" x14ac:dyDescent="0.25">
      <c r="A3299"/>
      <c r="B3299"/>
      <c r="C3299"/>
      <c r="D3299"/>
      <c r="E3299"/>
      <c r="F3299"/>
      <c r="G3299"/>
      <c r="H3299"/>
      <c r="I3299"/>
      <c r="J3299"/>
      <c r="K3299"/>
      <c r="L3299"/>
      <c r="M3299" s="2"/>
      <c r="N3299" s="2"/>
      <c r="O3299" s="2"/>
      <c r="P3299" s="2"/>
      <c r="Q3299" s="2"/>
      <c r="R3299" s="2"/>
      <c r="S3299" s="2"/>
      <c r="T3299" s="2"/>
      <c r="U3299" s="2"/>
      <c r="V3299" s="2"/>
    </row>
    <row r="3300" spans="1:22" s="127" customFormat="1" x14ac:dyDescent="0.25">
      <c r="A3300"/>
      <c r="B3300"/>
      <c r="C3300"/>
      <c r="D3300"/>
      <c r="E3300"/>
      <c r="F3300"/>
      <c r="G3300"/>
      <c r="H3300"/>
      <c r="I3300"/>
      <c r="J3300"/>
      <c r="K3300"/>
      <c r="L3300"/>
      <c r="M3300" s="2"/>
      <c r="N3300" s="2"/>
      <c r="O3300" s="2"/>
      <c r="P3300" s="2"/>
      <c r="Q3300" s="2"/>
      <c r="R3300" s="2"/>
      <c r="S3300" s="2"/>
      <c r="T3300" s="2"/>
      <c r="U3300" s="2"/>
      <c r="V3300" s="2"/>
    </row>
    <row r="3301" spans="1:22" s="127" customFormat="1" x14ac:dyDescent="0.25">
      <c r="A3301"/>
      <c r="B3301"/>
      <c r="C3301"/>
      <c r="D3301"/>
      <c r="E3301"/>
      <c r="F3301"/>
      <c r="G3301"/>
      <c r="H3301"/>
      <c r="I3301"/>
      <c r="J3301"/>
      <c r="K3301"/>
      <c r="L3301"/>
      <c r="M3301" s="2"/>
      <c r="N3301" s="2"/>
      <c r="O3301" s="2"/>
      <c r="P3301" s="2"/>
      <c r="Q3301" s="2"/>
      <c r="R3301" s="2"/>
      <c r="S3301" s="2"/>
      <c r="T3301" s="2"/>
      <c r="U3301" s="2"/>
      <c r="V3301" s="2"/>
    </row>
    <row r="3302" spans="1:22" s="127" customFormat="1" x14ac:dyDescent="0.25">
      <c r="A3302"/>
      <c r="B3302"/>
      <c r="C3302"/>
      <c r="D3302"/>
      <c r="E3302"/>
      <c r="F3302"/>
      <c r="G3302"/>
      <c r="H3302"/>
      <c r="I3302"/>
      <c r="J3302"/>
      <c r="K3302"/>
      <c r="L3302"/>
      <c r="M3302" s="2"/>
      <c r="N3302" s="2"/>
      <c r="O3302" s="2"/>
      <c r="P3302" s="2"/>
      <c r="Q3302" s="2"/>
      <c r="R3302" s="2"/>
      <c r="S3302" s="2"/>
      <c r="T3302" s="2"/>
      <c r="U3302" s="2"/>
      <c r="V3302" s="2"/>
    </row>
    <row r="3303" spans="1:22" s="127" customFormat="1" x14ac:dyDescent="0.25">
      <c r="A3303"/>
      <c r="B3303"/>
      <c r="C3303"/>
      <c r="D3303"/>
      <c r="E3303"/>
      <c r="F3303"/>
      <c r="G3303"/>
      <c r="H3303"/>
      <c r="I3303"/>
      <c r="J3303"/>
      <c r="K3303"/>
      <c r="L3303"/>
      <c r="M3303" s="2"/>
      <c r="N3303" s="2"/>
      <c r="O3303" s="2"/>
      <c r="P3303" s="2"/>
      <c r="Q3303" s="2"/>
      <c r="R3303" s="2"/>
      <c r="S3303" s="2"/>
      <c r="T3303" s="2"/>
      <c r="U3303" s="2"/>
      <c r="V3303" s="2"/>
    </row>
    <row r="3304" spans="1:22" s="127" customFormat="1" x14ac:dyDescent="0.25">
      <c r="A3304"/>
      <c r="B3304"/>
      <c r="C3304"/>
      <c r="D3304"/>
      <c r="E3304"/>
      <c r="F3304"/>
      <c r="G3304"/>
      <c r="H3304"/>
      <c r="I3304"/>
      <c r="J3304"/>
      <c r="K3304"/>
      <c r="L3304"/>
      <c r="M3304" s="2"/>
      <c r="N3304" s="2"/>
      <c r="O3304" s="2"/>
      <c r="P3304" s="2"/>
      <c r="Q3304" s="2"/>
      <c r="R3304" s="2"/>
      <c r="S3304" s="2"/>
      <c r="T3304" s="2"/>
      <c r="U3304" s="2"/>
      <c r="V3304" s="2"/>
    </row>
    <row r="3305" spans="1:22" s="127" customFormat="1" x14ac:dyDescent="0.25">
      <c r="A3305"/>
      <c r="B3305"/>
      <c r="C3305"/>
      <c r="D3305"/>
      <c r="E3305"/>
      <c r="F3305"/>
      <c r="G3305"/>
      <c r="H3305"/>
      <c r="I3305"/>
      <c r="J3305"/>
      <c r="K3305"/>
      <c r="L3305"/>
      <c r="M3305" s="2"/>
      <c r="N3305" s="2"/>
      <c r="O3305" s="2"/>
      <c r="P3305" s="2"/>
      <c r="Q3305" s="2"/>
      <c r="R3305" s="2"/>
      <c r="S3305" s="2"/>
      <c r="T3305" s="2"/>
      <c r="U3305" s="2"/>
      <c r="V3305" s="2"/>
    </row>
    <row r="3306" spans="1:22" s="127" customFormat="1" x14ac:dyDescent="0.25">
      <c r="A3306"/>
      <c r="B3306"/>
      <c r="C3306"/>
      <c r="D3306"/>
      <c r="E3306"/>
      <c r="F3306"/>
      <c r="G3306"/>
      <c r="H3306"/>
      <c r="I3306"/>
      <c r="J3306"/>
      <c r="K3306"/>
      <c r="L3306"/>
      <c r="M3306" s="2"/>
      <c r="N3306" s="2"/>
      <c r="O3306" s="2"/>
      <c r="P3306" s="2"/>
      <c r="Q3306" s="2"/>
      <c r="R3306" s="2"/>
      <c r="S3306" s="2"/>
      <c r="T3306" s="2"/>
      <c r="U3306" s="2"/>
      <c r="V3306" s="2"/>
    </row>
    <row r="3307" spans="1:22" s="127" customFormat="1" x14ac:dyDescent="0.25">
      <c r="A3307"/>
      <c r="B3307"/>
      <c r="C3307"/>
      <c r="D3307"/>
      <c r="E3307"/>
      <c r="F3307"/>
      <c r="G3307"/>
      <c r="H3307"/>
      <c r="I3307"/>
      <c r="J3307"/>
      <c r="K3307"/>
      <c r="L3307"/>
      <c r="M3307" s="2"/>
      <c r="N3307" s="2"/>
      <c r="O3307" s="2"/>
      <c r="P3307" s="2"/>
      <c r="Q3307" s="2"/>
      <c r="R3307" s="2"/>
      <c r="S3307" s="2"/>
      <c r="T3307" s="2"/>
      <c r="U3307" s="2"/>
      <c r="V3307" s="2"/>
    </row>
    <row r="3308" spans="1:22" s="127" customFormat="1" x14ac:dyDescent="0.25">
      <c r="A3308"/>
      <c r="B3308"/>
      <c r="C3308"/>
      <c r="D3308"/>
      <c r="E3308"/>
      <c r="F3308"/>
      <c r="G3308"/>
      <c r="H3308"/>
      <c r="I3308"/>
      <c r="J3308"/>
      <c r="K3308"/>
      <c r="L3308"/>
      <c r="M3308" s="2"/>
      <c r="N3308" s="2"/>
      <c r="O3308" s="2"/>
      <c r="P3308" s="2"/>
      <c r="Q3308" s="2"/>
      <c r="R3308" s="2"/>
      <c r="S3308" s="2"/>
      <c r="T3308" s="2"/>
      <c r="U3308" s="2"/>
      <c r="V3308" s="2"/>
    </row>
    <row r="3309" spans="1:22" s="127" customFormat="1" x14ac:dyDescent="0.25">
      <c r="A3309"/>
      <c r="B3309"/>
      <c r="C3309"/>
      <c r="D3309"/>
      <c r="E3309"/>
      <c r="F3309"/>
      <c r="G3309"/>
      <c r="H3309"/>
      <c r="I3309"/>
      <c r="J3309"/>
      <c r="K3309"/>
      <c r="L3309"/>
      <c r="M3309" s="2"/>
      <c r="N3309" s="2"/>
      <c r="O3309" s="2"/>
      <c r="P3309" s="2"/>
      <c r="Q3309" s="2"/>
      <c r="R3309" s="2"/>
      <c r="S3309" s="2"/>
      <c r="T3309" s="2"/>
      <c r="U3309" s="2"/>
      <c r="V3309" s="2"/>
    </row>
    <row r="3310" spans="1:22" s="127" customFormat="1" x14ac:dyDescent="0.25">
      <c r="A3310"/>
      <c r="B3310"/>
      <c r="C3310"/>
      <c r="D3310"/>
      <c r="E3310"/>
      <c r="F3310"/>
      <c r="G3310"/>
      <c r="H3310"/>
      <c r="I3310"/>
      <c r="J3310"/>
      <c r="K3310"/>
      <c r="L3310"/>
      <c r="M3310" s="2"/>
      <c r="N3310" s="2"/>
      <c r="O3310" s="2"/>
      <c r="P3310" s="2"/>
      <c r="Q3310" s="2"/>
      <c r="R3310" s="2"/>
      <c r="S3310" s="2"/>
      <c r="T3310" s="2"/>
      <c r="U3310" s="2"/>
      <c r="V3310" s="2"/>
    </row>
    <row r="3311" spans="1:22" s="127" customFormat="1" x14ac:dyDescent="0.25">
      <c r="A3311"/>
      <c r="B3311"/>
      <c r="C3311"/>
      <c r="D3311"/>
      <c r="E3311"/>
      <c r="F3311"/>
      <c r="G3311"/>
      <c r="H3311"/>
      <c r="I3311"/>
      <c r="J3311"/>
      <c r="K3311"/>
      <c r="L3311"/>
      <c r="M3311" s="2"/>
      <c r="N3311" s="2"/>
      <c r="O3311" s="2"/>
      <c r="P3311" s="2"/>
      <c r="Q3311" s="2"/>
      <c r="R3311" s="2"/>
      <c r="S3311" s="2"/>
      <c r="T3311" s="2"/>
      <c r="U3311" s="2"/>
      <c r="V3311" s="2"/>
    </row>
    <row r="3312" spans="1:22" s="127" customFormat="1" x14ac:dyDescent="0.25">
      <c r="A3312"/>
      <c r="B3312"/>
      <c r="C3312"/>
      <c r="D3312"/>
      <c r="E3312"/>
      <c r="F3312"/>
      <c r="G3312"/>
      <c r="H3312"/>
      <c r="I3312"/>
      <c r="J3312"/>
      <c r="K3312"/>
      <c r="L3312"/>
      <c r="M3312" s="2"/>
      <c r="N3312" s="2"/>
      <c r="O3312" s="2"/>
      <c r="P3312" s="2"/>
      <c r="Q3312" s="2"/>
      <c r="R3312" s="2"/>
      <c r="S3312" s="2"/>
      <c r="T3312" s="2"/>
      <c r="U3312" s="2"/>
      <c r="V3312" s="2"/>
    </row>
    <row r="3313" spans="1:22" s="127" customFormat="1" x14ac:dyDescent="0.25">
      <c r="A3313"/>
      <c r="B3313"/>
      <c r="C3313"/>
      <c r="D3313"/>
      <c r="E3313"/>
      <c r="F3313"/>
      <c r="G3313"/>
      <c r="H3313"/>
      <c r="I3313"/>
      <c r="J3313"/>
      <c r="K3313"/>
      <c r="L3313"/>
      <c r="M3313" s="2"/>
      <c r="N3313" s="2"/>
      <c r="O3313" s="2"/>
      <c r="P3313" s="2"/>
      <c r="Q3313" s="2"/>
      <c r="R3313" s="2"/>
      <c r="S3313" s="2"/>
      <c r="T3313" s="2"/>
      <c r="U3313" s="2"/>
      <c r="V3313" s="2"/>
    </row>
    <row r="3314" spans="1:22" s="127" customFormat="1" x14ac:dyDescent="0.25">
      <c r="A3314"/>
      <c r="B3314"/>
      <c r="C3314"/>
      <c r="D3314"/>
      <c r="E3314"/>
      <c r="F3314"/>
      <c r="G3314"/>
      <c r="H3314"/>
      <c r="I3314"/>
      <c r="J3314"/>
      <c r="K3314"/>
      <c r="L3314"/>
      <c r="M3314" s="2"/>
      <c r="N3314" s="2"/>
      <c r="O3314" s="2"/>
      <c r="P3314" s="2"/>
      <c r="Q3314" s="2"/>
      <c r="R3314" s="2"/>
      <c r="S3314" s="2"/>
      <c r="T3314" s="2"/>
      <c r="U3314" s="2"/>
      <c r="V3314" s="2"/>
    </row>
    <row r="3315" spans="1:22" s="127" customFormat="1" x14ac:dyDescent="0.25">
      <c r="A3315"/>
      <c r="B3315"/>
      <c r="C3315"/>
      <c r="D3315"/>
      <c r="E3315"/>
      <c r="F3315"/>
      <c r="G3315"/>
      <c r="H3315"/>
      <c r="I3315"/>
      <c r="J3315"/>
      <c r="K3315"/>
      <c r="L3315"/>
      <c r="M3315" s="2"/>
      <c r="N3315" s="2"/>
      <c r="O3315" s="2"/>
      <c r="P3315" s="2"/>
      <c r="Q3315" s="2"/>
      <c r="R3315" s="2"/>
      <c r="S3315" s="2"/>
      <c r="T3315" s="2"/>
      <c r="U3315" s="2"/>
      <c r="V3315" s="2"/>
    </row>
    <row r="3316" spans="1:22" s="127" customFormat="1" x14ac:dyDescent="0.25">
      <c r="A3316"/>
      <c r="B3316"/>
      <c r="C3316"/>
      <c r="D3316"/>
      <c r="E3316"/>
      <c r="F3316"/>
      <c r="G3316"/>
      <c r="H3316"/>
      <c r="I3316"/>
      <c r="J3316"/>
      <c r="K3316"/>
      <c r="L3316"/>
      <c r="M3316" s="2"/>
      <c r="N3316" s="2"/>
      <c r="O3316" s="2"/>
      <c r="P3316" s="2"/>
      <c r="Q3316" s="2"/>
      <c r="R3316" s="2"/>
      <c r="S3316" s="2"/>
      <c r="T3316" s="2"/>
      <c r="U3316" s="2"/>
      <c r="V3316" s="2"/>
    </row>
    <row r="3317" spans="1:22" s="127" customFormat="1" x14ac:dyDescent="0.25">
      <c r="A3317"/>
      <c r="B3317"/>
      <c r="C3317"/>
      <c r="D3317"/>
      <c r="E3317"/>
      <c r="F3317"/>
      <c r="G3317"/>
      <c r="H3317"/>
      <c r="I3317"/>
      <c r="J3317"/>
      <c r="K3317"/>
      <c r="L3317"/>
      <c r="M3317" s="2"/>
      <c r="N3317" s="2"/>
      <c r="O3317" s="2"/>
      <c r="P3317" s="2"/>
      <c r="Q3317" s="2"/>
      <c r="R3317" s="2"/>
      <c r="S3317" s="2"/>
      <c r="T3317" s="2"/>
      <c r="U3317" s="2"/>
      <c r="V3317" s="2"/>
    </row>
    <row r="3318" spans="1:22" s="127" customFormat="1" x14ac:dyDescent="0.25">
      <c r="A3318"/>
      <c r="B3318"/>
      <c r="C3318"/>
      <c r="D3318"/>
      <c r="E3318"/>
      <c r="F3318"/>
      <c r="G3318"/>
      <c r="H3318"/>
      <c r="I3318"/>
      <c r="J3318"/>
      <c r="K3318"/>
      <c r="L3318"/>
      <c r="M3318" s="2"/>
      <c r="N3318" s="2"/>
      <c r="O3318" s="2"/>
      <c r="P3318" s="2"/>
      <c r="Q3318" s="2"/>
      <c r="R3318" s="2"/>
      <c r="S3318" s="2"/>
      <c r="T3318" s="2"/>
      <c r="U3318" s="2"/>
      <c r="V3318" s="2"/>
    </row>
    <row r="3319" spans="1:22" s="127" customFormat="1" x14ac:dyDescent="0.25">
      <c r="A3319"/>
      <c r="B3319"/>
      <c r="C3319"/>
      <c r="D3319"/>
      <c r="E3319"/>
      <c r="F3319"/>
      <c r="G3319"/>
      <c r="H3319"/>
      <c r="I3319"/>
      <c r="J3319"/>
      <c r="K3319"/>
      <c r="L3319"/>
      <c r="M3319" s="2"/>
      <c r="N3319" s="2"/>
      <c r="O3319" s="2"/>
      <c r="P3319" s="2"/>
      <c r="Q3319" s="2"/>
      <c r="R3319" s="2"/>
      <c r="S3319" s="2"/>
      <c r="T3319" s="2"/>
      <c r="U3319" s="2"/>
      <c r="V3319" s="2"/>
    </row>
    <row r="3320" spans="1:22" s="127" customFormat="1" x14ac:dyDescent="0.25">
      <c r="A3320"/>
      <c r="B3320"/>
      <c r="C3320"/>
      <c r="D3320"/>
      <c r="E3320"/>
      <c r="F3320"/>
      <c r="G3320"/>
      <c r="H3320"/>
      <c r="I3320"/>
      <c r="J3320"/>
      <c r="K3320"/>
      <c r="L3320"/>
      <c r="M3320" s="2"/>
      <c r="N3320" s="2"/>
      <c r="O3320" s="2"/>
      <c r="P3320" s="2"/>
      <c r="Q3320" s="2"/>
      <c r="R3320" s="2"/>
      <c r="S3320" s="2"/>
      <c r="T3320" s="2"/>
      <c r="U3320" s="2"/>
      <c r="V3320" s="2"/>
    </row>
    <row r="3321" spans="1:22" s="127" customFormat="1" x14ac:dyDescent="0.25">
      <c r="A3321"/>
      <c r="B3321"/>
      <c r="C3321"/>
      <c r="D3321"/>
      <c r="E3321"/>
      <c r="F3321"/>
      <c r="G3321"/>
      <c r="H3321"/>
      <c r="I3321"/>
      <c r="J3321"/>
      <c r="K3321"/>
      <c r="L3321"/>
      <c r="M3321" s="2"/>
      <c r="N3321" s="2"/>
      <c r="O3321" s="2"/>
      <c r="P3321" s="2"/>
      <c r="Q3321" s="2"/>
      <c r="R3321" s="2"/>
      <c r="S3321" s="2"/>
      <c r="T3321" s="2"/>
      <c r="U3321" s="2"/>
      <c r="V3321" s="2"/>
    </row>
    <row r="3322" spans="1:22" s="127" customFormat="1" x14ac:dyDescent="0.25">
      <c r="A3322"/>
      <c r="B3322"/>
      <c r="C3322"/>
      <c r="D3322"/>
      <c r="E3322"/>
      <c r="F3322"/>
      <c r="G3322"/>
      <c r="H3322"/>
      <c r="I3322"/>
      <c r="J3322"/>
      <c r="K3322"/>
      <c r="L3322"/>
      <c r="M3322" s="2"/>
      <c r="N3322" s="2"/>
      <c r="O3322" s="2"/>
      <c r="P3322" s="2"/>
      <c r="Q3322" s="2"/>
      <c r="R3322" s="2"/>
      <c r="S3322" s="2"/>
      <c r="T3322" s="2"/>
      <c r="U3322" s="2"/>
      <c r="V3322" s="2"/>
    </row>
    <row r="3323" spans="1:22" s="127" customFormat="1" x14ac:dyDescent="0.25">
      <c r="A3323"/>
      <c r="B3323"/>
      <c r="C3323"/>
      <c r="D3323"/>
      <c r="E3323"/>
      <c r="F3323"/>
      <c r="G3323"/>
      <c r="H3323"/>
      <c r="I3323"/>
      <c r="J3323"/>
      <c r="K3323"/>
      <c r="L3323"/>
      <c r="M3323" s="2"/>
      <c r="N3323" s="2"/>
      <c r="O3323" s="2"/>
      <c r="P3323" s="2"/>
      <c r="Q3323" s="2"/>
      <c r="R3323" s="2"/>
      <c r="S3323" s="2"/>
      <c r="T3323" s="2"/>
      <c r="U3323" s="2"/>
      <c r="V3323" s="2"/>
    </row>
    <row r="3324" spans="1:22" s="127" customFormat="1" x14ac:dyDescent="0.25">
      <c r="A3324"/>
      <c r="B3324"/>
      <c r="C3324"/>
      <c r="D3324"/>
      <c r="E3324"/>
      <c r="F3324"/>
      <c r="G3324"/>
      <c r="H3324"/>
      <c r="I3324"/>
      <c r="J3324"/>
      <c r="K3324"/>
      <c r="L3324"/>
      <c r="M3324" s="2"/>
      <c r="N3324" s="2"/>
      <c r="O3324" s="2"/>
      <c r="P3324" s="2"/>
      <c r="Q3324" s="2"/>
      <c r="R3324" s="2"/>
      <c r="S3324" s="2"/>
      <c r="T3324" s="2"/>
      <c r="U3324" s="2"/>
      <c r="V3324" s="2"/>
    </row>
    <row r="3325" spans="1:22" s="127" customFormat="1" x14ac:dyDescent="0.25">
      <c r="A3325"/>
      <c r="B3325"/>
      <c r="C3325"/>
      <c r="D3325"/>
      <c r="E3325"/>
      <c r="F3325"/>
      <c r="G3325"/>
      <c r="H3325"/>
      <c r="I3325"/>
      <c r="J3325"/>
      <c r="K3325"/>
      <c r="L3325"/>
      <c r="M3325" s="2"/>
      <c r="N3325" s="2"/>
      <c r="O3325" s="2"/>
      <c r="P3325" s="2"/>
      <c r="Q3325" s="2"/>
      <c r="R3325" s="2"/>
      <c r="S3325" s="2"/>
      <c r="T3325" s="2"/>
      <c r="U3325" s="2"/>
      <c r="V3325" s="2"/>
    </row>
    <row r="3326" spans="1:22" s="127" customFormat="1" x14ac:dyDescent="0.25">
      <c r="A3326"/>
      <c r="B3326"/>
      <c r="C3326"/>
      <c r="D3326"/>
      <c r="E3326"/>
      <c r="F3326"/>
      <c r="G3326"/>
      <c r="H3326"/>
      <c r="I3326"/>
      <c r="J3326"/>
      <c r="K3326"/>
      <c r="L3326"/>
      <c r="M3326" s="2"/>
      <c r="N3326" s="2"/>
      <c r="O3326" s="2"/>
      <c r="P3326" s="2"/>
      <c r="Q3326" s="2"/>
      <c r="R3326" s="2"/>
      <c r="S3326" s="2"/>
      <c r="T3326" s="2"/>
      <c r="U3326" s="2"/>
      <c r="V3326" s="2"/>
    </row>
    <row r="3327" spans="1:22" s="127" customFormat="1" x14ac:dyDescent="0.25">
      <c r="A3327"/>
      <c r="B3327"/>
      <c r="C3327"/>
      <c r="D3327"/>
      <c r="E3327"/>
      <c r="F3327"/>
      <c r="G3327"/>
      <c r="H3327"/>
      <c r="I3327"/>
      <c r="J3327"/>
      <c r="K3327"/>
      <c r="L3327"/>
      <c r="M3327" s="2"/>
      <c r="N3327" s="2"/>
      <c r="O3327" s="2"/>
      <c r="P3327" s="2"/>
      <c r="Q3327" s="2"/>
      <c r="R3327" s="2"/>
      <c r="S3327" s="2"/>
      <c r="T3327" s="2"/>
      <c r="U3327" s="2"/>
      <c r="V3327" s="2"/>
    </row>
    <row r="3328" spans="1:22" s="127" customFormat="1" x14ac:dyDescent="0.25">
      <c r="A3328"/>
      <c r="B3328"/>
      <c r="C3328"/>
      <c r="D3328"/>
      <c r="E3328"/>
      <c r="F3328"/>
      <c r="G3328"/>
      <c r="H3328"/>
      <c r="I3328"/>
      <c r="J3328"/>
      <c r="K3328"/>
      <c r="L3328"/>
      <c r="M3328" s="2"/>
      <c r="N3328" s="2"/>
      <c r="O3328" s="2"/>
      <c r="P3328" s="2"/>
      <c r="Q3328" s="2"/>
      <c r="R3328" s="2"/>
      <c r="S3328" s="2"/>
      <c r="T3328" s="2"/>
      <c r="U3328" s="2"/>
      <c r="V3328" s="2"/>
    </row>
    <row r="3329" spans="1:22" s="127" customFormat="1" x14ac:dyDescent="0.25">
      <c r="A3329"/>
      <c r="B3329"/>
      <c r="C3329"/>
      <c r="D3329"/>
      <c r="E3329"/>
      <c r="F3329"/>
      <c r="G3329"/>
      <c r="H3329"/>
      <c r="I3329"/>
      <c r="J3329"/>
      <c r="K3329"/>
      <c r="L3329"/>
      <c r="M3329" s="2"/>
      <c r="N3329" s="2"/>
      <c r="O3329" s="2"/>
      <c r="P3329" s="2"/>
      <c r="Q3329" s="2"/>
      <c r="R3329" s="2"/>
      <c r="S3329" s="2"/>
      <c r="T3329" s="2"/>
      <c r="U3329" s="2"/>
      <c r="V3329" s="2"/>
    </row>
    <row r="3330" spans="1:22" s="127" customFormat="1" x14ac:dyDescent="0.25">
      <c r="A3330"/>
      <c r="B3330"/>
      <c r="C3330"/>
      <c r="D3330"/>
      <c r="E3330"/>
      <c r="F3330"/>
      <c r="G3330"/>
      <c r="H3330"/>
      <c r="I3330"/>
      <c r="J3330"/>
      <c r="K3330"/>
      <c r="L3330"/>
      <c r="M3330" s="2"/>
      <c r="N3330" s="2"/>
      <c r="O3330" s="2"/>
      <c r="P3330" s="2"/>
      <c r="Q3330" s="2"/>
      <c r="R3330" s="2"/>
      <c r="S3330" s="2"/>
      <c r="T3330" s="2"/>
      <c r="U3330" s="2"/>
      <c r="V3330" s="2"/>
    </row>
    <row r="3331" spans="1:22" s="127" customFormat="1" x14ac:dyDescent="0.25">
      <c r="A3331"/>
      <c r="B3331"/>
      <c r="C3331"/>
      <c r="D3331"/>
      <c r="E3331"/>
      <c r="F3331"/>
      <c r="G3331"/>
      <c r="H3331"/>
      <c r="I3331"/>
      <c r="J3331"/>
      <c r="K3331"/>
      <c r="L3331"/>
      <c r="M3331" s="2"/>
      <c r="N3331" s="2"/>
      <c r="O3331" s="2"/>
      <c r="P3331" s="2"/>
      <c r="Q3331" s="2"/>
      <c r="R3331" s="2"/>
      <c r="S3331" s="2"/>
      <c r="T3331" s="2"/>
      <c r="U3331" s="2"/>
      <c r="V3331" s="2"/>
    </row>
    <row r="3332" spans="1:22" s="127" customFormat="1" x14ac:dyDescent="0.25">
      <c r="A3332"/>
      <c r="B3332"/>
      <c r="C3332"/>
      <c r="D3332"/>
      <c r="E3332"/>
      <c r="F3332"/>
      <c r="G3332"/>
      <c r="H3332"/>
      <c r="I3332"/>
      <c r="J3332"/>
      <c r="K3332"/>
      <c r="L3332"/>
      <c r="M3332" s="2"/>
      <c r="N3332" s="2"/>
      <c r="O3332" s="2"/>
      <c r="P3332" s="2"/>
      <c r="Q3332" s="2"/>
      <c r="R3332" s="2"/>
      <c r="S3332" s="2"/>
      <c r="T3332" s="2"/>
      <c r="U3332" s="2"/>
      <c r="V3332" s="2"/>
    </row>
    <row r="3333" spans="1:22" s="127" customFormat="1" x14ac:dyDescent="0.25">
      <c r="A3333"/>
      <c r="B3333"/>
      <c r="C3333"/>
      <c r="D3333"/>
      <c r="E3333"/>
      <c r="F3333"/>
      <c r="G3333"/>
      <c r="H3333"/>
      <c r="I3333"/>
      <c r="J3333"/>
      <c r="K3333"/>
      <c r="L3333"/>
      <c r="M3333" s="2"/>
      <c r="N3333" s="2"/>
      <c r="O3333" s="2"/>
      <c r="P3333" s="2"/>
      <c r="Q3333" s="2"/>
      <c r="R3333" s="2"/>
      <c r="S3333" s="2"/>
      <c r="T3333" s="2"/>
      <c r="U3333" s="2"/>
      <c r="V3333" s="2"/>
    </row>
    <row r="3334" spans="1:22" s="127" customFormat="1" x14ac:dyDescent="0.25">
      <c r="A3334"/>
      <c r="B3334"/>
      <c r="C3334"/>
      <c r="D3334"/>
      <c r="E3334"/>
      <c r="F3334"/>
      <c r="G3334"/>
      <c r="H3334"/>
      <c r="I3334"/>
      <c r="J3334"/>
      <c r="K3334"/>
      <c r="L3334"/>
      <c r="M3334" s="2"/>
      <c r="N3334" s="2"/>
      <c r="O3334" s="2"/>
      <c r="P3334" s="2"/>
      <c r="Q3334" s="2"/>
      <c r="R3334" s="2"/>
      <c r="S3334" s="2"/>
      <c r="T3334" s="2"/>
      <c r="U3334" s="2"/>
      <c r="V3334" s="2"/>
    </row>
    <row r="3335" spans="1:22" s="127" customFormat="1" x14ac:dyDescent="0.25">
      <c r="A3335"/>
      <c r="B3335"/>
      <c r="C3335"/>
      <c r="D3335"/>
      <c r="E3335"/>
      <c r="F3335"/>
      <c r="G3335"/>
      <c r="H3335"/>
      <c r="I3335"/>
      <c r="J3335"/>
      <c r="K3335"/>
      <c r="L3335"/>
      <c r="M3335" s="2"/>
      <c r="N3335" s="2"/>
      <c r="O3335" s="2"/>
      <c r="P3335" s="2"/>
      <c r="Q3335" s="2"/>
      <c r="R3335" s="2"/>
      <c r="S3335" s="2"/>
      <c r="T3335" s="2"/>
      <c r="U3335" s="2"/>
      <c r="V3335" s="2"/>
    </row>
    <row r="3336" spans="1:22" s="127" customFormat="1" x14ac:dyDescent="0.25">
      <c r="A3336"/>
      <c r="B3336"/>
      <c r="C3336"/>
      <c r="D3336"/>
      <c r="E3336"/>
      <c r="F3336"/>
      <c r="G3336"/>
      <c r="H3336"/>
      <c r="I3336"/>
      <c r="J3336"/>
      <c r="K3336"/>
      <c r="L3336"/>
      <c r="M3336" s="2"/>
      <c r="N3336" s="2"/>
      <c r="O3336" s="2"/>
      <c r="P3336" s="2"/>
      <c r="Q3336" s="2"/>
      <c r="R3336" s="2"/>
      <c r="S3336" s="2"/>
      <c r="T3336" s="2"/>
      <c r="U3336" s="2"/>
      <c r="V3336" s="2"/>
    </row>
    <row r="3337" spans="1:22" s="127" customFormat="1" x14ac:dyDescent="0.25">
      <c r="A3337"/>
      <c r="B3337"/>
      <c r="C3337"/>
      <c r="D3337"/>
      <c r="E3337"/>
      <c r="F3337"/>
      <c r="G3337"/>
      <c r="H3337"/>
      <c r="I3337"/>
      <c r="J3337"/>
      <c r="K3337"/>
      <c r="L3337"/>
      <c r="M3337" s="2"/>
      <c r="N3337" s="2"/>
      <c r="O3337" s="2"/>
      <c r="P3337" s="2"/>
      <c r="Q3337" s="2"/>
      <c r="R3337" s="2"/>
      <c r="S3337" s="2"/>
      <c r="T3337" s="2"/>
      <c r="U3337" s="2"/>
      <c r="V3337" s="2"/>
    </row>
    <row r="3338" spans="1:22" s="127" customFormat="1" x14ac:dyDescent="0.25">
      <c r="A3338"/>
      <c r="B3338"/>
      <c r="C3338"/>
      <c r="D3338"/>
      <c r="E3338"/>
      <c r="F3338"/>
      <c r="G3338"/>
      <c r="H3338"/>
      <c r="I3338"/>
      <c r="J3338"/>
      <c r="K3338"/>
      <c r="L3338"/>
      <c r="M3338" s="2"/>
      <c r="N3338" s="2"/>
      <c r="O3338" s="2"/>
      <c r="P3338" s="2"/>
      <c r="Q3338" s="2"/>
      <c r="R3338" s="2"/>
      <c r="S3338" s="2"/>
      <c r="T3338" s="2"/>
      <c r="U3338" s="2"/>
      <c r="V3338" s="2"/>
    </row>
    <row r="3339" spans="1:22" s="127" customFormat="1" x14ac:dyDescent="0.25">
      <c r="A3339"/>
      <c r="B3339"/>
      <c r="C3339"/>
      <c r="D3339"/>
      <c r="E3339"/>
      <c r="F3339"/>
      <c r="G3339"/>
      <c r="H3339"/>
      <c r="I3339"/>
      <c r="J3339"/>
      <c r="K3339"/>
      <c r="L3339"/>
      <c r="M3339" s="2"/>
      <c r="N3339" s="2"/>
      <c r="O3339" s="2"/>
      <c r="P3339" s="2"/>
      <c r="Q3339" s="2"/>
      <c r="R3339" s="2"/>
      <c r="S3339" s="2"/>
      <c r="T3339" s="2"/>
      <c r="U3339" s="2"/>
      <c r="V3339" s="2"/>
    </row>
    <row r="3340" spans="1:22" s="127" customFormat="1" x14ac:dyDescent="0.25">
      <c r="A3340"/>
      <c r="B3340"/>
      <c r="C3340"/>
      <c r="D3340"/>
      <c r="E3340"/>
      <c r="F3340"/>
      <c r="G3340"/>
      <c r="H3340"/>
      <c r="I3340"/>
      <c r="J3340"/>
      <c r="K3340"/>
      <c r="L3340"/>
      <c r="M3340" s="2"/>
      <c r="N3340" s="2"/>
      <c r="O3340" s="2"/>
      <c r="P3340" s="2"/>
      <c r="Q3340" s="2"/>
      <c r="R3340" s="2"/>
      <c r="S3340" s="2"/>
      <c r="T3340" s="2"/>
      <c r="U3340" s="2"/>
      <c r="V3340" s="2"/>
    </row>
    <row r="3341" spans="1:22" s="127" customFormat="1" x14ac:dyDescent="0.25">
      <c r="A3341"/>
      <c r="B3341"/>
      <c r="C3341"/>
      <c r="D3341"/>
      <c r="E3341"/>
      <c r="F3341"/>
      <c r="G3341"/>
      <c r="H3341"/>
      <c r="I3341"/>
      <c r="J3341"/>
      <c r="K3341"/>
      <c r="L3341"/>
      <c r="M3341" s="2"/>
      <c r="N3341" s="2"/>
      <c r="O3341" s="2"/>
      <c r="P3341" s="2"/>
      <c r="Q3341" s="2"/>
      <c r="R3341" s="2"/>
      <c r="S3341" s="2"/>
      <c r="T3341" s="2"/>
      <c r="U3341" s="2"/>
      <c r="V3341" s="2"/>
    </row>
    <row r="3342" spans="1:22" s="127" customFormat="1" x14ac:dyDescent="0.25">
      <c r="A3342"/>
      <c r="B3342"/>
      <c r="C3342"/>
      <c r="D3342"/>
      <c r="E3342"/>
      <c r="F3342"/>
      <c r="G3342"/>
      <c r="H3342"/>
      <c r="I3342"/>
      <c r="J3342"/>
      <c r="K3342"/>
      <c r="L3342"/>
      <c r="M3342" s="2"/>
      <c r="N3342" s="2"/>
      <c r="O3342" s="2"/>
      <c r="P3342" s="2"/>
      <c r="Q3342" s="2"/>
      <c r="R3342" s="2"/>
      <c r="S3342" s="2"/>
      <c r="T3342" s="2"/>
      <c r="U3342" s="2"/>
      <c r="V3342" s="2"/>
    </row>
    <row r="3343" spans="1:22" s="127" customFormat="1" x14ac:dyDescent="0.25">
      <c r="A3343"/>
      <c r="B3343"/>
      <c r="C3343"/>
      <c r="D3343"/>
      <c r="E3343"/>
      <c r="F3343"/>
      <c r="G3343"/>
      <c r="H3343"/>
      <c r="I3343"/>
      <c r="J3343"/>
      <c r="K3343"/>
      <c r="L3343"/>
      <c r="M3343" s="2"/>
      <c r="N3343" s="2"/>
      <c r="O3343" s="2"/>
      <c r="P3343" s="2"/>
      <c r="Q3343" s="2"/>
      <c r="R3343" s="2"/>
      <c r="S3343" s="2"/>
      <c r="T3343" s="2"/>
      <c r="U3343" s="2"/>
      <c r="V3343" s="2"/>
    </row>
    <row r="3344" spans="1:22" s="127" customFormat="1" x14ac:dyDescent="0.25">
      <c r="A3344"/>
      <c r="B3344"/>
      <c r="C3344"/>
      <c r="D3344"/>
      <c r="E3344"/>
      <c r="F3344"/>
      <c r="G3344"/>
      <c r="H3344"/>
      <c r="I3344"/>
      <c r="J3344"/>
      <c r="K3344"/>
      <c r="L3344"/>
      <c r="M3344" s="2"/>
      <c r="N3344" s="2"/>
      <c r="O3344" s="2"/>
      <c r="P3344" s="2"/>
      <c r="Q3344" s="2"/>
      <c r="R3344" s="2"/>
      <c r="S3344" s="2"/>
      <c r="T3344" s="2"/>
      <c r="U3344" s="2"/>
      <c r="V3344" s="2"/>
    </row>
    <row r="3345" spans="1:22" s="127" customFormat="1" x14ac:dyDescent="0.25">
      <c r="A3345"/>
      <c r="B3345"/>
      <c r="C3345"/>
      <c r="D3345"/>
      <c r="E3345"/>
      <c r="F3345"/>
      <c r="G3345"/>
      <c r="H3345"/>
      <c r="I3345"/>
      <c r="J3345"/>
      <c r="K3345"/>
      <c r="L3345"/>
      <c r="M3345" s="2"/>
      <c r="N3345" s="2"/>
      <c r="O3345" s="2"/>
      <c r="P3345" s="2"/>
      <c r="Q3345" s="2"/>
      <c r="R3345" s="2"/>
      <c r="S3345" s="2"/>
      <c r="T3345" s="2"/>
      <c r="U3345" s="2"/>
      <c r="V3345" s="2"/>
    </row>
    <row r="3346" spans="1:22" s="127" customFormat="1" x14ac:dyDescent="0.25">
      <c r="A3346"/>
      <c r="B3346"/>
      <c r="C3346"/>
      <c r="D3346"/>
      <c r="E3346"/>
      <c r="F3346"/>
      <c r="G3346"/>
      <c r="H3346"/>
      <c r="I3346"/>
      <c r="J3346"/>
      <c r="K3346"/>
      <c r="L3346"/>
      <c r="M3346" s="2"/>
      <c r="N3346" s="2"/>
      <c r="O3346" s="2"/>
      <c r="P3346" s="2"/>
      <c r="Q3346" s="2"/>
      <c r="R3346" s="2"/>
      <c r="S3346" s="2"/>
      <c r="T3346" s="2"/>
      <c r="U3346" s="2"/>
      <c r="V3346" s="2"/>
    </row>
    <row r="3347" spans="1:22" s="127" customFormat="1" x14ac:dyDescent="0.25">
      <c r="A3347"/>
      <c r="B3347"/>
      <c r="C3347"/>
      <c r="D3347"/>
      <c r="E3347"/>
      <c r="F3347"/>
      <c r="G3347"/>
      <c r="H3347"/>
      <c r="I3347"/>
      <c r="J3347"/>
      <c r="K3347"/>
      <c r="L3347"/>
      <c r="M3347" s="2"/>
      <c r="N3347" s="2"/>
      <c r="O3347" s="2"/>
      <c r="P3347" s="2"/>
      <c r="Q3347" s="2"/>
      <c r="R3347" s="2"/>
      <c r="S3347" s="2"/>
      <c r="T3347" s="2"/>
      <c r="U3347" s="2"/>
      <c r="V3347" s="2"/>
    </row>
    <row r="3348" spans="1:22" s="127" customFormat="1" x14ac:dyDescent="0.25">
      <c r="A3348"/>
      <c r="B3348"/>
      <c r="C3348"/>
      <c r="D3348"/>
      <c r="E3348"/>
      <c r="F3348"/>
      <c r="G3348"/>
      <c r="H3348"/>
      <c r="I3348"/>
      <c r="J3348"/>
      <c r="K3348"/>
      <c r="L3348"/>
      <c r="M3348" s="2"/>
      <c r="N3348" s="2"/>
      <c r="O3348" s="2"/>
      <c r="P3348" s="2"/>
      <c r="Q3348" s="2"/>
      <c r="R3348" s="2"/>
      <c r="S3348" s="2"/>
      <c r="T3348" s="2"/>
      <c r="U3348" s="2"/>
      <c r="V3348" s="2"/>
    </row>
    <row r="3349" spans="1:22" s="127" customFormat="1" x14ac:dyDescent="0.25">
      <c r="A3349"/>
      <c r="B3349"/>
      <c r="C3349"/>
      <c r="D3349"/>
      <c r="E3349"/>
      <c r="F3349"/>
      <c r="G3349"/>
      <c r="H3349"/>
      <c r="I3349"/>
      <c r="J3349"/>
      <c r="K3349"/>
      <c r="L3349"/>
      <c r="M3349" s="2"/>
      <c r="N3349" s="2"/>
      <c r="O3349" s="2"/>
      <c r="P3349" s="2"/>
      <c r="Q3349" s="2"/>
      <c r="R3349" s="2"/>
      <c r="S3349" s="2"/>
      <c r="T3349" s="2"/>
      <c r="U3349" s="2"/>
      <c r="V3349" s="2"/>
    </row>
    <row r="3350" spans="1:22" s="127" customFormat="1" x14ac:dyDescent="0.25">
      <c r="A3350"/>
      <c r="B3350"/>
      <c r="C3350"/>
      <c r="D3350"/>
      <c r="E3350"/>
      <c r="F3350"/>
      <c r="G3350"/>
      <c r="H3350"/>
      <c r="I3350"/>
      <c r="J3350"/>
      <c r="K3350"/>
      <c r="L3350"/>
      <c r="M3350" s="2"/>
      <c r="N3350" s="2"/>
      <c r="O3350" s="2"/>
      <c r="P3350" s="2"/>
      <c r="Q3350" s="2"/>
      <c r="R3350" s="2"/>
      <c r="S3350" s="2"/>
      <c r="T3350" s="2"/>
      <c r="U3350" s="2"/>
      <c r="V3350" s="2"/>
    </row>
    <row r="3351" spans="1:22" s="127" customFormat="1" x14ac:dyDescent="0.25">
      <c r="A3351"/>
      <c r="B3351"/>
      <c r="C3351"/>
      <c r="D3351"/>
      <c r="E3351"/>
      <c r="F3351"/>
      <c r="G3351"/>
      <c r="H3351"/>
      <c r="I3351"/>
      <c r="J3351"/>
      <c r="K3351"/>
      <c r="L3351"/>
      <c r="M3351" s="2"/>
      <c r="N3351" s="2"/>
      <c r="O3351" s="2"/>
      <c r="P3351" s="2"/>
      <c r="Q3351" s="2"/>
      <c r="R3351" s="2"/>
      <c r="S3351" s="2"/>
      <c r="T3351" s="2"/>
      <c r="U3351" s="2"/>
      <c r="V3351" s="2"/>
    </row>
    <row r="3352" spans="1:22" s="127" customFormat="1" x14ac:dyDescent="0.25">
      <c r="A3352"/>
      <c r="B3352"/>
      <c r="C3352"/>
      <c r="D3352"/>
      <c r="E3352"/>
      <c r="F3352"/>
      <c r="G3352"/>
      <c r="H3352"/>
      <c r="I3352"/>
      <c r="J3352"/>
      <c r="K3352"/>
      <c r="L3352"/>
      <c r="M3352" s="2"/>
      <c r="N3352" s="2"/>
      <c r="O3352" s="2"/>
      <c r="P3352" s="2"/>
      <c r="Q3352" s="2"/>
      <c r="R3352" s="2"/>
      <c r="S3352" s="2"/>
      <c r="T3352" s="2"/>
      <c r="U3352" s="2"/>
      <c r="V3352" s="2"/>
    </row>
    <row r="3353" spans="1:22" s="127" customFormat="1" x14ac:dyDescent="0.25">
      <c r="A3353"/>
      <c r="B3353"/>
      <c r="C3353"/>
      <c r="D3353"/>
      <c r="E3353"/>
      <c r="F3353"/>
      <c r="G3353"/>
      <c r="H3353"/>
      <c r="I3353"/>
      <c r="J3353"/>
      <c r="K3353"/>
      <c r="L3353"/>
      <c r="M3353" s="2"/>
      <c r="N3353" s="2"/>
      <c r="O3353" s="2"/>
      <c r="P3353" s="2"/>
      <c r="Q3353" s="2"/>
      <c r="R3353" s="2"/>
      <c r="S3353" s="2"/>
      <c r="T3353" s="2"/>
      <c r="U3353" s="2"/>
      <c r="V3353" s="2"/>
    </row>
    <row r="3354" spans="1:22" s="127" customFormat="1" x14ac:dyDescent="0.25">
      <c r="A3354"/>
      <c r="B3354"/>
      <c r="C3354"/>
      <c r="D3354"/>
      <c r="E3354"/>
      <c r="F3354"/>
      <c r="G3354"/>
      <c r="H3354"/>
      <c r="I3354"/>
      <c r="J3354"/>
      <c r="K3354"/>
      <c r="L3354"/>
      <c r="M3354" s="2"/>
      <c r="N3354" s="2"/>
      <c r="O3354" s="2"/>
      <c r="P3354" s="2"/>
      <c r="Q3354" s="2"/>
      <c r="R3354" s="2"/>
      <c r="S3354" s="2"/>
      <c r="T3354" s="2"/>
      <c r="U3354" s="2"/>
      <c r="V3354" s="2"/>
    </row>
    <row r="3355" spans="1:22" s="127" customFormat="1" x14ac:dyDescent="0.25">
      <c r="A3355"/>
      <c r="B3355"/>
      <c r="C3355"/>
      <c r="D3355"/>
      <c r="E3355"/>
      <c r="F3355"/>
      <c r="G3355"/>
      <c r="H3355"/>
      <c r="I3355"/>
      <c r="J3355"/>
      <c r="K3355"/>
      <c r="L3355"/>
      <c r="M3355" s="2"/>
      <c r="N3355" s="2"/>
      <c r="O3355" s="2"/>
      <c r="P3355" s="2"/>
      <c r="Q3355" s="2"/>
      <c r="R3355" s="2"/>
      <c r="S3355" s="2"/>
      <c r="T3355" s="2"/>
      <c r="U3355" s="2"/>
      <c r="V3355" s="2"/>
    </row>
    <row r="3356" spans="1:22" s="127" customFormat="1" x14ac:dyDescent="0.25">
      <c r="A3356"/>
      <c r="B3356"/>
      <c r="C3356"/>
      <c r="D3356"/>
      <c r="E3356"/>
      <c r="F3356"/>
      <c r="G3356"/>
      <c r="H3356"/>
      <c r="I3356"/>
      <c r="J3356"/>
      <c r="K3356"/>
      <c r="L3356"/>
      <c r="M3356" s="2"/>
      <c r="N3356" s="2"/>
      <c r="O3356" s="2"/>
      <c r="P3356" s="2"/>
      <c r="Q3356" s="2"/>
      <c r="R3356" s="2"/>
      <c r="S3356" s="2"/>
      <c r="T3356" s="2"/>
      <c r="U3356" s="2"/>
      <c r="V3356" s="2"/>
    </row>
    <row r="3357" spans="1:22" s="127" customFormat="1" x14ac:dyDescent="0.25">
      <c r="A3357"/>
      <c r="B3357"/>
      <c r="C3357"/>
      <c r="D3357"/>
      <c r="E3357"/>
      <c r="F3357"/>
      <c r="G3357"/>
      <c r="H3357"/>
      <c r="I3357"/>
      <c r="J3357"/>
      <c r="K3357"/>
      <c r="L3357"/>
      <c r="M3357" s="2"/>
      <c r="N3357" s="2"/>
      <c r="O3357" s="2"/>
      <c r="P3357" s="2"/>
      <c r="Q3357" s="2"/>
      <c r="R3357" s="2"/>
      <c r="S3357" s="2"/>
      <c r="T3357" s="2"/>
      <c r="U3357" s="2"/>
      <c r="V3357" s="2"/>
    </row>
    <row r="3358" spans="1:22" s="127" customFormat="1" x14ac:dyDescent="0.25">
      <c r="A3358"/>
      <c r="B3358"/>
      <c r="C3358"/>
      <c r="D3358"/>
      <c r="E3358"/>
      <c r="F3358"/>
      <c r="G3358"/>
      <c r="H3358"/>
      <c r="I3358"/>
      <c r="J3358"/>
      <c r="K3358"/>
      <c r="L3358"/>
      <c r="M3358" s="2"/>
      <c r="N3358" s="2"/>
      <c r="O3358" s="2"/>
      <c r="P3358" s="2"/>
      <c r="Q3358" s="2"/>
      <c r="R3358" s="2"/>
      <c r="S3358" s="2"/>
      <c r="T3358" s="2"/>
      <c r="U3358" s="2"/>
      <c r="V3358" s="2"/>
    </row>
    <row r="3359" spans="1:22" s="127" customFormat="1" x14ac:dyDescent="0.25">
      <c r="A3359"/>
      <c r="B3359"/>
      <c r="C3359"/>
      <c r="D3359"/>
      <c r="E3359"/>
      <c r="F3359"/>
      <c r="G3359"/>
      <c r="H3359"/>
      <c r="I3359"/>
      <c r="J3359"/>
      <c r="K3359"/>
      <c r="L3359"/>
      <c r="M3359" s="2"/>
      <c r="N3359" s="2"/>
      <c r="O3359" s="2"/>
      <c r="P3359" s="2"/>
      <c r="Q3359" s="2"/>
      <c r="R3359" s="2"/>
      <c r="S3359" s="2"/>
      <c r="T3359" s="2"/>
      <c r="U3359" s="2"/>
      <c r="V3359" s="2"/>
    </row>
    <row r="3360" spans="1:22" s="127" customFormat="1" x14ac:dyDescent="0.25">
      <c r="A3360"/>
      <c r="B3360"/>
      <c r="C3360"/>
      <c r="D3360"/>
      <c r="E3360"/>
      <c r="F3360"/>
      <c r="G3360"/>
      <c r="H3360"/>
      <c r="I3360"/>
      <c r="J3360"/>
      <c r="K3360"/>
      <c r="L3360"/>
      <c r="M3360" s="2"/>
      <c r="N3360" s="2"/>
      <c r="O3360" s="2"/>
      <c r="P3360" s="2"/>
      <c r="Q3360" s="2"/>
      <c r="R3360" s="2"/>
      <c r="S3360" s="2"/>
      <c r="T3360" s="2"/>
      <c r="U3360" s="2"/>
      <c r="V3360" s="2"/>
    </row>
    <row r="3361" spans="1:22" s="127" customFormat="1" x14ac:dyDescent="0.25">
      <c r="A3361"/>
      <c r="B3361"/>
      <c r="C3361"/>
      <c r="D3361"/>
      <c r="E3361"/>
      <c r="F3361"/>
      <c r="G3361"/>
      <c r="H3361"/>
      <c r="I3361"/>
      <c r="J3361"/>
      <c r="K3361"/>
      <c r="L3361"/>
      <c r="M3361" s="2"/>
      <c r="N3361" s="2"/>
      <c r="O3361" s="2"/>
      <c r="P3361" s="2"/>
      <c r="Q3361" s="2"/>
      <c r="R3361" s="2"/>
      <c r="S3361" s="2"/>
      <c r="T3361" s="2"/>
      <c r="U3361" s="2"/>
      <c r="V3361" s="2"/>
    </row>
    <row r="3362" spans="1:22" s="127" customFormat="1" x14ac:dyDescent="0.25">
      <c r="A3362"/>
      <c r="B3362"/>
      <c r="C3362"/>
      <c r="D3362"/>
      <c r="E3362"/>
      <c r="F3362"/>
      <c r="G3362"/>
      <c r="H3362"/>
      <c r="I3362"/>
      <c r="J3362"/>
      <c r="K3362"/>
      <c r="L3362"/>
      <c r="M3362" s="2"/>
      <c r="N3362" s="2"/>
      <c r="O3362" s="2"/>
      <c r="P3362" s="2"/>
      <c r="Q3362" s="2"/>
      <c r="R3362" s="2"/>
      <c r="S3362" s="2"/>
      <c r="T3362" s="2"/>
      <c r="U3362" s="2"/>
      <c r="V3362" s="2"/>
    </row>
    <row r="3363" spans="1:22" s="127" customFormat="1" x14ac:dyDescent="0.25">
      <c r="A3363"/>
      <c r="B3363"/>
      <c r="C3363"/>
      <c r="D3363"/>
      <c r="E3363"/>
      <c r="F3363"/>
      <c r="G3363"/>
      <c r="H3363"/>
      <c r="I3363"/>
      <c r="J3363"/>
      <c r="K3363"/>
      <c r="L3363"/>
      <c r="M3363" s="2"/>
      <c r="N3363" s="2"/>
      <c r="O3363" s="2"/>
      <c r="P3363" s="2"/>
      <c r="Q3363" s="2"/>
      <c r="R3363" s="2"/>
      <c r="S3363" s="2"/>
      <c r="T3363" s="2"/>
      <c r="U3363" s="2"/>
      <c r="V3363" s="2"/>
    </row>
    <row r="3364" spans="1:22" s="127" customFormat="1" x14ac:dyDescent="0.25">
      <c r="A3364"/>
      <c r="B3364"/>
      <c r="C3364"/>
      <c r="D3364"/>
      <c r="E3364"/>
      <c r="F3364"/>
      <c r="G3364"/>
      <c r="H3364"/>
      <c r="I3364"/>
      <c r="J3364"/>
      <c r="K3364"/>
      <c r="L3364"/>
      <c r="M3364" s="2"/>
      <c r="N3364" s="2"/>
      <c r="O3364" s="2"/>
      <c r="P3364" s="2"/>
      <c r="Q3364" s="2"/>
      <c r="R3364" s="2"/>
      <c r="S3364" s="2"/>
      <c r="T3364" s="2"/>
      <c r="U3364" s="2"/>
      <c r="V3364" s="2"/>
    </row>
    <row r="3365" spans="1:22" s="127" customFormat="1" x14ac:dyDescent="0.25">
      <c r="A3365"/>
      <c r="B3365"/>
      <c r="C3365"/>
      <c r="D3365"/>
      <c r="E3365"/>
      <c r="F3365"/>
      <c r="G3365"/>
      <c r="H3365"/>
      <c r="I3365"/>
      <c r="J3365"/>
      <c r="K3365"/>
      <c r="L3365"/>
      <c r="M3365" s="2"/>
      <c r="N3365" s="2"/>
      <c r="O3365" s="2"/>
      <c r="P3365" s="2"/>
      <c r="Q3365" s="2"/>
      <c r="R3365" s="2"/>
      <c r="S3365" s="2"/>
      <c r="T3365" s="2"/>
      <c r="U3365" s="2"/>
      <c r="V3365" s="2"/>
    </row>
    <row r="3366" spans="1:22" s="127" customFormat="1" x14ac:dyDescent="0.25">
      <c r="A3366"/>
      <c r="B3366"/>
      <c r="C3366"/>
      <c r="D3366"/>
      <c r="E3366"/>
      <c r="F3366"/>
      <c r="G3366"/>
      <c r="H3366"/>
      <c r="I3366"/>
      <c r="J3366"/>
      <c r="K3366"/>
      <c r="L3366"/>
      <c r="M3366" s="2"/>
      <c r="N3366" s="2"/>
      <c r="O3366" s="2"/>
      <c r="P3366" s="2"/>
      <c r="Q3366" s="2"/>
      <c r="R3366" s="2"/>
      <c r="S3366" s="2"/>
      <c r="T3366" s="2"/>
      <c r="U3366" s="2"/>
      <c r="V3366" s="2"/>
    </row>
    <row r="3367" spans="1:22" s="127" customFormat="1" x14ac:dyDescent="0.25">
      <c r="A3367"/>
      <c r="B3367"/>
      <c r="C3367"/>
      <c r="D3367"/>
      <c r="E3367"/>
      <c r="F3367"/>
      <c r="G3367"/>
      <c r="H3367"/>
      <c r="I3367"/>
      <c r="J3367"/>
      <c r="K3367"/>
      <c r="L3367"/>
      <c r="M3367" s="2"/>
      <c r="N3367" s="2"/>
      <c r="O3367" s="2"/>
      <c r="P3367" s="2"/>
      <c r="Q3367" s="2"/>
      <c r="R3367" s="2"/>
      <c r="S3367" s="2"/>
      <c r="T3367" s="2"/>
      <c r="U3367" s="2"/>
      <c r="V3367" s="2"/>
    </row>
    <row r="3368" spans="1:22" s="127" customFormat="1" x14ac:dyDescent="0.25">
      <c r="A3368"/>
      <c r="B3368"/>
      <c r="C3368"/>
      <c r="D3368"/>
      <c r="E3368"/>
      <c r="F3368"/>
      <c r="G3368"/>
      <c r="H3368"/>
      <c r="I3368"/>
      <c r="J3368"/>
      <c r="K3368"/>
      <c r="L3368"/>
      <c r="M3368" s="2"/>
      <c r="N3368" s="2"/>
      <c r="O3368" s="2"/>
      <c r="P3368" s="2"/>
      <c r="Q3368" s="2"/>
      <c r="R3368" s="2"/>
      <c r="S3368" s="2"/>
      <c r="T3368" s="2"/>
      <c r="U3368" s="2"/>
      <c r="V3368" s="2"/>
    </row>
    <row r="3369" spans="1:22" s="127" customFormat="1" x14ac:dyDescent="0.25">
      <c r="A3369"/>
      <c r="B3369"/>
      <c r="C3369"/>
      <c r="D3369"/>
      <c r="E3369"/>
      <c r="F3369"/>
      <c r="G3369"/>
      <c r="H3369"/>
      <c r="I3369"/>
      <c r="J3369"/>
      <c r="K3369"/>
      <c r="L3369"/>
      <c r="M3369" s="2"/>
      <c r="N3369" s="2"/>
      <c r="O3369" s="2"/>
      <c r="P3369" s="2"/>
      <c r="Q3369" s="2"/>
      <c r="R3369" s="2"/>
      <c r="S3369" s="2"/>
      <c r="T3369" s="2"/>
      <c r="U3369" s="2"/>
      <c r="V3369" s="2"/>
    </row>
    <row r="3370" spans="1:22" s="127" customFormat="1" x14ac:dyDescent="0.25">
      <c r="A3370"/>
      <c r="B3370"/>
      <c r="C3370"/>
      <c r="D3370"/>
      <c r="E3370"/>
      <c r="F3370"/>
      <c r="G3370"/>
      <c r="H3370"/>
      <c r="I3370"/>
      <c r="J3370"/>
      <c r="K3370"/>
      <c r="L3370"/>
      <c r="M3370" s="2"/>
      <c r="N3370" s="2"/>
      <c r="O3370" s="2"/>
      <c r="P3370" s="2"/>
      <c r="Q3370" s="2"/>
      <c r="R3370" s="2"/>
      <c r="S3370" s="2"/>
      <c r="T3370" s="2"/>
      <c r="U3370" s="2"/>
      <c r="V3370" s="2"/>
    </row>
    <row r="3371" spans="1:22" s="127" customFormat="1" x14ac:dyDescent="0.25">
      <c r="A3371"/>
      <c r="B3371"/>
      <c r="C3371"/>
      <c r="D3371"/>
      <c r="E3371"/>
      <c r="F3371"/>
      <c r="G3371"/>
      <c r="H3371"/>
      <c r="I3371"/>
      <c r="J3371"/>
      <c r="K3371"/>
      <c r="L3371"/>
      <c r="M3371" s="2"/>
      <c r="N3371" s="2"/>
      <c r="O3371" s="2"/>
      <c r="P3371" s="2"/>
      <c r="Q3371" s="2"/>
      <c r="R3371" s="2"/>
      <c r="S3371" s="2"/>
      <c r="T3371" s="2"/>
      <c r="U3371" s="2"/>
      <c r="V3371" s="2"/>
    </row>
    <row r="3372" spans="1:22" s="127" customFormat="1" x14ac:dyDescent="0.25">
      <c r="A3372"/>
      <c r="B3372"/>
      <c r="C3372"/>
      <c r="D3372"/>
      <c r="E3372"/>
      <c r="F3372"/>
      <c r="G3372"/>
      <c r="H3372"/>
      <c r="I3372"/>
      <c r="J3372"/>
      <c r="K3372"/>
      <c r="L3372"/>
      <c r="M3372" s="2"/>
      <c r="N3372" s="2"/>
      <c r="O3372" s="2"/>
      <c r="P3372" s="2"/>
      <c r="Q3372" s="2"/>
      <c r="R3372" s="2"/>
      <c r="S3372" s="2"/>
      <c r="T3372" s="2"/>
      <c r="U3372" s="2"/>
      <c r="V3372" s="2"/>
    </row>
    <row r="3373" spans="1:22" s="127" customFormat="1" x14ac:dyDescent="0.25">
      <c r="A3373"/>
      <c r="B3373"/>
      <c r="C3373"/>
      <c r="D3373"/>
      <c r="E3373"/>
      <c r="F3373"/>
      <c r="G3373"/>
      <c r="H3373"/>
      <c r="I3373"/>
      <c r="J3373"/>
      <c r="K3373"/>
      <c r="L3373"/>
      <c r="M3373" s="2"/>
      <c r="N3373" s="2"/>
      <c r="O3373" s="2"/>
      <c r="P3373" s="2"/>
      <c r="Q3373" s="2"/>
      <c r="R3373" s="2"/>
      <c r="S3373" s="2"/>
      <c r="T3373" s="2"/>
      <c r="U3373" s="2"/>
      <c r="V3373" s="2"/>
    </row>
    <row r="3374" spans="1:22" s="127" customFormat="1" x14ac:dyDescent="0.25">
      <c r="A3374"/>
      <c r="B3374"/>
      <c r="C3374"/>
      <c r="D3374"/>
      <c r="E3374"/>
      <c r="F3374"/>
      <c r="G3374"/>
      <c r="H3374"/>
      <c r="I3374"/>
      <c r="J3374"/>
      <c r="K3374"/>
      <c r="L3374"/>
      <c r="M3374" s="2"/>
      <c r="N3374" s="2"/>
      <c r="O3374" s="2"/>
      <c r="P3374" s="2"/>
      <c r="Q3374" s="2"/>
      <c r="R3374" s="2"/>
      <c r="S3374" s="2"/>
      <c r="T3374" s="2"/>
      <c r="U3374" s="2"/>
      <c r="V3374" s="2"/>
    </row>
    <row r="3375" spans="1:22" s="127" customFormat="1" x14ac:dyDescent="0.25">
      <c r="A3375"/>
      <c r="B3375"/>
      <c r="C3375"/>
      <c r="D3375"/>
      <c r="E3375"/>
      <c r="F3375"/>
      <c r="G3375"/>
      <c r="H3375"/>
      <c r="I3375"/>
      <c r="J3375"/>
      <c r="K3375"/>
      <c r="L3375"/>
      <c r="M3375" s="2"/>
      <c r="N3375" s="2"/>
      <c r="O3375" s="2"/>
      <c r="P3375" s="2"/>
      <c r="Q3375" s="2"/>
      <c r="R3375" s="2"/>
      <c r="S3375" s="2"/>
      <c r="T3375" s="2"/>
      <c r="U3375" s="2"/>
      <c r="V3375" s="2"/>
    </row>
    <row r="3376" spans="1:22" s="127" customFormat="1" x14ac:dyDescent="0.25">
      <c r="A3376"/>
      <c r="B3376"/>
      <c r="C3376"/>
      <c r="D3376"/>
      <c r="E3376"/>
      <c r="F3376"/>
      <c r="G3376"/>
      <c r="H3376"/>
      <c r="I3376"/>
      <c r="J3376"/>
      <c r="K3376"/>
      <c r="L3376"/>
      <c r="M3376" s="2"/>
      <c r="N3376" s="2"/>
      <c r="O3376" s="2"/>
      <c r="P3376" s="2"/>
      <c r="Q3376" s="2"/>
      <c r="R3376" s="2"/>
      <c r="S3376" s="2"/>
      <c r="T3376" s="2"/>
      <c r="U3376" s="2"/>
      <c r="V3376" s="2"/>
    </row>
    <row r="3377" spans="1:22" s="127" customFormat="1" x14ac:dyDescent="0.25">
      <c r="A3377"/>
      <c r="B3377"/>
      <c r="C3377"/>
      <c r="D3377"/>
      <c r="E3377"/>
      <c r="F3377"/>
      <c r="G3377"/>
      <c r="H3377"/>
      <c r="I3377"/>
      <c r="J3377"/>
      <c r="K3377"/>
      <c r="L3377"/>
      <c r="M3377" s="2"/>
      <c r="N3377" s="2"/>
      <c r="O3377" s="2"/>
      <c r="P3377" s="2"/>
      <c r="Q3377" s="2"/>
      <c r="R3377" s="2"/>
      <c r="S3377" s="2"/>
      <c r="T3377" s="2"/>
      <c r="U3377" s="2"/>
      <c r="V3377" s="2"/>
    </row>
    <row r="3378" spans="1:22" s="127" customFormat="1" x14ac:dyDescent="0.25">
      <c r="A3378"/>
      <c r="B3378"/>
      <c r="C3378"/>
      <c r="D3378"/>
      <c r="E3378"/>
      <c r="F3378"/>
      <c r="G3378"/>
      <c r="H3378"/>
      <c r="I3378"/>
      <c r="J3378"/>
      <c r="K3378"/>
      <c r="L3378"/>
      <c r="M3378" s="2"/>
      <c r="N3378" s="2"/>
      <c r="O3378" s="2"/>
      <c r="P3378" s="2"/>
      <c r="Q3378" s="2"/>
      <c r="R3378" s="2"/>
      <c r="S3378" s="2"/>
      <c r="T3378" s="2"/>
      <c r="U3378" s="2"/>
      <c r="V3378" s="2"/>
    </row>
    <row r="3379" spans="1:22" s="127" customFormat="1" x14ac:dyDescent="0.25">
      <c r="A3379"/>
      <c r="B3379"/>
      <c r="C3379"/>
      <c r="D3379"/>
      <c r="E3379"/>
      <c r="F3379"/>
      <c r="G3379"/>
      <c r="H3379"/>
      <c r="I3379"/>
      <c r="J3379"/>
      <c r="K3379"/>
      <c r="L3379"/>
      <c r="M3379" s="2"/>
      <c r="N3379" s="2"/>
      <c r="O3379" s="2"/>
      <c r="P3379" s="2"/>
      <c r="Q3379" s="2"/>
      <c r="R3379" s="2"/>
      <c r="S3379" s="2"/>
      <c r="T3379" s="2"/>
      <c r="U3379" s="2"/>
      <c r="V3379" s="2"/>
    </row>
    <row r="3380" spans="1:22" s="127" customFormat="1" x14ac:dyDescent="0.25">
      <c r="A3380"/>
      <c r="B3380"/>
      <c r="C3380"/>
      <c r="D3380"/>
      <c r="E3380"/>
      <c r="F3380"/>
      <c r="G3380"/>
      <c r="H3380"/>
      <c r="I3380"/>
      <c r="J3380"/>
      <c r="K3380"/>
      <c r="L3380"/>
      <c r="M3380" s="2"/>
      <c r="N3380" s="2"/>
      <c r="O3380" s="2"/>
      <c r="P3380" s="2"/>
      <c r="Q3380" s="2"/>
      <c r="R3380" s="2"/>
      <c r="S3380" s="2"/>
      <c r="T3380" s="2"/>
      <c r="U3380" s="2"/>
      <c r="V3380" s="2"/>
    </row>
    <row r="3381" spans="1:22" s="127" customFormat="1" x14ac:dyDescent="0.25">
      <c r="A3381"/>
      <c r="B3381"/>
      <c r="C3381"/>
      <c r="D3381"/>
      <c r="E3381"/>
      <c r="F3381"/>
      <c r="G3381"/>
      <c r="H3381"/>
      <c r="I3381"/>
      <c r="J3381"/>
      <c r="K3381"/>
      <c r="L3381"/>
      <c r="M3381" s="2"/>
      <c r="N3381" s="2"/>
      <c r="O3381" s="2"/>
      <c r="P3381" s="2"/>
      <c r="Q3381" s="2"/>
      <c r="R3381" s="2"/>
      <c r="S3381" s="2"/>
      <c r="T3381" s="2"/>
      <c r="U3381" s="2"/>
      <c r="V3381" s="2"/>
    </row>
    <row r="3382" spans="1:22" s="127" customFormat="1" x14ac:dyDescent="0.25">
      <c r="A3382"/>
      <c r="B3382"/>
      <c r="C3382"/>
      <c r="D3382"/>
      <c r="E3382"/>
      <c r="F3382"/>
      <c r="G3382"/>
      <c r="H3382"/>
      <c r="I3382"/>
      <c r="J3382"/>
      <c r="K3382"/>
      <c r="L3382"/>
      <c r="M3382" s="2"/>
      <c r="N3382" s="2"/>
      <c r="O3382" s="2"/>
      <c r="P3382" s="2"/>
      <c r="Q3382" s="2"/>
      <c r="R3382" s="2"/>
      <c r="S3382" s="2"/>
      <c r="T3382" s="2"/>
      <c r="U3382" s="2"/>
      <c r="V3382" s="2"/>
    </row>
    <row r="3383" spans="1:22" s="127" customFormat="1" x14ac:dyDescent="0.25">
      <c r="A3383"/>
      <c r="B3383"/>
      <c r="C3383"/>
      <c r="D3383"/>
      <c r="E3383"/>
      <c r="F3383"/>
      <c r="G3383"/>
      <c r="H3383"/>
      <c r="I3383"/>
      <c r="J3383"/>
      <c r="K3383"/>
      <c r="L3383"/>
      <c r="M3383" s="2"/>
      <c r="N3383" s="2"/>
      <c r="O3383" s="2"/>
      <c r="P3383" s="2"/>
      <c r="Q3383" s="2"/>
      <c r="R3383" s="2"/>
      <c r="S3383" s="2"/>
      <c r="T3383" s="2"/>
      <c r="U3383" s="2"/>
      <c r="V3383" s="2"/>
    </row>
    <row r="3384" spans="1:22" s="127" customFormat="1" x14ac:dyDescent="0.25">
      <c r="A3384"/>
      <c r="B3384"/>
      <c r="C3384"/>
      <c r="D3384"/>
      <c r="E3384"/>
      <c r="F3384"/>
      <c r="G3384"/>
      <c r="H3384"/>
      <c r="I3384"/>
      <c r="J3384"/>
      <c r="K3384"/>
      <c r="L3384"/>
      <c r="M3384" s="2"/>
      <c r="N3384" s="2"/>
      <c r="O3384" s="2"/>
      <c r="P3384" s="2"/>
      <c r="Q3384" s="2"/>
      <c r="R3384" s="2"/>
      <c r="S3384" s="2"/>
      <c r="T3384" s="2"/>
      <c r="U3384" s="2"/>
      <c r="V3384" s="2"/>
    </row>
    <row r="3385" spans="1:22" s="127" customFormat="1" x14ac:dyDescent="0.25">
      <c r="A3385"/>
      <c r="B3385"/>
      <c r="C3385"/>
      <c r="D3385"/>
      <c r="E3385"/>
      <c r="F3385"/>
      <c r="G3385"/>
      <c r="H3385"/>
      <c r="I3385"/>
      <c r="J3385"/>
      <c r="K3385"/>
      <c r="L3385"/>
      <c r="M3385" s="2"/>
      <c r="N3385" s="2"/>
      <c r="O3385" s="2"/>
      <c r="P3385" s="2"/>
      <c r="Q3385" s="2"/>
      <c r="R3385" s="2"/>
      <c r="S3385" s="2"/>
      <c r="T3385" s="2"/>
      <c r="U3385" s="2"/>
      <c r="V3385" s="2"/>
    </row>
    <row r="3386" spans="1:22" s="127" customFormat="1" x14ac:dyDescent="0.25">
      <c r="A3386"/>
      <c r="B3386"/>
      <c r="C3386"/>
      <c r="D3386"/>
      <c r="E3386"/>
      <c r="F3386"/>
      <c r="G3386"/>
      <c r="H3386"/>
      <c r="I3386"/>
      <c r="J3386"/>
      <c r="K3386"/>
      <c r="L3386"/>
      <c r="M3386" s="2"/>
      <c r="N3386" s="2"/>
      <c r="O3386" s="2"/>
      <c r="P3386" s="2"/>
      <c r="Q3386" s="2"/>
      <c r="R3386" s="2"/>
      <c r="S3386" s="2"/>
      <c r="T3386" s="2"/>
      <c r="U3386" s="2"/>
      <c r="V3386" s="2"/>
    </row>
    <row r="3387" spans="1:22" s="127" customFormat="1" x14ac:dyDescent="0.25">
      <c r="A3387"/>
      <c r="B3387"/>
      <c r="C3387"/>
      <c r="D3387"/>
      <c r="E3387"/>
      <c r="F3387"/>
      <c r="G3387"/>
      <c r="H3387"/>
      <c r="I3387"/>
      <c r="J3387"/>
      <c r="K3387"/>
      <c r="L3387"/>
      <c r="M3387" s="2"/>
      <c r="N3387" s="2"/>
      <c r="O3387" s="2"/>
      <c r="P3387" s="2"/>
      <c r="Q3387" s="2"/>
      <c r="R3387" s="2"/>
      <c r="S3387" s="2"/>
      <c r="T3387" s="2"/>
      <c r="U3387" s="2"/>
      <c r="V3387" s="2"/>
    </row>
    <row r="3388" spans="1:22" s="127" customFormat="1" x14ac:dyDescent="0.25">
      <c r="A3388"/>
      <c r="B3388"/>
      <c r="C3388"/>
      <c r="D3388"/>
      <c r="E3388"/>
      <c r="F3388"/>
      <c r="G3388"/>
      <c r="H3388"/>
      <c r="I3388"/>
      <c r="J3388"/>
      <c r="K3388"/>
      <c r="L3388"/>
      <c r="M3388" s="2"/>
      <c r="N3388" s="2"/>
      <c r="O3388" s="2"/>
      <c r="P3388" s="2"/>
      <c r="Q3388" s="2"/>
      <c r="R3388" s="2"/>
      <c r="S3388" s="2"/>
      <c r="T3388" s="2"/>
      <c r="U3388" s="2"/>
      <c r="V3388" s="2"/>
    </row>
    <row r="3389" spans="1:22" s="127" customFormat="1" x14ac:dyDescent="0.25">
      <c r="A3389"/>
      <c r="B3389"/>
      <c r="C3389"/>
      <c r="D3389"/>
      <c r="E3389"/>
      <c r="F3389"/>
      <c r="G3389"/>
      <c r="H3389"/>
      <c r="I3389"/>
      <c r="J3389"/>
      <c r="K3389"/>
      <c r="L3389"/>
      <c r="M3389" s="2"/>
      <c r="N3389" s="2"/>
      <c r="O3389" s="2"/>
      <c r="P3389" s="2"/>
      <c r="Q3389" s="2"/>
      <c r="R3389" s="2"/>
      <c r="S3389" s="2"/>
      <c r="T3389" s="2"/>
      <c r="U3389" s="2"/>
      <c r="V3389" s="2"/>
    </row>
    <row r="3390" spans="1:22" s="127" customFormat="1" x14ac:dyDescent="0.25">
      <c r="A3390"/>
      <c r="B3390"/>
      <c r="C3390"/>
      <c r="D3390"/>
      <c r="E3390"/>
      <c r="F3390"/>
      <c r="G3390"/>
      <c r="H3390"/>
      <c r="I3390"/>
      <c r="J3390"/>
      <c r="K3390"/>
      <c r="L3390"/>
      <c r="M3390" s="2"/>
      <c r="N3390" s="2"/>
      <c r="O3390" s="2"/>
      <c r="P3390" s="2"/>
      <c r="Q3390" s="2"/>
      <c r="R3390" s="2"/>
      <c r="S3390" s="2"/>
      <c r="T3390" s="2"/>
      <c r="U3390" s="2"/>
      <c r="V3390" s="2"/>
    </row>
    <row r="3391" spans="1:22" s="127" customFormat="1" x14ac:dyDescent="0.25">
      <c r="A3391"/>
      <c r="B3391"/>
      <c r="C3391"/>
      <c r="D3391"/>
      <c r="E3391"/>
      <c r="F3391"/>
      <c r="G3391"/>
      <c r="H3391"/>
      <c r="I3391"/>
      <c r="J3391"/>
      <c r="K3391"/>
      <c r="L3391"/>
      <c r="M3391" s="2"/>
      <c r="N3391" s="2"/>
      <c r="O3391" s="2"/>
      <c r="P3391" s="2"/>
      <c r="Q3391" s="2"/>
      <c r="R3391" s="2"/>
      <c r="S3391" s="2"/>
      <c r="T3391" s="2"/>
      <c r="U3391" s="2"/>
      <c r="V3391" s="2"/>
    </row>
    <row r="3392" spans="1:22" s="127" customFormat="1" x14ac:dyDescent="0.25">
      <c r="A3392"/>
      <c r="B3392"/>
      <c r="C3392"/>
      <c r="D3392"/>
      <c r="E3392"/>
      <c r="F3392"/>
      <c r="G3392"/>
      <c r="H3392"/>
      <c r="I3392"/>
      <c r="J3392"/>
      <c r="K3392"/>
      <c r="L3392"/>
      <c r="M3392" s="2"/>
      <c r="N3392" s="2"/>
      <c r="O3392" s="2"/>
      <c r="P3392" s="2"/>
      <c r="Q3392" s="2"/>
      <c r="R3392" s="2"/>
      <c r="S3392" s="2"/>
      <c r="T3392" s="2"/>
      <c r="U3392" s="2"/>
      <c r="V3392" s="2"/>
    </row>
    <row r="3393" spans="1:22" s="127" customFormat="1" x14ac:dyDescent="0.25">
      <c r="A3393"/>
      <c r="B3393"/>
      <c r="C3393"/>
      <c r="D3393"/>
      <c r="E3393"/>
      <c r="F3393"/>
      <c r="G3393"/>
      <c r="H3393"/>
      <c r="I3393"/>
      <c r="J3393"/>
      <c r="K3393"/>
      <c r="L3393"/>
      <c r="M3393" s="2"/>
      <c r="N3393" s="2"/>
      <c r="O3393" s="2"/>
      <c r="P3393" s="2"/>
      <c r="Q3393" s="2"/>
      <c r="R3393" s="2"/>
      <c r="S3393" s="2"/>
      <c r="T3393" s="2"/>
      <c r="U3393" s="2"/>
      <c r="V3393" s="2"/>
    </row>
    <row r="3394" spans="1:22" s="127" customFormat="1" x14ac:dyDescent="0.25">
      <c r="A3394"/>
      <c r="B3394"/>
      <c r="C3394"/>
      <c r="D3394"/>
      <c r="E3394"/>
      <c r="F3394"/>
      <c r="G3394"/>
      <c r="H3394"/>
      <c r="I3394"/>
      <c r="J3394"/>
      <c r="K3394"/>
      <c r="L3394"/>
      <c r="M3394" s="2"/>
      <c r="N3394" s="2"/>
      <c r="O3394" s="2"/>
      <c r="P3394" s="2"/>
      <c r="Q3394" s="2"/>
      <c r="R3394" s="2"/>
      <c r="S3394" s="2"/>
      <c r="T3394" s="2"/>
      <c r="U3394" s="2"/>
      <c r="V3394" s="2"/>
    </row>
    <row r="3395" spans="1:22" s="127" customFormat="1" x14ac:dyDescent="0.25">
      <c r="A3395"/>
      <c r="B3395"/>
      <c r="C3395"/>
      <c r="D3395"/>
      <c r="E3395"/>
      <c r="F3395"/>
      <c r="G3395"/>
      <c r="H3395"/>
      <c r="I3395"/>
      <c r="J3395"/>
      <c r="K3395"/>
      <c r="L3395"/>
      <c r="M3395" s="2"/>
      <c r="N3395" s="2"/>
      <c r="O3395" s="2"/>
      <c r="P3395" s="2"/>
      <c r="Q3395" s="2"/>
      <c r="R3395" s="2"/>
      <c r="S3395" s="2"/>
      <c r="T3395" s="2"/>
      <c r="U3395" s="2"/>
      <c r="V3395" s="2"/>
    </row>
    <row r="3396" spans="1:22" s="127" customFormat="1" x14ac:dyDescent="0.25">
      <c r="A3396"/>
      <c r="B3396"/>
      <c r="C3396"/>
      <c r="D3396"/>
      <c r="E3396"/>
      <c r="F3396"/>
      <c r="G3396"/>
      <c r="H3396"/>
      <c r="I3396"/>
      <c r="J3396"/>
      <c r="K3396"/>
      <c r="L3396"/>
      <c r="M3396" s="2"/>
      <c r="N3396" s="2"/>
      <c r="O3396" s="2"/>
      <c r="P3396" s="2"/>
      <c r="Q3396" s="2"/>
      <c r="R3396" s="2"/>
      <c r="S3396" s="2"/>
      <c r="T3396" s="2"/>
      <c r="U3396" s="2"/>
      <c r="V3396" s="2"/>
    </row>
    <row r="3397" spans="1:22" s="127" customFormat="1" x14ac:dyDescent="0.25">
      <c r="A3397"/>
      <c r="B3397"/>
      <c r="C3397"/>
      <c r="D3397"/>
      <c r="E3397"/>
      <c r="F3397"/>
      <c r="G3397"/>
      <c r="H3397"/>
      <c r="I3397"/>
      <c r="J3397"/>
      <c r="K3397"/>
      <c r="L3397"/>
      <c r="M3397" s="2"/>
      <c r="N3397" s="2"/>
      <c r="O3397" s="2"/>
      <c r="P3397" s="2"/>
      <c r="Q3397" s="2"/>
      <c r="R3397" s="2"/>
      <c r="S3397" s="2"/>
      <c r="T3397" s="2"/>
      <c r="U3397" s="2"/>
      <c r="V3397" s="2"/>
    </row>
    <row r="3398" spans="1:22" s="127" customFormat="1" x14ac:dyDescent="0.25">
      <c r="A3398"/>
      <c r="B3398"/>
      <c r="C3398"/>
      <c r="D3398"/>
      <c r="E3398"/>
      <c r="F3398"/>
      <c r="G3398"/>
      <c r="H3398"/>
      <c r="I3398"/>
      <c r="J3398"/>
      <c r="K3398"/>
      <c r="L3398"/>
      <c r="M3398" s="2"/>
      <c r="N3398" s="2"/>
      <c r="O3398" s="2"/>
      <c r="P3398" s="2"/>
      <c r="Q3398" s="2"/>
      <c r="R3398" s="2"/>
      <c r="S3398" s="2"/>
      <c r="T3398" s="2"/>
      <c r="U3398" s="2"/>
      <c r="V3398" s="2"/>
    </row>
    <row r="3399" spans="1:22" s="127" customFormat="1" x14ac:dyDescent="0.25">
      <c r="A3399"/>
      <c r="B3399"/>
      <c r="C3399"/>
      <c r="D3399"/>
      <c r="E3399"/>
      <c r="F3399"/>
      <c r="G3399"/>
      <c r="H3399"/>
      <c r="I3399"/>
      <c r="J3399"/>
      <c r="K3399"/>
      <c r="L3399"/>
      <c r="M3399" s="2"/>
      <c r="N3399" s="2"/>
      <c r="O3399" s="2"/>
      <c r="P3399" s="2"/>
      <c r="Q3399" s="2"/>
      <c r="R3399" s="2"/>
      <c r="S3399" s="2"/>
      <c r="T3399" s="2"/>
      <c r="U3399" s="2"/>
      <c r="V3399" s="2"/>
    </row>
    <row r="3400" spans="1:22" s="127" customFormat="1" x14ac:dyDescent="0.25">
      <c r="A3400"/>
      <c r="B3400"/>
      <c r="C3400"/>
      <c r="D3400"/>
      <c r="E3400"/>
      <c r="F3400"/>
      <c r="G3400"/>
      <c r="H3400"/>
      <c r="I3400"/>
      <c r="J3400"/>
      <c r="K3400"/>
      <c r="L3400"/>
      <c r="M3400" s="2"/>
      <c r="N3400" s="2"/>
      <c r="O3400" s="2"/>
      <c r="P3400" s="2"/>
      <c r="Q3400" s="2"/>
      <c r="R3400" s="2"/>
      <c r="S3400" s="2"/>
      <c r="T3400" s="2"/>
      <c r="U3400" s="2"/>
      <c r="V3400" s="2"/>
    </row>
    <row r="3401" spans="1:22" s="127" customFormat="1" x14ac:dyDescent="0.25">
      <c r="A3401"/>
      <c r="B3401"/>
      <c r="C3401"/>
      <c r="D3401"/>
      <c r="E3401"/>
      <c r="F3401"/>
      <c r="G3401"/>
      <c r="H3401"/>
      <c r="I3401"/>
      <c r="J3401"/>
      <c r="K3401"/>
      <c r="L3401"/>
      <c r="M3401" s="2"/>
      <c r="N3401" s="2"/>
      <c r="O3401" s="2"/>
      <c r="P3401" s="2"/>
      <c r="Q3401" s="2"/>
      <c r="R3401" s="2"/>
      <c r="S3401" s="2"/>
      <c r="T3401" s="2"/>
      <c r="U3401" s="2"/>
      <c r="V3401" s="2"/>
    </row>
    <row r="3402" spans="1:22" s="127" customFormat="1" x14ac:dyDescent="0.25">
      <c r="A3402"/>
      <c r="B3402"/>
      <c r="C3402"/>
      <c r="D3402"/>
      <c r="E3402"/>
      <c r="F3402"/>
      <c r="G3402"/>
      <c r="H3402"/>
      <c r="I3402"/>
      <c r="J3402"/>
      <c r="K3402"/>
      <c r="L3402"/>
      <c r="M3402" s="2"/>
      <c r="N3402" s="2"/>
      <c r="O3402" s="2"/>
      <c r="P3402" s="2"/>
      <c r="Q3402" s="2"/>
      <c r="R3402" s="2"/>
      <c r="S3402" s="2"/>
      <c r="T3402" s="2"/>
      <c r="U3402" s="2"/>
      <c r="V3402" s="2"/>
    </row>
    <row r="3403" spans="1:22" s="127" customFormat="1" x14ac:dyDescent="0.25">
      <c r="A3403"/>
      <c r="B3403"/>
      <c r="C3403"/>
      <c r="D3403"/>
      <c r="E3403"/>
      <c r="F3403"/>
      <c r="G3403"/>
      <c r="H3403"/>
      <c r="I3403"/>
      <c r="J3403"/>
      <c r="K3403"/>
      <c r="L3403"/>
      <c r="M3403" s="2"/>
      <c r="N3403" s="2"/>
      <c r="O3403" s="2"/>
      <c r="P3403" s="2"/>
      <c r="Q3403" s="2"/>
      <c r="R3403" s="2"/>
      <c r="S3403" s="2"/>
      <c r="T3403" s="2"/>
      <c r="U3403" s="2"/>
      <c r="V3403" s="2"/>
    </row>
    <row r="3404" spans="1:22" s="127" customFormat="1" x14ac:dyDescent="0.25">
      <c r="A3404"/>
      <c r="B3404"/>
      <c r="C3404"/>
      <c r="D3404"/>
      <c r="E3404"/>
      <c r="F3404"/>
      <c r="G3404"/>
      <c r="H3404"/>
      <c r="I3404"/>
      <c r="J3404"/>
      <c r="K3404"/>
      <c r="L3404"/>
      <c r="M3404" s="2"/>
      <c r="N3404" s="2"/>
      <c r="O3404" s="2"/>
      <c r="P3404" s="2"/>
      <c r="Q3404" s="2"/>
      <c r="R3404" s="2"/>
      <c r="S3404" s="2"/>
      <c r="T3404" s="2"/>
      <c r="U3404" s="2"/>
      <c r="V3404" s="2"/>
    </row>
    <row r="3405" spans="1:22" s="127" customFormat="1" x14ac:dyDescent="0.25">
      <c r="A3405"/>
      <c r="B3405"/>
      <c r="C3405"/>
      <c r="D3405"/>
      <c r="E3405"/>
      <c r="F3405"/>
      <c r="G3405"/>
      <c r="H3405"/>
      <c r="I3405"/>
      <c r="J3405"/>
      <c r="K3405"/>
      <c r="L3405"/>
      <c r="M3405" s="2"/>
      <c r="N3405" s="2"/>
      <c r="O3405" s="2"/>
      <c r="P3405" s="2"/>
      <c r="Q3405" s="2"/>
      <c r="R3405" s="2"/>
      <c r="S3405" s="2"/>
      <c r="T3405" s="2"/>
      <c r="U3405" s="2"/>
      <c r="V3405" s="2"/>
    </row>
    <row r="3406" spans="1:22" s="127" customFormat="1" x14ac:dyDescent="0.25">
      <c r="A3406"/>
      <c r="B3406"/>
      <c r="C3406"/>
      <c r="D3406"/>
      <c r="E3406"/>
      <c r="F3406"/>
      <c r="G3406"/>
      <c r="H3406"/>
      <c r="I3406"/>
      <c r="J3406"/>
      <c r="K3406"/>
      <c r="L3406"/>
      <c r="M3406" s="2"/>
      <c r="N3406" s="2"/>
      <c r="O3406" s="2"/>
      <c r="P3406" s="2"/>
      <c r="Q3406" s="2"/>
      <c r="R3406" s="2"/>
      <c r="S3406" s="2"/>
      <c r="T3406" s="2"/>
      <c r="U3406" s="2"/>
      <c r="V3406" s="2"/>
    </row>
    <row r="3407" spans="1:22" s="127" customFormat="1" x14ac:dyDescent="0.25">
      <c r="A3407"/>
      <c r="B3407"/>
      <c r="C3407"/>
      <c r="D3407"/>
      <c r="E3407"/>
      <c r="F3407"/>
      <c r="G3407"/>
      <c r="H3407"/>
      <c r="I3407"/>
      <c r="J3407"/>
      <c r="K3407"/>
      <c r="L3407"/>
      <c r="M3407" s="2"/>
      <c r="N3407" s="2"/>
      <c r="O3407" s="2"/>
      <c r="P3407" s="2"/>
      <c r="Q3407" s="2"/>
      <c r="R3407" s="2"/>
      <c r="S3407" s="2"/>
      <c r="T3407" s="2"/>
      <c r="U3407" s="2"/>
      <c r="V3407" s="2"/>
    </row>
    <row r="3408" spans="1:22" s="127" customFormat="1" x14ac:dyDescent="0.25">
      <c r="A3408"/>
      <c r="B3408"/>
      <c r="C3408"/>
      <c r="D3408"/>
      <c r="E3408"/>
      <c r="F3408"/>
      <c r="G3408"/>
      <c r="H3408"/>
      <c r="I3408"/>
      <c r="J3408"/>
      <c r="K3408"/>
      <c r="L3408"/>
      <c r="M3408" s="2"/>
      <c r="N3408" s="2"/>
      <c r="O3408" s="2"/>
      <c r="P3408" s="2"/>
      <c r="Q3408" s="2"/>
      <c r="R3408" s="2"/>
      <c r="S3408" s="2"/>
      <c r="T3408" s="2"/>
      <c r="U3408" s="2"/>
      <c r="V3408" s="2"/>
    </row>
    <row r="3409" spans="1:22" s="127" customFormat="1" x14ac:dyDescent="0.25">
      <c r="A3409"/>
      <c r="B3409"/>
      <c r="C3409"/>
      <c r="D3409"/>
      <c r="E3409"/>
      <c r="F3409"/>
      <c r="G3409"/>
      <c r="H3409"/>
      <c r="I3409"/>
      <c r="J3409"/>
      <c r="K3409"/>
      <c r="L3409"/>
      <c r="M3409" s="2"/>
      <c r="N3409" s="2"/>
      <c r="O3409" s="2"/>
      <c r="P3409" s="2"/>
      <c r="Q3409" s="2"/>
      <c r="R3409" s="2"/>
      <c r="S3409" s="2"/>
      <c r="T3409" s="2"/>
      <c r="U3409" s="2"/>
      <c r="V3409" s="2"/>
    </row>
    <row r="3410" spans="1:22" s="127" customFormat="1" x14ac:dyDescent="0.25">
      <c r="A3410"/>
      <c r="B3410"/>
      <c r="C3410"/>
      <c r="D3410"/>
      <c r="E3410"/>
      <c r="F3410"/>
      <c r="G3410"/>
      <c r="H3410"/>
      <c r="I3410"/>
      <c r="J3410"/>
      <c r="K3410"/>
      <c r="L3410"/>
      <c r="M3410" s="2"/>
      <c r="N3410" s="2"/>
      <c r="O3410" s="2"/>
      <c r="P3410" s="2"/>
      <c r="Q3410" s="2"/>
      <c r="R3410" s="2"/>
      <c r="S3410" s="2"/>
      <c r="T3410" s="2"/>
      <c r="U3410" s="2"/>
      <c r="V3410" s="2"/>
    </row>
    <row r="3411" spans="1:22" s="127" customFormat="1" x14ac:dyDescent="0.25">
      <c r="A3411"/>
      <c r="B3411"/>
      <c r="C3411"/>
      <c r="D3411"/>
      <c r="E3411"/>
      <c r="F3411"/>
      <c r="G3411"/>
      <c r="H3411"/>
      <c r="I3411"/>
      <c r="J3411"/>
      <c r="K3411"/>
      <c r="L3411"/>
      <c r="M3411" s="2"/>
      <c r="N3411" s="2"/>
      <c r="O3411" s="2"/>
      <c r="P3411" s="2"/>
      <c r="Q3411" s="2"/>
      <c r="R3411" s="2"/>
      <c r="S3411" s="2"/>
      <c r="T3411" s="2"/>
      <c r="U3411" s="2"/>
      <c r="V3411" s="2"/>
    </row>
    <row r="3412" spans="1:22" s="127" customFormat="1" x14ac:dyDescent="0.25">
      <c r="A3412"/>
      <c r="B3412"/>
      <c r="C3412"/>
      <c r="D3412"/>
      <c r="E3412"/>
      <c r="F3412"/>
      <c r="G3412"/>
      <c r="H3412"/>
      <c r="I3412"/>
      <c r="J3412"/>
      <c r="K3412"/>
      <c r="L3412"/>
      <c r="M3412" s="2"/>
      <c r="N3412" s="2"/>
      <c r="O3412" s="2"/>
      <c r="P3412" s="2"/>
      <c r="Q3412" s="2"/>
      <c r="R3412" s="2"/>
      <c r="S3412" s="2"/>
      <c r="T3412" s="2"/>
      <c r="U3412" s="2"/>
      <c r="V3412" s="2"/>
    </row>
    <row r="3413" spans="1:22" s="127" customFormat="1" x14ac:dyDescent="0.25">
      <c r="A3413"/>
      <c r="B3413"/>
      <c r="C3413"/>
      <c r="D3413"/>
      <c r="E3413"/>
      <c r="F3413"/>
      <c r="G3413"/>
      <c r="H3413"/>
      <c r="I3413"/>
      <c r="J3413"/>
      <c r="K3413"/>
      <c r="L3413"/>
      <c r="M3413" s="2"/>
      <c r="N3413" s="2"/>
      <c r="O3413" s="2"/>
      <c r="P3413" s="2"/>
      <c r="Q3413" s="2"/>
      <c r="R3413" s="2"/>
      <c r="S3413" s="2"/>
      <c r="T3413" s="2"/>
      <c r="U3413" s="2"/>
      <c r="V3413" s="2"/>
    </row>
    <row r="3414" spans="1:22" s="127" customFormat="1" x14ac:dyDescent="0.25">
      <c r="A3414"/>
      <c r="B3414"/>
      <c r="C3414"/>
      <c r="D3414"/>
      <c r="E3414"/>
      <c r="F3414"/>
      <c r="G3414"/>
      <c r="H3414"/>
      <c r="I3414"/>
      <c r="J3414"/>
      <c r="K3414"/>
      <c r="L3414"/>
      <c r="M3414" s="2"/>
      <c r="N3414" s="2"/>
      <c r="O3414" s="2"/>
      <c r="P3414" s="2"/>
      <c r="Q3414" s="2"/>
      <c r="R3414" s="2"/>
      <c r="S3414" s="2"/>
      <c r="T3414" s="2"/>
      <c r="U3414" s="2"/>
      <c r="V3414" s="2"/>
    </row>
    <row r="3415" spans="1:22" s="127" customFormat="1" x14ac:dyDescent="0.25">
      <c r="A3415"/>
      <c r="B3415"/>
      <c r="C3415"/>
      <c r="D3415"/>
      <c r="E3415"/>
      <c r="F3415"/>
      <c r="G3415"/>
      <c r="H3415"/>
      <c r="I3415"/>
      <c r="J3415"/>
      <c r="K3415"/>
      <c r="L3415"/>
      <c r="M3415" s="2"/>
      <c r="N3415" s="2"/>
      <c r="O3415" s="2"/>
      <c r="P3415" s="2"/>
      <c r="Q3415" s="2"/>
      <c r="R3415" s="2"/>
      <c r="S3415" s="2"/>
      <c r="T3415" s="2"/>
      <c r="U3415" s="2"/>
      <c r="V3415" s="2"/>
    </row>
    <row r="3416" spans="1:22" s="127" customFormat="1" x14ac:dyDescent="0.25">
      <c r="A3416"/>
      <c r="B3416"/>
      <c r="C3416"/>
      <c r="D3416"/>
      <c r="E3416"/>
      <c r="F3416"/>
      <c r="G3416"/>
      <c r="H3416"/>
      <c r="I3416"/>
      <c r="J3416"/>
      <c r="K3416"/>
      <c r="L3416"/>
      <c r="M3416" s="2"/>
      <c r="N3416" s="2"/>
      <c r="O3416" s="2"/>
      <c r="P3416" s="2"/>
      <c r="Q3416" s="2"/>
      <c r="R3416" s="2"/>
      <c r="S3416" s="2"/>
      <c r="T3416" s="2"/>
      <c r="U3416" s="2"/>
      <c r="V3416" s="2"/>
    </row>
    <row r="3417" spans="1:22" s="127" customFormat="1" x14ac:dyDescent="0.25">
      <c r="A3417"/>
      <c r="B3417"/>
      <c r="C3417"/>
      <c r="D3417"/>
      <c r="E3417"/>
      <c r="F3417"/>
      <c r="G3417"/>
      <c r="H3417"/>
      <c r="I3417"/>
      <c r="J3417"/>
      <c r="K3417"/>
      <c r="L3417"/>
      <c r="M3417" s="2"/>
      <c r="N3417" s="2"/>
      <c r="O3417" s="2"/>
      <c r="P3417" s="2"/>
      <c r="Q3417" s="2"/>
      <c r="R3417" s="2"/>
      <c r="S3417" s="2"/>
      <c r="T3417" s="2"/>
      <c r="U3417" s="2"/>
      <c r="V3417" s="2"/>
    </row>
    <row r="3418" spans="1:22" s="127" customFormat="1" x14ac:dyDescent="0.25">
      <c r="A3418"/>
      <c r="B3418"/>
      <c r="C3418"/>
      <c r="D3418"/>
      <c r="E3418"/>
      <c r="F3418"/>
      <c r="G3418"/>
      <c r="H3418"/>
      <c r="I3418"/>
      <c r="J3418"/>
      <c r="K3418"/>
      <c r="L3418"/>
      <c r="M3418" s="2"/>
      <c r="N3418" s="2"/>
      <c r="O3418" s="2"/>
      <c r="P3418" s="2"/>
      <c r="Q3418" s="2"/>
      <c r="R3418" s="2"/>
      <c r="S3418" s="2"/>
      <c r="T3418" s="2"/>
      <c r="U3418" s="2"/>
      <c r="V3418" s="2"/>
    </row>
    <row r="3419" spans="1:22" s="127" customFormat="1" x14ac:dyDescent="0.25">
      <c r="A3419"/>
      <c r="B3419"/>
      <c r="C3419"/>
      <c r="D3419"/>
      <c r="E3419"/>
      <c r="F3419"/>
      <c r="G3419"/>
      <c r="H3419"/>
      <c r="I3419"/>
      <c r="J3419"/>
      <c r="K3419"/>
      <c r="L3419"/>
      <c r="M3419" s="2"/>
      <c r="N3419" s="2"/>
      <c r="O3419" s="2"/>
      <c r="P3419" s="2"/>
      <c r="Q3419" s="2"/>
      <c r="R3419" s="2"/>
      <c r="S3419" s="2"/>
      <c r="T3419" s="2"/>
      <c r="U3419" s="2"/>
      <c r="V3419" s="2"/>
    </row>
    <row r="3420" spans="1:22" s="127" customFormat="1" x14ac:dyDescent="0.25">
      <c r="A3420"/>
      <c r="B3420"/>
      <c r="C3420"/>
      <c r="D3420"/>
      <c r="E3420"/>
      <c r="F3420"/>
      <c r="G3420"/>
      <c r="H3420"/>
      <c r="I3420"/>
      <c r="J3420"/>
      <c r="K3420"/>
      <c r="L3420"/>
      <c r="M3420" s="2"/>
      <c r="N3420" s="2"/>
      <c r="O3420" s="2"/>
      <c r="P3420" s="2"/>
      <c r="Q3420" s="2"/>
      <c r="R3420" s="2"/>
      <c r="S3420" s="2"/>
      <c r="T3420" s="2"/>
      <c r="U3420" s="2"/>
      <c r="V3420" s="2"/>
    </row>
    <row r="3421" spans="1:22" s="127" customFormat="1" x14ac:dyDescent="0.25">
      <c r="A3421"/>
      <c r="B3421"/>
      <c r="C3421"/>
      <c r="D3421"/>
      <c r="E3421"/>
      <c r="F3421"/>
      <c r="G3421"/>
      <c r="H3421"/>
      <c r="I3421"/>
      <c r="J3421"/>
      <c r="K3421"/>
      <c r="L3421"/>
      <c r="M3421" s="2"/>
      <c r="N3421" s="2"/>
      <c r="O3421" s="2"/>
      <c r="P3421" s="2"/>
      <c r="Q3421" s="2"/>
      <c r="R3421" s="2"/>
      <c r="S3421" s="2"/>
      <c r="T3421" s="2"/>
      <c r="U3421" s="2"/>
      <c r="V3421" s="2"/>
    </row>
    <row r="3422" spans="1:22" s="127" customFormat="1" x14ac:dyDescent="0.25">
      <c r="A3422"/>
      <c r="B3422"/>
      <c r="C3422"/>
      <c r="D3422"/>
      <c r="E3422"/>
      <c r="F3422"/>
      <c r="G3422"/>
      <c r="H3422"/>
      <c r="I3422"/>
      <c r="J3422"/>
      <c r="K3422"/>
      <c r="L3422"/>
      <c r="M3422" s="2"/>
      <c r="N3422" s="2"/>
      <c r="O3422" s="2"/>
      <c r="P3422" s="2"/>
      <c r="Q3422" s="2"/>
      <c r="R3422" s="2"/>
      <c r="S3422" s="2"/>
      <c r="T3422" s="2"/>
      <c r="U3422" s="2"/>
      <c r="V3422" s="2"/>
    </row>
    <row r="3423" spans="1:22" s="127" customFormat="1" x14ac:dyDescent="0.25">
      <c r="A3423"/>
      <c r="B3423"/>
      <c r="C3423"/>
      <c r="D3423"/>
      <c r="E3423"/>
      <c r="F3423"/>
      <c r="G3423"/>
      <c r="H3423"/>
      <c r="I3423"/>
      <c r="J3423"/>
      <c r="K3423"/>
      <c r="L3423"/>
      <c r="M3423" s="2"/>
      <c r="N3423" s="2"/>
      <c r="O3423" s="2"/>
      <c r="P3423" s="2"/>
      <c r="Q3423" s="2"/>
      <c r="R3423" s="2"/>
      <c r="S3423" s="2"/>
      <c r="T3423" s="2"/>
      <c r="U3423" s="2"/>
      <c r="V3423" s="2"/>
    </row>
    <row r="3424" spans="1:22" s="127" customFormat="1" x14ac:dyDescent="0.25">
      <c r="A3424"/>
      <c r="B3424"/>
      <c r="C3424"/>
      <c r="D3424"/>
      <c r="E3424"/>
      <c r="F3424"/>
      <c r="G3424"/>
      <c r="H3424"/>
      <c r="I3424"/>
      <c r="J3424"/>
      <c r="K3424"/>
      <c r="L3424"/>
      <c r="M3424" s="2"/>
      <c r="N3424" s="2"/>
      <c r="O3424" s="2"/>
      <c r="P3424" s="2"/>
      <c r="Q3424" s="2"/>
      <c r="R3424" s="2"/>
      <c r="S3424" s="2"/>
      <c r="T3424" s="2"/>
      <c r="U3424" s="2"/>
      <c r="V3424" s="2"/>
    </row>
    <row r="3425" spans="1:22" s="127" customFormat="1" x14ac:dyDescent="0.25">
      <c r="A3425"/>
      <c r="B3425"/>
      <c r="C3425"/>
      <c r="D3425"/>
      <c r="E3425"/>
      <c r="F3425"/>
      <c r="G3425"/>
      <c r="H3425"/>
      <c r="I3425"/>
      <c r="J3425"/>
      <c r="K3425"/>
      <c r="L3425"/>
      <c r="M3425" s="2"/>
      <c r="N3425" s="2"/>
      <c r="O3425" s="2"/>
      <c r="P3425" s="2"/>
      <c r="Q3425" s="2"/>
      <c r="R3425" s="2"/>
      <c r="S3425" s="2"/>
      <c r="T3425" s="2"/>
      <c r="U3425" s="2"/>
      <c r="V3425" s="2"/>
    </row>
    <row r="3426" spans="1:22" s="127" customFormat="1" x14ac:dyDescent="0.25">
      <c r="A3426"/>
      <c r="B3426"/>
      <c r="C3426"/>
      <c r="D3426"/>
      <c r="E3426"/>
      <c r="F3426"/>
      <c r="G3426"/>
      <c r="H3426"/>
      <c r="I3426"/>
      <c r="J3426"/>
      <c r="K3426"/>
      <c r="L3426"/>
      <c r="M3426" s="2"/>
      <c r="N3426" s="2"/>
      <c r="O3426" s="2"/>
      <c r="P3426" s="2"/>
      <c r="Q3426" s="2"/>
      <c r="R3426" s="2"/>
      <c r="S3426" s="2"/>
      <c r="T3426" s="2"/>
      <c r="U3426" s="2"/>
      <c r="V3426" s="2"/>
    </row>
    <row r="3427" spans="1:22" s="127" customFormat="1" x14ac:dyDescent="0.25">
      <c r="A3427"/>
      <c r="B3427"/>
      <c r="C3427"/>
      <c r="D3427"/>
      <c r="E3427"/>
      <c r="F3427"/>
      <c r="G3427"/>
      <c r="H3427"/>
      <c r="I3427"/>
      <c r="J3427"/>
      <c r="K3427"/>
      <c r="L3427"/>
      <c r="M3427" s="2"/>
      <c r="N3427" s="2"/>
      <c r="O3427" s="2"/>
      <c r="P3427" s="2"/>
      <c r="Q3427" s="2"/>
      <c r="R3427" s="2"/>
      <c r="S3427" s="2"/>
      <c r="T3427" s="2"/>
      <c r="U3427" s="2"/>
      <c r="V3427" s="2"/>
    </row>
    <row r="3428" spans="1:22" s="127" customFormat="1" x14ac:dyDescent="0.25">
      <c r="A3428"/>
      <c r="B3428"/>
      <c r="C3428"/>
      <c r="D3428"/>
      <c r="E3428"/>
      <c r="F3428"/>
      <c r="G3428"/>
      <c r="H3428"/>
      <c r="I3428"/>
      <c r="J3428"/>
      <c r="K3428"/>
      <c r="L3428"/>
      <c r="M3428" s="2"/>
      <c r="N3428" s="2"/>
      <c r="O3428" s="2"/>
      <c r="P3428" s="2"/>
      <c r="Q3428" s="2"/>
      <c r="R3428" s="2"/>
      <c r="S3428" s="2"/>
      <c r="T3428" s="2"/>
      <c r="U3428" s="2"/>
      <c r="V3428" s="2"/>
    </row>
    <row r="3429" spans="1:22" s="127" customFormat="1" x14ac:dyDescent="0.25">
      <c r="A3429"/>
      <c r="B3429"/>
      <c r="C3429"/>
      <c r="D3429"/>
      <c r="E3429"/>
      <c r="F3429"/>
      <c r="G3429"/>
      <c r="H3429"/>
      <c r="I3429"/>
      <c r="J3429"/>
      <c r="K3429"/>
      <c r="L3429"/>
      <c r="M3429" s="2"/>
      <c r="N3429" s="2"/>
      <c r="O3429" s="2"/>
      <c r="P3429" s="2"/>
      <c r="Q3429" s="2"/>
      <c r="R3429" s="2"/>
      <c r="S3429" s="2"/>
      <c r="T3429" s="2"/>
      <c r="U3429" s="2"/>
      <c r="V3429" s="2"/>
    </row>
    <row r="3430" spans="1:22" s="127" customFormat="1" x14ac:dyDescent="0.25">
      <c r="A3430"/>
      <c r="B3430"/>
      <c r="C3430"/>
      <c r="D3430"/>
      <c r="E3430"/>
      <c r="F3430"/>
      <c r="G3430"/>
      <c r="H3430"/>
      <c r="I3430"/>
      <c r="J3430"/>
      <c r="K3430"/>
      <c r="L3430"/>
      <c r="M3430" s="2"/>
      <c r="N3430" s="2"/>
      <c r="O3430" s="2"/>
      <c r="P3430" s="2"/>
      <c r="Q3430" s="2"/>
      <c r="R3430" s="2"/>
      <c r="S3430" s="2"/>
      <c r="T3430" s="2"/>
      <c r="U3430" s="2"/>
      <c r="V3430" s="2"/>
    </row>
    <row r="3431" spans="1:22" s="127" customFormat="1" x14ac:dyDescent="0.25">
      <c r="A3431"/>
      <c r="B3431"/>
      <c r="C3431"/>
      <c r="D3431"/>
      <c r="E3431"/>
      <c r="F3431"/>
      <c r="G3431"/>
      <c r="H3431"/>
      <c r="I3431"/>
      <c r="J3431"/>
      <c r="K3431"/>
      <c r="L3431"/>
      <c r="M3431" s="2"/>
      <c r="N3431" s="2"/>
      <c r="O3431" s="2"/>
      <c r="P3431" s="2"/>
      <c r="Q3431" s="2"/>
      <c r="R3431" s="2"/>
      <c r="S3431" s="2"/>
      <c r="T3431" s="2"/>
      <c r="U3431" s="2"/>
      <c r="V3431" s="2"/>
    </row>
    <row r="3432" spans="1:22" s="127" customFormat="1" x14ac:dyDescent="0.25">
      <c r="A3432"/>
      <c r="B3432"/>
      <c r="C3432"/>
      <c r="D3432"/>
      <c r="E3432"/>
      <c r="F3432"/>
      <c r="G3432"/>
      <c r="H3432"/>
      <c r="I3432"/>
      <c r="J3432"/>
      <c r="K3432"/>
      <c r="L3432"/>
      <c r="M3432" s="2"/>
      <c r="N3432" s="2"/>
      <c r="O3432" s="2"/>
      <c r="P3432" s="2"/>
      <c r="Q3432" s="2"/>
      <c r="R3432" s="2"/>
      <c r="S3432" s="2"/>
      <c r="T3432" s="2"/>
      <c r="U3432" s="2"/>
      <c r="V3432" s="2"/>
    </row>
    <row r="3433" spans="1:22" s="127" customFormat="1" x14ac:dyDescent="0.25">
      <c r="A3433"/>
      <c r="B3433"/>
      <c r="C3433"/>
      <c r="D3433"/>
      <c r="E3433"/>
      <c r="F3433"/>
      <c r="G3433"/>
      <c r="H3433"/>
      <c r="I3433"/>
      <c r="J3433"/>
      <c r="K3433"/>
      <c r="L3433"/>
      <c r="M3433" s="2"/>
      <c r="N3433" s="2"/>
      <c r="O3433" s="2"/>
      <c r="P3433" s="2"/>
      <c r="Q3433" s="2"/>
      <c r="R3433" s="2"/>
      <c r="S3433" s="2"/>
      <c r="T3433" s="2"/>
      <c r="U3433" s="2"/>
      <c r="V3433" s="2"/>
    </row>
    <row r="3434" spans="1:22" s="127" customFormat="1" x14ac:dyDescent="0.25">
      <c r="A3434"/>
      <c r="B3434"/>
      <c r="C3434"/>
      <c r="D3434"/>
      <c r="E3434"/>
      <c r="F3434"/>
      <c r="G3434"/>
      <c r="H3434"/>
      <c r="I3434"/>
      <c r="J3434"/>
      <c r="K3434"/>
      <c r="L3434"/>
      <c r="M3434" s="2"/>
      <c r="N3434" s="2"/>
      <c r="O3434" s="2"/>
      <c r="P3434" s="2"/>
      <c r="Q3434" s="2"/>
      <c r="R3434" s="2"/>
      <c r="S3434" s="2"/>
      <c r="T3434" s="2"/>
      <c r="U3434" s="2"/>
      <c r="V3434" s="2"/>
    </row>
    <row r="3435" spans="1:22" s="127" customFormat="1" x14ac:dyDescent="0.25">
      <c r="A3435"/>
      <c r="B3435"/>
      <c r="C3435"/>
      <c r="D3435"/>
      <c r="E3435"/>
      <c r="F3435"/>
      <c r="G3435"/>
      <c r="H3435"/>
      <c r="I3435"/>
      <c r="J3435"/>
      <c r="K3435"/>
      <c r="L3435"/>
      <c r="M3435" s="2"/>
      <c r="N3435" s="2"/>
      <c r="O3435" s="2"/>
      <c r="P3435" s="2"/>
      <c r="Q3435" s="2"/>
      <c r="R3435" s="2"/>
      <c r="S3435" s="2"/>
      <c r="T3435" s="2"/>
      <c r="U3435" s="2"/>
      <c r="V3435" s="2"/>
    </row>
    <row r="3436" spans="1:22" s="127" customFormat="1" x14ac:dyDescent="0.25">
      <c r="A3436"/>
      <c r="B3436"/>
      <c r="C3436"/>
      <c r="D3436"/>
      <c r="E3436"/>
      <c r="F3436"/>
      <c r="G3436"/>
      <c r="H3436"/>
      <c r="I3436"/>
      <c r="J3436"/>
      <c r="K3436"/>
      <c r="L3436"/>
      <c r="M3436" s="2"/>
      <c r="N3436" s="2"/>
      <c r="O3436" s="2"/>
      <c r="P3436" s="2"/>
      <c r="Q3436" s="2"/>
      <c r="R3436" s="2"/>
      <c r="S3436" s="2"/>
      <c r="T3436" s="2"/>
      <c r="U3436" s="2"/>
      <c r="V3436" s="2"/>
    </row>
    <row r="3437" spans="1:22" s="127" customFormat="1" x14ac:dyDescent="0.25">
      <c r="A3437"/>
      <c r="B3437"/>
      <c r="C3437"/>
      <c r="D3437"/>
      <c r="E3437"/>
      <c r="F3437"/>
      <c r="G3437"/>
      <c r="H3437"/>
      <c r="I3437"/>
      <c r="J3437"/>
      <c r="K3437"/>
      <c r="L3437"/>
      <c r="M3437" s="2"/>
      <c r="N3437" s="2"/>
      <c r="O3437" s="2"/>
      <c r="P3437" s="2"/>
      <c r="Q3437" s="2"/>
      <c r="R3437" s="2"/>
      <c r="S3437" s="2"/>
      <c r="T3437" s="2"/>
      <c r="U3437" s="2"/>
      <c r="V3437" s="2"/>
    </row>
    <row r="3438" spans="1:22" s="127" customFormat="1" x14ac:dyDescent="0.25">
      <c r="A3438"/>
      <c r="B3438"/>
      <c r="C3438"/>
      <c r="D3438"/>
      <c r="E3438"/>
      <c r="F3438"/>
      <c r="G3438"/>
      <c r="H3438"/>
      <c r="I3438"/>
      <c r="J3438"/>
      <c r="K3438"/>
      <c r="L3438"/>
      <c r="M3438" s="2"/>
      <c r="N3438" s="2"/>
      <c r="O3438" s="2"/>
      <c r="P3438" s="2"/>
      <c r="Q3438" s="2"/>
      <c r="R3438" s="2"/>
      <c r="S3438" s="2"/>
      <c r="T3438" s="2"/>
      <c r="U3438" s="2"/>
      <c r="V3438" s="2"/>
    </row>
    <row r="3439" spans="1:22" s="127" customFormat="1" x14ac:dyDescent="0.25">
      <c r="A3439"/>
      <c r="B3439"/>
      <c r="C3439"/>
      <c r="D3439"/>
      <c r="E3439"/>
      <c r="F3439"/>
      <c r="G3439"/>
      <c r="H3439"/>
      <c r="I3439"/>
      <c r="J3439"/>
      <c r="K3439"/>
      <c r="L3439"/>
      <c r="M3439" s="2"/>
      <c r="N3439" s="2"/>
      <c r="O3439" s="2"/>
      <c r="P3439" s="2"/>
      <c r="Q3439" s="2"/>
      <c r="R3439" s="2"/>
      <c r="S3439" s="2"/>
      <c r="T3439" s="2"/>
      <c r="U3439" s="2"/>
      <c r="V3439" s="2"/>
    </row>
    <row r="3440" spans="1:22" s="127" customFormat="1" x14ac:dyDescent="0.25">
      <c r="A3440"/>
      <c r="B3440"/>
      <c r="C3440"/>
      <c r="D3440"/>
      <c r="E3440"/>
      <c r="F3440"/>
      <c r="G3440"/>
      <c r="H3440"/>
      <c r="I3440"/>
      <c r="J3440"/>
      <c r="K3440"/>
      <c r="L3440"/>
      <c r="M3440" s="2"/>
      <c r="N3440" s="2"/>
      <c r="O3440" s="2"/>
      <c r="P3440" s="2"/>
      <c r="Q3440" s="2"/>
      <c r="R3440" s="2"/>
      <c r="S3440" s="2"/>
      <c r="T3440" s="2"/>
      <c r="U3440" s="2"/>
      <c r="V3440" s="2"/>
    </row>
    <row r="3441" spans="1:22" s="127" customFormat="1" x14ac:dyDescent="0.25">
      <c r="A3441"/>
      <c r="B3441"/>
      <c r="C3441"/>
      <c r="D3441"/>
      <c r="E3441"/>
      <c r="F3441"/>
      <c r="G3441"/>
      <c r="H3441"/>
      <c r="I3441"/>
      <c r="J3441"/>
      <c r="K3441"/>
      <c r="L3441"/>
      <c r="M3441" s="2"/>
      <c r="N3441" s="2"/>
      <c r="O3441" s="2"/>
      <c r="P3441" s="2"/>
      <c r="Q3441" s="2"/>
      <c r="R3441" s="2"/>
      <c r="S3441" s="2"/>
      <c r="T3441" s="2"/>
      <c r="U3441" s="2"/>
      <c r="V3441" s="2"/>
    </row>
    <row r="3442" spans="1:22" s="127" customFormat="1" x14ac:dyDescent="0.25">
      <c r="A3442"/>
      <c r="B3442"/>
      <c r="C3442"/>
      <c r="D3442"/>
      <c r="E3442"/>
      <c r="F3442"/>
      <c r="G3442"/>
      <c r="H3442"/>
      <c r="I3442"/>
      <c r="J3442"/>
      <c r="K3442"/>
      <c r="L3442"/>
      <c r="M3442" s="2"/>
      <c r="N3442" s="2"/>
      <c r="O3442" s="2"/>
      <c r="P3442" s="2"/>
      <c r="Q3442" s="2"/>
      <c r="R3442" s="2"/>
      <c r="S3442" s="2"/>
      <c r="T3442" s="2"/>
      <c r="U3442" s="2"/>
      <c r="V3442" s="2"/>
    </row>
    <row r="3443" spans="1:22" s="127" customFormat="1" x14ac:dyDescent="0.25">
      <c r="A3443"/>
      <c r="B3443"/>
      <c r="C3443"/>
      <c r="D3443"/>
      <c r="E3443"/>
      <c r="F3443"/>
      <c r="G3443"/>
      <c r="H3443"/>
      <c r="I3443"/>
      <c r="J3443"/>
      <c r="K3443"/>
      <c r="L3443"/>
      <c r="M3443" s="2"/>
      <c r="N3443" s="2"/>
      <c r="O3443" s="2"/>
      <c r="P3443" s="2"/>
      <c r="Q3443" s="2"/>
      <c r="R3443" s="2"/>
      <c r="S3443" s="2"/>
      <c r="T3443" s="2"/>
      <c r="U3443" s="2"/>
      <c r="V3443" s="2"/>
    </row>
    <row r="3444" spans="1:22" s="127" customFormat="1" x14ac:dyDescent="0.25">
      <c r="A3444"/>
      <c r="B3444"/>
      <c r="C3444"/>
      <c r="D3444"/>
      <c r="E3444"/>
      <c r="F3444"/>
      <c r="G3444"/>
      <c r="H3444"/>
      <c r="I3444"/>
      <c r="J3444"/>
      <c r="K3444"/>
      <c r="L3444"/>
      <c r="M3444" s="2"/>
      <c r="N3444" s="2"/>
      <c r="O3444" s="2"/>
      <c r="P3444" s="2"/>
      <c r="Q3444" s="2"/>
      <c r="R3444" s="2"/>
      <c r="S3444" s="2"/>
      <c r="T3444" s="2"/>
      <c r="U3444" s="2"/>
      <c r="V3444" s="2"/>
    </row>
    <row r="3445" spans="1:22" s="127" customFormat="1" x14ac:dyDescent="0.25">
      <c r="A3445"/>
      <c r="B3445"/>
      <c r="C3445"/>
      <c r="D3445"/>
      <c r="E3445"/>
      <c r="F3445"/>
      <c r="G3445"/>
      <c r="H3445"/>
      <c r="I3445"/>
      <c r="J3445"/>
      <c r="K3445"/>
      <c r="L3445"/>
      <c r="M3445" s="2"/>
      <c r="N3445" s="2"/>
      <c r="O3445" s="2"/>
      <c r="P3445" s="2"/>
      <c r="Q3445" s="2"/>
      <c r="R3445" s="2"/>
      <c r="S3445" s="2"/>
      <c r="T3445" s="2"/>
      <c r="U3445" s="2"/>
      <c r="V3445" s="2"/>
    </row>
    <row r="3446" spans="1:22" s="127" customFormat="1" x14ac:dyDescent="0.25">
      <c r="A3446"/>
      <c r="B3446"/>
      <c r="C3446"/>
      <c r="D3446"/>
      <c r="E3446"/>
      <c r="F3446"/>
      <c r="G3446"/>
      <c r="H3446"/>
      <c r="I3446"/>
      <c r="J3446"/>
      <c r="K3446"/>
      <c r="L3446"/>
      <c r="M3446" s="2"/>
      <c r="N3446" s="2"/>
      <c r="O3446" s="2"/>
      <c r="P3446" s="2"/>
      <c r="Q3446" s="2"/>
      <c r="R3446" s="2"/>
      <c r="S3446" s="2"/>
      <c r="T3446" s="2"/>
      <c r="U3446" s="2"/>
      <c r="V3446" s="2"/>
    </row>
    <row r="3447" spans="1:22" s="127" customFormat="1" x14ac:dyDescent="0.25">
      <c r="A3447"/>
      <c r="B3447"/>
      <c r="C3447"/>
      <c r="D3447"/>
      <c r="E3447"/>
      <c r="F3447"/>
      <c r="G3447"/>
      <c r="H3447"/>
      <c r="I3447"/>
      <c r="J3447"/>
      <c r="K3447"/>
      <c r="L3447"/>
      <c r="M3447" s="2"/>
      <c r="N3447" s="2"/>
      <c r="O3447" s="2"/>
      <c r="P3447" s="2"/>
      <c r="Q3447" s="2"/>
      <c r="R3447" s="2"/>
      <c r="S3447" s="2"/>
      <c r="T3447" s="2"/>
      <c r="U3447" s="2"/>
      <c r="V3447" s="2"/>
    </row>
    <row r="3448" spans="1:22" s="127" customFormat="1" x14ac:dyDescent="0.25">
      <c r="A3448"/>
      <c r="B3448"/>
      <c r="C3448"/>
      <c r="D3448"/>
      <c r="E3448"/>
      <c r="F3448"/>
      <c r="G3448"/>
      <c r="H3448"/>
      <c r="I3448"/>
      <c r="J3448"/>
      <c r="K3448"/>
      <c r="L3448"/>
      <c r="M3448" s="2"/>
      <c r="N3448" s="2"/>
      <c r="O3448" s="2"/>
      <c r="P3448" s="2"/>
      <c r="Q3448" s="2"/>
      <c r="R3448" s="2"/>
      <c r="S3448" s="2"/>
      <c r="T3448" s="2"/>
      <c r="U3448" s="2"/>
      <c r="V3448" s="2"/>
    </row>
    <row r="3449" spans="1:22" s="127" customFormat="1" x14ac:dyDescent="0.25">
      <c r="A3449"/>
      <c r="B3449"/>
      <c r="C3449"/>
      <c r="D3449"/>
      <c r="E3449"/>
      <c r="F3449"/>
      <c r="G3449"/>
      <c r="H3449"/>
      <c r="I3449"/>
      <c r="J3449"/>
      <c r="K3449"/>
      <c r="L3449"/>
      <c r="M3449" s="2"/>
      <c r="N3449" s="2"/>
      <c r="O3449" s="2"/>
      <c r="P3449" s="2"/>
      <c r="Q3449" s="2"/>
      <c r="R3449" s="2"/>
      <c r="S3449" s="2"/>
      <c r="T3449" s="2"/>
      <c r="U3449" s="2"/>
      <c r="V3449" s="2"/>
    </row>
    <row r="3450" spans="1:22" s="127" customFormat="1" x14ac:dyDescent="0.25">
      <c r="A3450"/>
      <c r="B3450"/>
      <c r="C3450"/>
      <c r="D3450"/>
      <c r="E3450"/>
      <c r="F3450"/>
      <c r="G3450"/>
      <c r="H3450"/>
      <c r="I3450"/>
      <c r="J3450"/>
      <c r="K3450"/>
      <c r="L3450"/>
      <c r="M3450" s="2"/>
      <c r="N3450" s="2"/>
      <c r="O3450" s="2"/>
      <c r="P3450" s="2"/>
      <c r="Q3450" s="2"/>
      <c r="R3450" s="2"/>
      <c r="S3450" s="2"/>
      <c r="T3450" s="2"/>
      <c r="U3450" s="2"/>
      <c r="V3450" s="2"/>
    </row>
    <row r="3451" spans="1:22" s="127" customFormat="1" x14ac:dyDescent="0.25">
      <c r="A3451"/>
      <c r="B3451"/>
      <c r="C3451"/>
      <c r="D3451"/>
      <c r="E3451"/>
      <c r="F3451"/>
      <c r="G3451"/>
      <c r="H3451"/>
      <c r="I3451"/>
      <c r="J3451"/>
      <c r="K3451"/>
      <c r="L3451"/>
      <c r="M3451" s="2"/>
      <c r="N3451" s="2"/>
      <c r="O3451" s="2"/>
      <c r="P3451" s="2"/>
      <c r="Q3451" s="2"/>
      <c r="R3451" s="2"/>
      <c r="S3451" s="2"/>
      <c r="T3451" s="2"/>
      <c r="U3451" s="2"/>
      <c r="V3451" s="2"/>
    </row>
    <row r="3452" spans="1:22" s="127" customFormat="1" x14ac:dyDescent="0.25">
      <c r="A3452"/>
      <c r="B3452"/>
      <c r="C3452"/>
      <c r="D3452"/>
      <c r="E3452"/>
      <c r="F3452"/>
      <c r="G3452"/>
      <c r="H3452"/>
      <c r="I3452"/>
      <c r="J3452"/>
      <c r="K3452"/>
      <c r="L3452"/>
      <c r="M3452" s="2"/>
      <c r="N3452" s="2"/>
      <c r="O3452" s="2"/>
      <c r="P3452" s="2"/>
      <c r="Q3452" s="2"/>
      <c r="R3452" s="2"/>
      <c r="S3452" s="2"/>
      <c r="T3452" s="2"/>
      <c r="U3452" s="2"/>
      <c r="V3452" s="2"/>
    </row>
    <row r="3453" spans="1:22" s="127" customFormat="1" x14ac:dyDescent="0.25">
      <c r="A3453"/>
      <c r="B3453"/>
      <c r="C3453"/>
      <c r="D3453"/>
      <c r="E3453"/>
      <c r="F3453"/>
      <c r="G3453"/>
      <c r="H3453"/>
      <c r="I3453"/>
      <c r="J3453"/>
      <c r="K3453"/>
      <c r="L3453"/>
      <c r="M3453" s="2"/>
      <c r="N3453" s="2"/>
      <c r="O3453" s="2"/>
      <c r="P3453" s="2"/>
      <c r="Q3453" s="2"/>
      <c r="R3453" s="2"/>
      <c r="S3453" s="2"/>
      <c r="T3453" s="2"/>
      <c r="U3453" s="2"/>
      <c r="V3453" s="2"/>
    </row>
    <row r="3454" spans="1:22" s="127" customFormat="1" x14ac:dyDescent="0.25">
      <c r="A3454"/>
      <c r="B3454"/>
      <c r="C3454"/>
      <c r="D3454"/>
      <c r="E3454"/>
      <c r="F3454"/>
      <c r="G3454"/>
      <c r="H3454"/>
      <c r="I3454"/>
      <c r="J3454"/>
      <c r="K3454"/>
      <c r="L3454"/>
      <c r="M3454" s="2"/>
      <c r="N3454" s="2"/>
      <c r="O3454" s="2"/>
      <c r="P3454" s="2"/>
      <c r="Q3454" s="2"/>
      <c r="R3454" s="2"/>
      <c r="S3454" s="2"/>
      <c r="T3454" s="2"/>
      <c r="U3454" s="2"/>
      <c r="V3454" s="2"/>
    </row>
    <row r="3455" spans="1:22" s="127" customFormat="1" x14ac:dyDescent="0.25">
      <c r="A3455"/>
      <c r="B3455"/>
      <c r="C3455"/>
      <c r="D3455"/>
      <c r="E3455"/>
      <c r="F3455"/>
      <c r="G3455"/>
      <c r="H3455"/>
      <c r="I3455"/>
      <c r="J3455"/>
      <c r="K3455"/>
      <c r="L3455"/>
      <c r="M3455" s="2"/>
      <c r="N3455" s="2"/>
      <c r="O3455" s="2"/>
      <c r="P3455" s="2"/>
      <c r="Q3455" s="2"/>
      <c r="R3455" s="2"/>
      <c r="S3455" s="2"/>
      <c r="T3455" s="2"/>
      <c r="U3455" s="2"/>
      <c r="V3455" s="2"/>
    </row>
    <row r="3456" spans="1:22" s="127" customFormat="1" x14ac:dyDescent="0.25">
      <c r="A3456"/>
      <c r="B3456"/>
      <c r="C3456"/>
      <c r="D3456"/>
      <c r="E3456"/>
      <c r="F3456"/>
      <c r="G3456"/>
      <c r="H3456"/>
      <c r="I3456"/>
      <c r="J3456"/>
      <c r="K3456"/>
      <c r="L3456"/>
      <c r="M3456" s="2"/>
      <c r="N3456" s="2"/>
      <c r="O3456" s="2"/>
      <c r="P3456" s="2"/>
      <c r="Q3456" s="2"/>
      <c r="R3456" s="2"/>
      <c r="S3456" s="2"/>
      <c r="T3456" s="2"/>
      <c r="U3456" s="2"/>
      <c r="V3456" s="2"/>
    </row>
    <row r="3457" spans="1:22" s="127" customFormat="1" x14ac:dyDescent="0.25">
      <c r="A3457"/>
      <c r="B3457"/>
      <c r="C3457"/>
      <c r="D3457"/>
      <c r="E3457"/>
      <c r="F3457"/>
      <c r="G3457"/>
      <c r="H3457"/>
      <c r="I3457"/>
      <c r="J3457"/>
      <c r="K3457"/>
      <c r="L3457"/>
      <c r="M3457" s="2"/>
      <c r="N3457" s="2"/>
      <c r="O3457" s="2"/>
      <c r="P3457" s="2"/>
      <c r="Q3457" s="2"/>
      <c r="R3457" s="2"/>
      <c r="S3457" s="2"/>
      <c r="T3457" s="2"/>
      <c r="U3457" s="2"/>
      <c r="V3457" s="2"/>
    </row>
    <row r="3458" spans="1:22" s="127" customFormat="1" x14ac:dyDescent="0.25">
      <c r="A3458"/>
      <c r="B3458"/>
      <c r="C3458"/>
      <c r="D3458"/>
      <c r="E3458"/>
      <c r="F3458"/>
      <c r="G3458"/>
      <c r="H3458"/>
      <c r="I3458"/>
      <c r="J3458"/>
      <c r="K3458"/>
      <c r="L3458"/>
      <c r="M3458" s="2"/>
      <c r="N3458" s="2"/>
      <c r="O3458" s="2"/>
      <c r="P3458" s="2"/>
      <c r="Q3458" s="2"/>
      <c r="R3458" s="2"/>
      <c r="S3458" s="2"/>
      <c r="T3458" s="2"/>
      <c r="U3458" s="2"/>
      <c r="V3458" s="2"/>
    </row>
    <row r="3459" spans="1:22" s="127" customFormat="1" x14ac:dyDescent="0.25">
      <c r="A3459"/>
      <c r="B3459"/>
      <c r="C3459"/>
      <c r="D3459"/>
      <c r="E3459"/>
      <c r="F3459"/>
      <c r="G3459"/>
      <c r="H3459"/>
      <c r="I3459"/>
      <c r="J3459"/>
      <c r="K3459"/>
      <c r="L3459"/>
      <c r="M3459" s="2"/>
      <c r="N3459" s="2"/>
      <c r="O3459" s="2"/>
      <c r="P3459" s="2"/>
      <c r="Q3459" s="2"/>
      <c r="R3459" s="2"/>
      <c r="S3459" s="2"/>
      <c r="T3459" s="2"/>
      <c r="U3459" s="2"/>
      <c r="V3459" s="2"/>
    </row>
    <row r="3460" spans="1:22" s="127" customFormat="1" x14ac:dyDescent="0.25">
      <c r="A3460"/>
      <c r="B3460"/>
      <c r="C3460"/>
      <c r="D3460"/>
      <c r="E3460"/>
      <c r="F3460"/>
      <c r="G3460"/>
      <c r="H3460"/>
      <c r="I3460"/>
      <c r="J3460"/>
      <c r="K3460"/>
      <c r="L3460"/>
      <c r="M3460" s="2"/>
      <c r="N3460" s="2"/>
      <c r="O3460" s="2"/>
      <c r="P3460" s="2"/>
      <c r="Q3460" s="2"/>
      <c r="R3460" s="2"/>
      <c r="S3460" s="2"/>
      <c r="T3460" s="2"/>
      <c r="U3460" s="2"/>
      <c r="V3460" s="2"/>
    </row>
    <row r="3461" spans="1:22" s="127" customFormat="1" x14ac:dyDescent="0.25">
      <c r="A3461"/>
      <c r="B3461"/>
      <c r="C3461"/>
      <c r="D3461"/>
      <c r="E3461"/>
      <c r="F3461"/>
      <c r="G3461"/>
      <c r="H3461"/>
      <c r="I3461"/>
      <c r="J3461"/>
      <c r="K3461"/>
      <c r="L3461"/>
      <c r="M3461" s="2"/>
      <c r="N3461" s="2"/>
      <c r="O3461" s="2"/>
      <c r="P3461" s="2"/>
      <c r="Q3461" s="2"/>
      <c r="R3461" s="2"/>
      <c r="S3461" s="2"/>
      <c r="T3461" s="2"/>
      <c r="U3461" s="2"/>
      <c r="V3461" s="2"/>
    </row>
    <row r="3462" spans="1:22" s="127" customFormat="1" x14ac:dyDescent="0.25">
      <c r="A3462"/>
      <c r="B3462"/>
      <c r="C3462"/>
      <c r="D3462"/>
      <c r="E3462"/>
      <c r="F3462"/>
      <c r="G3462"/>
      <c r="H3462"/>
      <c r="I3462"/>
      <c r="J3462"/>
      <c r="K3462"/>
      <c r="L3462"/>
      <c r="M3462" s="2"/>
      <c r="N3462" s="2"/>
      <c r="O3462" s="2"/>
      <c r="P3462" s="2"/>
      <c r="Q3462" s="2"/>
      <c r="R3462" s="2"/>
      <c r="S3462" s="2"/>
      <c r="T3462" s="2"/>
      <c r="U3462" s="2"/>
      <c r="V3462" s="2"/>
    </row>
    <row r="3463" spans="1:22" s="127" customFormat="1" x14ac:dyDescent="0.25">
      <c r="A3463"/>
      <c r="B3463"/>
      <c r="C3463"/>
      <c r="D3463"/>
      <c r="E3463"/>
      <c r="F3463"/>
      <c r="G3463"/>
      <c r="H3463"/>
      <c r="I3463"/>
      <c r="J3463"/>
      <c r="K3463"/>
      <c r="L3463"/>
      <c r="M3463" s="2"/>
      <c r="N3463" s="2"/>
      <c r="O3463" s="2"/>
      <c r="P3463" s="2"/>
      <c r="Q3463" s="2"/>
      <c r="R3463" s="2"/>
      <c r="S3463" s="2"/>
      <c r="T3463" s="2"/>
      <c r="U3463" s="2"/>
      <c r="V3463" s="2"/>
    </row>
    <row r="3464" spans="1:22" s="127" customFormat="1" x14ac:dyDescent="0.25">
      <c r="A3464"/>
      <c r="B3464"/>
      <c r="C3464"/>
      <c r="D3464"/>
      <c r="E3464"/>
      <c r="F3464"/>
      <c r="G3464"/>
      <c r="H3464"/>
      <c r="I3464"/>
      <c r="J3464"/>
      <c r="K3464"/>
      <c r="L3464"/>
      <c r="M3464" s="2"/>
      <c r="N3464" s="2"/>
      <c r="O3464" s="2"/>
      <c r="P3464" s="2"/>
      <c r="Q3464" s="2"/>
      <c r="R3464" s="2"/>
      <c r="S3464" s="2"/>
      <c r="T3464" s="2"/>
      <c r="U3464" s="2"/>
      <c r="V3464" s="2"/>
    </row>
    <row r="3465" spans="1:22" s="127" customFormat="1" x14ac:dyDescent="0.25">
      <c r="A3465"/>
      <c r="B3465"/>
      <c r="C3465"/>
      <c r="D3465"/>
      <c r="E3465"/>
      <c r="F3465"/>
      <c r="G3465"/>
      <c r="H3465"/>
      <c r="I3465"/>
      <c r="J3465"/>
      <c r="K3465"/>
      <c r="L3465"/>
      <c r="M3465" s="2"/>
      <c r="N3465" s="2"/>
      <c r="O3465" s="2"/>
      <c r="P3465" s="2"/>
      <c r="Q3465" s="2"/>
      <c r="R3465" s="2"/>
      <c r="S3465" s="2"/>
      <c r="T3465" s="2"/>
      <c r="U3465" s="2"/>
      <c r="V3465" s="2"/>
    </row>
    <row r="3466" spans="1:22" s="127" customFormat="1" x14ac:dyDescent="0.25">
      <c r="A3466"/>
      <c r="B3466"/>
      <c r="C3466"/>
      <c r="D3466"/>
      <c r="E3466"/>
      <c r="F3466"/>
      <c r="G3466"/>
      <c r="H3466"/>
      <c r="I3466"/>
      <c r="J3466"/>
      <c r="K3466"/>
      <c r="L3466"/>
      <c r="M3466" s="2"/>
      <c r="N3466" s="2"/>
      <c r="O3466" s="2"/>
      <c r="P3466" s="2"/>
      <c r="Q3466" s="2"/>
      <c r="R3466" s="2"/>
      <c r="S3466" s="2"/>
      <c r="T3466" s="2"/>
      <c r="U3466" s="2"/>
      <c r="V3466" s="2"/>
    </row>
    <row r="3467" spans="1:22" s="127" customFormat="1" x14ac:dyDescent="0.25">
      <c r="A3467"/>
      <c r="B3467"/>
      <c r="C3467"/>
      <c r="D3467"/>
      <c r="E3467"/>
      <c r="F3467"/>
      <c r="G3467"/>
      <c r="H3467"/>
      <c r="I3467"/>
      <c r="J3467"/>
      <c r="K3467"/>
      <c r="L3467"/>
      <c r="M3467" s="2"/>
      <c r="N3467" s="2"/>
      <c r="O3467" s="2"/>
      <c r="P3467" s="2"/>
      <c r="Q3467" s="2"/>
      <c r="R3467" s="2"/>
      <c r="S3467" s="2"/>
      <c r="T3467" s="2"/>
      <c r="U3467" s="2"/>
      <c r="V3467" s="2"/>
    </row>
    <row r="3468" spans="1:22" s="127" customFormat="1" x14ac:dyDescent="0.25">
      <c r="A3468"/>
      <c r="B3468"/>
      <c r="C3468"/>
      <c r="D3468"/>
      <c r="E3468"/>
      <c r="F3468"/>
      <c r="G3468"/>
      <c r="H3468"/>
      <c r="I3468"/>
      <c r="J3468"/>
      <c r="K3468"/>
      <c r="L3468"/>
      <c r="M3468" s="2"/>
      <c r="N3468" s="2"/>
      <c r="O3468" s="2"/>
      <c r="P3468" s="2"/>
      <c r="Q3468" s="2"/>
      <c r="R3468" s="2"/>
      <c r="S3468" s="2"/>
      <c r="T3468" s="2"/>
      <c r="U3468" s="2"/>
      <c r="V3468" s="2"/>
    </row>
    <row r="3469" spans="1:22" s="127" customFormat="1" x14ac:dyDescent="0.25">
      <c r="A3469"/>
      <c r="B3469"/>
      <c r="C3469"/>
      <c r="D3469"/>
      <c r="E3469"/>
      <c r="F3469"/>
      <c r="G3469"/>
      <c r="H3469"/>
      <c r="I3469"/>
      <c r="J3469"/>
      <c r="K3469"/>
      <c r="L3469"/>
      <c r="M3469" s="2"/>
      <c r="N3469" s="2"/>
      <c r="O3469" s="2"/>
      <c r="P3469" s="2"/>
      <c r="Q3469" s="2"/>
      <c r="R3469" s="2"/>
      <c r="S3469" s="2"/>
      <c r="T3469" s="2"/>
      <c r="U3469" s="2"/>
      <c r="V3469" s="2"/>
    </row>
    <row r="3470" spans="1:22" s="127" customFormat="1" x14ac:dyDescent="0.25">
      <c r="A3470"/>
      <c r="B3470"/>
      <c r="C3470"/>
      <c r="D3470"/>
      <c r="E3470"/>
      <c r="F3470"/>
      <c r="G3470"/>
      <c r="H3470"/>
      <c r="I3470"/>
      <c r="J3470"/>
      <c r="K3470"/>
      <c r="L3470"/>
      <c r="M3470" s="2"/>
      <c r="N3470" s="2"/>
      <c r="O3470" s="2"/>
      <c r="P3470" s="2"/>
      <c r="Q3470" s="2"/>
      <c r="R3470" s="2"/>
      <c r="S3470" s="2"/>
      <c r="T3470" s="2"/>
      <c r="U3470" s="2"/>
      <c r="V3470" s="2"/>
    </row>
    <row r="3471" spans="1:22" s="127" customFormat="1" x14ac:dyDescent="0.25">
      <c r="A3471"/>
      <c r="B3471"/>
      <c r="C3471"/>
      <c r="D3471"/>
      <c r="E3471"/>
      <c r="F3471"/>
      <c r="G3471"/>
      <c r="H3471"/>
      <c r="I3471"/>
      <c r="J3471"/>
      <c r="K3471"/>
      <c r="L3471"/>
      <c r="M3471" s="2"/>
      <c r="N3471" s="2"/>
      <c r="O3471" s="2"/>
      <c r="P3471" s="2"/>
      <c r="Q3471" s="2"/>
      <c r="R3471" s="2"/>
      <c r="S3471" s="2"/>
      <c r="T3471" s="2"/>
      <c r="U3471" s="2"/>
      <c r="V3471" s="2"/>
    </row>
    <row r="3472" spans="1:22" s="127" customFormat="1" x14ac:dyDescent="0.25">
      <c r="A3472"/>
      <c r="B3472"/>
      <c r="C3472"/>
      <c r="D3472"/>
      <c r="E3472"/>
      <c r="F3472"/>
      <c r="G3472"/>
      <c r="H3472"/>
      <c r="I3472"/>
      <c r="J3472"/>
      <c r="K3472"/>
      <c r="L3472"/>
      <c r="M3472" s="2"/>
      <c r="N3472" s="2"/>
      <c r="O3472" s="2"/>
      <c r="P3472" s="2"/>
      <c r="Q3472" s="2"/>
      <c r="R3472" s="2"/>
      <c r="S3472" s="2"/>
      <c r="T3472" s="2"/>
      <c r="U3472" s="2"/>
      <c r="V3472" s="2"/>
    </row>
    <row r="3473" spans="1:22" s="127" customFormat="1" x14ac:dyDescent="0.25">
      <c r="A3473"/>
      <c r="B3473"/>
      <c r="C3473"/>
      <c r="D3473"/>
      <c r="E3473"/>
      <c r="F3473"/>
      <c r="G3473"/>
      <c r="H3473"/>
      <c r="I3473"/>
      <c r="J3473"/>
      <c r="K3473"/>
      <c r="L3473"/>
      <c r="M3473" s="2"/>
      <c r="N3473" s="2"/>
      <c r="O3473" s="2"/>
      <c r="P3473" s="2"/>
      <c r="Q3473" s="2"/>
      <c r="R3473" s="2"/>
      <c r="S3473" s="2"/>
      <c r="T3473" s="2"/>
      <c r="U3473" s="2"/>
      <c r="V3473" s="2"/>
    </row>
    <row r="3474" spans="1:22" s="127" customFormat="1" x14ac:dyDescent="0.25">
      <c r="A3474"/>
      <c r="B3474"/>
      <c r="C3474"/>
      <c r="D3474"/>
      <c r="E3474"/>
      <c r="F3474"/>
      <c r="G3474"/>
      <c r="H3474"/>
      <c r="I3474"/>
      <c r="J3474"/>
      <c r="K3474"/>
      <c r="L3474"/>
      <c r="M3474" s="2"/>
      <c r="N3474" s="2"/>
      <c r="O3474" s="2"/>
      <c r="P3474" s="2"/>
      <c r="Q3474" s="2"/>
      <c r="R3474" s="2"/>
      <c r="S3474" s="2"/>
      <c r="T3474" s="2"/>
      <c r="U3474" s="2"/>
      <c r="V3474" s="2"/>
    </row>
    <row r="3475" spans="1:22" s="127" customFormat="1" x14ac:dyDescent="0.25">
      <c r="A3475"/>
      <c r="B3475"/>
      <c r="C3475"/>
      <c r="D3475"/>
      <c r="E3475"/>
      <c r="F3475"/>
      <c r="G3475"/>
      <c r="H3475"/>
      <c r="I3475"/>
      <c r="J3475"/>
      <c r="K3475"/>
      <c r="L3475"/>
      <c r="M3475" s="2"/>
      <c r="N3475" s="2"/>
      <c r="O3475" s="2"/>
      <c r="P3475" s="2"/>
      <c r="Q3475" s="2"/>
      <c r="R3475" s="2"/>
      <c r="S3475" s="2"/>
      <c r="T3475" s="2"/>
      <c r="U3475" s="2"/>
      <c r="V3475" s="2"/>
    </row>
    <row r="3476" spans="1:22" s="127" customFormat="1" x14ac:dyDescent="0.25">
      <c r="A3476"/>
      <c r="B3476"/>
      <c r="C3476"/>
      <c r="D3476"/>
      <c r="E3476"/>
      <c r="F3476"/>
      <c r="G3476"/>
      <c r="H3476"/>
      <c r="I3476"/>
      <c r="J3476"/>
      <c r="K3476"/>
      <c r="L3476"/>
      <c r="M3476" s="2"/>
      <c r="N3476" s="2"/>
      <c r="O3476" s="2"/>
      <c r="P3476" s="2"/>
      <c r="Q3476" s="2"/>
      <c r="R3476" s="2"/>
      <c r="S3476" s="2"/>
      <c r="T3476" s="2"/>
      <c r="U3476" s="2"/>
      <c r="V3476" s="2"/>
    </row>
    <row r="3477" spans="1:22" s="127" customFormat="1" x14ac:dyDescent="0.25">
      <c r="A3477"/>
      <c r="B3477"/>
      <c r="C3477"/>
      <c r="D3477"/>
      <c r="E3477"/>
      <c r="F3477"/>
      <c r="G3477"/>
      <c r="H3477"/>
      <c r="I3477"/>
      <c r="J3477"/>
      <c r="K3477"/>
      <c r="L3477"/>
      <c r="M3477" s="2"/>
      <c r="N3477" s="2"/>
      <c r="O3477" s="2"/>
      <c r="P3477" s="2"/>
      <c r="Q3477" s="2"/>
      <c r="R3477" s="2"/>
      <c r="S3477" s="2"/>
      <c r="T3477" s="2"/>
      <c r="U3477" s="2"/>
      <c r="V3477" s="2"/>
    </row>
    <row r="3478" spans="1:22" s="127" customFormat="1" x14ac:dyDescent="0.25">
      <c r="A3478"/>
      <c r="B3478"/>
      <c r="C3478"/>
      <c r="D3478"/>
      <c r="E3478"/>
      <c r="F3478"/>
      <c r="G3478"/>
      <c r="H3478"/>
      <c r="I3478"/>
      <c r="J3478"/>
      <c r="K3478"/>
      <c r="L3478"/>
      <c r="M3478" s="2"/>
      <c r="N3478" s="2"/>
      <c r="O3478" s="2"/>
      <c r="P3478" s="2"/>
      <c r="Q3478" s="2"/>
      <c r="R3478" s="2"/>
      <c r="S3478" s="2"/>
      <c r="T3478" s="2"/>
      <c r="U3478" s="2"/>
      <c r="V3478" s="2"/>
    </row>
    <row r="3479" spans="1:22" s="127" customFormat="1" x14ac:dyDescent="0.25">
      <c r="A3479"/>
      <c r="B3479"/>
      <c r="C3479"/>
      <c r="D3479"/>
      <c r="E3479"/>
      <c r="F3479"/>
      <c r="G3479"/>
      <c r="H3479"/>
      <c r="I3479"/>
      <c r="J3479"/>
      <c r="K3479"/>
      <c r="L3479"/>
      <c r="M3479" s="2"/>
      <c r="N3479" s="2"/>
      <c r="O3479" s="2"/>
      <c r="P3479" s="2"/>
      <c r="Q3479" s="2"/>
      <c r="R3479" s="2"/>
      <c r="S3479" s="2"/>
      <c r="T3479" s="2"/>
      <c r="U3479" s="2"/>
      <c r="V3479" s="2"/>
    </row>
    <row r="3480" spans="1:22" s="127" customFormat="1" x14ac:dyDescent="0.25">
      <c r="A3480"/>
      <c r="B3480"/>
      <c r="C3480"/>
      <c r="D3480"/>
      <c r="E3480"/>
      <c r="F3480"/>
      <c r="G3480"/>
      <c r="H3480"/>
      <c r="I3480"/>
      <c r="J3480"/>
      <c r="K3480"/>
      <c r="L3480"/>
      <c r="M3480" s="2"/>
      <c r="N3480" s="2"/>
      <c r="O3480" s="2"/>
      <c r="P3480" s="2"/>
      <c r="Q3480" s="2"/>
      <c r="R3480" s="2"/>
      <c r="S3480" s="2"/>
      <c r="T3480" s="2"/>
      <c r="U3480" s="2"/>
      <c r="V3480" s="2"/>
    </row>
    <row r="3481" spans="1:22" s="127" customFormat="1" x14ac:dyDescent="0.25">
      <c r="A3481"/>
      <c r="B3481"/>
      <c r="C3481"/>
      <c r="D3481"/>
      <c r="E3481"/>
      <c r="F3481"/>
      <c r="G3481"/>
      <c r="H3481"/>
      <c r="I3481"/>
      <c r="J3481"/>
      <c r="K3481"/>
      <c r="L3481"/>
      <c r="M3481" s="2"/>
      <c r="N3481" s="2"/>
      <c r="O3481" s="2"/>
      <c r="P3481" s="2"/>
      <c r="Q3481" s="2"/>
      <c r="R3481" s="2"/>
      <c r="S3481" s="2"/>
      <c r="T3481" s="2"/>
      <c r="U3481" s="2"/>
      <c r="V3481" s="2"/>
    </row>
    <row r="3482" spans="1:22" s="127" customFormat="1" x14ac:dyDescent="0.25">
      <c r="A3482"/>
      <c r="B3482"/>
      <c r="C3482"/>
      <c r="D3482"/>
      <c r="E3482"/>
      <c r="F3482"/>
      <c r="G3482"/>
      <c r="H3482"/>
      <c r="I3482"/>
      <c r="J3482"/>
      <c r="K3482"/>
      <c r="L3482"/>
      <c r="M3482" s="2"/>
      <c r="N3482" s="2"/>
      <c r="O3482" s="2"/>
      <c r="P3482" s="2"/>
      <c r="Q3482" s="2"/>
      <c r="R3482" s="2"/>
      <c r="S3482" s="2"/>
      <c r="T3482" s="2"/>
      <c r="U3482" s="2"/>
      <c r="V3482" s="2"/>
    </row>
    <row r="3483" spans="1:22" s="127" customFormat="1" x14ac:dyDescent="0.25">
      <c r="A3483"/>
      <c r="B3483"/>
      <c r="C3483"/>
      <c r="D3483"/>
      <c r="E3483"/>
      <c r="F3483"/>
      <c r="G3483"/>
      <c r="H3483"/>
      <c r="I3483"/>
      <c r="J3483"/>
      <c r="K3483"/>
      <c r="L3483"/>
      <c r="M3483" s="2"/>
      <c r="N3483" s="2"/>
      <c r="O3483" s="2"/>
      <c r="P3483" s="2"/>
      <c r="Q3483" s="2"/>
      <c r="R3483" s="2"/>
      <c r="S3483" s="2"/>
      <c r="T3483" s="2"/>
      <c r="U3483" s="2"/>
      <c r="V3483" s="2"/>
    </row>
    <row r="3484" spans="1:22" s="127" customFormat="1" x14ac:dyDescent="0.25">
      <c r="A3484"/>
      <c r="B3484"/>
      <c r="C3484"/>
      <c r="D3484"/>
      <c r="E3484"/>
      <c r="F3484"/>
      <c r="G3484"/>
      <c r="H3484"/>
      <c r="I3484"/>
      <c r="J3484"/>
      <c r="K3484"/>
      <c r="L3484"/>
      <c r="M3484" s="2"/>
      <c r="N3484" s="2"/>
      <c r="O3484" s="2"/>
      <c r="P3484" s="2"/>
      <c r="Q3484" s="2"/>
      <c r="R3484" s="2"/>
      <c r="S3484" s="2"/>
      <c r="T3484" s="2"/>
      <c r="U3484" s="2"/>
      <c r="V3484" s="2"/>
    </row>
    <row r="3485" spans="1:22" s="127" customFormat="1" x14ac:dyDescent="0.25">
      <c r="A3485"/>
      <c r="B3485"/>
      <c r="C3485"/>
      <c r="D3485"/>
      <c r="E3485"/>
      <c r="F3485"/>
      <c r="G3485"/>
      <c r="H3485"/>
      <c r="I3485"/>
      <c r="J3485"/>
      <c r="K3485"/>
      <c r="L3485"/>
      <c r="M3485" s="2"/>
      <c r="N3485" s="2"/>
      <c r="O3485" s="2"/>
      <c r="P3485" s="2"/>
      <c r="Q3485" s="2"/>
      <c r="R3485" s="2"/>
      <c r="S3485" s="2"/>
      <c r="T3485" s="2"/>
      <c r="U3485" s="2"/>
      <c r="V3485" s="2"/>
    </row>
    <row r="3486" spans="1:22" s="127" customFormat="1" x14ac:dyDescent="0.25">
      <c r="A3486"/>
      <c r="B3486"/>
      <c r="C3486"/>
      <c r="D3486"/>
      <c r="E3486"/>
      <c r="F3486"/>
      <c r="G3486"/>
      <c r="H3486"/>
      <c r="I3486"/>
      <c r="J3486"/>
      <c r="K3486"/>
      <c r="L3486"/>
      <c r="M3486" s="2"/>
      <c r="N3486" s="2"/>
      <c r="O3486" s="2"/>
      <c r="P3486" s="2"/>
      <c r="Q3486" s="2"/>
      <c r="R3486" s="2"/>
      <c r="S3486" s="2"/>
      <c r="T3486" s="2"/>
      <c r="U3486" s="2"/>
      <c r="V3486" s="2"/>
    </row>
    <row r="3487" spans="1:22" s="127" customFormat="1" x14ac:dyDescent="0.25">
      <c r="A3487"/>
      <c r="B3487"/>
      <c r="C3487"/>
      <c r="D3487"/>
      <c r="E3487"/>
      <c r="F3487"/>
      <c r="G3487"/>
      <c r="H3487"/>
      <c r="I3487"/>
      <c r="J3487"/>
      <c r="K3487"/>
      <c r="L3487"/>
      <c r="M3487" s="2"/>
      <c r="N3487" s="2"/>
      <c r="O3487" s="2"/>
      <c r="P3487" s="2"/>
      <c r="Q3487" s="2"/>
      <c r="R3487" s="2"/>
      <c r="S3487" s="2"/>
      <c r="T3487" s="2"/>
      <c r="U3487" s="2"/>
      <c r="V3487" s="2"/>
    </row>
    <row r="3488" spans="1:22" s="127" customFormat="1" x14ac:dyDescent="0.25">
      <c r="A3488"/>
      <c r="B3488"/>
      <c r="C3488"/>
      <c r="D3488"/>
      <c r="E3488"/>
      <c r="F3488"/>
      <c r="G3488"/>
      <c r="H3488"/>
      <c r="I3488"/>
      <c r="J3488"/>
      <c r="K3488"/>
      <c r="L3488"/>
      <c r="M3488" s="2"/>
      <c r="N3488" s="2"/>
      <c r="O3488" s="2"/>
      <c r="P3488" s="2"/>
      <c r="Q3488" s="2"/>
      <c r="R3488" s="2"/>
      <c r="S3488" s="2"/>
      <c r="T3488" s="2"/>
      <c r="U3488" s="2"/>
      <c r="V3488" s="2"/>
    </row>
    <row r="3489" spans="1:22" s="127" customFormat="1" x14ac:dyDescent="0.25">
      <c r="A3489"/>
      <c r="B3489"/>
      <c r="C3489"/>
      <c r="D3489"/>
      <c r="E3489"/>
      <c r="F3489"/>
      <c r="G3489"/>
      <c r="H3489"/>
      <c r="I3489"/>
      <c r="J3489"/>
      <c r="K3489"/>
      <c r="L3489"/>
      <c r="M3489" s="2"/>
      <c r="N3489" s="2"/>
      <c r="O3489" s="2"/>
      <c r="P3489" s="2"/>
      <c r="Q3489" s="2"/>
      <c r="R3489" s="2"/>
      <c r="S3489" s="2"/>
      <c r="T3489" s="2"/>
      <c r="U3489" s="2"/>
      <c r="V3489" s="2"/>
    </row>
    <row r="3490" spans="1:22" s="127" customFormat="1" x14ac:dyDescent="0.25">
      <c r="A3490"/>
      <c r="B3490"/>
      <c r="C3490"/>
      <c r="D3490"/>
      <c r="E3490"/>
      <c r="F3490"/>
      <c r="G3490"/>
      <c r="H3490"/>
      <c r="I3490"/>
      <c r="J3490"/>
      <c r="K3490"/>
      <c r="L3490"/>
      <c r="M3490" s="2"/>
      <c r="N3490" s="2"/>
      <c r="O3490" s="2"/>
      <c r="P3490" s="2"/>
      <c r="Q3490" s="2"/>
      <c r="R3490" s="2"/>
      <c r="S3490" s="2"/>
      <c r="T3490" s="2"/>
      <c r="U3490" s="2"/>
      <c r="V3490" s="2"/>
    </row>
    <row r="3491" spans="1:22" s="127" customFormat="1" x14ac:dyDescent="0.25">
      <c r="A3491"/>
      <c r="B3491"/>
      <c r="C3491"/>
      <c r="D3491"/>
      <c r="E3491"/>
      <c r="F3491"/>
      <c r="G3491"/>
      <c r="H3491"/>
      <c r="I3491"/>
      <c r="J3491"/>
      <c r="K3491"/>
      <c r="L3491"/>
      <c r="M3491" s="2"/>
      <c r="N3491" s="2"/>
      <c r="O3491" s="2"/>
      <c r="P3491" s="2"/>
      <c r="Q3491" s="2"/>
      <c r="R3491" s="2"/>
      <c r="S3491" s="2"/>
      <c r="T3491" s="2"/>
      <c r="U3491" s="2"/>
      <c r="V3491" s="2"/>
    </row>
    <row r="3492" spans="1:22" s="127" customFormat="1" x14ac:dyDescent="0.25">
      <c r="A3492"/>
      <c r="B3492"/>
      <c r="C3492"/>
      <c r="D3492"/>
      <c r="E3492"/>
      <c r="F3492"/>
      <c r="G3492"/>
      <c r="H3492"/>
      <c r="I3492"/>
      <c r="J3492"/>
      <c r="K3492"/>
      <c r="L3492"/>
      <c r="M3492" s="2"/>
      <c r="N3492" s="2"/>
      <c r="O3492" s="2"/>
      <c r="P3492" s="2"/>
      <c r="Q3492" s="2"/>
      <c r="R3492" s="2"/>
      <c r="S3492" s="2"/>
      <c r="T3492" s="2"/>
      <c r="U3492" s="2"/>
      <c r="V3492" s="2"/>
    </row>
    <row r="3493" spans="1:22" s="127" customFormat="1" x14ac:dyDescent="0.25">
      <c r="A3493"/>
      <c r="B3493"/>
      <c r="C3493"/>
      <c r="D3493"/>
      <c r="E3493"/>
      <c r="F3493"/>
      <c r="G3493"/>
      <c r="H3493"/>
      <c r="I3493"/>
      <c r="J3493"/>
      <c r="K3493"/>
      <c r="L3493"/>
      <c r="M3493" s="2"/>
      <c r="N3493" s="2"/>
      <c r="O3493" s="2"/>
      <c r="P3493" s="2"/>
      <c r="Q3493" s="2"/>
      <c r="R3493" s="2"/>
      <c r="S3493" s="2"/>
      <c r="T3493" s="2"/>
      <c r="U3493" s="2"/>
      <c r="V3493" s="2"/>
    </row>
    <row r="3494" spans="1:22" s="127" customFormat="1" x14ac:dyDescent="0.25">
      <c r="A3494"/>
      <c r="B3494"/>
      <c r="C3494"/>
      <c r="D3494"/>
      <c r="E3494"/>
      <c r="F3494"/>
      <c r="G3494"/>
      <c r="H3494"/>
      <c r="I3494"/>
      <c r="J3494"/>
      <c r="K3494"/>
      <c r="L3494"/>
      <c r="M3494" s="2"/>
      <c r="N3494" s="2"/>
      <c r="O3494" s="2"/>
      <c r="P3494" s="2"/>
      <c r="Q3494" s="2"/>
      <c r="R3494" s="2"/>
      <c r="S3494" s="2"/>
      <c r="T3494" s="2"/>
      <c r="U3494" s="2"/>
      <c r="V3494" s="2"/>
    </row>
    <row r="3495" spans="1:22" s="127" customFormat="1" x14ac:dyDescent="0.25">
      <c r="A3495"/>
      <c r="B3495"/>
      <c r="C3495"/>
      <c r="D3495"/>
      <c r="E3495"/>
      <c r="F3495"/>
      <c r="G3495"/>
      <c r="H3495"/>
      <c r="I3495"/>
      <c r="J3495"/>
      <c r="K3495"/>
      <c r="L3495"/>
      <c r="M3495" s="2"/>
      <c r="N3495" s="2"/>
      <c r="O3495" s="2"/>
      <c r="P3495" s="2"/>
      <c r="Q3495" s="2"/>
      <c r="R3495" s="2"/>
      <c r="S3495" s="2"/>
      <c r="T3495" s="2"/>
      <c r="U3495" s="2"/>
      <c r="V3495" s="2"/>
    </row>
    <row r="3496" spans="1:22" s="127" customFormat="1" x14ac:dyDescent="0.25">
      <c r="A3496"/>
      <c r="B3496"/>
      <c r="C3496"/>
      <c r="D3496"/>
      <c r="E3496"/>
      <c r="F3496"/>
      <c r="G3496"/>
      <c r="H3496"/>
      <c r="I3496"/>
      <c r="J3496"/>
      <c r="K3496"/>
      <c r="L3496"/>
      <c r="M3496" s="2"/>
      <c r="N3496" s="2"/>
      <c r="O3496" s="2"/>
      <c r="P3496" s="2"/>
      <c r="Q3496" s="2"/>
      <c r="R3496" s="2"/>
      <c r="S3496" s="2"/>
      <c r="T3496" s="2"/>
      <c r="U3496" s="2"/>
      <c r="V3496" s="2"/>
    </row>
    <row r="3497" spans="1:22" s="127" customFormat="1" x14ac:dyDescent="0.25">
      <c r="A3497"/>
      <c r="B3497"/>
      <c r="C3497"/>
      <c r="D3497"/>
      <c r="E3497"/>
      <c r="F3497"/>
      <c r="G3497"/>
      <c r="H3497"/>
      <c r="I3497"/>
      <c r="J3497"/>
      <c r="K3497"/>
      <c r="L3497"/>
      <c r="M3497" s="2"/>
      <c r="N3497" s="2"/>
      <c r="O3497" s="2"/>
      <c r="P3497" s="2"/>
      <c r="Q3497" s="2"/>
      <c r="R3497" s="2"/>
      <c r="S3497" s="2"/>
      <c r="T3497" s="2"/>
      <c r="U3497" s="2"/>
      <c r="V3497" s="2"/>
    </row>
    <row r="3498" spans="1:22" s="127" customFormat="1" x14ac:dyDescent="0.25">
      <c r="A3498"/>
      <c r="B3498"/>
      <c r="C3498"/>
      <c r="D3498"/>
      <c r="E3498"/>
      <c r="F3498"/>
      <c r="G3498"/>
      <c r="H3498"/>
      <c r="I3498"/>
      <c r="J3498"/>
      <c r="K3498"/>
      <c r="L3498"/>
      <c r="M3498" s="2"/>
      <c r="N3498" s="2"/>
      <c r="O3498" s="2"/>
      <c r="P3498" s="2"/>
      <c r="Q3498" s="2"/>
      <c r="R3498" s="2"/>
      <c r="S3498" s="2"/>
      <c r="T3498" s="2"/>
      <c r="U3498" s="2"/>
      <c r="V3498" s="2"/>
    </row>
    <row r="3499" spans="1:22" s="127" customFormat="1" x14ac:dyDescent="0.25">
      <c r="A3499"/>
      <c r="B3499"/>
      <c r="C3499"/>
      <c r="D3499"/>
      <c r="E3499"/>
      <c r="F3499"/>
      <c r="G3499"/>
      <c r="H3499"/>
      <c r="I3499"/>
      <c r="J3499"/>
      <c r="K3499"/>
      <c r="L3499"/>
      <c r="M3499" s="2"/>
      <c r="N3499" s="2"/>
      <c r="O3499" s="2"/>
      <c r="P3499" s="2"/>
      <c r="Q3499" s="2"/>
      <c r="R3499" s="2"/>
      <c r="S3499" s="2"/>
      <c r="T3499" s="2"/>
      <c r="U3499" s="2"/>
      <c r="V3499" s="2"/>
    </row>
    <row r="3500" spans="1:22" s="127" customFormat="1" x14ac:dyDescent="0.25">
      <c r="A3500"/>
      <c r="B3500"/>
      <c r="C3500"/>
      <c r="D3500"/>
      <c r="E3500"/>
      <c r="F3500"/>
      <c r="G3500"/>
      <c r="H3500"/>
      <c r="I3500"/>
      <c r="J3500"/>
      <c r="K3500"/>
      <c r="L3500"/>
      <c r="M3500" s="2"/>
      <c r="N3500" s="2"/>
      <c r="O3500" s="2"/>
      <c r="P3500" s="2"/>
      <c r="Q3500" s="2"/>
      <c r="R3500" s="2"/>
      <c r="S3500" s="2"/>
      <c r="T3500" s="2"/>
      <c r="U3500" s="2"/>
      <c r="V3500" s="2"/>
    </row>
    <row r="3501" spans="1:22" s="127" customFormat="1" x14ac:dyDescent="0.25">
      <c r="A3501"/>
      <c r="B3501"/>
      <c r="C3501"/>
      <c r="D3501"/>
      <c r="E3501"/>
      <c r="F3501"/>
      <c r="G3501"/>
      <c r="H3501"/>
      <c r="I3501"/>
      <c r="J3501"/>
      <c r="K3501"/>
      <c r="L3501"/>
      <c r="M3501" s="2"/>
      <c r="N3501" s="2"/>
      <c r="O3501" s="2"/>
      <c r="P3501" s="2"/>
      <c r="Q3501" s="2"/>
      <c r="R3501" s="2"/>
      <c r="S3501" s="2"/>
      <c r="T3501" s="2"/>
      <c r="U3501" s="2"/>
      <c r="V3501" s="2"/>
    </row>
    <row r="3502" spans="1:22" s="127" customFormat="1" x14ac:dyDescent="0.25">
      <c r="A3502"/>
      <c r="B3502"/>
      <c r="C3502"/>
      <c r="D3502"/>
      <c r="E3502"/>
      <c r="F3502"/>
      <c r="G3502"/>
      <c r="H3502"/>
      <c r="I3502"/>
      <c r="J3502"/>
      <c r="K3502"/>
      <c r="L3502"/>
      <c r="M3502" s="2"/>
      <c r="N3502" s="2"/>
      <c r="O3502" s="2"/>
      <c r="P3502" s="2"/>
      <c r="Q3502" s="2"/>
      <c r="R3502" s="2"/>
      <c r="S3502" s="2"/>
      <c r="T3502" s="2"/>
      <c r="U3502" s="2"/>
      <c r="V3502" s="2"/>
    </row>
    <row r="3503" spans="1:22" s="127" customFormat="1" x14ac:dyDescent="0.25">
      <c r="A3503"/>
      <c r="B3503"/>
      <c r="C3503"/>
      <c r="D3503"/>
      <c r="E3503"/>
      <c r="F3503"/>
      <c r="G3503"/>
      <c r="H3503"/>
      <c r="I3503"/>
      <c r="J3503"/>
      <c r="K3503"/>
      <c r="L3503"/>
      <c r="M3503" s="2"/>
      <c r="N3503" s="2"/>
      <c r="O3503" s="2"/>
      <c r="P3503" s="2"/>
      <c r="Q3503" s="2"/>
      <c r="R3503" s="2"/>
      <c r="S3503" s="2"/>
      <c r="T3503" s="2"/>
      <c r="U3503" s="2"/>
      <c r="V3503" s="2"/>
    </row>
    <row r="3504" spans="1:22" s="127" customFormat="1" x14ac:dyDescent="0.25">
      <c r="A3504"/>
      <c r="B3504"/>
      <c r="C3504"/>
      <c r="D3504"/>
      <c r="E3504"/>
      <c r="F3504"/>
      <c r="G3504"/>
      <c r="H3504"/>
      <c r="I3504"/>
      <c r="J3504"/>
      <c r="K3504"/>
      <c r="L3504"/>
      <c r="M3504" s="2"/>
      <c r="N3504" s="2"/>
      <c r="O3504" s="2"/>
      <c r="P3504" s="2"/>
      <c r="Q3504" s="2"/>
      <c r="R3504" s="2"/>
      <c r="S3504" s="2"/>
      <c r="T3504" s="2"/>
      <c r="U3504" s="2"/>
      <c r="V3504" s="2"/>
    </row>
    <row r="3505" spans="1:22" s="127" customFormat="1" x14ac:dyDescent="0.25">
      <c r="A3505"/>
      <c r="B3505"/>
      <c r="C3505"/>
      <c r="D3505"/>
      <c r="E3505"/>
      <c r="F3505"/>
      <c r="G3505"/>
      <c r="H3505"/>
      <c r="I3505"/>
      <c r="J3505"/>
      <c r="K3505"/>
      <c r="L3505"/>
      <c r="M3505" s="2"/>
      <c r="N3505" s="2"/>
      <c r="O3505" s="2"/>
      <c r="P3505" s="2"/>
      <c r="Q3505" s="2"/>
      <c r="R3505" s="2"/>
      <c r="S3505" s="2"/>
      <c r="T3505" s="2"/>
      <c r="U3505" s="2"/>
      <c r="V3505" s="2"/>
    </row>
    <row r="3506" spans="1:22" s="127" customFormat="1" x14ac:dyDescent="0.25">
      <c r="A3506"/>
      <c r="B3506"/>
      <c r="C3506"/>
      <c r="D3506"/>
      <c r="E3506"/>
      <c r="F3506"/>
      <c r="G3506"/>
      <c r="H3506"/>
      <c r="I3506"/>
      <c r="J3506"/>
      <c r="K3506"/>
      <c r="L3506"/>
      <c r="M3506" s="2"/>
      <c r="N3506" s="2"/>
      <c r="O3506" s="2"/>
      <c r="P3506" s="2"/>
      <c r="Q3506" s="2"/>
      <c r="R3506" s="2"/>
      <c r="S3506" s="2"/>
      <c r="T3506" s="2"/>
      <c r="U3506" s="2"/>
      <c r="V3506" s="2"/>
    </row>
    <row r="3507" spans="1:22" s="127" customFormat="1" x14ac:dyDescent="0.25">
      <c r="A3507"/>
      <c r="B3507"/>
      <c r="C3507"/>
      <c r="D3507"/>
      <c r="E3507"/>
      <c r="F3507"/>
      <c r="G3507"/>
      <c r="H3507"/>
      <c r="I3507"/>
      <c r="J3507"/>
      <c r="K3507"/>
      <c r="L3507"/>
      <c r="M3507" s="2"/>
      <c r="N3507" s="2"/>
      <c r="O3507" s="2"/>
      <c r="P3507" s="2"/>
      <c r="Q3507" s="2"/>
      <c r="R3507" s="2"/>
      <c r="S3507" s="2"/>
      <c r="T3507" s="2"/>
      <c r="U3507" s="2"/>
      <c r="V3507" s="2"/>
    </row>
    <row r="3508" spans="1:22" s="127" customFormat="1" x14ac:dyDescent="0.25">
      <c r="A3508"/>
      <c r="B3508"/>
      <c r="C3508"/>
      <c r="D3508"/>
      <c r="E3508"/>
      <c r="F3508"/>
      <c r="G3508"/>
      <c r="H3508"/>
      <c r="I3508"/>
      <c r="J3508"/>
      <c r="K3508"/>
      <c r="L3508"/>
      <c r="M3508" s="2"/>
      <c r="N3508" s="2"/>
      <c r="O3508" s="2"/>
      <c r="P3508" s="2"/>
      <c r="Q3508" s="2"/>
      <c r="R3508" s="2"/>
      <c r="S3508" s="2"/>
      <c r="T3508" s="2"/>
      <c r="U3508" s="2"/>
      <c r="V3508" s="2"/>
    </row>
    <row r="3509" spans="1:22" s="127" customFormat="1" x14ac:dyDescent="0.25">
      <c r="A3509"/>
      <c r="B3509"/>
      <c r="C3509"/>
      <c r="D3509"/>
      <c r="E3509"/>
      <c r="F3509"/>
      <c r="G3509"/>
      <c r="H3509"/>
      <c r="I3509"/>
      <c r="J3509"/>
      <c r="K3509"/>
      <c r="L3509"/>
      <c r="M3509" s="2"/>
      <c r="N3509" s="2"/>
      <c r="O3509" s="2"/>
      <c r="P3509" s="2"/>
      <c r="Q3509" s="2"/>
      <c r="R3509" s="2"/>
      <c r="S3509" s="2"/>
      <c r="T3509" s="2"/>
      <c r="U3509" s="2"/>
      <c r="V3509" s="2"/>
    </row>
    <row r="3510" spans="1:22" s="127" customFormat="1" x14ac:dyDescent="0.25">
      <c r="A3510"/>
      <c r="B3510"/>
      <c r="C3510"/>
      <c r="D3510"/>
      <c r="E3510"/>
      <c r="F3510"/>
      <c r="G3510"/>
      <c r="H3510"/>
      <c r="I3510"/>
      <c r="J3510"/>
      <c r="K3510"/>
      <c r="L3510"/>
      <c r="M3510" s="2"/>
      <c r="N3510" s="2"/>
      <c r="O3510" s="2"/>
      <c r="P3510" s="2"/>
      <c r="Q3510" s="2"/>
      <c r="R3510" s="2"/>
      <c r="S3510" s="2"/>
      <c r="T3510" s="2"/>
      <c r="U3510" s="2"/>
      <c r="V3510" s="2"/>
    </row>
    <row r="3511" spans="1:22" s="127" customFormat="1" x14ac:dyDescent="0.25">
      <c r="A3511"/>
      <c r="B3511"/>
      <c r="C3511"/>
      <c r="D3511"/>
      <c r="E3511"/>
      <c r="F3511"/>
      <c r="G3511"/>
      <c r="H3511"/>
      <c r="I3511"/>
      <c r="J3511"/>
      <c r="K3511"/>
      <c r="L3511"/>
      <c r="M3511" s="2"/>
      <c r="N3511" s="2"/>
      <c r="O3511" s="2"/>
      <c r="P3511" s="2"/>
      <c r="Q3511" s="2"/>
      <c r="R3511" s="2"/>
      <c r="S3511" s="2"/>
      <c r="T3511" s="2"/>
      <c r="U3511" s="2"/>
      <c r="V3511" s="2"/>
    </row>
    <row r="3512" spans="1:22" s="127" customFormat="1" x14ac:dyDescent="0.25">
      <c r="A3512"/>
      <c r="B3512"/>
      <c r="C3512"/>
      <c r="D3512"/>
      <c r="E3512"/>
      <c r="F3512"/>
      <c r="G3512"/>
      <c r="H3512"/>
      <c r="I3512"/>
      <c r="J3512"/>
      <c r="K3512"/>
      <c r="L3512"/>
      <c r="M3512" s="2"/>
      <c r="N3512" s="2"/>
      <c r="O3512" s="2"/>
      <c r="P3512" s="2"/>
      <c r="Q3512" s="2"/>
      <c r="R3512" s="2"/>
      <c r="S3512" s="2"/>
      <c r="T3512" s="2"/>
      <c r="U3512" s="2"/>
      <c r="V3512" s="2"/>
    </row>
    <row r="3513" spans="1:22" s="127" customFormat="1" x14ac:dyDescent="0.25">
      <c r="A3513"/>
      <c r="B3513"/>
      <c r="C3513"/>
      <c r="D3513"/>
      <c r="E3513"/>
      <c r="F3513"/>
      <c r="G3513"/>
      <c r="H3513"/>
      <c r="I3513"/>
      <c r="J3513"/>
      <c r="K3513"/>
      <c r="L3513"/>
      <c r="M3513" s="2"/>
      <c r="N3513" s="2"/>
      <c r="O3513" s="2"/>
      <c r="P3513" s="2"/>
      <c r="Q3513" s="2"/>
      <c r="R3513" s="2"/>
      <c r="S3513" s="2"/>
      <c r="T3513" s="2"/>
      <c r="U3513" s="2"/>
      <c r="V3513" s="2"/>
    </row>
    <row r="3514" spans="1:22" s="127" customFormat="1" x14ac:dyDescent="0.25">
      <c r="A3514"/>
      <c r="B3514"/>
      <c r="C3514"/>
      <c r="D3514"/>
      <c r="E3514"/>
      <c r="F3514"/>
      <c r="G3514"/>
      <c r="H3514"/>
      <c r="I3514"/>
      <c r="J3514"/>
      <c r="K3514"/>
      <c r="L3514"/>
      <c r="M3514" s="2"/>
      <c r="N3514" s="2"/>
      <c r="O3514" s="2"/>
      <c r="P3514" s="2"/>
      <c r="Q3514" s="2"/>
      <c r="R3514" s="2"/>
      <c r="S3514" s="2"/>
      <c r="T3514" s="2"/>
      <c r="U3514" s="2"/>
      <c r="V3514" s="2"/>
    </row>
    <row r="3515" spans="1:22" s="127" customFormat="1" x14ac:dyDescent="0.25">
      <c r="A3515"/>
      <c r="B3515"/>
      <c r="C3515"/>
      <c r="D3515"/>
      <c r="E3515"/>
      <c r="F3515"/>
      <c r="G3515"/>
      <c r="H3515"/>
      <c r="I3515"/>
      <c r="J3515"/>
      <c r="K3515"/>
      <c r="L3515"/>
      <c r="M3515" s="2"/>
      <c r="N3515" s="2"/>
      <c r="O3515" s="2"/>
      <c r="P3515" s="2"/>
      <c r="Q3515" s="2"/>
      <c r="R3515" s="2"/>
      <c r="S3515" s="2"/>
      <c r="T3515" s="2"/>
      <c r="U3515" s="2"/>
      <c r="V3515" s="2"/>
    </row>
    <row r="3516" spans="1:22" s="127" customFormat="1" x14ac:dyDescent="0.25">
      <c r="A3516"/>
      <c r="B3516"/>
      <c r="C3516"/>
      <c r="D3516"/>
      <c r="E3516"/>
      <c r="F3516"/>
      <c r="G3516"/>
      <c r="H3516"/>
      <c r="I3516"/>
      <c r="J3516"/>
      <c r="K3516"/>
      <c r="L3516"/>
      <c r="M3516" s="2"/>
      <c r="N3516" s="2"/>
      <c r="O3516" s="2"/>
      <c r="P3516" s="2"/>
      <c r="Q3516" s="2"/>
      <c r="R3516" s="2"/>
      <c r="S3516" s="2"/>
      <c r="T3516" s="2"/>
      <c r="U3516" s="2"/>
      <c r="V3516" s="2"/>
    </row>
    <row r="3517" spans="1:22" s="127" customFormat="1" x14ac:dyDescent="0.25">
      <c r="A3517"/>
      <c r="B3517"/>
      <c r="C3517"/>
      <c r="D3517"/>
      <c r="E3517"/>
      <c r="F3517"/>
      <c r="G3517"/>
      <c r="H3517"/>
      <c r="I3517"/>
      <c r="J3517"/>
      <c r="K3517"/>
      <c r="L3517"/>
      <c r="M3517" s="2"/>
      <c r="N3517" s="2"/>
      <c r="O3517" s="2"/>
      <c r="P3517" s="2"/>
      <c r="Q3517" s="2"/>
      <c r="R3517" s="2"/>
      <c r="S3517" s="2"/>
      <c r="T3517" s="2"/>
      <c r="U3517" s="2"/>
      <c r="V3517" s="2"/>
    </row>
    <row r="3518" spans="1:22" s="127" customFormat="1" x14ac:dyDescent="0.25">
      <c r="A3518"/>
      <c r="B3518"/>
      <c r="C3518"/>
      <c r="D3518"/>
      <c r="E3518"/>
      <c r="F3518"/>
      <c r="G3518"/>
      <c r="H3518"/>
      <c r="I3518"/>
      <c r="J3518"/>
      <c r="K3518"/>
      <c r="L3518"/>
      <c r="M3518" s="2"/>
      <c r="N3518" s="2"/>
      <c r="O3518" s="2"/>
      <c r="P3518" s="2"/>
      <c r="Q3518" s="2"/>
      <c r="R3518" s="2"/>
      <c r="S3518" s="2"/>
      <c r="T3518" s="2"/>
      <c r="U3518" s="2"/>
      <c r="V3518" s="2"/>
    </row>
    <row r="3519" spans="1:22" s="127" customFormat="1" x14ac:dyDescent="0.25">
      <c r="A3519"/>
      <c r="B3519"/>
      <c r="C3519"/>
      <c r="D3519"/>
      <c r="E3519"/>
      <c r="F3519"/>
      <c r="G3519"/>
      <c r="H3519"/>
      <c r="I3519"/>
      <c r="J3519"/>
      <c r="K3519"/>
      <c r="L3519"/>
      <c r="M3519" s="2"/>
      <c r="N3519" s="2"/>
      <c r="O3519" s="2"/>
      <c r="P3519" s="2"/>
      <c r="Q3519" s="2"/>
      <c r="R3519" s="2"/>
      <c r="S3519" s="2"/>
      <c r="T3519" s="2"/>
      <c r="U3519" s="2"/>
      <c r="V3519" s="2"/>
    </row>
    <row r="3520" spans="1:22" s="127" customFormat="1" x14ac:dyDescent="0.25">
      <c r="A3520"/>
      <c r="B3520"/>
      <c r="C3520"/>
      <c r="D3520"/>
      <c r="E3520"/>
      <c r="F3520"/>
      <c r="G3520"/>
      <c r="H3520"/>
      <c r="I3520"/>
      <c r="J3520"/>
      <c r="K3520"/>
      <c r="L3520"/>
      <c r="M3520" s="2"/>
      <c r="N3520" s="2"/>
      <c r="O3520" s="2"/>
      <c r="P3520" s="2"/>
      <c r="Q3520" s="2"/>
      <c r="R3520" s="2"/>
      <c r="S3520" s="2"/>
      <c r="T3520" s="2"/>
      <c r="U3520" s="2"/>
      <c r="V3520" s="2"/>
    </row>
    <row r="3521" spans="1:22" s="127" customFormat="1" x14ac:dyDescent="0.25">
      <c r="A3521"/>
      <c r="B3521"/>
      <c r="C3521"/>
      <c r="D3521"/>
      <c r="E3521"/>
      <c r="F3521"/>
      <c r="G3521"/>
      <c r="H3521"/>
      <c r="I3521"/>
      <c r="J3521"/>
      <c r="K3521"/>
      <c r="L3521"/>
      <c r="M3521" s="2"/>
      <c r="N3521" s="2"/>
      <c r="O3521" s="2"/>
      <c r="P3521" s="2"/>
      <c r="Q3521" s="2"/>
      <c r="R3521" s="2"/>
      <c r="S3521" s="2"/>
      <c r="T3521" s="2"/>
      <c r="U3521" s="2"/>
      <c r="V3521" s="2"/>
    </row>
    <row r="3522" spans="1:22" s="127" customFormat="1" x14ac:dyDescent="0.25">
      <c r="A3522"/>
      <c r="B3522"/>
      <c r="C3522"/>
      <c r="D3522"/>
      <c r="E3522"/>
      <c r="F3522"/>
      <c r="G3522"/>
      <c r="H3522"/>
      <c r="I3522"/>
      <c r="J3522"/>
      <c r="K3522"/>
      <c r="L3522"/>
      <c r="M3522" s="2"/>
      <c r="N3522" s="2"/>
      <c r="O3522" s="2"/>
      <c r="P3522" s="2"/>
      <c r="Q3522" s="2"/>
      <c r="R3522" s="2"/>
      <c r="S3522" s="2"/>
      <c r="T3522" s="2"/>
      <c r="U3522" s="2"/>
      <c r="V3522" s="2"/>
    </row>
    <row r="3523" spans="1:22" s="127" customFormat="1" x14ac:dyDescent="0.25">
      <c r="A3523"/>
      <c r="B3523"/>
      <c r="C3523"/>
      <c r="D3523"/>
      <c r="E3523"/>
      <c r="F3523"/>
      <c r="G3523"/>
      <c r="H3523"/>
      <c r="I3523"/>
      <c r="J3523"/>
      <c r="K3523"/>
      <c r="L3523"/>
      <c r="M3523" s="2"/>
      <c r="N3523" s="2"/>
      <c r="O3523" s="2"/>
      <c r="P3523" s="2"/>
      <c r="Q3523" s="2"/>
      <c r="R3523" s="2"/>
      <c r="S3523" s="2"/>
      <c r="T3523" s="2"/>
      <c r="U3523" s="2"/>
      <c r="V3523" s="2"/>
    </row>
    <row r="3524" spans="1:22" s="127" customFormat="1" x14ac:dyDescent="0.25">
      <c r="A3524"/>
      <c r="B3524"/>
      <c r="C3524"/>
      <c r="D3524"/>
      <c r="E3524"/>
      <c r="F3524"/>
      <c r="G3524"/>
      <c r="H3524"/>
      <c r="I3524"/>
      <c r="J3524"/>
      <c r="K3524"/>
      <c r="L3524"/>
      <c r="M3524" s="2"/>
      <c r="N3524" s="2"/>
      <c r="O3524" s="2"/>
      <c r="P3524" s="2"/>
      <c r="Q3524" s="2"/>
      <c r="R3524" s="2"/>
      <c r="S3524" s="2"/>
      <c r="T3524" s="2"/>
      <c r="U3524" s="2"/>
      <c r="V3524" s="2"/>
    </row>
    <row r="3525" spans="1:22" s="127" customFormat="1" x14ac:dyDescent="0.25">
      <c r="A3525"/>
      <c r="B3525"/>
      <c r="C3525"/>
      <c r="D3525"/>
      <c r="E3525"/>
      <c r="F3525"/>
      <c r="G3525"/>
      <c r="H3525"/>
      <c r="I3525"/>
      <c r="J3525"/>
      <c r="K3525"/>
      <c r="L3525"/>
      <c r="M3525" s="2"/>
      <c r="N3525" s="2"/>
      <c r="O3525" s="2"/>
      <c r="P3525" s="2"/>
      <c r="Q3525" s="2"/>
      <c r="R3525" s="2"/>
      <c r="S3525" s="2"/>
      <c r="T3525" s="2"/>
      <c r="U3525" s="2"/>
      <c r="V3525" s="2"/>
    </row>
    <row r="3526" spans="1:22" s="127" customFormat="1" x14ac:dyDescent="0.25">
      <c r="A3526"/>
      <c r="B3526"/>
      <c r="C3526"/>
      <c r="D3526"/>
      <c r="E3526"/>
      <c r="F3526"/>
      <c r="G3526"/>
      <c r="H3526"/>
      <c r="I3526"/>
      <c r="J3526"/>
      <c r="K3526"/>
      <c r="L3526"/>
      <c r="M3526" s="2"/>
      <c r="N3526" s="2"/>
      <c r="O3526" s="2"/>
      <c r="P3526" s="2"/>
      <c r="Q3526" s="2"/>
      <c r="R3526" s="2"/>
      <c r="S3526" s="2"/>
      <c r="T3526" s="2"/>
      <c r="U3526" s="2"/>
      <c r="V3526" s="2"/>
    </row>
    <row r="3527" spans="1:22" s="127" customFormat="1" x14ac:dyDescent="0.25">
      <c r="A3527"/>
      <c r="B3527"/>
      <c r="C3527"/>
      <c r="D3527"/>
      <c r="E3527"/>
      <c r="F3527"/>
      <c r="G3527"/>
      <c r="H3527"/>
      <c r="I3527"/>
      <c r="J3527"/>
      <c r="K3527"/>
      <c r="L3527"/>
      <c r="M3527" s="2"/>
      <c r="N3527" s="2"/>
      <c r="O3527" s="2"/>
      <c r="P3527" s="2"/>
      <c r="Q3527" s="2"/>
      <c r="R3527" s="2"/>
      <c r="S3527" s="2"/>
      <c r="T3527" s="2"/>
      <c r="U3527" s="2"/>
      <c r="V3527" s="2"/>
    </row>
    <row r="3528" spans="1:22" s="127" customFormat="1" x14ac:dyDescent="0.25">
      <c r="A3528"/>
      <c r="B3528"/>
      <c r="C3528"/>
      <c r="D3528"/>
      <c r="E3528"/>
      <c r="F3528"/>
      <c r="G3528"/>
      <c r="H3528"/>
      <c r="I3528"/>
      <c r="J3528"/>
      <c r="K3528"/>
      <c r="L3528"/>
      <c r="M3528" s="2"/>
      <c r="N3528" s="2"/>
      <c r="O3528" s="2"/>
      <c r="P3528" s="2"/>
      <c r="Q3528" s="2"/>
      <c r="R3528" s="2"/>
      <c r="S3528" s="2"/>
      <c r="T3528" s="2"/>
      <c r="U3528" s="2"/>
      <c r="V3528" s="2"/>
    </row>
    <row r="3529" spans="1:22" s="127" customFormat="1" x14ac:dyDescent="0.25">
      <c r="A3529"/>
      <c r="B3529"/>
      <c r="C3529"/>
      <c r="D3529"/>
      <c r="E3529"/>
      <c r="F3529"/>
      <c r="G3529"/>
      <c r="H3529"/>
      <c r="I3529"/>
      <c r="J3529"/>
      <c r="K3529"/>
      <c r="L3529"/>
      <c r="M3529" s="2"/>
      <c r="N3529" s="2"/>
      <c r="O3529" s="2"/>
      <c r="P3529" s="2"/>
      <c r="Q3529" s="2"/>
      <c r="R3529" s="2"/>
      <c r="S3529" s="2"/>
      <c r="T3529" s="2"/>
      <c r="U3529" s="2"/>
      <c r="V3529" s="2"/>
    </row>
    <row r="3530" spans="1:22" s="127" customFormat="1" x14ac:dyDescent="0.25">
      <c r="A3530"/>
      <c r="B3530"/>
      <c r="C3530"/>
      <c r="D3530"/>
      <c r="E3530"/>
      <c r="F3530"/>
      <c r="G3530"/>
      <c r="H3530"/>
      <c r="I3530"/>
      <c r="J3530"/>
      <c r="K3530"/>
      <c r="L3530"/>
      <c r="M3530" s="2"/>
      <c r="N3530" s="2"/>
      <c r="O3530" s="2"/>
      <c r="P3530" s="2"/>
      <c r="Q3530" s="2"/>
      <c r="R3530" s="2"/>
      <c r="S3530" s="2"/>
      <c r="T3530" s="2"/>
      <c r="U3530" s="2"/>
      <c r="V3530" s="2"/>
    </row>
    <row r="3531" spans="1:22" s="127" customFormat="1" x14ac:dyDescent="0.25">
      <c r="A3531"/>
      <c r="B3531"/>
      <c r="C3531"/>
      <c r="D3531"/>
      <c r="E3531"/>
      <c r="F3531"/>
      <c r="G3531"/>
      <c r="H3531"/>
      <c r="I3531"/>
      <c r="J3531"/>
      <c r="K3531"/>
      <c r="L3531"/>
      <c r="M3531" s="2"/>
      <c r="N3531" s="2"/>
      <c r="O3531" s="2"/>
      <c r="P3531" s="2"/>
      <c r="Q3531" s="2"/>
      <c r="R3531" s="2"/>
      <c r="S3531" s="2"/>
      <c r="T3531" s="2"/>
      <c r="U3531" s="2"/>
      <c r="V3531" s="2"/>
    </row>
    <row r="3532" spans="1:22" s="127" customFormat="1" x14ac:dyDescent="0.25">
      <c r="A3532"/>
      <c r="B3532"/>
      <c r="C3532"/>
      <c r="D3532"/>
      <c r="E3532"/>
      <c r="F3532"/>
      <c r="G3532"/>
      <c r="H3532"/>
      <c r="I3532"/>
      <c r="J3532"/>
      <c r="K3532"/>
      <c r="L3532"/>
      <c r="M3532" s="2"/>
      <c r="N3532" s="2"/>
      <c r="O3532" s="2"/>
      <c r="P3532" s="2"/>
      <c r="Q3532" s="2"/>
      <c r="R3532" s="2"/>
      <c r="S3532" s="2"/>
      <c r="T3532" s="2"/>
      <c r="U3532" s="2"/>
      <c r="V3532" s="2"/>
    </row>
    <row r="3533" spans="1:22" s="127" customFormat="1" x14ac:dyDescent="0.25">
      <c r="A3533"/>
      <c r="B3533"/>
      <c r="C3533"/>
      <c r="D3533"/>
      <c r="E3533"/>
      <c r="F3533"/>
      <c r="G3533"/>
      <c r="H3533"/>
      <c r="I3533"/>
      <c r="J3533"/>
      <c r="K3533"/>
      <c r="L3533"/>
      <c r="M3533" s="2"/>
      <c r="N3533" s="2"/>
      <c r="O3533" s="2"/>
      <c r="P3533" s="2"/>
      <c r="Q3533" s="2"/>
      <c r="R3533" s="2"/>
      <c r="S3533" s="2"/>
      <c r="T3533" s="2"/>
      <c r="U3533" s="2"/>
      <c r="V3533" s="2"/>
    </row>
    <row r="3534" spans="1:22" s="127" customFormat="1" x14ac:dyDescent="0.25">
      <c r="A3534"/>
      <c r="B3534"/>
      <c r="C3534"/>
      <c r="D3534"/>
      <c r="E3534"/>
      <c r="F3534"/>
      <c r="G3534"/>
      <c r="H3534"/>
      <c r="I3534"/>
      <c r="J3534"/>
      <c r="K3534"/>
      <c r="L3534"/>
      <c r="M3534" s="2"/>
      <c r="N3534" s="2"/>
      <c r="O3534" s="2"/>
      <c r="P3534" s="2"/>
      <c r="Q3534" s="2"/>
      <c r="R3534" s="2"/>
      <c r="S3534" s="2"/>
      <c r="T3534" s="2"/>
      <c r="U3534" s="2"/>
      <c r="V3534" s="2"/>
    </row>
    <row r="3535" spans="1:22" s="127" customFormat="1" x14ac:dyDescent="0.25">
      <c r="A3535"/>
      <c r="B3535"/>
      <c r="C3535"/>
      <c r="D3535"/>
      <c r="E3535"/>
      <c r="F3535"/>
      <c r="G3535"/>
      <c r="H3535"/>
      <c r="I3535"/>
      <c r="J3535"/>
      <c r="K3535"/>
      <c r="L3535"/>
      <c r="M3535" s="2"/>
      <c r="N3535" s="2"/>
      <c r="O3535" s="2"/>
      <c r="P3535" s="2"/>
      <c r="Q3535" s="2"/>
      <c r="R3535" s="2"/>
      <c r="S3535" s="2"/>
      <c r="T3535" s="2"/>
      <c r="U3535" s="2"/>
      <c r="V3535" s="2"/>
    </row>
    <row r="3536" spans="1:22" s="127" customFormat="1" x14ac:dyDescent="0.25">
      <c r="A3536"/>
      <c r="B3536"/>
      <c r="C3536"/>
      <c r="D3536"/>
      <c r="E3536"/>
      <c r="F3536"/>
      <c r="G3536"/>
      <c r="H3536"/>
      <c r="I3536"/>
      <c r="J3536"/>
      <c r="K3536"/>
      <c r="L3536"/>
      <c r="M3536" s="2"/>
      <c r="N3536" s="2"/>
      <c r="O3536" s="2"/>
      <c r="P3536" s="2"/>
      <c r="Q3536" s="2"/>
      <c r="R3536" s="2"/>
      <c r="S3536" s="2"/>
      <c r="T3536" s="2"/>
      <c r="U3536" s="2"/>
      <c r="V3536" s="2"/>
    </row>
    <row r="3537" spans="1:22" s="127" customFormat="1" x14ac:dyDescent="0.25">
      <c r="A3537"/>
      <c r="B3537"/>
      <c r="C3537"/>
      <c r="D3537"/>
      <c r="E3537"/>
      <c r="F3537"/>
      <c r="G3537"/>
      <c r="H3537"/>
      <c r="I3537"/>
      <c r="J3537"/>
      <c r="K3537"/>
      <c r="L3537"/>
      <c r="M3537" s="2"/>
      <c r="N3537" s="2"/>
      <c r="O3537" s="2"/>
      <c r="P3537" s="2"/>
      <c r="Q3537" s="2"/>
      <c r="R3537" s="2"/>
      <c r="S3537" s="2"/>
      <c r="T3537" s="2"/>
      <c r="U3537" s="2"/>
      <c r="V3537" s="2"/>
    </row>
    <row r="3538" spans="1:22" s="127" customFormat="1" x14ac:dyDescent="0.25">
      <c r="A3538"/>
      <c r="B3538"/>
      <c r="C3538"/>
      <c r="D3538"/>
      <c r="E3538"/>
      <c r="F3538"/>
      <c r="G3538"/>
      <c r="H3538"/>
      <c r="I3538"/>
      <c r="J3538"/>
      <c r="K3538"/>
      <c r="L3538"/>
      <c r="M3538" s="2"/>
      <c r="N3538" s="2"/>
      <c r="O3538" s="2"/>
      <c r="P3538" s="2"/>
      <c r="Q3538" s="2"/>
      <c r="R3538" s="2"/>
      <c r="S3538" s="2"/>
      <c r="T3538" s="2"/>
      <c r="U3538" s="2"/>
      <c r="V3538" s="2"/>
    </row>
    <row r="3539" spans="1:22" s="127" customFormat="1" x14ac:dyDescent="0.25">
      <c r="A3539"/>
      <c r="B3539"/>
      <c r="C3539"/>
      <c r="D3539"/>
      <c r="E3539"/>
      <c r="F3539"/>
      <c r="G3539"/>
      <c r="H3539"/>
      <c r="I3539"/>
      <c r="J3539"/>
      <c r="K3539"/>
      <c r="L3539"/>
      <c r="M3539" s="2"/>
      <c r="N3539" s="2"/>
      <c r="O3539" s="2"/>
      <c r="P3539" s="2"/>
      <c r="Q3539" s="2"/>
      <c r="R3539" s="2"/>
      <c r="S3539" s="2"/>
      <c r="T3539" s="2"/>
      <c r="U3539" s="2"/>
      <c r="V3539" s="2"/>
    </row>
    <row r="3540" spans="1:22" s="127" customFormat="1" x14ac:dyDescent="0.25">
      <c r="A3540"/>
      <c r="B3540"/>
      <c r="C3540"/>
      <c r="D3540"/>
      <c r="E3540"/>
      <c r="F3540"/>
      <c r="G3540"/>
      <c r="H3540"/>
      <c r="I3540"/>
      <c r="J3540"/>
      <c r="K3540"/>
      <c r="L3540"/>
      <c r="M3540" s="2"/>
      <c r="N3540" s="2"/>
      <c r="O3540" s="2"/>
      <c r="P3540" s="2"/>
      <c r="Q3540" s="2"/>
      <c r="R3540" s="2"/>
      <c r="S3540" s="2"/>
      <c r="T3540" s="2"/>
      <c r="U3540" s="2"/>
      <c r="V3540" s="2"/>
    </row>
    <row r="3541" spans="1:22" s="127" customFormat="1" x14ac:dyDescent="0.25">
      <c r="A3541"/>
      <c r="B3541"/>
      <c r="C3541"/>
      <c r="D3541"/>
      <c r="E3541"/>
      <c r="F3541"/>
      <c r="G3541"/>
      <c r="H3541"/>
      <c r="I3541"/>
      <c r="J3541"/>
      <c r="K3541"/>
      <c r="L3541"/>
      <c r="M3541" s="2"/>
      <c r="N3541" s="2"/>
      <c r="O3541" s="2"/>
      <c r="P3541" s="2"/>
      <c r="Q3541" s="2"/>
      <c r="R3541" s="2"/>
      <c r="S3541" s="2"/>
      <c r="T3541" s="2"/>
      <c r="U3541" s="2"/>
      <c r="V3541" s="2"/>
    </row>
    <row r="3542" spans="1:22" s="127" customFormat="1" x14ac:dyDescent="0.25">
      <c r="A3542"/>
      <c r="B3542"/>
      <c r="C3542"/>
      <c r="D3542"/>
      <c r="E3542"/>
      <c r="F3542"/>
      <c r="G3542"/>
      <c r="H3542"/>
      <c r="I3542"/>
      <c r="J3542"/>
      <c r="K3542"/>
      <c r="L3542"/>
      <c r="M3542" s="2"/>
      <c r="N3542" s="2"/>
      <c r="O3542" s="2"/>
      <c r="P3542" s="2"/>
      <c r="Q3542" s="2"/>
      <c r="R3542" s="2"/>
      <c r="S3542" s="2"/>
      <c r="T3542" s="2"/>
      <c r="U3542" s="2"/>
      <c r="V3542" s="2"/>
    </row>
    <row r="3543" spans="1:22" s="127" customFormat="1" x14ac:dyDescent="0.25">
      <c r="A3543"/>
      <c r="B3543"/>
      <c r="C3543"/>
      <c r="D3543"/>
      <c r="E3543"/>
      <c r="F3543"/>
      <c r="G3543"/>
      <c r="H3543"/>
      <c r="I3543"/>
      <c r="J3543"/>
      <c r="K3543"/>
      <c r="L3543"/>
      <c r="M3543" s="2"/>
      <c r="N3543" s="2"/>
      <c r="O3543" s="2"/>
      <c r="P3543" s="2"/>
      <c r="Q3543" s="2"/>
      <c r="R3543" s="2"/>
      <c r="S3543" s="2"/>
      <c r="T3543" s="2"/>
      <c r="U3543" s="2"/>
      <c r="V3543" s="2"/>
    </row>
    <row r="3544" spans="1:22" s="127" customFormat="1" x14ac:dyDescent="0.25">
      <c r="A3544"/>
      <c r="B3544"/>
      <c r="C3544"/>
      <c r="D3544"/>
      <c r="E3544"/>
      <c r="F3544"/>
      <c r="G3544"/>
      <c r="H3544"/>
      <c r="I3544"/>
      <c r="J3544"/>
      <c r="K3544"/>
      <c r="L3544"/>
      <c r="M3544" s="2"/>
      <c r="N3544" s="2"/>
      <c r="O3544" s="2"/>
      <c r="P3544" s="2"/>
      <c r="Q3544" s="2"/>
      <c r="R3544" s="2"/>
      <c r="S3544" s="2"/>
      <c r="T3544" s="2"/>
      <c r="U3544" s="2"/>
      <c r="V3544" s="2"/>
    </row>
    <row r="3545" spans="1:22" s="127" customFormat="1" x14ac:dyDescent="0.25">
      <c r="A3545"/>
      <c r="B3545"/>
      <c r="C3545"/>
      <c r="D3545"/>
      <c r="E3545"/>
      <c r="F3545"/>
      <c r="G3545"/>
      <c r="H3545"/>
      <c r="I3545"/>
      <c r="J3545"/>
      <c r="K3545"/>
      <c r="L3545"/>
      <c r="M3545" s="2"/>
      <c r="N3545" s="2"/>
      <c r="O3545" s="2"/>
      <c r="P3545" s="2"/>
      <c r="Q3545" s="2"/>
      <c r="R3545" s="2"/>
      <c r="S3545" s="2"/>
      <c r="T3545" s="2"/>
      <c r="U3545" s="2"/>
      <c r="V3545" s="2"/>
    </row>
    <row r="3546" spans="1:22" s="127" customFormat="1" x14ac:dyDescent="0.25">
      <c r="A3546"/>
      <c r="B3546"/>
      <c r="C3546"/>
      <c r="D3546"/>
      <c r="E3546"/>
      <c r="F3546"/>
      <c r="G3546"/>
      <c r="H3546"/>
      <c r="I3546"/>
      <c r="J3546"/>
      <c r="K3546"/>
      <c r="L3546"/>
      <c r="M3546" s="2"/>
      <c r="N3546" s="2"/>
      <c r="O3546" s="2"/>
      <c r="P3546" s="2"/>
      <c r="Q3546" s="2"/>
      <c r="R3546" s="2"/>
      <c r="S3546" s="2"/>
      <c r="T3546" s="2"/>
      <c r="U3546" s="2"/>
      <c r="V3546" s="2"/>
    </row>
    <row r="3547" spans="1:22" s="127" customFormat="1" x14ac:dyDescent="0.25">
      <c r="A3547"/>
      <c r="B3547"/>
      <c r="C3547"/>
      <c r="D3547"/>
      <c r="E3547"/>
      <c r="F3547"/>
      <c r="G3547"/>
      <c r="H3547"/>
      <c r="I3547"/>
      <c r="J3547"/>
      <c r="K3547"/>
      <c r="L3547"/>
      <c r="M3547" s="2"/>
      <c r="N3547" s="2"/>
      <c r="O3547" s="2"/>
      <c r="P3547" s="2"/>
      <c r="Q3547" s="2"/>
      <c r="R3547" s="2"/>
      <c r="S3547" s="2"/>
      <c r="T3547" s="2"/>
      <c r="U3547" s="2"/>
      <c r="V3547" s="2"/>
    </row>
    <row r="3548" spans="1:22" s="127" customFormat="1" x14ac:dyDescent="0.25">
      <c r="A3548"/>
      <c r="B3548"/>
      <c r="C3548"/>
      <c r="D3548"/>
      <c r="E3548"/>
      <c r="F3548"/>
      <c r="G3548"/>
      <c r="H3548"/>
      <c r="I3548"/>
      <c r="J3548"/>
      <c r="K3548"/>
      <c r="L3548"/>
      <c r="M3548" s="2"/>
      <c r="N3548" s="2"/>
      <c r="O3548" s="2"/>
      <c r="P3548" s="2"/>
      <c r="Q3548" s="2"/>
      <c r="R3548" s="2"/>
      <c r="S3548" s="2"/>
      <c r="T3548" s="2"/>
      <c r="U3548" s="2"/>
      <c r="V3548" s="2"/>
    </row>
    <row r="3549" spans="1:22" s="127" customFormat="1" x14ac:dyDescent="0.25">
      <c r="A3549"/>
      <c r="B3549"/>
      <c r="C3549"/>
      <c r="D3549"/>
      <c r="E3549"/>
      <c r="F3549"/>
      <c r="G3549"/>
      <c r="H3549"/>
      <c r="I3549"/>
      <c r="J3549"/>
      <c r="K3549"/>
      <c r="L3549"/>
      <c r="M3549" s="2"/>
      <c r="N3549" s="2"/>
      <c r="O3549" s="2"/>
      <c r="P3549" s="2"/>
      <c r="Q3549" s="2"/>
      <c r="R3549" s="2"/>
      <c r="S3549" s="2"/>
      <c r="T3549" s="2"/>
      <c r="U3549" s="2"/>
      <c r="V3549" s="2"/>
    </row>
    <row r="3550" spans="1:22" s="127" customFormat="1" x14ac:dyDescent="0.25">
      <c r="A3550"/>
      <c r="B3550"/>
      <c r="C3550"/>
      <c r="D3550"/>
      <c r="E3550"/>
      <c r="F3550"/>
      <c r="G3550"/>
      <c r="H3550"/>
      <c r="I3550"/>
      <c r="J3550"/>
      <c r="K3550"/>
      <c r="L3550"/>
      <c r="M3550" s="2"/>
      <c r="N3550" s="2"/>
      <c r="O3550" s="2"/>
      <c r="P3550" s="2"/>
      <c r="Q3550" s="2"/>
      <c r="R3550" s="2"/>
      <c r="S3550" s="2"/>
      <c r="T3550" s="2"/>
      <c r="U3550" s="2"/>
      <c r="V3550" s="2"/>
    </row>
    <row r="3551" spans="1:22" s="127" customFormat="1" x14ac:dyDescent="0.25">
      <c r="A3551"/>
      <c r="B3551"/>
      <c r="C3551"/>
      <c r="D3551"/>
      <c r="E3551"/>
      <c r="F3551"/>
      <c r="G3551"/>
      <c r="H3551"/>
      <c r="I3551"/>
      <c r="J3551"/>
      <c r="K3551"/>
      <c r="L3551"/>
      <c r="M3551" s="2"/>
      <c r="N3551" s="2"/>
      <c r="O3551" s="2"/>
      <c r="P3551" s="2"/>
      <c r="Q3551" s="2"/>
      <c r="R3551" s="2"/>
      <c r="S3551" s="2"/>
      <c r="T3551" s="2"/>
      <c r="U3551" s="2"/>
      <c r="V3551" s="2"/>
    </row>
    <row r="3552" spans="1:22" s="127" customFormat="1" x14ac:dyDescent="0.25">
      <c r="A3552"/>
      <c r="B3552"/>
      <c r="C3552"/>
      <c r="D3552"/>
      <c r="E3552"/>
      <c r="F3552"/>
      <c r="G3552"/>
      <c r="H3552"/>
      <c r="I3552"/>
      <c r="J3552"/>
      <c r="K3552"/>
      <c r="L3552"/>
      <c r="M3552" s="2"/>
      <c r="N3552" s="2"/>
      <c r="O3552" s="2"/>
      <c r="P3552" s="2"/>
      <c r="Q3552" s="2"/>
      <c r="R3552" s="2"/>
      <c r="S3552" s="2"/>
      <c r="T3552" s="2"/>
      <c r="U3552" s="2"/>
      <c r="V3552" s="2"/>
    </row>
    <row r="3553" spans="1:22" s="127" customFormat="1" x14ac:dyDescent="0.25">
      <c r="A3553"/>
      <c r="B3553"/>
      <c r="C3553"/>
      <c r="D3553"/>
      <c r="E3553"/>
      <c r="F3553"/>
      <c r="G3553"/>
      <c r="H3553"/>
      <c r="I3553"/>
      <c r="J3553"/>
      <c r="K3553"/>
      <c r="L3553"/>
      <c r="M3553" s="2"/>
      <c r="N3553" s="2"/>
      <c r="O3553" s="2"/>
      <c r="P3553" s="2"/>
      <c r="Q3553" s="2"/>
      <c r="R3553" s="2"/>
      <c r="S3553" s="2"/>
      <c r="T3553" s="2"/>
      <c r="U3553" s="2"/>
      <c r="V3553" s="2"/>
    </row>
    <row r="3554" spans="1:22" s="127" customFormat="1" x14ac:dyDescent="0.25">
      <c r="A3554"/>
      <c r="B3554"/>
      <c r="C3554"/>
      <c r="D3554"/>
      <c r="E3554"/>
      <c r="F3554"/>
      <c r="G3554"/>
      <c r="H3554"/>
      <c r="I3554"/>
      <c r="J3554"/>
      <c r="K3554"/>
      <c r="L3554"/>
      <c r="M3554" s="2"/>
      <c r="N3554" s="2"/>
      <c r="O3554" s="2"/>
      <c r="P3554" s="2"/>
      <c r="Q3554" s="2"/>
      <c r="R3554" s="2"/>
      <c r="S3554" s="2"/>
      <c r="T3554" s="2"/>
      <c r="U3554" s="2"/>
      <c r="V3554" s="2"/>
    </row>
    <row r="3555" spans="1:22" s="127" customFormat="1" x14ac:dyDescent="0.25">
      <c r="A3555"/>
      <c r="B3555"/>
      <c r="C3555"/>
      <c r="D3555"/>
      <c r="E3555"/>
      <c r="F3555"/>
      <c r="G3555"/>
      <c r="H3555"/>
      <c r="I3555"/>
      <c r="J3555"/>
      <c r="K3555"/>
      <c r="L3555"/>
      <c r="M3555" s="2"/>
      <c r="N3555" s="2"/>
      <c r="O3555" s="2"/>
      <c r="P3555" s="2"/>
      <c r="Q3555" s="2"/>
      <c r="R3555" s="2"/>
      <c r="S3555" s="2"/>
      <c r="T3555" s="2"/>
      <c r="U3555" s="2"/>
      <c r="V3555" s="2"/>
    </row>
    <row r="3556" spans="1:22" s="127" customFormat="1" x14ac:dyDescent="0.25">
      <c r="A3556"/>
      <c r="B3556"/>
      <c r="C3556"/>
      <c r="D3556"/>
      <c r="E3556"/>
      <c r="F3556"/>
      <c r="G3556"/>
      <c r="H3556"/>
      <c r="I3556"/>
      <c r="J3556"/>
      <c r="K3556"/>
      <c r="L3556"/>
      <c r="M3556" s="2"/>
      <c r="N3556" s="2"/>
      <c r="O3556" s="2"/>
      <c r="P3556" s="2"/>
      <c r="Q3556" s="2"/>
      <c r="R3556" s="2"/>
      <c r="S3556" s="2"/>
      <c r="T3556" s="2"/>
      <c r="U3556" s="2"/>
      <c r="V3556" s="2"/>
    </row>
    <row r="3557" spans="1:22" s="127" customFormat="1" x14ac:dyDescent="0.25">
      <c r="A3557"/>
      <c r="B3557"/>
      <c r="C3557"/>
      <c r="D3557"/>
      <c r="E3557"/>
      <c r="F3557"/>
      <c r="G3557"/>
      <c r="H3557"/>
      <c r="I3557"/>
      <c r="J3557"/>
      <c r="K3557"/>
      <c r="L3557"/>
      <c r="M3557" s="2"/>
      <c r="N3557" s="2"/>
      <c r="O3557" s="2"/>
      <c r="P3557" s="2"/>
      <c r="Q3557" s="2"/>
      <c r="R3557" s="2"/>
      <c r="S3557" s="2"/>
      <c r="T3557" s="2"/>
      <c r="U3557" s="2"/>
      <c r="V3557" s="2"/>
    </row>
    <row r="3558" spans="1:22" s="127" customFormat="1" x14ac:dyDescent="0.25">
      <c r="A3558"/>
      <c r="B3558"/>
      <c r="C3558"/>
      <c r="D3558"/>
      <c r="E3558"/>
      <c r="F3558"/>
      <c r="G3558"/>
      <c r="H3558"/>
      <c r="I3558"/>
      <c r="J3558"/>
      <c r="K3558"/>
      <c r="L3558"/>
      <c r="M3558" s="2"/>
      <c r="N3558" s="2"/>
      <c r="O3558" s="2"/>
      <c r="P3558" s="2"/>
      <c r="Q3558" s="2"/>
      <c r="R3558" s="2"/>
      <c r="S3558" s="2"/>
      <c r="T3558" s="2"/>
      <c r="U3558" s="2"/>
      <c r="V3558" s="2"/>
    </row>
    <row r="3559" spans="1:22" s="127" customFormat="1" x14ac:dyDescent="0.25">
      <c r="A3559"/>
      <c r="B3559"/>
      <c r="C3559"/>
      <c r="D3559"/>
      <c r="E3559"/>
      <c r="F3559"/>
      <c r="G3559"/>
      <c r="H3559"/>
      <c r="I3559"/>
      <c r="J3559"/>
      <c r="K3559"/>
      <c r="L3559"/>
      <c r="M3559" s="2"/>
      <c r="N3559" s="2"/>
      <c r="O3559" s="2"/>
      <c r="P3559" s="2"/>
      <c r="Q3559" s="2"/>
      <c r="R3559" s="2"/>
      <c r="S3559" s="2"/>
      <c r="T3559" s="2"/>
      <c r="U3559" s="2"/>
      <c r="V3559" s="2"/>
    </row>
    <row r="3560" spans="1:22" s="127" customFormat="1" x14ac:dyDescent="0.25">
      <c r="A3560"/>
      <c r="B3560"/>
      <c r="C3560"/>
      <c r="D3560"/>
      <c r="E3560"/>
      <c r="F3560"/>
      <c r="G3560"/>
      <c r="H3560"/>
      <c r="I3560"/>
      <c r="J3560"/>
      <c r="K3560"/>
      <c r="L3560"/>
      <c r="M3560" s="2"/>
      <c r="N3560" s="2"/>
      <c r="O3560" s="2"/>
      <c r="P3560" s="2"/>
      <c r="Q3560" s="2"/>
      <c r="R3560" s="2"/>
      <c r="S3560" s="2"/>
      <c r="T3560" s="2"/>
      <c r="U3560" s="2"/>
      <c r="V3560" s="2"/>
    </row>
    <row r="3561" spans="1:22" s="127" customFormat="1" x14ac:dyDescent="0.25">
      <c r="A3561"/>
      <c r="B3561"/>
      <c r="C3561"/>
      <c r="D3561"/>
      <c r="E3561"/>
      <c r="F3561"/>
      <c r="G3561"/>
      <c r="H3561"/>
      <c r="I3561"/>
      <c r="J3561"/>
      <c r="K3561"/>
      <c r="L3561"/>
      <c r="M3561" s="2"/>
      <c r="N3561" s="2"/>
      <c r="O3561" s="2"/>
      <c r="P3561" s="2"/>
      <c r="Q3561" s="2"/>
      <c r="R3561" s="2"/>
      <c r="S3561" s="2"/>
      <c r="T3561" s="2"/>
      <c r="U3561" s="2"/>
      <c r="V3561" s="2"/>
    </row>
    <row r="3562" spans="1:22" s="127" customFormat="1" x14ac:dyDescent="0.25">
      <c r="A3562"/>
      <c r="B3562"/>
      <c r="C3562"/>
      <c r="D3562"/>
      <c r="E3562"/>
      <c r="F3562"/>
      <c r="G3562"/>
      <c r="H3562"/>
      <c r="I3562"/>
      <c r="J3562"/>
      <c r="K3562"/>
      <c r="L3562"/>
      <c r="M3562" s="2"/>
      <c r="N3562" s="2"/>
      <c r="O3562" s="2"/>
      <c r="P3562" s="2"/>
      <c r="Q3562" s="2"/>
      <c r="R3562" s="2"/>
      <c r="S3562" s="2"/>
      <c r="T3562" s="2"/>
      <c r="U3562" s="2"/>
      <c r="V3562" s="2"/>
    </row>
    <row r="3563" spans="1:22" s="127" customFormat="1" x14ac:dyDescent="0.25">
      <c r="A3563"/>
      <c r="B3563"/>
      <c r="C3563"/>
      <c r="D3563"/>
      <c r="E3563"/>
      <c r="F3563"/>
      <c r="G3563"/>
      <c r="H3563"/>
      <c r="I3563"/>
      <c r="J3563"/>
      <c r="K3563"/>
      <c r="L3563"/>
      <c r="M3563" s="2"/>
      <c r="N3563" s="2"/>
      <c r="O3563" s="2"/>
      <c r="P3563" s="2"/>
      <c r="Q3563" s="2"/>
      <c r="R3563" s="2"/>
      <c r="S3563" s="2"/>
      <c r="T3563" s="2"/>
      <c r="U3563" s="2"/>
      <c r="V3563" s="2"/>
    </row>
    <row r="3564" spans="1:22" s="127" customFormat="1" x14ac:dyDescent="0.25">
      <c r="A3564"/>
      <c r="B3564"/>
      <c r="C3564"/>
      <c r="D3564"/>
      <c r="E3564"/>
      <c r="F3564"/>
      <c r="G3564"/>
      <c r="H3564"/>
      <c r="I3564"/>
      <c r="J3564"/>
      <c r="K3564"/>
      <c r="L3564"/>
      <c r="M3564" s="2"/>
      <c r="N3564" s="2"/>
      <c r="O3564" s="2"/>
      <c r="P3564" s="2"/>
      <c r="Q3564" s="2"/>
      <c r="R3564" s="2"/>
      <c r="S3564" s="2"/>
      <c r="T3564" s="2"/>
      <c r="U3564" s="2"/>
      <c r="V3564" s="2"/>
    </row>
    <row r="3565" spans="1:22" s="127" customFormat="1" x14ac:dyDescent="0.25">
      <c r="A3565"/>
      <c r="B3565"/>
      <c r="C3565"/>
      <c r="D3565"/>
      <c r="E3565"/>
      <c r="F3565"/>
      <c r="G3565"/>
      <c r="H3565"/>
      <c r="I3565"/>
      <c r="J3565"/>
      <c r="K3565"/>
      <c r="L3565"/>
      <c r="M3565" s="2"/>
      <c r="N3565" s="2"/>
      <c r="O3565" s="2"/>
      <c r="P3565" s="2"/>
      <c r="Q3565" s="2"/>
      <c r="R3565" s="2"/>
      <c r="S3565" s="2"/>
      <c r="T3565" s="2"/>
      <c r="U3565" s="2"/>
      <c r="V3565" s="2"/>
    </row>
    <row r="3566" spans="1:22" s="127" customFormat="1" x14ac:dyDescent="0.25">
      <c r="A3566"/>
      <c r="B3566"/>
      <c r="C3566"/>
      <c r="D3566"/>
      <c r="E3566"/>
      <c r="F3566"/>
      <c r="G3566"/>
      <c r="H3566"/>
      <c r="I3566"/>
      <c r="J3566"/>
      <c r="K3566"/>
      <c r="L3566"/>
      <c r="M3566" s="2"/>
      <c r="N3566" s="2"/>
      <c r="O3566" s="2"/>
      <c r="P3566" s="2"/>
      <c r="Q3566" s="2"/>
      <c r="R3566" s="2"/>
      <c r="S3566" s="2"/>
      <c r="T3566" s="2"/>
      <c r="U3566" s="2"/>
      <c r="V3566" s="2"/>
    </row>
    <row r="3567" spans="1:22" s="127" customFormat="1" x14ac:dyDescent="0.25">
      <c r="A3567"/>
      <c r="B3567"/>
      <c r="C3567"/>
      <c r="D3567"/>
      <c r="E3567"/>
      <c r="F3567"/>
      <c r="G3567"/>
      <c r="H3567"/>
      <c r="I3567"/>
      <c r="J3567"/>
      <c r="K3567"/>
      <c r="L3567"/>
      <c r="M3567" s="2"/>
      <c r="N3567" s="2"/>
      <c r="O3567" s="2"/>
      <c r="P3567" s="2"/>
      <c r="Q3567" s="2"/>
      <c r="R3567" s="2"/>
      <c r="S3567" s="2"/>
      <c r="T3567" s="2"/>
      <c r="U3567" s="2"/>
      <c r="V3567" s="2"/>
    </row>
    <row r="3568" spans="1:22" s="127" customFormat="1" x14ac:dyDescent="0.25">
      <c r="A3568"/>
      <c r="B3568"/>
      <c r="C3568"/>
      <c r="D3568"/>
      <c r="E3568"/>
      <c r="F3568"/>
      <c r="G3568"/>
      <c r="H3568"/>
      <c r="I3568"/>
      <c r="J3568"/>
      <c r="K3568"/>
      <c r="L3568"/>
      <c r="M3568" s="2"/>
      <c r="N3568" s="2"/>
      <c r="O3568" s="2"/>
      <c r="P3568" s="2"/>
      <c r="Q3568" s="2"/>
      <c r="R3568" s="2"/>
      <c r="S3568" s="2"/>
      <c r="T3568" s="2"/>
      <c r="U3568" s="2"/>
      <c r="V3568" s="2"/>
    </row>
    <row r="3569" spans="1:22" s="127" customFormat="1" x14ac:dyDescent="0.25">
      <c r="A3569"/>
      <c r="B3569"/>
      <c r="C3569"/>
      <c r="D3569"/>
      <c r="E3569"/>
      <c r="F3569"/>
      <c r="G3569"/>
      <c r="H3569"/>
      <c r="I3569"/>
      <c r="J3569"/>
      <c r="K3569"/>
      <c r="L3569"/>
      <c r="M3569" s="2"/>
      <c r="N3569" s="2"/>
      <c r="O3569" s="2"/>
      <c r="P3569" s="2"/>
      <c r="Q3569" s="2"/>
      <c r="R3569" s="2"/>
      <c r="S3569" s="2"/>
      <c r="T3569" s="2"/>
      <c r="U3569" s="2"/>
      <c r="V3569" s="2"/>
    </row>
    <row r="3570" spans="1:22" s="127" customFormat="1" x14ac:dyDescent="0.25">
      <c r="A3570"/>
      <c r="B3570"/>
      <c r="C3570"/>
      <c r="D3570"/>
      <c r="E3570"/>
      <c r="F3570"/>
      <c r="G3570"/>
      <c r="H3570"/>
      <c r="I3570"/>
      <c r="J3570"/>
      <c r="K3570"/>
      <c r="L3570"/>
      <c r="M3570" s="2"/>
      <c r="N3570" s="2"/>
      <c r="O3570" s="2"/>
      <c r="P3570" s="2"/>
      <c r="Q3570" s="2"/>
      <c r="R3570" s="2"/>
      <c r="S3570" s="2"/>
      <c r="T3570" s="2"/>
      <c r="U3570" s="2"/>
      <c r="V3570" s="2"/>
    </row>
    <row r="3571" spans="1:22" s="127" customFormat="1" x14ac:dyDescent="0.25">
      <c r="A3571"/>
      <c r="B3571"/>
      <c r="C3571"/>
      <c r="D3571"/>
      <c r="E3571"/>
      <c r="F3571"/>
      <c r="G3571"/>
      <c r="H3571"/>
      <c r="I3571"/>
      <c r="J3571"/>
      <c r="K3571"/>
      <c r="L3571"/>
      <c r="M3571" s="2"/>
      <c r="N3571" s="2"/>
      <c r="O3571" s="2"/>
      <c r="P3571" s="2"/>
      <c r="Q3571" s="2"/>
      <c r="R3571" s="2"/>
      <c r="S3571" s="2"/>
      <c r="T3571" s="2"/>
      <c r="U3571" s="2"/>
      <c r="V3571" s="2"/>
    </row>
    <row r="3572" spans="1:22" s="127" customFormat="1" x14ac:dyDescent="0.25">
      <c r="A3572"/>
      <c r="B3572"/>
      <c r="C3572"/>
      <c r="D3572"/>
      <c r="E3572"/>
      <c r="F3572"/>
      <c r="G3572"/>
      <c r="H3572"/>
      <c r="I3572"/>
      <c r="J3572"/>
      <c r="K3572"/>
      <c r="L3572"/>
      <c r="M3572" s="2"/>
      <c r="N3572" s="2"/>
      <c r="O3572" s="2"/>
      <c r="P3572" s="2"/>
      <c r="Q3572" s="2"/>
      <c r="R3572" s="2"/>
      <c r="S3572" s="2"/>
      <c r="T3572" s="2"/>
      <c r="U3572" s="2"/>
      <c r="V3572" s="2"/>
    </row>
    <row r="3573" spans="1:22" s="127" customFormat="1" x14ac:dyDescent="0.25">
      <c r="A3573"/>
      <c r="B3573"/>
      <c r="C3573"/>
      <c r="D3573"/>
      <c r="E3573"/>
      <c r="F3573"/>
      <c r="G3573"/>
      <c r="H3573"/>
      <c r="I3573"/>
      <c r="J3573"/>
      <c r="K3573"/>
      <c r="L3573"/>
      <c r="M3573" s="2"/>
      <c r="N3573" s="2"/>
      <c r="O3573" s="2"/>
      <c r="P3573" s="2"/>
      <c r="Q3573" s="2"/>
      <c r="R3573" s="2"/>
      <c r="S3573" s="2"/>
      <c r="T3573" s="2"/>
      <c r="U3573" s="2"/>
      <c r="V3573" s="2"/>
    </row>
    <row r="3574" spans="1:22" s="127" customFormat="1" x14ac:dyDescent="0.25">
      <c r="A3574"/>
      <c r="B3574"/>
      <c r="C3574"/>
      <c r="D3574"/>
      <c r="E3574"/>
      <c r="F3574"/>
      <c r="G3574"/>
      <c r="H3574"/>
      <c r="I3574"/>
      <c r="J3574"/>
      <c r="K3574"/>
      <c r="L3574"/>
      <c r="M3574" s="2"/>
      <c r="N3574" s="2"/>
      <c r="O3574" s="2"/>
      <c r="P3574" s="2"/>
      <c r="Q3574" s="2"/>
      <c r="R3574" s="2"/>
      <c r="S3574" s="2"/>
      <c r="T3574" s="2"/>
      <c r="U3574" s="2"/>
      <c r="V3574" s="2"/>
    </row>
    <row r="3575" spans="1:22" s="127" customFormat="1" x14ac:dyDescent="0.25">
      <c r="A3575"/>
      <c r="B3575"/>
      <c r="C3575"/>
      <c r="D3575"/>
      <c r="E3575"/>
      <c r="F3575"/>
      <c r="G3575"/>
      <c r="H3575"/>
      <c r="I3575"/>
      <c r="J3575"/>
      <c r="K3575"/>
      <c r="L3575"/>
      <c r="M3575" s="2"/>
      <c r="N3575" s="2"/>
      <c r="O3575" s="2"/>
      <c r="P3575" s="2"/>
      <c r="Q3575" s="2"/>
      <c r="R3575" s="2"/>
      <c r="S3575" s="2"/>
      <c r="T3575" s="2"/>
      <c r="U3575" s="2"/>
      <c r="V3575" s="2"/>
    </row>
    <row r="3576" spans="1:22" s="127" customFormat="1" x14ac:dyDescent="0.25">
      <c r="A3576"/>
      <c r="B3576"/>
      <c r="C3576"/>
      <c r="D3576"/>
      <c r="E3576"/>
      <c r="F3576"/>
      <c r="G3576"/>
      <c r="H3576"/>
      <c r="I3576"/>
      <c r="J3576"/>
      <c r="K3576"/>
      <c r="L3576"/>
      <c r="M3576" s="2"/>
      <c r="N3576" s="2"/>
      <c r="O3576" s="2"/>
      <c r="P3576" s="2"/>
      <c r="Q3576" s="2"/>
      <c r="R3576" s="2"/>
      <c r="S3576" s="2"/>
      <c r="T3576" s="2"/>
      <c r="U3576" s="2"/>
      <c r="V3576" s="2"/>
    </row>
    <row r="3577" spans="1:22" s="127" customFormat="1" x14ac:dyDescent="0.25">
      <c r="A3577"/>
      <c r="B3577"/>
      <c r="C3577"/>
      <c r="D3577"/>
      <c r="E3577"/>
      <c r="F3577"/>
      <c r="G3577"/>
      <c r="H3577"/>
      <c r="I3577"/>
      <c r="J3577"/>
      <c r="K3577"/>
      <c r="L3577"/>
      <c r="M3577" s="2"/>
      <c r="N3577" s="2"/>
      <c r="O3577" s="2"/>
      <c r="P3577" s="2"/>
      <c r="Q3577" s="2"/>
      <c r="R3577" s="2"/>
      <c r="S3577" s="2"/>
      <c r="T3577" s="2"/>
      <c r="U3577" s="2"/>
      <c r="V3577" s="2"/>
    </row>
    <row r="3578" spans="1:22" s="127" customFormat="1" x14ac:dyDescent="0.25">
      <c r="A3578"/>
      <c r="B3578"/>
      <c r="C3578"/>
      <c r="D3578"/>
      <c r="E3578"/>
      <c r="F3578"/>
      <c r="G3578"/>
      <c r="H3578"/>
      <c r="I3578"/>
      <c r="J3578"/>
      <c r="K3578"/>
      <c r="L3578"/>
      <c r="M3578" s="2"/>
      <c r="N3578" s="2"/>
      <c r="O3578" s="2"/>
      <c r="P3578" s="2"/>
      <c r="Q3578" s="2"/>
      <c r="R3578" s="2"/>
      <c r="S3578" s="2"/>
      <c r="T3578" s="2"/>
      <c r="U3578" s="2"/>
      <c r="V3578" s="2"/>
    </row>
    <row r="3579" spans="1:22" s="127" customFormat="1" x14ac:dyDescent="0.25">
      <c r="A3579"/>
      <c r="B3579"/>
      <c r="C3579"/>
      <c r="D3579"/>
      <c r="E3579"/>
      <c r="F3579"/>
      <c r="G3579"/>
      <c r="H3579"/>
      <c r="I3579"/>
      <c r="J3579"/>
      <c r="K3579"/>
      <c r="L3579"/>
      <c r="M3579" s="2"/>
      <c r="N3579" s="2"/>
      <c r="O3579" s="2"/>
      <c r="P3579" s="2"/>
      <c r="Q3579" s="2"/>
      <c r="R3579" s="2"/>
      <c r="S3579" s="2"/>
      <c r="T3579" s="2"/>
      <c r="U3579" s="2"/>
      <c r="V3579" s="2"/>
    </row>
    <row r="3580" spans="1:22" s="127" customFormat="1" x14ac:dyDescent="0.25">
      <c r="A3580"/>
      <c r="B3580"/>
      <c r="C3580"/>
      <c r="D3580"/>
      <c r="E3580"/>
      <c r="F3580"/>
      <c r="G3580"/>
      <c r="H3580"/>
      <c r="I3580"/>
      <c r="J3580"/>
      <c r="K3580"/>
      <c r="L3580"/>
      <c r="M3580" s="2"/>
      <c r="N3580" s="2"/>
      <c r="O3580" s="2"/>
      <c r="P3580" s="2"/>
      <c r="Q3580" s="2"/>
      <c r="R3580" s="2"/>
      <c r="S3580" s="2"/>
      <c r="T3580" s="2"/>
      <c r="U3580" s="2"/>
      <c r="V3580" s="2"/>
    </row>
    <row r="3581" spans="1:22" s="127" customFormat="1" x14ac:dyDescent="0.25">
      <c r="A3581"/>
      <c r="B3581"/>
      <c r="C3581"/>
      <c r="D3581"/>
      <c r="E3581"/>
      <c r="F3581"/>
      <c r="G3581"/>
      <c r="H3581"/>
      <c r="I3581"/>
      <c r="J3581"/>
      <c r="K3581"/>
      <c r="L3581"/>
      <c r="M3581" s="2"/>
      <c r="N3581" s="2"/>
      <c r="O3581" s="2"/>
      <c r="P3581" s="2"/>
      <c r="Q3581" s="2"/>
      <c r="R3581" s="2"/>
      <c r="S3581" s="2"/>
      <c r="T3581" s="2"/>
      <c r="U3581" s="2"/>
      <c r="V3581" s="2"/>
    </row>
    <row r="3582" spans="1:22" s="127" customFormat="1" x14ac:dyDescent="0.25">
      <c r="A3582"/>
      <c r="B3582"/>
      <c r="C3582"/>
      <c r="D3582"/>
      <c r="E3582"/>
      <c r="F3582"/>
      <c r="G3582"/>
      <c r="H3582"/>
      <c r="I3582"/>
      <c r="J3582"/>
      <c r="K3582"/>
      <c r="L3582"/>
      <c r="M3582" s="2"/>
      <c r="N3582" s="2"/>
      <c r="O3582" s="2"/>
      <c r="P3582" s="2"/>
      <c r="Q3582" s="2"/>
      <c r="R3582" s="2"/>
      <c r="S3582" s="2"/>
      <c r="T3582" s="2"/>
      <c r="U3582" s="2"/>
      <c r="V3582" s="2"/>
    </row>
    <row r="3583" spans="1:22" s="127" customFormat="1" x14ac:dyDescent="0.25">
      <c r="A3583"/>
      <c r="B3583"/>
      <c r="C3583"/>
      <c r="D3583"/>
      <c r="E3583"/>
      <c r="F3583"/>
      <c r="G3583"/>
      <c r="H3583"/>
      <c r="I3583"/>
      <c r="J3583"/>
      <c r="K3583"/>
      <c r="L3583"/>
      <c r="M3583" s="2"/>
      <c r="N3583" s="2"/>
      <c r="O3583" s="2"/>
      <c r="P3583" s="2"/>
      <c r="Q3583" s="2"/>
      <c r="R3583" s="2"/>
      <c r="S3583" s="2"/>
      <c r="T3583" s="2"/>
      <c r="U3583" s="2"/>
      <c r="V3583" s="2"/>
    </row>
    <row r="3584" spans="1:22" s="127" customFormat="1" x14ac:dyDescent="0.25">
      <c r="A3584"/>
      <c r="B3584"/>
      <c r="C3584"/>
      <c r="D3584"/>
      <c r="E3584"/>
      <c r="F3584"/>
      <c r="G3584"/>
      <c r="H3584"/>
      <c r="I3584"/>
      <c r="J3584"/>
      <c r="K3584"/>
      <c r="L3584"/>
      <c r="M3584" s="2"/>
      <c r="N3584" s="2"/>
      <c r="O3584" s="2"/>
      <c r="P3584" s="2"/>
      <c r="Q3584" s="2"/>
      <c r="R3584" s="2"/>
      <c r="S3584" s="2"/>
      <c r="T3584" s="2"/>
      <c r="U3584" s="2"/>
      <c r="V3584" s="2"/>
    </row>
    <row r="3585" spans="1:22" s="127" customFormat="1" x14ac:dyDescent="0.25">
      <c r="A3585"/>
      <c r="B3585"/>
      <c r="C3585"/>
      <c r="D3585"/>
      <c r="E3585"/>
      <c r="F3585"/>
      <c r="G3585"/>
      <c r="H3585"/>
      <c r="I3585"/>
      <c r="J3585"/>
      <c r="K3585"/>
      <c r="L3585"/>
      <c r="M3585" s="2"/>
      <c r="N3585" s="2"/>
      <c r="O3585" s="2"/>
      <c r="P3585" s="2"/>
      <c r="Q3585" s="2"/>
      <c r="R3585" s="2"/>
      <c r="S3585" s="2"/>
      <c r="T3585" s="2"/>
      <c r="U3585" s="2"/>
      <c r="V3585" s="2"/>
    </row>
    <row r="3586" spans="1:22" s="127" customFormat="1" x14ac:dyDescent="0.25">
      <c r="A3586"/>
      <c r="B3586"/>
      <c r="C3586"/>
      <c r="D3586"/>
      <c r="E3586"/>
      <c r="F3586"/>
      <c r="G3586"/>
      <c r="H3586"/>
      <c r="I3586"/>
      <c r="J3586"/>
      <c r="K3586"/>
      <c r="L3586"/>
      <c r="M3586" s="2"/>
      <c r="N3586" s="2"/>
      <c r="O3586" s="2"/>
      <c r="P3586" s="2"/>
      <c r="Q3586" s="2"/>
      <c r="R3586" s="2"/>
      <c r="S3586" s="2"/>
      <c r="T3586" s="2"/>
      <c r="U3586" s="2"/>
      <c r="V3586" s="2"/>
    </row>
    <row r="3587" spans="1:22" s="127" customFormat="1" x14ac:dyDescent="0.25">
      <c r="A3587"/>
      <c r="B3587"/>
      <c r="C3587"/>
      <c r="D3587"/>
      <c r="E3587"/>
      <c r="F3587"/>
      <c r="G3587"/>
      <c r="H3587"/>
      <c r="I3587"/>
      <c r="J3587"/>
      <c r="K3587"/>
      <c r="L3587"/>
      <c r="M3587" s="2"/>
      <c r="N3587" s="2"/>
      <c r="O3587" s="2"/>
      <c r="P3587" s="2"/>
      <c r="Q3587" s="2"/>
      <c r="R3587" s="2"/>
      <c r="S3587" s="2"/>
      <c r="T3587" s="2"/>
      <c r="U3587" s="2"/>
      <c r="V3587" s="2"/>
    </row>
    <row r="3588" spans="1:22" s="127" customFormat="1" x14ac:dyDescent="0.25">
      <c r="A3588"/>
      <c r="B3588"/>
      <c r="C3588"/>
      <c r="D3588"/>
      <c r="E3588"/>
      <c r="F3588"/>
      <c r="G3588"/>
      <c r="H3588"/>
      <c r="I3588"/>
      <c r="J3588"/>
      <c r="K3588"/>
      <c r="L3588"/>
      <c r="M3588" s="2"/>
      <c r="N3588" s="2"/>
      <c r="O3588" s="2"/>
      <c r="P3588" s="2"/>
      <c r="Q3588" s="2"/>
      <c r="R3588" s="2"/>
      <c r="S3588" s="2"/>
      <c r="T3588" s="2"/>
      <c r="U3588" s="2"/>
      <c r="V3588" s="2"/>
    </row>
    <row r="3589" spans="1:22" s="127" customFormat="1" x14ac:dyDescent="0.25">
      <c r="A3589"/>
      <c r="B3589"/>
      <c r="C3589"/>
      <c r="D3589"/>
      <c r="E3589"/>
      <c r="F3589"/>
      <c r="G3589"/>
      <c r="H3589"/>
      <c r="I3589"/>
      <c r="J3589"/>
      <c r="K3589"/>
      <c r="L3589"/>
      <c r="M3589" s="2"/>
      <c r="N3589" s="2"/>
      <c r="O3589" s="2"/>
      <c r="P3589" s="2"/>
      <c r="Q3589" s="2"/>
      <c r="R3589" s="2"/>
      <c r="S3589" s="2"/>
      <c r="T3589" s="2"/>
      <c r="U3589" s="2"/>
      <c r="V3589" s="2"/>
    </row>
    <row r="3590" spans="1:22" s="127" customFormat="1" x14ac:dyDescent="0.25">
      <c r="A3590"/>
      <c r="B3590"/>
      <c r="C3590"/>
      <c r="D3590"/>
      <c r="E3590"/>
      <c r="F3590"/>
      <c r="G3590"/>
      <c r="H3590"/>
      <c r="I3590"/>
      <c r="J3590"/>
      <c r="K3590"/>
      <c r="L3590"/>
      <c r="M3590" s="2"/>
      <c r="N3590" s="2"/>
      <c r="O3590" s="2"/>
      <c r="P3590" s="2"/>
      <c r="Q3590" s="2"/>
      <c r="R3590" s="2"/>
      <c r="S3590" s="2"/>
      <c r="T3590" s="2"/>
      <c r="U3590" s="2"/>
      <c r="V3590" s="2"/>
    </row>
    <row r="3591" spans="1:22" s="127" customFormat="1" x14ac:dyDescent="0.25">
      <c r="A3591"/>
      <c r="B3591"/>
      <c r="C3591"/>
      <c r="D3591"/>
      <c r="E3591"/>
      <c r="F3591"/>
      <c r="G3591"/>
      <c r="H3591"/>
      <c r="I3591"/>
      <c r="J3591"/>
      <c r="K3591"/>
      <c r="L3591"/>
      <c r="M3591" s="2"/>
      <c r="N3591" s="2"/>
      <c r="O3591" s="2"/>
      <c r="P3591" s="2"/>
      <c r="Q3591" s="2"/>
      <c r="R3591" s="2"/>
      <c r="S3591" s="2"/>
      <c r="T3591" s="2"/>
      <c r="U3591" s="2"/>
      <c r="V3591" s="2"/>
    </row>
    <row r="3592" spans="1:22" s="127" customFormat="1" x14ac:dyDescent="0.25">
      <c r="A3592"/>
      <c r="B3592"/>
      <c r="C3592"/>
      <c r="D3592"/>
      <c r="E3592"/>
      <c r="F3592"/>
      <c r="G3592"/>
      <c r="H3592"/>
      <c r="I3592"/>
      <c r="J3592"/>
      <c r="K3592"/>
      <c r="L3592"/>
      <c r="M3592" s="2"/>
      <c r="N3592" s="2"/>
      <c r="O3592" s="2"/>
      <c r="P3592" s="2"/>
      <c r="Q3592" s="2"/>
      <c r="R3592" s="2"/>
      <c r="S3592" s="2"/>
      <c r="T3592" s="2"/>
      <c r="U3592" s="2"/>
      <c r="V3592" s="2"/>
    </row>
    <row r="3593" spans="1:22" s="127" customFormat="1" x14ac:dyDescent="0.25">
      <c r="A3593"/>
      <c r="B3593"/>
      <c r="C3593"/>
      <c r="D3593"/>
      <c r="E3593"/>
      <c r="F3593"/>
      <c r="G3593"/>
      <c r="H3593"/>
      <c r="I3593"/>
      <c r="J3593"/>
      <c r="K3593"/>
      <c r="L3593"/>
      <c r="M3593" s="2"/>
      <c r="N3593" s="2"/>
      <c r="O3593" s="2"/>
      <c r="P3593" s="2"/>
      <c r="Q3593" s="2"/>
      <c r="R3593" s="2"/>
      <c r="S3593" s="2"/>
      <c r="T3593" s="2"/>
      <c r="U3593" s="2"/>
      <c r="V3593" s="2"/>
    </row>
    <row r="3594" spans="1:22" s="127" customFormat="1" x14ac:dyDescent="0.25">
      <c r="A3594"/>
      <c r="B3594"/>
      <c r="C3594"/>
      <c r="D3594"/>
      <c r="E3594"/>
      <c r="F3594"/>
      <c r="G3594"/>
      <c r="H3594"/>
      <c r="I3594"/>
      <c r="J3594"/>
      <c r="K3594"/>
      <c r="L3594"/>
      <c r="M3594" s="2"/>
      <c r="N3594" s="2"/>
      <c r="O3594" s="2"/>
      <c r="P3594" s="2"/>
      <c r="Q3594" s="2"/>
      <c r="R3594" s="2"/>
      <c r="S3594" s="2"/>
      <c r="T3594" s="2"/>
      <c r="U3594" s="2"/>
      <c r="V3594" s="2"/>
    </row>
    <row r="3595" spans="1:22" s="127" customFormat="1" x14ac:dyDescent="0.25">
      <c r="A3595"/>
      <c r="B3595"/>
      <c r="C3595"/>
      <c r="D3595"/>
      <c r="E3595"/>
      <c r="F3595"/>
      <c r="G3595"/>
      <c r="H3595"/>
      <c r="I3595"/>
      <c r="J3595"/>
      <c r="K3595"/>
      <c r="L3595"/>
      <c r="M3595" s="2"/>
      <c r="N3595" s="2"/>
      <c r="O3595" s="2"/>
      <c r="P3595" s="2"/>
      <c r="Q3595" s="2"/>
      <c r="R3595" s="2"/>
      <c r="S3595" s="2"/>
      <c r="T3595" s="2"/>
      <c r="U3595" s="2"/>
      <c r="V3595" s="2"/>
    </row>
    <row r="3596" spans="1:22" s="127" customFormat="1" x14ac:dyDescent="0.25">
      <c r="A3596"/>
      <c r="B3596"/>
      <c r="C3596"/>
      <c r="D3596"/>
      <c r="E3596"/>
      <c r="F3596"/>
      <c r="G3596"/>
      <c r="H3596"/>
      <c r="I3596"/>
      <c r="J3596"/>
      <c r="K3596"/>
      <c r="L3596"/>
      <c r="M3596" s="2"/>
      <c r="N3596" s="2"/>
      <c r="O3596" s="2"/>
      <c r="P3596" s="2"/>
      <c r="Q3596" s="2"/>
      <c r="R3596" s="2"/>
      <c r="S3596" s="2"/>
      <c r="T3596" s="2"/>
      <c r="U3596" s="2"/>
      <c r="V3596" s="2"/>
    </row>
    <row r="3597" spans="1:22" s="127" customFormat="1" x14ac:dyDescent="0.25">
      <c r="A3597"/>
      <c r="B3597"/>
      <c r="C3597"/>
      <c r="D3597"/>
      <c r="E3597"/>
      <c r="F3597"/>
      <c r="G3597"/>
      <c r="H3597"/>
      <c r="I3597"/>
      <c r="J3597"/>
      <c r="K3597"/>
      <c r="L3597"/>
      <c r="M3597" s="2"/>
      <c r="N3597" s="2"/>
      <c r="O3597" s="2"/>
      <c r="P3597" s="2"/>
      <c r="Q3597" s="2"/>
      <c r="R3597" s="2"/>
      <c r="S3597" s="2"/>
      <c r="T3597" s="2"/>
      <c r="U3597" s="2"/>
      <c r="V3597" s="2"/>
    </row>
    <row r="3598" spans="1:22" s="127" customFormat="1" x14ac:dyDescent="0.25">
      <c r="A3598"/>
      <c r="B3598"/>
      <c r="C3598"/>
      <c r="D3598"/>
      <c r="E3598"/>
      <c r="F3598"/>
      <c r="G3598"/>
      <c r="H3598"/>
      <c r="I3598"/>
      <c r="J3598"/>
      <c r="K3598"/>
      <c r="L3598"/>
      <c r="M3598" s="2"/>
      <c r="N3598" s="2"/>
      <c r="O3598" s="2"/>
      <c r="P3598" s="2"/>
      <c r="Q3598" s="2"/>
      <c r="R3598" s="2"/>
      <c r="S3598" s="2"/>
      <c r="T3598" s="2"/>
      <c r="U3598" s="2"/>
      <c r="V3598" s="2"/>
    </row>
    <row r="3599" spans="1:22" s="127" customFormat="1" x14ac:dyDescent="0.25">
      <c r="A3599"/>
      <c r="B3599"/>
      <c r="C3599"/>
      <c r="D3599"/>
      <c r="E3599"/>
      <c r="F3599"/>
      <c r="G3599"/>
      <c r="H3599"/>
      <c r="I3599"/>
      <c r="J3599"/>
      <c r="K3599"/>
      <c r="L3599"/>
      <c r="M3599" s="2"/>
      <c r="N3599" s="2"/>
      <c r="O3599" s="2"/>
      <c r="P3599" s="2"/>
      <c r="Q3599" s="2"/>
      <c r="R3599" s="2"/>
      <c r="S3599" s="2"/>
      <c r="T3599" s="2"/>
      <c r="U3599" s="2"/>
      <c r="V3599" s="2"/>
    </row>
    <row r="3600" spans="1:22" s="127" customFormat="1" x14ac:dyDescent="0.25">
      <c r="A3600"/>
      <c r="B3600"/>
      <c r="C3600"/>
      <c r="D3600"/>
      <c r="E3600"/>
      <c r="F3600"/>
      <c r="G3600"/>
      <c r="H3600"/>
      <c r="I3600"/>
      <c r="J3600"/>
      <c r="K3600"/>
      <c r="L3600"/>
      <c r="M3600" s="2"/>
      <c r="N3600" s="2"/>
      <c r="O3600" s="2"/>
      <c r="P3600" s="2"/>
      <c r="Q3600" s="2"/>
      <c r="R3600" s="2"/>
      <c r="S3600" s="2"/>
      <c r="T3600" s="2"/>
      <c r="U3600" s="2"/>
      <c r="V3600" s="2"/>
    </row>
    <row r="3601" spans="1:22" s="127" customFormat="1" x14ac:dyDescent="0.25">
      <c r="A3601"/>
      <c r="B3601"/>
      <c r="C3601"/>
      <c r="D3601"/>
      <c r="E3601"/>
      <c r="F3601"/>
      <c r="G3601"/>
      <c r="H3601"/>
      <c r="I3601"/>
      <c r="J3601"/>
      <c r="K3601"/>
      <c r="L3601"/>
      <c r="M3601" s="2"/>
      <c r="N3601" s="2"/>
      <c r="O3601" s="2"/>
      <c r="P3601" s="2"/>
      <c r="Q3601" s="2"/>
      <c r="R3601" s="2"/>
      <c r="S3601" s="2"/>
      <c r="T3601" s="2"/>
      <c r="U3601" s="2"/>
      <c r="V3601" s="2"/>
    </row>
    <row r="3602" spans="1:22" s="127" customFormat="1" x14ac:dyDescent="0.25">
      <c r="A3602"/>
      <c r="B3602"/>
      <c r="C3602"/>
      <c r="D3602"/>
      <c r="E3602"/>
      <c r="F3602"/>
      <c r="G3602"/>
      <c r="H3602"/>
      <c r="I3602"/>
      <c r="J3602"/>
      <c r="K3602"/>
      <c r="L3602"/>
      <c r="M3602" s="2"/>
      <c r="N3602" s="2"/>
      <c r="O3602" s="2"/>
      <c r="P3602" s="2"/>
      <c r="Q3602" s="2"/>
      <c r="R3602" s="2"/>
      <c r="S3602" s="2"/>
      <c r="T3602" s="2"/>
      <c r="U3602" s="2"/>
      <c r="V3602" s="2"/>
    </row>
    <row r="3603" spans="1:22" s="127" customFormat="1" x14ac:dyDescent="0.25">
      <c r="A3603"/>
      <c r="B3603"/>
      <c r="C3603"/>
      <c r="D3603"/>
      <c r="E3603"/>
      <c r="F3603"/>
      <c r="G3603"/>
      <c r="H3603"/>
      <c r="I3603"/>
      <c r="J3603"/>
      <c r="K3603"/>
      <c r="L3603"/>
      <c r="M3603" s="2"/>
      <c r="N3603" s="2"/>
      <c r="O3603" s="2"/>
      <c r="P3603" s="2"/>
      <c r="Q3603" s="2"/>
      <c r="R3603" s="2"/>
      <c r="S3603" s="2"/>
      <c r="T3603" s="2"/>
      <c r="U3603" s="2"/>
      <c r="V3603" s="2"/>
    </row>
    <row r="3604" spans="1:22" s="127" customFormat="1" x14ac:dyDescent="0.25">
      <c r="A3604"/>
      <c r="B3604"/>
      <c r="C3604"/>
      <c r="D3604"/>
      <c r="E3604"/>
      <c r="F3604"/>
      <c r="G3604"/>
      <c r="H3604"/>
      <c r="I3604"/>
      <c r="J3604"/>
      <c r="K3604"/>
      <c r="L3604"/>
      <c r="M3604" s="2"/>
      <c r="N3604" s="2"/>
      <c r="O3604" s="2"/>
      <c r="P3604" s="2"/>
      <c r="Q3604" s="2"/>
      <c r="R3604" s="2"/>
      <c r="S3604" s="2"/>
      <c r="T3604" s="2"/>
      <c r="U3604" s="2"/>
      <c r="V3604" s="2"/>
    </row>
    <row r="3605" spans="1:22" s="127" customFormat="1" x14ac:dyDescent="0.25">
      <c r="A3605"/>
      <c r="B3605"/>
      <c r="C3605"/>
      <c r="D3605"/>
      <c r="E3605"/>
      <c r="F3605"/>
      <c r="G3605"/>
      <c r="H3605"/>
      <c r="I3605"/>
      <c r="J3605"/>
      <c r="K3605"/>
      <c r="L3605"/>
      <c r="M3605" s="2"/>
      <c r="N3605" s="2"/>
      <c r="O3605" s="2"/>
      <c r="P3605" s="2"/>
      <c r="Q3605" s="2"/>
      <c r="R3605" s="2"/>
      <c r="S3605" s="2"/>
      <c r="T3605" s="2"/>
      <c r="U3605" s="2"/>
      <c r="V3605" s="2"/>
    </row>
    <row r="3606" spans="1:22" s="127" customFormat="1" x14ac:dyDescent="0.25">
      <c r="A3606"/>
      <c r="B3606"/>
      <c r="C3606"/>
      <c r="D3606"/>
      <c r="E3606"/>
      <c r="F3606"/>
      <c r="G3606"/>
      <c r="H3606"/>
      <c r="I3606"/>
      <c r="J3606"/>
      <c r="K3606"/>
      <c r="L3606"/>
      <c r="M3606" s="2"/>
      <c r="N3606" s="2"/>
      <c r="O3606" s="2"/>
      <c r="P3606" s="2"/>
      <c r="Q3606" s="2"/>
      <c r="R3606" s="2"/>
      <c r="S3606" s="2"/>
      <c r="T3606" s="2"/>
      <c r="U3606" s="2"/>
      <c r="V3606" s="2"/>
    </row>
    <row r="3607" spans="1:22" s="127" customFormat="1" x14ac:dyDescent="0.25">
      <c r="A3607"/>
      <c r="B3607"/>
      <c r="C3607"/>
      <c r="D3607"/>
      <c r="E3607"/>
      <c r="F3607"/>
      <c r="G3607"/>
      <c r="H3607"/>
      <c r="I3607"/>
      <c r="J3607"/>
      <c r="K3607"/>
      <c r="L3607"/>
      <c r="M3607" s="2"/>
      <c r="N3607" s="2"/>
      <c r="O3607" s="2"/>
      <c r="P3607" s="2"/>
      <c r="Q3607" s="2"/>
      <c r="R3607" s="2"/>
      <c r="S3607" s="2"/>
      <c r="T3607" s="2"/>
      <c r="U3607" s="2"/>
      <c r="V3607" s="2"/>
    </row>
    <row r="3608" spans="1:22" s="127" customFormat="1" x14ac:dyDescent="0.25">
      <c r="A3608"/>
      <c r="B3608"/>
      <c r="C3608"/>
      <c r="D3608"/>
      <c r="E3608"/>
      <c r="F3608"/>
      <c r="G3608"/>
      <c r="H3608"/>
      <c r="I3608"/>
      <c r="J3608"/>
      <c r="K3608"/>
      <c r="L3608"/>
      <c r="M3608" s="2"/>
      <c r="N3608" s="2"/>
      <c r="O3608" s="2"/>
      <c r="P3608" s="2"/>
      <c r="Q3608" s="2"/>
      <c r="R3608" s="2"/>
      <c r="S3608" s="2"/>
      <c r="T3608" s="2"/>
      <c r="U3608" s="2"/>
      <c r="V3608" s="2"/>
    </row>
    <row r="3609" spans="1:22" s="127" customFormat="1" x14ac:dyDescent="0.25">
      <c r="A3609"/>
      <c r="B3609"/>
      <c r="C3609"/>
      <c r="D3609"/>
      <c r="E3609"/>
      <c r="F3609"/>
      <c r="G3609"/>
      <c r="H3609"/>
      <c r="I3609"/>
      <c r="J3609"/>
      <c r="K3609"/>
      <c r="L3609"/>
      <c r="M3609" s="2"/>
      <c r="N3609" s="2"/>
      <c r="O3609" s="2"/>
      <c r="P3609" s="2"/>
      <c r="Q3609" s="2"/>
      <c r="R3609" s="2"/>
      <c r="S3609" s="2"/>
      <c r="T3609" s="2"/>
      <c r="U3609" s="2"/>
      <c r="V3609" s="2"/>
    </row>
    <row r="3610" spans="1:22" s="127" customFormat="1" x14ac:dyDescent="0.25">
      <c r="A3610"/>
      <c r="B3610"/>
      <c r="C3610"/>
      <c r="D3610"/>
      <c r="E3610"/>
      <c r="F3610"/>
      <c r="G3610"/>
      <c r="H3610"/>
      <c r="I3610"/>
      <c r="J3610"/>
      <c r="K3610"/>
      <c r="L3610"/>
      <c r="M3610" s="2"/>
      <c r="N3610" s="2"/>
      <c r="O3610" s="2"/>
      <c r="P3610" s="2"/>
      <c r="Q3610" s="2"/>
      <c r="R3610" s="2"/>
      <c r="S3610" s="2"/>
      <c r="T3610" s="2"/>
      <c r="U3610" s="2"/>
      <c r="V3610" s="2"/>
    </row>
    <row r="3611" spans="1:22" s="127" customFormat="1" x14ac:dyDescent="0.25">
      <c r="A3611"/>
      <c r="B3611"/>
      <c r="C3611"/>
      <c r="D3611"/>
      <c r="E3611"/>
      <c r="F3611"/>
      <c r="G3611"/>
      <c r="H3611"/>
      <c r="I3611"/>
      <c r="J3611"/>
      <c r="K3611"/>
      <c r="L3611"/>
      <c r="M3611" s="2"/>
      <c r="N3611" s="2"/>
      <c r="O3611" s="2"/>
      <c r="P3611" s="2"/>
      <c r="Q3611" s="2"/>
      <c r="R3611" s="2"/>
      <c r="S3611" s="2"/>
      <c r="T3611" s="2"/>
      <c r="U3611" s="2"/>
      <c r="V3611" s="2"/>
    </row>
    <row r="3612" spans="1:22" s="127" customFormat="1" x14ac:dyDescent="0.25">
      <c r="A3612"/>
      <c r="B3612"/>
      <c r="C3612"/>
      <c r="D3612"/>
      <c r="E3612"/>
      <c r="F3612"/>
      <c r="G3612"/>
      <c r="H3612"/>
      <c r="I3612"/>
      <c r="J3612"/>
      <c r="K3612"/>
      <c r="L3612"/>
      <c r="M3612" s="2"/>
      <c r="N3612" s="2"/>
      <c r="O3612" s="2"/>
      <c r="P3612" s="2"/>
      <c r="Q3612" s="2"/>
      <c r="R3612" s="2"/>
      <c r="S3612" s="2"/>
      <c r="T3612" s="2"/>
      <c r="U3612" s="2"/>
      <c r="V3612" s="2"/>
    </row>
    <row r="3613" spans="1:22" s="127" customFormat="1" x14ac:dyDescent="0.25">
      <c r="A3613"/>
      <c r="B3613"/>
      <c r="C3613"/>
      <c r="D3613"/>
      <c r="E3613"/>
      <c r="F3613"/>
      <c r="G3613"/>
      <c r="H3613"/>
      <c r="I3613"/>
      <c r="J3613"/>
      <c r="K3613"/>
      <c r="L3613"/>
      <c r="M3613" s="2"/>
      <c r="N3613" s="2"/>
      <c r="O3613" s="2"/>
      <c r="P3613" s="2"/>
      <c r="Q3613" s="2"/>
      <c r="R3613" s="2"/>
      <c r="S3613" s="2"/>
      <c r="T3613" s="2"/>
      <c r="U3613" s="2"/>
      <c r="V3613" s="2"/>
    </row>
    <row r="3614" spans="1:22" s="127" customFormat="1" x14ac:dyDescent="0.25">
      <c r="A3614"/>
      <c r="B3614"/>
      <c r="C3614"/>
      <c r="D3614"/>
      <c r="E3614"/>
      <c r="F3614"/>
      <c r="G3614"/>
      <c r="H3614"/>
      <c r="I3614"/>
      <c r="J3614"/>
      <c r="K3614"/>
      <c r="L3614"/>
      <c r="M3614" s="2"/>
      <c r="N3614" s="2"/>
      <c r="O3614" s="2"/>
      <c r="P3614" s="2"/>
      <c r="Q3614" s="2"/>
      <c r="R3614" s="2"/>
      <c r="S3614" s="2"/>
      <c r="T3614" s="2"/>
      <c r="U3614" s="2"/>
      <c r="V3614" s="2"/>
    </row>
    <row r="3615" spans="1:22" s="127" customFormat="1" x14ac:dyDescent="0.25">
      <c r="A3615"/>
      <c r="B3615"/>
      <c r="C3615"/>
      <c r="D3615"/>
      <c r="E3615"/>
      <c r="F3615"/>
      <c r="G3615"/>
      <c r="H3615"/>
      <c r="I3615"/>
      <c r="J3615"/>
      <c r="K3615"/>
      <c r="L3615"/>
      <c r="M3615" s="2"/>
      <c r="N3615" s="2"/>
      <c r="O3615" s="2"/>
      <c r="P3615" s="2"/>
      <c r="Q3615" s="2"/>
      <c r="R3615" s="2"/>
      <c r="S3615" s="2"/>
      <c r="T3615" s="2"/>
      <c r="U3615" s="2"/>
      <c r="V3615" s="2"/>
    </row>
    <row r="3616" spans="1:22" s="127" customFormat="1" x14ac:dyDescent="0.25">
      <c r="A3616"/>
      <c r="B3616"/>
      <c r="C3616"/>
      <c r="D3616"/>
      <c r="E3616"/>
      <c r="F3616"/>
      <c r="G3616"/>
      <c r="H3616"/>
      <c r="I3616"/>
      <c r="J3616"/>
      <c r="K3616"/>
      <c r="L3616"/>
      <c r="M3616" s="2"/>
      <c r="N3616" s="2"/>
      <c r="O3616" s="2"/>
      <c r="P3616" s="2"/>
      <c r="Q3616" s="2"/>
      <c r="R3616" s="2"/>
      <c r="S3616" s="2"/>
      <c r="T3616" s="2"/>
      <c r="U3616" s="2"/>
      <c r="V3616" s="2"/>
    </row>
    <row r="3617" spans="1:22" s="127" customFormat="1" x14ac:dyDescent="0.25">
      <c r="A3617"/>
      <c r="B3617"/>
      <c r="C3617"/>
      <c r="D3617"/>
      <c r="E3617"/>
      <c r="F3617"/>
      <c r="G3617"/>
      <c r="H3617"/>
      <c r="I3617"/>
      <c r="J3617"/>
      <c r="K3617"/>
      <c r="L3617"/>
      <c r="M3617" s="2"/>
      <c r="N3617" s="2"/>
      <c r="O3617" s="2"/>
      <c r="P3617" s="2"/>
      <c r="Q3617" s="2"/>
      <c r="R3617" s="2"/>
      <c r="S3617" s="2"/>
      <c r="T3617" s="2"/>
      <c r="U3617" s="2"/>
      <c r="V3617" s="2"/>
    </row>
    <row r="3618" spans="1:22" s="127" customFormat="1" x14ac:dyDescent="0.25">
      <c r="A3618"/>
      <c r="B3618"/>
      <c r="C3618"/>
      <c r="D3618"/>
      <c r="E3618"/>
      <c r="F3618"/>
      <c r="G3618"/>
      <c r="H3618"/>
      <c r="I3618"/>
      <c r="J3618"/>
      <c r="K3618"/>
      <c r="L3618"/>
      <c r="M3618" s="2"/>
      <c r="N3618" s="2"/>
      <c r="O3618" s="2"/>
      <c r="P3618" s="2"/>
      <c r="Q3618" s="2"/>
      <c r="R3618" s="2"/>
      <c r="S3618" s="2"/>
      <c r="T3618" s="2"/>
      <c r="U3618" s="2"/>
      <c r="V3618" s="2"/>
    </row>
    <row r="3619" spans="1:22" s="127" customFormat="1" x14ac:dyDescent="0.25">
      <c r="A3619"/>
      <c r="B3619"/>
      <c r="C3619"/>
      <c r="D3619"/>
      <c r="E3619"/>
      <c r="F3619"/>
      <c r="G3619"/>
      <c r="H3619"/>
      <c r="I3619"/>
      <c r="J3619"/>
      <c r="K3619"/>
      <c r="L3619"/>
      <c r="M3619" s="2"/>
      <c r="N3619" s="2"/>
      <c r="O3619" s="2"/>
      <c r="P3619" s="2"/>
      <c r="Q3619" s="2"/>
      <c r="R3619" s="2"/>
      <c r="S3619" s="2"/>
      <c r="T3619" s="2"/>
      <c r="U3619" s="2"/>
      <c r="V3619" s="2"/>
    </row>
    <row r="3620" spans="1:22" s="127" customFormat="1" x14ac:dyDescent="0.25">
      <c r="A3620"/>
      <c r="B3620"/>
      <c r="C3620"/>
      <c r="D3620"/>
      <c r="E3620"/>
      <c r="F3620"/>
      <c r="G3620"/>
      <c r="H3620"/>
      <c r="I3620"/>
      <c r="J3620"/>
      <c r="K3620"/>
      <c r="L3620"/>
      <c r="M3620" s="2"/>
      <c r="N3620" s="2"/>
      <c r="O3620" s="2"/>
      <c r="P3620" s="2"/>
      <c r="Q3620" s="2"/>
      <c r="R3620" s="2"/>
      <c r="S3620" s="2"/>
      <c r="T3620" s="2"/>
      <c r="U3620" s="2"/>
      <c r="V3620" s="2"/>
    </row>
    <row r="3621" spans="1:22" s="127" customFormat="1" x14ac:dyDescent="0.25">
      <c r="A3621"/>
      <c r="B3621"/>
      <c r="C3621"/>
      <c r="D3621"/>
      <c r="E3621"/>
      <c r="F3621"/>
      <c r="G3621"/>
      <c r="H3621"/>
      <c r="I3621"/>
      <c r="J3621"/>
      <c r="K3621"/>
      <c r="L3621"/>
      <c r="M3621" s="2"/>
      <c r="N3621" s="2"/>
      <c r="O3621" s="2"/>
      <c r="P3621" s="2"/>
      <c r="Q3621" s="2"/>
      <c r="R3621" s="2"/>
      <c r="S3621" s="2"/>
      <c r="T3621" s="2"/>
      <c r="U3621" s="2"/>
      <c r="V3621" s="2"/>
    </row>
    <row r="3622" spans="1:22" s="127" customFormat="1" x14ac:dyDescent="0.25">
      <c r="A3622"/>
      <c r="B3622"/>
      <c r="C3622"/>
      <c r="D3622"/>
      <c r="E3622"/>
      <c r="F3622"/>
      <c r="G3622"/>
      <c r="H3622"/>
      <c r="I3622"/>
      <c r="J3622"/>
      <c r="K3622"/>
      <c r="L3622"/>
      <c r="M3622" s="2"/>
      <c r="N3622" s="2"/>
      <c r="O3622" s="2"/>
      <c r="P3622" s="2"/>
      <c r="Q3622" s="2"/>
      <c r="R3622" s="2"/>
      <c r="S3622" s="2"/>
      <c r="T3622" s="2"/>
      <c r="U3622" s="2"/>
      <c r="V3622" s="2"/>
    </row>
    <row r="3623" spans="1:22" s="127" customFormat="1" x14ac:dyDescent="0.25">
      <c r="A3623"/>
      <c r="B3623"/>
      <c r="C3623"/>
      <c r="D3623"/>
      <c r="E3623"/>
      <c r="F3623"/>
      <c r="G3623"/>
      <c r="H3623"/>
      <c r="I3623"/>
      <c r="J3623"/>
      <c r="K3623"/>
      <c r="L3623"/>
      <c r="M3623" s="2"/>
      <c r="N3623" s="2"/>
      <c r="O3623" s="2"/>
      <c r="P3623" s="2"/>
      <c r="Q3623" s="2"/>
      <c r="R3623" s="2"/>
      <c r="S3623" s="2"/>
      <c r="T3623" s="2"/>
      <c r="U3623" s="2"/>
      <c r="V3623" s="2"/>
    </row>
    <row r="3624" spans="1:22" s="127" customFormat="1" x14ac:dyDescent="0.25">
      <c r="A3624"/>
      <c r="B3624"/>
      <c r="C3624"/>
      <c r="D3624"/>
      <c r="E3624"/>
      <c r="F3624"/>
      <c r="G3624"/>
      <c r="H3624"/>
      <c r="I3624"/>
      <c r="J3624"/>
      <c r="K3624"/>
      <c r="L3624"/>
      <c r="M3624" s="2"/>
      <c r="N3624" s="2"/>
      <c r="O3624" s="2"/>
      <c r="P3624" s="2"/>
      <c r="Q3624" s="2"/>
      <c r="R3624" s="2"/>
      <c r="S3624" s="2"/>
      <c r="T3624" s="2"/>
      <c r="U3624" s="2"/>
      <c r="V3624" s="2"/>
    </row>
    <row r="3625" spans="1:22" s="127" customFormat="1" x14ac:dyDescent="0.25">
      <c r="A3625"/>
      <c r="B3625"/>
      <c r="C3625"/>
      <c r="D3625"/>
      <c r="E3625"/>
      <c r="F3625"/>
      <c r="G3625"/>
      <c r="H3625"/>
      <c r="I3625"/>
      <c r="J3625"/>
      <c r="K3625"/>
      <c r="L3625"/>
      <c r="M3625" s="2"/>
      <c r="N3625" s="2"/>
      <c r="O3625" s="2"/>
      <c r="P3625" s="2"/>
      <c r="Q3625" s="2"/>
      <c r="R3625" s="2"/>
      <c r="S3625" s="2"/>
      <c r="T3625" s="2"/>
      <c r="U3625" s="2"/>
      <c r="V3625" s="2"/>
    </row>
    <row r="3626" spans="1:22" s="127" customFormat="1" x14ac:dyDescent="0.25">
      <c r="A3626"/>
      <c r="B3626"/>
      <c r="C3626"/>
      <c r="D3626"/>
      <c r="E3626"/>
      <c r="F3626"/>
      <c r="G3626"/>
      <c r="H3626"/>
      <c r="I3626"/>
      <c r="J3626"/>
      <c r="K3626"/>
      <c r="L3626"/>
      <c r="M3626" s="2"/>
      <c r="N3626" s="2"/>
      <c r="O3626" s="2"/>
      <c r="P3626" s="2"/>
      <c r="Q3626" s="2"/>
      <c r="R3626" s="2"/>
      <c r="S3626" s="2"/>
      <c r="T3626" s="2"/>
      <c r="U3626" s="2"/>
      <c r="V3626" s="2"/>
    </row>
    <row r="3627" spans="1:22" s="127" customFormat="1" x14ac:dyDescent="0.25">
      <c r="A3627"/>
      <c r="B3627"/>
      <c r="C3627"/>
      <c r="D3627"/>
      <c r="E3627"/>
      <c r="F3627"/>
      <c r="G3627"/>
      <c r="H3627"/>
      <c r="I3627"/>
      <c r="J3627"/>
      <c r="K3627"/>
      <c r="L3627"/>
      <c r="M3627" s="2"/>
      <c r="N3627" s="2"/>
      <c r="O3627" s="2"/>
      <c r="P3627" s="2"/>
      <c r="Q3627" s="2"/>
      <c r="R3627" s="2"/>
      <c r="S3627" s="2"/>
      <c r="T3627" s="2"/>
      <c r="U3627" s="2"/>
      <c r="V3627" s="2"/>
    </row>
    <row r="3628" spans="1:22" s="127" customFormat="1" x14ac:dyDescent="0.25">
      <c r="A3628"/>
      <c r="B3628"/>
      <c r="C3628"/>
      <c r="D3628"/>
      <c r="E3628"/>
      <c r="F3628"/>
      <c r="G3628"/>
      <c r="H3628"/>
      <c r="I3628"/>
      <c r="J3628"/>
      <c r="K3628"/>
      <c r="L3628"/>
      <c r="M3628" s="2"/>
      <c r="N3628" s="2"/>
      <c r="O3628" s="2"/>
      <c r="P3628" s="2"/>
      <c r="Q3628" s="2"/>
      <c r="R3628" s="2"/>
      <c r="S3628" s="2"/>
      <c r="T3628" s="2"/>
      <c r="U3628" s="2"/>
      <c r="V3628" s="2"/>
    </row>
    <row r="3629" spans="1:22" s="127" customFormat="1" x14ac:dyDescent="0.25">
      <c r="A3629"/>
      <c r="B3629"/>
      <c r="C3629"/>
      <c r="D3629"/>
      <c r="E3629"/>
      <c r="F3629"/>
      <c r="G3629"/>
      <c r="H3629"/>
      <c r="I3629"/>
      <c r="J3629"/>
      <c r="K3629"/>
      <c r="L3629"/>
      <c r="M3629" s="2"/>
      <c r="N3629" s="2"/>
      <c r="O3629" s="2"/>
      <c r="P3629" s="2"/>
      <c r="Q3629" s="2"/>
      <c r="R3629" s="2"/>
      <c r="S3629" s="2"/>
      <c r="T3629" s="2"/>
      <c r="U3629" s="2"/>
      <c r="V3629" s="2"/>
    </row>
    <row r="3630" spans="1:22" s="127" customFormat="1" x14ac:dyDescent="0.25">
      <c r="A3630"/>
      <c r="B3630"/>
      <c r="C3630"/>
      <c r="D3630"/>
      <c r="E3630"/>
      <c r="F3630"/>
      <c r="G3630"/>
      <c r="H3630"/>
      <c r="I3630"/>
      <c r="J3630"/>
      <c r="K3630"/>
      <c r="L3630"/>
      <c r="M3630" s="2"/>
      <c r="N3630" s="2"/>
      <c r="O3630" s="2"/>
      <c r="P3630" s="2"/>
      <c r="Q3630" s="2"/>
      <c r="R3630" s="2"/>
      <c r="S3630" s="2"/>
      <c r="T3630" s="2"/>
      <c r="U3630" s="2"/>
      <c r="V3630" s="2"/>
    </row>
    <row r="3631" spans="1:22" s="127" customFormat="1" x14ac:dyDescent="0.25">
      <c r="A3631"/>
      <c r="B3631"/>
      <c r="C3631"/>
      <c r="D3631"/>
      <c r="E3631"/>
      <c r="F3631"/>
      <c r="G3631"/>
      <c r="H3631"/>
      <c r="I3631"/>
      <c r="J3631"/>
      <c r="K3631"/>
      <c r="L3631"/>
      <c r="M3631" s="2"/>
      <c r="N3631" s="2"/>
      <c r="O3631" s="2"/>
      <c r="P3631" s="2"/>
      <c r="Q3631" s="2"/>
      <c r="R3631" s="2"/>
      <c r="S3631" s="2"/>
      <c r="T3631" s="2"/>
      <c r="U3631" s="2"/>
      <c r="V3631" s="2"/>
    </row>
    <row r="3632" spans="1:22" s="127" customFormat="1" x14ac:dyDescent="0.25">
      <c r="A3632"/>
      <c r="B3632"/>
      <c r="C3632"/>
      <c r="D3632"/>
      <c r="E3632"/>
      <c r="F3632"/>
      <c r="G3632"/>
      <c r="H3632"/>
      <c r="I3632"/>
      <c r="J3632"/>
      <c r="K3632"/>
      <c r="L3632"/>
      <c r="M3632" s="2"/>
      <c r="N3632" s="2"/>
      <c r="O3632" s="2"/>
      <c r="P3632" s="2"/>
      <c r="Q3632" s="2"/>
      <c r="R3632" s="2"/>
      <c r="S3632" s="2"/>
      <c r="T3632" s="2"/>
      <c r="U3632" s="2"/>
      <c r="V3632" s="2"/>
    </row>
    <row r="3633" spans="1:22" s="127" customFormat="1" x14ac:dyDescent="0.25">
      <c r="A3633"/>
      <c r="B3633"/>
      <c r="C3633"/>
      <c r="D3633"/>
      <c r="E3633"/>
      <c r="F3633"/>
      <c r="G3633"/>
      <c r="H3633"/>
      <c r="I3633"/>
      <c r="J3633"/>
      <c r="K3633"/>
      <c r="L3633"/>
      <c r="M3633" s="2"/>
      <c r="N3633" s="2"/>
      <c r="O3633" s="2"/>
      <c r="P3633" s="2"/>
      <c r="Q3633" s="2"/>
      <c r="R3633" s="2"/>
      <c r="S3633" s="2"/>
      <c r="T3633" s="2"/>
      <c r="U3633" s="2"/>
      <c r="V3633" s="2"/>
    </row>
    <row r="3634" spans="1:22" s="127" customFormat="1" x14ac:dyDescent="0.25">
      <c r="A3634"/>
      <c r="B3634"/>
      <c r="C3634"/>
      <c r="D3634"/>
      <c r="E3634"/>
      <c r="F3634"/>
      <c r="G3634"/>
      <c r="H3634"/>
      <c r="I3634"/>
      <c r="J3634"/>
      <c r="K3634"/>
      <c r="L3634"/>
      <c r="M3634" s="2"/>
      <c r="N3634" s="2"/>
      <c r="O3634" s="2"/>
      <c r="P3634" s="2"/>
      <c r="Q3634" s="2"/>
      <c r="R3634" s="2"/>
      <c r="S3634" s="2"/>
      <c r="T3634" s="2"/>
      <c r="U3634" s="2"/>
      <c r="V3634" s="2"/>
    </row>
    <row r="3635" spans="1:22" s="127" customFormat="1" x14ac:dyDescent="0.25">
      <c r="A3635"/>
      <c r="B3635"/>
      <c r="C3635"/>
      <c r="D3635"/>
      <c r="E3635"/>
      <c r="F3635"/>
      <c r="G3635"/>
      <c r="H3635"/>
      <c r="I3635"/>
      <c r="J3635"/>
      <c r="K3635"/>
      <c r="L3635"/>
      <c r="M3635" s="2"/>
      <c r="N3635" s="2"/>
      <c r="O3635" s="2"/>
      <c r="P3635" s="2"/>
      <c r="Q3635" s="2"/>
      <c r="R3635" s="2"/>
      <c r="S3635" s="2"/>
      <c r="T3635" s="2"/>
      <c r="U3635" s="2"/>
      <c r="V3635" s="2"/>
    </row>
    <row r="3636" spans="1:22" s="127" customFormat="1" x14ac:dyDescent="0.25">
      <c r="A3636"/>
      <c r="B3636"/>
      <c r="C3636"/>
      <c r="D3636"/>
      <c r="E3636"/>
      <c r="F3636"/>
      <c r="G3636"/>
      <c r="H3636"/>
      <c r="I3636"/>
      <c r="J3636"/>
      <c r="K3636"/>
      <c r="L3636"/>
      <c r="M3636" s="2"/>
      <c r="N3636" s="2"/>
      <c r="O3636" s="2"/>
      <c r="P3636" s="2"/>
      <c r="Q3636" s="2"/>
      <c r="R3636" s="2"/>
      <c r="S3636" s="2"/>
      <c r="T3636" s="2"/>
      <c r="U3636" s="2"/>
      <c r="V3636" s="2"/>
    </row>
    <row r="3637" spans="1:22" s="127" customFormat="1" x14ac:dyDescent="0.25">
      <c r="A3637"/>
      <c r="B3637"/>
      <c r="C3637"/>
      <c r="D3637"/>
      <c r="E3637"/>
      <c r="F3637"/>
      <c r="G3637"/>
      <c r="H3637"/>
      <c r="I3637"/>
      <c r="J3637"/>
      <c r="K3637"/>
      <c r="L3637"/>
      <c r="M3637" s="2"/>
      <c r="N3637" s="2"/>
      <c r="O3637" s="2"/>
      <c r="P3637" s="2"/>
      <c r="Q3637" s="2"/>
      <c r="R3637" s="2"/>
      <c r="S3637" s="2"/>
      <c r="T3637" s="2"/>
      <c r="U3637" s="2"/>
      <c r="V3637" s="2"/>
    </row>
    <row r="3638" spans="1:22" s="127" customFormat="1" x14ac:dyDescent="0.25">
      <c r="A3638"/>
      <c r="B3638"/>
      <c r="C3638"/>
      <c r="D3638"/>
      <c r="E3638"/>
      <c r="F3638"/>
      <c r="G3638"/>
      <c r="H3638"/>
      <c r="I3638"/>
      <c r="J3638"/>
      <c r="K3638"/>
      <c r="L3638"/>
      <c r="M3638" s="2"/>
      <c r="N3638" s="2"/>
      <c r="O3638" s="2"/>
      <c r="P3638" s="2"/>
      <c r="Q3638" s="2"/>
      <c r="R3638" s="2"/>
      <c r="S3638" s="2"/>
      <c r="T3638" s="2"/>
      <c r="U3638" s="2"/>
      <c r="V3638" s="2"/>
    </row>
    <row r="3639" spans="1:22" s="127" customFormat="1" x14ac:dyDescent="0.25">
      <c r="A3639"/>
      <c r="B3639"/>
      <c r="C3639"/>
      <c r="D3639"/>
      <c r="E3639"/>
      <c r="F3639"/>
      <c r="G3639"/>
      <c r="H3639"/>
      <c r="I3639"/>
      <c r="J3639"/>
      <c r="K3639"/>
      <c r="L3639"/>
      <c r="M3639" s="2"/>
      <c r="N3639" s="2"/>
      <c r="O3639" s="2"/>
      <c r="P3639" s="2"/>
      <c r="Q3639" s="2"/>
      <c r="R3639" s="2"/>
      <c r="S3639" s="2"/>
      <c r="T3639" s="2"/>
      <c r="U3639" s="2"/>
      <c r="V3639" s="2"/>
    </row>
    <row r="3640" spans="1:22" s="127" customFormat="1" x14ac:dyDescent="0.25">
      <c r="A3640"/>
      <c r="B3640"/>
      <c r="C3640"/>
      <c r="D3640"/>
      <c r="E3640"/>
      <c r="F3640"/>
      <c r="G3640"/>
      <c r="H3640"/>
      <c r="I3640"/>
      <c r="J3640"/>
      <c r="K3640"/>
      <c r="L3640"/>
      <c r="M3640" s="2"/>
      <c r="N3640" s="2"/>
      <c r="O3640" s="2"/>
      <c r="P3640" s="2"/>
      <c r="Q3640" s="2"/>
      <c r="R3640" s="2"/>
      <c r="S3640" s="2"/>
      <c r="T3640" s="2"/>
      <c r="U3640" s="2"/>
      <c r="V3640" s="2"/>
    </row>
    <row r="3641" spans="1:22" s="127" customFormat="1" x14ac:dyDescent="0.25">
      <c r="A3641"/>
      <c r="B3641"/>
      <c r="C3641"/>
      <c r="D3641"/>
      <c r="E3641"/>
      <c r="F3641"/>
      <c r="G3641"/>
      <c r="H3641"/>
      <c r="I3641"/>
      <c r="J3641"/>
      <c r="K3641"/>
      <c r="L3641"/>
      <c r="M3641" s="2"/>
      <c r="N3641" s="2"/>
      <c r="O3641" s="2"/>
      <c r="P3641" s="2"/>
      <c r="Q3641" s="2"/>
      <c r="R3641" s="2"/>
      <c r="S3641" s="2"/>
      <c r="T3641" s="2"/>
      <c r="U3641" s="2"/>
      <c r="V3641" s="2"/>
    </row>
    <row r="3642" spans="1:22" s="127" customFormat="1" x14ac:dyDescent="0.25">
      <c r="A3642"/>
      <c r="B3642"/>
      <c r="C3642"/>
      <c r="D3642"/>
      <c r="E3642"/>
      <c r="F3642"/>
      <c r="G3642"/>
      <c r="H3642"/>
      <c r="I3642"/>
      <c r="J3642"/>
      <c r="K3642"/>
      <c r="L3642"/>
      <c r="M3642" s="2"/>
      <c r="N3642" s="2"/>
      <c r="O3642" s="2"/>
      <c r="P3642" s="2"/>
      <c r="Q3642" s="2"/>
      <c r="R3642" s="2"/>
      <c r="S3642" s="2"/>
      <c r="T3642" s="2"/>
      <c r="U3642" s="2"/>
      <c r="V3642" s="2"/>
    </row>
    <row r="3643" spans="1:22" s="127" customFormat="1" x14ac:dyDescent="0.25">
      <c r="A3643"/>
      <c r="B3643"/>
      <c r="C3643"/>
      <c r="D3643"/>
      <c r="E3643"/>
      <c r="F3643"/>
      <c r="G3643"/>
      <c r="H3643"/>
      <c r="I3643"/>
      <c r="J3643"/>
      <c r="K3643"/>
      <c r="L3643"/>
      <c r="M3643" s="2"/>
      <c r="N3643" s="2"/>
      <c r="O3643" s="2"/>
      <c r="P3643" s="2"/>
      <c r="Q3643" s="2"/>
      <c r="R3643" s="2"/>
      <c r="S3643" s="2"/>
      <c r="T3643" s="2"/>
      <c r="U3643" s="2"/>
      <c r="V3643" s="2"/>
    </row>
    <row r="3644" spans="1:22" s="127" customFormat="1" x14ac:dyDescent="0.25">
      <c r="A3644"/>
      <c r="B3644"/>
      <c r="C3644"/>
      <c r="D3644"/>
      <c r="E3644"/>
      <c r="F3644"/>
      <c r="G3644"/>
      <c r="H3644"/>
      <c r="I3644"/>
      <c r="J3644"/>
      <c r="K3644"/>
      <c r="L3644"/>
      <c r="M3644" s="2"/>
      <c r="N3644" s="2"/>
      <c r="O3644" s="2"/>
      <c r="P3644" s="2"/>
      <c r="Q3644" s="2"/>
      <c r="R3644" s="2"/>
      <c r="S3644" s="2"/>
      <c r="T3644" s="2"/>
      <c r="U3644" s="2"/>
      <c r="V3644" s="2"/>
    </row>
    <row r="3645" spans="1:22" s="127" customFormat="1" x14ac:dyDescent="0.25">
      <c r="A3645"/>
      <c r="B3645"/>
      <c r="C3645"/>
      <c r="D3645"/>
      <c r="E3645"/>
      <c r="F3645"/>
      <c r="G3645"/>
      <c r="H3645"/>
      <c r="I3645"/>
      <c r="J3645"/>
      <c r="K3645"/>
      <c r="L3645"/>
      <c r="M3645" s="2"/>
      <c r="N3645" s="2"/>
      <c r="O3645" s="2"/>
      <c r="P3645" s="2"/>
      <c r="Q3645" s="2"/>
      <c r="R3645" s="2"/>
      <c r="S3645" s="2"/>
      <c r="T3645" s="2"/>
      <c r="U3645" s="2"/>
      <c r="V3645" s="2"/>
    </row>
    <row r="3646" spans="1:22" s="127" customFormat="1" x14ac:dyDescent="0.25">
      <c r="A3646"/>
      <c r="B3646"/>
      <c r="C3646"/>
      <c r="D3646"/>
      <c r="E3646"/>
      <c r="F3646"/>
      <c r="G3646"/>
      <c r="H3646"/>
      <c r="I3646"/>
      <c r="J3646"/>
      <c r="K3646"/>
      <c r="L3646"/>
      <c r="M3646" s="2"/>
      <c r="N3646" s="2"/>
      <c r="O3646" s="2"/>
      <c r="P3646" s="2"/>
      <c r="Q3646" s="2"/>
      <c r="R3646" s="2"/>
      <c r="S3646" s="2"/>
      <c r="T3646" s="2"/>
      <c r="U3646" s="2"/>
      <c r="V3646" s="2"/>
    </row>
    <row r="3647" spans="1:22" s="127" customFormat="1" x14ac:dyDescent="0.25">
      <c r="A3647"/>
      <c r="B3647"/>
      <c r="C3647"/>
      <c r="D3647"/>
      <c r="E3647"/>
      <c r="F3647"/>
      <c r="G3647"/>
      <c r="H3647"/>
      <c r="I3647"/>
      <c r="J3647"/>
      <c r="K3647"/>
      <c r="L3647"/>
      <c r="M3647" s="2"/>
      <c r="N3647" s="2"/>
      <c r="O3647" s="2"/>
      <c r="P3647" s="2"/>
      <c r="Q3647" s="2"/>
      <c r="R3647" s="2"/>
      <c r="S3647" s="2"/>
      <c r="T3647" s="2"/>
      <c r="U3647" s="2"/>
      <c r="V3647" s="2"/>
    </row>
    <row r="3648" spans="1:22" s="127" customFormat="1" x14ac:dyDescent="0.25">
      <c r="A3648"/>
      <c r="B3648"/>
      <c r="C3648"/>
      <c r="D3648"/>
      <c r="E3648"/>
      <c r="F3648"/>
      <c r="G3648"/>
      <c r="H3648"/>
      <c r="I3648"/>
      <c r="J3648"/>
      <c r="K3648"/>
      <c r="L3648"/>
      <c r="M3648" s="2"/>
      <c r="N3648" s="2"/>
      <c r="O3648" s="2"/>
      <c r="P3648" s="2"/>
      <c r="Q3648" s="2"/>
      <c r="R3648" s="2"/>
      <c r="S3648" s="2"/>
      <c r="T3648" s="2"/>
      <c r="U3648" s="2"/>
      <c r="V3648" s="2"/>
    </row>
    <row r="3649" spans="1:22" s="127" customFormat="1" x14ac:dyDescent="0.25">
      <c r="A3649"/>
      <c r="B3649"/>
      <c r="C3649"/>
      <c r="D3649"/>
      <c r="E3649"/>
      <c r="F3649"/>
      <c r="G3649"/>
      <c r="H3649"/>
      <c r="I3649"/>
      <c r="J3649"/>
      <c r="K3649"/>
      <c r="L3649"/>
      <c r="M3649" s="2"/>
      <c r="N3649" s="2"/>
      <c r="O3649" s="2"/>
      <c r="P3649" s="2"/>
      <c r="Q3649" s="2"/>
      <c r="R3649" s="2"/>
      <c r="S3649" s="2"/>
      <c r="T3649" s="2"/>
      <c r="U3649" s="2"/>
      <c r="V3649" s="2"/>
    </row>
    <row r="3650" spans="1:22" s="127" customFormat="1" x14ac:dyDescent="0.25">
      <c r="A3650"/>
      <c r="B3650"/>
      <c r="C3650"/>
      <c r="D3650"/>
      <c r="E3650"/>
      <c r="F3650"/>
      <c r="G3650"/>
      <c r="H3650"/>
      <c r="I3650"/>
      <c r="J3650"/>
      <c r="K3650"/>
      <c r="L3650"/>
      <c r="M3650" s="2"/>
      <c r="N3650" s="2"/>
      <c r="O3650" s="2"/>
      <c r="P3650" s="2"/>
      <c r="Q3650" s="2"/>
      <c r="R3650" s="2"/>
      <c r="S3650" s="2"/>
      <c r="T3650" s="2"/>
      <c r="U3650" s="2"/>
      <c r="V3650" s="2"/>
    </row>
    <row r="3651" spans="1:22" s="127" customFormat="1" x14ac:dyDescent="0.25">
      <c r="A3651"/>
      <c r="B3651"/>
      <c r="C3651"/>
      <c r="D3651"/>
      <c r="E3651"/>
      <c r="F3651"/>
      <c r="G3651"/>
      <c r="H3651"/>
      <c r="I3651"/>
      <c r="J3651"/>
      <c r="K3651"/>
      <c r="L3651"/>
      <c r="M3651" s="2"/>
      <c r="N3651" s="2"/>
      <c r="O3651" s="2"/>
      <c r="P3651" s="2"/>
      <c r="Q3651" s="2"/>
      <c r="R3651" s="2"/>
      <c r="S3651" s="2"/>
      <c r="T3651" s="2"/>
      <c r="U3651" s="2"/>
      <c r="V3651" s="2"/>
    </row>
    <row r="3652" spans="1:22" s="127" customFormat="1" x14ac:dyDescent="0.25">
      <c r="A3652"/>
      <c r="B3652"/>
      <c r="C3652"/>
      <c r="D3652"/>
      <c r="E3652"/>
      <c r="F3652"/>
      <c r="G3652"/>
      <c r="H3652"/>
      <c r="I3652"/>
      <c r="J3652"/>
      <c r="K3652"/>
      <c r="L3652"/>
      <c r="M3652" s="2"/>
      <c r="N3652" s="2"/>
      <c r="O3652" s="2"/>
      <c r="P3652" s="2"/>
      <c r="Q3652" s="2"/>
      <c r="R3652" s="2"/>
      <c r="S3652" s="2"/>
      <c r="T3652" s="2"/>
      <c r="U3652" s="2"/>
      <c r="V3652" s="2"/>
    </row>
    <row r="3653" spans="1:22" s="127" customFormat="1" x14ac:dyDescent="0.25">
      <c r="A3653"/>
      <c r="B3653"/>
      <c r="C3653"/>
      <c r="D3653"/>
      <c r="E3653"/>
      <c r="F3653"/>
      <c r="G3653"/>
      <c r="H3653"/>
      <c r="I3653"/>
      <c r="J3653"/>
      <c r="K3653"/>
      <c r="L3653"/>
      <c r="M3653" s="2"/>
      <c r="N3653" s="2"/>
      <c r="O3653" s="2"/>
      <c r="P3653" s="2"/>
      <c r="Q3653" s="2"/>
      <c r="R3653" s="2"/>
      <c r="S3653" s="2"/>
      <c r="T3653" s="2"/>
      <c r="U3653" s="2"/>
      <c r="V3653" s="2"/>
    </row>
    <row r="3654" spans="1:22" s="127" customFormat="1" x14ac:dyDescent="0.25">
      <c r="A3654"/>
      <c r="B3654"/>
      <c r="C3654"/>
      <c r="D3654"/>
      <c r="E3654"/>
      <c r="F3654"/>
      <c r="G3654"/>
      <c r="H3654"/>
      <c r="I3654"/>
      <c r="J3654"/>
      <c r="K3654"/>
      <c r="L3654"/>
      <c r="M3654" s="2"/>
      <c r="N3654" s="2"/>
      <c r="O3654" s="2"/>
      <c r="P3654" s="2"/>
      <c r="Q3654" s="2"/>
      <c r="R3654" s="2"/>
      <c r="S3654" s="2"/>
      <c r="T3654" s="2"/>
      <c r="U3654" s="2"/>
      <c r="V3654" s="2"/>
    </row>
    <row r="3655" spans="1:22" s="127" customFormat="1" x14ac:dyDescent="0.25">
      <c r="A3655"/>
      <c r="B3655"/>
      <c r="C3655"/>
      <c r="D3655"/>
      <c r="E3655"/>
      <c r="F3655"/>
      <c r="G3655"/>
      <c r="H3655"/>
      <c r="I3655"/>
      <c r="J3655"/>
      <c r="K3655"/>
      <c r="L3655"/>
      <c r="M3655" s="2"/>
      <c r="N3655" s="2"/>
      <c r="O3655" s="2"/>
      <c r="P3655" s="2"/>
      <c r="Q3655" s="2"/>
      <c r="R3655" s="2"/>
      <c r="S3655" s="2"/>
      <c r="T3655" s="2"/>
      <c r="U3655" s="2"/>
      <c r="V3655" s="2"/>
    </row>
    <row r="3656" spans="1:22" s="127" customFormat="1" x14ac:dyDescent="0.25">
      <c r="A3656"/>
      <c r="B3656"/>
      <c r="C3656"/>
      <c r="D3656"/>
      <c r="E3656"/>
      <c r="F3656"/>
      <c r="G3656"/>
      <c r="H3656"/>
      <c r="I3656"/>
      <c r="J3656"/>
      <c r="K3656"/>
      <c r="L3656"/>
      <c r="M3656" s="2"/>
      <c r="N3656" s="2"/>
      <c r="O3656" s="2"/>
      <c r="P3656" s="2"/>
      <c r="Q3656" s="2"/>
      <c r="R3656" s="2"/>
      <c r="S3656" s="2"/>
      <c r="T3656" s="2"/>
      <c r="U3656" s="2"/>
      <c r="V3656" s="2"/>
    </row>
    <row r="3657" spans="1:22" s="127" customFormat="1" x14ac:dyDescent="0.25">
      <c r="A3657"/>
      <c r="B3657"/>
      <c r="C3657"/>
      <c r="D3657"/>
      <c r="E3657"/>
      <c r="F3657"/>
      <c r="G3657"/>
      <c r="H3657"/>
      <c r="I3657"/>
      <c r="J3657"/>
      <c r="K3657"/>
      <c r="L3657"/>
      <c r="M3657" s="2"/>
      <c r="N3657" s="2"/>
      <c r="O3657" s="2"/>
      <c r="P3657" s="2"/>
      <c r="Q3657" s="2"/>
      <c r="R3657" s="2"/>
      <c r="S3657" s="2"/>
      <c r="T3657" s="2"/>
      <c r="U3657" s="2"/>
      <c r="V3657" s="2"/>
    </row>
    <row r="3658" spans="1:22" s="127" customFormat="1" x14ac:dyDescent="0.25">
      <c r="A3658"/>
      <c r="B3658"/>
      <c r="C3658"/>
      <c r="D3658"/>
      <c r="E3658"/>
      <c r="F3658"/>
      <c r="G3658"/>
      <c r="H3658"/>
      <c r="I3658"/>
      <c r="J3658"/>
      <c r="K3658"/>
      <c r="L3658"/>
      <c r="M3658" s="2"/>
      <c r="N3658" s="2"/>
      <c r="O3658" s="2"/>
      <c r="P3658" s="2"/>
      <c r="Q3658" s="2"/>
      <c r="R3658" s="2"/>
      <c r="S3658" s="2"/>
      <c r="T3658" s="2"/>
      <c r="U3658" s="2"/>
      <c r="V3658" s="2"/>
    </row>
    <row r="3659" spans="1:22" s="127" customFormat="1" x14ac:dyDescent="0.25">
      <c r="A3659"/>
      <c r="B3659"/>
      <c r="C3659"/>
      <c r="D3659"/>
      <c r="E3659"/>
      <c r="F3659"/>
      <c r="G3659"/>
      <c r="H3659"/>
      <c r="I3659"/>
      <c r="J3659"/>
      <c r="K3659"/>
      <c r="L3659"/>
      <c r="M3659" s="2"/>
      <c r="N3659" s="2"/>
      <c r="O3659" s="2"/>
      <c r="P3659" s="2"/>
      <c r="Q3659" s="2"/>
      <c r="R3659" s="2"/>
      <c r="S3659" s="2"/>
      <c r="T3659" s="2"/>
      <c r="U3659" s="2"/>
      <c r="V3659" s="2"/>
    </row>
    <row r="3660" spans="1:22" s="127" customFormat="1" x14ac:dyDescent="0.25">
      <c r="A3660"/>
      <c r="B3660"/>
      <c r="C3660"/>
      <c r="D3660"/>
      <c r="E3660"/>
      <c r="F3660"/>
      <c r="G3660"/>
      <c r="H3660"/>
      <c r="I3660"/>
      <c r="J3660"/>
      <c r="K3660"/>
      <c r="L3660"/>
      <c r="M3660" s="2"/>
      <c r="N3660" s="2"/>
      <c r="O3660" s="2"/>
      <c r="P3660" s="2"/>
      <c r="Q3660" s="2"/>
      <c r="R3660" s="2"/>
      <c r="S3660" s="2"/>
      <c r="T3660" s="2"/>
      <c r="U3660" s="2"/>
      <c r="V3660" s="2"/>
    </row>
    <row r="3661" spans="1:22" s="127" customFormat="1" x14ac:dyDescent="0.25">
      <c r="A3661"/>
      <c r="B3661"/>
      <c r="C3661"/>
      <c r="D3661"/>
      <c r="E3661"/>
      <c r="F3661"/>
      <c r="G3661"/>
      <c r="H3661"/>
      <c r="I3661"/>
      <c r="J3661"/>
      <c r="K3661"/>
      <c r="L3661"/>
      <c r="M3661" s="2"/>
      <c r="N3661" s="2"/>
      <c r="O3661" s="2"/>
      <c r="P3661" s="2"/>
      <c r="Q3661" s="2"/>
      <c r="R3661" s="2"/>
      <c r="S3661" s="2"/>
      <c r="T3661" s="2"/>
      <c r="U3661" s="2"/>
      <c r="V3661" s="2"/>
    </row>
    <row r="3662" spans="1:22" s="127" customFormat="1" x14ac:dyDescent="0.25">
      <c r="A3662"/>
      <c r="B3662"/>
      <c r="C3662"/>
      <c r="D3662"/>
      <c r="E3662"/>
      <c r="F3662"/>
      <c r="G3662"/>
      <c r="H3662"/>
      <c r="I3662"/>
      <c r="J3662"/>
      <c r="K3662"/>
      <c r="L3662"/>
      <c r="M3662" s="2"/>
      <c r="N3662" s="2"/>
      <c r="O3662" s="2"/>
      <c r="P3662" s="2"/>
      <c r="Q3662" s="2"/>
      <c r="R3662" s="2"/>
      <c r="S3662" s="2"/>
      <c r="T3662" s="2"/>
      <c r="U3662" s="2"/>
      <c r="V3662" s="2"/>
    </row>
    <row r="3663" spans="1:22" s="127" customFormat="1" x14ac:dyDescent="0.25">
      <c r="A3663"/>
      <c r="B3663"/>
      <c r="C3663"/>
      <c r="D3663"/>
      <c r="E3663"/>
      <c r="F3663"/>
      <c r="G3663"/>
      <c r="H3663"/>
      <c r="I3663"/>
      <c r="J3663"/>
      <c r="K3663"/>
      <c r="L3663"/>
      <c r="M3663" s="2"/>
      <c r="N3663" s="2"/>
      <c r="O3663" s="2"/>
      <c r="P3663" s="2"/>
      <c r="Q3663" s="2"/>
      <c r="R3663" s="2"/>
      <c r="S3663" s="2"/>
      <c r="T3663" s="2"/>
      <c r="U3663" s="2"/>
      <c r="V3663" s="2"/>
    </row>
    <row r="3664" spans="1:22" s="127" customFormat="1" x14ac:dyDescent="0.25">
      <c r="A3664"/>
      <c r="B3664"/>
      <c r="C3664"/>
      <c r="D3664"/>
      <c r="E3664"/>
      <c r="F3664"/>
      <c r="G3664"/>
      <c r="H3664"/>
      <c r="I3664"/>
      <c r="J3664"/>
      <c r="K3664"/>
      <c r="L3664"/>
      <c r="M3664" s="2"/>
      <c r="N3664" s="2"/>
      <c r="O3664" s="2"/>
      <c r="P3664" s="2"/>
      <c r="Q3664" s="2"/>
      <c r="R3664" s="2"/>
      <c r="S3664" s="2"/>
      <c r="T3664" s="2"/>
      <c r="U3664" s="2"/>
      <c r="V3664" s="2"/>
    </row>
    <row r="3665" spans="1:22" s="127" customFormat="1" x14ac:dyDescent="0.25">
      <c r="A3665"/>
      <c r="B3665"/>
      <c r="C3665"/>
      <c r="D3665"/>
      <c r="E3665"/>
      <c r="F3665"/>
      <c r="G3665"/>
      <c r="H3665"/>
      <c r="I3665"/>
      <c r="J3665"/>
      <c r="K3665"/>
      <c r="L3665"/>
      <c r="M3665" s="2"/>
      <c r="N3665" s="2"/>
      <c r="O3665" s="2"/>
      <c r="P3665" s="2"/>
      <c r="Q3665" s="2"/>
      <c r="R3665" s="2"/>
      <c r="S3665" s="2"/>
      <c r="T3665" s="2"/>
      <c r="U3665" s="2"/>
      <c r="V3665" s="2"/>
    </row>
    <row r="3666" spans="1:22" s="127" customFormat="1" x14ac:dyDescent="0.25">
      <c r="A3666"/>
      <c r="B3666"/>
      <c r="C3666"/>
      <c r="D3666"/>
      <c r="E3666"/>
      <c r="F3666"/>
      <c r="G3666"/>
      <c r="H3666"/>
      <c r="I3666"/>
      <c r="J3666"/>
      <c r="K3666"/>
      <c r="L3666"/>
      <c r="M3666" s="2"/>
      <c r="N3666" s="2"/>
      <c r="O3666" s="2"/>
      <c r="P3666" s="2"/>
      <c r="Q3666" s="2"/>
      <c r="R3666" s="2"/>
      <c r="S3666" s="2"/>
      <c r="T3666" s="2"/>
      <c r="U3666" s="2"/>
      <c r="V3666" s="2"/>
    </row>
    <row r="3667" spans="1:22" s="127" customFormat="1" x14ac:dyDescent="0.25">
      <c r="A3667"/>
      <c r="B3667"/>
      <c r="C3667"/>
      <c r="D3667"/>
      <c r="E3667"/>
      <c r="F3667"/>
      <c r="G3667"/>
      <c r="H3667"/>
      <c r="I3667"/>
      <c r="J3667"/>
      <c r="K3667"/>
      <c r="L3667"/>
      <c r="M3667" s="2"/>
      <c r="N3667" s="2"/>
      <c r="O3667" s="2"/>
      <c r="P3667" s="2"/>
      <c r="Q3667" s="2"/>
      <c r="R3667" s="2"/>
      <c r="S3667" s="2"/>
      <c r="T3667" s="2"/>
      <c r="U3667" s="2"/>
      <c r="V3667" s="2"/>
    </row>
    <row r="3668" spans="1:22" s="127" customFormat="1" x14ac:dyDescent="0.25">
      <c r="A3668"/>
      <c r="B3668"/>
      <c r="C3668"/>
      <c r="D3668"/>
      <c r="E3668"/>
      <c r="F3668"/>
      <c r="G3668"/>
      <c r="H3668"/>
      <c r="I3668"/>
      <c r="J3668"/>
      <c r="K3668"/>
      <c r="L3668"/>
      <c r="M3668" s="2"/>
      <c r="N3668" s="2"/>
      <c r="O3668" s="2"/>
      <c r="P3668" s="2"/>
      <c r="Q3668" s="2"/>
      <c r="R3668" s="2"/>
      <c r="S3668" s="2"/>
      <c r="T3668" s="2"/>
      <c r="U3668" s="2"/>
      <c r="V3668" s="2"/>
    </row>
    <row r="3669" spans="1:22" s="127" customFormat="1" x14ac:dyDescent="0.25">
      <c r="A3669"/>
      <c r="B3669"/>
      <c r="C3669"/>
      <c r="D3669"/>
      <c r="E3669"/>
      <c r="F3669"/>
      <c r="G3669"/>
      <c r="H3669"/>
      <c r="I3669"/>
      <c r="J3669"/>
      <c r="K3669"/>
      <c r="L3669"/>
      <c r="M3669" s="2"/>
      <c r="N3669" s="2"/>
      <c r="O3669" s="2"/>
      <c r="P3669" s="2"/>
      <c r="Q3669" s="2"/>
      <c r="R3669" s="2"/>
      <c r="S3669" s="2"/>
      <c r="T3669" s="2"/>
      <c r="U3669" s="2"/>
      <c r="V3669" s="2"/>
    </row>
    <row r="3670" spans="1:22" s="127" customFormat="1" x14ac:dyDescent="0.25">
      <c r="A3670"/>
      <c r="B3670"/>
      <c r="C3670"/>
      <c r="D3670"/>
      <c r="E3670"/>
      <c r="F3670"/>
      <c r="G3670"/>
      <c r="H3670"/>
      <c r="I3670"/>
      <c r="J3670"/>
      <c r="K3670"/>
      <c r="L3670"/>
      <c r="M3670" s="2"/>
      <c r="N3670" s="2"/>
      <c r="O3670" s="2"/>
      <c r="P3670" s="2"/>
      <c r="Q3670" s="2"/>
      <c r="R3670" s="2"/>
      <c r="S3670" s="2"/>
      <c r="T3670" s="2"/>
      <c r="U3670" s="2"/>
      <c r="V3670" s="2"/>
    </row>
    <row r="3671" spans="1:22" s="127" customFormat="1" x14ac:dyDescent="0.25">
      <c r="A3671"/>
      <c r="B3671"/>
      <c r="C3671"/>
      <c r="D3671"/>
      <c r="E3671"/>
      <c r="F3671"/>
      <c r="G3671"/>
      <c r="H3671"/>
      <c r="I3671"/>
      <c r="J3671"/>
      <c r="K3671"/>
      <c r="L3671"/>
      <c r="M3671" s="2"/>
      <c r="N3671" s="2"/>
      <c r="O3671" s="2"/>
      <c r="P3671" s="2"/>
      <c r="Q3671" s="2"/>
      <c r="R3671" s="2"/>
      <c r="S3671" s="2"/>
      <c r="T3671" s="2"/>
      <c r="U3671" s="2"/>
      <c r="V3671" s="2"/>
    </row>
    <row r="3672" spans="1:22" s="127" customFormat="1" x14ac:dyDescent="0.25">
      <c r="A3672"/>
      <c r="B3672"/>
      <c r="C3672"/>
      <c r="D3672"/>
      <c r="E3672"/>
      <c r="F3672"/>
      <c r="G3672"/>
      <c r="H3672"/>
      <c r="I3672"/>
      <c r="J3672"/>
      <c r="K3672"/>
      <c r="L3672"/>
      <c r="M3672" s="2"/>
      <c r="N3672" s="2"/>
      <c r="O3672" s="2"/>
      <c r="P3672" s="2"/>
      <c r="Q3672" s="2"/>
      <c r="R3672" s="2"/>
      <c r="S3672" s="2"/>
      <c r="T3672" s="2"/>
      <c r="U3672" s="2"/>
      <c r="V3672" s="2"/>
    </row>
    <row r="3673" spans="1:22" s="127" customFormat="1" x14ac:dyDescent="0.25">
      <c r="A3673"/>
      <c r="B3673"/>
      <c r="C3673"/>
      <c r="D3673"/>
      <c r="E3673"/>
      <c r="F3673"/>
      <c r="G3673"/>
      <c r="H3673"/>
      <c r="I3673"/>
      <c r="J3673"/>
      <c r="K3673"/>
      <c r="L3673"/>
      <c r="M3673" s="2"/>
      <c r="N3673" s="2"/>
      <c r="O3673" s="2"/>
      <c r="P3673" s="2"/>
      <c r="Q3673" s="2"/>
      <c r="R3673" s="2"/>
      <c r="S3673" s="2"/>
      <c r="T3673" s="2"/>
      <c r="U3673" s="2"/>
      <c r="V3673" s="2"/>
    </row>
    <row r="3674" spans="1:22" s="127" customFormat="1" x14ac:dyDescent="0.25">
      <c r="A3674"/>
      <c r="B3674"/>
      <c r="C3674"/>
      <c r="D3674"/>
      <c r="E3674"/>
      <c r="F3674"/>
      <c r="G3674"/>
      <c r="H3674"/>
      <c r="I3674"/>
      <c r="J3674"/>
      <c r="K3674"/>
      <c r="L3674"/>
      <c r="M3674" s="2"/>
      <c r="N3674" s="2"/>
      <c r="O3674" s="2"/>
      <c r="P3674" s="2"/>
      <c r="Q3674" s="2"/>
      <c r="R3674" s="2"/>
      <c r="S3674" s="2"/>
      <c r="T3674" s="2"/>
      <c r="U3674" s="2"/>
      <c r="V3674" s="2"/>
    </row>
    <row r="3675" spans="1:22" s="127" customFormat="1" x14ac:dyDescent="0.25">
      <c r="A3675"/>
      <c r="B3675"/>
      <c r="C3675"/>
      <c r="D3675"/>
      <c r="E3675"/>
      <c r="F3675"/>
      <c r="G3675"/>
      <c r="H3675"/>
      <c r="I3675"/>
      <c r="J3675"/>
      <c r="K3675"/>
      <c r="L3675"/>
      <c r="M3675" s="2"/>
      <c r="N3675" s="2"/>
      <c r="O3675" s="2"/>
      <c r="P3675" s="2"/>
      <c r="Q3675" s="2"/>
      <c r="R3675" s="2"/>
      <c r="S3675" s="2"/>
      <c r="T3675" s="2"/>
      <c r="U3675" s="2"/>
      <c r="V3675" s="2"/>
    </row>
    <row r="3676" spans="1:22" s="127" customFormat="1" x14ac:dyDescent="0.25">
      <c r="A3676"/>
      <c r="B3676"/>
      <c r="C3676"/>
      <c r="D3676"/>
      <c r="E3676"/>
      <c r="F3676"/>
      <c r="G3676"/>
      <c r="H3676"/>
      <c r="I3676"/>
      <c r="J3676"/>
      <c r="K3676"/>
      <c r="L3676"/>
      <c r="M3676" s="2"/>
      <c r="N3676" s="2"/>
      <c r="O3676" s="2"/>
      <c r="P3676" s="2"/>
      <c r="Q3676" s="2"/>
      <c r="R3676" s="2"/>
      <c r="S3676" s="2"/>
      <c r="T3676" s="2"/>
      <c r="U3676" s="2"/>
      <c r="V3676" s="2"/>
    </row>
    <row r="3677" spans="1:22" s="127" customFormat="1" x14ac:dyDescent="0.25">
      <c r="A3677"/>
      <c r="B3677"/>
      <c r="C3677"/>
      <c r="D3677"/>
      <c r="E3677"/>
      <c r="F3677"/>
      <c r="G3677"/>
      <c r="H3677"/>
      <c r="I3677"/>
      <c r="J3677"/>
      <c r="K3677"/>
      <c r="L3677"/>
      <c r="M3677" s="2"/>
      <c r="N3677" s="2"/>
      <c r="O3677" s="2"/>
      <c r="P3677" s="2"/>
      <c r="Q3677" s="2"/>
      <c r="R3677" s="2"/>
      <c r="S3677" s="2"/>
      <c r="T3677" s="2"/>
      <c r="U3677" s="2"/>
      <c r="V3677" s="2"/>
    </row>
    <row r="3678" spans="1:22" s="127" customFormat="1" x14ac:dyDescent="0.25">
      <c r="A3678"/>
      <c r="B3678"/>
      <c r="C3678"/>
      <c r="D3678"/>
      <c r="E3678"/>
      <c r="F3678"/>
      <c r="G3678"/>
      <c r="H3678"/>
      <c r="I3678"/>
      <c r="J3678"/>
      <c r="K3678"/>
      <c r="L3678"/>
      <c r="M3678" s="2"/>
      <c r="N3678" s="2"/>
      <c r="O3678" s="2"/>
      <c r="P3678" s="2"/>
      <c r="Q3678" s="2"/>
      <c r="R3678" s="2"/>
      <c r="S3678" s="2"/>
      <c r="T3678" s="2"/>
      <c r="U3678" s="2"/>
      <c r="V3678" s="2"/>
    </row>
    <row r="3679" spans="1:22" s="127" customFormat="1" x14ac:dyDescent="0.25">
      <c r="A3679"/>
      <c r="B3679"/>
      <c r="C3679"/>
      <c r="D3679"/>
      <c r="E3679"/>
      <c r="F3679"/>
      <c r="G3679"/>
      <c r="H3679"/>
      <c r="I3679"/>
      <c r="J3679"/>
      <c r="K3679"/>
      <c r="L3679"/>
      <c r="M3679" s="2"/>
      <c r="N3679" s="2"/>
      <c r="O3679" s="2"/>
      <c r="P3679" s="2"/>
      <c r="Q3679" s="2"/>
      <c r="R3679" s="2"/>
      <c r="S3679" s="2"/>
      <c r="T3679" s="2"/>
      <c r="U3679" s="2"/>
      <c r="V3679" s="2"/>
    </row>
    <row r="3680" spans="1:22" s="127" customFormat="1" x14ac:dyDescent="0.25">
      <c r="A3680"/>
      <c r="B3680"/>
      <c r="C3680"/>
      <c r="D3680"/>
      <c r="E3680"/>
      <c r="F3680"/>
      <c r="G3680"/>
      <c r="H3680"/>
      <c r="I3680"/>
      <c r="J3680"/>
      <c r="K3680"/>
      <c r="L3680"/>
      <c r="M3680" s="2"/>
      <c r="N3680" s="2"/>
      <c r="O3680" s="2"/>
      <c r="P3680" s="2"/>
      <c r="Q3680" s="2"/>
      <c r="R3680" s="2"/>
      <c r="S3680" s="2"/>
      <c r="T3680" s="2"/>
      <c r="U3680" s="2"/>
      <c r="V3680" s="2"/>
    </row>
    <row r="3681" spans="1:22" s="127" customFormat="1" x14ac:dyDescent="0.25">
      <c r="A3681"/>
      <c r="B3681"/>
      <c r="C3681"/>
      <c r="D3681"/>
      <c r="E3681"/>
      <c r="F3681"/>
      <c r="G3681"/>
      <c r="H3681"/>
      <c r="I3681"/>
      <c r="J3681"/>
      <c r="K3681"/>
      <c r="L3681"/>
      <c r="M3681" s="2"/>
      <c r="N3681" s="2"/>
      <c r="O3681" s="2"/>
      <c r="P3681" s="2"/>
      <c r="Q3681" s="2"/>
      <c r="R3681" s="2"/>
      <c r="S3681" s="2"/>
      <c r="T3681" s="2"/>
      <c r="U3681" s="2"/>
      <c r="V3681" s="2"/>
    </row>
    <row r="3682" spans="1:22" s="127" customFormat="1" x14ac:dyDescent="0.25">
      <c r="A3682"/>
      <c r="B3682"/>
      <c r="C3682"/>
      <c r="D3682"/>
      <c r="E3682"/>
      <c r="F3682"/>
      <c r="G3682"/>
      <c r="H3682"/>
      <c r="I3682"/>
      <c r="J3682"/>
      <c r="K3682"/>
      <c r="L3682"/>
      <c r="M3682" s="2"/>
      <c r="N3682" s="2"/>
      <c r="O3682" s="2"/>
      <c r="P3682" s="2"/>
      <c r="Q3682" s="2"/>
      <c r="R3682" s="2"/>
      <c r="S3682" s="2"/>
      <c r="T3682" s="2"/>
      <c r="U3682" s="2"/>
      <c r="V3682" s="2"/>
    </row>
    <row r="3683" spans="1:22" s="127" customFormat="1" x14ac:dyDescent="0.25">
      <c r="A3683"/>
      <c r="B3683"/>
      <c r="C3683"/>
      <c r="D3683"/>
      <c r="E3683"/>
      <c r="F3683"/>
      <c r="G3683"/>
      <c r="H3683"/>
      <c r="I3683"/>
      <c r="J3683"/>
      <c r="K3683"/>
      <c r="L3683"/>
      <c r="M3683" s="2"/>
      <c r="N3683" s="2"/>
      <c r="O3683" s="2"/>
      <c r="P3683" s="2"/>
      <c r="Q3683" s="2"/>
      <c r="R3683" s="2"/>
      <c r="S3683" s="2"/>
      <c r="T3683" s="2"/>
      <c r="U3683" s="2"/>
      <c r="V3683" s="2"/>
    </row>
    <row r="3684" spans="1:22" s="127" customFormat="1" x14ac:dyDescent="0.25">
      <c r="A3684"/>
      <c r="B3684"/>
      <c r="C3684"/>
      <c r="D3684"/>
      <c r="E3684"/>
      <c r="F3684"/>
      <c r="G3684"/>
      <c r="H3684"/>
      <c r="I3684"/>
      <c r="J3684"/>
      <c r="K3684"/>
      <c r="L3684"/>
      <c r="M3684" s="2"/>
      <c r="N3684" s="2"/>
      <c r="O3684" s="2"/>
      <c r="P3684" s="2"/>
      <c r="Q3684" s="2"/>
      <c r="R3684" s="2"/>
      <c r="S3684" s="2"/>
      <c r="T3684" s="2"/>
      <c r="U3684" s="2"/>
      <c r="V3684" s="2"/>
    </row>
    <row r="3685" spans="1:22" s="127" customFormat="1" x14ac:dyDescent="0.25">
      <c r="A3685"/>
      <c r="B3685"/>
      <c r="C3685"/>
      <c r="D3685"/>
      <c r="E3685"/>
      <c r="F3685"/>
      <c r="G3685"/>
      <c r="H3685"/>
      <c r="I3685"/>
      <c r="J3685"/>
      <c r="K3685"/>
      <c r="L3685"/>
      <c r="M3685" s="2"/>
      <c r="N3685" s="2"/>
      <c r="O3685" s="2"/>
      <c r="P3685" s="2"/>
      <c r="Q3685" s="2"/>
      <c r="R3685" s="2"/>
      <c r="S3685" s="2"/>
      <c r="T3685" s="2"/>
      <c r="U3685" s="2"/>
      <c r="V3685" s="2"/>
    </row>
    <row r="3686" spans="1:22" s="127" customFormat="1" x14ac:dyDescent="0.25">
      <c r="A3686"/>
      <c r="B3686"/>
      <c r="C3686"/>
      <c r="D3686"/>
      <c r="E3686"/>
      <c r="F3686"/>
      <c r="G3686"/>
      <c r="H3686"/>
      <c r="I3686"/>
      <c r="J3686"/>
      <c r="K3686"/>
      <c r="L3686"/>
      <c r="M3686" s="2"/>
      <c r="N3686" s="2"/>
      <c r="O3686" s="2"/>
      <c r="P3686" s="2"/>
      <c r="Q3686" s="2"/>
      <c r="R3686" s="2"/>
      <c r="S3686" s="2"/>
      <c r="T3686" s="2"/>
      <c r="U3686" s="2"/>
      <c r="V3686" s="2"/>
    </row>
    <row r="3687" spans="1:22" s="127" customFormat="1" x14ac:dyDescent="0.25">
      <c r="A3687"/>
      <c r="B3687"/>
      <c r="C3687"/>
      <c r="D3687"/>
      <c r="E3687"/>
      <c r="F3687"/>
      <c r="G3687"/>
      <c r="H3687"/>
      <c r="I3687"/>
      <c r="J3687"/>
      <c r="K3687"/>
      <c r="L3687"/>
      <c r="M3687" s="2"/>
      <c r="N3687" s="2"/>
      <c r="O3687" s="2"/>
      <c r="P3687" s="2"/>
      <c r="Q3687" s="2"/>
      <c r="R3687" s="2"/>
      <c r="S3687" s="2"/>
      <c r="T3687" s="2"/>
      <c r="U3687" s="2"/>
      <c r="V3687" s="2"/>
    </row>
    <row r="3688" spans="1:22" s="127" customFormat="1" x14ac:dyDescent="0.25">
      <c r="A3688"/>
      <c r="B3688"/>
      <c r="C3688"/>
      <c r="D3688"/>
      <c r="E3688"/>
      <c r="F3688"/>
      <c r="G3688"/>
      <c r="H3688"/>
      <c r="I3688"/>
      <c r="J3688"/>
      <c r="K3688"/>
      <c r="L3688"/>
      <c r="M3688" s="2"/>
      <c r="N3688" s="2"/>
      <c r="O3688" s="2"/>
      <c r="P3688" s="2"/>
      <c r="Q3688" s="2"/>
      <c r="R3688" s="2"/>
      <c r="S3688" s="2"/>
      <c r="T3688" s="2"/>
      <c r="U3688" s="2"/>
      <c r="V3688" s="2"/>
    </row>
    <row r="3689" spans="1:22" s="127" customFormat="1" x14ac:dyDescent="0.25">
      <c r="A3689"/>
      <c r="B3689"/>
      <c r="C3689"/>
      <c r="D3689"/>
      <c r="E3689"/>
      <c r="F3689"/>
      <c r="G3689"/>
      <c r="H3689"/>
      <c r="I3689"/>
      <c r="J3689"/>
      <c r="K3689"/>
      <c r="L3689"/>
      <c r="M3689" s="2"/>
      <c r="N3689" s="2"/>
      <c r="O3689" s="2"/>
      <c r="P3689" s="2"/>
      <c r="Q3689" s="2"/>
      <c r="R3689" s="2"/>
      <c r="S3689" s="2"/>
      <c r="T3689" s="2"/>
      <c r="U3689" s="2"/>
      <c r="V3689" s="2"/>
    </row>
    <row r="3690" spans="1:22" s="127" customFormat="1" x14ac:dyDescent="0.25">
      <c r="A3690"/>
      <c r="B3690"/>
      <c r="C3690"/>
      <c r="D3690"/>
      <c r="E3690"/>
      <c r="F3690"/>
      <c r="G3690"/>
      <c r="H3690"/>
      <c r="I3690"/>
      <c r="J3690"/>
      <c r="K3690"/>
      <c r="L3690"/>
      <c r="M3690" s="2"/>
      <c r="N3690" s="2"/>
      <c r="O3690" s="2"/>
      <c r="P3690" s="2"/>
      <c r="Q3690" s="2"/>
      <c r="R3690" s="2"/>
      <c r="S3690" s="2"/>
      <c r="T3690" s="2"/>
      <c r="U3690" s="2"/>
      <c r="V3690" s="2"/>
    </row>
    <row r="3691" spans="1:22" s="127" customFormat="1" x14ac:dyDescent="0.25">
      <c r="A3691"/>
      <c r="B3691"/>
      <c r="C3691"/>
      <c r="D3691"/>
      <c r="E3691"/>
      <c r="F3691"/>
      <c r="G3691"/>
      <c r="H3691"/>
      <c r="I3691"/>
      <c r="J3691"/>
      <c r="K3691"/>
      <c r="L3691"/>
      <c r="M3691" s="2"/>
      <c r="N3691" s="2"/>
      <c r="O3691" s="2"/>
      <c r="P3691" s="2"/>
      <c r="Q3691" s="2"/>
      <c r="R3691" s="2"/>
      <c r="S3691" s="2"/>
      <c r="T3691" s="2"/>
      <c r="U3691" s="2"/>
      <c r="V3691" s="2"/>
    </row>
    <row r="3692" spans="1:22" s="127" customFormat="1" x14ac:dyDescent="0.25">
      <c r="A3692"/>
      <c r="B3692"/>
      <c r="C3692"/>
      <c r="D3692"/>
      <c r="E3692"/>
      <c r="F3692"/>
      <c r="G3692"/>
      <c r="H3692"/>
      <c r="I3692"/>
      <c r="J3692"/>
      <c r="K3692"/>
      <c r="L3692"/>
      <c r="M3692" s="2"/>
      <c r="N3692" s="2"/>
      <c r="O3692" s="2"/>
      <c r="P3692" s="2"/>
      <c r="Q3692" s="2"/>
      <c r="R3692" s="2"/>
      <c r="S3692" s="2"/>
      <c r="T3692" s="2"/>
      <c r="U3692" s="2"/>
      <c r="V3692" s="2"/>
    </row>
    <row r="3693" spans="1:22" s="127" customFormat="1" x14ac:dyDescent="0.25">
      <c r="A3693"/>
      <c r="B3693"/>
      <c r="C3693"/>
      <c r="D3693"/>
      <c r="E3693"/>
      <c r="F3693"/>
      <c r="G3693"/>
      <c r="H3693"/>
      <c r="I3693"/>
      <c r="J3693"/>
      <c r="K3693"/>
      <c r="L3693"/>
      <c r="M3693" s="2"/>
      <c r="N3693" s="2"/>
      <c r="O3693" s="2"/>
      <c r="P3693" s="2"/>
      <c r="Q3693" s="2"/>
      <c r="R3693" s="2"/>
      <c r="S3693" s="2"/>
      <c r="T3693" s="2"/>
      <c r="U3693" s="2"/>
      <c r="V3693" s="2"/>
    </row>
    <row r="3694" spans="1:22" s="127" customFormat="1" x14ac:dyDescent="0.25">
      <c r="A3694"/>
      <c r="B3694"/>
      <c r="C3694"/>
      <c r="D3694"/>
      <c r="E3694"/>
      <c r="F3694"/>
      <c r="G3694"/>
      <c r="H3694"/>
      <c r="I3694"/>
      <c r="J3694"/>
      <c r="K3694"/>
      <c r="L3694"/>
      <c r="M3694" s="2"/>
      <c r="N3694" s="2"/>
      <c r="O3694" s="2"/>
      <c r="P3694" s="2"/>
      <c r="Q3694" s="2"/>
      <c r="R3694" s="2"/>
      <c r="S3694" s="2"/>
      <c r="T3694" s="2"/>
      <c r="U3694" s="2"/>
      <c r="V3694" s="2"/>
    </row>
    <row r="3695" spans="1:22" s="127" customFormat="1" x14ac:dyDescent="0.25">
      <c r="A3695"/>
      <c r="B3695"/>
      <c r="C3695"/>
      <c r="D3695"/>
      <c r="E3695"/>
      <c r="F3695"/>
      <c r="G3695"/>
      <c r="H3695"/>
      <c r="I3695"/>
      <c r="J3695"/>
      <c r="K3695"/>
      <c r="L3695"/>
      <c r="M3695" s="2"/>
      <c r="N3695" s="2"/>
      <c r="O3695" s="2"/>
      <c r="P3695" s="2"/>
      <c r="Q3695" s="2"/>
      <c r="R3695" s="2"/>
      <c r="S3695" s="2"/>
      <c r="T3695" s="2"/>
      <c r="U3695" s="2"/>
      <c r="V3695" s="2"/>
    </row>
    <row r="3696" spans="1:22" s="127" customFormat="1" x14ac:dyDescent="0.25">
      <c r="A3696"/>
      <c r="B3696"/>
      <c r="C3696"/>
      <c r="D3696"/>
      <c r="E3696"/>
      <c r="F3696"/>
      <c r="G3696"/>
      <c r="H3696"/>
      <c r="I3696"/>
      <c r="J3696"/>
      <c r="K3696"/>
      <c r="L3696"/>
      <c r="M3696" s="2"/>
      <c r="N3696" s="2"/>
      <c r="O3696" s="2"/>
      <c r="P3696" s="2"/>
      <c r="Q3696" s="2"/>
      <c r="R3696" s="2"/>
      <c r="S3696" s="2"/>
      <c r="T3696" s="2"/>
      <c r="U3696" s="2"/>
      <c r="V3696" s="2"/>
    </row>
    <row r="3697" spans="1:22" s="127" customFormat="1" x14ac:dyDescent="0.25">
      <c r="A3697"/>
      <c r="B3697"/>
      <c r="C3697"/>
      <c r="D3697"/>
      <c r="E3697"/>
      <c r="F3697"/>
      <c r="G3697"/>
      <c r="H3697"/>
      <c r="I3697"/>
      <c r="J3697"/>
      <c r="K3697"/>
      <c r="L3697"/>
      <c r="M3697" s="2"/>
      <c r="N3697" s="2"/>
      <c r="O3697" s="2"/>
      <c r="P3697" s="2"/>
      <c r="Q3697" s="2"/>
      <c r="R3697" s="2"/>
      <c r="S3697" s="2"/>
      <c r="T3697" s="2"/>
      <c r="U3697" s="2"/>
      <c r="V3697" s="2"/>
    </row>
    <row r="3698" spans="1:22" s="127" customFormat="1" x14ac:dyDescent="0.25">
      <c r="A3698"/>
      <c r="B3698"/>
      <c r="C3698"/>
      <c r="D3698"/>
      <c r="E3698"/>
      <c r="F3698"/>
      <c r="G3698"/>
      <c r="H3698"/>
      <c r="I3698"/>
      <c r="J3698"/>
      <c r="K3698"/>
      <c r="L3698"/>
      <c r="M3698" s="2"/>
      <c r="N3698" s="2"/>
      <c r="O3698" s="2"/>
      <c r="P3698" s="2"/>
      <c r="Q3698" s="2"/>
      <c r="R3698" s="2"/>
      <c r="S3698" s="2"/>
      <c r="T3698" s="2"/>
      <c r="U3698" s="2"/>
      <c r="V3698" s="2"/>
    </row>
    <row r="3699" spans="1:22" s="127" customFormat="1" x14ac:dyDescent="0.25">
      <c r="A3699"/>
      <c r="B3699"/>
      <c r="C3699"/>
      <c r="D3699"/>
      <c r="E3699"/>
      <c r="F3699"/>
      <c r="G3699"/>
      <c r="H3699"/>
      <c r="I3699"/>
      <c r="J3699"/>
      <c r="K3699"/>
      <c r="L3699"/>
      <c r="M3699" s="2"/>
      <c r="N3699" s="2"/>
      <c r="O3699" s="2"/>
      <c r="P3699" s="2"/>
      <c r="Q3699" s="2"/>
      <c r="R3699" s="2"/>
      <c r="S3699" s="2"/>
      <c r="T3699" s="2"/>
      <c r="U3699" s="2"/>
      <c r="V3699" s="2"/>
    </row>
    <row r="3700" spans="1:22" s="127" customFormat="1" x14ac:dyDescent="0.25">
      <c r="A3700"/>
      <c r="B3700"/>
      <c r="C3700"/>
      <c r="D3700"/>
      <c r="E3700"/>
      <c r="F3700"/>
      <c r="G3700"/>
      <c r="H3700"/>
      <c r="I3700"/>
      <c r="J3700"/>
      <c r="K3700"/>
      <c r="L3700"/>
      <c r="M3700" s="2"/>
      <c r="N3700" s="2"/>
      <c r="O3700" s="2"/>
      <c r="P3700" s="2"/>
      <c r="Q3700" s="2"/>
      <c r="R3700" s="2"/>
      <c r="S3700" s="2"/>
      <c r="T3700" s="2"/>
      <c r="U3700" s="2"/>
      <c r="V3700" s="2"/>
    </row>
    <row r="3701" spans="1:22" s="127" customFormat="1" x14ac:dyDescent="0.25">
      <c r="A3701"/>
      <c r="B3701"/>
      <c r="C3701"/>
      <c r="D3701"/>
      <c r="E3701"/>
      <c r="F3701"/>
      <c r="G3701"/>
      <c r="H3701"/>
      <c r="I3701"/>
      <c r="J3701"/>
      <c r="K3701"/>
      <c r="L3701"/>
      <c r="M3701" s="2"/>
      <c r="N3701" s="2"/>
      <c r="O3701" s="2"/>
      <c r="P3701" s="2"/>
      <c r="Q3701" s="2"/>
      <c r="R3701" s="2"/>
      <c r="S3701" s="2"/>
      <c r="T3701" s="2"/>
      <c r="U3701" s="2"/>
      <c r="V3701" s="2"/>
    </row>
    <row r="3702" spans="1:22" s="127" customFormat="1" x14ac:dyDescent="0.25">
      <c r="A3702"/>
      <c r="B3702"/>
      <c r="C3702"/>
      <c r="D3702"/>
      <c r="E3702"/>
      <c r="F3702"/>
      <c r="G3702"/>
      <c r="H3702"/>
      <c r="I3702"/>
      <c r="J3702"/>
      <c r="K3702"/>
      <c r="L3702"/>
      <c r="M3702" s="2"/>
      <c r="N3702" s="2"/>
      <c r="O3702" s="2"/>
      <c r="P3702" s="2"/>
      <c r="Q3702" s="2"/>
      <c r="R3702" s="2"/>
      <c r="S3702" s="2"/>
      <c r="T3702" s="2"/>
      <c r="U3702" s="2"/>
      <c r="V3702" s="2"/>
    </row>
    <row r="3703" spans="1:22" s="127" customFormat="1" x14ac:dyDescent="0.25">
      <c r="A3703"/>
      <c r="B3703"/>
      <c r="C3703"/>
      <c r="D3703"/>
      <c r="E3703"/>
      <c r="F3703"/>
      <c r="G3703"/>
      <c r="H3703"/>
      <c r="I3703"/>
      <c r="J3703"/>
      <c r="K3703"/>
      <c r="L3703"/>
      <c r="M3703" s="2"/>
      <c r="N3703" s="2"/>
      <c r="O3703" s="2"/>
      <c r="P3703" s="2"/>
      <c r="Q3703" s="2"/>
      <c r="R3703" s="2"/>
      <c r="S3703" s="2"/>
      <c r="T3703" s="2"/>
      <c r="U3703" s="2"/>
      <c r="V3703" s="2"/>
    </row>
    <row r="3704" spans="1:22" s="127" customFormat="1" x14ac:dyDescent="0.25">
      <c r="A3704"/>
      <c r="B3704"/>
      <c r="C3704"/>
      <c r="D3704"/>
      <c r="E3704"/>
      <c r="F3704"/>
      <c r="G3704"/>
      <c r="H3704"/>
      <c r="I3704"/>
      <c r="J3704"/>
      <c r="K3704"/>
      <c r="L3704"/>
      <c r="M3704" s="2"/>
      <c r="N3704" s="2"/>
      <c r="O3704" s="2"/>
      <c r="P3704" s="2"/>
      <c r="Q3704" s="2"/>
      <c r="R3704" s="2"/>
      <c r="S3704" s="2"/>
      <c r="T3704" s="2"/>
      <c r="U3704" s="2"/>
      <c r="V3704" s="2"/>
    </row>
    <row r="3705" spans="1:22" s="127" customFormat="1" x14ac:dyDescent="0.25">
      <c r="A3705"/>
      <c r="B3705"/>
      <c r="C3705"/>
      <c r="D3705"/>
      <c r="E3705"/>
      <c r="F3705"/>
      <c r="G3705"/>
      <c r="H3705"/>
      <c r="I3705"/>
      <c r="J3705"/>
      <c r="K3705"/>
      <c r="L3705"/>
      <c r="M3705" s="2"/>
      <c r="N3705" s="2"/>
      <c r="O3705" s="2"/>
      <c r="P3705" s="2"/>
      <c r="Q3705" s="2"/>
      <c r="R3705" s="2"/>
      <c r="S3705" s="2"/>
      <c r="T3705" s="2"/>
      <c r="U3705" s="2"/>
      <c r="V3705" s="2"/>
    </row>
    <row r="3706" spans="1:22" s="127" customFormat="1" x14ac:dyDescent="0.25">
      <c r="A3706"/>
      <c r="B3706"/>
      <c r="C3706"/>
      <c r="D3706"/>
      <c r="E3706"/>
      <c r="F3706"/>
      <c r="G3706"/>
      <c r="H3706"/>
      <c r="I3706"/>
      <c r="J3706"/>
      <c r="K3706"/>
      <c r="L3706"/>
      <c r="M3706" s="2"/>
      <c r="N3706" s="2"/>
      <c r="O3706" s="2"/>
      <c r="P3706" s="2"/>
      <c r="Q3706" s="2"/>
      <c r="R3706" s="2"/>
      <c r="S3706" s="2"/>
      <c r="T3706" s="2"/>
      <c r="U3706" s="2"/>
      <c r="V3706" s="2"/>
    </row>
    <row r="3707" spans="1:22" s="127" customFormat="1" x14ac:dyDescent="0.25">
      <c r="A3707"/>
      <c r="B3707"/>
      <c r="C3707"/>
      <c r="D3707"/>
      <c r="E3707"/>
      <c r="F3707"/>
      <c r="G3707"/>
      <c r="H3707"/>
      <c r="I3707"/>
      <c r="J3707"/>
      <c r="K3707"/>
      <c r="L3707"/>
      <c r="M3707" s="2"/>
      <c r="N3707" s="2"/>
      <c r="O3707" s="2"/>
      <c r="P3707" s="2"/>
      <c r="Q3707" s="2"/>
      <c r="R3707" s="2"/>
      <c r="S3707" s="2"/>
      <c r="T3707" s="2"/>
      <c r="U3707" s="2"/>
      <c r="V3707" s="2"/>
    </row>
    <row r="3708" spans="1:22" s="127" customFormat="1" x14ac:dyDescent="0.25">
      <c r="A3708"/>
      <c r="B3708"/>
      <c r="C3708"/>
      <c r="D3708"/>
      <c r="E3708"/>
      <c r="F3708"/>
      <c r="G3708"/>
      <c r="H3708"/>
      <c r="I3708"/>
      <c r="J3708"/>
      <c r="K3708"/>
      <c r="L3708"/>
      <c r="M3708" s="2"/>
      <c r="N3708" s="2"/>
      <c r="O3708" s="2"/>
      <c r="P3708" s="2"/>
      <c r="Q3708" s="2"/>
      <c r="R3708" s="2"/>
      <c r="S3708" s="2"/>
      <c r="T3708" s="2"/>
      <c r="U3708" s="2"/>
      <c r="V3708" s="2"/>
    </row>
    <row r="3709" spans="1:22" s="127" customFormat="1" x14ac:dyDescent="0.25">
      <c r="A3709"/>
      <c r="B3709"/>
      <c r="C3709"/>
      <c r="D3709"/>
      <c r="E3709"/>
      <c r="F3709"/>
      <c r="G3709"/>
      <c r="H3709"/>
      <c r="I3709"/>
      <c r="J3709"/>
      <c r="K3709"/>
      <c r="L3709"/>
      <c r="M3709" s="2"/>
      <c r="N3709" s="2"/>
      <c r="O3709" s="2"/>
      <c r="P3709" s="2"/>
      <c r="Q3709" s="2"/>
      <c r="R3709" s="2"/>
      <c r="S3709" s="2"/>
      <c r="T3709" s="2"/>
      <c r="U3709" s="2"/>
      <c r="V3709" s="2"/>
    </row>
    <row r="3710" spans="1:22" s="127" customFormat="1" x14ac:dyDescent="0.25">
      <c r="A3710"/>
      <c r="B3710"/>
      <c r="C3710"/>
      <c r="D3710"/>
      <c r="E3710"/>
      <c r="F3710"/>
      <c r="G3710"/>
      <c r="H3710"/>
      <c r="I3710"/>
      <c r="J3710"/>
      <c r="K3710"/>
      <c r="L3710"/>
      <c r="M3710" s="2"/>
      <c r="N3710" s="2"/>
      <c r="O3710" s="2"/>
      <c r="P3710" s="2"/>
      <c r="Q3710" s="2"/>
      <c r="R3710" s="2"/>
      <c r="S3710" s="2"/>
      <c r="T3710" s="2"/>
      <c r="U3710" s="2"/>
      <c r="V3710" s="2"/>
    </row>
    <row r="3711" spans="1:22" s="127" customFormat="1" x14ac:dyDescent="0.25">
      <c r="A3711"/>
      <c r="B3711"/>
      <c r="C3711"/>
      <c r="D3711"/>
      <c r="E3711"/>
      <c r="F3711"/>
      <c r="G3711"/>
      <c r="H3711"/>
      <c r="I3711"/>
      <c r="J3711"/>
      <c r="K3711"/>
      <c r="L3711"/>
      <c r="M3711" s="2"/>
      <c r="N3711" s="2"/>
      <c r="O3711" s="2"/>
      <c r="P3711" s="2"/>
      <c r="Q3711" s="2"/>
      <c r="R3711" s="2"/>
      <c r="S3711" s="2"/>
      <c r="T3711" s="2"/>
      <c r="U3711" s="2"/>
      <c r="V3711" s="2"/>
    </row>
    <row r="3712" spans="1:22" s="127" customFormat="1" x14ac:dyDescent="0.25">
      <c r="A3712"/>
      <c r="B3712"/>
      <c r="C3712"/>
      <c r="D3712"/>
      <c r="E3712"/>
      <c r="F3712"/>
      <c r="G3712"/>
      <c r="H3712"/>
      <c r="I3712"/>
      <c r="J3712"/>
      <c r="K3712"/>
      <c r="L3712"/>
      <c r="M3712" s="2"/>
      <c r="N3712" s="2"/>
      <c r="O3712" s="2"/>
      <c r="P3712" s="2"/>
      <c r="Q3712" s="2"/>
      <c r="R3712" s="2"/>
      <c r="S3712" s="2"/>
      <c r="T3712" s="2"/>
      <c r="U3712" s="2"/>
      <c r="V3712" s="2"/>
    </row>
    <row r="3713" spans="1:22" s="127" customFormat="1" x14ac:dyDescent="0.25">
      <c r="A3713"/>
      <c r="B3713"/>
      <c r="C3713"/>
      <c r="D3713"/>
      <c r="E3713"/>
      <c r="F3713"/>
      <c r="G3713"/>
      <c r="H3713"/>
      <c r="I3713"/>
      <c r="J3713"/>
      <c r="K3713"/>
      <c r="L3713"/>
      <c r="M3713" s="2"/>
      <c r="N3713" s="2"/>
      <c r="O3713" s="2"/>
      <c r="P3713" s="2"/>
      <c r="Q3713" s="2"/>
      <c r="R3713" s="2"/>
      <c r="S3713" s="2"/>
      <c r="T3713" s="2"/>
      <c r="U3713" s="2"/>
      <c r="V3713" s="2"/>
    </row>
    <row r="3714" spans="1:22" s="127" customFormat="1" x14ac:dyDescent="0.25">
      <c r="A3714"/>
      <c r="B3714"/>
      <c r="C3714"/>
      <c r="D3714"/>
      <c r="E3714"/>
      <c r="F3714"/>
      <c r="G3714"/>
      <c r="H3714"/>
      <c r="I3714"/>
      <c r="J3714"/>
      <c r="K3714"/>
      <c r="L3714"/>
      <c r="M3714" s="2"/>
      <c r="N3714" s="2"/>
      <c r="O3714" s="2"/>
      <c r="P3714" s="2"/>
      <c r="Q3714" s="2"/>
      <c r="R3714" s="2"/>
      <c r="S3714" s="2"/>
      <c r="T3714" s="2"/>
      <c r="U3714" s="2"/>
      <c r="V3714" s="2"/>
    </row>
    <row r="3715" spans="1:22" s="127" customFormat="1" x14ac:dyDescent="0.25">
      <c r="A3715"/>
      <c r="B3715"/>
      <c r="C3715"/>
      <c r="D3715"/>
      <c r="E3715"/>
      <c r="F3715"/>
      <c r="G3715"/>
      <c r="H3715"/>
      <c r="I3715"/>
      <c r="J3715"/>
      <c r="K3715"/>
      <c r="L3715"/>
      <c r="M3715" s="2"/>
      <c r="N3715" s="2"/>
      <c r="O3715" s="2"/>
      <c r="P3715" s="2"/>
      <c r="Q3715" s="2"/>
      <c r="R3715" s="2"/>
      <c r="S3715" s="2"/>
      <c r="T3715" s="2"/>
      <c r="U3715" s="2"/>
      <c r="V3715" s="2"/>
    </row>
    <row r="3716" spans="1:22" s="127" customFormat="1" x14ac:dyDescent="0.25">
      <c r="A3716"/>
      <c r="B3716"/>
      <c r="C3716"/>
      <c r="D3716"/>
      <c r="E3716"/>
      <c r="F3716"/>
      <c r="G3716"/>
      <c r="H3716"/>
      <c r="I3716"/>
      <c r="J3716"/>
      <c r="K3716"/>
      <c r="L3716"/>
      <c r="M3716" s="2"/>
      <c r="N3716" s="2"/>
      <c r="O3716" s="2"/>
      <c r="P3716" s="2"/>
      <c r="Q3716" s="2"/>
      <c r="R3716" s="2"/>
      <c r="S3716" s="2"/>
      <c r="T3716" s="2"/>
      <c r="U3716" s="2"/>
      <c r="V3716" s="2"/>
    </row>
    <row r="3717" spans="1:22" s="127" customFormat="1" x14ac:dyDescent="0.25">
      <c r="A3717"/>
      <c r="B3717"/>
      <c r="C3717"/>
      <c r="D3717"/>
      <c r="E3717"/>
      <c r="F3717"/>
      <c r="G3717"/>
      <c r="H3717"/>
      <c r="I3717"/>
      <c r="J3717"/>
      <c r="K3717"/>
      <c r="L3717"/>
      <c r="M3717" s="2"/>
      <c r="N3717" s="2"/>
      <c r="O3717" s="2"/>
      <c r="P3717" s="2"/>
      <c r="Q3717" s="2"/>
      <c r="R3717" s="2"/>
      <c r="S3717" s="2"/>
      <c r="T3717" s="2"/>
      <c r="U3717" s="2"/>
      <c r="V3717" s="2"/>
    </row>
    <row r="3718" spans="1:22" s="127" customFormat="1" x14ac:dyDescent="0.25">
      <c r="A3718"/>
      <c r="B3718"/>
      <c r="C3718"/>
      <c r="D3718"/>
      <c r="E3718"/>
      <c r="F3718"/>
      <c r="G3718"/>
      <c r="H3718"/>
      <c r="I3718"/>
      <c r="J3718"/>
      <c r="K3718"/>
      <c r="L3718"/>
      <c r="M3718" s="2"/>
      <c r="N3718" s="2"/>
      <c r="O3718" s="2"/>
      <c r="P3718" s="2"/>
      <c r="Q3718" s="2"/>
      <c r="R3718" s="2"/>
      <c r="S3718" s="2"/>
      <c r="T3718" s="2"/>
      <c r="U3718" s="2"/>
      <c r="V3718" s="2"/>
    </row>
    <row r="3719" spans="1:22" s="127" customFormat="1" x14ac:dyDescent="0.25">
      <c r="A3719"/>
      <c r="B3719"/>
      <c r="C3719"/>
      <c r="D3719"/>
      <c r="E3719"/>
      <c r="F3719"/>
      <c r="G3719"/>
      <c r="H3719"/>
      <c r="I3719"/>
      <c r="J3719"/>
      <c r="K3719"/>
      <c r="L3719"/>
      <c r="M3719" s="2"/>
      <c r="N3719" s="2"/>
      <c r="O3719" s="2"/>
      <c r="P3719" s="2"/>
      <c r="Q3719" s="2"/>
      <c r="R3719" s="2"/>
      <c r="S3719" s="2"/>
      <c r="T3719" s="2"/>
      <c r="U3719" s="2"/>
      <c r="V3719" s="2"/>
    </row>
    <row r="3720" spans="1:22" s="127" customFormat="1" x14ac:dyDescent="0.25">
      <c r="A3720"/>
      <c r="B3720"/>
      <c r="C3720"/>
      <c r="D3720"/>
      <c r="E3720"/>
      <c r="F3720"/>
      <c r="G3720"/>
      <c r="H3720"/>
      <c r="I3720"/>
      <c r="J3720"/>
      <c r="K3720"/>
      <c r="L3720"/>
      <c r="M3720" s="2"/>
      <c r="N3720" s="2"/>
      <c r="O3720" s="2"/>
      <c r="P3720" s="2"/>
      <c r="Q3720" s="2"/>
      <c r="R3720" s="2"/>
      <c r="S3720" s="2"/>
      <c r="T3720" s="2"/>
      <c r="U3720" s="2"/>
      <c r="V3720" s="2"/>
    </row>
    <row r="3721" spans="1:22" s="127" customFormat="1" x14ac:dyDescent="0.25">
      <c r="A3721"/>
      <c r="B3721"/>
      <c r="C3721"/>
      <c r="D3721"/>
      <c r="E3721"/>
      <c r="F3721"/>
      <c r="G3721"/>
      <c r="H3721"/>
      <c r="I3721"/>
      <c r="J3721"/>
      <c r="K3721"/>
      <c r="L3721"/>
      <c r="M3721" s="2"/>
      <c r="N3721" s="2"/>
      <c r="O3721" s="2"/>
      <c r="P3721" s="2"/>
      <c r="Q3721" s="2"/>
      <c r="R3721" s="2"/>
      <c r="S3721" s="2"/>
      <c r="T3721" s="2"/>
      <c r="U3721" s="2"/>
      <c r="V3721" s="2"/>
    </row>
    <row r="3722" spans="1:22" s="127" customFormat="1" x14ac:dyDescent="0.25">
      <c r="A3722"/>
      <c r="B3722"/>
      <c r="C3722"/>
      <c r="D3722"/>
      <c r="E3722"/>
      <c r="F3722"/>
      <c r="G3722"/>
      <c r="H3722"/>
      <c r="I3722"/>
      <c r="J3722"/>
      <c r="K3722"/>
      <c r="L3722"/>
      <c r="M3722" s="2"/>
      <c r="N3722" s="2"/>
      <c r="O3722" s="2"/>
      <c r="P3722" s="2"/>
      <c r="Q3722" s="2"/>
      <c r="R3722" s="2"/>
      <c r="S3722" s="2"/>
      <c r="T3722" s="2"/>
      <c r="U3722" s="2"/>
      <c r="V3722" s="2"/>
    </row>
    <row r="3723" spans="1:22" s="127" customFormat="1" x14ac:dyDescent="0.25">
      <c r="A3723"/>
      <c r="B3723"/>
      <c r="C3723"/>
      <c r="D3723"/>
      <c r="E3723"/>
      <c r="F3723"/>
      <c r="G3723"/>
      <c r="H3723"/>
      <c r="I3723"/>
      <c r="J3723"/>
      <c r="K3723"/>
      <c r="L3723"/>
      <c r="M3723" s="2"/>
      <c r="N3723" s="2"/>
      <c r="O3723" s="2"/>
      <c r="P3723" s="2"/>
      <c r="Q3723" s="2"/>
      <c r="R3723" s="2"/>
      <c r="S3723" s="2"/>
      <c r="T3723" s="2"/>
      <c r="U3723" s="2"/>
      <c r="V3723" s="2"/>
    </row>
    <row r="3724" spans="1:22" s="127" customFormat="1" x14ac:dyDescent="0.25">
      <c r="A3724"/>
      <c r="B3724"/>
      <c r="C3724"/>
      <c r="D3724"/>
      <c r="E3724"/>
      <c r="F3724"/>
      <c r="G3724"/>
      <c r="H3724"/>
      <c r="I3724"/>
      <c r="J3724"/>
      <c r="K3724"/>
      <c r="L3724"/>
      <c r="M3724" s="2"/>
      <c r="N3724" s="2"/>
      <c r="O3724" s="2"/>
      <c r="P3724" s="2"/>
      <c r="Q3724" s="2"/>
      <c r="R3724" s="2"/>
      <c r="S3724" s="2"/>
      <c r="T3724" s="2"/>
      <c r="U3724" s="2"/>
      <c r="V3724" s="2"/>
    </row>
    <row r="3725" spans="1:22" s="127" customFormat="1" x14ac:dyDescent="0.25">
      <c r="A3725"/>
      <c r="B3725"/>
      <c r="C3725"/>
      <c r="D3725"/>
      <c r="E3725"/>
      <c r="F3725"/>
      <c r="G3725"/>
      <c r="H3725"/>
      <c r="I3725"/>
      <c r="J3725"/>
      <c r="K3725"/>
      <c r="L3725"/>
      <c r="M3725" s="2"/>
      <c r="N3725" s="2"/>
      <c r="O3725" s="2"/>
      <c r="P3725" s="2"/>
      <c r="Q3725" s="2"/>
      <c r="R3725" s="2"/>
      <c r="S3725" s="2"/>
      <c r="T3725" s="2"/>
      <c r="U3725" s="2"/>
      <c r="V3725" s="2"/>
    </row>
    <row r="3726" spans="1:22" s="127" customFormat="1" x14ac:dyDescent="0.25">
      <c r="A3726"/>
      <c r="B3726"/>
      <c r="C3726"/>
      <c r="D3726"/>
      <c r="E3726"/>
      <c r="F3726"/>
      <c r="G3726"/>
      <c r="H3726"/>
      <c r="I3726"/>
      <c r="J3726"/>
      <c r="K3726"/>
      <c r="L3726"/>
      <c r="M3726" s="2"/>
      <c r="N3726" s="2"/>
      <c r="O3726" s="2"/>
      <c r="P3726" s="2"/>
      <c r="Q3726" s="2"/>
      <c r="R3726" s="2"/>
      <c r="S3726" s="2"/>
      <c r="T3726" s="2"/>
      <c r="U3726" s="2"/>
      <c r="V3726" s="2"/>
    </row>
    <row r="3727" spans="1:22" s="127" customFormat="1" x14ac:dyDescent="0.25">
      <c r="A3727"/>
      <c r="B3727"/>
      <c r="C3727"/>
      <c r="D3727"/>
      <c r="E3727"/>
      <c r="F3727"/>
      <c r="G3727"/>
      <c r="H3727"/>
      <c r="I3727"/>
      <c r="J3727"/>
      <c r="K3727"/>
      <c r="L3727"/>
      <c r="M3727" s="2"/>
      <c r="N3727" s="2"/>
      <c r="O3727" s="2"/>
      <c r="P3727" s="2"/>
      <c r="Q3727" s="2"/>
      <c r="R3727" s="2"/>
      <c r="S3727" s="2"/>
      <c r="T3727" s="2"/>
      <c r="U3727" s="2"/>
      <c r="V3727" s="2"/>
    </row>
    <row r="3728" spans="1:22" s="127" customFormat="1" x14ac:dyDescent="0.25">
      <c r="A3728"/>
      <c r="B3728"/>
      <c r="C3728"/>
      <c r="D3728"/>
      <c r="E3728"/>
      <c r="F3728"/>
      <c r="G3728"/>
      <c r="H3728"/>
      <c r="I3728"/>
      <c r="J3728"/>
      <c r="K3728"/>
      <c r="L3728"/>
      <c r="M3728" s="2"/>
      <c r="N3728" s="2"/>
      <c r="O3728" s="2"/>
      <c r="P3728" s="2"/>
      <c r="Q3728" s="2"/>
      <c r="R3728" s="2"/>
      <c r="S3728" s="2"/>
      <c r="T3728" s="2"/>
      <c r="U3728" s="2"/>
      <c r="V3728" s="2"/>
    </row>
    <row r="3729" spans="1:22" s="127" customFormat="1" x14ac:dyDescent="0.25">
      <c r="A3729"/>
      <c r="B3729"/>
      <c r="C3729"/>
      <c r="D3729"/>
      <c r="E3729"/>
      <c r="F3729"/>
      <c r="G3729"/>
      <c r="H3729"/>
      <c r="I3729"/>
      <c r="J3729"/>
      <c r="K3729"/>
      <c r="L3729"/>
      <c r="M3729" s="2"/>
      <c r="N3729" s="2"/>
      <c r="O3729" s="2"/>
      <c r="P3729" s="2"/>
      <c r="Q3729" s="2"/>
      <c r="R3729" s="2"/>
      <c r="S3729" s="2"/>
      <c r="T3729" s="2"/>
      <c r="U3729" s="2"/>
      <c r="V3729" s="2"/>
    </row>
    <row r="3730" spans="1:22" s="127" customFormat="1" x14ac:dyDescent="0.25">
      <c r="A3730"/>
      <c r="B3730"/>
      <c r="C3730"/>
      <c r="D3730"/>
      <c r="E3730"/>
      <c r="F3730"/>
      <c r="G3730"/>
      <c r="H3730"/>
      <c r="I3730"/>
      <c r="J3730"/>
      <c r="K3730"/>
      <c r="L3730"/>
      <c r="M3730" s="2"/>
      <c r="N3730" s="2"/>
      <c r="O3730" s="2"/>
      <c r="P3730" s="2"/>
      <c r="Q3730" s="2"/>
      <c r="R3730" s="2"/>
      <c r="S3730" s="2"/>
      <c r="T3730" s="2"/>
      <c r="U3730" s="2"/>
      <c r="V3730" s="2"/>
    </row>
    <row r="3731" spans="1:22" s="127" customFormat="1" x14ac:dyDescent="0.25">
      <c r="A3731"/>
      <c r="B3731"/>
      <c r="C3731"/>
      <c r="D3731"/>
      <c r="E3731"/>
      <c r="F3731"/>
      <c r="G3731"/>
      <c r="H3731"/>
      <c r="I3731"/>
      <c r="J3731"/>
      <c r="K3731"/>
      <c r="L3731"/>
      <c r="M3731" s="2"/>
      <c r="N3731" s="2"/>
      <c r="O3731" s="2"/>
      <c r="P3731" s="2"/>
      <c r="Q3731" s="2"/>
      <c r="R3731" s="2"/>
      <c r="S3731" s="2"/>
      <c r="T3731" s="2"/>
      <c r="U3731" s="2"/>
      <c r="V3731" s="2"/>
    </row>
    <row r="3732" spans="1:22" s="127" customFormat="1" x14ac:dyDescent="0.25">
      <c r="A3732"/>
      <c r="B3732"/>
      <c r="C3732"/>
      <c r="D3732"/>
      <c r="E3732"/>
      <c r="F3732"/>
      <c r="G3732"/>
      <c r="H3732"/>
      <c r="I3732"/>
      <c r="J3732"/>
      <c r="K3732"/>
      <c r="L3732"/>
      <c r="M3732" s="2"/>
      <c r="N3732" s="2"/>
      <c r="O3732" s="2"/>
      <c r="P3732" s="2"/>
      <c r="Q3732" s="2"/>
      <c r="R3732" s="2"/>
      <c r="S3732" s="2"/>
      <c r="T3732" s="2"/>
      <c r="U3732" s="2"/>
      <c r="V3732" s="2"/>
    </row>
    <row r="3733" spans="1:22" s="127" customFormat="1" x14ac:dyDescent="0.25">
      <c r="A3733"/>
      <c r="B3733"/>
      <c r="C3733"/>
      <c r="D3733"/>
      <c r="E3733"/>
      <c r="F3733"/>
      <c r="G3733"/>
      <c r="H3733"/>
      <c r="I3733"/>
      <c r="J3733"/>
      <c r="K3733"/>
      <c r="L3733"/>
      <c r="M3733" s="2"/>
      <c r="N3733" s="2"/>
      <c r="O3733" s="2"/>
      <c r="P3733" s="2"/>
      <c r="Q3733" s="2"/>
      <c r="R3733" s="2"/>
      <c r="S3733" s="2"/>
      <c r="T3733" s="2"/>
      <c r="U3733" s="2"/>
      <c r="V3733" s="2"/>
    </row>
    <row r="3734" spans="1:22" s="127" customFormat="1" x14ac:dyDescent="0.25">
      <c r="A3734"/>
      <c r="B3734"/>
      <c r="C3734"/>
      <c r="D3734"/>
      <c r="E3734"/>
      <c r="F3734"/>
      <c r="G3734"/>
      <c r="H3734"/>
      <c r="I3734"/>
      <c r="J3734"/>
      <c r="K3734"/>
      <c r="L3734"/>
      <c r="M3734" s="2"/>
      <c r="N3734" s="2"/>
      <c r="O3734" s="2"/>
      <c r="P3734" s="2"/>
      <c r="Q3734" s="2"/>
      <c r="R3734" s="2"/>
      <c r="S3734" s="2"/>
      <c r="T3734" s="2"/>
      <c r="U3734" s="2"/>
      <c r="V3734" s="2"/>
    </row>
    <row r="3735" spans="1:22" s="127" customFormat="1" x14ac:dyDescent="0.25">
      <c r="A3735"/>
      <c r="B3735"/>
      <c r="C3735"/>
      <c r="D3735"/>
      <c r="E3735"/>
      <c r="F3735"/>
      <c r="G3735"/>
      <c r="H3735"/>
      <c r="I3735"/>
      <c r="J3735"/>
      <c r="K3735"/>
      <c r="L3735"/>
      <c r="M3735" s="2"/>
      <c r="N3735" s="2"/>
      <c r="O3735" s="2"/>
      <c r="P3735" s="2"/>
      <c r="Q3735" s="2"/>
      <c r="R3735" s="2"/>
      <c r="S3735" s="2"/>
      <c r="T3735" s="2"/>
      <c r="U3735" s="2"/>
      <c r="V3735" s="2"/>
    </row>
    <row r="3736" spans="1:22" s="127" customFormat="1" x14ac:dyDescent="0.25">
      <c r="A3736"/>
      <c r="B3736"/>
      <c r="C3736"/>
      <c r="D3736"/>
      <c r="E3736"/>
      <c r="F3736"/>
      <c r="G3736"/>
      <c r="H3736"/>
      <c r="I3736"/>
      <c r="J3736"/>
      <c r="K3736"/>
      <c r="L3736"/>
      <c r="M3736" s="2"/>
      <c r="N3736" s="2"/>
      <c r="O3736" s="2"/>
      <c r="P3736" s="2"/>
      <c r="Q3736" s="2"/>
      <c r="R3736" s="2"/>
      <c r="S3736" s="2"/>
      <c r="T3736" s="2"/>
      <c r="U3736" s="2"/>
      <c r="V3736" s="2"/>
    </row>
    <row r="3737" spans="1:22" s="127" customFormat="1" x14ac:dyDescent="0.25">
      <c r="A3737"/>
      <c r="B3737"/>
      <c r="C3737"/>
      <c r="D3737"/>
      <c r="E3737"/>
      <c r="F3737"/>
      <c r="G3737"/>
      <c r="H3737"/>
      <c r="I3737"/>
      <c r="J3737"/>
      <c r="K3737"/>
      <c r="L3737"/>
      <c r="M3737" s="2"/>
      <c r="N3737" s="2"/>
      <c r="O3737" s="2"/>
      <c r="P3737" s="2"/>
      <c r="Q3737" s="2"/>
      <c r="R3737" s="2"/>
      <c r="S3737" s="2"/>
      <c r="T3737" s="2"/>
      <c r="U3737" s="2"/>
      <c r="V3737" s="2"/>
    </row>
    <row r="3738" spans="1:22" s="127" customFormat="1" x14ac:dyDescent="0.25">
      <c r="A3738"/>
      <c r="B3738"/>
      <c r="C3738"/>
      <c r="D3738"/>
      <c r="E3738"/>
      <c r="F3738"/>
      <c r="G3738"/>
      <c r="H3738"/>
      <c r="I3738"/>
      <c r="J3738"/>
      <c r="K3738"/>
      <c r="L3738"/>
      <c r="M3738" s="2"/>
      <c r="N3738" s="2"/>
      <c r="O3738" s="2"/>
      <c r="P3738" s="2"/>
      <c r="Q3738" s="2"/>
      <c r="R3738" s="2"/>
      <c r="S3738" s="2"/>
      <c r="T3738" s="2"/>
      <c r="U3738" s="2"/>
      <c r="V3738" s="2"/>
    </row>
    <row r="3739" spans="1:22" s="127" customFormat="1" x14ac:dyDescent="0.25">
      <c r="A3739"/>
      <c r="B3739"/>
      <c r="C3739"/>
      <c r="D3739"/>
      <c r="E3739"/>
      <c r="F3739"/>
      <c r="G3739"/>
      <c r="H3739"/>
      <c r="I3739"/>
      <c r="J3739"/>
      <c r="K3739"/>
      <c r="L3739"/>
      <c r="M3739" s="2"/>
      <c r="N3739" s="2"/>
      <c r="O3739" s="2"/>
      <c r="P3739" s="2"/>
      <c r="Q3739" s="2"/>
      <c r="R3739" s="2"/>
      <c r="S3739" s="2"/>
      <c r="T3739" s="2"/>
      <c r="U3739" s="2"/>
      <c r="V3739" s="2"/>
    </row>
    <row r="3740" spans="1:22" s="127" customFormat="1" x14ac:dyDescent="0.25">
      <c r="A3740"/>
      <c r="B3740"/>
      <c r="C3740"/>
      <c r="D3740"/>
      <c r="E3740"/>
      <c r="F3740"/>
      <c r="G3740"/>
      <c r="H3740"/>
      <c r="I3740"/>
      <c r="J3740"/>
      <c r="K3740"/>
      <c r="L3740"/>
      <c r="M3740" s="2"/>
      <c r="N3740" s="2"/>
      <c r="O3740" s="2"/>
      <c r="P3740" s="2"/>
      <c r="Q3740" s="2"/>
      <c r="R3740" s="2"/>
      <c r="S3740" s="2"/>
      <c r="T3740" s="2"/>
      <c r="U3740" s="2"/>
      <c r="V3740" s="2"/>
    </row>
    <row r="3741" spans="1:22" s="127" customFormat="1" x14ac:dyDescent="0.25">
      <c r="A3741"/>
      <c r="B3741"/>
      <c r="C3741"/>
      <c r="D3741"/>
      <c r="E3741"/>
      <c r="F3741"/>
      <c r="G3741"/>
      <c r="H3741"/>
      <c r="I3741"/>
      <c r="J3741"/>
      <c r="K3741"/>
      <c r="L3741"/>
      <c r="M3741" s="2"/>
      <c r="N3741" s="2"/>
      <c r="O3741" s="2"/>
      <c r="P3741" s="2"/>
      <c r="Q3741" s="2"/>
      <c r="R3741" s="2"/>
      <c r="S3741" s="2"/>
      <c r="T3741" s="2"/>
      <c r="U3741" s="2"/>
      <c r="V3741" s="2"/>
    </row>
    <row r="3742" spans="1:22" s="127" customFormat="1" x14ac:dyDescent="0.25">
      <c r="A3742"/>
      <c r="B3742"/>
      <c r="C3742"/>
      <c r="D3742"/>
      <c r="E3742"/>
      <c r="F3742"/>
      <c r="G3742"/>
      <c r="H3742"/>
      <c r="I3742"/>
      <c r="J3742"/>
      <c r="K3742"/>
      <c r="L3742"/>
      <c r="M3742" s="2"/>
      <c r="N3742" s="2"/>
      <c r="O3742" s="2"/>
      <c r="P3742" s="2"/>
      <c r="Q3742" s="2"/>
      <c r="R3742" s="2"/>
      <c r="S3742" s="2"/>
      <c r="T3742" s="2"/>
      <c r="U3742" s="2"/>
      <c r="V3742" s="2"/>
    </row>
    <row r="3743" spans="1:22" s="127" customFormat="1" x14ac:dyDescent="0.25">
      <c r="A3743"/>
      <c r="B3743"/>
      <c r="C3743"/>
      <c r="D3743"/>
      <c r="E3743"/>
      <c r="F3743"/>
      <c r="G3743"/>
      <c r="H3743"/>
      <c r="I3743"/>
      <c r="J3743"/>
      <c r="K3743"/>
      <c r="L3743"/>
      <c r="M3743" s="2"/>
      <c r="N3743" s="2"/>
      <c r="O3743" s="2"/>
      <c r="P3743" s="2"/>
      <c r="Q3743" s="2"/>
      <c r="R3743" s="2"/>
      <c r="S3743" s="2"/>
      <c r="T3743" s="2"/>
      <c r="U3743" s="2"/>
      <c r="V3743" s="2"/>
    </row>
    <row r="3744" spans="1:22" s="127" customFormat="1" x14ac:dyDescent="0.25">
      <c r="A3744"/>
      <c r="B3744"/>
      <c r="C3744"/>
      <c r="D3744"/>
      <c r="E3744"/>
      <c r="F3744"/>
      <c r="G3744"/>
      <c r="H3744"/>
      <c r="I3744"/>
      <c r="J3744"/>
      <c r="K3744"/>
      <c r="L3744"/>
      <c r="M3744" s="2"/>
      <c r="N3744" s="2"/>
      <c r="O3744" s="2"/>
      <c r="P3744" s="2"/>
      <c r="Q3744" s="2"/>
      <c r="R3744" s="2"/>
      <c r="S3744" s="2"/>
      <c r="T3744" s="2"/>
      <c r="U3744" s="2"/>
      <c r="V3744" s="2"/>
    </row>
    <row r="3745" spans="1:22" s="127" customFormat="1" x14ac:dyDescent="0.25">
      <c r="A3745"/>
      <c r="B3745"/>
      <c r="C3745"/>
      <c r="D3745"/>
      <c r="E3745"/>
      <c r="F3745"/>
      <c r="G3745"/>
      <c r="H3745"/>
      <c r="I3745"/>
      <c r="J3745"/>
      <c r="K3745"/>
      <c r="L3745"/>
      <c r="M3745" s="2"/>
      <c r="N3745" s="2"/>
      <c r="O3745" s="2"/>
      <c r="P3745" s="2"/>
      <c r="Q3745" s="2"/>
      <c r="R3745" s="2"/>
      <c r="S3745" s="2"/>
      <c r="T3745" s="2"/>
      <c r="U3745" s="2"/>
      <c r="V3745" s="2"/>
    </row>
    <row r="3746" spans="1:22" s="127" customFormat="1" x14ac:dyDescent="0.25">
      <c r="A3746"/>
      <c r="B3746"/>
      <c r="C3746"/>
      <c r="D3746"/>
      <c r="E3746"/>
      <c r="F3746"/>
      <c r="G3746"/>
      <c r="H3746"/>
      <c r="I3746"/>
      <c r="J3746"/>
      <c r="K3746"/>
      <c r="L3746"/>
      <c r="M3746" s="2"/>
      <c r="N3746" s="2"/>
      <c r="O3746" s="2"/>
      <c r="P3746" s="2"/>
      <c r="Q3746" s="2"/>
      <c r="R3746" s="2"/>
      <c r="S3746" s="2"/>
      <c r="T3746" s="2"/>
      <c r="U3746" s="2"/>
      <c r="V3746" s="2"/>
    </row>
    <row r="3747" spans="1:22" s="127" customFormat="1" x14ac:dyDescent="0.25">
      <c r="A3747"/>
      <c r="B3747"/>
      <c r="C3747"/>
      <c r="D3747"/>
      <c r="E3747"/>
      <c r="F3747"/>
      <c r="G3747"/>
      <c r="H3747"/>
      <c r="I3747"/>
      <c r="J3747"/>
      <c r="K3747"/>
      <c r="L3747"/>
      <c r="M3747" s="2"/>
      <c r="N3747" s="2"/>
      <c r="O3747" s="2"/>
      <c r="P3747" s="2"/>
      <c r="Q3747" s="2"/>
      <c r="R3747" s="2"/>
      <c r="S3747" s="2"/>
      <c r="T3747" s="2"/>
      <c r="U3747" s="2"/>
      <c r="V3747" s="2"/>
    </row>
    <row r="3748" spans="1:22" s="127" customFormat="1" x14ac:dyDescent="0.25">
      <c r="A3748"/>
      <c r="B3748"/>
      <c r="C3748"/>
      <c r="D3748"/>
      <c r="E3748"/>
      <c r="F3748"/>
      <c r="G3748"/>
      <c r="H3748"/>
      <c r="I3748"/>
      <c r="J3748"/>
      <c r="K3748"/>
      <c r="L3748"/>
      <c r="M3748" s="2"/>
      <c r="N3748" s="2"/>
      <c r="O3748" s="2"/>
      <c r="P3748" s="2"/>
      <c r="Q3748" s="2"/>
      <c r="R3748" s="2"/>
      <c r="S3748" s="2"/>
      <c r="T3748" s="2"/>
      <c r="U3748" s="2"/>
      <c r="V3748" s="2"/>
    </row>
    <row r="3749" spans="1:22" s="127" customFormat="1" x14ac:dyDescent="0.25">
      <c r="A3749"/>
      <c r="B3749"/>
      <c r="C3749"/>
      <c r="D3749"/>
      <c r="E3749"/>
      <c r="F3749"/>
      <c r="G3749"/>
      <c r="H3749"/>
      <c r="I3749"/>
      <c r="J3749"/>
      <c r="K3749"/>
      <c r="L3749"/>
      <c r="M3749" s="2"/>
      <c r="N3749" s="2"/>
      <c r="O3749" s="2"/>
      <c r="P3749" s="2"/>
      <c r="Q3749" s="2"/>
      <c r="R3749" s="2"/>
      <c r="S3749" s="2"/>
      <c r="T3749" s="2"/>
      <c r="U3749" s="2"/>
      <c r="V3749" s="2"/>
    </row>
    <row r="3750" spans="1:22" s="127" customFormat="1" x14ac:dyDescent="0.25">
      <c r="A3750"/>
      <c r="B3750"/>
      <c r="C3750"/>
      <c r="D3750"/>
      <c r="E3750"/>
      <c r="F3750"/>
      <c r="G3750"/>
      <c r="H3750"/>
      <c r="I3750"/>
      <c r="J3750"/>
      <c r="K3750"/>
      <c r="L3750"/>
      <c r="M3750" s="2"/>
      <c r="N3750" s="2"/>
      <c r="O3750" s="2"/>
      <c r="P3750" s="2"/>
      <c r="Q3750" s="2"/>
      <c r="R3750" s="2"/>
      <c r="S3750" s="2"/>
      <c r="T3750" s="2"/>
      <c r="U3750" s="2"/>
      <c r="V3750" s="2"/>
    </row>
    <row r="3751" spans="1:22" s="127" customFormat="1" x14ac:dyDescent="0.25">
      <c r="A3751"/>
      <c r="B3751"/>
      <c r="C3751"/>
      <c r="D3751"/>
      <c r="E3751"/>
      <c r="F3751"/>
      <c r="G3751"/>
      <c r="H3751"/>
      <c r="I3751"/>
      <c r="J3751"/>
      <c r="K3751"/>
      <c r="L3751"/>
      <c r="M3751" s="2"/>
      <c r="N3751" s="2"/>
      <c r="O3751" s="2"/>
      <c r="P3751" s="2"/>
      <c r="Q3751" s="2"/>
      <c r="R3751" s="2"/>
      <c r="S3751" s="2"/>
      <c r="T3751" s="2"/>
      <c r="U3751" s="2"/>
      <c r="V3751" s="2"/>
    </row>
    <row r="3752" spans="1:22" s="127" customFormat="1" x14ac:dyDescent="0.25">
      <c r="A3752"/>
      <c r="B3752"/>
      <c r="C3752"/>
      <c r="D3752"/>
      <c r="E3752"/>
      <c r="F3752"/>
      <c r="G3752"/>
      <c r="H3752"/>
      <c r="I3752"/>
      <c r="J3752"/>
      <c r="K3752"/>
      <c r="L3752"/>
      <c r="M3752" s="2"/>
      <c r="N3752" s="2"/>
      <c r="O3752" s="2"/>
      <c r="P3752" s="2"/>
      <c r="Q3752" s="2"/>
      <c r="R3752" s="2"/>
      <c r="S3752" s="2"/>
      <c r="T3752" s="2"/>
      <c r="U3752" s="2"/>
      <c r="V3752" s="2"/>
    </row>
    <row r="3753" spans="1:22" s="127" customFormat="1" x14ac:dyDescent="0.25">
      <c r="A3753"/>
      <c r="B3753"/>
      <c r="C3753"/>
      <c r="D3753"/>
      <c r="E3753"/>
      <c r="F3753"/>
      <c r="G3753"/>
      <c r="H3753"/>
      <c r="I3753"/>
      <c r="J3753"/>
      <c r="K3753"/>
      <c r="L3753"/>
      <c r="M3753" s="2"/>
      <c r="N3753" s="2"/>
      <c r="O3753" s="2"/>
      <c r="P3753" s="2"/>
      <c r="Q3753" s="2"/>
      <c r="R3753" s="2"/>
      <c r="S3753" s="2"/>
      <c r="T3753" s="2"/>
      <c r="U3753" s="2"/>
      <c r="V3753" s="2"/>
    </row>
    <row r="3754" spans="1:22" s="127" customFormat="1" x14ac:dyDescent="0.25">
      <c r="A3754"/>
      <c r="B3754"/>
      <c r="C3754"/>
      <c r="D3754"/>
      <c r="E3754"/>
      <c r="F3754"/>
      <c r="G3754"/>
      <c r="H3754"/>
      <c r="I3754"/>
      <c r="J3754"/>
      <c r="K3754"/>
      <c r="L3754"/>
      <c r="M3754" s="2"/>
      <c r="N3754" s="2"/>
      <c r="O3754" s="2"/>
      <c r="P3754" s="2"/>
      <c r="Q3754" s="2"/>
      <c r="R3754" s="2"/>
      <c r="S3754" s="2"/>
      <c r="T3754" s="2"/>
      <c r="U3754" s="2"/>
      <c r="V3754" s="2"/>
    </row>
    <row r="3755" spans="1:22" s="127" customFormat="1" x14ac:dyDescent="0.25">
      <c r="A3755"/>
      <c r="B3755"/>
      <c r="C3755"/>
      <c r="D3755"/>
      <c r="E3755"/>
      <c r="F3755"/>
      <c r="G3755"/>
      <c r="H3755"/>
      <c r="I3755"/>
      <c r="J3755"/>
      <c r="K3755"/>
      <c r="L3755"/>
      <c r="M3755" s="2"/>
      <c r="N3755" s="2"/>
      <c r="O3755" s="2"/>
      <c r="P3755" s="2"/>
      <c r="Q3755" s="2"/>
      <c r="R3755" s="2"/>
      <c r="S3755" s="2"/>
      <c r="T3755" s="2"/>
      <c r="U3755" s="2"/>
      <c r="V3755" s="2"/>
    </row>
    <row r="3756" spans="1:22" s="127" customFormat="1" x14ac:dyDescent="0.25">
      <c r="A3756"/>
      <c r="B3756"/>
      <c r="C3756"/>
      <c r="D3756"/>
      <c r="E3756"/>
      <c r="F3756"/>
      <c r="G3756"/>
      <c r="H3756"/>
      <c r="I3756"/>
      <c r="J3756"/>
      <c r="K3756"/>
      <c r="L3756"/>
      <c r="M3756" s="2"/>
      <c r="N3756" s="2"/>
      <c r="O3756" s="2"/>
      <c r="P3756" s="2"/>
      <c r="Q3756" s="2"/>
      <c r="R3756" s="2"/>
      <c r="S3756" s="2"/>
      <c r="T3756" s="2"/>
      <c r="U3756" s="2"/>
      <c r="V3756" s="2"/>
    </row>
    <row r="3757" spans="1:22" s="127" customFormat="1" x14ac:dyDescent="0.25">
      <c r="A3757"/>
      <c r="B3757"/>
      <c r="C3757"/>
      <c r="D3757"/>
      <c r="E3757"/>
      <c r="F3757"/>
      <c r="G3757"/>
      <c r="H3757"/>
      <c r="I3757"/>
      <c r="J3757"/>
      <c r="K3757"/>
      <c r="L3757"/>
      <c r="M3757" s="2"/>
      <c r="N3757" s="2"/>
      <c r="O3757" s="2"/>
      <c r="P3757" s="2"/>
      <c r="Q3757" s="2"/>
      <c r="R3757" s="2"/>
      <c r="S3757" s="2"/>
      <c r="T3757" s="2"/>
      <c r="U3757" s="2"/>
      <c r="V3757" s="2"/>
    </row>
    <row r="3758" spans="1:22" s="127" customFormat="1" x14ac:dyDescent="0.25">
      <c r="A3758"/>
      <c r="B3758"/>
      <c r="C3758"/>
      <c r="D3758"/>
      <c r="E3758"/>
      <c r="F3758"/>
      <c r="G3758"/>
      <c r="H3758"/>
      <c r="I3758"/>
      <c r="J3758"/>
      <c r="K3758"/>
      <c r="L3758"/>
      <c r="M3758" s="2"/>
      <c r="N3758" s="2"/>
      <c r="O3758" s="2"/>
      <c r="P3758" s="2"/>
      <c r="Q3758" s="2"/>
      <c r="R3758" s="2"/>
      <c r="S3758" s="2"/>
      <c r="T3758" s="2"/>
      <c r="U3758" s="2"/>
      <c r="V3758" s="2"/>
    </row>
    <row r="3759" spans="1:22" s="127" customFormat="1" x14ac:dyDescent="0.25">
      <c r="A3759"/>
      <c r="B3759"/>
      <c r="C3759"/>
      <c r="D3759"/>
      <c r="E3759"/>
      <c r="F3759"/>
      <c r="G3759"/>
      <c r="H3759"/>
      <c r="I3759"/>
      <c r="J3759"/>
      <c r="K3759"/>
      <c r="L3759"/>
      <c r="M3759" s="2"/>
      <c r="N3759" s="2"/>
      <c r="O3759" s="2"/>
      <c r="P3759" s="2"/>
      <c r="Q3759" s="2"/>
      <c r="R3759" s="2"/>
      <c r="S3759" s="2"/>
      <c r="T3759" s="2"/>
      <c r="U3759" s="2"/>
      <c r="V3759" s="2"/>
    </row>
    <row r="3760" spans="1:22" s="127" customFormat="1" x14ac:dyDescent="0.25">
      <c r="A3760"/>
      <c r="B3760"/>
      <c r="C3760"/>
      <c r="D3760"/>
      <c r="E3760"/>
      <c r="F3760"/>
      <c r="G3760"/>
      <c r="H3760"/>
      <c r="I3760"/>
      <c r="J3760"/>
      <c r="K3760"/>
      <c r="L3760"/>
      <c r="M3760" s="2"/>
      <c r="N3760" s="2"/>
      <c r="O3760" s="2"/>
      <c r="P3760" s="2"/>
      <c r="Q3760" s="2"/>
      <c r="R3760" s="2"/>
      <c r="S3760" s="2"/>
      <c r="T3760" s="2"/>
      <c r="U3760" s="2"/>
      <c r="V3760" s="2"/>
    </row>
    <row r="3761" spans="1:22" s="127" customFormat="1" x14ac:dyDescent="0.25">
      <c r="A3761"/>
      <c r="B3761"/>
      <c r="C3761"/>
      <c r="D3761"/>
      <c r="E3761"/>
      <c r="F3761"/>
      <c r="G3761"/>
      <c r="H3761"/>
      <c r="I3761"/>
      <c r="J3761"/>
      <c r="K3761"/>
      <c r="L3761"/>
      <c r="M3761" s="2"/>
      <c r="N3761" s="2"/>
      <c r="O3761" s="2"/>
      <c r="P3761" s="2"/>
      <c r="Q3761" s="2"/>
      <c r="R3761" s="2"/>
      <c r="S3761" s="2"/>
      <c r="T3761" s="2"/>
      <c r="U3761" s="2"/>
      <c r="V3761" s="2"/>
    </row>
    <row r="3762" spans="1:22" s="127" customFormat="1" x14ac:dyDescent="0.25">
      <c r="A3762"/>
      <c r="B3762"/>
      <c r="C3762"/>
      <c r="D3762"/>
      <c r="E3762"/>
      <c r="F3762"/>
      <c r="G3762"/>
      <c r="H3762"/>
      <c r="I3762"/>
      <c r="J3762"/>
      <c r="K3762"/>
      <c r="L3762"/>
      <c r="M3762" s="2"/>
      <c r="N3762" s="2"/>
      <c r="O3762" s="2"/>
      <c r="P3762" s="2"/>
      <c r="Q3762" s="2"/>
      <c r="R3762" s="2"/>
      <c r="S3762" s="2"/>
      <c r="T3762" s="2"/>
      <c r="U3762" s="2"/>
      <c r="V3762" s="2"/>
    </row>
    <row r="3763" spans="1:22" s="127" customFormat="1" x14ac:dyDescent="0.25">
      <c r="A3763"/>
      <c r="B3763"/>
      <c r="C3763"/>
      <c r="D3763"/>
      <c r="E3763"/>
      <c r="F3763"/>
      <c r="G3763"/>
      <c r="H3763"/>
      <c r="I3763"/>
      <c r="J3763"/>
      <c r="K3763"/>
      <c r="L3763"/>
      <c r="M3763" s="2"/>
      <c r="N3763" s="2"/>
      <c r="O3763" s="2"/>
      <c r="P3763" s="2"/>
      <c r="Q3763" s="2"/>
      <c r="R3763" s="2"/>
      <c r="S3763" s="2"/>
      <c r="T3763" s="2"/>
      <c r="U3763" s="2"/>
      <c r="V3763" s="2"/>
    </row>
    <row r="3764" spans="1:22" s="127" customFormat="1" x14ac:dyDescent="0.25">
      <c r="A3764"/>
      <c r="B3764"/>
      <c r="C3764"/>
      <c r="D3764"/>
      <c r="E3764"/>
      <c r="F3764"/>
      <c r="G3764"/>
      <c r="H3764"/>
      <c r="I3764"/>
      <c r="J3764"/>
      <c r="K3764"/>
      <c r="L3764"/>
      <c r="M3764" s="2"/>
      <c r="N3764" s="2"/>
      <c r="O3764" s="2"/>
      <c r="P3764" s="2"/>
      <c r="Q3764" s="2"/>
      <c r="R3764" s="2"/>
      <c r="S3764" s="2"/>
      <c r="T3764" s="2"/>
      <c r="U3764" s="2"/>
      <c r="V3764" s="2"/>
    </row>
    <row r="3765" spans="1:22" s="127" customFormat="1" x14ac:dyDescent="0.25">
      <c r="A3765"/>
      <c r="B3765"/>
      <c r="C3765"/>
      <c r="D3765"/>
      <c r="E3765"/>
      <c r="F3765"/>
      <c r="G3765"/>
      <c r="H3765"/>
      <c r="I3765"/>
      <c r="J3765"/>
      <c r="K3765"/>
      <c r="L3765"/>
      <c r="M3765" s="2"/>
      <c r="N3765" s="2"/>
      <c r="O3765" s="2"/>
      <c r="P3765" s="2"/>
      <c r="Q3765" s="2"/>
      <c r="R3765" s="2"/>
      <c r="S3765" s="2"/>
      <c r="T3765" s="2"/>
      <c r="U3765" s="2"/>
      <c r="V3765" s="2"/>
    </row>
    <row r="3766" spans="1:22" s="127" customFormat="1" x14ac:dyDescent="0.25">
      <c r="A3766"/>
      <c r="B3766"/>
      <c r="C3766"/>
      <c r="D3766"/>
      <c r="E3766"/>
      <c r="F3766"/>
      <c r="G3766"/>
      <c r="H3766"/>
      <c r="I3766"/>
      <c r="J3766"/>
      <c r="K3766"/>
      <c r="L3766"/>
      <c r="M3766" s="2"/>
      <c r="N3766" s="2"/>
      <c r="O3766" s="2"/>
      <c r="P3766" s="2"/>
      <c r="Q3766" s="2"/>
      <c r="R3766" s="2"/>
      <c r="S3766" s="2"/>
      <c r="T3766" s="2"/>
      <c r="U3766" s="2"/>
      <c r="V3766" s="2"/>
    </row>
    <row r="3767" spans="1:22" s="127" customFormat="1" x14ac:dyDescent="0.25">
      <c r="A3767"/>
      <c r="B3767"/>
      <c r="C3767"/>
      <c r="D3767"/>
      <c r="E3767"/>
      <c r="F3767"/>
      <c r="G3767"/>
      <c r="H3767"/>
      <c r="I3767"/>
      <c r="J3767"/>
      <c r="K3767"/>
      <c r="L3767"/>
      <c r="M3767" s="2"/>
      <c r="N3767" s="2"/>
      <c r="O3767" s="2"/>
      <c r="P3767" s="2"/>
      <c r="Q3767" s="2"/>
      <c r="R3767" s="2"/>
      <c r="S3767" s="2"/>
      <c r="T3767" s="2"/>
      <c r="U3767" s="2"/>
      <c r="V3767" s="2"/>
    </row>
    <row r="3768" spans="1:22" s="127" customFormat="1" x14ac:dyDescent="0.25">
      <c r="A3768"/>
      <c r="B3768"/>
      <c r="C3768"/>
      <c r="D3768"/>
      <c r="E3768"/>
      <c r="F3768"/>
      <c r="G3768"/>
      <c r="H3768"/>
      <c r="I3768"/>
      <c r="J3768"/>
      <c r="K3768"/>
      <c r="L3768"/>
      <c r="M3768" s="2"/>
      <c r="N3768" s="2"/>
      <c r="O3768" s="2"/>
      <c r="P3768" s="2"/>
      <c r="Q3768" s="2"/>
      <c r="R3768" s="2"/>
      <c r="S3768" s="2"/>
      <c r="T3768" s="2"/>
      <c r="U3768" s="2"/>
      <c r="V3768" s="2"/>
    </row>
    <row r="3769" spans="1:22" s="127" customFormat="1" x14ac:dyDescent="0.25">
      <c r="A3769"/>
      <c r="B3769"/>
      <c r="C3769"/>
      <c r="D3769"/>
      <c r="E3769"/>
      <c r="F3769"/>
      <c r="G3769"/>
      <c r="H3769"/>
      <c r="I3769"/>
      <c r="J3769"/>
      <c r="K3769"/>
      <c r="L3769"/>
      <c r="M3769" s="2"/>
      <c r="N3769" s="2"/>
      <c r="O3769" s="2"/>
      <c r="P3769" s="2"/>
      <c r="Q3769" s="2"/>
      <c r="R3769" s="2"/>
      <c r="S3769" s="2"/>
      <c r="T3769" s="2"/>
      <c r="U3769" s="2"/>
      <c r="V3769" s="2"/>
    </row>
    <row r="3770" spans="1:22" s="127" customFormat="1" x14ac:dyDescent="0.25">
      <c r="A3770"/>
      <c r="B3770"/>
      <c r="C3770"/>
      <c r="D3770"/>
      <c r="E3770"/>
      <c r="F3770"/>
      <c r="G3770"/>
      <c r="H3770"/>
      <c r="I3770"/>
      <c r="J3770"/>
      <c r="K3770"/>
      <c r="L3770"/>
      <c r="M3770" s="2"/>
      <c r="N3770" s="2"/>
      <c r="O3770" s="2"/>
      <c r="P3770" s="2"/>
      <c r="Q3770" s="2"/>
      <c r="R3770" s="2"/>
      <c r="S3770" s="2"/>
      <c r="T3770" s="2"/>
      <c r="U3770" s="2"/>
      <c r="V3770" s="2"/>
    </row>
    <row r="3771" spans="1:22" s="127" customFormat="1" x14ac:dyDescent="0.25">
      <c r="A3771"/>
      <c r="B3771"/>
      <c r="C3771"/>
      <c r="D3771"/>
      <c r="E3771"/>
      <c r="F3771"/>
      <c r="G3771"/>
      <c r="H3771"/>
      <c r="I3771"/>
      <c r="J3771"/>
      <c r="K3771"/>
      <c r="L3771"/>
      <c r="M3771" s="2"/>
      <c r="N3771" s="2"/>
      <c r="O3771" s="2"/>
      <c r="P3771" s="2"/>
      <c r="Q3771" s="2"/>
      <c r="R3771" s="2"/>
      <c r="S3771" s="2"/>
      <c r="T3771" s="2"/>
      <c r="U3771" s="2"/>
      <c r="V3771" s="2"/>
    </row>
    <row r="3772" spans="1:22" s="127" customFormat="1" x14ac:dyDescent="0.25">
      <c r="A3772"/>
      <c r="B3772"/>
      <c r="C3772"/>
      <c r="D3772"/>
      <c r="E3772"/>
      <c r="F3772"/>
      <c r="G3772"/>
      <c r="H3772"/>
      <c r="I3772"/>
      <c r="J3772"/>
      <c r="K3772"/>
      <c r="L3772"/>
      <c r="M3772" s="2"/>
      <c r="N3772" s="2"/>
      <c r="O3772" s="2"/>
      <c r="P3772" s="2"/>
      <c r="Q3772" s="2"/>
      <c r="R3772" s="2"/>
      <c r="S3772" s="2"/>
      <c r="T3772" s="2"/>
      <c r="U3772" s="2"/>
      <c r="V3772" s="2"/>
    </row>
    <row r="3773" spans="1:22" s="127" customFormat="1" x14ac:dyDescent="0.25">
      <c r="A3773"/>
      <c r="B3773"/>
      <c r="C3773"/>
      <c r="D3773"/>
      <c r="E3773"/>
      <c r="F3773"/>
      <c r="G3773"/>
      <c r="H3773"/>
      <c r="I3773"/>
      <c r="J3773"/>
      <c r="K3773"/>
      <c r="L3773"/>
      <c r="M3773" s="2"/>
      <c r="N3773" s="2"/>
      <c r="O3773" s="2"/>
      <c r="P3773" s="2"/>
      <c r="Q3773" s="2"/>
      <c r="R3773" s="2"/>
      <c r="S3773" s="2"/>
      <c r="T3773" s="2"/>
      <c r="U3773" s="2"/>
      <c r="V3773" s="2"/>
    </row>
    <row r="3774" spans="1:22" s="127" customFormat="1" x14ac:dyDescent="0.25">
      <c r="A3774"/>
      <c r="B3774"/>
      <c r="C3774"/>
      <c r="D3774"/>
      <c r="E3774"/>
      <c r="F3774"/>
      <c r="G3774"/>
      <c r="H3774"/>
      <c r="I3774"/>
      <c r="J3774"/>
      <c r="K3774"/>
      <c r="L3774"/>
      <c r="M3774" s="2"/>
      <c r="N3774" s="2"/>
      <c r="O3774" s="2"/>
      <c r="P3774" s="2"/>
      <c r="Q3774" s="2"/>
      <c r="R3774" s="2"/>
      <c r="S3774" s="2"/>
      <c r="T3774" s="2"/>
      <c r="U3774" s="2"/>
      <c r="V3774" s="2"/>
    </row>
    <row r="3775" spans="1:22" s="127" customFormat="1" x14ac:dyDescent="0.25">
      <c r="A3775"/>
      <c r="B3775"/>
      <c r="C3775"/>
      <c r="D3775"/>
      <c r="E3775"/>
      <c r="F3775"/>
      <c r="G3775"/>
      <c r="H3775"/>
      <c r="I3775"/>
      <c r="J3775"/>
      <c r="K3775"/>
      <c r="L3775"/>
      <c r="M3775" s="2"/>
      <c r="N3775" s="2"/>
      <c r="O3775" s="2"/>
      <c r="P3775" s="2"/>
      <c r="Q3775" s="2"/>
      <c r="R3775" s="2"/>
      <c r="S3775" s="2"/>
      <c r="T3775" s="2"/>
      <c r="U3775" s="2"/>
      <c r="V3775" s="2"/>
    </row>
    <row r="3776" spans="1:22" s="127" customFormat="1" x14ac:dyDescent="0.25">
      <c r="A3776"/>
      <c r="B3776"/>
      <c r="C3776"/>
      <c r="D3776"/>
      <c r="E3776"/>
      <c r="F3776"/>
      <c r="G3776"/>
      <c r="H3776"/>
      <c r="I3776"/>
      <c r="J3776"/>
      <c r="K3776"/>
      <c r="L3776"/>
      <c r="M3776" s="2"/>
      <c r="N3776" s="2"/>
      <c r="O3776" s="2"/>
      <c r="P3776" s="2"/>
      <c r="Q3776" s="2"/>
      <c r="R3776" s="2"/>
      <c r="S3776" s="2"/>
      <c r="T3776" s="2"/>
      <c r="U3776" s="2"/>
      <c r="V3776" s="2"/>
    </row>
    <row r="3777" spans="1:22" s="127" customFormat="1" x14ac:dyDescent="0.25">
      <c r="A3777"/>
      <c r="B3777"/>
      <c r="C3777"/>
      <c r="D3777"/>
      <c r="E3777"/>
      <c r="F3777"/>
      <c r="G3777"/>
      <c r="H3777"/>
      <c r="I3777"/>
      <c r="J3777"/>
      <c r="K3777"/>
      <c r="L3777"/>
      <c r="M3777" s="2"/>
      <c r="N3777" s="2"/>
      <c r="O3777" s="2"/>
      <c r="P3777" s="2"/>
      <c r="Q3777" s="2"/>
      <c r="R3777" s="2"/>
      <c r="S3777" s="2"/>
      <c r="T3777" s="2"/>
      <c r="U3777" s="2"/>
      <c r="V3777" s="2"/>
    </row>
    <row r="3778" spans="1:22" s="127" customFormat="1" x14ac:dyDescent="0.25">
      <c r="A3778"/>
      <c r="B3778"/>
      <c r="C3778"/>
      <c r="D3778"/>
      <c r="E3778"/>
      <c r="F3778"/>
      <c r="G3778"/>
      <c r="H3778"/>
      <c r="I3778"/>
      <c r="J3778"/>
      <c r="K3778"/>
      <c r="L3778"/>
      <c r="M3778" s="2"/>
      <c r="N3778" s="2"/>
      <c r="O3778" s="2"/>
      <c r="P3778" s="2"/>
      <c r="Q3778" s="2"/>
      <c r="R3778" s="2"/>
      <c r="S3778" s="2"/>
      <c r="T3778" s="2"/>
      <c r="U3778" s="2"/>
      <c r="V3778" s="2"/>
    </row>
    <row r="3779" spans="1:22" s="127" customFormat="1" x14ac:dyDescent="0.25">
      <c r="A3779"/>
      <c r="B3779"/>
      <c r="C3779"/>
      <c r="D3779"/>
      <c r="E3779"/>
      <c r="F3779"/>
      <c r="G3779"/>
      <c r="H3779"/>
      <c r="I3779"/>
      <c r="J3779"/>
      <c r="K3779"/>
      <c r="L3779"/>
      <c r="M3779" s="2"/>
      <c r="N3779" s="2"/>
      <c r="O3779" s="2"/>
      <c r="P3779" s="2"/>
      <c r="Q3779" s="2"/>
      <c r="R3779" s="2"/>
      <c r="S3779" s="2"/>
      <c r="T3779" s="2"/>
      <c r="U3779" s="2"/>
      <c r="V3779" s="2"/>
    </row>
    <row r="3780" spans="1:22" s="127" customFormat="1" x14ac:dyDescent="0.25">
      <c r="A3780"/>
      <c r="B3780"/>
      <c r="C3780"/>
      <c r="D3780"/>
      <c r="E3780"/>
      <c r="F3780"/>
      <c r="G3780"/>
      <c r="H3780"/>
      <c r="I3780"/>
      <c r="J3780"/>
      <c r="K3780"/>
      <c r="L3780"/>
      <c r="M3780" s="2"/>
      <c r="N3780" s="2"/>
      <c r="O3780" s="2"/>
      <c r="P3780" s="2"/>
      <c r="Q3780" s="2"/>
      <c r="R3780" s="2"/>
      <c r="S3780" s="2"/>
      <c r="T3780" s="2"/>
      <c r="U3780" s="2"/>
      <c r="V3780" s="2"/>
    </row>
    <row r="3781" spans="1:22" s="127" customFormat="1" x14ac:dyDescent="0.25">
      <c r="A3781"/>
      <c r="B3781"/>
      <c r="C3781"/>
      <c r="D3781"/>
      <c r="E3781"/>
      <c r="F3781"/>
      <c r="G3781"/>
      <c r="H3781"/>
      <c r="I3781"/>
      <c r="J3781"/>
      <c r="K3781"/>
      <c r="L3781"/>
      <c r="M3781" s="2"/>
      <c r="N3781" s="2"/>
      <c r="O3781" s="2"/>
      <c r="P3781" s="2"/>
      <c r="Q3781" s="2"/>
      <c r="R3781" s="2"/>
      <c r="S3781" s="2"/>
      <c r="T3781" s="2"/>
      <c r="U3781" s="2"/>
      <c r="V3781" s="2"/>
    </row>
    <row r="3782" spans="1:22" s="127" customFormat="1" x14ac:dyDescent="0.25">
      <c r="A3782"/>
      <c r="B3782"/>
      <c r="C3782"/>
      <c r="D3782"/>
      <c r="E3782"/>
      <c r="F3782"/>
      <c r="G3782"/>
      <c r="H3782"/>
      <c r="I3782"/>
      <c r="J3782"/>
      <c r="K3782"/>
      <c r="L3782"/>
      <c r="M3782" s="2"/>
      <c r="N3782" s="2"/>
      <c r="O3782" s="2"/>
      <c r="P3782" s="2"/>
      <c r="Q3782" s="2"/>
      <c r="R3782" s="2"/>
      <c r="S3782" s="2"/>
      <c r="T3782" s="2"/>
      <c r="U3782" s="2"/>
      <c r="V3782" s="2"/>
    </row>
    <row r="3783" spans="1:22" s="127" customFormat="1" x14ac:dyDescent="0.25">
      <c r="A3783"/>
      <c r="B3783"/>
      <c r="C3783"/>
      <c r="D3783"/>
      <c r="E3783"/>
      <c r="F3783"/>
      <c r="G3783"/>
      <c r="H3783"/>
      <c r="I3783"/>
      <c r="J3783"/>
      <c r="K3783"/>
      <c r="L3783"/>
      <c r="M3783" s="2"/>
      <c r="N3783" s="2"/>
      <c r="O3783" s="2"/>
      <c r="P3783" s="2"/>
      <c r="Q3783" s="2"/>
      <c r="R3783" s="2"/>
      <c r="S3783" s="2"/>
      <c r="T3783" s="2"/>
      <c r="U3783" s="2"/>
      <c r="V3783" s="2"/>
    </row>
    <row r="3784" spans="1:22" s="127" customFormat="1" x14ac:dyDescent="0.25">
      <c r="A3784"/>
      <c r="B3784"/>
      <c r="C3784"/>
      <c r="D3784"/>
      <c r="E3784"/>
      <c r="F3784"/>
      <c r="G3784"/>
      <c r="H3784"/>
      <c r="I3784"/>
      <c r="J3784"/>
      <c r="K3784"/>
      <c r="L3784"/>
      <c r="M3784" s="2"/>
      <c r="N3784" s="2"/>
      <c r="O3784" s="2"/>
      <c r="P3784" s="2"/>
      <c r="Q3784" s="2"/>
      <c r="R3784" s="2"/>
      <c r="S3784" s="2"/>
      <c r="T3784" s="2"/>
      <c r="U3784" s="2"/>
      <c r="V3784" s="2"/>
    </row>
    <row r="3785" spans="1:22" s="127" customFormat="1" x14ac:dyDescent="0.25">
      <c r="A3785"/>
      <c r="B3785"/>
      <c r="C3785"/>
      <c r="D3785"/>
      <c r="E3785"/>
      <c r="F3785"/>
      <c r="G3785"/>
      <c r="H3785"/>
      <c r="I3785"/>
      <c r="J3785"/>
      <c r="K3785"/>
      <c r="L3785"/>
      <c r="M3785" s="2"/>
      <c r="N3785" s="2"/>
      <c r="O3785" s="2"/>
      <c r="P3785" s="2"/>
      <c r="Q3785" s="2"/>
      <c r="R3785" s="2"/>
      <c r="S3785" s="2"/>
      <c r="T3785" s="2"/>
      <c r="U3785" s="2"/>
      <c r="V3785" s="2"/>
    </row>
    <row r="3786" spans="1:22" s="127" customFormat="1" x14ac:dyDescent="0.25">
      <c r="A3786"/>
      <c r="B3786"/>
      <c r="C3786"/>
      <c r="D3786"/>
      <c r="E3786"/>
      <c r="F3786"/>
      <c r="G3786"/>
      <c r="H3786"/>
      <c r="I3786"/>
      <c r="J3786"/>
      <c r="K3786"/>
      <c r="L3786"/>
      <c r="M3786" s="2"/>
      <c r="N3786" s="2"/>
      <c r="O3786" s="2"/>
      <c r="P3786" s="2"/>
      <c r="Q3786" s="2"/>
      <c r="R3786" s="2"/>
      <c r="S3786" s="2"/>
      <c r="T3786" s="2"/>
      <c r="U3786" s="2"/>
      <c r="V3786" s="2"/>
    </row>
    <row r="3787" spans="1:22" s="127" customFormat="1" x14ac:dyDescent="0.25">
      <c r="A3787"/>
      <c r="B3787"/>
      <c r="C3787"/>
      <c r="D3787"/>
      <c r="E3787"/>
      <c r="F3787"/>
      <c r="G3787"/>
      <c r="H3787"/>
      <c r="I3787"/>
      <c r="J3787"/>
      <c r="K3787"/>
      <c r="L3787"/>
      <c r="M3787" s="2"/>
      <c r="N3787" s="2"/>
      <c r="O3787" s="2"/>
      <c r="P3787" s="2"/>
      <c r="Q3787" s="2"/>
      <c r="R3787" s="2"/>
      <c r="S3787" s="2"/>
      <c r="T3787" s="2"/>
      <c r="U3787" s="2"/>
      <c r="V3787" s="2"/>
    </row>
    <row r="3788" spans="1:22" s="127" customFormat="1" x14ac:dyDescent="0.25">
      <c r="A3788"/>
      <c r="B3788"/>
      <c r="C3788"/>
      <c r="D3788"/>
      <c r="E3788"/>
      <c r="F3788"/>
      <c r="G3788"/>
      <c r="H3788"/>
      <c r="I3788"/>
      <c r="J3788"/>
      <c r="K3788"/>
      <c r="L3788"/>
      <c r="M3788" s="2"/>
      <c r="N3788" s="2"/>
      <c r="O3788" s="2"/>
      <c r="P3788" s="2"/>
      <c r="Q3788" s="2"/>
      <c r="R3788" s="2"/>
      <c r="S3788" s="2"/>
      <c r="T3788" s="2"/>
      <c r="U3788" s="2"/>
      <c r="V3788" s="2"/>
    </row>
    <row r="3789" spans="1:22" s="127" customFormat="1" x14ac:dyDescent="0.25">
      <c r="A3789"/>
      <c r="B3789"/>
      <c r="C3789"/>
      <c r="D3789"/>
      <c r="E3789"/>
      <c r="F3789"/>
      <c r="G3789"/>
      <c r="H3789"/>
      <c r="I3789"/>
      <c r="J3789"/>
      <c r="K3789"/>
      <c r="L3789"/>
      <c r="M3789" s="2"/>
      <c r="N3789" s="2"/>
      <c r="O3789" s="2"/>
      <c r="P3789" s="2"/>
      <c r="Q3789" s="2"/>
      <c r="R3789" s="2"/>
      <c r="S3789" s="2"/>
      <c r="T3789" s="2"/>
      <c r="U3789" s="2"/>
      <c r="V3789" s="2"/>
    </row>
    <row r="3790" spans="1:22" s="127" customFormat="1" x14ac:dyDescent="0.25">
      <c r="A3790"/>
      <c r="B3790"/>
      <c r="C3790"/>
      <c r="D3790"/>
      <c r="E3790"/>
      <c r="F3790"/>
      <c r="G3790"/>
      <c r="H3790"/>
      <c r="I3790"/>
      <c r="J3790"/>
      <c r="K3790"/>
      <c r="L3790"/>
      <c r="M3790" s="2"/>
      <c r="N3790" s="2"/>
      <c r="O3790" s="2"/>
      <c r="P3790" s="2"/>
      <c r="Q3790" s="2"/>
      <c r="R3790" s="2"/>
      <c r="S3790" s="2"/>
      <c r="T3790" s="2"/>
      <c r="U3790" s="2"/>
      <c r="V3790" s="2"/>
    </row>
    <row r="3791" spans="1:22" s="127" customFormat="1" x14ac:dyDescent="0.25">
      <c r="A3791"/>
      <c r="B3791"/>
      <c r="C3791"/>
      <c r="D3791"/>
      <c r="E3791"/>
      <c r="F3791"/>
      <c r="G3791"/>
      <c r="H3791"/>
      <c r="I3791"/>
      <c r="J3791"/>
      <c r="K3791"/>
      <c r="L3791"/>
      <c r="M3791" s="2"/>
      <c r="N3791" s="2"/>
      <c r="O3791" s="2"/>
      <c r="P3791" s="2"/>
      <c r="Q3791" s="2"/>
      <c r="R3791" s="2"/>
      <c r="S3791" s="2"/>
      <c r="T3791" s="2"/>
      <c r="U3791" s="2"/>
      <c r="V3791" s="2"/>
    </row>
    <row r="3792" spans="1:22" s="127" customFormat="1" x14ac:dyDescent="0.25">
      <c r="A3792"/>
      <c r="B3792"/>
      <c r="C3792"/>
      <c r="D3792"/>
      <c r="E3792"/>
      <c r="F3792"/>
      <c r="G3792"/>
      <c r="H3792"/>
      <c r="I3792"/>
      <c r="J3792"/>
      <c r="K3792"/>
      <c r="L3792"/>
      <c r="M3792" s="2"/>
      <c r="N3792" s="2"/>
      <c r="O3792" s="2"/>
      <c r="P3792" s="2"/>
      <c r="Q3792" s="2"/>
      <c r="R3792" s="2"/>
      <c r="S3792" s="2"/>
      <c r="T3792" s="2"/>
      <c r="U3792" s="2"/>
      <c r="V3792" s="2"/>
    </row>
    <row r="3793" spans="1:22" s="127" customFormat="1" x14ac:dyDescent="0.25">
      <c r="A3793"/>
      <c r="B3793"/>
      <c r="C3793"/>
      <c r="D3793"/>
      <c r="E3793"/>
      <c r="F3793"/>
      <c r="G3793"/>
      <c r="H3793"/>
      <c r="I3793"/>
      <c r="J3793"/>
      <c r="K3793"/>
      <c r="L3793"/>
      <c r="M3793" s="2"/>
      <c r="N3793" s="2"/>
      <c r="O3793" s="2"/>
      <c r="P3793" s="2"/>
      <c r="Q3793" s="2"/>
      <c r="R3793" s="2"/>
      <c r="S3793" s="2"/>
      <c r="T3793" s="2"/>
      <c r="U3793" s="2"/>
      <c r="V3793" s="2"/>
    </row>
    <row r="3794" spans="1:22" s="127" customFormat="1" x14ac:dyDescent="0.25">
      <c r="A3794"/>
      <c r="B3794"/>
      <c r="C3794"/>
      <c r="D3794"/>
      <c r="E3794"/>
      <c r="F3794"/>
      <c r="G3794"/>
      <c r="H3794"/>
      <c r="I3794"/>
      <c r="J3794"/>
      <c r="K3794"/>
      <c r="L3794"/>
      <c r="M3794" s="2"/>
      <c r="N3794" s="2"/>
      <c r="O3794" s="2"/>
      <c r="P3794" s="2"/>
      <c r="Q3794" s="2"/>
      <c r="R3794" s="2"/>
      <c r="S3794" s="2"/>
      <c r="T3794" s="2"/>
      <c r="U3794" s="2"/>
      <c r="V3794" s="2"/>
    </row>
    <row r="3795" spans="1:22" s="127" customFormat="1" x14ac:dyDescent="0.25">
      <c r="A3795"/>
      <c r="B3795"/>
      <c r="C3795"/>
      <c r="D3795"/>
      <c r="E3795"/>
      <c r="F3795"/>
      <c r="G3795"/>
      <c r="H3795"/>
      <c r="I3795"/>
      <c r="J3795"/>
      <c r="K3795"/>
      <c r="L3795"/>
      <c r="M3795" s="2"/>
      <c r="N3795" s="2"/>
      <c r="O3795" s="2"/>
      <c r="P3795" s="2"/>
      <c r="Q3795" s="2"/>
      <c r="R3795" s="2"/>
      <c r="S3795" s="2"/>
      <c r="T3795" s="2"/>
      <c r="U3795" s="2"/>
      <c r="V3795" s="2"/>
    </row>
    <row r="3796" spans="1:22" s="127" customFormat="1" x14ac:dyDescent="0.25">
      <c r="A3796"/>
      <c r="B3796"/>
      <c r="C3796"/>
      <c r="D3796"/>
      <c r="E3796"/>
      <c r="F3796"/>
      <c r="G3796"/>
      <c r="H3796"/>
      <c r="I3796"/>
      <c r="J3796"/>
      <c r="K3796"/>
      <c r="L3796"/>
      <c r="M3796" s="2"/>
      <c r="N3796" s="2"/>
      <c r="O3796" s="2"/>
      <c r="P3796" s="2"/>
      <c r="Q3796" s="2"/>
      <c r="R3796" s="2"/>
      <c r="S3796" s="2"/>
      <c r="T3796" s="2"/>
      <c r="U3796" s="2"/>
      <c r="V3796" s="2"/>
    </row>
    <row r="3797" spans="1:22" s="127" customFormat="1" x14ac:dyDescent="0.25">
      <c r="A3797"/>
      <c r="B3797"/>
      <c r="C3797"/>
      <c r="D3797"/>
      <c r="E3797"/>
      <c r="F3797"/>
      <c r="G3797"/>
      <c r="H3797"/>
      <c r="I3797"/>
      <c r="J3797"/>
      <c r="K3797"/>
      <c r="L3797"/>
      <c r="M3797" s="2"/>
      <c r="N3797" s="2"/>
      <c r="O3797" s="2"/>
      <c r="P3797" s="2"/>
      <c r="Q3797" s="2"/>
      <c r="R3797" s="2"/>
      <c r="S3797" s="2"/>
      <c r="T3797" s="2"/>
      <c r="U3797" s="2"/>
      <c r="V3797" s="2"/>
    </row>
    <row r="3798" spans="1:22" s="127" customFormat="1" x14ac:dyDescent="0.25">
      <c r="A3798"/>
      <c r="B3798"/>
      <c r="C3798"/>
      <c r="D3798"/>
      <c r="E3798"/>
      <c r="F3798"/>
      <c r="G3798"/>
      <c r="H3798"/>
      <c r="I3798"/>
      <c r="J3798"/>
      <c r="K3798"/>
      <c r="L3798"/>
      <c r="M3798" s="2"/>
      <c r="N3798" s="2"/>
      <c r="O3798" s="2"/>
      <c r="P3798" s="2"/>
      <c r="Q3798" s="2"/>
      <c r="R3798" s="2"/>
      <c r="S3798" s="2"/>
      <c r="T3798" s="2"/>
      <c r="U3798" s="2"/>
      <c r="V3798" s="2"/>
    </row>
    <row r="3799" spans="1:22" s="127" customFormat="1" x14ac:dyDescent="0.25">
      <c r="A3799"/>
      <c r="B3799"/>
      <c r="C3799"/>
      <c r="D3799"/>
      <c r="E3799"/>
      <c r="F3799"/>
      <c r="G3799"/>
      <c r="H3799"/>
      <c r="I3799"/>
      <c r="J3799"/>
      <c r="K3799"/>
      <c r="L3799"/>
      <c r="M3799" s="2"/>
      <c r="N3799" s="2"/>
      <c r="O3799" s="2"/>
      <c r="P3799" s="2"/>
      <c r="Q3799" s="2"/>
      <c r="R3799" s="2"/>
      <c r="S3799" s="2"/>
      <c r="T3799" s="2"/>
      <c r="U3799" s="2"/>
      <c r="V3799" s="2"/>
    </row>
    <row r="3800" spans="1:22" s="127" customFormat="1" x14ac:dyDescent="0.25">
      <c r="A3800"/>
      <c r="B3800"/>
      <c r="C3800"/>
      <c r="D3800"/>
      <c r="E3800"/>
      <c r="F3800"/>
      <c r="G3800"/>
      <c r="H3800"/>
      <c r="I3800"/>
      <c r="J3800"/>
      <c r="K3800"/>
      <c r="L3800"/>
      <c r="M3800" s="2"/>
      <c r="N3800" s="2"/>
      <c r="O3800" s="2"/>
      <c r="P3800" s="2"/>
      <c r="Q3800" s="2"/>
      <c r="R3800" s="2"/>
      <c r="S3800" s="2"/>
      <c r="T3800" s="2"/>
      <c r="U3800" s="2"/>
      <c r="V3800" s="2"/>
    </row>
    <row r="3801" spans="1:22" s="127" customFormat="1" x14ac:dyDescent="0.25">
      <c r="A3801"/>
      <c r="B3801"/>
      <c r="C3801"/>
      <c r="D3801"/>
      <c r="E3801"/>
      <c r="F3801"/>
      <c r="G3801"/>
      <c r="H3801"/>
      <c r="I3801"/>
      <c r="J3801"/>
      <c r="K3801"/>
      <c r="L3801"/>
      <c r="M3801" s="2"/>
      <c r="N3801" s="2"/>
      <c r="O3801" s="2"/>
      <c r="P3801" s="2"/>
      <c r="Q3801" s="2"/>
      <c r="R3801" s="2"/>
      <c r="S3801" s="2"/>
      <c r="T3801" s="2"/>
      <c r="U3801" s="2"/>
      <c r="V3801" s="2"/>
    </row>
    <row r="3802" spans="1:22" s="127" customFormat="1" x14ac:dyDescent="0.25">
      <c r="A3802"/>
      <c r="B3802"/>
      <c r="C3802"/>
      <c r="D3802"/>
      <c r="E3802"/>
      <c r="F3802"/>
      <c r="G3802"/>
      <c r="H3802"/>
      <c r="I3802"/>
      <c r="J3802"/>
      <c r="K3802"/>
      <c r="L3802"/>
      <c r="M3802" s="2"/>
      <c r="N3802" s="2"/>
      <c r="O3802" s="2"/>
      <c r="P3802" s="2"/>
      <c r="Q3802" s="2"/>
      <c r="R3802" s="2"/>
      <c r="S3802" s="2"/>
      <c r="T3802" s="2"/>
      <c r="U3802" s="2"/>
      <c r="V3802" s="2"/>
    </row>
    <row r="3803" spans="1:22" s="127" customFormat="1" x14ac:dyDescent="0.25">
      <c r="A3803"/>
      <c r="B3803"/>
      <c r="C3803"/>
      <c r="D3803"/>
      <c r="E3803"/>
      <c r="F3803"/>
      <c r="G3803"/>
      <c r="H3803"/>
      <c r="I3803"/>
      <c r="J3803"/>
      <c r="K3803"/>
      <c r="L3803"/>
      <c r="M3803" s="2"/>
      <c r="N3803" s="2"/>
      <c r="O3803" s="2"/>
      <c r="P3803" s="2"/>
      <c r="Q3803" s="2"/>
      <c r="R3803" s="2"/>
      <c r="S3803" s="2"/>
      <c r="T3803" s="2"/>
      <c r="U3803" s="2"/>
      <c r="V3803" s="2"/>
    </row>
    <row r="3804" spans="1:22" s="127" customFormat="1" x14ac:dyDescent="0.25">
      <c r="A3804"/>
      <c r="B3804"/>
      <c r="C3804"/>
      <c r="D3804"/>
      <c r="E3804"/>
      <c r="F3804"/>
      <c r="G3804"/>
      <c r="H3804"/>
      <c r="I3804"/>
      <c r="J3804"/>
      <c r="K3804"/>
      <c r="L3804"/>
      <c r="M3804" s="2"/>
      <c r="N3804" s="2"/>
      <c r="O3804" s="2"/>
      <c r="P3804" s="2"/>
      <c r="Q3804" s="2"/>
      <c r="R3804" s="2"/>
      <c r="S3804" s="2"/>
      <c r="T3804" s="2"/>
      <c r="U3804" s="2"/>
      <c r="V3804" s="2"/>
    </row>
    <row r="3805" spans="1:22" s="127" customFormat="1" x14ac:dyDescent="0.25">
      <c r="A3805"/>
      <c r="B3805"/>
      <c r="C3805"/>
      <c r="D3805"/>
      <c r="E3805"/>
      <c r="F3805"/>
      <c r="G3805"/>
      <c r="H3805"/>
      <c r="I3805"/>
      <c r="J3805"/>
      <c r="K3805"/>
      <c r="L3805"/>
      <c r="M3805" s="2"/>
      <c r="N3805" s="2"/>
      <c r="O3805" s="2"/>
      <c r="P3805" s="2"/>
      <c r="Q3805" s="2"/>
      <c r="R3805" s="2"/>
      <c r="S3805" s="2"/>
      <c r="T3805" s="2"/>
      <c r="U3805" s="2"/>
      <c r="V3805" s="2"/>
    </row>
    <row r="3806" spans="1:22" s="127" customFormat="1" x14ac:dyDescent="0.25">
      <c r="A3806"/>
      <c r="B3806"/>
      <c r="C3806"/>
      <c r="D3806"/>
      <c r="E3806"/>
      <c r="F3806"/>
      <c r="G3806"/>
      <c r="H3806"/>
      <c r="I3806"/>
      <c r="J3806"/>
      <c r="K3806"/>
      <c r="L3806"/>
      <c r="M3806" s="2"/>
      <c r="N3806" s="2"/>
      <c r="O3806" s="2"/>
      <c r="P3806" s="2"/>
      <c r="Q3806" s="2"/>
      <c r="R3806" s="2"/>
      <c r="S3806" s="2"/>
      <c r="T3806" s="2"/>
      <c r="U3806" s="2"/>
      <c r="V3806" s="2"/>
    </row>
    <row r="3807" spans="1:22" s="127" customFormat="1" x14ac:dyDescent="0.25">
      <c r="A3807"/>
      <c r="B3807"/>
      <c r="C3807"/>
      <c r="D3807"/>
      <c r="E3807"/>
      <c r="F3807"/>
      <c r="G3807"/>
      <c r="H3807"/>
      <c r="I3807"/>
      <c r="J3807"/>
      <c r="K3807"/>
      <c r="L3807"/>
      <c r="M3807" s="2"/>
      <c r="N3807" s="2"/>
      <c r="O3807" s="2"/>
      <c r="P3807" s="2"/>
      <c r="Q3807" s="2"/>
      <c r="R3807" s="2"/>
      <c r="S3807" s="2"/>
      <c r="T3807" s="2"/>
      <c r="U3807" s="2"/>
      <c r="V3807" s="2"/>
    </row>
    <row r="3808" spans="1:22" s="127" customFormat="1" x14ac:dyDescent="0.25">
      <c r="A3808"/>
      <c r="B3808"/>
      <c r="C3808"/>
      <c r="D3808"/>
      <c r="E3808"/>
      <c r="F3808"/>
      <c r="G3808"/>
      <c r="H3808"/>
      <c r="I3808"/>
      <c r="J3808"/>
      <c r="K3808"/>
      <c r="L3808"/>
      <c r="M3808" s="2"/>
      <c r="N3808" s="2"/>
      <c r="O3808" s="2"/>
      <c r="P3808" s="2"/>
      <c r="Q3808" s="2"/>
      <c r="R3808" s="2"/>
      <c r="S3808" s="2"/>
      <c r="T3808" s="2"/>
      <c r="U3808" s="2"/>
      <c r="V3808" s="2"/>
    </row>
    <row r="3809" spans="1:22" s="127" customFormat="1" x14ac:dyDescent="0.25">
      <c r="A3809"/>
      <c r="B3809"/>
      <c r="C3809"/>
      <c r="D3809"/>
      <c r="E3809"/>
      <c r="F3809"/>
      <c r="G3809"/>
      <c r="H3809"/>
      <c r="I3809"/>
      <c r="J3809"/>
      <c r="K3809"/>
      <c r="L3809"/>
      <c r="M3809" s="2"/>
      <c r="N3809" s="2"/>
      <c r="O3809" s="2"/>
      <c r="P3809" s="2"/>
      <c r="Q3809" s="2"/>
      <c r="R3809" s="2"/>
      <c r="S3809" s="2"/>
      <c r="T3809" s="2"/>
      <c r="U3809" s="2"/>
      <c r="V3809" s="2"/>
    </row>
    <row r="3810" spans="1:22" s="127" customFormat="1" x14ac:dyDescent="0.25">
      <c r="A3810"/>
      <c r="B3810"/>
      <c r="C3810"/>
      <c r="D3810"/>
      <c r="E3810"/>
      <c r="F3810"/>
      <c r="G3810"/>
      <c r="H3810"/>
      <c r="I3810"/>
      <c r="J3810"/>
      <c r="K3810"/>
      <c r="L3810"/>
      <c r="M3810" s="2"/>
      <c r="N3810" s="2"/>
      <c r="O3810" s="2"/>
      <c r="P3810" s="2"/>
      <c r="Q3810" s="2"/>
      <c r="R3810" s="2"/>
      <c r="S3810" s="2"/>
      <c r="T3810" s="2"/>
      <c r="U3810" s="2"/>
      <c r="V3810" s="2"/>
    </row>
    <row r="3811" spans="1:22" s="127" customFormat="1" x14ac:dyDescent="0.25">
      <c r="A3811"/>
      <c r="B3811"/>
      <c r="C3811"/>
      <c r="D3811"/>
      <c r="E3811"/>
      <c r="F3811"/>
      <c r="G3811"/>
      <c r="H3811"/>
      <c r="I3811"/>
      <c r="J3811"/>
      <c r="K3811"/>
      <c r="L3811"/>
      <c r="M3811" s="2"/>
      <c r="N3811" s="2"/>
      <c r="O3811" s="2"/>
      <c r="P3811" s="2"/>
      <c r="Q3811" s="2"/>
      <c r="R3811" s="2"/>
      <c r="S3811" s="2"/>
      <c r="T3811" s="2"/>
      <c r="U3811" s="2"/>
      <c r="V3811" s="2"/>
    </row>
    <row r="3812" spans="1:22" s="127" customFormat="1" x14ac:dyDescent="0.25">
      <c r="A3812"/>
      <c r="B3812"/>
      <c r="C3812"/>
      <c r="D3812"/>
      <c r="E3812"/>
      <c r="F3812"/>
      <c r="G3812"/>
      <c r="H3812"/>
      <c r="I3812"/>
      <c r="J3812"/>
      <c r="K3812"/>
      <c r="L3812"/>
      <c r="M3812" s="2"/>
      <c r="N3812" s="2"/>
      <c r="O3812" s="2"/>
      <c r="P3812" s="2"/>
      <c r="Q3812" s="2"/>
      <c r="R3812" s="2"/>
      <c r="S3812" s="2"/>
      <c r="T3812" s="2"/>
      <c r="U3812" s="2"/>
      <c r="V3812" s="2"/>
    </row>
    <row r="3813" spans="1:22" s="127" customFormat="1" x14ac:dyDescent="0.25">
      <c r="A3813"/>
      <c r="B3813"/>
      <c r="C3813"/>
      <c r="D3813"/>
      <c r="E3813"/>
      <c r="F3813"/>
      <c r="G3813"/>
      <c r="H3813"/>
      <c r="I3813"/>
      <c r="J3813"/>
      <c r="K3813"/>
      <c r="L3813"/>
      <c r="M3813" s="2"/>
      <c r="N3813" s="2"/>
      <c r="O3813" s="2"/>
      <c r="P3813" s="2"/>
      <c r="Q3813" s="2"/>
      <c r="R3813" s="2"/>
      <c r="S3813" s="2"/>
      <c r="T3813" s="2"/>
      <c r="U3813" s="2"/>
      <c r="V3813" s="2"/>
    </row>
    <row r="3814" spans="1:22" s="127" customFormat="1" x14ac:dyDescent="0.25">
      <c r="A3814"/>
      <c r="B3814"/>
      <c r="C3814"/>
      <c r="D3814"/>
      <c r="E3814"/>
      <c r="F3814"/>
      <c r="G3814"/>
      <c r="H3814"/>
      <c r="I3814"/>
      <c r="J3814"/>
      <c r="K3814"/>
      <c r="L3814"/>
      <c r="M3814" s="2"/>
      <c r="N3814" s="2"/>
      <c r="O3814" s="2"/>
      <c r="P3814" s="2"/>
      <c r="Q3814" s="2"/>
      <c r="R3814" s="2"/>
      <c r="S3814" s="2"/>
      <c r="T3814" s="2"/>
      <c r="U3814" s="2"/>
      <c r="V3814" s="2"/>
    </row>
    <row r="3815" spans="1:22" s="127" customFormat="1" x14ac:dyDescent="0.25">
      <c r="A3815"/>
      <c r="B3815"/>
      <c r="C3815"/>
      <c r="D3815"/>
      <c r="E3815"/>
      <c r="F3815"/>
      <c r="G3815"/>
      <c r="H3815"/>
      <c r="I3815"/>
      <c r="J3815"/>
      <c r="K3815"/>
      <c r="L3815"/>
      <c r="M3815" s="2"/>
      <c r="N3815" s="2"/>
      <c r="O3815" s="2"/>
      <c r="P3815" s="2"/>
      <c r="Q3815" s="2"/>
      <c r="R3815" s="2"/>
      <c r="S3815" s="2"/>
      <c r="T3815" s="2"/>
      <c r="U3815" s="2"/>
      <c r="V3815" s="2"/>
    </row>
    <row r="3816" spans="1:22" s="127" customFormat="1" x14ac:dyDescent="0.25">
      <c r="A3816"/>
      <c r="B3816"/>
      <c r="C3816"/>
      <c r="D3816"/>
      <c r="E3816"/>
      <c r="F3816"/>
      <c r="G3816"/>
      <c r="H3816"/>
      <c r="I3816"/>
      <c r="J3816"/>
      <c r="K3816"/>
      <c r="L3816"/>
      <c r="M3816" s="2"/>
      <c r="N3816" s="2"/>
      <c r="O3816" s="2"/>
      <c r="P3816" s="2"/>
      <c r="Q3816" s="2"/>
      <c r="R3816" s="2"/>
      <c r="S3816" s="2"/>
      <c r="T3816" s="2"/>
      <c r="U3816" s="2"/>
      <c r="V3816" s="2"/>
    </row>
    <row r="3817" spans="1:22" s="127" customFormat="1" x14ac:dyDescent="0.25">
      <c r="A3817"/>
      <c r="B3817"/>
      <c r="C3817"/>
      <c r="D3817"/>
      <c r="E3817"/>
      <c r="F3817"/>
      <c r="G3817"/>
      <c r="H3817"/>
      <c r="I3817"/>
      <c r="J3817"/>
      <c r="K3817"/>
      <c r="L3817"/>
      <c r="M3817" s="2"/>
      <c r="N3817" s="2"/>
      <c r="O3817" s="2"/>
      <c r="P3817" s="2"/>
      <c r="Q3817" s="2"/>
      <c r="R3817" s="2"/>
      <c r="S3817" s="2"/>
      <c r="T3817" s="2"/>
      <c r="U3817" s="2"/>
      <c r="V3817" s="2"/>
    </row>
    <row r="3818" spans="1:22" s="127" customFormat="1" x14ac:dyDescent="0.25">
      <c r="A3818"/>
      <c r="B3818"/>
      <c r="C3818"/>
      <c r="D3818"/>
      <c r="E3818"/>
      <c r="F3818"/>
      <c r="G3818"/>
      <c r="H3818"/>
      <c r="I3818"/>
      <c r="J3818"/>
      <c r="K3818"/>
      <c r="L3818"/>
      <c r="M3818" s="2"/>
      <c r="N3818" s="2"/>
      <c r="O3818" s="2"/>
      <c r="P3818" s="2"/>
      <c r="Q3818" s="2"/>
      <c r="R3818" s="2"/>
      <c r="S3818" s="2"/>
      <c r="T3818" s="2"/>
      <c r="U3818" s="2"/>
      <c r="V3818" s="2"/>
    </row>
    <row r="3819" spans="1:22" s="127" customFormat="1" x14ac:dyDescent="0.25">
      <c r="A3819"/>
      <c r="B3819"/>
      <c r="C3819"/>
      <c r="D3819"/>
      <c r="E3819"/>
      <c r="F3819"/>
      <c r="G3819"/>
      <c r="H3819"/>
      <c r="I3819"/>
      <c r="J3819"/>
      <c r="K3819"/>
      <c r="L3819"/>
      <c r="M3819" s="2"/>
      <c r="N3819" s="2"/>
      <c r="O3819" s="2"/>
      <c r="P3819" s="2"/>
      <c r="Q3819" s="2"/>
      <c r="R3819" s="2"/>
      <c r="S3819" s="2"/>
      <c r="T3819" s="2"/>
      <c r="U3819" s="2"/>
      <c r="V3819" s="2"/>
    </row>
    <row r="3820" spans="1:22" s="127" customFormat="1" x14ac:dyDescent="0.25">
      <c r="A3820"/>
      <c r="B3820"/>
      <c r="C3820"/>
      <c r="D3820"/>
      <c r="E3820"/>
      <c r="F3820"/>
      <c r="G3820"/>
      <c r="H3820"/>
      <c r="I3820"/>
      <c r="J3820"/>
      <c r="K3820"/>
      <c r="L3820"/>
      <c r="M3820" s="2"/>
      <c r="N3820" s="2"/>
      <c r="O3820" s="2"/>
      <c r="P3820" s="2"/>
      <c r="Q3820" s="2"/>
      <c r="R3820" s="2"/>
      <c r="S3820" s="2"/>
      <c r="T3820" s="2"/>
      <c r="U3820" s="2"/>
      <c r="V3820" s="2"/>
    </row>
    <row r="3821" spans="1:22" s="127" customFormat="1" x14ac:dyDescent="0.25">
      <c r="A3821"/>
      <c r="B3821"/>
      <c r="C3821"/>
      <c r="D3821"/>
      <c r="E3821"/>
      <c r="F3821"/>
      <c r="G3821"/>
      <c r="H3821"/>
      <c r="I3821"/>
      <c r="J3821"/>
      <c r="K3821"/>
      <c r="L3821"/>
      <c r="M3821" s="2"/>
      <c r="N3821" s="2"/>
      <c r="O3821" s="2"/>
      <c r="P3821" s="2"/>
      <c r="Q3821" s="2"/>
      <c r="R3821" s="2"/>
      <c r="S3821" s="2"/>
      <c r="T3821" s="2"/>
      <c r="U3821" s="2"/>
      <c r="V3821" s="2"/>
    </row>
    <row r="3822" spans="1:22" s="127" customFormat="1" x14ac:dyDescent="0.25">
      <c r="A3822"/>
      <c r="B3822"/>
      <c r="C3822"/>
      <c r="D3822"/>
      <c r="E3822"/>
      <c r="F3822"/>
      <c r="G3822"/>
      <c r="H3822"/>
      <c r="I3822"/>
      <c r="J3822"/>
      <c r="K3822"/>
      <c r="L3822"/>
      <c r="M3822" s="2"/>
      <c r="N3822" s="2"/>
      <c r="O3822" s="2"/>
      <c r="P3822" s="2"/>
      <c r="Q3822" s="2"/>
      <c r="R3822" s="2"/>
      <c r="S3822" s="2"/>
      <c r="T3822" s="2"/>
      <c r="U3822" s="2"/>
      <c r="V3822" s="2"/>
    </row>
    <row r="3823" spans="1:22" s="127" customFormat="1" x14ac:dyDescent="0.25">
      <c r="A3823"/>
      <c r="B3823"/>
      <c r="C3823"/>
      <c r="D3823"/>
      <c r="E3823"/>
      <c r="F3823"/>
      <c r="G3823"/>
      <c r="H3823"/>
      <c r="I3823"/>
      <c r="J3823"/>
      <c r="K3823"/>
      <c r="L3823"/>
      <c r="M3823" s="2"/>
      <c r="N3823" s="2"/>
      <c r="O3823" s="2"/>
      <c r="P3823" s="2"/>
      <c r="Q3823" s="2"/>
      <c r="R3823" s="2"/>
      <c r="S3823" s="2"/>
      <c r="T3823" s="2"/>
      <c r="U3823" s="2"/>
      <c r="V3823" s="2"/>
    </row>
    <row r="3824" spans="1:22" s="127" customFormat="1" x14ac:dyDescent="0.25">
      <c r="A3824"/>
      <c r="B3824"/>
      <c r="C3824"/>
      <c r="D3824"/>
      <c r="E3824"/>
      <c r="F3824"/>
      <c r="G3824"/>
      <c r="H3824"/>
      <c r="I3824"/>
      <c r="J3824"/>
      <c r="K3824"/>
      <c r="L3824"/>
      <c r="M3824" s="2"/>
      <c r="N3824" s="2"/>
      <c r="O3824" s="2"/>
      <c r="P3824" s="2"/>
      <c r="Q3824" s="2"/>
      <c r="R3824" s="2"/>
      <c r="S3824" s="2"/>
      <c r="T3824" s="2"/>
      <c r="U3824" s="2"/>
      <c r="V3824" s="2"/>
    </row>
    <row r="3825" spans="1:22" s="127" customFormat="1" x14ac:dyDescent="0.25">
      <c r="A3825"/>
      <c r="B3825"/>
      <c r="C3825"/>
      <c r="D3825"/>
      <c r="E3825"/>
      <c r="F3825"/>
      <c r="G3825"/>
      <c r="H3825"/>
      <c r="I3825"/>
      <c r="J3825"/>
      <c r="K3825"/>
      <c r="L3825"/>
      <c r="M3825" s="2"/>
      <c r="N3825" s="2"/>
      <c r="O3825" s="2"/>
      <c r="P3825" s="2"/>
      <c r="Q3825" s="2"/>
      <c r="R3825" s="2"/>
      <c r="S3825" s="2"/>
      <c r="T3825" s="2"/>
      <c r="U3825" s="2"/>
      <c r="V3825" s="2"/>
    </row>
    <row r="3826" spans="1:22" s="127" customFormat="1" x14ac:dyDescent="0.25">
      <c r="A3826"/>
      <c r="B3826"/>
      <c r="C3826"/>
      <c r="D3826"/>
      <c r="E3826"/>
      <c r="F3826"/>
      <c r="G3826"/>
      <c r="H3826"/>
      <c r="I3826"/>
      <c r="J3826"/>
      <c r="K3826"/>
      <c r="L3826"/>
      <c r="M3826" s="2"/>
      <c r="N3826" s="2"/>
      <c r="O3826" s="2"/>
      <c r="P3826" s="2"/>
      <c r="Q3826" s="2"/>
      <c r="R3826" s="2"/>
      <c r="S3826" s="2"/>
      <c r="T3826" s="2"/>
      <c r="U3826" s="2"/>
      <c r="V3826" s="2"/>
    </row>
    <row r="3827" spans="1:22" s="127" customFormat="1" x14ac:dyDescent="0.25">
      <c r="A3827"/>
      <c r="B3827"/>
      <c r="C3827"/>
      <c r="D3827"/>
      <c r="E3827"/>
      <c r="F3827"/>
      <c r="G3827"/>
      <c r="H3827"/>
      <c r="I3827"/>
      <c r="J3827"/>
      <c r="K3827"/>
      <c r="L3827"/>
      <c r="M3827" s="2"/>
      <c r="N3827" s="2"/>
      <c r="O3827" s="2"/>
      <c r="P3827" s="2"/>
      <c r="Q3827" s="2"/>
      <c r="R3827" s="2"/>
      <c r="S3827" s="2"/>
      <c r="T3827" s="2"/>
      <c r="U3827" s="2"/>
      <c r="V3827" s="2"/>
    </row>
    <row r="3828" spans="1:22" s="127" customFormat="1" x14ac:dyDescent="0.25">
      <c r="A3828"/>
      <c r="B3828"/>
      <c r="C3828"/>
      <c r="D3828"/>
      <c r="E3828"/>
      <c r="F3828"/>
      <c r="G3828"/>
      <c r="H3828"/>
      <c r="I3828"/>
      <c r="J3828"/>
      <c r="K3828"/>
      <c r="L3828"/>
      <c r="M3828" s="2"/>
      <c r="N3828" s="2"/>
      <c r="O3828" s="2"/>
      <c r="P3828" s="2"/>
      <c r="Q3828" s="2"/>
      <c r="R3828" s="2"/>
      <c r="S3828" s="2"/>
      <c r="T3828" s="2"/>
      <c r="U3828" s="2"/>
      <c r="V3828" s="2"/>
    </row>
    <row r="3829" spans="1:22" s="127" customFormat="1" x14ac:dyDescent="0.25">
      <c r="A3829"/>
      <c r="B3829"/>
      <c r="C3829"/>
      <c r="D3829"/>
      <c r="E3829"/>
      <c r="F3829"/>
      <c r="G3829"/>
      <c r="H3829"/>
      <c r="I3829"/>
      <c r="J3829"/>
      <c r="K3829"/>
      <c r="L3829"/>
      <c r="M3829" s="2"/>
      <c r="N3829" s="2"/>
      <c r="O3829" s="2"/>
      <c r="P3829" s="2"/>
      <c r="Q3829" s="2"/>
      <c r="R3829" s="2"/>
      <c r="S3829" s="2"/>
      <c r="T3829" s="2"/>
      <c r="U3829" s="2"/>
      <c r="V3829" s="2"/>
    </row>
    <row r="3830" spans="1:22" s="127" customFormat="1" x14ac:dyDescent="0.25">
      <c r="A3830"/>
      <c r="B3830"/>
      <c r="C3830"/>
      <c r="D3830"/>
      <c r="E3830"/>
      <c r="F3830"/>
      <c r="G3830"/>
      <c r="H3830"/>
      <c r="I3830"/>
      <c r="J3830"/>
      <c r="K3830"/>
      <c r="L3830"/>
      <c r="M3830" s="2"/>
      <c r="N3830" s="2"/>
      <c r="O3830" s="2"/>
      <c r="P3830" s="2"/>
      <c r="Q3830" s="2"/>
      <c r="R3830" s="2"/>
      <c r="S3830" s="2"/>
      <c r="T3830" s="2"/>
      <c r="U3830" s="2"/>
      <c r="V3830" s="2"/>
    </row>
    <row r="3831" spans="1:22" s="127" customFormat="1" x14ac:dyDescent="0.25">
      <c r="A3831"/>
      <c r="B3831"/>
      <c r="C3831"/>
      <c r="D3831"/>
      <c r="E3831"/>
      <c r="F3831"/>
      <c r="G3831"/>
      <c r="H3831"/>
      <c r="I3831"/>
      <c r="J3831"/>
      <c r="K3831"/>
      <c r="L3831"/>
      <c r="M3831" s="2"/>
      <c r="N3831" s="2"/>
      <c r="O3831" s="2"/>
      <c r="P3831" s="2"/>
      <c r="Q3831" s="2"/>
      <c r="R3831" s="2"/>
      <c r="S3831" s="2"/>
      <c r="T3831" s="2"/>
      <c r="U3831" s="2"/>
      <c r="V3831" s="2"/>
    </row>
    <row r="3832" spans="1:22" s="127" customFormat="1" x14ac:dyDescent="0.25">
      <c r="A3832"/>
      <c r="B3832"/>
      <c r="C3832"/>
      <c r="D3832"/>
      <c r="E3832"/>
      <c r="F3832"/>
      <c r="G3832"/>
      <c r="H3832"/>
      <c r="I3832"/>
      <c r="J3832"/>
      <c r="K3832"/>
      <c r="L3832"/>
      <c r="M3832" s="2"/>
      <c r="N3832" s="2"/>
      <c r="O3832" s="2"/>
      <c r="P3832" s="2"/>
      <c r="Q3832" s="2"/>
      <c r="R3832" s="2"/>
      <c r="S3832" s="2"/>
      <c r="T3832" s="2"/>
      <c r="U3832" s="2"/>
      <c r="V3832" s="2"/>
    </row>
    <row r="3833" spans="1:22" s="127" customFormat="1" x14ac:dyDescent="0.25">
      <c r="A3833"/>
      <c r="B3833"/>
      <c r="C3833"/>
      <c r="D3833"/>
      <c r="E3833"/>
      <c r="F3833"/>
      <c r="G3833"/>
      <c r="H3833"/>
      <c r="I3833"/>
      <c r="J3833"/>
      <c r="K3833"/>
      <c r="L3833"/>
      <c r="M3833" s="2"/>
      <c r="N3833" s="2"/>
      <c r="O3833" s="2"/>
      <c r="P3833" s="2"/>
      <c r="Q3833" s="2"/>
      <c r="R3833" s="2"/>
      <c r="S3833" s="2"/>
      <c r="T3833" s="2"/>
      <c r="U3833" s="2"/>
      <c r="V3833" s="2"/>
    </row>
    <row r="3834" spans="1:22" s="127" customFormat="1" x14ac:dyDescent="0.25">
      <c r="A3834"/>
      <c r="B3834"/>
      <c r="C3834"/>
      <c r="D3834"/>
      <c r="E3834"/>
      <c r="F3834"/>
      <c r="G3834"/>
      <c r="H3834"/>
      <c r="I3834"/>
      <c r="J3834"/>
      <c r="K3834"/>
      <c r="L3834"/>
      <c r="M3834" s="2"/>
      <c r="N3834" s="2"/>
      <c r="O3834" s="2"/>
      <c r="P3834" s="2"/>
      <c r="Q3834" s="2"/>
      <c r="R3834" s="2"/>
      <c r="S3834" s="2"/>
      <c r="T3834" s="2"/>
      <c r="U3834" s="2"/>
      <c r="V3834" s="2"/>
    </row>
    <row r="3835" spans="1:22" s="127" customFormat="1" x14ac:dyDescent="0.25">
      <c r="A3835"/>
      <c r="B3835"/>
      <c r="C3835"/>
      <c r="D3835"/>
      <c r="E3835"/>
      <c r="F3835"/>
      <c r="G3835"/>
      <c r="H3835"/>
      <c r="I3835"/>
      <c r="J3835"/>
      <c r="K3835"/>
      <c r="L3835"/>
      <c r="M3835" s="2"/>
      <c r="N3835" s="2"/>
      <c r="O3835" s="2"/>
      <c r="P3835" s="2"/>
      <c r="Q3835" s="2"/>
      <c r="R3835" s="2"/>
      <c r="S3835" s="2"/>
      <c r="T3835" s="2"/>
      <c r="U3835" s="2"/>
      <c r="V3835" s="2"/>
    </row>
    <row r="3836" spans="1:22" s="127" customFormat="1" x14ac:dyDescent="0.25">
      <c r="A3836"/>
      <c r="B3836"/>
      <c r="C3836"/>
      <c r="D3836"/>
      <c r="E3836"/>
      <c r="F3836"/>
      <c r="G3836"/>
      <c r="H3836"/>
      <c r="I3836"/>
      <c r="J3836"/>
      <c r="K3836"/>
      <c r="L3836"/>
      <c r="M3836" s="2"/>
      <c r="N3836" s="2"/>
      <c r="O3836" s="2"/>
      <c r="P3836" s="2"/>
      <c r="Q3836" s="2"/>
      <c r="R3836" s="2"/>
      <c r="S3836" s="2"/>
      <c r="T3836" s="2"/>
      <c r="U3836" s="2"/>
      <c r="V3836" s="2"/>
    </row>
    <row r="3837" spans="1:22" s="127" customFormat="1" x14ac:dyDescent="0.25">
      <c r="A3837"/>
      <c r="B3837"/>
      <c r="C3837"/>
      <c r="D3837"/>
      <c r="E3837"/>
      <c r="F3837"/>
      <c r="G3837"/>
      <c r="H3837"/>
      <c r="I3837"/>
      <c r="J3837"/>
      <c r="K3837"/>
      <c r="L3837"/>
      <c r="M3837" s="2"/>
      <c r="N3837" s="2"/>
      <c r="O3837" s="2"/>
      <c r="P3837" s="2"/>
      <c r="Q3837" s="2"/>
      <c r="R3837" s="2"/>
      <c r="S3837" s="2"/>
      <c r="T3837" s="2"/>
      <c r="U3837" s="2"/>
      <c r="V3837" s="2"/>
    </row>
    <row r="3838" spans="1:22" s="127" customFormat="1" x14ac:dyDescent="0.25">
      <c r="A3838"/>
      <c r="B3838"/>
      <c r="C3838"/>
      <c r="D3838"/>
      <c r="E3838"/>
      <c r="F3838"/>
      <c r="G3838"/>
      <c r="H3838"/>
      <c r="I3838"/>
      <c r="J3838"/>
      <c r="K3838"/>
      <c r="L3838"/>
      <c r="M3838" s="2"/>
      <c r="N3838" s="2"/>
      <c r="O3838" s="2"/>
      <c r="P3838" s="2"/>
      <c r="Q3838" s="2"/>
      <c r="R3838" s="2"/>
      <c r="S3838" s="2"/>
      <c r="T3838" s="2"/>
      <c r="U3838" s="2"/>
      <c r="V3838" s="2"/>
    </row>
    <row r="3839" spans="1:22" s="127" customFormat="1" x14ac:dyDescent="0.25">
      <c r="A3839"/>
      <c r="B3839"/>
      <c r="C3839"/>
      <c r="D3839"/>
      <c r="E3839"/>
      <c r="F3839"/>
      <c r="G3839"/>
      <c r="H3839"/>
      <c r="I3839"/>
      <c r="J3839"/>
      <c r="K3839"/>
      <c r="L3839"/>
      <c r="M3839" s="2"/>
      <c r="N3839" s="2"/>
      <c r="O3839" s="2"/>
      <c r="P3839" s="2"/>
      <c r="Q3839" s="2"/>
      <c r="R3839" s="2"/>
      <c r="S3839" s="2"/>
      <c r="T3839" s="2"/>
      <c r="U3839" s="2"/>
      <c r="V3839" s="2"/>
    </row>
    <row r="3840" spans="1:22" s="127" customFormat="1" x14ac:dyDescent="0.25">
      <c r="A3840"/>
      <c r="B3840"/>
      <c r="C3840"/>
      <c r="D3840"/>
      <c r="E3840"/>
      <c r="F3840"/>
      <c r="G3840"/>
      <c r="H3840"/>
      <c r="I3840"/>
      <c r="J3840"/>
      <c r="K3840"/>
      <c r="L3840"/>
      <c r="M3840" s="2"/>
      <c r="N3840" s="2"/>
      <c r="O3840" s="2"/>
      <c r="P3840" s="2"/>
      <c r="Q3840" s="2"/>
      <c r="R3840" s="2"/>
      <c r="S3840" s="2"/>
      <c r="T3840" s="2"/>
      <c r="U3840" s="2"/>
      <c r="V3840" s="2"/>
    </row>
    <row r="3841" spans="1:22" s="127" customFormat="1" x14ac:dyDescent="0.25">
      <c r="A3841"/>
      <c r="B3841"/>
      <c r="C3841"/>
      <c r="D3841"/>
      <c r="E3841"/>
      <c r="F3841"/>
      <c r="G3841"/>
      <c r="H3841"/>
      <c r="I3841"/>
      <c r="J3841"/>
      <c r="K3841"/>
      <c r="L3841"/>
      <c r="M3841" s="2"/>
      <c r="N3841" s="2"/>
      <c r="O3841" s="2"/>
      <c r="P3841" s="2"/>
      <c r="Q3841" s="2"/>
      <c r="R3841" s="2"/>
      <c r="S3841" s="2"/>
      <c r="T3841" s="2"/>
      <c r="U3841" s="2"/>
      <c r="V3841" s="2"/>
    </row>
    <row r="3842" spans="1:22" s="127" customFormat="1" x14ac:dyDescent="0.25">
      <c r="A3842"/>
      <c r="B3842"/>
      <c r="C3842"/>
      <c r="D3842"/>
      <c r="E3842"/>
      <c r="F3842"/>
      <c r="G3842"/>
      <c r="H3842"/>
      <c r="I3842"/>
      <c r="J3842"/>
      <c r="K3842"/>
      <c r="L3842"/>
      <c r="M3842" s="2"/>
      <c r="N3842" s="2"/>
      <c r="O3842" s="2"/>
      <c r="P3842" s="2"/>
      <c r="Q3842" s="2"/>
      <c r="R3842" s="2"/>
      <c r="S3842" s="2"/>
      <c r="T3842" s="2"/>
      <c r="U3842" s="2"/>
      <c r="V3842" s="2"/>
    </row>
    <row r="3843" spans="1:22" s="127" customFormat="1" x14ac:dyDescent="0.25">
      <c r="A3843"/>
      <c r="B3843"/>
      <c r="C3843"/>
      <c r="D3843"/>
      <c r="E3843"/>
      <c r="F3843"/>
      <c r="G3843"/>
      <c r="H3843"/>
      <c r="I3843"/>
      <c r="J3843"/>
      <c r="K3843"/>
      <c r="L3843"/>
      <c r="M3843" s="2"/>
      <c r="N3843" s="2"/>
      <c r="O3843" s="2"/>
      <c r="P3843" s="2"/>
      <c r="Q3843" s="2"/>
      <c r="R3843" s="2"/>
      <c r="S3843" s="2"/>
      <c r="T3843" s="2"/>
      <c r="U3843" s="2"/>
      <c r="V3843" s="2"/>
    </row>
    <row r="3844" spans="1:22" s="127" customFormat="1" x14ac:dyDescent="0.25">
      <c r="A3844"/>
      <c r="B3844"/>
      <c r="C3844"/>
      <c r="D3844"/>
      <c r="E3844"/>
      <c r="F3844"/>
      <c r="G3844"/>
      <c r="H3844"/>
      <c r="I3844"/>
      <c r="J3844"/>
      <c r="K3844"/>
      <c r="L3844"/>
      <c r="M3844" s="2"/>
      <c r="N3844" s="2"/>
      <c r="O3844" s="2"/>
      <c r="P3844" s="2"/>
      <c r="Q3844" s="2"/>
      <c r="R3844" s="2"/>
      <c r="S3844" s="2"/>
      <c r="T3844" s="2"/>
      <c r="U3844" s="2"/>
      <c r="V3844" s="2"/>
    </row>
    <row r="3845" spans="1:22" s="127" customFormat="1" x14ac:dyDescent="0.25">
      <c r="A3845"/>
      <c r="B3845"/>
      <c r="C3845"/>
      <c r="D3845"/>
      <c r="E3845"/>
      <c r="F3845"/>
      <c r="G3845"/>
      <c r="H3845"/>
      <c r="I3845"/>
      <c r="J3845"/>
      <c r="K3845"/>
      <c r="L3845"/>
      <c r="M3845" s="2"/>
      <c r="N3845" s="2"/>
      <c r="O3845" s="2"/>
      <c r="P3845" s="2"/>
      <c r="Q3845" s="2"/>
      <c r="R3845" s="2"/>
      <c r="S3845" s="2"/>
      <c r="T3845" s="2"/>
      <c r="U3845" s="2"/>
      <c r="V3845" s="2"/>
    </row>
    <row r="3846" spans="1:22" s="127" customFormat="1" x14ac:dyDescent="0.25">
      <c r="A3846"/>
      <c r="B3846"/>
      <c r="C3846"/>
      <c r="D3846"/>
      <c r="E3846"/>
      <c r="F3846"/>
      <c r="G3846"/>
      <c r="H3846"/>
      <c r="I3846"/>
      <c r="J3846"/>
      <c r="K3846"/>
      <c r="L3846"/>
      <c r="M3846" s="2"/>
      <c r="N3846" s="2"/>
      <c r="O3846" s="2"/>
      <c r="P3846" s="2"/>
      <c r="Q3846" s="2"/>
      <c r="R3846" s="2"/>
      <c r="S3846" s="2"/>
      <c r="T3846" s="2"/>
      <c r="U3846" s="2"/>
      <c r="V3846" s="2"/>
    </row>
    <row r="3847" spans="1:22" s="127" customFormat="1" x14ac:dyDescent="0.25">
      <c r="A3847"/>
      <c r="B3847"/>
      <c r="C3847"/>
      <c r="D3847"/>
      <c r="E3847"/>
      <c r="F3847"/>
      <c r="G3847"/>
      <c r="H3847"/>
      <c r="I3847"/>
      <c r="J3847"/>
      <c r="K3847"/>
      <c r="L3847"/>
      <c r="M3847" s="2"/>
      <c r="N3847" s="2"/>
      <c r="O3847" s="2"/>
      <c r="P3847" s="2"/>
      <c r="Q3847" s="2"/>
      <c r="R3847" s="2"/>
      <c r="S3847" s="2"/>
      <c r="T3847" s="2"/>
      <c r="U3847" s="2"/>
      <c r="V3847" s="2"/>
    </row>
    <row r="3848" spans="1:22" s="127" customFormat="1" x14ac:dyDescent="0.25">
      <c r="A3848"/>
      <c r="B3848"/>
      <c r="C3848"/>
      <c r="D3848"/>
      <c r="E3848"/>
      <c r="F3848"/>
      <c r="G3848"/>
      <c r="H3848"/>
      <c r="I3848"/>
      <c r="J3848"/>
      <c r="K3848"/>
      <c r="L3848"/>
      <c r="M3848" s="2"/>
      <c r="N3848" s="2"/>
      <c r="O3848" s="2"/>
      <c r="P3848" s="2"/>
      <c r="Q3848" s="2"/>
      <c r="R3848" s="2"/>
      <c r="S3848" s="2"/>
      <c r="T3848" s="2"/>
      <c r="U3848" s="2"/>
      <c r="V3848" s="2"/>
    </row>
    <row r="3849" spans="1:22" s="127" customFormat="1" x14ac:dyDescent="0.25">
      <c r="A3849"/>
      <c r="B3849"/>
      <c r="C3849"/>
      <c r="D3849"/>
      <c r="E3849"/>
      <c r="F3849"/>
      <c r="G3849"/>
      <c r="H3849"/>
      <c r="I3849"/>
      <c r="J3849"/>
      <c r="K3849"/>
      <c r="L3849"/>
      <c r="M3849" s="2"/>
      <c r="N3849" s="2"/>
      <c r="O3849" s="2"/>
      <c r="P3849" s="2"/>
      <c r="Q3849" s="2"/>
      <c r="R3849" s="2"/>
      <c r="S3849" s="2"/>
      <c r="T3849" s="2"/>
      <c r="U3849" s="2"/>
      <c r="V3849" s="2"/>
    </row>
    <row r="3850" spans="1:22" s="127" customFormat="1" x14ac:dyDescent="0.25">
      <c r="A3850"/>
      <c r="B3850"/>
      <c r="C3850"/>
      <c r="D3850"/>
      <c r="E3850"/>
      <c r="F3850"/>
      <c r="G3850"/>
      <c r="H3850"/>
      <c r="I3850"/>
      <c r="J3850"/>
      <c r="K3850"/>
      <c r="L3850"/>
      <c r="M3850" s="2"/>
      <c r="N3850" s="2"/>
      <c r="O3850" s="2"/>
      <c r="P3850" s="2"/>
      <c r="Q3850" s="2"/>
      <c r="R3850" s="2"/>
      <c r="S3850" s="2"/>
      <c r="T3850" s="2"/>
      <c r="U3850" s="2"/>
      <c r="V3850" s="2"/>
    </row>
    <row r="3851" spans="1:22" s="127" customFormat="1" x14ac:dyDescent="0.25">
      <c r="A3851"/>
      <c r="B3851"/>
      <c r="C3851"/>
      <c r="D3851"/>
      <c r="E3851"/>
      <c r="F3851"/>
      <c r="G3851"/>
      <c r="H3851"/>
      <c r="I3851"/>
      <c r="J3851"/>
      <c r="K3851"/>
      <c r="L3851"/>
      <c r="M3851" s="2"/>
      <c r="N3851" s="2"/>
      <c r="O3851" s="2"/>
      <c r="P3851" s="2"/>
      <c r="Q3851" s="2"/>
      <c r="R3851" s="2"/>
      <c r="S3851" s="2"/>
      <c r="T3851" s="2"/>
      <c r="U3851" s="2"/>
      <c r="V3851" s="2"/>
    </row>
    <row r="3852" spans="1:22" s="127" customFormat="1" x14ac:dyDescent="0.25">
      <c r="A3852"/>
      <c r="B3852"/>
      <c r="C3852"/>
      <c r="D3852"/>
      <c r="E3852"/>
      <c r="F3852"/>
      <c r="G3852"/>
      <c r="H3852"/>
      <c r="I3852"/>
      <c r="J3852"/>
      <c r="K3852"/>
      <c r="L3852"/>
      <c r="M3852" s="2"/>
      <c r="N3852" s="2"/>
      <c r="O3852" s="2"/>
      <c r="P3852" s="2"/>
      <c r="Q3852" s="2"/>
      <c r="R3852" s="2"/>
      <c r="S3852" s="2"/>
      <c r="T3852" s="2"/>
      <c r="U3852" s="2"/>
      <c r="V3852" s="2"/>
    </row>
    <row r="3853" spans="1:22" s="127" customFormat="1" x14ac:dyDescent="0.25">
      <c r="A3853"/>
      <c r="B3853"/>
      <c r="C3853"/>
      <c r="D3853"/>
      <c r="E3853"/>
      <c r="F3853"/>
      <c r="G3853"/>
      <c r="H3853"/>
      <c r="I3853"/>
      <c r="J3853"/>
      <c r="K3853"/>
      <c r="L3853"/>
      <c r="M3853" s="2"/>
      <c r="N3853" s="2"/>
      <c r="O3853" s="2"/>
      <c r="P3853" s="2"/>
      <c r="Q3853" s="2"/>
      <c r="R3853" s="2"/>
      <c r="S3853" s="2"/>
      <c r="T3853" s="2"/>
      <c r="U3853" s="2"/>
      <c r="V3853" s="2"/>
    </row>
    <row r="3854" spans="1:22" s="127" customFormat="1" x14ac:dyDescent="0.25">
      <c r="A3854"/>
      <c r="B3854"/>
      <c r="C3854"/>
      <c r="D3854"/>
      <c r="E3854"/>
      <c r="F3854"/>
      <c r="G3854"/>
      <c r="H3854"/>
      <c r="I3854"/>
      <c r="J3854"/>
      <c r="K3854"/>
      <c r="L3854"/>
      <c r="M3854" s="2"/>
      <c r="N3854" s="2"/>
      <c r="O3854" s="2"/>
      <c r="P3854" s="2"/>
      <c r="Q3854" s="2"/>
      <c r="R3854" s="2"/>
      <c r="S3854" s="2"/>
      <c r="T3854" s="2"/>
      <c r="U3854" s="2"/>
      <c r="V3854" s="2"/>
    </row>
    <row r="3855" spans="1:22" s="127" customFormat="1" x14ac:dyDescent="0.25">
      <c r="A3855"/>
      <c r="B3855"/>
      <c r="C3855"/>
      <c r="D3855"/>
      <c r="E3855"/>
      <c r="F3855"/>
      <c r="G3855"/>
      <c r="H3855"/>
      <c r="I3855"/>
      <c r="J3855"/>
      <c r="K3855"/>
      <c r="L3855"/>
      <c r="M3855" s="2"/>
      <c r="N3855" s="2"/>
      <c r="O3855" s="2"/>
      <c r="P3855" s="2"/>
      <c r="Q3855" s="2"/>
      <c r="R3855" s="2"/>
      <c r="S3855" s="2"/>
      <c r="T3855" s="2"/>
      <c r="U3855" s="2"/>
      <c r="V3855" s="2"/>
    </row>
    <row r="3856" spans="1:22" s="127" customFormat="1" x14ac:dyDescent="0.25">
      <c r="A3856"/>
      <c r="B3856"/>
      <c r="C3856"/>
      <c r="D3856"/>
      <c r="E3856"/>
      <c r="F3856"/>
      <c r="G3856"/>
      <c r="H3856"/>
      <c r="I3856"/>
      <c r="J3856"/>
      <c r="K3856"/>
      <c r="L3856"/>
      <c r="M3856" s="2"/>
      <c r="N3856" s="2"/>
      <c r="O3856" s="2"/>
      <c r="P3856" s="2"/>
      <c r="Q3856" s="2"/>
      <c r="R3856" s="2"/>
      <c r="S3856" s="2"/>
      <c r="T3856" s="2"/>
      <c r="U3856" s="2"/>
      <c r="V3856" s="2"/>
    </row>
    <row r="3857" spans="1:22" s="127" customFormat="1" x14ac:dyDescent="0.25">
      <c r="A3857"/>
      <c r="B3857"/>
      <c r="C3857"/>
      <c r="D3857"/>
      <c r="E3857"/>
      <c r="F3857"/>
      <c r="G3857"/>
      <c r="H3857"/>
      <c r="I3857"/>
      <c r="J3857"/>
      <c r="K3857"/>
      <c r="L3857"/>
      <c r="M3857" s="2"/>
      <c r="N3857" s="2"/>
      <c r="O3857" s="2"/>
      <c r="P3857" s="2"/>
      <c r="Q3857" s="2"/>
      <c r="R3857" s="2"/>
      <c r="S3857" s="2"/>
      <c r="T3857" s="2"/>
      <c r="U3857" s="2"/>
      <c r="V3857" s="2"/>
    </row>
    <row r="3858" spans="1:22" s="127" customFormat="1" x14ac:dyDescent="0.25">
      <c r="A3858"/>
      <c r="B3858"/>
      <c r="C3858"/>
      <c r="D3858"/>
      <c r="E3858"/>
      <c r="F3858"/>
      <c r="G3858"/>
      <c r="H3858"/>
      <c r="I3858"/>
      <c r="J3858"/>
      <c r="K3858"/>
      <c r="L3858"/>
      <c r="M3858" s="2"/>
      <c r="N3858" s="2"/>
      <c r="O3858" s="2"/>
      <c r="P3858" s="2"/>
      <c r="Q3858" s="2"/>
      <c r="R3858" s="2"/>
      <c r="S3858" s="2"/>
      <c r="T3858" s="2"/>
      <c r="U3858" s="2"/>
      <c r="V3858" s="2"/>
    </row>
    <row r="3859" spans="1:22" s="127" customFormat="1" x14ac:dyDescent="0.25">
      <c r="A3859"/>
      <c r="B3859"/>
      <c r="C3859"/>
      <c r="D3859"/>
      <c r="E3859"/>
      <c r="F3859"/>
      <c r="G3859"/>
      <c r="H3859"/>
      <c r="I3859"/>
      <c r="J3859"/>
      <c r="K3859"/>
      <c r="L3859"/>
      <c r="M3859" s="2"/>
      <c r="N3859" s="2"/>
      <c r="O3859" s="2"/>
      <c r="P3859" s="2"/>
      <c r="Q3859" s="2"/>
      <c r="R3859" s="2"/>
      <c r="S3859" s="2"/>
      <c r="T3859" s="2"/>
      <c r="U3859" s="2"/>
      <c r="V3859" s="2"/>
    </row>
    <row r="3860" spans="1:22" s="127" customFormat="1" x14ac:dyDescent="0.25">
      <c r="A3860"/>
      <c r="B3860"/>
      <c r="C3860"/>
      <c r="D3860"/>
      <c r="E3860"/>
      <c r="F3860"/>
      <c r="G3860"/>
      <c r="H3860"/>
      <c r="I3860"/>
      <c r="J3860"/>
      <c r="K3860"/>
      <c r="L3860"/>
      <c r="M3860" s="2"/>
      <c r="N3860" s="2"/>
      <c r="O3860" s="2"/>
      <c r="P3860" s="2"/>
      <c r="Q3860" s="2"/>
      <c r="R3860" s="2"/>
      <c r="S3860" s="2"/>
      <c r="T3860" s="2"/>
      <c r="U3860" s="2"/>
      <c r="V3860" s="2"/>
    </row>
    <row r="3861" spans="1:22" s="127" customFormat="1" x14ac:dyDescent="0.25">
      <c r="A3861"/>
      <c r="B3861"/>
      <c r="C3861"/>
      <c r="D3861"/>
      <c r="E3861"/>
      <c r="F3861"/>
      <c r="G3861"/>
      <c r="H3861"/>
      <c r="I3861"/>
      <c r="J3861"/>
      <c r="K3861"/>
      <c r="L3861"/>
      <c r="M3861" s="2"/>
      <c r="N3861" s="2"/>
      <c r="O3861" s="2"/>
      <c r="P3861" s="2"/>
      <c r="Q3861" s="2"/>
      <c r="R3861" s="2"/>
      <c r="S3861" s="2"/>
      <c r="T3861" s="2"/>
      <c r="U3861" s="2"/>
      <c r="V3861" s="2"/>
    </row>
    <row r="3862" spans="1:22" s="127" customFormat="1" x14ac:dyDescent="0.25">
      <c r="A3862"/>
      <c r="B3862"/>
      <c r="C3862"/>
      <c r="D3862"/>
      <c r="E3862"/>
      <c r="F3862"/>
      <c r="G3862"/>
      <c r="H3862"/>
      <c r="I3862"/>
      <c r="J3862"/>
      <c r="K3862"/>
      <c r="L3862"/>
      <c r="M3862" s="2"/>
      <c r="N3862" s="2"/>
      <c r="O3862" s="2"/>
      <c r="P3862" s="2"/>
      <c r="Q3862" s="2"/>
      <c r="R3862" s="2"/>
      <c r="S3862" s="2"/>
      <c r="T3862" s="2"/>
      <c r="U3862" s="2"/>
      <c r="V3862" s="2"/>
    </row>
    <row r="3863" spans="1:22" s="127" customFormat="1" x14ac:dyDescent="0.25">
      <c r="A3863"/>
      <c r="B3863"/>
      <c r="C3863"/>
      <c r="D3863"/>
      <c r="E3863"/>
      <c r="F3863"/>
      <c r="G3863"/>
      <c r="H3863"/>
      <c r="I3863"/>
      <c r="J3863"/>
      <c r="K3863"/>
      <c r="L3863"/>
      <c r="M3863" s="2"/>
      <c r="N3863" s="2"/>
      <c r="O3863" s="2"/>
      <c r="P3863" s="2"/>
      <c r="Q3863" s="2"/>
      <c r="R3863" s="2"/>
      <c r="S3863" s="2"/>
      <c r="T3863" s="2"/>
      <c r="U3863" s="2"/>
      <c r="V3863" s="2"/>
    </row>
    <row r="3864" spans="1:22" s="127" customFormat="1" x14ac:dyDescent="0.25">
      <c r="A3864"/>
      <c r="B3864"/>
      <c r="C3864"/>
      <c r="D3864"/>
      <c r="E3864"/>
      <c r="F3864"/>
      <c r="G3864"/>
      <c r="H3864"/>
      <c r="I3864"/>
      <c r="J3864"/>
      <c r="K3864"/>
      <c r="L3864"/>
      <c r="M3864" s="2"/>
      <c r="N3864" s="2"/>
      <c r="O3864" s="2"/>
      <c r="P3864" s="2"/>
      <c r="Q3864" s="2"/>
      <c r="R3864" s="2"/>
      <c r="S3864" s="2"/>
      <c r="T3864" s="2"/>
      <c r="U3864" s="2"/>
      <c r="V3864" s="2"/>
    </row>
    <row r="3865" spans="1:22" s="127" customFormat="1" x14ac:dyDescent="0.25">
      <c r="A3865"/>
      <c r="B3865"/>
      <c r="C3865"/>
      <c r="D3865"/>
      <c r="E3865"/>
      <c r="F3865"/>
      <c r="G3865"/>
      <c r="H3865"/>
      <c r="I3865"/>
      <c r="J3865"/>
      <c r="K3865"/>
      <c r="L3865"/>
      <c r="M3865" s="2"/>
      <c r="N3865" s="2"/>
      <c r="O3865" s="2"/>
      <c r="P3865" s="2"/>
      <c r="Q3865" s="2"/>
      <c r="R3865" s="2"/>
      <c r="S3865" s="2"/>
      <c r="T3865" s="2"/>
      <c r="U3865" s="2"/>
      <c r="V3865" s="2"/>
    </row>
    <row r="3866" spans="1:22" s="127" customFormat="1" x14ac:dyDescent="0.25">
      <c r="A3866"/>
      <c r="B3866"/>
      <c r="C3866"/>
      <c r="D3866"/>
      <c r="E3866"/>
      <c r="F3866"/>
      <c r="G3866"/>
      <c r="H3866"/>
      <c r="I3866"/>
      <c r="J3866"/>
      <c r="K3866"/>
      <c r="L3866"/>
      <c r="M3866" s="2"/>
      <c r="N3866" s="2"/>
      <c r="O3866" s="2"/>
      <c r="P3866" s="2"/>
      <c r="Q3866" s="2"/>
      <c r="R3866" s="2"/>
      <c r="S3866" s="2"/>
      <c r="T3866" s="2"/>
      <c r="U3866" s="2"/>
      <c r="V3866" s="2"/>
    </row>
    <row r="3867" spans="1:22" s="127" customFormat="1" x14ac:dyDescent="0.25">
      <c r="A3867"/>
      <c r="B3867"/>
      <c r="C3867"/>
      <c r="D3867"/>
      <c r="E3867"/>
      <c r="F3867"/>
      <c r="G3867"/>
      <c r="H3867"/>
      <c r="I3867"/>
      <c r="J3867"/>
      <c r="K3867"/>
      <c r="L3867"/>
      <c r="M3867" s="2"/>
      <c r="N3867" s="2"/>
      <c r="O3867" s="2"/>
      <c r="P3867" s="2"/>
      <c r="Q3867" s="2"/>
      <c r="R3867" s="2"/>
      <c r="S3867" s="2"/>
      <c r="T3867" s="2"/>
      <c r="U3867" s="2"/>
      <c r="V3867" s="2"/>
    </row>
    <row r="3868" spans="1:22" s="127" customFormat="1" x14ac:dyDescent="0.25">
      <c r="A3868"/>
      <c r="B3868"/>
      <c r="C3868"/>
      <c r="D3868"/>
      <c r="E3868"/>
      <c r="F3868"/>
      <c r="G3868"/>
      <c r="H3868"/>
      <c r="I3868"/>
      <c r="J3868"/>
      <c r="K3868"/>
      <c r="L3868"/>
      <c r="M3868" s="2"/>
      <c r="N3868" s="2"/>
      <c r="O3868" s="2"/>
      <c r="P3868" s="2"/>
      <c r="Q3868" s="2"/>
      <c r="R3868" s="2"/>
      <c r="S3868" s="2"/>
      <c r="T3868" s="2"/>
      <c r="U3868" s="2"/>
      <c r="V3868" s="2"/>
    </row>
    <row r="3869" spans="1:22" s="127" customFormat="1" x14ac:dyDescent="0.25">
      <c r="A3869"/>
      <c r="B3869"/>
      <c r="C3869"/>
      <c r="D3869"/>
      <c r="E3869"/>
      <c r="F3869"/>
      <c r="G3869"/>
      <c r="H3869"/>
      <c r="I3869"/>
      <c r="J3869"/>
      <c r="K3869"/>
      <c r="L3869"/>
      <c r="M3869" s="2"/>
      <c r="N3869" s="2"/>
      <c r="O3869" s="2"/>
      <c r="P3869" s="2"/>
      <c r="Q3869" s="2"/>
      <c r="R3869" s="2"/>
      <c r="S3869" s="2"/>
      <c r="T3869" s="2"/>
      <c r="U3869" s="2"/>
      <c r="V3869" s="2"/>
    </row>
    <row r="3870" spans="1:22" s="127" customFormat="1" x14ac:dyDescent="0.25">
      <c r="A3870"/>
      <c r="B3870"/>
      <c r="C3870"/>
      <c r="D3870"/>
      <c r="E3870"/>
      <c r="F3870"/>
      <c r="G3870"/>
      <c r="H3870"/>
      <c r="I3870"/>
      <c r="J3870"/>
      <c r="K3870"/>
      <c r="L3870"/>
      <c r="M3870" s="2"/>
      <c r="N3870" s="2"/>
      <c r="O3870" s="2"/>
      <c r="P3870" s="2"/>
      <c r="Q3870" s="2"/>
      <c r="R3870" s="2"/>
      <c r="S3870" s="2"/>
      <c r="T3870" s="2"/>
      <c r="U3870" s="2"/>
      <c r="V3870" s="2"/>
    </row>
    <row r="3871" spans="1:22" s="127" customFormat="1" x14ac:dyDescent="0.25">
      <c r="A3871"/>
      <c r="B3871"/>
      <c r="C3871"/>
      <c r="D3871"/>
      <c r="E3871"/>
      <c r="F3871"/>
      <c r="G3871"/>
      <c r="H3871"/>
      <c r="I3871"/>
      <c r="J3871"/>
      <c r="K3871"/>
      <c r="L3871"/>
      <c r="M3871" s="2"/>
      <c r="N3871" s="2"/>
      <c r="O3871" s="2"/>
      <c r="P3871" s="2"/>
      <c r="Q3871" s="2"/>
      <c r="R3871" s="2"/>
      <c r="S3871" s="2"/>
      <c r="T3871" s="2"/>
      <c r="U3871" s="2"/>
      <c r="V3871" s="2"/>
    </row>
    <row r="3872" spans="1:22" s="127" customFormat="1" x14ac:dyDescent="0.25">
      <c r="A3872"/>
      <c r="B3872"/>
      <c r="C3872"/>
      <c r="D3872"/>
      <c r="E3872"/>
      <c r="F3872"/>
      <c r="G3872"/>
      <c r="H3872"/>
      <c r="I3872"/>
      <c r="J3872"/>
      <c r="K3872"/>
      <c r="L3872"/>
      <c r="M3872" s="2"/>
      <c r="N3872" s="2"/>
      <c r="O3872" s="2"/>
      <c r="P3872" s="2"/>
      <c r="Q3872" s="2"/>
      <c r="R3872" s="2"/>
      <c r="S3872" s="2"/>
      <c r="T3872" s="2"/>
      <c r="U3872" s="2"/>
      <c r="V3872" s="2"/>
    </row>
    <row r="3873" spans="1:22" s="127" customFormat="1" x14ac:dyDescent="0.25">
      <c r="A3873"/>
      <c r="B3873"/>
      <c r="C3873"/>
      <c r="D3873"/>
      <c r="E3873"/>
      <c r="F3873"/>
      <c r="G3873"/>
      <c r="H3873"/>
      <c r="I3873"/>
      <c r="J3873"/>
      <c r="K3873"/>
      <c r="L3873"/>
      <c r="M3873" s="2"/>
      <c r="N3873" s="2"/>
      <c r="O3873" s="2"/>
      <c r="P3873" s="2"/>
      <c r="Q3873" s="2"/>
      <c r="R3873" s="2"/>
      <c r="S3873" s="2"/>
      <c r="T3873" s="2"/>
      <c r="U3873" s="2"/>
      <c r="V3873" s="2"/>
    </row>
    <row r="3874" spans="1:22" s="127" customFormat="1" x14ac:dyDescent="0.25">
      <c r="A3874"/>
      <c r="B3874"/>
      <c r="C3874"/>
      <c r="D3874"/>
      <c r="E3874"/>
      <c r="F3874"/>
      <c r="G3874"/>
      <c r="H3874"/>
      <c r="I3874"/>
      <c r="J3874"/>
      <c r="K3874"/>
      <c r="L3874"/>
      <c r="M3874" s="2"/>
      <c r="N3874" s="2"/>
      <c r="O3874" s="2"/>
      <c r="P3874" s="2"/>
      <c r="Q3874" s="2"/>
      <c r="R3874" s="2"/>
      <c r="S3874" s="2"/>
      <c r="T3874" s="2"/>
      <c r="U3874" s="2"/>
      <c r="V3874" s="2"/>
    </row>
    <row r="3875" spans="1:22" s="127" customFormat="1" x14ac:dyDescent="0.25">
      <c r="A3875"/>
      <c r="B3875"/>
      <c r="C3875"/>
      <c r="D3875"/>
      <c r="E3875"/>
      <c r="F3875"/>
      <c r="G3875"/>
      <c r="H3875"/>
      <c r="I3875"/>
      <c r="J3875"/>
      <c r="K3875"/>
      <c r="L3875"/>
      <c r="M3875" s="2"/>
      <c r="N3875" s="2"/>
      <c r="O3875" s="2"/>
      <c r="P3875" s="2"/>
      <c r="Q3875" s="2"/>
      <c r="R3875" s="2"/>
      <c r="S3875" s="2"/>
      <c r="T3875" s="2"/>
      <c r="U3875" s="2"/>
      <c r="V3875" s="2"/>
    </row>
    <row r="3876" spans="1:22" s="127" customFormat="1" x14ac:dyDescent="0.25">
      <c r="A3876"/>
      <c r="B3876"/>
      <c r="C3876"/>
      <c r="D3876"/>
      <c r="E3876"/>
      <c r="F3876"/>
      <c r="G3876"/>
      <c r="H3876"/>
      <c r="I3876"/>
      <c r="J3876"/>
      <c r="K3876"/>
      <c r="L3876"/>
      <c r="M3876" s="2"/>
      <c r="N3876" s="2"/>
      <c r="O3876" s="2"/>
      <c r="P3876" s="2"/>
      <c r="Q3876" s="2"/>
      <c r="R3876" s="2"/>
      <c r="S3876" s="2"/>
      <c r="T3876" s="2"/>
      <c r="U3876" s="2"/>
      <c r="V3876" s="2"/>
    </row>
    <row r="3877" spans="1:22" s="127" customFormat="1" x14ac:dyDescent="0.25">
      <c r="A3877"/>
      <c r="B3877"/>
      <c r="C3877"/>
      <c r="D3877"/>
      <c r="E3877"/>
      <c r="F3877"/>
      <c r="G3877"/>
      <c r="H3877"/>
      <c r="I3877"/>
      <c r="J3877"/>
      <c r="K3877"/>
      <c r="L3877"/>
      <c r="M3877" s="2"/>
      <c r="N3877" s="2"/>
      <c r="O3877" s="2"/>
      <c r="P3877" s="2"/>
      <c r="Q3877" s="2"/>
      <c r="R3877" s="2"/>
      <c r="S3877" s="2"/>
      <c r="T3877" s="2"/>
      <c r="U3877" s="2"/>
      <c r="V3877" s="2"/>
    </row>
    <row r="3878" spans="1:22" s="127" customFormat="1" x14ac:dyDescent="0.25">
      <c r="A3878"/>
      <c r="B3878"/>
      <c r="C3878"/>
      <c r="D3878"/>
      <c r="E3878"/>
      <c r="F3878"/>
      <c r="G3878"/>
      <c r="H3878"/>
      <c r="I3878"/>
      <c r="J3878"/>
      <c r="K3878"/>
      <c r="L3878"/>
      <c r="M3878" s="2"/>
      <c r="N3878" s="2"/>
      <c r="O3878" s="2"/>
      <c r="P3878" s="2"/>
      <c r="Q3878" s="2"/>
      <c r="R3878" s="2"/>
      <c r="S3878" s="2"/>
      <c r="T3878" s="2"/>
      <c r="U3878" s="2"/>
      <c r="V3878" s="2"/>
    </row>
    <row r="3879" spans="1:22" s="127" customFormat="1" x14ac:dyDescent="0.25">
      <c r="A3879"/>
      <c r="B3879"/>
      <c r="C3879"/>
      <c r="D3879"/>
      <c r="E3879"/>
      <c r="F3879"/>
      <c r="G3879"/>
      <c r="H3879"/>
      <c r="I3879"/>
      <c r="J3879"/>
      <c r="K3879"/>
      <c r="L3879"/>
      <c r="M3879" s="2"/>
      <c r="N3879" s="2"/>
      <c r="O3879" s="2"/>
      <c r="P3879" s="2"/>
      <c r="Q3879" s="2"/>
      <c r="R3879" s="2"/>
      <c r="S3879" s="2"/>
      <c r="T3879" s="2"/>
      <c r="U3879" s="2"/>
      <c r="V3879" s="2"/>
    </row>
    <row r="3880" spans="1:22" s="127" customFormat="1" x14ac:dyDescent="0.25">
      <c r="A3880"/>
      <c r="B3880"/>
      <c r="C3880"/>
      <c r="D3880"/>
      <c r="E3880"/>
      <c r="F3880"/>
      <c r="G3880"/>
      <c r="H3880"/>
      <c r="I3880"/>
      <c r="J3880"/>
      <c r="K3880"/>
      <c r="L3880"/>
      <c r="M3880" s="2"/>
      <c r="N3880" s="2"/>
      <c r="O3880" s="2"/>
      <c r="P3880" s="2"/>
      <c r="Q3880" s="2"/>
      <c r="R3880" s="2"/>
      <c r="S3880" s="2"/>
      <c r="T3880" s="2"/>
      <c r="U3880" s="2"/>
      <c r="V3880" s="2"/>
    </row>
    <row r="3881" spans="1:22" s="127" customFormat="1" x14ac:dyDescent="0.25">
      <c r="A3881"/>
      <c r="B3881"/>
      <c r="C3881"/>
      <c r="D3881"/>
      <c r="E3881"/>
      <c r="F3881"/>
      <c r="G3881"/>
      <c r="H3881"/>
      <c r="I3881"/>
      <c r="J3881"/>
      <c r="K3881"/>
      <c r="L3881"/>
      <c r="M3881" s="2"/>
      <c r="N3881" s="2"/>
      <c r="O3881" s="2"/>
      <c r="P3881" s="2"/>
      <c r="Q3881" s="2"/>
      <c r="R3881" s="2"/>
      <c r="S3881" s="2"/>
      <c r="T3881" s="2"/>
      <c r="U3881" s="2"/>
      <c r="V3881" s="2"/>
    </row>
    <row r="3882" spans="1:22" s="127" customFormat="1" x14ac:dyDescent="0.25">
      <c r="A3882"/>
      <c r="B3882"/>
      <c r="C3882"/>
      <c r="D3882"/>
      <c r="E3882"/>
      <c r="F3882"/>
      <c r="G3882"/>
      <c r="H3882"/>
      <c r="I3882"/>
      <c r="J3882"/>
      <c r="K3882"/>
      <c r="L3882"/>
      <c r="M3882" s="2"/>
      <c r="N3882" s="2"/>
      <c r="O3882" s="2"/>
      <c r="P3882" s="2"/>
      <c r="Q3882" s="2"/>
      <c r="R3882" s="2"/>
      <c r="S3882" s="2"/>
      <c r="T3882" s="2"/>
      <c r="U3882" s="2"/>
      <c r="V3882" s="2"/>
    </row>
    <row r="3883" spans="1:22" s="127" customFormat="1" x14ac:dyDescent="0.25">
      <c r="A3883"/>
      <c r="B3883"/>
      <c r="C3883"/>
      <c r="D3883"/>
      <c r="E3883"/>
      <c r="F3883"/>
      <c r="G3883"/>
      <c r="H3883"/>
      <c r="I3883"/>
      <c r="J3883"/>
      <c r="K3883"/>
      <c r="L3883"/>
      <c r="M3883" s="2"/>
      <c r="N3883" s="2"/>
      <c r="O3883" s="2"/>
      <c r="P3883" s="2"/>
      <c r="Q3883" s="2"/>
      <c r="R3883" s="2"/>
      <c r="S3883" s="2"/>
      <c r="T3883" s="2"/>
      <c r="U3883" s="2"/>
      <c r="V3883" s="2"/>
    </row>
    <row r="3884" spans="1:22" s="127" customFormat="1" x14ac:dyDescent="0.25">
      <c r="A3884"/>
      <c r="B3884"/>
      <c r="C3884"/>
      <c r="D3884"/>
      <c r="E3884"/>
      <c r="F3884"/>
      <c r="G3884"/>
      <c r="H3884"/>
      <c r="I3884"/>
      <c r="J3884"/>
      <c r="K3884"/>
      <c r="L3884"/>
      <c r="M3884" s="2"/>
      <c r="N3884" s="2"/>
      <c r="O3884" s="2"/>
      <c r="P3884" s="2"/>
      <c r="Q3884" s="2"/>
      <c r="R3884" s="2"/>
      <c r="S3884" s="2"/>
      <c r="T3884" s="2"/>
      <c r="U3884" s="2"/>
      <c r="V3884" s="2"/>
    </row>
    <row r="3885" spans="1:22" s="127" customFormat="1" x14ac:dyDescent="0.25">
      <c r="A3885"/>
      <c r="B3885"/>
      <c r="C3885"/>
      <c r="D3885"/>
      <c r="E3885"/>
      <c r="F3885"/>
      <c r="G3885"/>
      <c r="H3885"/>
      <c r="I3885"/>
      <c r="J3885"/>
      <c r="K3885"/>
      <c r="L3885"/>
      <c r="M3885" s="2"/>
      <c r="N3885" s="2"/>
      <c r="O3885" s="2"/>
      <c r="P3885" s="2"/>
      <c r="Q3885" s="2"/>
      <c r="R3885" s="2"/>
      <c r="S3885" s="2"/>
      <c r="T3885" s="2"/>
      <c r="U3885" s="2"/>
      <c r="V3885" s="2"/>
    </row>
    <row r="3886" spans="1:22" s="127" customFormat="1" x14ac:dyDescent="0.25">
      <c r="A3886"/>
      <c r="B3886"/>
      <c r="C3886"/>
      <c r="D3886"/>
      <c r="E3886"/>
      <c r="F3886"/>
      <c r="G3886"/>
      <c r="H3886"/>
      <c r="I3886"/>
      <c r="J3886"/>
      <c r="K3886"/>
      <c r="L3886"/>
      <c r="M3886" s="2"/>
      <c r="N3886" s="2"/>
      <c r="O3886" s="2"/>
      <c r="P3886" s="2"/>
      <c r="Q3886" s="2"/>
      <c r="R3886" s="2"/>
      <c r="S3886" s="2"/>
      <c r="T3886" s="2"/>
      <c r="U3886" s="2"/>
      <c r="V3886" s="2"/>
    </row>
    <row r="3887" spans="1:22" s="127" customFormat="1" x14ac:dyDescent="0.25">
      <c r="A3887"/>
      <c r="B3887"/>
      <c r="C3887"/>
      <c r="D3887"/>
      <c r="E3887"/>
      <c r="F3887"/>
      <c r="G3887"/>
      <c r="H3887"/>
      <c r="I3887"/>
      <c r="J3887"/>
      <c r="K3887"/>
      <c r="L3887"/>
      <c r="M3887" s="2"/>
      <c r="N3887" s="2"/>
      <c r="O3887" s="2"/>
      <c r="P3887" s="2"/>
      <c r="Q3887" s="2"/>
      <c r="R3887" s="2"/>
      <c r="S3887" s="2"/>
      <c r="T3887" s="2"/>
      <c r="U3887" s="2"/>
      <c r="V3887" s="2"/>
    </row>
    <row r="3888" spans="1:22" s="127" customFormat="1" x14ac:dyDescent="0.25">
      <c r="A3888"/>
      <c r="B3888"/>
      <c r="C3888"/>
      <c r="D3888"/>
      <c r="E3888"/>
      <c r="F3888"/>
      <c r="G3888"/>
      <c r="H3888"/>
      <c r="I3888"/>
      <c r="J3888"/>
      <c r="K3888"/>
      <c r="L3888"/>
      <c r="M3888" s="2"/>
      <c r="N3888" s="2"/>
      <c r="O3888" s="2"/>
      <c r="P3888" s="2"/>
      <c r="Q3888" s="2"/>
      <c r="R3888" s="2"/>
      <c r="S3888" s="2"/>
      <c r="T3888" s="2"/>
      <c r="U3888" s="2"/>
      <c r="V3888" s="2"/>
    </row>
    <row r="3889" spans="1:22" s="127" customFormat="1" x14ac:dyDescent="0.25">
      <c r="A3889"/>
      <c r="B3889"/>
      <c r="C3889"/>
      <c r="D3889"/>
      <c r="E3889"/>
      <c r="F3889"/>
      <c r="G3889"/>
      <c r="H3889"/>
      <c r="I3889"/>
      <c r="J3889"/>
      <c r="K3889"/>
      <c r="L3889"/>
      <c r="M3889" s="2"/>
      <c r="N3889" s="2"/>
      <c r="O3889" s="2"/>
      <c r="P3889" s="2"/>
      <c r="Q3889" s="2"/>
      <c r="R3889" s="2"/>
      <c r="S3889" s="2"/>
      <c r="T3889" s="2"/>
      <c r="U3889" s="2"/>
      <c r="V3889" s="2"/>
    </row>
    <row r="3890" spans="1:22" s="127" customFormat="1" x14ac:dyDescent="0.25">
      <c r="A3890"/>
      <c r="B3890"/>
      <c r="C3890"/>
      <c r="D3890"/>
      <c r="E3890"/>
      <c r="F3890"/>
      <c r="G3890"/>
      <c r="H3890"/>
      <c r="I3890"/>
      <c r="J3890"/>
      <c r="K3890"/>
      <c r="L3890"/>
      <c r="M3890" s="2"/>
      <c r="N3890" s="2"/>
      <c r="O3890" s="2"/>
      <c r="P3890" s="2"/>
      <c r="Q3890" s="2"/>
      <c r="R3890" s="2"/>
      <c r="S3890" s="2"/>
      <c r="T3890" s="2"/>
      <c r="U3890" s="2"/>
      <c r="V3890" s="2"/>
    </row>
    <row r="3891" spans="1:22" s="127" customFormat="1" x14ac:dyDescent="0.25">
      <c r="A3891"/>
      <c r="B3891"/>
      <c r="C3891"/>
      <c r="D3891"/>
      <c r="E3891"/>
      <c r="F3891"/>
      <c r="G3891"/>
      <c r="H3891"/>
      <c r="I3891"/>
      <c r="J3891"/>
      <c r="K3891"/>
      <c r="L3891"/>
      <c r="M3891" s="2"/>
      <c r="N3891" s="2"/>
      <c r="O3891" s="2"/>
      <c r="P3891" s="2"/>
      <c r="Q3891" s="2"/>
      <c r="R3891" s="2"/>
      <c r="S3891" s="2"/>
      <c r="T3891" s="2"/>
      <c r="U3891" s="2"/>
      <c r="V3891" s="2"/>
    </row>
    <row r="3892" spans="1:22" s="127" customFormat="1" x14ac:dyDescent="0.25">
      <c r="A3892"/>
      <c r="B3892"/>
      <c r="C3892"/>
      <c r="D3892"/>
      <c r="E3892"/>
      <c r="F3892"/>
      <c r="G3892"/>
      <c r="H3892"/>
      <c r="I3892"/>
      <c r="J3892"/>
      <c r="K3892"/>
      <c r="L3892"/>
      <c r="M3892" s="2"/>
      <c r="N3892" s="2"/>
      <c r="O3892" s="2"/>
      <c r="P3892" s="2"/>
      <c r="Q3892" s="2"/>
      <c r="R3892" s="2"/>
      <c r="S3892" s="2"/>
      <c r="T3892" s="2"/>
      <c r="U3892" s="2"/>
      <c r="V3892" s="2"/>
    </row>
    <row r="3893" spans="1:22" s="127" customFormat="1" x14ac:dyDescent="0.25">
      <c r="A3893"/>
      <c r="B3893"/>
      <c r="C3893"/>
      <c r="D3893"/>
      <c r="E3893"/>
      <c r="F3893"/>
      <c r="G3893"/>
      <c r="H3893"/>
      <c r="I3893"/>
      <c r="J3893"/>
      <c r="K3893"/>
      <c r="L3893"/>
      <c r="M3893" s="2"/>
      <c r="N3893" s="2"/>
      <c r="O3893" s="2"/>
      <c r="P3893" s="2"/>
      <c r="Q3893" s="2"/>
      <c r="R3893" s="2"/>
      <c r="S3893" s="2"/>
      <c r="T3893" s="2"/>
      <c r="U3893" s="2"/>
      <c r="V3893" s="2"/>
    </row>
    <row r="3894" spans="1:22" s="127" customFormat="1" x14ac:dyDescent="0.25">
      <c r="A3894"/>
      <c r="B3894"/>
      <c r="C3894"/>
      <c r="D3894"/>
      <c r="E3894"/>
      <c r="F3894"/>
      <c r="G3894"/>
      <c r="H3894"/>
      <c r="I3894"/>
      <c r="J3894"/>
      <c r="K3894"/>
      <c r="L3894"/>
      <c r="M3894" s="2"/>
      <c r="N3894" s="2"/>
      <c r="O3894" s="2"/>
      <c r="P3894" s="2"/>
      <c r="Q3894" s="2"/>
      <c r="R3894" s="2"/>
      <c r="S3894" s="2"/>
      <c r="T3894" s="2"/>
      <c r="U3894" s="2"/>
      <c r="V3894" s="2"/>
    </row>
    <row r="3895" spans="1:22" s="127" customFormat="1" x14ac:dyDescent="0.25">
      <c r="A3895"/>
      <c r="B3895"/>
      <c r="C3895"/>
      <c r="D3895"/>
      <c r="E3895"/>
      <c r="F3895"/>
      <c r="G3895"/>
      <c r="H3895"/>
      <c r="I3895"/>
      <c r="J3895"/>
      <c r="K3895"/>
      <c r="L3895"/>
      <c r="M3895" s="2"/>
      <c r="N3895" s="2"/>
      <c r="O3895" s="2"/>
      <c r="P3895" s="2"/>
      <c r="Q3895" s="2"/>
      <c r="R3895" s="2"/>
      <c r="S3895" s="2"/>
      <c r="T3895" s="2"/>
      <c r="U3895" s="2"/>
      <c r="V3895" s="2"/>
    </row>
    <row r="3896" spans="1:22" s="127" customFormat="1" x14ac:dyDescent="0.25">
      <c r="A3896"/>
      <c r="B3896"/>
      <c r="C3896"/>
      <c r="D3896"/>
      <c r="E3896"/>
      <c r="F3896"/>
      <c r="G3896"/>
      <c r="H3896"/>
      <c r="I3896"/>
      <c r="J3896"/>
      <c r="K3896"/>
      <c r="L3896"/>
      <c r="M3896" s="2"/>
      <c r="N3896" s="2"/>
      <c r="O3896" s="2"/>
      <c r="P3896" s="2"/>
      <c r="Q3896" s="2"/>
      <c r="R3896" s="2"/>
      <c r="S3896" s="2"/>
      <c r="T3896" s="2"/>
      <c r="U3896" s="2"/>
      <c r="V3896" s="2"/>
    </row>
    <row r="3897" spans="1:22" s="127" customFormat="1" x14ac:dyDescent="0.25">
      <c r="A3897"/>
      <c r="B3897"/>
      <c r="C3897"/>
      <c r="D3897"/>
      <c r="E3897"/>
      <c r="F3897"/>
      <c r="G3897"/>
      <c r="H3897"/>
      <c r="I3897"/>
      <c r="J3897"/>
      <c r="K3897"/>
      <c r="L3897"/>
      <c r="M3897" s="2"/>
      <c r="N3897" s="2"/>
      <c r="O3897" s="2"/>
      <c r="P3897" s="2"/>
      <c r="Q3897" s="2"/>
      <c r="R3897" s="2"/>
      <c r="S3897" s="2"/>
      <c r="T3897" s="2"/>
      <c r="U3897" s="2"/>
      <c r="V3897" s="2"/>
    </row>
    <row r="3898" spans="1:22" s="127" customFormat="1" x14ac:dyDescent="0.25">
      <c r="A3898"/>
      <c r="B3898"/>
      <c r="C3898"/>
      <c r="D3898"/>
      <c r="E3898"/>
      <c r="F3898"/>
      <c r="G3898"/>
      <c r="H3898"/>
      <c r="I3898"/>
      <c r="J3898"/>
      <c r="K3898"/>
      <c r="L3898"/>
      <c r="M3898" s="2"/>
      <c r="N3898" s="2"/>
      <c r="O3898" s="2"/>
      <c r="P3898" s="2"/>
      <c r="Q3898" s="2"/>
      <c r="R3898" s="2"/>
      <c r="S3898" s="2"/>
      <c r="T3898" s="2"/>
      <c r="U3898" s="2"/>
      <c r="V3898" s="2"/>
    </row>
    <row r="3899" spans="1:22" s="127" customFormat="1" x14ac:dyDescent="0.25">
      <c r="A3899"/>
      <c r="B3899"/>
      <c r="C3899"/>
      <c r="D3899"/>
      <c r="E3899"/>
      <c r="F3899"/>
      <c r="G3899"/>
      <c r="H3899"/>
      <c r="I3899"/>
      <c r="J3899"/>
      <c r="K3899"/>
      <c r="L3899"/>
      <c r="M3899" s="2"/>
      <c r="N3899" s="2"/>
      <c r="O3899" s="2"/>
      <c r="P3899" s="2"/>
      <c r="Q3899" s="2"/>
      <c r="R3899" s="2"/>
      <c r="S3899" s="2"/>
      <c r="T3899" s="2"/>
      <c r="U3899" s="2"/>
      <c r="V3899" s="2"/>
    </row>
    <row r="3900" spans="1:22" s="127" customFormat="1" x14ac:dyDescent="0.25">
      <c r="A3900"/>
      <c r="B3900"/>
      <c r="C3900"/>
      <c r="D3900"/>
      <c r="E3900"/>
      <c r="F3900"/>
      <c r="G3900"/>
      <c r="H3900"/>
      <c r="I3900"/>
      <c r="J3900"/>
      <c r="K3900"/>
      <c r="L3900"/>
      <c r="M3900" s="2"/>
      <c r="N3900" s="2"/>
      <c r="O3900" s="2"/>
      <c r="P3900" s="2"/>
      <c r="Q3900" s="2"/>
      <c r="R3900" s="2"/>
      <c r="S3900" s="2"/>
      <c r="T3900" s="2"/>
      <c r="U3900" s="2"/>
      <c r="V3900" s="2"/>
    </row>
    <row r="3901" spans="1:22" s="127" customFormat="1" x14ac:dyDescent="0.25">
      <c r="A3901"/>
      <c r="B3901"/>
      <c r="C3901"/>
      <c r="D3901"/>
      <c r="E3901"/>
      <c r="F3901"/>
      <c r="G3901"/>
      <c r="H3901"/>
      <c r="I3901"/>
      <c r="J3901"/>
      <c r="K3901"/>
      <c r="L3901"/>
      <c r="M3901" s="2"/>
      <c r="N3901" s="2"/>
      <c r="O3901" s="2"/>
      <c r="P3901" s="2"/>
      <c r="Q3901" s="2"/>
      <c r="R3901" s="2"/>
      <c r="S3901" s="2"/>
      <c r="T3901" s="2"/>
      <c r="U3901" s="2"/>
      <c r="V3901" s="2"/>
    </row>
    <row r="3902" spans="1:22" s="127" customFormat="1" x14ac:dyDescent="0.25">
      <c r="A3902"/>
      <c r="B3902"/>
      <c r="C3902"/>
      <c r="D3902"/>
      <c r="E3902"/>
      <c r="F3902"/>
      <c r="G3902"/>
      <c r="H3902"/>
      <c r="I3902"/>
      <c r="J3902"/>
      <c r="K3902"/>
      <c r="L3902"/>
      <c r="M3902" s="2"/>
      <c r="N3902" s="2"/>
      <c r="O3902" s="2"/>
      <c r="P3902" s="2"/>
      <c r="Q3902" s="2"/>
      <c r="R3902" s="2"/>
      <c r="S3902" s="2"/>
      <c r="T3902" s="2"/>
      <c r="U3902" s="2"/>
      <c r="V3902" s="2"/>
    </row>
    <row r="3903" spans="1:22" s="127" customFormat="1" x14ac:dyDescent="0.25">
      <c r="A3903"/>
      <c r="B3903"/>
      <c r="C3903"/>
      <c r="D3903"/>
      <c r="E3903"/>
      <c r="F3903"/>
      <c r="G3903"/>
      <c r="H3903"/>
      <c r="I3903"/>
      <c r="J3903"/>
      <c r="K3903"/>
      <c r="L3903"/>
      <c r="M3903" s="2"/>
      <c r="N3903" s="2"/>
      <c r="O3903" s="2"/>
      <c r="P3903" s="2"/>
      <c r="Q3903" s="2"/>
      <c r="R3903" s="2"/>
      <c r="S3903" s="2"/>
      <c r="T3903" s="2"/>
      <c r="U3903" s="2"/>
      <c r="V3903" s="2"/>
    </row>
    <row r="3904" spans="1:22" s="127" customFormat="1" x14ac:dyDescent="0.25">
      <c r="A3904"/>
      <c r="B3904"/>
      <c r="C3904"/>
      <c r="D3904"/>
      <c r="E3904"/>
      <c r="F3904"/>
      <c r="G3904"/>
      <c r="H3904"/>
      <c r="I3904"/>
      <c r="J3904"/>
      <c r="K3904"/>
      <c r="L3904"/>
      <c r="M3904" s="2"/>
      <c r="N3904" s="2"/>
      <c r="O3904" s="2"/>
      <c r="P3904" s="2"/>
      <c r="Q3904" s="2"/>
      <c r="R3904" s="2"/>
      <c r="S3904" s="2"/>
      <c r="T3904" s="2"/>
      <c r="U3904" s="2"/>
      <c r="V3904" s="2"/>
    </row>
    <row r="3905" spans="1:22" s="127" customFormat="1" x14ac:dyDescent="0.25">
      <c r="A3905"/>
      <c r="B3905"/>
      <c r="C3905"/>
      <c r="D3905"/>
      <c r="E3905"/>
      <c r="F3905"/>
      <c r="G3905"/>
      <c r="H3905"/>
      <c r="I3905"/>
      <c r="J3905"/>
      <c r="K3905"/>
      <c r="L3905"/>
      <c r="M3905" s="2"/>
      <c r="N3905" s="2"/>
      <c r="O3905" s="2"/>
      <c r="P3905" s="2"/>
      <c r="Q3905" s="2"/>
      <c r="R3905" s="2"/>
      <c r="S3905" s="2"/>
      <c r="T3905" s="2"/>
      <c r="U3905" s="2"/>
      <c r="V3905" s="2"/>
    </row>
    <row r="3906" spans="1:22" s="127" customFormat="1" x14ac:dyDescent="0.25">
      <c r="A3906"/>
      <c r="B3906"/>
      <c r="C3906"/>
      <c r="D3906"/>
      <c r="E3906"/>
      <c r="F3906"/>
      <c r="G3906"/>
      <c r="H3906"/>
      <c r="I3906"/>
      <c r="J3906"/>
      <c r="K3906"/>
      <c r="L3906"/>
      <c r="M3906" s="2"/>
      <c r="N3906" s="2"/>
      <c r="O3906" s="2"/>
      <c r="P3906" s="2"/>
      <c r="Q3906" s="2"/>
      <c r="R3906" s="2"/>
      <c r="S3906" s="2"/>
      <c r="T3906" s="2"/>
      <c r="U3906" s="2"/>
      <c r="V3906" s="2"/>
    </row>
    <row r="3907" spans="1:22" s="127" customFormat="1" x14ac:dyDescent="0.25">
      <c r="A3907"/>
      <c r="B3907"/>
      <c r="C3907"/>
      <c r="D3907"/>
      <c r="E3907"/>
      <c r="F3907"/>
      <c r="G3907"/>
      <c r="H3907"/>
      <c r="I3907"/>
      <c r="J3907"/>
      <c r="K3907"/>
      <c r="L3907"/>
      <c r="M3907" s="2"/>
      <c r="N3907" s="2"/>
      <c r="O3907" s="2"/>
      <c r="P3907" s="2"/>
      <c r="Q3907" s="2"/>
      <c r="R3907" s="2"/>
      <c r="S3907" s="2"/>
      <c r="T3907" s="2"/>
      <c r="U3907" s="2"/>
      <c r="V3907" s="2"/>
    </row>
    <row r="3908" spans="1:22" s="127" customFormat="1" x14ac:dyDescent="0.25">
      <c r="A3908"/>
      <c r="B3908"/>
      <c r="C3908"/>
      <c r="D3908"/>
      <c r="E3908"/>
      <c r="F3908"/>
      <c r="G3908"/>
      <c r="H3908"/>
      <c r="I3908"/>
      <c r="J3908"/>
      <c r="K3908"/>
      <c r="L3908"/>
      <c r="M3908" s="2"/>
      <c r="N3908" s="2"/>
      <c r="O3908" s="2"/>
      <c r="P3908" s="2"/>
      <c r="Q3908" s="2"/>
      <c r="R3908" s="2"/>
      <c r="S3908" s="2"/>
      <c r="T3908" s="2"/>
      <c r="U3908" s="2"/>
      <c r="V3908" s="2"/>
    </row>
    <row r="3909" spans="1:22" s="127" customFormat="1" x14ac:dyDescent="0.25">
      <c r="A3909"/>
      <c r="B3909"/>
      <c r="C3909"/>
      <c r="D3909"/>
      <c r="E3909"/>
      <c r="F3909"/>
      <c r="G3909"/>
      <c r="H3909"/>
      <c r="I3909"/>
      <c r="J3909"/>
      <c r="K3909"/>
      <c r="L3909"/>
      <c r="M3909" s="2"/>
      <c r="N3909" s="2"/>
      <c r="O3909" s="2"/>
      <c r="P3909" s="2"/>
      <c r="Q3909" s="2"/>
      <c r="R3909" s="2"/>
      <c r="S3909" s="2"/>
      <c r="T3909" s="2"/>
      <c r="U3909" s="2"/>
      <c r="V3909" s="2"/>
    </row>
    <row r="3910" spans="1:22" s="127" customFormat="1" x14ac:dyDescent="0.25">
      <c r="A3910"/>
      <c r="B3910"/>
      <c r="C3910"/>
      <c r="D3910"/>
      <c r="E3910"/>
      <c r="F3910"/>
      <c r="G3910"/>
      <c r="H3910"/>
      <c r="I3910"/>
      <c r="J3910"/>
      <c r="K3910"/>
      <c r="L3910"/>
      <c r="M3910" s="2"/>
      <c r="N3910" s="2"/>
      <c r="O3910" s="2"/>
      <c r="P3910" s="2"/>
      <c r="Q3910" s="2"/>
      <c r="R3910" s="2"/>
      <c r="S3910" s="2"/>
      <c r="T3910" s="2"/>
      <c r="U3910" s="2"/>
      <c r="V3910" s="2"/>
    </row>
    <row r="3911" spans="1:22" s="127" customFormat="1" x14ac:dyDescent="0.25">
      <c r="A3911"/>
      <c r="B3911"/>
      <c r="C3911"/>
      <c r="D3911"/>
      <c r="E3911"/>
      <c r="F3911"/>
      <c r="G3911"/>
      <c r="H3911"/>
      <c r="I3911"/>
      <c r="J3911"/>
      <c r="K3911"/>
      <c r="L3911"/>
      <c r="M3911" s="2"/>
      <c r="N3911" s="2"/>
      <c r="O3911" s="2"/>
      <c r="P3911" s="2"/>
      <c r="Q3911" s="2"/>
      <c r="R3911" s="2"/>
      <c r="S3911" s="2"/>
      <c r="T3911" s="2"/>
      <c r="U3911" s="2"/>
      <c r="V3911" s="2"/>
    </row>
    <row r="3912" spans="1:22" s="127" customFormat="1" x14ac:dyDescent="0.25">
      <c r="A3912"/>
      <c r="B3912"/>
      <c r="C3912"/>
      <c r="D3912"/>
      <c r="E3912"/>
      <c r="F3912"/>
      <c r="G3912"/>
      <c r="H3912"/>
      <c r="I3912"/>
      <c r="J3912"/>
      <c r="K3912"/>
      <c r="L3912"/>
      <c r="M3912" s="2"/>
      <c r="N3912" s="2"/>
      <c r="O3912" s="2"/>
      <c r="P3912" s="2"/>
      <c r="Q3912" s="2"/>
      <c r="R3912" s="2"/>
      <c r="S3912" s="2"/>
      <c r="T3912" s="2"/>
      <c r="U3912" s="2"/>
      <c r="V3912" s="2"/>
    </row>
    <row r="3913" spans="1:22" s="127" customFormat="1" x14ac:dyDescent="0.25">
      <c r="A3913"/>
      <c r="B3913"/>
      <c r="C3913"/>
      <c r="D3913"/>
      <c r="E3913"/>
      <c r="F3913"/>
      <c r="G3913"/>
      <c r="H3913"/>
      <c r="I3913"/>
      <c r="J3913"/>
      <c r="K3913"/>
      <c r="L3913"/>
      <c r="M3913" s="2"/>
      <c r="N3913" s="2"/>
      <c r="O3913" s="2"/>
      <c r="P3913" s="2"/>
      <c r="Q3913" s="2"/>
      <c r="R3913" s="2"/>
      <c r="S3913" s="2"/>
      <c r="T3913" s="2"/>
      <c r="U3913" s="2"/>
      <c r="V3913" s="2"/>
    </row>
    <row r="3914" spans="1:22" s="127" customFormat="1" x14ac:dyDescent="0.25">
      <c r="A3914"/>
      <c r="B3914"/>
      <c r="C3914"/>
      <c r="D3914"/>
      <c r="E3914"/>
      <c r="F3914"/>
      <c r="G3914"/>
      <c r="H3914"/>
      <c r="I3914"/>
      <c r="J3914"/>
      <c r="K3914"/>
      <c r="L3914"/>
      <c r="M3914" s="2"/>
      <c r="N3914" s="2"/>
      <c r="O3914" s="2"/>
      <c r="P3914" s="2"/>
      <c r="Q3914" s="2"/>
      <c r="R3914" s="2"/>
      <c r="S3914" s="2"/>
      <c r="T3914" s="2"/>
      <c r="U3914" s="2"/>
      <c r="V3914" s="2"/>
    </row>
    <row r="3915" spans="1:22" s="127" customFormat="1" x14ac:dyDescent="0.25">
      <c r="A3915"/>
      <c r="B3915"/>
      <c r="C3915"/>
      <c r="D3915"/>
      <c r="E3915"/>
      <c r="F3915"/>
      <c r="G3915"/>
      <c r="H3915"/>
      <c r="I3915"/>
      <c r="J3915"/>
      <c r="K3915"/>
      <c r="L3915"/>
      <c r="M3915" s="2"/>
      <c r="N3915" s="2"/>
      <c r="O3915" s="2"/>
      <c r="P3915" s="2"/>
      <c r="Q3915" s="2"/>
      <c r="R3915" s="2"/>
      <c r="S3915" s="2"/>
      <c r="T3915" s="2"/>
      <c r="U3915" s="2"/>
      <c r="V3915" s="2"/>
    </row>
    <row r="3916" spans="1:22" s="127" customFormat="1" x14ac:dyDescent="0.25">
      <c r="A3916"/>
      <c r="B3916"/>
      <c r="C3916"/>
      <c r="D3916"/>
      <c r="E3916"/>
      <c r="F3916"/>
      <c r="G3916"/>
      <c r="H3916"/>
      <c r="I3916"/>
      <c r="J3916"/>
      <c r="K3916"/>
      <c r="L3916"/>
      <c r="M3916" s="2"/>
      <c r="N3916" s="2"/>
      <c r="O3916" s="2"/>
      <c r="P3916" s="2"/>
      <c r="Q3916" s="2"/>
      <c r="R3916" s="2"/>
      <c r="S3916" s="2"/>
      <c r="T3916" s="2"/>
      <c r="U3916" s="2"/>
      <c r="V3916" s="2"/>
    </row>
    <row r="3917" spans="1:22" s="127" customFormat="1" x14ac:dyDescent="0.25">
      <c r="A3917"/>
      <c r="B3917"/>
      <c r="C3917"/>
      <c r="D3917"/>
      <c r="E3917"/>
      <c r="F3917"/>
      <c r="G3917"/>
      <c r="H3917"/>
      <c r="I3917"/>
      <c r="J3917"/>
      <c r="K3917"/>
      <c r="L3917"/>
      <c r="M3917" s="2"/>
      <c r="N3917" s="2"/>
      <c r="O3917" s="2"/>
      <c r="P3917" s="2"/>
      <c r="Q3917" s="2"/>
      <c r="R3917" s="2"/>
      <c r="S3917" s="2"/>
      <c r="T3917" s="2"/>
      <c r="U3917" s="2"/>
      <c r="V3917" s="2"/>
    </row>
    <row r="3918" spans="1:22" s="127" customFormat="1" x14ac:dyDescent="0.25">
      <c r="A3918"/>
      <c r="B3918"/>
      <c r="C3918"/>
      <c r="D3918"/>
      <c r="E3918"/>
      <c r="F3918"/>
      <c r="G3918"/>
      <c r="H3918"/>
      <c r="I3918"/>
      <c r="J3918"/>
      <c r="K3918"/>
      <c r="L3918"/>
      <c r="M3918" s="2"/>
      <c r="N3918" s="2"/>
      <c r="O3918" s="2"/>
      <c r="P3918" s="2"/>
      <c r="Q3918" s="2"/>
      <c r="R3918" s="2"/>
      <c r="S3918" s="2"/>
      <c r="T3918" s="2"/>
      <c r="U3918" s="2"/>
      <c r="V3918" s="2"/>
    </row>
    <row r="3919" spans="1:22" s="127" customFormat="1" x14ac:dyDescent="0.25">
      <c r="A3919"/>
      <c r="B3919"/>
      <c r="C3919"/>
      <c r="D3919"/>
      <c r="E3919"/>
      <c r="F3919"/>
      <c r="G3919"/>
      <c r="H3919"/>
      <c r="I3919"/>
      <c r="J3919"/>
      <c r="K3919"/>
      <c r="L3919"/>
      <c r="M3919" s="2"/>
      <c r="N3919" s="2"/>
      <c r="O3919" s="2"/>
      <c r="P3919" s="2"/>
      <c r="Q3919" s="2"/>
      <c r="R3919" s="2"/>
      <c r="S3919" s="2"/>
      <c r="T3919" s="2"/>
      <c r="U3919" s="2"/>
      <c r="V3919" s="2"/>
    </row>
    <row r="3920" spans="1:22" s="127" customFormat="1" x14ac:dyDescent="0.25">
      <c r="A3920"/>
      <c r="B3920"/>
      <c r="C3920"/>
      <c r="D3920"/>
      <c r="E3920"/>
      <c r="F3920"/>
      <c r="G3920"/>
      <c r="H3920"/>
      <c r="I3920"/>
      <c r="J3920"/>
      <c r="K3920"/>
      <c r="L3920"/>
      <c r="M3920" s="2"/>
      <c r="N3920" s="2"/>
      <c r="O3920" s="2"/>
      <c r="P3920" s="2"/>
      <c r="Q3920" s="2"/>
      <c r="R3920" s="2"/>
      <c r="S3920" s="2"/>
      <c r="T3920" s="2"/>
      <c r="U3920" s="2"/>
      <c r="V3920" s="2"/>
    </row>
    <row r="3921" spans="1:22" s="127" customFormat="1" x14ac:dyDescent="0.25">
      <c r="A3921"/>
      <c r="B3921"/>
      <c r="C3921"/>
      <c r="D3921"/>
      <c r="E3921"/>
      <c r="F3921"/>
      <c r="G3921"/>
      <c r="H3921"/>
      <c r="I3921"/>
      <c r="J3921"/>
      <c r="K3921"/>
      <c r="L3921"/>
      <c r="M3921" s="2"/>
      <c r="N3921" s="2"/>
      <c r="O3921" s="2"/>
      <c r="P3921" s="2"/>
      <c r="Q3921" s="2"/>
      <c r="R3921" s="2"/>
      <c r="S3921" s="2"/>
      <c r="T3921" s="2"/>
      <c r="U3921" s="2"/>
      <c r="V3921" s="2"/>
    </row>
    <row r="3922" spans="1:22" s="127" customFormat="1" x14ac:dyDescent="0.25">
      <c r="A3922"/>
      <c r="B3922"/>
      <c r="C3922"/>
      <c r="D3922"/>
      <c r="E3922"/>
      <c r="F3922"/>
      <c r="G3922"/>
      <c r="H3922"/>
      <c r="I3922"/>
      <c r="J3922"/>
      <c r="K3922"/>
      <c r="L3922"/>
      <c r="M3922" s="2"/>
      <c r="N3922" s="2"/>
      <c r="O3922" s="2"/>
      <c r="P3922" s="2"/>
      <c r="Q3922" s="2"/>
      <c r="R3922" s="2"/>
      <c r="S3922" s="2"/>
      <c r="T3922" s="2"/>
      <c r="U3922" s="2"/>
      <c r="V3922" s="2"/>
    </row>
    <row r="3923" spans="1:22" s="127" customFormat="1" x14ac:dyDescent="0.25">
      <c r="A3923"/>
      <c r="B3923"/>
      <c r="C3923"/>
      <c r="D3923"/>
      <c r="E3923"/>
      <c r="F3923"/>
      <c r="G3923"/>
      <c r="H3923"/>
      <c r="I3923"/>
      <c r="J3923"/>
      <c r="K3923"/>
      <c r="L3923"/>
      <c r="M3923" s="2"/>
      <c r="N3923" s="2"/>
      <c r="O3923" s="2"/>
      <c r="P3923" s="2"/>
      <c r="Q3923" s="2"/>
      <c r="R3923" s="2"/>
      <c r="S3923" s="2"/>
      <c r="T3923" s="2"/>
      <c r="U3923" s="2"/>
      <c r="V3923" s="2"/>
    </row>
    <row r="3924" spans="1:22" s="127" customFormat="1" x14ac:dyDescent="0.25">
      <c r="A3924"/>
      <c r="B3924"/>
      <c r="C3924"/>
      <c r="D3924"/>
      <c r="E3924"/>
      <c r="F3924"/>
      <c r="G3924"/>
      <c r="H3924"/>
      <c r="I3924"/>
      <c r="J3924"/>
      <c r="K3924"/>
      <c r="L3924"/>
      <c r="M3924" s="2"/>
      <c r="N3924" s="2"/>
      <c r="O3924" s="2"/>
      <c r="P3924" s="2"/>
      <c r="Q3924" s="2"/>
      <c r="R3924" s="2"/>
      <c r="S3924" s="2"/>
      <c r="T3924" s="2"/>
      <c r="U3924" s="2"/>
      <c r="V3924" s="2"/>
    </row>
    <row r="3925" spans="1:22" s="127" customFormat="1" x14ac:dyDescent="0.25">
      <c r="A3925"/>
      <c r="B3925"/>
      <c r="C3925"/>
      <c r="D3925"/>
      <c r="E3925"/>
      <c r="F3925"/>
      <c r="G3925"/>
      <c r="H3925"/>
      <c r="I3925"/>
      <c r="J3925"/>
      <c r="K3925"/>
      <c r="L3925"/>
      <c r="M3925" s="2"/>
      <c r="N3925" s="2"/>
      <c r="O3925" s="2"/>
      <c r="P3925" s="2"/>
      <c r="Q3925" s="2"/>
      <c r="R3925" s="2"/>
      <c r="S3925" s="2"/>
      <c r="T3925" s="2"/>
      <c r="U3925" s="2"/>
      <c r="V3925" s="2"/>
    </row>
    <row r="3926" spans="1:22" s="127" customFormat="1" x14ac:dyDescent="0.25">
      <c r="A3926"/>
      <c r="B3926"/>
      <c r="C3926"/>
      <c r="D3926"/>
      <c r="E3926"/>
      <c r="F3926"/>
      <c r="G3926"/>
      <c r="H3926"/>
      <c r="I3926"/>
      <c r="J3926"/>
      <c r="K3926"/>
      <c r="L3926"/>
      <c r="M3926" s="2"/>
      <c r="N3926" s="2"/>
      <c r="O3926" s="2"/>
      <c r="P3926" s="2"/>
      <c r="Q3926" s="2"/>
      <c r="R3926" s="2"/>
      <c r="S3926" s="2"/>
      <c r="T3926" s="2"/>
      <c r="U3926" s="2"/>
      <c r="V3926" s="2"/>
    </row>
    <row r="3927" spans="1:22" s="127" customFormat="1" x14ac:dyDescent="0.25">
      <c r="A3927"/>
      <c r="B3927"/>
      <c r="C3927"/>
      <c r="D3927"/>
      <c r="E3927"/>
      <c r="F3927"/>
      <c r="G3927"/>
      <c r="H3927"/>
      <c r="I3927"/>
      <c r="J3927"/>
      <c r="K3927"/>
      <c r="L3927"/>
      <c r="M3927" s="2"/>
      <c r="N3927" s="2"/>
      <c r="O3927" s="2"/>
      <c r="P3927" s="2"/>
      <c r="Q3927" s="2"/>
      <c r="R3927" s="2"/>
      <c r="S3927" s="2"/>
      <c r="T3927" s="2"/>
      <c r="U3927" s="2"/>
      <c r="V3927" s="2"/>
    </row>
    <row r="3928" spans="1:22" s="127" customFormat="1" x14ac:dyDescent="0.25">
      <c r="A3928"/>
      <c r="B3928"/>
      <c r="C3928"/>
      <c r="D3928"/>
      <c r="E3928"/>
      <c r="F3928"/>
      <c r="G3928"/>
      <c r="H3928"/>
      <c r="I3928"/>
      <c r="J3928"/>
      <c r="K3928"/>
      <c r="L3928"/>
      <c r="M3928" s="2"/>
      <c r="N3928" s="2"/>
      <c r="O3928" s="2"/>
      <c r="P3928" s="2"/>
      <c r="Q3928" s="2"/>
      <c r="R3928" s="2"/>
      <c r="S3928" s="2"/>
      <c r="T3928" s="2"/>
      <c r="U3928" s="2"/>
      <c r="V3928" s="2"/>
    </row>
    <row r="3929" spans="1:22" s="127" customFormat="1" x14ac:dyDescent="0.25">
      <c r="A3929"/>
      <c r="B3929"/>
      <c r="C3929"/>
      <c r="D3929"/>
      <c r="E3929"/>
      <c r="F3929"/>
      <c r="G3929"/>
      <c r="H3929"/>
      <c r="I3929"/>
      <c r="J3929"/>
      <c r="K3929"/>
      <c r="L3929"/>
      <c r="M3929" s="2"/>
      <c r="N3929" s="2"/>
      <c r="O3929" s="2"/>
      <c r="P3929" s="2"/>
      <c r="Q3929" s="2"/>
      <c r="R3929" s="2"/>
      <c r="S3929" s="2"/>
      <c r="T3929" s="2"/>
      <c r="U3929" s="2"/>
      <c r="V3929" s="2"/>
    </row>
    <row r="3930" spans="1:22" s="127" customFormat="1" x14ac:dyDescent="0.25">
      <c r="A3930"/>
      <c r="B3930"/>
      <c r="C3930"/>
      <c r="D3930"/>
      <c r="E3930"/>
      <c r="F3930"/>
      <c r="G3930"/>
      <c r="H3930"/>
      <c r="I3930"/>
      <c r="J3930"/>
      <c r="K3930"/>
      <c r="L3930"/>
      <c r="M3930" s="2"/>
      <c r="N3930" s="2"/>
      <c r="O3930" s="2"/>
      <c r="P3930" s="2"/>
      <c r="Q3930" s="2"/>
      <c r="R3930" s="2"/>
      <c r="S3930" s="2"/>
      <c r="T3930" s="2"/>
      <c r="U3930" s="2"/>
      <c r="V3930" s="2"/>
    </row>
    <row r="3931" spans="1:22" s="127" customFormat="1" x14ac:dyDescent="0.25">
      <c r="A3931"/>
      <c r="B3931"/>
      <c r="C3931"/>
      <c r="D3931"/>
      <c r="E3931"/>
      <c r="F3931"/>
      <c r="G3931"/>
      <c r="H3931"/>
      <c r="I3931"/>
      <c r="J3931"/>
      <c r="K3931"/>
      <c r="L3931"/>
      <c r="M3931" s="2"/>
      <c r="N3931" s="2"/>
      <c r="O3931" s="2"/>
      <c r="P3931" s="2"/>
      <c r="Q3931" s="2"/>
      <c r="R3931" s="2"/>
      <c r="S3931" s="2"/>
      <c r="T3931" s="2"/>
      <c r="U3931" s="2"/>
      <c r="V3931" s="2"/>
    </row>
    <row r="3932" spans="1:22" s="127" customFormat="1" x14ac:dyDescent="0.25">
      <c r="A3932"/>
      <c r="B3932"/>
      <c r="C3932"/>
      <c r="D3932"/>
      <c r="E3932"/>
      <c r="F3932"/>
      <c r="G3932"/>
      <c r="H3932"/>
      <c r="I3932"/>
      <c r="J3932"/>
      <c r="K3932"/>
      <c r="L3932"/>
      <c r="M3932" s="2"/>
      <c r="N3932" s="2"/>
      <c r="O3932" s="2"/>
      <c r="P3932" s="2"/>
      <c r="Q3932" s="2"/>
      <c r="R3932" s="2"/>
      <c r="S3932" s="2"/>
      <c r="T3932" s="2"/>
      <c r="U3932" s="2"/>
      <c r="V3932" s="2"/>
    </row>
    <row r="3933" spans="1:22" s="127" customFormat="1" x14ac:dyDescent="0.25">
      <c r="A3933"/>
      <c r="B3933"/>
      <c r="C3933"/>
      <c r="D3933"/>
      <c r="E3933"/>
      <c r="F3933"/>
      <c r="G3933"/>
      <c r="H3933"/>
      <c r="I3933"/>
      <c r="J3933"/>
      <c r="K3933"/>
      <c r="L3933"/>
      <c r="M3933" s="2"/>
      <c r="N3933" s="2"/>
      <c r="O3933" s="2"/>
      <c r="P3933" s="2"/>
      <c r="Q3933" s="2"/>
      <c r="R3933" s="2"/>
      <c r="S3933" s="2"/>
      <c r="T3933" s="2"/>
      <c r="U3933" s="2"/>
      <c r="V3933" s="2"/>
    </row>
    <row r="3934" spans="1:22" s="127" customFormat="1" x14ac:dyDescent="0.25">
      <c r="A3934"/>
      <c r="B3934"/>
      <c r="C3934"/>
      <c r="D3934"/>
      <c r="E3934"/>
      <c r="F3934"/>
      <c r="G3934"/>
      <c r="H3934"/>
      <c r="I3934"/>
      <c r="J3934"/>
      <c r="K3934"/>
      <c r="L3934"/>
      <c r="M3934" s="2"/>
      <c r="N3934" s="2"/>
      <c r="O3934" s="2"/>
      <c r="P3934" s="2"/>
      <c r="Q3934" s="2"/>
      <c r="R3934" s="2"/>
      <c r="S3934" s="2"/>
      <c r="T3934" s="2"/>
      <c r="U3934" s="2"/>
      <c r="V3934" s="2"/>
    </row>
    <row r="3935" spans="1:22" s="127" customFormat="1" x14ac:dyDescent="0.25">
      <c r="A3935"/>
      <c r="B3935"/>
      <c r="C3935"/>
      <c r="D3935"/>
      <c r="E3935"/>
      <c r="F3935"/>
      <c r="G3935"/>
      <c r="H3935"/>
      <c r="I3935"/>
      <c r="J3935"/>
      <c r="K3935"/>
      <c r="L3935"/>
      <c r="M3935" s="2"/>
      <c r="N3935" s="2"/>
      <c r="O3935" s="2"/>
      <c r="P3935" s="2"/>
      <c r="Q3935" s="2"/>
      <c r="R3935" s="2"/>
      <c r="S3935" s="2"/>
      <c r="T3935" s="2"/>
      <c r="U3935" s="2"/>
      <c r="V3935" s="2"/>
    </row>
    <row r="3936" spans="1:22" s="127" customFormat="1" x14ac:dyDescent="0.25">
      <c r="A3936"/>
      <c r="B3936"/>
      <c r="C3936"/>
      <c r="D3936"/>
      <c r="E3936"/>
      <c r="F3936"/>
      <c r="G3936"/>
      <c r="H3936"/>
      <c r="I3936"/>
      <c r="J3936"/>
      <c r="K3936"/>
      <c r="L3936"/>
      <c r="M3936" s="2"/>
      <c r="N3936" s="2"/>
      <c r="O3936" s="2"/>
      <c r="P3936" s="2"/>
      <c r="Q3936" s="2"/>
      <c r="R3936" s="2"/>
      <c r="S3936" s="2"/>
      <c r="T3936" s="2"/>
      <c r="U3936" s="2"/>
      <c r="V3936" s="2"/>
    </row>
    <row r="3937" spans="1:22" s="127" customFormat="1" x14ac:dyDescent="0.25">
      <c r="A3937"/>
      <c r="B3937"/>
      <c r="C3937"/>
      <c r="D3937"/>
      <c r="E3937"/>
      <c r="F3937"/>
      <c r="G3937"/>
      <c r="H3937"/>
      <c r="I3937"/>
      <c r="J3937"/>
      <c r="K3937"/>
      <c r="L3937"/>
      <c r="M3937" s="2"/>
      <c r="N3937" s="2"/>
      <c r="O3937" s="2"/>
      <c r="P3937" s="2"/>
      <c r="Q3937" s="2"/>
      <c r="R3937" s="2"/>
      <c r="S3937" s="2"/>
      <c r="T3937" s="2"/>
      <c r="U3937" s="2"/>
      <c r="V3937" s="2"/>
    </row>
    <row r="3938" spans="1:22" s="127" customFormat="1" x14ac:dyDescent="0.25">
      <c r="A3938"/>
      <c r="B3938"/>
      <c r="C3938"/>
      <c r="D3938"/>
      <c r="E3938"/>
      <c r="F3938"/>
      <c r="G3938"/>
      <c r="H3938"/>
      <c r="I3938"/>
      <c r="J3938"/>
      <c r="K3938"/>
      <c r="L3938"/>
      <c r="M3938" s="2"/>
      <c r="N3938" s="2"/>
      <c r="O3938" s="2"/>
      <c r="P3938" s="2"/>
      <c r="Q3938" s="2"/>
      <c r="R3938" s="2"/>
      <c r="S3938" s="2"/>
      <c r="T3938" s="2"/>
      <c r="U3938" s="2"/>
      <c r="V3938" s="2"/>
    </row>
    <row r="3939" spans="1:22" s="127" customFormat="1" x14ac:dyDescent="0.25">
      <c r="A3939"/>
      <c r="B3939"/>
      <c r="C3939"/>
      <c r="D3939"/>
      <c r="E3939"/>
      <c r="F3939"/>
      <c r="G3939"/>
      <c r="H3939"/>
      <c r="I3939"/>
      <c r="J3939"/>
      <c r="K3939"/>
      <c r="L3939"/>
      <c r="M3939" s="2"/>
      <c r="N3939" s="2"/>
      <c r="O3939" s="2"/>
      <c r="P3939" s="2"/>
      <c r="Q3939" s="2"/>
      <c r="R3939" s="2"/>
      <c r="S3939" s="2"/>
      <c r="T3939" s="2"/>
      <c r="U3939" s="2"/>
      <c r="V3939" s="2"/>
    </row>
    <row r="3940" spans="1:22" s="127" customFormat="1" x14ac:dyDescent="0.25">
      <c r="A3940"/>
      <c r="B3940"/>
      <c r="C3940"/>
      <c r="D3940"/>
      <c r="E3940"/>
      <c r="F3940"/>
      <c r="G3940"/>
      <c r="H3940"/>
      <c r="I3940"/>
      <c r="J3940"/>
      <c r="K3940"/>
      <c r="L3940"/>
      <c r="M3940" s="2"/>
      <c r="N3940" s="2"/>
      <c r="O3940" s="2"/>
      <c r="P3940" s="2"/>
      <c r="Q3940" s="2"/>
      <c r="R3940" s="2"/>
      <c r="S3940" s="2"/>
      <c r="T3940" s="2"/>
      <c r="U3940" s="2"/>
      <c r="V3940" s="2"/>
    </row>
    <row r="3941" spans="1:22" s="127" customFormat="1" x14ac:dyDescent="0.25">
      <c r="A3941"/>
      <c r="B3941"/>
      <c r="C3941"/>
      <c r="D3941"/>
      <c r="E3941"/>
      <c r="F3941"/>
      <c r="G3941"/>
      <c r="H3941"/>
      <c r="I3941"/>
      <c r="J3941"/>
      <c r="K3941"/>
      <c r="L3941"/>
      <c r="M3941" s="2"/>
      <c r="N3941" s="2"/>
      <c r="O3941" s="2"/>
      <c r="P3941" s="2"/>
      <c r="Q3941" s="2"/>
      <c r="R3941" s="2"/>
      <c r="S3941" s="2"/>
      <c r="T3941" s="2"/>
      <c r="U3941" s="2"/>
      <c r="V3941" s="2"/>
    </row>
    <row r="3942" spans="1:22" s="127" customFormat="1" x14ac:dyDescent="0.25">
      <c r="A3942"/>
      <c r="B3942"/>
      <c r="C3942"/>
      <c r="D3942"/>
      <c r="E3942"/>
      <c r="F3942"/>
      <c r="G3942"/>
      <c r="H3942"/>
      <c r="I3942"/>
      <c r="J3942"/>
      <c r="K3942"/>
      <c r="L3942"/>
      <c r="M3942" s="2"/>
      <c r="N3942" s="2"/>
      <c r="O3942" s="2"/>
      <c r="P3942" s="2"/>
      <c r="Q3942" s="2"/>
      <c r="R3942" s="2"/>
      <c r="S3942" s="2"/>
      <c r="T3942" s="2"/>
      <c r="U3942" s="2"/>
      <c r="V3942" s="2"/>
    </row>
    <row r="3943" spans="1:22" s="127" customFormat="1" x14ac:dyDescent="0.25">
      <c r="A3943"/>
      <c r="B3943"/>
      <c r="C3943"/>
      <c r="D3943"/>
      <c r="E3943"/>
      <c r="F3943"/>
      <c r="G3943"/>
      <c r="H3943"/>
      <c r="I3943"/>
      <c r="J3943"/>
      <c r="K3943"/>
      <c r="L3943"/>
      <c r="M3943" s="2"/>
      <c r="N3943" s="2"/>
      <c r="O3943" s="2"/>
      <c r="P3943" s="2"/>
      <c r="Q3943" s="2"/>
      <c r="R3943" s="2"/>
      <c r="S3943" s="2"/>
      <c r="T3943" s="2"/>
      <c r="U3943" s="2"/>
      <c r="V3943" s="2"/>
    </row>
    <row r="3944" spans="1:22" s="127" customFormat="1" x14ac:dyDescent="0.25">
      <c r="A3944"/>
      <c r="B3944"/>
      <c r="C3944"/>
      <c r="D3944"/>
      <c r="E3944"/>
      <c r="F3944"/>
      <c r="G3944"/>
      <c r="H3944"/>
      <c r="I3944"/>
      <c r="J3944"/>
      <c r="K3944"/>
      <c r="L3944"/>
      <c r="M3944" s="2"/>
      <c r="N3944" s="2"/>
      <c r="O3944" s="2"/>
      <c r="P3944" s="2"/>
      <c r="Q3944" s="2"/>
      <c r="R3944" s="2"/>
      <c r="S3944" s="2"/>
      <c r="T3944" s="2"/>
      <c r="U3944" s="2"/>
      <c r="V3944" s="2"/>
    </row>
    <row r="3945" spans="1:22" s="127" customFormat="1" x14ac:dyDescent="0.25">
      <c r="A3945"/>
      <c r="B3945"/>
      <c r="C3945"/>
      <c r="D3945"/>
      <c r="E3945"/>
      <c r="F3945"/>
      <c r="G3945"/>
      <c r="H3945"/>
      <c r="I3945"/>
      <c r="J3945"/>
      <c r="K3945"/>
      <c r="L3945"/>
      <c r="M3945" s="2"/>
      <c r="N3945" s="2"/>
      <c r="O3945" s="2"/>
      <c r="P3945" s="2"/>
      <c r="Q3945" s="2"/>
      <c r="R3945" s="2"/>
      <c r="S3945" s="2"/>
      <c r="T3945" s="2"/>
      <c r="U3945" s="2"/>
      <c r="V3945" s="2"/>
    </row>
    <row r="3946" spans="1:22" s="127" customFormat="1" x14ac:dyDescent="0.25">
      <c r="A3946"/>
      <c r="B3946"/>
      <c r="C3946"/>
      <c r="D3946"/>
      <c r="E3946"/>
      <c r="F3946"/>
      <c r="G3946"/>
      <c r="H3946"/>
      <c r="I3946"/>
      <c r="J3946"/>
      <c r="K3946"/>
      <c r="L3946"/>
      <c r="M3946" s="2"/>
      <c r="N3946" s="2"/>
      <c r="O3946" s="2"/>
      <c r="P3946" s="2"/>
      <c r="Q3946" s="2"/>
      <c r="R3946" s="2"/>
      <c r="S3946" s="2"/>
      <c r="T3946" s="2"/>
      <c r="U3946" s="2"/>
      <c r="V3946" s="2"/>
    </row>
    <row r="3947" spans="1:22" s="127" customFormat="1" x14ac:dyDescent="0.25">
      <c r="A3947"/>
      <c r="B3947"/>
      <c r="C3947"/>
      <c r="D3947"/>
      <c r="E3947"/>
      <c r="F3947"/>
      <c r="G3947"/>
      <c r="H3947"/>
      <c r="I3947"/>
      <c r="J3947"/>
      <c r="K3947"/>
      <c r="L3947"/>
      <c r="M3947" s="2"/>
      <c r="N3947" s="2"/>
      <c r="O3947" s="2"/>
      <c r="P3947" s="2"/>
      <c r="Q3947" s="2"/>
      <c r="R3947" s="2"/>
      <c r="S3947" s="2"/>
      <c r="T3947" s="2"/>
      <c r="U3947" s="2"/>
      <c r="V3947" s="2"/>
    </row>
    <row r="3948" spans="1:22" s="127" customFormat="1" x14ac:dyDescent="0.25">
      <c r="A3948"/>
      <c r="B3948"/>
      <c r="C3948"/>
      <c r="D3948"/>
      <c r="E3948"/>
      <c r="F3948"/>
      <c r="G3948"/>
      <c r="H3948"/>
      <c r="I3948"/>
      <c r="J3948"/>
      <c r="K3948"/>
      <c r="L3948"/>
      <c r="M3948" s="2"/>
      <c r="N3948" s="2"/>
      <c r="O3948" s="2"/>
      <c r="P3948" s="2"/>
      <c r="Q3948" s="2"/>
      <c r="R3948" s="2"/>
      <c r="S3948" s="2"/>
      <c r="T3948" s="2"/>
      <c r="U3948" s="2"/>
      <c r="V3948" s="2"/>
    </row>
    <row r="3949" spans="1:22" s="127" customFormat="1" x14ac:dyDescent="0.25">
      <c r="A3949"/>
      <c r="B3949"/>
      <c r="C3949"/>
      <c r="D3949"/>
      <c r="E3949"/>
      <c r="F3949"/>
      <c r="G3949"/>
      <c r="H3949"/>
      <c r="I3949"/>
      <c r="J3949"/>
      <c r="K3949"/>
      <c r="L3949"/>
      <c r="M3949" s="2"/>
      <c r="N3949" s="2"/>
      <c r="O3949" s="2"/>
      <c r="P3949" s="2"/>
      <c r="Q3949" s="2"/>
      <c r="R3949" s="2"/>
      <c r="S3949" s="2"/>
      <c r="T3949" s="2"/>
      <c r="U3949" s="2"/>
      <c r="V3949" s="2"/>
    </row>
    <row r="3950" spans="1:22" s="127" customFormat="1" x14ac:dyDescent="0.25">
      <c r="A3950"/>
      <c r="B3950"/>
      <c r="C3950"/>
      <c r="D3950"/>
      <c r="E3950"/>
      <c r="F3950"/>
      <c r="G3950"/>
      <c r="H3950"/>
      <c r="I3950"/>
      <c r="J3950"/>
      <c r="K3950"/>
      <c r="L3950"/>
      <c r="M3950" s="2"/>
      <c r="N3950" s="2"/>
      <c r="O3950" s="2"/>
      <c r="P3950" s="2"/>
      <c r="Q3950" s="2"/>
      <c r="R3950" s="2"/>
      <c r="S3950" s="2"/>
      <c r="T3950" s="2"/>
      <c r="U3950" s="2"/>
      <c r="V3950" s="2"/>
    </row>
    <row r="3951" spans="1:22" s="127" customFormat="1" x14ac:dyDescent="0.25">
      <c r="A3951"/>
      <c r="B3951"/>
      <c r="C3951"/>
      <c r="D3951"/>
      <c r="E3951"/>
      <c r="F3951"/>
      <c r="G3951"/>
      <c r="H3951"/>
      <c r="I3951"/>
      <c r="J3951"/>
      <c r="K3951"/>
      <c r="L3951"/>
      <c r="M3951" s="2"/>
      <c r="N3951" s="2"/>
      <c r="O3951" s="2"/>
      <c r="P3951" s="2"/>
      <c r="Q3951" s="2"/>
      <c r="R3951" s="2"/>
      <c r="S3951" s="2"/>
      <c r="T3951" s="2"/>
      <c r="U3951" s="2"/>
      <c r="V3951" s="2"/>
    </row>
    <row r="3952" spans="1:22" s="127" customFormat="1" x14ac:dyDescent="0.25">
      <c r="A3952"/>
      <c r="B3952"/>
      <c r="C3952"/>
      <c r="D3952"/>
      <c r="E3952"/>
      <c r="F3952"/>
      <c r="G3952"/>
      <c r="H3952"/>
      <c r="I3952"/>
      <c r="J3952"/>
      <c r="K3952"/>
      <c r="L3952"/>
      <c r="M3952" s="2"/>
      <c r="N3952" s="2"/>
      <c r="O3952" s="2"/>
      <c r="P3952" s="2"/>
      <c r="Q3952" s="2"/>
      <c r="R3952" s="2"/>
      <c r="S3952" s="2"/>
      <c r="T3952" s="2"/>
      <c r="U3952" s="2"/>
      <c r="V3952" s="2"/>
    </row>
    <row r="3953" spans="1:22" s="127" customFormat="1" x14ac:dyDescent="0.25">
      <c r="A3953"/>
      <c r="B3953"/>
      <c r="C3953"/>
      <c r="D3953"/>
      <c r="E3953"/>
      <c r="F3953"/>
      <c r="G3953"/>
      <c r="H3953"/>
      <c r="I3953"/>
      <c r="J3953"/>
      <c r="K3953"/>
      <c r="L3953"/>
      <c r="M3953" s="2"/>
      <c r="N3953" s="2"/>
      <c r="O3953" s="2"/>
      <c r="P3953" s="2"/>
      <c r="Q3953" s="2"/>
      <c r="R3953" s="2"/>
      <c r="S3953" s="2"/>
      <c r="T3953" s="2"/>
      <c r="U3953" s="2"/>
      <c r="V3953" s="2"/>
    </row>
    <row r="3954" spans="1:22" s="127" customFormat="1" x14ac:dyDescent="0.25">
      <c r="A3954"/>
      <c r="B3954"/>
      <c r="C3954"/>
      <c r="D3954"/>
      <c r="E3954"/>
      <c r="F3954"/>
      <c r="G3954"/>
      <c r="H3954"/>
      <c r="I3954"/>
      <c r="J3954"/>
      <c r="K3954"/>
      <c r="L3954"/>
      <c r="M3954" s="2"/>
      <c r="N3954" s="2"/>
      <c r="O3954" s="2"/>
      <c r="P3954" s="2"/>
      <c r="Q3954" s="2"/>
      <c r="R3954" s="2"/>
      <c r="S3954" s="2"/>
      <c r="T3954" s="2"/>
      <c r="U3954" s="2"/>
      <c r="V3954" s="2"/>
    </row>
    <row r="3955" spans="1:22" s="127" customFormat="1" x14ac:dyDescent="0.25">
      <c r="A3955"/>
      <c r="B3955"/>
      <c r="C3955"/>
      <c r="D3955"/>
      <c r="E3955"/>
      <c r="F3955"/>
      <c r="G3955"/>
      <c r="H3955"/>
      <c r="I3955"/>
      <c r="J3955"/>
      <c r="K3955"/>
      <c r="L3955"/>
      <c r="M3955" s="2"/>
      <c r="N3955" s="2"/>
      <c r="O3955" s="2"/>
      <c r="P3955" s="2"/>
      <c r="Q3955" s="2"/>
      <c r="R3955" s="2"/>
      <c r="S3955" s="2"/>
      <c r="T3955" s="2"/>
      <c r="U3955" s="2"/>
      <c r="V3955" s="2"/>
    </row>
    <row r="3956" spans="1:22" s="127" customFormat="1" x14ac:dyDescent="0.25">
      <c r="A3956"/>
      <c r="B3956"/>
      <c r="C3956"/>
      <c r="D3956"/>
      <c r="E3956"/>
      <c r="F3956"/>
      <c r="G3956"/>
      <c r="H3956"/>
      <c r="I3956"/>
      <c r="J3956"/>
      <c r="K3956"/>
      <c r="L3956"/>
      <c r="M3956" s="2"/>
      <c r="N3956" s="2"/>
      <c r="O3956" s="2"/>
      <c r="P3956" s="2"/>
      <c r="Q3956" s="2"/>
      <c r="R3956" s="2"/>
      <c r="S3956" s="2"/>
      <c r="T3956" s="2"/>
      <c r="U3956" s="2"/>
      <c r="V3956" s="2"/>
    </row>
    <row r="3957" spans="1:22" s="127" customFormat="1" x14ac:dyDescent="0.25">
      <c r="A3957"/>
      <c r="B3957"/>
      <c r="C3957"/>
      <c r="D3957"/>
      <c r="E3957"/>
      <c r="F3957"/>
      <c r="G3957"/>
      <c r="H3957"/>
      <c r="I3957"/>
      <c r="J3957"/>
      <c r="K3957"/>
      <c r="L3957"/>
      <c r="M3957" s="2"/>
      <c r="N3957" s="2"/>
      <c r="O3957" s="2"/>
      <c r="P3957" s="2"/>
      <c r="Q3957" s="2"/>
      <c r="R3957" s="2"/>
      <c r="S3957" s="2"/>
      <c r="T3957" s="2"/>
      <c r="U3957" s="2"/>
      <c r="V3957" s="2"/>
    </row>
    <row r="3958" spans="1:22" s="127" customFormat="1" x14ac:dyDescent="0.25">
      <c r="A3958"/>
      <c r="B3958"/>
      <c r="C3958"/>
      <c r="D3958"/>
      <c r="E3958"/>
      <c r="F3958"/>
      <c r="G3958"/>
      <c r="H3958"/>
      <c r="I3958"/>
      <c r="J3958"/>
      <c r="K3958"/>
      <c r="L3958"/>
      <c r="M3958" s="2"/>
      <c r="N3958" s="2"/>
      <c r="O3958" s="2"/>
      <c r="P3958" s="2"/>
      <c r="Q3958" s="2"/>
      <c r="R3958" s="2"/>
      <c r="S3958" s="2"/>
      <c r="T3958" s="2"/>
      <c r="U3958" s="2"/>
      <c r="V3958" s="2"/>
    </row>
    <row r="3959" spans="1:22" s="127" customFormat="1" x14ac:dyDescent="0.25">
      <c r="A3959"/>
      <c r="B3959"/>
      <c r="C3959"/>
      <c r="D3959"/>
      <c r="E3959"/>
      <c r="F3959"/>
      <c r="G3959"/>
      <c r="H3959"/>
      <c r="I3959"/>
      <c r="J3959"/>
      <c r="K3959"/>
      <c r="L3959"/>
      <c r="M3959" s="2"/>
      <c r="N3959" s="2"/>
      <c r="O3959" s="2"/>
      <c r="P3959" s="2"/>
      <c r="Q3959" s="2"/>
      <c r="R3959" s="2"/>
      <c r="S3959" s="2"/>
      <c r="T3959" s="2"/>
      <c r="U3959" s="2"/>
      <c r="V3959" s="2"/>
    </row>
    <row r="3960" spans="1:22" s="127" customFormat="1" x14ac:dyDescent="0.25">
      <c r="A3960"/>
      <c r="B3960"/>
      <c r="C3960"/>
      <c r="D3960"/>
      <c r="E3960"/>
      <c r="F3960"/>
      <c r="G3960"/>
      <c r="H3960"/>
      <c r="I3960"/>
      <c r="J3960"/>
      <c r="K3960"/>
      <c r="L3960"/>
      <c r="M3960" s="2"/>
      <c r="N3960" s="2"/>
      <c r="O3960" s="2"/>
      <c r="P3960" s="2"/>
      <c r="Q3960" s="2"/>
      <c r="R3960" s="2"/>
      <c r="S3960" s="2"/>
      <c r="T3960" s="2"/>
      <c r="U3960" s="2"/>
      <c r="V3960" s="2"/>
    </row>
    <row r="3961" spans="1:22" s="127" customFormat="1" x14ac:dyDescent="0.25">
      <c r="A3961"/>
      <c r="B3961"/>
      <c r="C3961"/>
      <c r="D3961"/>
      <c r="E3961"/>
      <c r="F3961"/>
      <c r="G3961"/>
      <c r="H3961"/>
      <c r="I3961"/>
      <c r="J3961"/>
      <c r="K3961"/>
      <c r="L3961"/>
      <c r="M3961" s="2"/>
      <c r="N3961" s="2"/>
      <c r="O3961" s="2"/>
      <c r="P3961" s="2"/>
      <c r="Q3961" s="2"/>
      <c r="R3961" s="2"/>
      <c r="S3961" s="2"/>
      <c r="T3961" s="2"/>
      <c r="U3961" s="2"/>
      <c r="V3961" s="2"/>
    </row>
    <row r="3962" spans="1:22" s="127" customFormat="1" x14ac:dyDescent="0.25">
      <c r="A3962"/>
      <c r="B3962"/>
      <c r="C3962"/>
      <c r="D3962"/>
      <c r="E3962"/>
      <c r="F3962"/>
      <c r="G3962"/>
      <c r="H3962"/>
      <c r="I3962"/>
      <c r="J3962"/>
      <c r="K3962"/>
      <c r="L3962"/>
      <c r="M3962" s="2"/>
      <c r="N3962" s="2"/>
      <c r="O3962" s="2"/>
      <c r="P3962" s="2"/>
      <c r="Q3962" s="2"/>
      <c r="R3962" s="2"/>
      <c r="S3962" s="2"/>
      <c r="T3962" s="2"/>
      <c r="U3962" s="2"/>
      <c r="V3962" s="2"/>
    </row>
    <row r="3963" spans="1:22" s="127" customFormat="1" x14ac:dyDescent="0.25">
      <c r="A3963"/>
      <c r="B3963"/>
      <c r="C3963"/>
      <c r="D3963"/>
      <c r="E3963"/>
      <c r="F3963"/>
      <c r="G3963"/>
      <c r="H3963"/>
      <c r="I3963"/>
      <c r="J3963"/>
      <c r="K3963"/>
      <c r="L3963"/>
      <c r="M3963" s="2"/>
      <c r="N3963" s="2"/>
      <c r="O3963" s="2"/>
      <c r="P3963" s="2"/>
      <c r="Q3963" s="2"/>
      <c r="R3963" s="2"/>
      <c r="S3963" s="2"/>
      <c r="T3963" s="2"/>
      <c r="U3963" s="2"/>
      <c r="V3963" s="2"/>
    </row>
    <row r="3964" spans="1:22" s="127" customFormat="1" x14ac:dyDescent="0.25">
      <c r="A3964"/>
      <c r="B3964"/>
      <c r="C3964"/>
      <c r="D3964"/>
      <c r="E3964"/>
      <c r="F3964"/>
      <c r="G3964"/>
      <c r="H3964"/>
      <c r="I3964"/>
      <c r="J3964"/>
      <c r="K3964"/>
      <c r="L3964"/>
      <c r="M3964" s="2"/>
      <c r="N3964" s="2"/>
      <c r="O3964" s="2"/>
      <c r="P3964" s="2"/>
      <c r="Q3964" s="2"/>
      <c r="R3964" s="2"/>
      <c r="S3964" s="2"/>
      <c r="T3964" s="2"/>
      <c r="U3964" s="2"/>
      <c r="V3964" s="2"/>
    </row>
    <row r="3965" spans="1:22" s="127" customFormat="1" x14ac:dyDescent="0.25">
      <c r="A3965"/>
      <c r="B3965"/>
      <c r="C3965"/>
      <c r="D3965"/>
      <c r="E3965"/>
      <c r="F3965"/>
      <c r="G3965"/>
      <c r="H3965"/>
      <c r="I3965"/>
      <c r="J3965"/>
      <c r="K3965"/>
      <c r="L3965"/>
      <c r="M3965" s="2"/>
      <c r="N3965" s="2"/>
      <c r="O3965" s="2"/>
      <c r="P3965" s="2"/>
      <c r="Q3965" s="2"/>
      <c r="R3965" s="2"/>
      <c r="S3965" s="2"/>
      <c r="T3965" s="2"/>
      <c r="U3965" s="2"/>
      <c r="V3965" s="2"/>
    </row>
    <row r="3966" spans="1:22" s="127" customFormat="1" x14ac:dyDescent="0.25">
      <c r="A3966"/>
      <c r="B3966"/>
      <c r="C3966"/>
      <c r="D3966"/>
      <c r="E3966"/>
      <c r="F3966"/>
      <c r="G3966"/>
      <c r="H3966"/>
      <c r="I3966"/>
      <c r="J3966"/>
      <c r="K3966"/>
      <c r="L3966"/>
      <c r="M3966" s="2"/>
      <c r="N3966" s="2"/>
      <c r="O3966" s="2"/>
      <c r="P3966" s="2"/>
      <c r="Q3966" s="2"/>
      <c r="R3966" s="2"/>
      <c r="S3966" s="2"/>
      <c r="T3966" s="2"/>
      <c r="U3966" s="2"/>
      <c r="V3966" s="2"/>
    </row>
    <row r="3967" spans="1:22" s="127" customFormat="1" x14ac:dyDescent="0.25">
      <c r="A3967"/>
      <c r="B3967"/>
      <c r="C3967"/>
      <c r="D3967"/>
      <c r="E3967"/>
      <c r="F3967"/>
      <c r="G3967"/>
      <c r="H3967"/>
      <c r="I3967"/>
      <c r="J3967"/>
      <c r="K3967"/>
      <c r="L3967"/>
      <c r="M3967" s="2"/>
      <c r="N3967" s="2"/>
      <c r="O3967" s="2"/>
      <c r="P3967" s="2"/>
      <c r="Q3967" s="2"/>
      <c r="R3967" s="2"/>
      <c r="S3967" s="2"/>
      <c r="T3967" s="2"/>
      <c r="U3967" s="2"/>
      <c r="V3967" s="2"/>
    </row>
    <row r="3968" spans="1:22" s="127" customFormat="1" x14ac:dyDescent="0.25">
      <c r="A3968"/>
      <c r="B3968"/>
      <c r="C3968"/>
      <c r="D3968"/>
      <c r="E3968"/>
      <c r="F3968"/>
      <c r="G3968"/>
      <c r="H3968"/>
      <c r="I3968"/>
      <c r="J3968"/>
      <c r="K3968"/>
      <c r="L3968"/>
      <c r="M3968" s="2"/>
      <c r="N3968" s="2"/>
      <c r="O3968" s="2"/>
      <c r="P3968" s="2"/>
      <c r="Q3968" s="2"/>
      <c r="R3968" s="2"/>
      <c r="S3968" s="2"/>
      <c r="T3968" s="2"/>
      <c r="U3968" s="2"/>
      <c r="V3968" s="2"/>
    </row>
    <row r="3969" spans="1:22" s="127" customFormat="1" x14ac:dyDescent="0.25">
      <c r="A3969"/>
      <c r="B3969"/>
      <c r="C3969"/>
      <c r="D3969"/>
      <c r="E3969"/>
      <c r="F3969"/>
      <c r="G3969"/>
      <c r="H3969"/>
      <c r="I3969"/>
      <c r="J3969"/>
      <c r="K3969"/>
      <c r="L3969"/>
      <c r="M3969" s="2"/>
      <c r="N3969" s="2"/>
      <c r="O3969" s="2"/>
      <c r="P3969" s="2"/>
      <c r="Q3969" s="2"/>
      <c r="R3969" s="2"/>
      <c r="S3969" s="2"/>
      <c r="T3969" s="2"/>
      <c r="U3969" s="2"/>
      <c r="V3969" s="2"/>
    </row>
    <row r="3970" spans="1:22" s="127" customFormat="1" x14ac:dyDescent="0.25">
      <c r="A3970"/>
      <c r="B3970"/>
      <c r="C3970"/>
      <c r="D3970"/>
      <c r="E3970"/>
      <c r="F3970"/>
      <c r="G3970"/>
      <c r="H3970"/>
      <c r="I3970"/>
      <c r="J3970"/>
      <c r="K3970"/>
      <c r="L3970"/>
      <c r="M3970" s="2"/>
      <c r="N3970" s="2"/>
      <c r="O3970" s="2"/>
      <c r="P3970" s="2"/>
      <c r="Q3970" s="2"/>
      <c r="R3970" s="2"/>
      <c r="S3970" s="2"/>
      <c r="T3970" s="2"/>
      <c r="U3970" s="2"/>
      <c r="V3970" s="2"/>
    </row>
    <row r="3971" spans="1:22" s="127" customFormat="1" x14ac:dyDescent="0.25">
      <c r="A3971"/>
      <c r="B3971"/>
      <c r="C3971"/>
      <c r="D3971"/>
      <c r="E3971"/>
      <c r="F3971"/>
      <c r="G3971"/>
      <c r="H3971"/>
      <c r="I3971"/>
      <c r="J3971"/>
      <c r="K3971"/>
      <c r="L3971"/>
      <c r="M3971" s="2"/>
      <c r="N3971" s="2"/>
      <c r="O3971" s="2"/>
      <c r="P3971" s="2"/>
      <c r="Q3971" s="2"/>
      <c r="R3971" s="2"/>
      <c r="S3971" s="2"/>
      <c r="T3971" s="2"/>
      <c r="U3971" s="2"/>
      <c r="V3971" s="2"/>
    </row>
    <row r="3972" spans="1:22" s="127" customFormat="1" x14ac:dyDescent="0.25">
      <c r="A3972"/>
      <c r="B3972"/>
      <c r="C3972"/>
      <c r="D3972"/>
      <c r="E3972"/>
      <c r="F3972"/>
      <c r="G3972"/>
      <c r="H3972"/>
      <c r="I3972"/>
      <c r="J3972"/>
      <c r="K3972"/>
      <c r="L3972"/>
      <c r="M3972" s="2"/>
      <c r="N3972" s="2"/>
      <c r="O3972" s="2"/>
      <c r="P3972" s="2"/>
      <c r="Q3972" s="2"/>
      <c r="R3972" s="2"/>
      <c r="S3972" s="2"/>
      <c r="T3972" s="2"/>
      <c r="U3972" s="2"/>
      <c r="V3972" s="2"/>
    </row>
    <row r="3973" spans="1:22" s="127" customFormat="1" x14ac:dyDescent="0.25">
      <c r="A3973"/>
      <c r="B3973"/>
      <c r="C3973"/>
      <c r="D3973"/>
      <c r="E3973"/>
      <c r="F3973"/>
      <c r="G3973"/>
      <c r="H3973"/>
      <c r="I3973"/>
      <c r="J3973"/>
      <c r="K3973"/>
      <c r="L3973"/>
      <c r="M3973" s="2"/>
      <c r="N3973" s="2"/>
      <c r="O3973" s="2"/>
      <c r="P3973" s="2"/>
      <c r="Q3973" s="2"/>
      <c r="R3973" s="2"/>
      <c r="S3973" s="2"/>
      <c r="T3973" s="2"/>
      <c r="U3973" s="2"/>
      <c r="V3973" s="2"/>
    </row>
    <row r="3974" spans="1:22" s="127" customFormat="1" x14ac:dyDescent="0.25">
      <c r="A3974"/>
      <c r="B3974"/>
      <c r="C3974"/>
      <c r="D3974"/>
      <c r="E3974"/>
      <c r="F3974"/>
      <c r="G3974"/>
      <c r="H3974"/>
      <c r="I3974"/>
      <c r="J3974"/>
      <c r="K3974"/>
      <c r="L3974"/>
      <c r="M3974" s="2"/>
      <c r="N3974" s="2"/>
      <c r="O3974" s="2"/>
      <c r="P3974" s="2"/>
      <c r="Q3974" s="2"/>
      <c r="R3974" s="2"/>
      <c r="S3974" s="2"/>
      <c r="T3974" s="2"/>
      <c r="U3974" s="2"/>
      <c r="V3974" s="2"/>
    </row>
    <row r="3975" spans="1:22" s="127" customFormat="1" x14ac:dyDescent="0.25">
      <c r="A3975"/>
      <c r="B3975"/>
      <c r="C3975"/>
      <c r="D3975"/>
      <c r="E3975"/>
      <c r="F3975"/>
      <c r="G3975"/>
      <c r="H3975"/>
      <c r="I3975"/>
      <c r="J3975"/>
      <c r="K3975"/>
      <c r="L3975"/>
      <c r="M3975" s="2"/>
      <c r="N3975" s="2"/>
      <c r="O3975" s="2"/>
      <c r="P3975" s="2"/>
      <c r="Q3975" s="2"/>
      <c r="R3975" s="2"/>
      <c r="S3975" s="2"/>
      <c r="T3975" s="2"/>
      <c r="U3975" s="2"/>
      <c r="V3975" s="2"/>
    </row>
    <row r="3976" spans="1:22" s="127" customFormat="1" x14ac:dyDescent="0.25">
      <c r="A3976"/>
      <c r="B3976"/>
      <c r="C3976"/>
      <c r="D3976"/>
      <c r="E3976"/>
      <c r="F3976"/>
      <c r="G3976"/>
      <c r="H3976"/>
      <c r="I3976"/>
      <c r="J3976"/>
      <c r="K3976"/>
      <c r="L3976"/>
      <c r="M3976" s="2"/>
      <c r="N3976" s="2"/>
      <c r="O3976" s="2"/>
      <c r="P3976" s="2"/>
      <c r="Q3976" s="2"/>
      <c r="R3976" s="2"/>
      <c r="S3976" s="2"/>
      <c r="T3976" s="2"/>
      <c r="U3976" s="2"/>
      <c r="V3976" s="2"/>
    </row>
    <row r="3977" spans="1:22" s="127" customFormat="1" x14ac:dyDescent="0.25">
      <c r="A3977"/>
      <c r="B3977"/>
      <c r="C3977"/>
      <c r="D3977"/>
      <c r="E3977"/>
      <c r="F3977"/>
      <c r="G3977"/>
      <c r="H3977"/>
      <c r="I3977"/>
      <c r="J3977"/>
      <c r="K3977"/>
      <c r="L3977"/>
      <c r="M3977" s="2"/>
      <c r="N3977" s="2"/>
      <c r="O3977" s="2"/>
      <c r="P3977" s="2"/>
      <c r="Q3977" s="2"/>
      <c r="R3977" s="2"/>
      <c r="S3977" s="2"/>
      <c r="T3977" s="2"/>
      <c r="U3977" s="2"/>
      <c r="V3977" s="2"/>
    </row>
    <row r="3978" spans="1:22" s="127" customFormat="1" x14ac:dyDescent="0.25">
      <c r="A3978"/>
      <c r="B3978"/>
      <c r="C3978"/>
      <c r="D3978"/>
      <c r="E3978"/>
      <c r="F3978"/>
      <c r="G3978"/>
      <c r="H3978"/>
      <c r="I3978"/>
      <c r="J3978"/>
      <c r="K3978"/>
      <c r="L3978"/>
      <c r="M3978" s="2"/>
      <c r="N3978" s="2"/>
      <c r="O3978" s="2"/>
      <c r="P3978" s="2"/>
      <c r="Q3978" s="2"/>
      <c r="R3978" s="2"/>
      <c r="S3978" s="2"/>
      <c r="T3978" s="2"/>
      <c r="U3978" s="2"/>
      <c r="V3978" s="2"/>
    </row>
    <row r="3979" spans="1:22" s="127" customFormat="1" x14ac:dyDescent="0.25">
      <c r="A3979"/>
      <c r="B3979"/>
      <c r="C3979"/>
      <c r="D3979"/>
      <c r="E3979"/>
      <c r="F3979"/>
      <c r="G3979"/>
      <c r="H3979"/>
      <c r="I3979"/>
      <c r="J3979"/>
      <c r="K3979"/>
      <c r="L3979"/>
      <c r="M3979" s="2"/>
      <c r="N3979" s="2"/>
      <c r="O3979" s="2"/>
      <c r="P3979" s="2"/>
      <c r="Q3979" s="2"/>
      <c r="R3979" s="2"/>
      <c r="S3979" s="2"/>
      <c r="T3979" s="2"/>
      <c r="U3979" s="2"/>
      <c r="V3979" s="2"/>
    </row>
    <row r="3980" spans="1:22" s="127" customFormat="1" x14ac:dyDescent="0.25">
      <c r="A3980"/>
      <c r="B3980"/>
      <c r="C3980"/>
      <c r="D3980"/>
      <c r="E3980"/>
      <c r="F3980"/>
      <c r="G3980"/>
      <c r="H3980"/>
      <c r="I3980"/>
      <c r="J3980"/>
      <c r="K3980"/>
      <c r="L3980"/>
      <c r="M3980" s="2"/>
      <c r="N3980" s="2"/>
      <c r="O3980" s="2"/>
      <c r="P3980" s="2"/>
      <c r="Q3980" s="2"/>
      <c r="R3980" s="2"/>
      <c r="S3980" s="2"/>
      <c r="T3980" s="2"/>
      <c r="U3980" s="2"/>
      <c r="V3980" s="2"/>
    </row>
    <row r="3981" spans="1:22" s="127" customFormat="1" x14ac:dyDescent="0.25">
      <c r="A3981"/>
      <c r="B3981"/>
      <c r="C3981"/>
      <c r="D3981"/>
      <c r="E3981"/>
      <c r="F3981"/>
      <c r="G3981"/>
      <c r="H3981"/>
      <c r="I3981"/>
      <c r="J3981"/>
      <c r="K3981"/>
      <c r="L3981"/>
      <c r="M3981" s="2"/>
      <c r="N3981" s="2"/>
      <c r="O3981" s="2"/>
      <c r="P3981" s="2"/>
      <c r="Q3981" s="2"/>
      <c r="R3981" s="2"/>
      <c r="S3981" s="2"/>
      <c r="T3981" s="2"/>
      <c r="U3981" s="2"/>
      <c r="V3981" s="2"/>
    </row>
    <row r="3982" spans="1:22" s="127" customFormat="1" x14ac:dyDescent="0.25">
      <c r="A3982"/>
      <c r="B3982"/>
      <c r="C3982"/>
      <c r="D3982"/>
      <c r="E3982"/>
      <c r="F3982"/>
      <c r="G3982"/>
      <c r="H3982"/>
      <c r="I3982"/>
      <c r="J3982"/>
      <c r="K3982"/>
      <c r="L3982"/>
      <c r="M3982" s="2"/>
      <c r="N3982" s="2"/>
      <c r="O3982" s="2"/>
      <c r="P3982" s="2"/>
      <c r="Q3982" s="2"/>
      <c r="R3982" s="2"/>
      <c r="S3982" s="2"/>
      <c r="T3982" s="2"/>
      <c r="U3982" s="2"/>
      <c r="V3982" s="2"/>
    </row>
    <row r="3983" spans="1:22" s="127" customFormat="1" x14ac:dyDescent="0.25">
      <c r="A3983"/>
      <c r="B3983"/>
      <c r="C3983"/>
      <c r="D3983"/>
      <c r="E3983"/>
      <c r="F3983"/>
      <c r="G3983"/>
      <c r="H3983"/>
      <c r="I3983"/>
      <c r="J3983"/>
      <c r="K3983"/>
      <c r="L3983"/>
      <c r="M3983" s="2"/>
      <c r="N3983" s="2"/>
      <c r="O3983" s="2"/>
      <c r="P3983" s="2"/>
      <c r="Q3983" s="2"/>
      <c r="R3983" s="2"/>
      <c r="S3983" s="2"/>
      <c r="T3983" s="2"/>
      <c r="U3983" s="2"/>
      <c r="V3983" s="2"/>
    </row>
    <row r="3984" spans="1:22" s="127" customFormat="1" x14ac:dyDescent="0.25">
      <c r="A3984"/>
      <c r="B3984"/>
      <c r="C3984"/>
      <c r="D3984"/>
      <c r="E3984"/>
      <c r="F3984"/>
      <c r="G3984"/>
      <c r="H3984"/>
      <c r="I3984"/>
      <c r="J3984"/>
      <c r="K3984"/>
      <c r="L3984"/>
      <c r="M3984" s="2"/>
      <c r="N3984" s="2"/>
      <c r="O3984" s="2"/>
      <c r="P3984" s="2"/>
      <c r="Q3984" s="2"/>
      <c r="R3984" s="2"/>
      <c r="S3984" s="2"/>
      <c r="T3984" s="2"/>
      <c r="U3984" s="2"/>
      <c r="V3984" s="2"/>
    </row>
    <row r="3985" spans="1:22" s="127" customFormat="1" x14ac:dyDescent="0.25">
      <c r="A3985"/>
      <c r="B3985"/>
      <c r="C3985"/>
      <c r="D3985"/>
      <c r="E3985"/>
      <c r="F3985"/>
      <c r="G3985"/>
      <c r="H3985"/>
      <c r="I3985"/>
      <c r="J3985"/>
      <c r="K3985"/>
      <c r="L3985"/>
      <c r="M3985" s="2"/>
      <c r="N3985" s="2"/>
      <c r="O3985" s="2"/>
      <c r="P3985" s="2"/>
      <c r="Q3985" s="2"/>
      <c r="R3985" s="2"/>
      <c r="S3985" s="2"/>
      <c r="T3985" s="2"/>
      <c r="U3985" s="2"/>
      <c r="V3985" s="2"/>
    </row>
    <row r="3986" spans="1:22" s="127" customFormat="1" x14ac:dyDescent="0.25">
      <c r="A3986"/>
      <c r="B3986"/>
      <c r="C3986"/>
      <c r="D3986"/>
      <c r="E3986"/>
      <c r="F3986"/>
      <c r="G3986"/>
      <c r="H3986"/>
      <c r="I3986"/>
      <c r="J3986"/>
      <c r="K3986"/>
      <c r="L3986"/>
      <c r="M3986" s="2"/>
      <c r="N3986" s="2"/>
      <c r="O3986" s="2"/>
      <c r="P3986" s="2"/>
      <c r="Q3986" s="2"/>
      <c r="R3986" s="2"/>
      <c r="S3986" s="2"/>
      <c r="T3986" s="2"/>
      <c r="U3986" s="2"/>
      <c r="V3986" s="2"/>
    </row>
    <row r="3987" spans="1:22" s="127" customFormat="1" x14ac:dyDescent="0.25">
      <c r="A3987"/>
      <c r="B3987"/>
      <c r="C3987"/>
      <c r="D3987"/>
      <c r="E3987"/>
      <c r="F3987"/>
      <c r="G3987"/>
      <c r="H3987"/>
      <c r="I3987"/>
      <c r="J3987"/>
      <c r="K3987"/>
      <c r="L3987"/>
      <c r="M3987" s="2"/>
      <c r="N3987" s="2"/>
      <c r="O3987" s="2"/>
      <c r="P3987" s="2"/>
      <c r="Q3987" s="2"/>
      <c r="R3987" s="2"/>
      <c r="S3987" s="2"/>
      <c r="T3987" s="2"/>
      <c r="U3987" s="2"/>
      <c r="V3987" s="2"/>
    </row>
    <row r="3988" spans="1:22" s="127" customFormat="1" x14ac:dyDescent="0.25">
      <c r="A3988"/>
      <c r="B3988"/>
      <c r="C3988"/>
      <c r="D3988"/>
      <c r="E3988"/>
      <c r="F3988"/>
      <c r="G3988"/>
      <c r="H3988"/>
      <c r="I3988"/>
      <c r="J3988"/>
      <c r="K3988"/>
      <c r="L3988"/>
      <c r="M3988" s="2"/>
      <c r="N3988" s="2"/>
      <c r="O3988" s="2"/>
      <c r="P3988" s="2"/>
      <c r="Q3988" s="2"/>
      <c r="R3988" s="2"/>
      <c r="S3988" s="2"/>
      <c r="T3988" s="2"/>
      <c r="U3988" s="2"/>
      <c r="V3988" s="2"/>
    </row>
    <row r="3989" spans="1:22" s="127" customFormat="1" x14ac:dyDescent="0.25">
      <c r="A3989"/>
      <c r="B3989"/>
      <c r="C3989"/>
      <c r="D3989"/>
      <c r="E3989"/>
      <c r="F3989"/>
      <c r="G3989"/>
      <c r="H3989"/>
      <c r="I3989"/>
      <c r="J3989"/>
      <c r="K3989"/>
      <c r="L3989"/>
      <c r="M3989" s="2"/>
      <c r="N3989" s="2"/>
      <c r="O3989" s="2"/>
      <c r="P3989" s="2"/>
      <c r="Q3989" s="2"/>
      <c r="R3989" s="2"/>
      <c r="S3989" s="2"/>
      <c r="T3989" s="2"/>
      <c r="U3989" s="2"/>
      <c r="V3989" s="2"/>
    </row>
    <row r="3990" spans="1:22" s="127" customFormat="1" x14ac:dyDescent="0.25">
      <c r="A3990"/>
      <c r="B3990"/>
      <c r="C3990"/>
      <c r="D3990"/>
      <c r="E3990"/>
      <c r="F3990"/>
      <c r="G3990"/>
      <c r="H3990"/>
      <c r="I3990"/>
      <c r="J3990"/>
      <c r="K3990"/>
      <c r="L3990"/>
      <c r="M3990" s="2"/>
      <c r="N3990" s="2"/>
      <c r="O3990" s="2"/>
      <c r="P3990" s="2"/>
      <c r="Q3990" s="2"/>
      <c r="R3990" s="2"/>
      <c r="S3990" s="2"/>
      <c r="T3990" s="2"/>
      <c r="U3990" s="2"/>
      <c r="V3990" s="2"/>
    </row>
    <row r="3991" spans="1:22" s="127" customFormat="1" x14ac:dyDescent="0.25">
      <c r="A3991"/>
      <c r="B3991"/>
      <c r="C3991"/>
      <c r="D3991"/>
      <c r="E3991"/>
      <c r="F3991"/>
      <c r="G3991"/>
      <c r="H3991"/>
      <c r="I3991"/>
      <c r="J3991"/>
      <c r="K3991"/>
      <c r="L3991"/>
      <c r="M3991" s="2"/>
      <c r="N3991" s="2"/>
      <c r="O3991" s="2"/>
      <c r="P3991" s="2"/>
      <c r="Q3991" s="2"/>
      <c r="R3991" s="2"/>
      <c r="S3991" s="2"/>
      <c r="T3991" s="2"/>
      <c r="U3991" s="2"/>
      <c r="V3991" s="2"/>
    </row>
    <row r="3992" spans="1:22" s="127" customFormat="1" x14ac:dyDescent="0.25">
      <c r="A3992"/>
      <c r="B3992"/>
      <c r="C3992"/>
      <c r="D3992"/>
      <c r="E3992"/>
      <c r="F3992"/>
      <c r="G3992"/>
      <c r="H3992"/>
      <c r="I3992"/>
      <c r="J3992"/>
      <c r="K3992"/>
      <c r="L3992"/>
      <c r="M3992" s="2"/>
      <c r="N3992" s="2"/>
      <c r="O3992" s="2"/>
      <c r="P3992" s="2"/>
      <c r="Q3992" s="2"/>
      <c r="R3992" s="2"/>
      <c r="S3992" s="2"/>
      <c r="T3992" s="2"/>
      <c r="U3992" s="2"/>
      <c r="V3992" s="2"/>
    </row>
    <row r="3993" spans="1:22" s="127" customFormat="1" x14ac:dyDescent="0.25">
      <c r="A3993"/>
      <c r="B3993"/>
      <c r="C3993"/>
      <c r="D3993"/>
      <c r="E3993"/>
      <c r="F3993"/>
      <c r="G3993"/>
      <c r="H3993"/>
      <c r="I3993"/>
      <c r="J3993"/>
      <c r="K3993"/>
      <c r="L3993"/>
      <c r="M3993" s="2"/>
      <c r="N3993" s="2"/>
      <c r="O3993" s="2"/>
      <c r="P3993" s="2"/>
      <c r="Q3993" s="2"/>
      <c r="R3993" s="2"/>
      <c r="S3993" s="2"/>
      <c r="T3993" s="2"/>
      <c r="U3993" s="2"/>
      <c r="V3993" s="2"/>
    </row>
    <row r="3994" spans="1:22" s="127" customFormat="1" x14ac:dyDescent="0.25">
      <c r="A3994"/>
      <c r="B3994"/>
      <c r="C3994"/>
      <c r="D3994"/>
      <c r="E3994"/>
      <c r="F3994"/>
      <c r="G3994"/>
      <c r="H3994"/>
      <c r="I3994"/>
      <c r="J3994"/>
      <c r="K3994"/>
      <c r="L3994"/>
      <c r="M3994" s="2"/>
      <c r="N3994" s="2"/>
      <c r="O3994" s="2"/>
      <c r="P3994" s="2"/>
      <c r="Q3994" s="2"/>
      <c r="R3994" s="2"/>
      <c r="S3994" s="2"/>
      <c r="T3994" s="2"/>
      <c r="U3994" s="2"/>
      <c r="V3994" s="2"/>
    </row>
    <row r="3995" spans="1:22" s="127" customFormat="1" x14ac:dyDescent="0.25">
      <c r="A3995"/>
      <c r="B3995"/>
      <c r="C3995"/>
      <c r="D3995"/>
      <c r="E3995"/>
      <c r="F3995"/>
      <c r="G3995"/>
      <c r="H3995"/>
      <c r="I3995"/>
      <c r="J3995"/>
      <c r="K3995"/>
      <c r="L3995"/>
      <c r="M3995" s="2"/>
      <c r="N3995" s="2"/>
      <c r="O3995" s="2"/>
      <c r="P3995" s="2"/>
      <c r="Q3995" s="2"/>
      <c r="R3995" s="2"/>
      <c r="S3995" s="2"/>
      <c r="T3995" s="2"/>
      <c r="U3995" s="2"/>
      <c r="V3995" s="2"/>
    </row>
    <row r="3996" spans="1:22" s="127" customFormat="1" x14ac:dyDescent="0.25">
      <c r="A3996"/>
      <c r="B3996"/>
      <c r="C3996"/>
      <c r="D3996"/>
      <c r="E3996"/>
      <c r="F3996"/>
      <c r="G3996"/>
      <c r="H3996"/>
      <c r="I3996"/>
      <c r="J3996"/>
      <c r="K3996"/>
      <c r="L3996"/>
      <c r="M3996" s="2"/>
      <c r="N3996" s="2"/>
      <c r="O3996" s="2"/>
      <c r="P3996" s="2"/>
      <c r="Q3996" s="2"/>
      <c r="R3996" s="2"/>
      <c r="S3996" s="2"/>
      <c r="T3996" s="2"/>
      <c r="U3996" s="2"/>
      <c r="V3996" s="2"/>
    </row>
    <row r="3997" spans="1:22" s="127" customFormat="1" x14ac:dyDescent="0.25">
      <c r="A3997"/>
      <c r="B3997"/>
      <c r="C3997"/>
      <c r="D3997"/>
      <c r="E3997"/>
      <c r="F3997"/>
      <c r="G3997"/>
      <c r="H3997"/>
      <c r="I3997"/>
      <c r="J3997"/>
      <c r="K3997"/>
      <c r="L3997"/>
      <c r="M3997" s="2"/>
      <c r="N3997" s="2"/>
      <c r="O3997" s="2"/>
      <c r="P3997" s="2"/>
      <c r="Q3997" s="2"/>
      <c r="R3997" s="2"/>
      <c r="S3997" s="2"/>
      <c r="T3997" s="2"/>
      <c r="U3997" s="2"/>
      <c r="V3997" s="2"/>
    </row>
    <row r="3998" spans="1:22" s="127" customFormat="1" x14ac:dyDescent="0.25">
      <c r="A3998"/>
      <c r="B3998"/>
      <c r="C3998"/>
      <c r="D3998"/>
      <c r="E3998"/>
      <c r="F3998"/>
      <c r="G3998"/>
      <c r="H3998"/>
      <c r="I3998"/>
      <c r="J3998"/>
      <c r="K3998"/>
      <c r="L3998"/>
      <c r="M3998" s="2"/>
      <c r="N3998" s="2"/>
      <c r="O3998" s="2"/>
      <c r="P3998" s="2"/>
      <c r="Q3998" s="2"/>
      <c r="R3998" s="2"/>
      <c r="S3998" s="2"/>
      <c r="T3998" s="2"/>
      <c r="U3998" s="2"/>
      <c r="V3998" s="2"/>
    </row>
    <row r="3999" spans="1:22" s="127" customFormat="1" x14ac:dyDescent="0.25">
      <c r="A3999"/>
      <c r="B3999"/>
      <c r="C3999"/>
      <c r="D3999"/>
      <c r="E3999"/>
      <c r="F3999"/>
      <c r="G3999"/>
      <c r="H3999"/>
      <c r="I3999"/>
      <c r="J3999"/>
      <c r="K3999"/>
      <c r="L3999"/>
      <c r="M3999" s="2"/>
      <c r="N3999" s="2"/>
      <c r="O3999" s="2"/>
      <c r="P3999" s="2"/>
      <c r="Q3999" s="2"/>
      <c r="R3999" s="2"/>
      <c r="S3999" s="2"/>
      <c r="T3999" s="2"/>
      <c r="U3999" s="2"/>
      <c r="V3999" s="2"/>
    </row>
    <row r="4000" spans="1:22" s="127" customFormat="1" x14ac:dyDescent="0.25">
      <c r="A4000"/>
      <c r="B4000"/>
      <c r="C4000"/>
      <c r="D4000"/>
      <c r="E4000"/>
      <c r="F4000"/>
      <c r="G4000"/>
      <c r="H4000"/>
      <c r="I4000"/>
      <c r="J4000"/>
      <c r="K4000"/>
      <c r="L4000"/>
      <c r="M4000" s="2"/>
      <c r="N4000" s="2"/>
      <c r="O4000" s="2"/>
      <c r="P4000" s="2"/>
      <c r="Q4000" s="2"/>
      <c r="R4000" s="2"/>
      <c r="S4000" s="2"/>
      <c r="T4000" s="2"/>
      <c r="U4000" s="2"/>
      <c r="V4000" s="2"/>
    </row>
    <row r="4001" spans="1:22" s="127" customFormat="1" x14ac:dyDescent="0.25">
      <c r="A4001"/>
      <c r="B4001"/>
      <c r="C4001"/>
      <c r="D4001"/>
      <c r="E4001"/>
      <c r="F4001"/>
      <c r="G4001"/>
      <c r="H4001"/>
      <c r="I4001"/>
      <c r="J4001"/>
      <c r="K4001"/>
      <c r="L4001"/>
      <c r="M4001" s="2"/>
      <c r="N4001" s="2"/>
      <c r="O4001" s="2"/>
      <c r="P4001" s="2"/>
      <c r="Q4001" s="2"/>
      <c r="R4001" s="2"/>
      <c r="S4001" s="2"/>
      <c r="T4001" s="2"/>
      <c r="U4001" s="2"/>
      <c r="V4001" s="2"/>
    </row>
    <row r="4002" spans="1:22" s="127" customFormat="1" x14ac:dyDescent="0.25">
      <c r="A4002"/>
      <c r="B4002"/>
      <c r="C4002"/>
      <c r="D4002"/>
      <c r="E4002"/>
      <c r="F4002"/>
      <c r="G4002"/>
      <c r="H4002"/>
      <c r="I4002"/>
      <c r="J4002"/>
      <c r="K4002"/>
      <c r="L4002"/>
      <c r="M4002" s="2"/>
      <c r="N4002" s="2"/>
      <c r="O4002" s="2"/>
      <c r="P4002" s="2"/>
      <c r="Q4002" s="2"/>
      <c r="R4002" s="2"/>
      <c r="S4002" s="2"/>
      <c r="T4002" s="2"/>
      <c r="U4002" s="2"/>
      <c r="V4002" s="2"/>
    </row>
    <row r="4003" spans="1:22" s="127" customFormat="1" x14ac:dyDescent="0.25">
      <c r="A4003"/>
      <c r="B4003"/>
      <c r="C4003"/>
      <c r="D4003"/>
      <c r="E4003"/>
      <c r="F4003"/>
      <c r="G4003"/>
      <c r="H4003"/>
      <c r="I4003"/>
      <c r="J4003"/>
      <c r="K4003"/>
      <c r="L4003"/>
      <c r="M4003" s="2"/>
      <c r="N4003" s="2"/>
      <c r="O4003" s="2"/>
      <c r="P4003" s="2"/>
      <c r="Q4003" s="2"/>
      <c r="R4003" s="2"/>
      <c r="S4003" s="2"/>
      <c r="T4003" s="2"/>
      <c r="U4003" s="2"/>
      <c r="V4003" s="2"/>
    </row>
    <row r="4004" spans="1:22" s="127" customFormat="1" x14ac:dyDescent="0.25">
      <c r="A4004"/>
      <c r="B4004"/>
      <c r="C4004"/>
      <c r="D4004"/>
      <c r="E4004"/>
      <c r="F4004"/>
      <c r="G4004"/>
      <c r="H4004"/>
      <c r="I4004"/>
      <c r="J4004"/>
      <c r="K4004"/>
      <c r="L4004"/>
      <c r="M4004" s="2"/>
      <c r="N4004" s="2"/>
      <c r="O4004" s="2"/>
      <c r="P4004" s="2"/>
      <c r="Q4004" s="2"/>
      <c r="R4004" s="2"/>
      <c r="S4004" s="2"/>
      <c r="T4004" s="2"/>
      <c r="U4004" s="2"/>
      <c r="V4004" s="2"/>
    </row>
    <row r="4005" spans="1:22" s="127" customFormat="1" x14ac:dyDescent="0.25">
      <c r="A4005"/>
      <c r="B4005"/>
      <c r="C4005"/>
      <c r="D4005"/>
      <c r="E4005"/>
      <c r="F4005"/>
      <c r="G4005"/>
      <c r="H4005"/>
      <c r="I4005"/>
      <c r="J4005"/>
      <c r="K4005"/>
      <c r="L4005"/>
      <c r="M4005" s="2"/>
      <c r="N4005" s="2"/>
      <c r="O4005" s="2"/>
      <c r="P4005" s="2"/>
      <c r="Q4005" s="2"/>
      <c r="R4005" s="2"/>
      <c r="S4005" s="2"/>
      <c r="T4005" s="2"/>
      <c r="U4005" s="2"/>
      <c r="V4005" s="2"/>
    </row>
    <row r="4006" spans="1:22" s="127" customFormat="1" x14ac:dyDescent="0.25">
      <c r="A4006"/>
      <c r="B4006"/>
      <c r="C4006"/>
      <c r="D4006"/>
      <c r="E4006"/>
      <c r="F4006"/>
      <c r="G4006"/>
      <c r="H4006"/>
      <c r="I4006"/>
      <c r="J4006"/>
      <c r="K4006"/>
      <c r="L4006"/>
      <c r="M4006" s="2"/>
      <c r="N4006" s="2"/>
      <c r="O4006" s="2"/>
      <c r="P4006" s="2"/>
      <c r="Q4006" s="2"/>
      <c r="R4006" s="2"/>
      <c r="S4006" s="2"/>
      <c r="T4006" s="2"/>
      <c r="U4006" s="2"/>
      <c r="V4006" s="2"/>
    </row>
    <row r="4007" spans="1:22" s="127" customFormat="1" x14ac:dyDescent="0.25">
      <c r="A4007"/>
      <c r="B4007"/>
      <c r="C4007"/>
      <c r="D4007"/>
      <c r="E4007"/>
      <c r="F4007"/>
      <c r="G4007"/>
      <c r="H4007"/>
      <c r="I4007"/>
      <c r="J4007"/>
      <c r="K4007"/>
      <c r="L4007"/>
      <c r="M4007" s="2"/>
      <c r="N4007" s="2"/>
      <c r="O4007" s="2"/>
      <c r="P4007" s="2"/>
      <c r="Q4007" s="2"/>
      <c r="R4007" s="2"/>
      <c r="S4007" s="2"/>
      <c r="T4007" s="2"/>
      <c r="U4007" s="2"/>
      <c r="V4007" s="2"/>
    </row>
    <row r="4008" spans="1:22" s="127" customFormat="1" x14ac:dyDescent="0.25">
      <c r="A4008"/>
      <c r="B4008"/>
      <c r="C4008"/>
      <c r="D4008"/>
      <c r="E4008"/>
      <c r="F4008"/>
      <c r="G4008"/>
      <c r="H4008"/>
      <c r="I4008"/>
      <c r="J4008"/>
      <c r="K4008"/>
      <c r="L4008"/>
      <c r="M4008" s="2"/>
      <c r="N4008" s="2"/>
      <c r="O4008" s="2"/>
      <c r="P4008" s="2"/>
      <c r="Q4008" s="2"/>
      <c r="R4008" s="2"/>
      <c r="S4008" s="2"/>
      <c r="T4008" s="2"/>
      <c r="U4008" s="2"/>
      <c r="V4008" s="2"/>
    </row>
    <row r="4009" spans="1:22" s="127" customFormat="1" x14ac:dyDescent="0.25">
      <c r="A4009"/>
      <c r="B4009"/>
      <c r="C4009"/>
      <c r="D4009"/>
      <c r="E4009"/>
      <c r="F4009"/>
      <c r="G4009"/>
      <c r="H4009"/>
      <c r="I4009"/>
      <c r="J4009"/>
      <c r="K4009"/>
      <c r="L4009"/>
      <c r="M4009" s="2"/>
      <c r="N4009" s="2"/>
      <c r="O4009" s="2"/>
      <c r="P4009" s="2"/>
      <c r="Q4009" s="2"/>
      <c r="R4009" s="2"/>
      <c r="S4009" s="2"/>
      <c r="T4009" s="2"/>
      <c r="U4009" s="2"/>
      <c r="V4009" s="2"/>
    </row>
    <row r="4010" spans="1:22" s="127" customFormat="1" x14ac:dyDescent="0.25">
      <c r="A4010"/>
      <c r="B4010"/>
      <c r="C4010"/>
      <c r="D4010"/>
      <c r="E4010"/>
      <c r="F4010"/>
      <c r="G4010"/>
      <c r="H4010"/>
      <c r="I4010"/>
      <c r="J4010"/>
      <c r="K4010"/>
      <c r="L4010"/>
      <c r="M4010" s="2"/>
      <c r="N4010" s="2"/>
      <c r="O4010" s="2"/>
      <c r="P4010" s="2"/>
      <c r="Q4010" s="2"/>
      <c r="R4010" s="2"/>
      <c r="S4010" s="2"/>
      <c r="T4010" s="2"/>
      <c r="U4010" s="2"/>
      <c r="V4010" s="2"/>
    </row>
    <row r="4011" spans="1:22" s="127" customFormat="1" x14ac:dyDescent="0.25">
      <c r="A4011"/>
      <c r="B4011"/>
      <c r="C4011"/>
      <c r="D4011"/>
      <c r="E4011"/>
      <c r="F4011"/>
      <c r="G4011"/>
      <c r="H4011"/>
      <c r="I4011"/>
      <c r="J4011"/>
      <c r="K4011"/>
      <c r="L4011"/>
      <c r="M4011" s="2"/>
      <c r="N4011" s="2"/>
      <c r="O4011" s="2"/>
      <c r="P4011" s="2"/>
      <c r="Q4011" s="2"/>
      <c r="R4011" s="2"/>
      <c r="S4011" s="2"/>
      <c r="T4011" s="2"/>
      <c r="U4011" s="2"/>
      <c r="V4011" s="2"/>
    </row>
    <row r="4012" spans="1:22" s="127" customFormat="1" x14ac:dyDescent="0.25">
      <c r="A4012"/>
      <c r="B4012"/>
      <c r="C4012"/>
      <c r="D4012"/>
      <c r="E4012"/>
      <c r="F4012"/>
      <c r="G4012"/>
      <c r="H4012"/>
      <c r="I4012"/>
      <c r="J4012"/>
      <c r="K4012"/>
      <c r="L4012"/>
      <c r="M4012" s="2"/>
      <c r="N4012" s="2"/>
      <c r="O4012" s="2"/>
      <c r="P4012" s="2"/>
      <c r="Q4012" s="2"/>
      <c r="R4012" s="2"/>
      <c r="S4012" s="2"/>
      <c r="T4012" s="2"/>
      <c r="U4012" s="2"/>
      <c r="V4012" s="2"/>
    </row>
    <row r="4013" spans="1:22" s="127" customFormat="1" x14ac:dyDescent="0.25">
      <c r="A4013"/>
      <c r="B4013"/>
      <c r="C4013"/>
      <c r="D4013"/>
      <c r="E4013"/>
      <c r="F4013"/>
      <c r="G4013"/>
      <c r="H4013"/>
      <c r="I4013"/>
      <c r="J4013"/>
      <c r="K4013"/>
      <c r="L4013"/>
      <c r="M4013" s="2"/>
      <c r="N4013" s="2"/>
      <c r="O4013" s="2"/>
      <c r="P4013" s="2"/>
      <c r="Q4013" s="2"/>
      <c r="R4013" s="2"/>
      <c r="S4013" s="2"/>
      <c r="T4013" s="2"/>
      <c r="U4013" s="2"/>
      <c r="V4013" s="2"/>
    </row>
    <row r="4014" spans="1:22" s="127" customFormat="1" x14ac:dyDescent="0.25">
      <c r="A4014"/>
      <c r="B4014"/>
      <c r="C4014"/>
      <c r="D4014"/>
      <c r="E4014"/>
      <c r="F4014"/>
      <c r="G4014"/>
      <c r="H4014"/>
      <c r="I4014"/>
      <c r="J4014"/>
      <c r="K4014"/>
      <c r="L4014"/>
      <c r="M4014" s="2"/>
      <c r="N4014" s="2"/>
      <c r="O4014" s="2"/>
      <c r="P4014" s="2"/>
      <c r="Q4014" s="2"/>
      <c r="R4014" s="2"/>
      <c r="S4014" s="2"/>
      <c r="T4014" s="2"/>
      <c r="U4014" s="2"/>
      <c r="V4014" s="2"/>
    </row>
    <row r="4015" spans="1:22" s="127" customFormat="1" x14ac:dyDescent="0.25">
      <c r="A4015"/>
      <c r="B4015"/>
      <c r="C4015"/>
      <c r="D4015"/>
      <c r="E4015"/>
      <c r="F4015"/>
      <c r="G4015"/>
      <c r="H4015"/>
      <c r="I4015"/>
      <c r="J4015"/>
      <c r="K4015"/>
      <c r="L4015"/>
      <c r="M4015" s="2"/>
      <c r="N4015" s="2"/>
      <c r="O4015" s="2"/>
      <c r="P4015" s="2"/>
      <c r="Q4015" s="2"/>
      <c r="R4015" s="2"/>
      <c r="S4015" s="2"/>
      <c r="T4015" s="2"/>
      <c r="U4015" s="2"/>
      <c r="V4015" s="2"/>
    </row>
    <row r="4016" spans="1:22" s="127" customFormat="1" x14ac:dyDescent="0.25">
      <c r="A4016"/>
      <c r="B4016"/>
      <c r="C4016"/>
      <c r="D4016"/>
      <c r="E4016"/>
      <c r="F4016"/>
      <c r="G4016"/>
      <c r="H4016"/>
      <c r="I4016"/>
      <c r="J4016"/>
      <c r="K4016"/>
      <c r="L4016"/>
      <c r="M4016" s="2"/>
      <c r="N4016" s="2"/>
      <c r="O4016" s="2"/>
      <c r="P4016" s="2"/>
      <c r="Q4016" s="2"/>
      <c r="R4016" s="2"/>
      <c r="S4016" s="2"/>
      <c r="T4016" s="2"/>
      <c r="U4016" s="2"/>
      <c r="V4016" s="2"/>
    </row>
    <row r="4017" spans="1:22" s="127" customFormat="1" x14ac:dyDescent="0.25">
      <c r="A4017"/>
      <c r="B4017"/>
      <c r="C4017"/>
      <c r="D4017"/>
      <c r="E4017"/>
      <c r="F4017"/>
      <c r="G4017"/>
      <c r="H4017"/>
      <c r="I4017"/>
      <c r="J4017"/>
      <c r="K4017"/>
      <c r="L4017"/>
      <c r="M4017" s="2"/>
      <c r="N4017" s="2"/>
      <c r="O4017" s="2"/>
      <c r="P4017" s="2"/>
      <c r="Q4017" s="2"/>
      <c r="R4017" s="2"/>
      <c r="S4017" s="2"/>
      <c r="T4017" s="2"/>
      <c r="U4017" s="2"/>
      <c r="V4017" s="2"/>
    </row>
    <row r="4018" spans="1:22" s="127" customFormat="1" x14ac:dyDescent="0.25">
      <c r="A4018"/>
      <c r="B4018"/>
      <c r="C4018"/>
      <c r="D4018"/>
      <c r="E4018"/>
      <c r="F4018"/>
      <c r="G4018"/>
      <c r="H4018"/>
      <c r="I4018"/>
      <c r="J4018"/>
      <c r="K4018"/>
      <c r="L4018"/>
      <c r="M4018" s="2"/>
      <c r="N4018" s="2"/>
      <c r="O4018" s="2"/>
      <c r="P4018" s="2"/>
      <c r="Q4018" s="2"/>
      <c r="R4018" s="2"/>
      <c r="S4018" s="2"/>
      <c r="T4018" s="2"/>
      <c r="U4018" s="2"/>
      <c r="V4018" s="2"/>
    </row>
    <row r="4019" spans="1:22" s="127" customFormat="1" x14ac:dyDescent="0.25">
      <c r="A4019"/>
      <c r="B4019"/>
      <c r="C4019"/>
      <c r="D4019"/>
      <c r="E4019"/>
      <c r="F4019"/>
      <c r="G4019"/>
      <c r="H4019"/>
      <c r="I4019"/>
      <c r="J4019"/>
      <c r="K4019"/>
      <c r="L4019"/>
      <c r="M4019" s="2"/>
      <c r="N4019" s="2"/>
      <c r="O4019" s="2"/>
      <c r="P4019" s="2"/>
      <c r="Q4019" s="2"/>
      <c r="R4019" s="2"/>
      <c r="S4019" s="2"/>
      <c r="T4019" s="2"/>
      <c r="U4019" s="2"/>
      <c r="V4019" s="2"/>
    </row>
    <row r="4020" spans="1:22" s="127" customFormat="1" x14ac:dyDescent="0.25">
      <c r="A4020"/>
      <c r="B4020"/>
      <c r="C4020"/>
      <c r="D4020"/>
      <c r="E4020"/>
      <c r="F4020"/>
      <c r="G4020"/>
      <c r="H4020"/>
      <c r="I4020"/>
      <c r="J4020"/>
      <c r="K4020"/>
      <c r="L4020"/>
      <c r="M4020" s="2"/>
      <c r="N4020" s="2"/>
      <c r="O4020" s="2"/>
      <c r="P4020" s="2"/>
      <c r="Q4020" s="2"/>
      <c r="R4020" s="2"/>
      <c r="S4020" s="2"/>
      <c r="T4020" s="2"/>
      <c r="U4020" s="2"/>
      <c r="V4020" s="2"/>
    </row>
    <row r="4021" spans="1:22" s="127" customFormat="1" x14ac:dyDescent="0.25">
      <c r="A4021"/>
      <c r="B4021"/>
      <c r="C4021"/>
      <c r="D4021"/>
      <c r="E4021"/>
      <c r="F4021"/>
      <c r="G4021"/>
      <c r="H4021"/>
      <c r="I4021"/>
      <c r="J4021"/>
      <c r="K4021"/>
      <c r="L4021"/>
      <c r="M4021" s="2"/>
      <c r="N4021" s="2"/>
      <c r="O4021" s="2"/>
      <c r="P4021" s="2"/>
      <c r="Q4021" s="2"/>
      <c r="R4021" s="2"/>
      <c r="S4021" s="2"/>
      <c r="T4021" s="2"/>
      <c r="U4021" s="2"/>
      <c r="V4021" s="2"/>
    </row>
    <row r="4022" spans="1:22" s="127" customFormat="1" x14ac:dyDescent="0.25">
      <c r="A4022"/>
      <c r="B4022"/>
      <c r="C4022"/>
      <c r="D4022"/>
      <c r="E4022"/>
      <c r="F4022"/>
      <c r="G4022"/>
      <c r="H4022"/>
      <c r="I4022"/>
      <c r="J4022"/>
      <c r="K4022"/>
      <c r="L4022"/>
      <c r="M4022" s="2"/>
      <c r="N4022" s="2"/>
      <c r="O4022" s="2"/>
      <c r="P4022" s="2"/>
      <c r="Q4022" s="2"/>
      <c r="R4022" s="2"/>
      <c r="S4022" s="2"/>
      <c r="T4022" s="2"/>
      <c r="U4022" s="2"/>
      <c r="V4022" s="2"/>
    </row>
    <row r="4023" spans="1:22" s="127" customFormat="1" x14ac:dyDescent="0.25">
      <c r="A4023"/>
      <c r="B4023"/>
      <c r="C4023"/>
      <c r="D4023"/>
      <c r="E4023"/>
      <c r="F4023"/>
      <c r="G4023"/>
      <c r="H4023"/>
      <c r="I4023"/>
      <c r="J4023"/>
      <c r="K4023"/>
      <c r="L4023"/>
      <c r="M4023" s="2"/>
      <c r="N4023" s="2"/>
      <c r="O4023" s="2"/>
      <c r="P4023" s="2"/>
      <c r="Q4023" s="2"/>
      <c r="R4023" s="2"/>
      <c r="S4023" s="2"/>
      <c r="T4023" s="2"/>
      <c r="U4023" s="2"/>
      <c r="V4023" s="2"/>
    </row>
    <row r="4024" spans="1:22" s="127" customFormat="1" x14ac:dyDescent="0.25">
      <c r="A4024"/>
      <c r="B4024"/>
      <c r="C4024"/>
      <c r="D4024"/>
      <c r="E4024"/>
      <c r="F4024"/>
      <c r="G4024"/>
      <c r="H4024"/>
      <c r="I4024"/>
      <c r="J4024"/>
      <c r="K4024"/>
      <c r="L4024"/>
      <c r="M4024" s="2"/>
      <c r="N4024" s="2"/>
      <c r="O4024" s="2"/>
      <c r="P4024" s="2"/>
      <c r="Q4024" s="2"/>
      <c r="R4024" s="2"/>
      <c r="S4024" s="2"/>
      <c r="T4024" s="2"/>
      <c r="U4024" s="2"/>
      <c r="V4024" s="2"/>
    </row>
    <row r="4025" spans="1:22" s="127" customFormat="1" x14ac:dyDescent="0.25">
      <c r="A4025"/>
      <c r="B4025"/>
      <c r="C4025"/>
      <c r="D4025"/>
      <c r="E4025"/>
      <c r="F4025"/>
      <c r="G4025"/>
      <c r="H4025"/>
      <c r="I4025"/>
      <c r="J4025"/>
      <c r="K4025"/>
      <c r="L4025"/>
      <c r="M4025" s="2"/>
      <c r="N4025" s="2"/>
      <c r="O4025" s="2"/>
      <c r="P4025" s="2"/>
      <c r="Q4025" s="2"/>
      <c r="R4025" s="2"/>
      <c r="S4025" s="2"/>
      <c r="T4025" s="2"/>
      <c r="U4025" s="2"/>
      <c r="V4025" s="2"/>
    </row>
    <row r="4026" spans="1:22" s="127" customFormat="1" x14ac:dyDescent="0.25">
      <c r="A4026"/>
      <c r="B4026"/>
      <c r="C4026"/>
      <c r="D4026"/>
      <c r="E4026"/>
      <c r="F4026"/>
      <c r="G4026"/>
      <c r="H4026"/>
      <c r="I4026"/>
      <c r="J4026"/>
      <c r="K4026"/>
      <c r="L4026"/>
      <c r="M4026" s="2"/>
      <c r="N4026" s="2"/>
      <c r="O4026" s="2"/>
      <c r="P4026" s="2"/>
      <c r="Q4026" s="2"/>
      <c r="R4026" s="2"/>
      <c r="S4026" s="2"/>
      <c r="T4026" s="2"/>
      <c r="U4026" s="2"/>
      <c r="V4026" s="2"/>
    </row>
    <row r="4027" spans="1:22" s="127" customFormat="1" x14ac:dyDescent="0.25">
      <c r="A4027"/>
      <c r="B4027"/>
      <c r="C4027"/>
      <c r="D4027"/>
      <c r="E4027"/>
      <c r="F4027"/>
      <c r="G4027"/>
      <c r="H4027"/>
      <c r="I4027"/>
      <c r="J4027"/>
      <c r="K4027"/>
      <c r="L4027"/>
      <c r="M4027" s="2"/>
      <c r="N4027" s="2"/>
      <c r="O4027" s="2"/>
      <c r="P4027" s="2"/>
      <c r="Q4027" s="2"/>
      <c r="R4027" s="2"/>
      <c r="S4027" s="2"/>
      <c r="T4027" s="2"/>
      <c r="U4027" s="2"/>
      <c r="V4027" s="2"/>
    </row>
    <row r="4028" spans="1:22" s="127" customFormat="1" x14ac:dyDescent="0.25">
      <c r="A4028"/>
      <c r="B4028"/>
      <c r="C4028"/>
      <c r="D4028"/>
      <c r="E4028"/>
      <c r="F4028"/>
      <c r="G4028"/>
      <c r="H4028"/>
      <c r="I4028"/>
      <c r="J4028"/>
      <c r="K4028"/>
      <c r="L4028"/>
      <c r="M4028" s="2"/>
      <c r="N4028" s="2"/>
      <c r="O4028" s="2"/>
      <c r="P4028" s="2"/>
      <c r="Q4028" s="2"/>
      <c r="R4028" s="2"/>
      <c r="S4028" s="2"/>
      <c r="T4028" s="2"/>
      <c r="U4028" s="2"/>
      <c r="V4028" s="2"/>
    </row>
    <row r="4029" spans="1:22" s="127" customFormat="1" x14ac:dyDescent="0.25">
      <c r="A4029"/>
      <c r="B4029"/>
      <c r="C4029"/>
      <c r="D4029"/>
      <c r="E4029"/>
      <c r="F4029"/>
      <c r="G4029"/>
      <c r="H4029"/>
      <c r="I4029"/>
      <c r="J4029"/>
      <c r="K4029"/>
      <c r="L4029"/>
      <c r="M4029" s="2"/>
      <c r="N4029" s="2"/>
      <c r="O4029" s="2"/>
      <c r="P4029" s="2"/>
      <c r="Q4029" s="2"/>
      <c r="R4029" s="2"/>
      <c r="S4029" s="2"/>
      <c r="T4029" s="2"/>
      <c r="U4029" s="2"/>
      <c r="V4029" s="2"/>
    </row>
    <row r="4030" spans="1:22" s="127" customFormat="1" x14ac:dyDescent="0.25">
      <c r="A4030"/>
      <c r="B4030"/>
      <c r="C4030"/>
      <c r="D4030"/>
      <c r="E4030"/>
      <c r="F4030"/>
      <c r="G4030"/>
      <c r="H4030"/>
      <c r="I4030"/>
      <c r="J4030"/>
      <c r="K4030"/>
      <c r="L4030"/>
      <c r="M4030" s="2"/>
      <c r="N4030" s="2"/>
      <c r="O4030" s="2"/>
      <c r="P4030" s="2"/>
      <c r="Q4030" s="2"/>
      <c r="R4030" s="2"/>
      <c r="S4030" s="2"/>
      <c r="T4030" s="2"/>
      <c r="U4030" s="2"/>
      <c r="V4030" s="2"/>
    </row>
    <row r="4031" spans="1:22" s="127" customFormat="1" x14ac:dyDescent="0.25">
      <c r="A4031"/>
      <c r="B4031"/>
      <c r="C4031"/>
      <c r="D4031"/>
      <c r="E4031"/>
      <c r="F4031"/>
      <c r="G4031"/>
      <c r="H4031"/>
      <c r="I4031"/>
      <c r="J4031"/>
      <c r="K4031"/>
      <c r="L4031"/>
      <c r="M4031" s="2"/>
      <c r="N4031" s="2"/>
      <c r="O4031" s="2"/>
      <c r="P4031" s="2"/>
      <c r="Q4031" s="2"/>
      <c r="R4031" s="2"/>
      <c r="S4031" s="2"/>
      <c r="T4031" s="2"/>
      <c r="U4031" s="2"/>
      <c r="V4031" s="2"/>
    </row>
    <row r="4032" spans="1:22" s="127" customFormat="1" x14ac:dyDescent="0.25">
      <c r="A4032"/>
      <c r="B4032"/>
      <c r="C4032"/>
      <c r="D4032"/>
      <c r="E4032"/>
      <c r="F4032"/>
      <c r="G4032"/>
      <c r="H4032"/>
      <c r="I4032"/>
      <c r="J4032"/>
      <c r="K4032"/>
      <c r="L4032"/>
      <c r="M4032" s="2"/>
      <c r="N4032" s="2"/>
      <c r="O4032" s="2"/>
      <c r="P4032" s="2"/>
      <c r="Q4032" s="2"/>
      <c r="R4032" s="2"/>
      <c r="S4032" s="2"/>
      <c r="T4032" s="2"/>
      <c r="U4032" s="2"/>
      <c r="V4032" s="2"/>
    </row>
    <row r="4033" spans="1:22" s="127" customFormat="1" x14ac:dyDescent="0.25">
      <c r="A4033"/>
      <c r="B4033"/>
      <c r="C4033"/>
      <c r="D4033"/>
      <c r="E4033"/>
      <c r="F4033"/>
      <c r="G4033"/>
      <c r="H4033"/>
      <c r="I4033"/>
      <c r="J4033"/>
      <c r="K4033"/>
      <c r="L4033"/>
      <c r="M4033" s="2"/>
      <c r="N4033" s="2"/>
      <c r="O4033" s="2"/>
      <c r="P4033" s="2"/>
      <c r="Q4033" s="2"/>
      <c r="R4033" s="2"/>
      <c r="S4033" s="2"/>
      <c r="T4033" s="2"/>
      <c r="U4033" s="2"/>
      <c r="V4033" s="2"/>
    </row>
    <row r="4034" spans="1:22" s="127" customFormat="1" x14ac:dyDescent="0.25">
      <c r="A4034"/>
      <c r="B4034"/>
      <c r="C4034"/>
      <c r="D4034"/>
      <c r="E4034"/>
      <c r="F4034"/>
      <c r="G4034"/>
      <c r="H4034"/>
      <c r="I4034"/>
      <c r="J4034"/>
      <c r="K4034"/>
      <c r="L4034"/>
      <c r="M4034" s="2"/>
      <c r="N4034" s="2"/>
      <c r="O4034" s="2"/>
      <c r="P4034" s="2"/>
      <c r="Q4034" s="2"/>
      <c r="R4034" s="2"/>
      <c r="S4034" s="2"/>
      <c r="T4034" s="2"/>
      <c r="U4034" s="2"/>
      <c r="V4034" s="2"/>
    </row>
    <row r="4035" spans="1:22" s="127" customFormat="1" x14ac:dyDescent="0.25">
      <c r="A4035"/>
      <c r="B4035"/>
      <c r="C4035"/>
      <c r="D4035"/>
      <c r="E4035"/>
      <c r="F4035"/>
      <c r="G4035"/>
      <c r="H4035"/>
      <c r="I4035"/>
      <c r="J4035"/>
      <c r="K4035"/>
      <c r="L4035"/>
      <c r="M4035" s="2"/>
      <c r="N4035" s="2"/>
      <c r="O4035" s="2"/>
      <c r="P4035" s="2"/>
      <c r="Q4035" s="2"/>
      <c r="R4035" s="2"/>
      <c r="S4035" s="2"/>
      <c r="T4035" s="2"/>
      <c r="U4035" s="2"/>
      <c r="V4035" s="2"/>
    </row>
    <row r="4036" spans="1:22" s="127" customFormat="1" x14ac:dyDescent="0.25">
      <c r="A4036"/>
      <c r="B4036"/>
      <c r="C4036"/>
      <c r="D4036"/>
      <c r="E4036"/>
      <c r="F4036"/>
      <c r="G4036"/>
      <c r="H4036"/>
      <c r="I4036"/>
      <c r="J4036"/>
      <c r="K4036"/>
      <c r="L4036"/>
      <c r="M4036" s="2"/>
      <c r="N4036" s="2"/>
      <c r="O4036" s="2"/>
      <c r="P4036" s="2"/>
      <c r="Q4036" s="2"/>
      <c r="R4036" s="2"/>
      <c r="S4036" s="2"/>
      <c r="T4036" s="2"/>
      <c r="U4036" s="2"/>
      <c r="V4036" s="2"/>
    </row>
    <row r="4037" spans="1:22" s="127" customFormat="1" x14ac:dyDescent="0.25">
      <c r="A4037"/>
      <c r="B4037"/>
      <c r="C4037"/>
      <c r="D4037"/>
      <c r="E4037"/>
      <c r="F4037"/>
      <c r="G4037"/>
      <c r="H4037"/>
      <c r="I4037"/>
      <c r="J4037"/>
      <c r="K4037"/>
      <c r="L4037"/>
      <c r="M4037" s="2"/>
      <c r="N4037" s="2"/>
      <c r="O4037" s="2"/>
      <c r="P4037" s="2"/>
      <c r="Q4037" s="2"/>
      <c r="R4037" s="2"/>
      <c r="S4037" s="2"/>
      <c r="T4037" s="2"/>
      <c r="U4037" s="2"/>
      <c r="V4037" s="2"/>
    </row>
    <row r="4038" spans="1:22" s="127" customFormat="1" x14ac:dyDescent="0.25">
      <c r="A4038"/>
      <c r="B4038"/>
      <c r="C4038"/>
      <c r="D4038"/>
      <c r="E4038"/>
      <c r="F4038"/>
      <c r="G4038"/>
      <c r="H4038"/>
      <c r="I4038"/>
      <c r="J4038"/>
      <c r="K4038"/>
      <c r="L4038"/>
      <c r="M4038" s="2"/>
      <c r="N4038" s="2"/>
      <c r="O4038" s="2"/>
      <c r="P4038" s="2"/>
      <c r="Q4038" s="2"/>
      <c r="R4038" s="2"/>
      <c r="S4038" s="2"/>
      <c r="T4038" s="2"/>
      <c r="U4038" s="2"/>
      <c r="V4038" s="2"/>
    </row>
    <row r="4039" spans="1:22" s="127" customFormat="1" x14ac:dyDescent="0.25">
      <c r="A4039"/>
      <c r="B4039"/>
      <c r="C4039"/>
      <c r="D4039"/>
      <c r="E4039"/>
      <c r="F4039"/>
      <c r="G4039"/>
      <c r="H4039"/>
      <c r="I4039"/>
      <c r="J4039"/>
      <c r="K4039"/>
      <c r="L4039"/>
      <c r="M4039" s="2"/>
      <c r="N4039" s="2"/>
      <c r="O4039" s="2"/>
      <c r="P4039" s="2"/>
      <c r="Q4039" s="2"/>
      <c r="R4039" s="2"/>
      <c r="S4039" s="2"/>
      <c r="T4039" s="2"/>
      <c r="U4039" s="2"/>
      <c r="V4039" s="2"/>
    </row>
    <row r="4040" spans="1:22" s="127" customFormat="1" x14ac:dyDescent="0.25">
      <c r="A4040"/>
      <c r="B4040"/>
      <c r="C4040"/>
      <c r="D4040"/>
      <c r="E4040"/>
      <c r="F4040"/>
      <c r="G4040"/>
      <c r="H4040"/>
      <c r="I4040"/>
      <c r="J4040"/>
      <c r="K4040"/>
      <c r="L4040"/>
      <c r="M4040" s="2"/>
      <c r="N4040" s="2"/>
      <c r="O4040" s="2"/>
      <c r="P4040" s="2"/>
      <c r="Q4040" s="2"/>
      <c r="R4040" s="2"/>
      <c r="S4040" s="2"/>
      <c r="T4040" s="2"/>
      <c r="U4040" s="2"/>
      <c r="V4040" s="2"/>
    </row>
    <row r="4041" spans="1:22" s="127" customFormat="1" x14ac:dyDescent="0.25">
      <c r="A4041"/>
      <c r="B4041"/>
      <c r="C4041"/>
      <c r="D4041"/>
      <c r="E4041"/>
      <c r="F4041"/>
      <c r="G4041"/>
      <c r="H4041"/>
      <c r="I4041"/>
      <c r="J4041"/>
      <c r="K4041"/>
      <c r="L4041"/>
      <c r="M4041" s="2"/>
      <c r="N4041" s="2"/>
      <c r="O4041" s="2"/>
      <c r="P4041" s="2"/>
      <c r="Q4041" s="2"/>
      <c r="R4041" s="2"/>
      <c r="S4041" s="2"/>
      <c r="T4041" s="2"/>
      <c r="U4041" s="2"/>
      <c r="V4041" s="2"/>
    </row>
    <row r="4042" spans="1:22" s="127" customFormat="1" x14ac:dyDescent="0.25">
      <c r="A4042"/>
      <c r="B4042"/>
      <c r="C4042"/>
      <c r="D4042"/>
      <c r="E4042"/>
      <c r="F4042"/>
      <c r="G4042"/>
      <c r="H4042"/>
      <c r="I4042"/>
      <c r="J4042"/>
      <c r="K4042"/>
      <c r="L4042"/>
      <c r="M4042" s="2"/>
      <c r="N4042" s="2"/>
      <c r="O4042" s="2"/>
      <c r="P4042" s="2"/>
      <c r="Q4042" s="2"/>
      <c r="R4042" s="2"/>
      <c r="S4042" s="2"/>
      <c r="T4042" s="2"/>
      <c r="U4042" s="2"/>
      <c r="V4042" s="2"/>
    </row>
    <row r="4043" spans="1:22" s="127" customFormat="1" x14ac:dyDescent="0.25">
      <c r="A4043"/>
      <c r="B4043"/>
      <c r="C4043"/>
      <c r="D4043"/>
      <c r="E4043"/>
      <c r="F4043"/>
      <c r="G4043"/>
      <c r="H4043"/>
      <c r="I4043"/>
      <c r="J4043"/>
      <c r="K4043"/>
      <c r="L4043"/>
      <c r="M4043" s="2"/>
      <c r="N4043" s="2"/>
      <c r="O4043" s="2"/>
      <c r="P4043" s="2"/>
      <c r="Q4043" s="2"/>
      <c r="R4043" s="2"/>
      <c r="S4043" s="2"/>
      <c r="T4043" s="2"/>
      <c r="U4043" s="2"/>
      <c r="V4043" s="2"/>
    </row>
    <row r="4044" spans="1:22" s="127" customFormat="1" x14ac:dyDescent="0.25">
      <c r="A4044"/>
      <c r="B4044"/>
      <c r="C4044"/>
      <c r="D4044"/>
      <c r="E4044"/>
      <c r="F4044"/>
      <c r="G4044"/>
      <c r="H4044"/>
      <c r="I4044"/>
      <c r="J4044"/>
      <c r="K4044"/>
      <c r="L4044"/>
      <c r="M4044" s="2"/>
      <c r="N4044" s="2"/>
      <c r="O4044" s="2"/>
      <c r="P4044" s="2"/>
      <c r="Q4044" s="2"/>
      <c r="R4044" s="2"/>
      <c r="S4044" s="2"/>
      <c r="T4044" s="2"/>
      <c r="U4044" s="2"/>
      <c r="V4044" s="2"/>
    </row>
    <row r="4045" spans="1:22" s="127" customFormat="1" x14ac:dyDescent="0.25">
      <c r="A4045"/>
      <c r="B4045"/>
      <c r="C4045"/>
      <c r="D4045"/>
      <c r="E4045"/>
      <c r="F4045"/>
      <c r="G4045"/>
      <c r="H4045"/>
      <c r="I4045"/>
      <c r="J4045"/>
      <c r="K4045"/>
      <c r="L4045"/>
      <c r="M4045" s="2"/>
      <c r="N4045" s="2"/>
      <c r="O4045" s="2"/>
      <c r="P4045" s="2"/>
      <c r="Q4045" s="2"/>
      <c r="R4045" s="2"/>
      <c r="S4045" s="2"/>
      <c r="T4045" s="2"/>
      <c r="U4045" s="2"/>
      <c r="V4045" s="2"/>
    </row>
    <row r="4046" spans="1:22" s="127" customFormat="1" x14ac:dyDescent="0.25">
      <c r="A4046"/>
      <c r="B4046"/>
      <c r="C4046"/>
      <c r="D4046"/>
      <c r="E4046"/>
      <c r="F4046"/>
      <c r="G4046"/>
      <c r="H4046"/>
      <c r="I4046"/>
      <c r="J4046"/>
      <c r="K4046"/>
      <c r="L4046"/>
      <c r="M4046" s="2"/>
      <c r="N4046" s="2"/>
      <c r="O4046" s="2"/>
      <c r="P4046" s="2"/>
      <c r="Q4046" s="2"/>
      <c r="R4046" s="2"/>
      <c r="S4046" s="2"/>
      <c r="T4046" s="2"/>
      <c r="U4046" s="2"/>
      <c r="V4046" s="2"/>
    </row>
    <row r="4047" spans="1:22" s="127" customFormat="1" x14ac:dyDescent="0.25">
      <c r="A4047"/>
      <c r="B4047"/>
      <c r="C4047"/>
      <c r="D4047"/>
      <c r="E4047"/>
      <c r="F4047"/>
      <c r="G4047"/>
      <c r="H4047"/>
      <c r="I4047"/>
      <c r="J4047"/>
      <c r="K4047"/>
      <c r="L4047"/>
      <c r="M4047" s="2"/>
      <c r="N4047" s="2"/>
      <c r="O4047" s="2"/>
      <c r="P4047" s="2"/>
      <c r="Q4047" s="2"/>
      <c r="R4047" s="2"/>
      <c r="S4047" s="2"/>
      <c r="T4047" s="2"/>
      <c r="U4047" s="2"/>
      <c r="V4047" s="2"/>
    </row>
    <row r="4048" spans="1:22" s="127" customFormat="1" x14ac:dyDescent="0.25">
      <c r="A4048"/>
      <c r="B4048"/>
      <c r="C4048"/>
      <c r="D4048"/>
      <c r="E4048"/>
      <c r="F4048"/>
      <c r="G4048"/>
      <c r="H4048"/>
      <c r="I4048"/>
      <c r="J4048"/>
      <c r="K4048"/>
      <c r="L4048"/>
      <c r="M4048" s="2"/>
      <c r="N4048" s="2"/>
      <c r="O4048" s="2"/>
      <c r="P4048" s="2"/>
      <c r="Q4048" s="2"/>
      <c r="R4048" s="2"/>
      <c r="S4048" s="2"/>
      <c r="T4048" s="2"/>
      <c r="U4048" s="2"/>
      <c r="V4048" s="2"/>
    </row>
    <row r="4049" spans="1:22" s="127" customFormat="1" x14ac:dyDescent="0.25">
      <c r="A4049"/>
      <c r="B4049"/>
      <c r="C4049"/>
      <c r="D4049"/>
      <c r="E4049"/>
      <c r="F4049"/>
      <c r="G4049"/>
      <c r="H4049"/>
      <c r="I4049"/>
      <c r="J4049"/>
      <c r="K4049"/>
      <c r="L4049"/>
      <c r="M4049" s="2"/>
      <c r="N4049" s="2"/>
      <c r="O4049" s="2"/>
      <c r="P4049" s="2"/>
      <c r="Q4049" s="2"/>
      <c r="R4049" s="2"/>
      <c r="S4049" s="2"/>
      <c r="T4049" s="2"/>
      <c r="U4049" s="2"/>
      <c r="V4049" s="2"/>
    </row>
    <row r="4050" spans="1:22" s="127" customFormat="1" x14ac:dyDescent="0.25">
      <c r="A4050"/>
      <c r="B4050"/>
      <c r="C4050"/>
      <c r="D4050"/>
      <c r="E4050"/>
      <c r="F4050"/>
      <c r="G4050"/>
      <c r="H4050"/>
      <c r="I4050"/>
      <c r="J4050"/>
      <c r="K4050"/>
      <c r="L4050"/>
      <c r="M4050" s="2"/>
      <c r="N4050" s="2"/>
      <c r="O4050" s="2"/>
      <c r="P4050" s="2"/>
      <c r="Q4050" s="2"/>
      <c r="R4050" s="2"/>
      <c r="S4050" s="2"/>
      <c r="T4050" s="2"/>
      <c r="U4050" s="2"/>
      <c r="V4050" s="2"/>
    </row>
    <row r="4051" spans="1:22" s="127" customFormat="1" x14ac:dyDescent="0.25">
      <c r="A4051"/>
      <c r="B4051"/>
      <c r="C4051"/>
      <c r="D4051"/>
      <c r="E4051"/>
      <c r="F4051"/>
      <c r="G4051"/>
      <c r="H4051"/>
      <c r="I4051"/>
      <c r="J4051"/>
      <c r="K4051"/>
      <c r="L4051"/>
      <c r="M4051" s="2"/>
      <c r="N4051" s="2"/>
      <c r="O4051" s="2"/>
      <c r="P4051" s="2"/>
      <c r="Q4051" s="2"/>
      <c r="R4051" s="2"/>
      <c r="S4051" s="2"/>
      <c r="T4051" s="2"/>
      <c r="U4051" s="2"/>
      <c r="V4051" s="2"/>
    </row>
    <row r="4052" spans="1:22" s="127" customFormat="1" x14ac:dyDescent="0.25">
      <c r="A4052"/>
      <c r="B4052"/>
      <c r="C4052"/>
      <c r="D4052"/>
      <c r="E4052"/>
      <c r="F4052"/>
      <c r="G4052"/>
      <c r="H4052"/>
      <c r="I4052"/>
      <c r="J4052"/>
      <c r="K4052"/>
      <c r="L4052"/>
      <c r="M4052" s="2"/>
      <c r="N4052" s="2"/>
      <c r="O4052" s="2"/>
      <c r="P4052" s="2"/>
      <c r="Q4052" s="2"/>
      <c r="R4052" s="2"/>
      <c r="S4052" s="2"/>
      <c r="T4052" s="2"/>
      <c r="U4052" s="2"/>
      <c r="V4052" s="2"/>
    </row>
    <row r="4053" spans="1:22" s="127" customFormat="1" x14ac:dyDescent="0.25">
      <c r="A4053"/>
      <c r="B4053"/>
      <c r="C4053"/>
      <c r="D4053"/>
      <c r="E4053"/>
      <c r="F4053"/>
      <c r="G4053"/>
      <c r="H4053"/>
      <c r="I4053"/>
      <c r="J4053"/>
      <c r="K4053"/>
      <c r="L4053"/>
      <c r="M4053" s="2"/>
      <c r="N4053" s="2"/>
      <c r="O4053" s="2"/>
      <c r="P4053" s="2"/>
      <c r="Q4053" s="2"/>
      <c r="R4053" s="2"/>
      <c r="S4053" s="2"/>
      <c r="T4053" s="2"/>
      <c r="U4053" s="2"/>
      <c r="V4053" s="2"/>
    </row>
    <row r="4054" spans="1:22" s="127" customFormat="1" x14ac:dyDescent="0.25">
      <c r="A4054"/>
      <c r="B4054"/>
      <c r="C4054"/>
      <c r="D4054"/>
      <c r="E4054"/>
      <c r="F4054"/>
      <c r="G4054"/>
      <c r="H4054"/>
      <c r="I4054"/>
      <c r="J4054"/>
      <c r="K4054"/>
      <c r="L4054"/>
      <c r="M4054" s="2"/>
      <c r="N4054" s="2"/>
      <c r="O4054" s="2"/>
      <c r="P4054" s="2"/>
      <c r="Q4054" s="2"/>
      <c r="R4054" s="2"/>
      <c r="S4054" s="2"/>
      <c r="T4054" s="2"/>
      <c r="U4054" s="2"/>
      <c r="V4054" s="2"/>
    </row>
    <row r="4055" spans="1:22" s="127" customFormat="1" x14ac:dyDescent="0.25">
      <c r="A4055"/>
      <c r="B4055"/>
      <c r="C4055"/>
      <c r="D4055"/>
      <c r="E4055"/>
      <c r="F4055"/>
      <c r="G4055"/>
      <c r="H4055"/>
      <c r="I4055"/>
      <c r="J4055"/>
      <c r="K4055"/>
      <c r="L4055"/>
      <c r="M4055" s="2"/>
      <c r="N4055" s="2"/>
      <c r="O4055" s="2"/>
      <c r="P4055" s="2"/>
      <c r="Q4055" s="2"/>
      <c r="R4055" s="2"/>
      <c r="S4055" s="2"/>
      <c r="T4055" s="2"/>
      <c r="U4055" s="2"/>
      <c r="V4055" s="2"/>
    </row>
    <row r="4056" spans="1:22" s="127" customFormat="1" x14ac:dyDescent="0.25">
      <c r="A4056"/>
      <c r="B4056"/>
      <c r="C4056"/>
      <c r="D4056"/>
      <c r="E4056"/>
      <c r="F4056"/>
      <c r="G4056"/>
      <c r="H4056"/>
      <c r="I4056"/>
      <c r="J4056"/>
      <c r="K4056"/>
      <c r="L4056"/>
      <c r="M4056" s="2"/>
      <c r="N4056" s="2"/>
      <c r="O4056" s="2"/>
      <c r="P4056" s="2"/>
      <c r="Q4056" s="2"/>
      <c r="R4056" s="2"/>
      <c r="S4056" s="2"/>
      <c r="T4056" s="2"/>
      <c r="U4056" s="2"/>
      <c r="V4056" s="2"/>
    </row>
    <row r="4057" spans="1:22" s="127" customFormat="1" x14ac:dyDescent="0.25">
      <c r="A4057"/>
      <c r="B4057"/>
      <c r="C4057"/>
      <c r="D4057"/>
      <c r="E4057"/>
      <c r="F4057"/>
      <c r="G4057"/>
      <c r="H4057"/>
      <c r="I4057"/>
      <c r="J4057"/>
      <c r="K4057"/>
      <c r="L4057"/>
      <c r="M4057" s="2"/>
      <c r="N4057" s="2"/>
      <c r="O4057" s="2"/>
      <c r="P4057" s="2"/>
      <c r="Q4057" s="2"/>
      <c r="R4057" s="2"/>
      <c r="S4057" s="2"/>
      <c r="T4057" s="2"/>
      <c r="U4057" s="2"/>
      <c r="V4057" s="2"/>
    </row>
    <row r="4058" spans="1:22" s="127" customFormat="1" x14ac:dyDescent="0.25">
      <c r="A4058"/>
      <c r="B4058"/>
      <c r="C4058"/>
      <c r="D4058"/>
      <c r="E4058"/>
      <c r="F4058"/>
      <c r="G4058"/>
      <c r="H4058"/>
      <c r="I4058"/>
      <c r="J4058"/>
      <c r="K4058"/>
      <c r="L4058"/>
      <c r="M4058" s="2"/>
      <c r="N4058" s="2"/>
      <c r="O4058" s="2"/>
      <c r="P4058" s="2"/>
      <c r="Q4058" s="2"/>
      <c r="R4058" s="2"/>
      <c r="S4058" s="2"/>
      <c r="T4058" s="2"/>
      <c r="U4058" s="2"/>
      <c r="V4058" s="2"/>
    </row>
    <row r="4059" spans="1:22" s="127" customFormat="1" x14ac:dyDescent="0.25">
      <c r="A4059"/>
      <c r="B4059"/>
      <c r="C4059"/>
      <c r="D4059"/>
      <c r="E4059"/>
      <c r="F4059"/>
      <c r="G4059"/>
      <c r="H4059"/>
      <c r="I4059"/>
      <c r="J4059"/>
      <c r="K4059"/>
      <c r="L4059"/>
      <c r="M4059" s="2"/>
      <c r="N4059" s="2"/>
      <c r="O4059" s="2"/>
      <c r="P4059" s="2"/>
      <c r="Q4059" s="2"/>
      <c r="R4059" s="2"/>
      <c r="S4059" s="2"/>
      <c r="T4059" s="2"/>
      <c r="U4059" s="2"/>
      <c r="V4059" s="2"/>
    </row>
    <row r="4060" spans="1:22" s="127" customFormat="1" x14ac:dyDescent="0.25">
      <c r="A4060"/>
      <c r="B4060"/>
      <c r="C4060"/>
      <c r="D4060"/>
      <c r="E4060"/>
      <c r="F4060"/>
      <c r="G4060"/>
      <c r="H4060"/>
      <c r="I4060"/>
      <c r="J4060"/>
      <c r="K4060"/>
      <c r="L4060"/>
      <c r="M4060" s="2"/>
      <c r="N4060" s="2"/>
      <c r="O4060" s="2"/>
      <c r="P4060" s="2"/>
      <c r="Q4060" s="2"/>
      <c r="R4060" s="2"/>
      <c r="S4060" s="2"/>
      <c r="T4060" s="2"/>
      <c r="U4060" s="2"/>
      <c r="V4060" s="2"/>
    </row>
    <row r="4061" spans="1:22" s="127" customFormat="1" x14ac:dyDescent="0.25">
      <c r="A4061"/>
      <c r="B4061"/>
      <c r="C4061"/>
      <c r="D4061"/>
      <c r="E4061"/>
      <c r="F4061"/>
      <c r="G4061"/>
      <c r="H4061"/>
      <c r="I4061"/>
      <c r="J4061"/>
      <c r="K4061"/>
      <c r="L4061"/>
      <c r="M4061" s="2"/>
      <c r="N4061" s="2"/>
      <c r="O4061" s="2"/>
      <c r="P4061" s="2"/>
      <c r="Q4061" s="2"/>
      <c r="R4061" s="2"/>
      <c r="S4061" s="2"/>
      <c r="T4061" s="2"/>
      <c r="U4061" s="2"/>
      <c r="V4061" s="2"/>
    </row>
    <row r="4062" spans="1:22" s="127" customFormat="1" x14ac:dyDescent="0.25">
      <c r="A4062"/>
      <c r="B4062"/>
      <c r="C4062"/>
      <c r="D4062"/>
      <c r="E4062"/>
      <c r="F4062"/>
      <c r="G4062"/>
      <c r="H4062"/>
      <c r="I4062"/>
      <c r="J4062"/>
      <c r="K4062"/>
      <c r="L4062"/>
      <c r="M4062" s="2"/>
      <c r="N4062" s="2"/>
      <c r="O4062" s="2"/>
      <c r="P4062" s="2"/>
      <c r="Q4062" s="2"/>
      <c r="R4062" s="2"/>
      <c r="S4062" s="2"/>
      <c r="T4062" s="2"/>
      <c r="U4062" s="2"/>
      <c r="V4062" s="2"/>
    </row>
    <row r="4063" spans="1:22" s="127" customFormat="1" x14ac:dyDescent="0.25">
      <c r="A4063"/>
      <c r="B4063"/>
      <c r="C4063"/>
      <c r="D4063"/>
      <c r="E4063"/>
      <c r="F4063"/>
      <c r="G4063"/>
      <c r="H4063"/>
      <c r="I4063"/>
      <c r="J4063"/>
      <c r="K4063"/>
      <c r="L4063"/>
      <c r="M4063" s="2"/>
      <c r="N4063" s="2"/>
      <c r="O4063" s="2"/>
      <c r="P4063" s="2"/>
      <c r="Q4063" s="2"/>
      <c r="R4063" s="2"/>
      <c r="S4063" s="2"/>
      <c r="T4063" s="2"/>
      <c r="U4063" s="2"/>
      <c r="V4063" s="2"/>
    </row>
    <row r="4064" spans="1:22" s="127" customFormat="1" x14ac:dyDescent="0.25">
      <c r="A4064"/>
      <c r="B4064"/>
      <c r="C4064"/>
      <c r="D4064"/>
      <c r="E4064"/>
      <c r="F4064"/>
      <c r="G4064"/>
      <c r="H4064"/>
      <c r="I4064"/>
      <c r="J4064"/>
      <c r="K4064"/>
      <c r="L4064"/>
      <c r="M4064" s="2"/>
      <c r="N4064" s="2"/>
      <c r="O4064" s="2"/>
      <c r="P4064" s="2"/>
      <c r="Q4064" s="2"/>
      <c r="R4064" s="2"/>
      <c r="S4064" s="2"/>
      <c r="T4064" s="2"/>
      <c r="U4064" s="2"/>
      <c r="V4064" s="2"/>
    </row>
    <row r="4065" spans="1:22" s="127" customFormat="1" x14ac:dyDescent="0.25">
      <c r="A4065"/>
      <c r="B4065"/>
      <c r="C4065"/>
      <c r="D4065"/>
      <c r="E4065"/>
      <c r="F4065"/>
      <c r="G4065"/>
      <c r="H4065"/>
      <c r="I4065"/>
      <c r="J4065"/>
      <c r="K4065"/>
      <c r="L4065"/>
      <c r="M4065" s="2"/>
      <c r="N4065" s="2"/>
      <c r="O4065" s="2"/>
      <c r="P4065" s="2"/>
      <c r="Q4065" s="2"/>
      <c r="R4065" s="2"/>
      <c r="S4065" s="2"/>
      <c r="T4065" s="2"/>
      <c r="U4065" s="2"/>
      <c r="V4065" s="2"/>
    </row>
    <row r="4066" spans="1:22" s="127" customFormat="1" x14ac:dyDescent="0.25">
      <c r="A4066"/>
      <c r="B4066"/>
      <c r="C4066"/>
      <c r="D4066"/>
      <c r="E4066"/>
      <c r="F4066"/>
      <c r="G4066"/>
      <c r="H4066"/>
      <c r="I4066"/>
      <c r="J4066"/>
      <c r="K4066"/>
      <c r="L4066"/>
      <c r="M4066" s="2"/>
      <c r="N4066" s="2"/>
      <c r="O4066" s="2"/>
      <c r="P4066" s="2"/>
      <c r="Q4066" s="2"/>
      <c r="R4066" s="2"/>
      <c r="S4066" s="2"/>
      <c r="T4066" s="2"/>
      <c r="U4066" s="2"/>
      <c r="V4066" s="2"/>
    </row>
    <row r="4067" spans="1:22" s="127" customFormat="1" x14ac:dyDescent="0.25">
      <c r="A4067"/>
      <c r="B4067"/>
      <c r="C4067"/>
      <c r="D4067"/>
      <c r="E4067"/>
      <c r="F4067"/>
      <c r="G4067"/>
      <c r="H4067"/>
      <c r="I4067"/>
      <c r="J4067"/>
      <c r="K4067"/>
      <c r="L4067"/>
      <c r="M4067" s="2"/>
      <c r="N4067" s="2"/>
      <c r="O4067" s="2"/>
      <c r="P4067" s="2"/>
      <c r="Q4067" s="2"/>
      <c r="R4067" s="2"/>
      <c r="S4067" s="2"/>
      <c r="T4067" s="2"/>
      <c r="U4067" s="2"/>
      <c r="V4067" s="2"/>
    </row>
    <row r="4068" spans="1:22" s="127" customFormat="1" x14ac:dyDescent="0.25">
      <c r="A4068"/>
      <c r="B4068"/>
      <c r="C4068"/>
      <c r="D4068"/>
      <c r="E4068"/>
      <c r="F4068"/>
      <c r="G4068"/>
      <c r="H4068"/>
      <c r="I4068"/>
      <c r="J4068"/>
      <c r="K4068"/>
      <c r="L4068"/>
      <c r="M4068" s="2"/>
      <c r="N4068" s="2"/>
      <c r="O4068" s="2"/>
      <c r="P4068" s="2"/>
      <c r="Q4068" s="2"/>
      <c r="R4068" s="2"/>
      <c r="S4068" s="2"/>
      <c r="T4068" s="2"/>
      <c r="U4068" s="2"/>
      <c r="V4068" s="2"/>
    </row>
    <row r="4069" spans="1:22" s="127" customFormat="1" x14ac:dyDescent="0.25">
      <c r="A4069"/>
      <c r="B4069"/>
      <c r="C4069"/>
      <c r="D4069"/>
      <c r="E4069"/>
      <c r="F4069"/>
      <c r="G4069"/>
      <c r="H4069"/>
      <c r="I4069"/>
      <c r="J4069"/>
      <c r="K4069"/>
      <c r="L4069"/>
      <c r="M4069" s="2"/>
      <c r="N4069" s="2"/>
      <c r="O4069" s="2"/>
      <c r="P4069" s="2"/>
      <c r="Q4069" s="2"/>
      <c r="R4069" s="2"/>
      <c r="S4069" s="2"/>
      <c r="T4069" s="2"/>
      <c r="U4069" s="2"/>
      <c r="V4069" s="2"/>
    </row>
    <row r="4070" spans="1:22" s="127" customFormat="1" x14ac:dyDescent="0.25">
      <c r="A4070"/>
      <c r="B4070"/>
      <c r="C4070"/>
      <c r="D4070"/>
      <c r="E4070"/>
      <c r="F4070"/>
      <c r="G4070"/>
      <c r="H4070"/>
      <c r="I4070"/>
      <c r="J4070"/>
      <c r="K4070"/>
      <c r="L4070"/>
      <c r="M4070" s="2"/>
      <c r="N4070" s="2"/>
      <c r="O4070" s="2"/>
      <c r="P4070" s="2"/>
      <c r="Q4070" s="2"/>
      <c r="R4070" s="2"/>
      <c r="S4070" s="2"/>
      <c r="T4070" s="2"/>
      <c r="U4070" s="2"/>
      <c r="V4070" s="2"/>
    </row>
    <row r="4071" spans="1:22" s="127" customFormat="1" x14ac:dyDescent="0.25">
      <c r="A4071"/>
      <c r="B4071"/>
      <c r="C4071"/>
      <c r="D4071"/>
      <c r="E4071"/>
      <c r="F4071"/>
      <c r="G4071"/>
      <c r="H4071"/>
      <c r="I4071"/>
      <c r="J4071"/>
      <c r="K4071"/>
      <c r="L4071"/>
      <c r="M4071" s="2"/>
      <c r="N4071" s="2"/>
      <c r="O4071" s="2"/>
      <c r="P4071" s="2"/>
      <c r="Q4071" s="2"/>
      <c r="R4071" s="2"/>
      <c r="S4071" s="2"/>
      <c r="T4071" s="2"/>
      <c r="U4071" s="2"/>
      <c r="V4071" s="2"/>
    </row>
    <row r="4072" spans="1:22" s="127" customFormat="1" x14ac:dyDescent="0.25">
      <c r="A4072"/>
      <c r="B4072"/>
      <c r="C4072"/>
      <c r="D4072"/>
      <c r="E4072"/>
      <c r="F4072"/>
      <c r="G4072"/>
      <c r="H4072"/>
      <c r="I4072"/>
      <c r="J4072"/>
      <c r="K4072"/>
      <c r="L4072"/>
      <c r="M4072" s="2"/>
      <c r="N4072" s="2"/>
      <c r="O4072" s="2"/>
      <c r="P4072" s="2"/>
      <c r="Q4072" s="2"/>
      <c r="R4072" s="2"/>
      <c r="S4072" s="2"/>
      <c r="T4072" s="2"/>
      <c r="U4072" s="2"/>
      <c r="V4072" s="2"/>
    </row>
    <row r="4073" spans="1:22" s="127" customFormat="1" x14ac:dyDescent="0.25">
      <c r="A4073"/>
      <c r="B4073"/>
      <c r="C4073"/>
      <c r="D4073"/>
      <c r="E4073"/>
      <c r="F4073"/>
      <c r="G4073"/>
      <c r="H4073"/>
      <c r="I4073"/>
      <c r="J4073"/>
      <c r="K4073"/>
      <c r="L4073"/>
      <c r="M4073" s="2"/>
      <c r="N4073" s="2"/>
      <c r="O4073" s="2"/>
      <c r="P4073" s="2"/>
      <c r="Q4073" s="2"/>
      <c r="R4073" s="2"/>
      <c r="S4073" s="2"/>
      <c r="T4073" s="2"/>
      <c r="U4073" s="2"/>
      <c r="V4073" s="2"/>
    </row>
    <row r="4074" spans="1:22" s="127" customFormat="1" x14ac:dyDescent="0.25">
      <c r="A4074"/>
      <c r="B4074"/>
      <c r="C4074"/>
      <c r="D4074"/>
      <c r="E4074"/>
      <c r="F4074"/>
      <c r="G4074"/>
      <c r="H4074"/>
      <c r="I4074"/>
      <c r="J4074"/>
      <c r="K4074"/>
      <c r="L4074"/>
      <c r="M4074" s="2"/>
      <c r="N4074" s="2"/>
      <c r="O4074" s="2"/>
      <c r="P4074" s="2"/>
      <c r="Q4074" s="2"/>
      <c r="R4074" s="2"/>
      <c r="S4074" s="2"/>
      <c r="T4074" s="2"/>
      <c r="U4074" s="2"/>
      <c r="V4074" s="2"/>
    </row>
    <row r="4075" spans="1:22" s="127" customFormat="1" x14ac:dyDescent="0.25">
      <c r="A4075"/>
      <c r="B4075"/>
      <c r="C4075"/>
      <c r="D4075"/>
      <c r="E4075"/>
      <c r="F4075"/>
      <c r="G4075"/>
      <c r="H4075"/>
      <c r="I4075"/>
      <c r="J4075"/>
      <c r="K4075"/>
      <c r="L4075"/>
      <c r="M4075" s="2"/>
      <c r="N4075" s="2"/>
      <c r="O4075" s="2"/>
      <c r="P4075" s="2"/>
      <c r="Q4075" s="2"/>
      <c r="R4075" s="2"/>
      <c r="S4075" s="2"/>
      <c r="T4075" s="2"/>
      <c r="U4075" s="2"/>
      <c r="V4075" s="2"/>
    </row>
    <row r="4076" spans="1:22" s="127" customFormat="1" x14ac:dyDescent="0.25">
      <c r="A4076"/>
      <c r="B4076"/>
      <c r="C4076"/>
      <c r="D4076"/>
      <c r="E4076"/>
      <c r="F4076"/>
      <c r="G4076"/>
      <c r="H4076"/>
      <c r="I4076"/>
      <c r="J4076"/>
      <c r="K4076"/>
      <c r="L4076"/>
      <c r="M4076" s="2"/>
      <c r="N4076" s="2"/>
      <c r="O4076" s="2"/>
      <c r="P4076" s="2"/>
      <c r="Q4076" s="2"/>
      <c r="R4076" s="2"/>
      <c r="S4076" s="2"/>
      <c r="T4076" s="2"/>
      <c r="U4076" s="2"/>
      <c r="V4076" s="2"/>
    </row>
    <row r="4077" spans="1:22" s="127" customFormat="1" x14ac:dyDescent="0.25">
      <c r="A4077"/>
      <c r="B4077"/>
      <c r="C4077"/>
      <c r="D4077"/>
      <c r="E4077"/>
      <c r="F4077"/>
      <c r="G4077"/>
      <c r="H4077"/>
      <c r="I4077"/>
      <c r="J4077"/>
      <c r="K4077"/>
      <c r="L4077"/>
      <c r="M4077" s="2"/>
      <c r="N4077" s="2"/>
      <c r="O4077" s="2"/>
      <c r="P4077" s="2"/>
      <c r="Q4077" s="2"/>
      <c r="R4077" s="2"/>
      <c r="S4077" s="2"/>
      <c r="T4077" s="2"/>
      <c r="U4077" s="2"/>
      <c r="V4077" s="2"/>
    </row>
    <row r="4078" spans="1:22" s="127" customFormat="1" x14ac:dyDescent="0.25">
      <c r="A4078"/>
      <c r="B4078"/>
      <c r="C4078"/>
      <c r="D4078"/>
      <c r="E4078"/>
      <c r="F4078"/>
      <c r="G4078"/>
      <c r="H4078"/>
      <c r="I4078"/>
      <c r="J4078"/>
      <c r="K4078"/>
      <c r="L4078"/>
      <c r="M4078" s="2"/>
      <c r="N4078" s="2"/>
      <c r="O4078" s="2"/>
      <c r="P4078" s="2"/>
      <c r="Q4078" s="2"/>
      <c r="R4078" s="2"/>
      <c r="S4078" s="2"/>
      <c r="T4078" s="2"/>
      <c r="U4078" s="2"/>
      <c r="V4078" s="2"/>
    </row>
    <row r="4079" spans="1:22" s="127" customFormat="1" x14ac:dyDescent="0.25">
      <c r="A4079"/>
      <c r="B4079"/>
      <c r="C4079"/>
      <c r="D4079"/>
      <c r="E4079"/>
      <c r="F4079"/>
      <c r="G4079"/>
      <c r="H4079"/>
      <c r="I4079"/>
      <c r="J4079"/>
      <c r="K4079"/>
      <c r="L4079"/>
      <c r="M4079" s="2"/>
      <c r="N4079" s="2"/>
      <c r="O4079" s="2"/>
      <c r="P4079" s="2"/>
      <c r="Q4079" s="2"/>
      <c r="R4079" s="2"/>
      <c r="S4079" s="2"/>
      <c r="T4079" s="2"/>
      <c r="U4079" s="2"/>
      <c r="V4079" s="2"/>
    </row>
    <row r="4080" spans="1:22" s="127" customFormat="1" x14ac:dyDescent="0.25">
      <c r="A4080"/>
      <c r="B4080"/>
      <c r="C4080"/>
      <c r="D4080"/>
      <c r="E4080"/>
      <c r="F4080"/>
      <c r="G4080"/>
      <c r="H4080"/>
      <c r="I4080"/>
      <c r="J4080"/>
      <c r="K4080"/>
      <c r="L4080"/>
      <c r="M4080" s="2"/>
      <c r="N4080" s="2"/>
      <c r="O4080" s="2"/>
      <c r="P4080" s="2"/>
      <c r="Q4080" s="2"/>
      <c r="R4080" s="2"/>
      <c r="S4080" s="2"/>
      <c r="T4080" s="2"/>
      <c r="U4080" s="2"/>
      <c r="V4080" s="2"/>
    </row>
    <row r="4081" spans="1:22" s="127" customFormat="1" x14ac:dyDescent="0.25">
      <c r="A4081"/>
      <c r="B4081"/>
      <c r="C4081"/>
      <c r="D4081"/>
      <c r="E4081"/>
      <c r="F4081"/>
      <c r="G4081"/>
      <c r="H4081"/>
      <c r="I4081"/>
      <c r="J4081"/>
      <c r="K4081"/>
      <c r="L4081"/>
      <c r="M4081" s="2"/>
      <c r="N4081" s="2"/>
      <c r="O4081" s="2"/>
      <c r="P4081" s="2"/>
      <c r="Q4081" s="2"/>
      <c r="R4081" s="2"/>
      <c r="S4081" s="2"/>
      <c r="T4081" s="2"/>
      <c r="U4081" s="2"/>
      <c r="V4081" s="2"/>
    </row>
    <row r="4082" spans="1:22" s="127" customFormat="1" x14ac:dyDescent="0.25">
      <c r="A4082"/>
      <c r="B4082"/>
      <c r="C4082"/>
      <c r="D4082"/>
      <c r="E4082"/>
      <c r="F4082"/>
      <c r="G4082"/>
      <c r="H4082"/>
      <c r="I4082"/>
      <c r="J4082"/>
      <c r="K4082"/>
      <c r="L4082"/>
      <c r="M4082" s="2"/>
      <c r="N4082" s="2"/>
      <c r="O4082" s="2"/>
      <c r="P4082" s="2"/>
      <c r="Q4082" s="2"/>
      <c r="R4082" s="2"/>
      <c r="S4082" s="2"/>
      <c r="T4082" s="2"/>
      <c r="U4082" s="2"/>
      <c r="V4082" s="2"/>
    </row>
    <row r="4083" spans="1:22" s="127" customFormat="1" x14ac:dyDescent="0.25">
      <c r="A4083"/>
      <c r="B4083"/>
      <c r="C4083"/>
      <c r="D4083"/>
      <c r="E4083"/>
      <c r="F4083"/>
      <c r="G4083"/>
      <c r="H4083"/>
      <c r="I4083"/>
      <c r="J4083"/>
      <c r="K4083"/>
      <c r="L4083"/>
      <c r="M4083" s="2"/>
      <c r="N4083" s="2"/>
      <c r="O4083" s="2"/>
      <c r="P4083" s="2"/>
      <c r="Q4083" s="2"/>
      <c r="R4083" s="2"/>
      <c r="S4083" s="2"/>
      <c r="T4083" s="2"/>
      <c r="U4083" s="2"/>
      <c r="V4083" s="2"/>
    </row>
    <row r="4084" spans="1:22" s="127" customFormat="1" x14ac:dyDescent="0.25">
      <c r="A4084"/>
      <c r="B4084"/>
      <c r="C4084"/>
      <c r="D4084"/>
      <c r="E4084"/>
      <c r="F4084"/>
      <c r="G4084"/>
      <c r="H4084"/>
      <c r="I4084"/>
      <c r="J4084"/>
      <c r="K4084"/>
      <c r="L4084"/>
      <c r="M4084" s="2"/>
      <c r="N4084" s="2"/>
      <c r="O4084" s="2"/>
      <c r="P4084" s="2"/>
      <c r="Q4084" s="2"/>
      <c r="R4084" s="2"/>
      <c r="S4084" s="2"/>
      <c r="T4084" s="2"/>
      <c r="U4084" s="2"/>
      <c r="V4084" s="2"/>
    </row>
    <row r="4085" spans="1:22" s="127" customFormat="1" x14ac:dyDescent="0.25">
      <c r="A4085"/>
      <c r="B4085"/>
      <c r="C4085"/>
      <c r="D4085"/>
      <c r="E4085"/>
      <c r="F4085"/>
      <c r="G4085"/>
      <c r="H4085"/>
      <c r="I4085"/>
      <c r="J4085"/>
      <c r="K4085"/>
      <c r="L4085"/>
      <c r="M4085" s="2"/>
      <c r="N4085" s="2"/>
      <c r="O4085" s="2"/>
      <c r="P4085" s="2"/>
      <c r="Q4085" s="2"/>
      <c r="R4085" s="2"/>
      <c r="S4085" s="2"/>
      <c r="T4085" s="2"/>
      <c r="U4085" s="2"/>
      <c r="V4085" s="2"/>
    </row>
    <row r="4086" spans="1:22" s="127" customFormat="1" x14ac:dyDescent="0.25">
      <c r="A4086"/>
      <c r="B4086"/>
      <c r="C4086"/>
      <c r="D4086"/>
      <c r="E4086"/>
      <c r="F4086"/>
      <c r="G4086"/>
      <c r="H4086"/>
      <c r="I4086"/>
      <c r="J4086"/>
      <c r="K4086"/>
      <c r="L4086"/>
      <c r="M4086" s="2"/>
      <c r="N4086" s="2"/>
      <c r="O4086" s="2"/>
      <c r="P4086" s="2"/>
      <c r="Q4086" s="2"/>
      <c r="R4086" s="2"/>
      <c r="S4086" s="2"/>
      <c r="T4086" s="2"/>
      <c r="U4086" s="2"/>
      <c r="V4086" s="2"/>
    </row>
    <row r="4087" spans="1:22" s="127" customFormat="1" x14ac:dyDescent="0.25">
      <c r="A4087"/>
      <c r="B4087"/>
      <c r="C4087"/>
      <c r="D4087"/>
      <c r="E4087"/>
      <c r="F4087"/>
      <c r="G4087"/>
      <c r="H4087"/>
      <c r="I4087"/>
      <c r="J4087"/>
      <c r="K4087"/>
      <c r="L4087"/>
      <c r="M4087" s="2"/>
      <c r="N4087" s="2"/>
      <c r="O4087" s="2"/>
      <c r="P4087" s="2"/>
      <c r="Q4087" s="2"/>
      <c r="R4087" s="2"/>
      <c r="S4087" s="2"/>
      <c r="T4087" s="2"/>
      <c r="U4087" s="2"/>
      <c r="V4087" s="2"/>
    </row>
    <row r="4088" spans="1:22" s="127" customFormat="1" x14ac:dyDescent="0.25">
      <c r="A4088"/>
      <c r="B4088"/>
      <c r="C4088"/>
      <c r="D4088"/>
      <c r="E4088"/>
      <c r="F4088"/>
      <c r="G4088"/>
      <c r="H4088"/>
      <c r="I4088"/>
      <c r="J4088"/>
      <c r="K4088"/>
      <c r="L4088"/>
      <c r="M4088" s="2"/>
      <c r="N4088" s="2"/>
      <c r="O4088" s="2"/>
      <c r="P4088" s="2"/>
      <c r="Q4088" s="2"/>
      <c r="R4088" s="2"/>
      <c r="S4088" s="2"/>
      <c r="T4088" s="2"/>
      <c r="U4088" s="2"/>
      <c r="V4088" s="2"/>
    </row>
    <row r="4089" spans="1:22" s="127" customFormat="1" x14ac:dyDescent="0.25">
      <c r="A4089"/>
      <c r="B4089"/>
      <c r="C4089"/>
      <c r="D4089"/>
      <c r="E4089"/>
      <c r="F4089"/>
      <c r="G4089"/>
      <c r="H4089"/>
      <c r="I4089"/>
      <c r="J4089"/>
      <c r="K4089"/>
      <c r="L4089"/>
      <c r="M4089" s="2"/>
      <c r="N4089" s="2"/>
      <c r="O4089" s="2"/>
      <c r="P4089" s="2"/>
      <c r="Q4089" s="2"/>
      <c r="R4089" s="2"/>
      <c r="S4089" s="2"/>
      <c r="T4089" s="2"/>
      <c r="U4089" s="2"/>
      <c r="V4089" s="2"/>
    </row>
    <row r="4090" spans="1:22" s="127" customFormat="1" x14ac:dyDescent="0.25">
      <c r="A4090"/>
      <c r="B4090"/>
      <c r="C4090"/>
      <c r="D4090"/>
      <c r="E4090"/>
      <c r="F4090"/>
      <c r="G4090"/>
      <c r="H4090"/>
      <c r="I4090"/>
      <c r="J4090"/>
      <c r="K4090"/>
      <c r="L4090"/>
      <c r="M4090" s="2"/>
      <c r="N4090" s="2"/>
      <c r="O4090" s="2"/>
      <c r="P4090" s="2"/>
      <c r="Q4090" s="2"/>
      <c r="R4090" s="2"/>
      <c r="S4090" s="2"/>
      <c r="T4090" s="2"/>
      <c r="U4090" s="2"/>
      <c r="V4090" s="2"/>
    </row>
    <row r="4091" spans="1:22" s="127" customFormat="1" x14ac:dyDescent="0.25">
      <c r="A4091"/>
      <c r="B4091"/>
      <c r="C4091"/>
      <c r="D4091"/>
      <c r="E4091"/>
      <c r="F4091"/>
      <c r="G4091"/>
      <c r="H4091"/>
      <c r="I4091"/>
      <c r="J4091"/>
      <c r="K4091"/>
      <c r="L4091"/>
      <c r="M4091" s="2"/>
      <c r="N4091" s="2"/>
      <c r="O4091" s="2"/>
      <c r="P4091" s="2"/>
      <c r="Q4091" s="2"/>
      <c r="R4091" s="2"/>
      <c r="S4091" s="2"/>
      <c r="T4091" s="2"/>
      <c r="U4091" s="2"/>
      <c r="V4091" s="2"/>
    </row>
    <row r="4092" spans="1:22" s="127" customFormat="1" x14ac:dyDescent="0.25">
      <c r="A4092"/>
      <c r="B4092"/>
      <c r="C4092"/>
      <c r="D4092"/>
      <c r="E4092"/>
      <c r="F4092"/>
      <c r="G4092"/>
      <c r="H4092"/>
      <c r="I4092"/>
      <c r="J4092"/>
      <c r="K4092"/>
      <c r="L4092"/>
      <c r="M4092" s="2"/>
      <c r="N4092" s="2"/>
      <c r="O4092" s="2"/>
      <c r="P4092" s="2"/>
      <c r="Q4092" s="2"/>
      <c r="R4092" s="2"/>
      <c r="S4092" s="2"/>
      <c r="T4092" s="2"/>
      <c r="U4092" s="2"/>
      <c r="V4092" s="2"/>
    </row>
    <row r="4093" spans="1:22" s="127" customFormat="1" x14ac:dyDescent="0.25">
      <c r="A4093"/>
      <c r="B4093"/>
      <c r="C4093"/>
      <c r="D4093"/>
      <c r="E4093"/>
      <c r="F4093"/>
      <c r="G4093"/>
      <c r="H4093"/>
      <c r="I4093"/>
      <c r="J4093"/>
      <c r="K4093"/>
      <c r="L4093"/>
      <c r="M4093" s="2"/>
      <c r="N4093" s="2"/>
      <c r="O4093" s="2"/>
      <c r="P4093" s="2"/>
      <c r="Q4093" s="2"/>
      <c r="R4093" s="2"/>
      <c r="S4093" s="2"/>
      <c r="T4093" s="2"/>
      <c r="U4093" s="2"/>
      <c r="V4093" s="2"/>
    </row>
    <row r="4094" spans="1:22" s="127" customFormat="1" x14ac:dyDescent="0.25">
      <c r="A4094"/>
      <c r="B4094"/>
      <c r="C4094"/>
      <c r="D4094"/>
      <c r="E4094"/>
      <c r="F4094"/>
      <c r="G4094"/>
      <c r="H4094"/>
      <c r="I4094"/>
      <c r="J4094"/>
      <c r="K4094"/>
      <c r="L4094"/>
      <c r="M4094" s="2"/>
      <c r="N4094" s="2"/>
      <c r="O4094" s="2"/>
      <c r="P4094" s="2"/>
      <c r="Q4094" s="2"/>
      <c r="R4094" s="2"/>
      <c r="S4094" s="2"/>
      <c r="T4094" s="2"/>
      <c r="U4094" s="2"/>
      <c r="V4094" s="2"/>
    </row>
    <row r="4095" spans="1:22" s="127" customFormat="1" x14ac:dyDescent="0.25">
      <c r="A4095"/>
      <c r="B4095"/>
      <c r="C4095"/>
      <c r="D4095"/>
      <c r="E4095"/>
      <c r="F4095"/>
      <c r="G4095"/>
      <c r="H4095"/>
      <c r="I4095"/>
      <c r="J4095"/>
      <c r="K4095"/>
      <c r="L4095"/>
      <c r="M4095" s="2"/>
      <c r="N4095" s="2"/>
      <c r="O4095" s="2"/>
      <c r="P4095" s="2"/>
      <c r="Q4095" s="2"/>
      <c r="R4095" s="2"/>
      <c r="S4095" s="2"/>
      <c r="T4095" s="2"/>
      <c r="U4095" s="2"/>
      <c r="V4095" s="2"/>
    </row>
    <row r="4096" spans="1:22" s="127" customFormat="1" x14ac:dyDescent="0.25">
      <c r="A4096"/>
      <c r="B4096"/>
      <c r="C4096"/>
      <c r="D4096"/>
      <c r="E4096"/>
      <c r="F4096"/>
      <c r="G4096"/>
      <c r="H4096"/>
      <c r="I4096"/>
      <c r="J4096"/>
      <c r="K4096"/>
      <c r="L4096"/>
      <c r="M4096" s="2"/>
      <c r="N4096" s="2"/>
      <c r="O4096" s="2"/>
      <c r="P4096" s="2"/>
      <c r="Q4096" s="2"/>
      <c r="R4096" s="2"/>
      <c r="S4096" s="2"/>
      <c r="T4096" s="2"/>
      <c r="U4096" s="2"/>
      <c r="V4096" s="2"/>
    </row>
    <row r="4097" spans="1:22" s="127" customFormat="1" x14ac:dyDescent="0.25">
      <c r="A4097"/>
      <c r="B4097"/>
      <c r="C4097"/>
      <c r="D4097"/>
      <c r="E4097"/>
      <c r="F4097"/>
      <c r="G4097"/>
      <c r="H4097"/>
      <c r="I4097"/>
      <c r="J4097"/>
      <c r="K4097"/>
      <c r="L4097"/>
      <c r="M4097" s="2"/>
      <c r="N4097" s="2"/>
      <c r="O4097" s="2"/>
      <c r="P4097" s="2"/>
      <c r="Q4097" s="2"/>
      <c r="R4097" s="2"/>
      <c r="S4097" s="2"/>
      <c r="T4097" s="2"/>
      <c r="U4097" s="2"/>
      <c r="V4097" s="2"/>
    </row>
    <row r="4098" spans="1:22" s="127" customFormat="1" x14ac:dyDescent="0.25">
      <c r="A4098"/>
      <c r="B4098"/>
      <c r="C4098"/>
      <c r="D4098"/>
      <c r="E4098"/>
      <c r="F4098"/>
      <c r="G4098"/>
      <c r="H4098"/>
      <c r="I4098"/>
      <c r="J4098"/>
      <c r="K4098"/>
      <c r="L4098"/>
      <c r="M4098" s="2"/>
      <c r="N4098" s="2"/>
      <c r="O4098" s="2"/>
      <c r="P4098" s="2"/>
      <c r="Q4098" s="2"/>
      <c r="R4098" s="2"/>
      <c r="S4098" s="2"/>
      <c r="T4098" s="2"/>
      <c r="U4098" s="2"/>
      <c r="V4098" s="2"/>
    </row>
    <row r="4099" spans="1:22" s="127" customFormat="1" x14ac:dyDescent="0.25">
      <c r="A4099"/>
      <c r="B4099"/>
      <c r="C4099"/>
      <c r="D4099"/>
      <c r="E4099"/>
      <c r="F4099"/>
      <c r="G4099"/>
      <c r="H4099"/>
      <c r="I4099"/>
      <c r="J4099"/>
      <c r="K4099"/>
      <c r="L4099"/>
      <c r="M4099" s="2"/>
      <c r="N4099" s="2"/>
      <c r="O4099" s="2"/>
      <c r="P4099" s="2"/>
      <c r="Q4099" s="2"/>
      <c r="R4099" s="2"/>
      <c r="S4099" s="2"/>
      <c r="T4099" s="2"/>
      <c r="U4099" s="2"/>
      <c r="V4099" s="2"/>
    </row>
    <row r="4100" spans="1:22" s="127" customFormat="1" x14ac:dyDescent="0.25">
      <c r="A4100"/>
      <c r="B4100"/>
      <c r="C4100"/>
      <c r="D4100"/>
      <c r="E4100"/>
      <c r="F4100"/>
      <c r="G4100"/>
      <c r="H4100"/>
      <c r="I4100"/>
      <c r="J4100"/>
      <c r="K4100"/>
      <c r="L4100"/>
      <c r="M4100" s="2"/>
      <c r="N4100" s="2"/>
      <c r="O4100" s="2"/>
      <c r="P4100" s="2"/>
      <c r="Q4100" s="2"/>
      <c r="R4100" s="2"/>
      <c r="S4100" s="2"/>
      <c r="T4100" s="2"/>
      <c r="U4100" s="2"/>
      <c r="V4100" s="2"/>
    </row>
    <row r="4101" spans="1:22" s="127" customFormat="1" x14ac:dyDescent="0.25">
      <c r="A4101"/>
      <c r="B4101"/>
      <c r="C4101"/>
      <c r="D4101"/>
      <c r="E4101"/>
      <c r="F4101"/>
      <c r="G4101"/>
      <c r="H4101"/>
      <c r="I4101"/>
      <c r="J4101"/>
      <c r="K4101"/>
      <c r="L4101"/>
      <c r="M4101" s="2"/>
      <c r="N4101" s="2"/>
      <c r="O4101" s="2"/>
      <c r="P4101" s="2"/>
      <c r="Q4101" s="2"/>
      <c r="R4101" s="2"/>
      <c r="S4101" s="2"/>
      <c r="T4101" s="2"/>
      <c r="U4101" s="2"/>
      <c r="V4101" s="2"/>
    </row>
    <row r="4102" spans="1:22" s="127" customFormat="1" x14ac:dyDescent="0.25">
      <c r="A4102"/>
      <c r="B4102"/>
      <c r="C4102"/>
      <c r="D4102"/>
      <c r="E4102"/>
      <c r="F4102"/>
      <c r="G4102"/>
      <c r="H4102"/>
      <c r="I4102"/>
      <c r="J4102"/>
      <c r="K4102"/>
      <c r="L4102"/>
      <c r="M4102" s="2"/>
      <c r="N4102" s="2"/>
      <c r="O4102" s="2"/>
      <c r="P4102" s="2"/>
      <c r="Q4102" s="2"/>
      <c r="R4102" s="2"/>
      <c r="S4102" s="2"/>
      <c r="T4102" s="2"/>
      <c r="U4102" s="2"/>
      <c r="V4102" s="2"/>
    </row>
    <row r="4103" spans="1:22" s="127" customFormat="1" x14ac:dyDescent="0.25">
      <c r="A4103"/>
      <c r="B4103"/>
      <c r="C4103"/>
      <c r="D4103"/>
      <c r="E4103"/>
      <c r="F4103"/>
      <c r="G4103"/>
      <c r="H4103"/>
      <c r="I4103"/>
      <c r="J4103"/>
      <c r="K4103"/>
      <c r="L4103"/>
      <c r="M4103" s="2"/>
      <c r="N4103" s="2"/>
      <c r="O4103" s="2"/>
      <c r="P4103" s="2"/>
      <c r="Q4103" s="2"/>
      <c r="R4103" s="2"/>
      <c r="S4103" s="2"/>
      <c r="T4103" s="2"/>
      <c r="U4103" s="2"/>
      <c r="V4103" s="2"/>
    </row>
    <row r="4104" spans="1:22" s="127" customFormat="1" x14ac:dyDescent="0.25">
      <c r="A4104"/>
      <c r="B4104"/>
      <c r="C4104"/>
      <c r="D4104"/>
      <c r="E4104"/>
      <c r="F4104"/>
      <c r="G4104"/>
      <c r="H4104"/>
      <c r="I4104"/>
      <c r="J4104"/>
      <c r="K4104"/>
      <c r="L4104"/>
      <c r="M4104" s="2"/>
      <c r="N4104" s="2"/>
      <c r="O4104" s="2"/>
      <c r="P4104" s="2"/>
      <c r="Q4104" s="2"/>
      <c r="R4104" s="2"/>
      <c r="S4104" s="2"/>
      <c r="T4104" s="2"/>
      <c r="U4104" s="2"/>
      <c r="V4104" s="2"/>
    </row>
    <row r="4105" spans="1:22" s="127" customFormat="1" x14ac:dyDescent="0.25">
      <c r="A4105"/>
      <c r="B4105"/>
      <c r="C4105"/>
      <c r="D4105"/>
      <c r="E4105"/>
      <c r="F4105"/>
      <c r="G4105"/>
      <c r="H4105"/>
      <c r="I4105"/>
      <c r="J4105"/>
      <c r="K4105"/>
      <c r="L4105"/>
      <c r="M4105" s="2"/>
      <c r="N4105" s="2"/>
      <c r="O4105" s="2"/>
      <c r="P4105" s="2"/>
      <c r="Q4105" s="2"/>
      <c r="R4105" s="2"/>
      <c r="S4105" s="2"/>
      <c r="T4105" s="2"/>
      <c r="U4105" s="2"/>
      <c r="V4105" s="2"/>
    </row>
    <row r="4106" spans="1:22" s="127" customFormat="1" x14ac:dyDescent="0.25">
      <c r="A4106"/>
      <c r="B4106"/>
      <c r="C4106"/>
      <c r="D4106"/>
      <c r="E4106"/>
      <c r="F4106"/>
      <c r="G4106"/>
      <c r="H4106"/>
      <c r="I4106"/>
      <c r="J4106"/>
      <c r="K4106"/>
      <c r="L4106"/>
      <c r="M4106" s="2"/>
      <c r="N4106" s="2"/>
      <c r="O4106" s="2"/>
      <c r="P4106" s="2"/>
      <c r="Q4106" s="2"/>
      <c r="R4106" s="2"/>
      <c r="S4106" s="2"/>
      <c r="T4106" s="2"/>
      <c r="U4106" s="2"/>
      <c r="V4106" s="2"/>
    </row>
    <row r="4107" spans="1:22" s="127" customFormat="1" x14ac:dyDescent="0.25">
      <c r="A4107"/>
      <c r="B4107"/>
      <c r="C4107"/>
      <c r="D4107"/>
      <c r="E4107"/>
      <c r="F4107"/>
      <c r="G4107"/>
      <c r="H4107"/>
      <c r="I4107"/>
      <c r="J4107"/>
      <c r="K4107"/>
      <c r="L4107"/>
      <c r="M4107" s="2"/>
      <c r="N4107" s="2"/>
      <c r="O4107" s="2"/>
      <c r="P4107" s="2"/>
      <c r="Q4107" s="2"/>
      <c r="R4107" s="2"/>
      <c r="S4107" s="2"/>
      <c r="T4107" s="2"/>
      <c r="U4107" s="2"/>
      <c r="V4107" s="2"/>
    </row>
    <row r="4108" spans="1:22" s="127" customFormat="1" x14ac:dyDescent="0.25">
      <c r="A4108"/>
      <c r="B4108"/>
      <c r="C4108"/>
      <c r="D4108"/>
      <c r="E4108"/>
      <c r="F4108"/>
      <c r="G4108"/>
      <c r="H4108"/>
      <c r="I4108"/>
      <c r="J4108"/>
      <c r="K4108"/>
      <c r="L4108"/>
      <c r="M4108" s="2"/>
      <c r="N4108" s="2"/>
      <c r="O4108" s="2"/>
      <c r="P4108" s="2"/>
      <c r="Q4108" s="2"/>
      <c r="R4108" s="2"/>
      <c r="S4108" s="2"/>
      <c r="T4108" s="2"/>
      <c r="U4108" s="2"/>
      <c r="V4108" s="2"/>
    </row>
    <row r="4109" spans="1:22" s="127" customFormat="1" x14ac:dyDescent="0.25">
      <c r="A4109"/>
      <c r="B4109"/>
      <c r="C4109"/>
      <c r="D4109"/>
      <c r="E4109"/>
      <c r="F4109"/>
      <c r="G4109"/>
      <c r="H4109"/>
      <c r="I4109"/>
      <c r="J4109"/>
      <c r="K4109"/>
      <c r="L4109"/>
      <c r="M4109" s="2"/>
      <c r="N4109" s="2"/>
      <c r="O4109" s="2"/>
      <c r="P4109" s="2"/>
      <c r="Q4109" s="2"/>
      <c r="R4109" s="2"/>
      <c r="S4109" s="2"/>
      <c r="T4109" s="2"/>
      <c r="U4109" s="2"/>
      <c r="V4109" s="2"/>
    </row>
    <row r="4110" spans="1:22" s="127" customFormat="1" x14ac:dyDescent="0.25">
      <c r="A4110"/>
      <c r="B4110"/>
      <c r="C4110"/>
      <c r="D4110"/>
      <c r="E4110"/>
      <c r="F4110"/>
      <c r="G4110"/>
      <c r="H4110"/>
      <c r="I4110"/>
      <c r="J4110"/>
      <c r="K4110"/>
      <c r="L4110"/>
      <c r="M4110" s="2"/>
      <c r="N4110" s="2"/>
      <c r="O4110" s="2"/>
      <c r="P4110" s="2"/>
      <c r="Q4110" s="2"/>
      <c r="R4110" s="2"/>
      <c r="S4110" s="2"/>
      <c r="T4110" s="2"/>
      <c r="U4110" s="2"/>
      <c r="V4110" s="2"/>
    </row>
    <row r="4111" spans="1:22" s="127" customFormat="1" x14ac:dyDescent="0.25">
      <c r="A4111"/>
      <c r="B4111"/>
      <c r="C4111"/>
      <c r="D4111"/>
      <c r="E4111"/>
      <c r="F4111"/>
      <c r="G4111"/>
      <c r="H4111"/>
      <c r="I4111"/>
      <c r="J4111"/>
      <c r="K4111"/>
      <c r="L4111"/>
      <c r="M4111" s="2"/>
      <c r="N4111" s="2"/>
      <c r="O4111" s="2"/>
      <c r="P4111" s="2"/>
      <c r="Q4111" s="2"/>
      <c r="R4111" s="2"/>
      <c r="S4111" s="2"/>
      <c r="T4111" s="2"/>
      <c r="U4111" s="2"/>
      <c r="V4111" s="2"/>
    </row>
    <row r="4112" spans="1:22" s="127" customFormat="1" x14ac:dyDescent="0.25">
      <c r="A4112"/>
      <c r="B4112"/>
      <c r="C4112"/>
      <c r="D4112"/>
      <c r="E4112"/>
      <c r="F4112"/>
      <c r="G4112"/>
      <c r="H4112"/>
      <c r="I4112"/>
      <c r="J4112"/>
      <c r="K4112"/>
      <c r="L4112"/>
      <c r="M4112" s="2"/>
      <c r="N4112" s="2"/>
      <c r="O4112" s="2"/>
      <c r="P4112" s="2"/>
      <c r="Q4112" s="2"/>
      <c r="R4112" s="2"/>
      <c r="S4112" s="2"/>
      <c r="T4112" s="2"/>
      <c r="U4112" s="2"/>
      <c r="V4112" s="2"/>
    </row>
    <row r="4113" spans="1:22" s="127" customFormat="1" x14ac:dyDescent="0.25">
      <c r="A4113"/>
      <c r="B4113"/>
      <c r="C4113"/>
      <c r="D4113"/>
      <c r="E4113"/>
      <c r="F4113"/>
      <c r="G4113"/>
      <c r="H4113"/>
      <c r="I4113"/>
      <c r="J4113"/>
      <c r="K4113"/>
      <c r="L4113"/>
      <c r="M4113" s="2"/>
      <c r="N4113" s="2"/>
      <c r="O4113" s="2"/>
      <c r="P4113" s="2"/>
      <c r="Q4113" s="2"/>
      <c r="R4113" s="2"/>
      <c r="S4113" s="2"/>
      <c r="T4113" s="2"/>
      <c r="U4113" s="2"/>
      <c r="V4113" s="2"/>
    </row>
    <row r="4114" spans="1:22" s="127" customFormat="1" x14ac:dyDescent="0.25">
      <c r="A4114"/>
      <c r="B4114"/>
      <c r="C4114"/>
      <c r="D4114"/>
      <c r="E4114"/>
      <c r="F4114"/>
      <c r="G4114"/>
      <c r="H4114"/>
      <c r="I4114"/>
      <c r="J4114"/>
      <c r="K4114"/>
      <c r="L4114"/>
      <c r="M4114" s="2"/>
      <c r="N4114" s="2"/>
      <c r="O4114" s="2"/>
      <c r="P4114" s="2"/>
      <c r="Q4114" s="2"/>
      <c r="R4114" s="2"/>
      <c r="S4114" s="2"/>
      <c r="T4114" s="2"/>
      <c r="U4114" s="2"/>
      <c r="V4114" s="2"/>
    </row>
    <row r="4115" spans="1:22" s="127" customFormat="1" x14ac:dyDescent="0.25">
      <c r="A4115"/>
      <c r="B4115"/>
      <c r="C4115"/>
      <c r="D4115"/>
      <c r="E4115"/>
      <c r="F4115"/>
      <c r="G4115"/>
      <c r="H4115"/>
      <c r="I4115"/>
      <c r="J4115"/>
      <c r="K4115"/>
      <c r="L4115"/>
      <c r="M4115" s="2"/>
      <c r="N4115" s="2"/>
      <c r="O4115" s="2"/>
      <c r="P4115" s="2"/>
      <c r="Q4115" s="2"/>
      <c r="R4115" s="2"/>
      <c r="S4115" s="2"/>
      <c r="T4115" s="2"/>
      <c r="U4115" s="2"/>
      <c r="V4115" s="2"/>
    </row>
    <row r="4116" spans="1:22" s="127" customFormat="1" x14ac:dyDescent="0.25">
      <c r="A4116"/>
      <c r="B4116"/>
      <c r="C4116"/>
      <c r="D4116"/>
      <c r="E4116"/>
      <c r="F4116"/>
      <c r="G4116"/>
      <c r="H4116"/>
      <c r="I4116"/>
      <c r="J4116"/>
      <c r="K4116"/>
      <c r="L4116"/>
      <c r="M4116" s="2"/>
      <c r="N4116" s="2"/>
      <c r="O4116" s="2"/>
      <c r="P4116" s="2"/>
      <c r="Q4116" s="2"/>
      <c r="R4116" s="2"/>
      <c r="S4116" s="2"/>
      <c r="T4116" s="2"/>
      <c r="U4116" s="2"/>
      <c r="V4116" s="2"/>
    </row>
    <row r="4117" spans="1:22" s="127" customFormat="1" x14ac:dyDescent="0.25">
      <c r="A4117"/>
      <c r="B4117"/>
      <c r="C4117"/>
      <c r="D4117"/>
      <c r="E4117"/>
      <c r="F4117"/>
      <c r="G4117"/>
      <c r="H4117"/>
      <c r="I4117"/>
      <c r="J4117"/>
      <c r="K4117"/>
      <c r="L4117"/>
      <c r="M4117" s="2"/>
      <c r="N4117" s="2"/>
      <c r="O4117" s="2"/>
      <c r="P4117" s="2"/>
      <c r="Q4117" s="2"/>
      <c r="R4117" s="2"/>
      <c r="S4117" s="2"/>
      <c r="T4117" s="2"/>
      <c r="U4117" s="2"/>
      <c r="V4117" s="2"/>
    </row>
    <row r="4118" spans="1:22" s="127" customFormat="1" x14ac:dyDescent="0.25">
      <c r="A4118"/>
      <c r="B4118"/>
      <c r="C4118"/>
      <c r="D4118"/>
      <c r="E4118"/>
      <c r="F4118"/>
      <c r="G4118"/>
      <c r="H4118"/>
      <c r="I4118"/>
      <c r="J4118"/>
      <c r="K4118"/>
      <c r="L4118"/>
      <c r="M4118" s="2"/>
      <c r="N4118" s="2"/>
      <c r="O4118" s="2"/>
      <c r="P4118" s="2"/>
      <c r="Q4118" s="2"/>
      <c r="R4118" s="2"/>
      <c r="S4118" s="2"/>
      <c r="T4118" s="2"/>
      <c r="U4118" s="2"/>
      <c r="V4118" s="2"/>
    </row>
    <row r="4119" spans="1:22" s="127" customFormat="1" x14ac:dyDescent="0.25">
      <c r="A4119"/>
      <c r="B4119"/>
      <c r="C4119"/>
      <c r="D4119"/>
      <c r="E4119"/>
      <c r="F4119"/>
      <c r="G4119"/>
      <c r="H4119"/>
      <c r="I4119"/>
      <c r="J4119"/>
      <c r="K4119"/>
      <c r="L4119"/>
      <c r="M4119" s="2"/>
      <c r="N4119" s="2"/>
      <c r="O4119" s="2"/>
      <c r="P4119" s="2"/>
      <c r="Q4119" s="2"/>
      <c r="R4119" s="2"/>
      <c r="S4119" s="2"/>
      <c r="T4119" s="2"/>
      <c r="U4119" s="2"/>
      <c r="V4119" s="2"/>
    </row>
    <row r="4120" spans="1:22" s="127" customFormat="1" x14ac:dyDescent="0.25">
      <c r="A4120"/>
      <c r="B4120"/>
      <c r="C4120"/>
      <c r="D4120"/>
      <c r="E4120"/>
      <c r="F4120"/>
      <c r="G4120"/>
      <c r="H4120"/>
      <c r="I4120"/>
      <c r="J4120"/>
      <c r="K4120"/>
      <c r="L4120"/>
      <c r="M4120" s="2"/>
      <c r="N4120" s="2"/>
      <c r="O4120" s="2"/>
      <c r="P4120" s="2"/>
      <c r="Q4120" s="2"/>
      <c r="R4120" s="2"/>
      <c r="S4120" s="2"/>
      <c r="T4120" s="2"/>
      <c r="U4120" s="2"/>
      <c r="V4120" s="2"/>
    </row>
    <row r="4121" spans="1:22" s="127" customFormat="1" x14ac:dyDescent="0.25">
      <c r="A4121"/>
      <c r="B4121"/>
      <c r="C4121"/>
      <c r="D4121"/>
      <c r="E4121"/>
      <c r="F4121"/>
      <c r="G4121"/>
      <c r="H4121"/>
      <c r="I4121"/>
      <c r="J4121"/>
      <c r="K4121"/>
      <c r="L4121"/>
      <c r="M4121" s="2"/>
      <c r="N4121" s="2"/>
      <c r="O4121" s="2"/>
      <c r="P4121" s="2"/>
      <c r="Q4121" s="2"/>
      <c r="R4121" s="2"/>
      <c r="S4121" s="2"/>
      <c r="T4121" s="2"/>
      <c r="U4121" s="2"/>
      <c r="V4121" s="2"/>
    </row>
    <row r="4122" spans="1:22" s="127" customFormat="1" x14ac:dyDescent="0.25">
      <c r="A4122"/>
      <c r="B4122"/>
      <c r="C4122"/>
      <c r="D4122"/>
      <c r="E4122"/>
      <c r="F4122"/>
      <c r="G4122"/>
      <c r="H4122"/>
      <c r="I4122"/>
      <c r="J4122"/>
      <c r="K4122"/>
      <c r="L4122"/>
      <c r="M4122" s="2"/>
      <c r="N4122" s="2"/>
      <c r="O4122" s="2"/>
      <c r="P4122" s="2"/>
      <c r="Q4122" s="2"/>
      <c r="R4122" s="2"/>
      <c r="S4122" s="2"/>
      <c r="T4122" s="2"/>
      <c r="U4122" s="2"/>
      <c r="V4122" s="2"/>
    </row>
    <row r="4123" spans="1:22" s="127" customFormat="1" x14ac:dyDescent="0.25">
      <c r="A4123"/>
      <c r="B4123"/>
      <c r="C4123"/>
      <c r="D4123"/>
      <c r="E4123"/>
      <c r="F4123"/>
      <c r="G4123"/>
      <c r="H4123"/>
      <c r="I4123"/>
      <c r="J4123"/>
      <c r="K4123"/>
      <c r="L4123"/>
      <c r="M4123" s="2"/>
      <c r="N4123" s="2"/>
      <c r="O4123" s="2"/>
      <c r="P4123" s="2"/>
      <c r="Q4123" s="2"/>
      <c r="R4123" s="2"/>
      <c r="S4123" s="2"/>
      <c r="T4123" s="2"/>
      <c r="U4123" s="2"/>
      <c r="V4123" s="2"/>
    </row>
    <row r="4124" spans="1:22" s="127" customFormat="1" x14ac:dyDescent="0.25">
      <c r="A4124"/>
      <c r="B4124"/>
      <c r="C4124"/>
      <c r="D4124"/>
      <c r="E4124"/>
      <c r="F4124"/>
      <c r="G4124"/>
      <c r="H4124"/>
      <c r="I4124"/>
      <c r="J4124"/>
      <c r="K4124"/>
      <c r="L4124"/>
      <c r="M4124" s="2"/>
      <c r="N4124" s="2"/>
      <c r="O4124" s="2"/>
      <c r="P4124" s="2"/>
      <c r="Q4124" s="2"/>
      <c r="R4124" s="2"/>
      <c r="S4124" s="2"/>
      <c r="T4124" s="2"/>
      <c r="U4124" s="2"/>
      <c r="V4124" s="2"/>
    </row>
    <row r="4125" spans="1:22" s="127" customFormat="1" x14ac:dyDescent="0.25">
      <c r="A4125"/>
      <c r="B4125"/>
      <c r="C4125"/>
      <c r="D4125"/>
      <c r="E4125"/>
      <c r="F4125"/>
      <c r="G4125"/>
      <c r="H4125"/>
      <c r="I4125"/>
      <c r="J4125"/>
      <c r="K4125"/>
      <c r="L4125"/>
      <c r="M4125" s="2"/>
      <c r="N4125" s="2"/>
      <c r="O4125" s="2"/>
      <c r="P4125" s="2"/>
      <c r="Q4125" s="2"/>
      <c r="R4125" s="2"/>
      <c r="S4125" s="2"/>
      <c r="T4125" s="2"/>
      <c r="U4125" s="2"/>
      <c r="V4125" s="2"/>
    </row>
    <row r="4126" spans="1:22" s="127" customFormat="1" x14ac:dyDescent="0.25">
      <c r="A4126"/>
      <c r="B4126"/>
      <c r="C4126"/>
      <c r="D4126"/>
      <c r="E4126"/>
      <c r="F4126"/>
      <c r="G4126"/>
      <c r="H4126"/>
      <c r="I4126"/>
      <c r="J4126"/>
      <c r="K4126"/>
      <c r="L4126"/>
      <c r="M4126" s="2"/>
      <c r="N4126" s="2"/>
      <c r="O4126" s="2"/>
      <c r="P4126" s="2"/>
      <c r="Q4126" s="2"/>
      <c r="R4126" s="2"/>
      <c r="S4126" s="2"/>
      <c r="T4126" s="2"/>
      <c r="U4126" s="2"/>
      <c r="V4126" s="2"/>
    </row>
    <row r="4127" spans="1:22" s="127" customFormat="1" x14ac:dyDescent="0.25">
      <c r="A4127"/>
      <c r="B4127"/>
      <c r="C4127"/>
      <c r="D4127"/>
      <c r="E4127"/>
      <c r="F4127"/>
      <c r="G4127"/>
      <c r="H4127"/>
      <c r="I4127"/>
      <c r="J4127"/>
      <c r="K4127"/>
      <c r="L4127"/>
      <c r="M4127" s="2"/>
      <c r="N4127" s="2"/>
      <c r="O4127" s="2"/>
      <c r="P4127" s="2"/>
      <c r="Q4127" s="2"/>
      <c r="R4127" s="2"/>
      <c r="S4127" s="2"/>
      <c r="T4127" s="2"/>
      <c r="U4127" s="2"/>
      <c r="V4127" s="2"/>
    </row>
    <row r="4128" spans="1:22" s="127" customFormat="1" x14ac:dyDescent="0.25">
      <c r="A4128"/>
      <c r="B4128"/>
      <c r="C4128"/>
      <c r="D4128"/>
      <c r="E4128"/>
      <c r="F4128"/>
      <c r="G4128"/>
      <c r="H4128"/>
      <c r="I4128"/>
      <c r="J4128"/>
      <c r="K4128"/>
      <c r="L4128"/>
      <c r="M4128" s="2"/>
      <c r="N4128" s="2"/>
      <c r="O4128" s="2"/>
      <c r="P4128" s="2"/>
      <c r="Q4128" s="2"/>
      <c r="R4128" s="2"/>
      <c r="S4128" s="2"/>
      <c r="T4128" s="2"/>
      <c r="U4128" s="2"/>
      <c r="V4128" s="2"/>
    </row>
    <row r="4129" spans="1:22" s="127" customFormat="1" x14ac:dyDescent="0.25">
      <c r="A4129"/>
      <c r="B4129"/>
      <c r="C4129"/>
      <c r="D4129"/>
      <c r="E4129"/>
      <c r="F4129"/>
      <c r="G4129"/>
      <c r="H4129"/>
      <c r="I4129"/>
      <c r="J4129"/>
      <c r="K4129"/>
      <c r="L4129"/>
      <c r="M4129" s="2"/>
      <c r="N4129" s="2"/>
      <c r="O4129" s="2"/>
      <c r="P4129" s="2"/>
      <c r="Q4129" s="2"/>
      <c r="R4129" s="2"/>
      <c r="S4129" s="2"/>
      <c r="T4129" s="2"/>
      <c r="U4129" s="2"/>
      <c r="V4129" s="2"/>
    </row>
    <row r="4130" spans="1:22" s="127" customFormat="1" x14ac:dyDescent="0.25">
      <c r="A4130"/>
      <c r="B4130"/>
      <c r="C4130"/>
      <c r="D4130"/>
      <c r="E4130"/>
      <c r="F4130"/>
      <c r="G4130"/>
      <c r="H4130"/>
      <c r="I4130"/>
      <c r="J4130"/>
      <c r="K4130"/>
      <c r="L4130"/>
      <c r="M4130" s="2"/>
      <c r="N4130" s="2"/>
      <c r="O4130" s="2"/>
      <c r="P4130" s="2"/>
      <c r="Q4130" s="2"/>
      <c r="R4130" s="2"/>
      <c r="S4130" s="2"/>
      <c r="T4130" s="2"/>
      <c r="U4130" s="2"/>
      <c r="V4130" s="2"/>
    </row>
    <row r="4131" spans="1:22" s="127" customFormat="1" x14ac:dyDescent="0.25">
      <c r="A4131"/>
      <c r="B4131"/>
      <c r="C4131"/>
      <c r="D4131"/>
      <c r="E4131"/>
      <c r="F4131"/>
      <c r="G4131"/>
      <c r="H4131"/>
      <c r="I4131"/>
      <c r="J4131"/>
      <c r="K4131"/>
      <c r="L4131"/>
      <c r="M4131" s="2"/>
      <c r="N4131" s="2"/>
      <c r="O4131" s="2"/>
      <c r="P4131" s="2"/>
      <c r="Q4131" s="2"/>
      <c r="R4131" s="2"/>
      <c r="S4131" s="2"/>
      <c r="T4131" s="2"/>
      <c r="U4131" s="2"/>
      <c r="V4131" s="2"/>
    </row>
    <row r="4132" spans="1:22" s="127" customFormat="1" x14ac:dyDescent="0.25">
      <c r="A4132"/>
      <c r="B4132"/>
      <c r="C4132"/>
      <c r="D4132"/>
      <c r="E4132"/>
      <c r="F4132"/>
      <c r="G4132"/>
      <c r="H4132"/>
      <c r="I4132"/>
      <c r="J4132"/>
      <c r="K4132"/>
      <c r="L4132"/>
      <c r="M4132" s="2"/>
      <c r="N4132" s="2"/>
      <c r="O4132" s="2"/>
      <c r="P4132" s="2"/>
      <c r="Q4132" s="2"/>
      <c r="R4132" s="2"/>
      <c r="S4132" s="2"/>
      <c r="T4132" s="2"/>
      <c r="U4132" s="2"/>
      <c r="V4132" s="2"/>
    </row>
    <row r="4133" spans="1:22" s="127" customFormat="1" x14ac:dyDescent="0.25">
      <c r="A4133"/>
      <c r="B4133"/>
      <c r="C4133"/>
      <c r="D4133"/>
      <c r="E4133"/>
      <c r="F4133"/>
      <c r="G4133"/>
      <c r="H4133"/>
      <c r="I4133"/>
      <c r="J4133"/>
      <c r="K4133"/>
      <c r="L4133"/>
      <c r="M4133" s="2"/>
      <c r="N4133" s="2"/>
      <c r="O4133" s="2"/>
      <c r="P4133" s="2"/>
      <c r="Q4133" s="2"/>
      <c r="R4133" s="2"/>
      <c r="S4133" s="2"/>
      <c r="T4133" s="2"/>
      <c r="U4133" s="2"/>
      <c r="V4133" s="2"/>
    </row>
    <row r="4134" spans="1:22" s="127" customFormat="1" x14ac:dyDescent="0.25">
      <c r="A4134"/>
      <c r="B4134"/>
      <c r="C4134"/>
      <c r="D4134"/>
      <c r="E4134"/>
      <c r="F4134"/>
      <c r="G4134"/>
      <c r="H4134"/>
      <c r="I4134"/>
      <c r="J4134"/>
      <c r="K4134"/>
      <c r="L4134"/>
      <c r="M4134" s="2"/>
      <c r="N4134" s="2"/>
      <c r="O4134" s="2"/>
      <c r="P4134" s="2"/>
      <c r="Q4134" s="2"/>
      <c r="R4134" s="2"/>
      <c r="S4134" s="2"/>
      <c r="T4134" s="2"/>
      <c r="U4134" s="2"/>
      <c r="V4134" s="2"/>
    </row>
    <row r="4135" spans="1:22" s="127" customFormat="1" x14ac:dyDescent="0.25">
      <c r="A4135"/>
      <c r="B4135"/>
      <c r="C4135"/>
      <c r="D4135"/>
      <c r="E4135"/>
      <c r="F4135"/>
      <c r="G4135"/>
      <c r="H4135"/>
      <c r="I4135"/>
      <c r="J4135"/>
      <c r="K4135"/>
      <c r="L4135"/>
      <c r="M4135" s="2"/>
      <c r="N4135" s="2"/>
      <c r="O4135" s="2"/>
      <c r="P4135" s="2"/>
      <c r="Q4135" s="2"/>
      <c r="R4135" s="2"/>
      <c r="S4135" s="2"/>
      <c r="T4135" s="2"/>
      <c r="U4135" s="2"/>
      <c r="V4135" s="2"/>
    </row>
    <row r="4136" spans="1:22" s="127" customFormat="1" x14ac:dyDescent="0.25">
      <c r="A4136"/>
      <c r="B4136"/>
      <c r="C4136"/>
      <c r="D4136"/>
      <c r="E4136"/>
      <c r="F4136"/>
      <c r="G4136"/>
      <c r="H4136"/>
      <c r="I4136"/>
      <c r="J4136"/>
      <c r="K4136"/>
      <c r="L4136"/>
      <c r="M4136" s="2"/>
      <c r="N4136" s="2"/>
      <c r="O4136" s="2"/>
      <c r="P4136" s="2"/>
      <c r="Q4136" s="2"/>
      <c r="R4136" s="2"/>
      <c r="S4136" s="2"/>
      <c r="T4136" s="2"/>
      <c r="U4136" s="2"/>
      <c r="V4136" s="2"/>
    </row>
    <row r="4137" spans="1:22" s="127" customFormat="1" x14ac:dyDescent="0.25">
      <c r="A4137"/>
      <c r="B4137"/>
      <c r="C4137"/>
      <c r="D4137"/>
      <c r="E4137"/>
      <c r="F4137"/>
      <c r="G4137"/>
      <c r="H4137"/>
      <c r="I4137"/>
      <c r="J4137"/>
      <c r="K4137"/>
      <c r="L4137"/>
      <c r="M4137" s="2"/>
      <c r="N4137" s="2"/>
      <c r="O4137" s="2"/>
      <c r="P4137" s="2"/>
      <c r="Q4137" s="2"/>
      <c r="R4137" s="2"/>
      <c r="S4137" s="2"/>
      <c r="T4137" s="2"/>
      <c r="U4137" s="2"/>
      <c r="V4137" s="2"/>
    </row>
    <row r="4138" spans="1:22" s="127" customFormat="1" x14ac:dyDescent="0.25">
      <c r="A4138"/>
      <c r="B4138"/>
      <c r="C4138"/>
      <c r="D4138"/>
      <c r="E4138"/>
      <c r="F4138"/>
      <c r="G4138"/>
      <c r="H4138"/>
      <c r="I4138"/>
      <c r="J4138"/>
      <c r="K4138"/>
      <c r="L4138"/>
      <c r="M4138" s="2"/>
      <c r="N4138" s="2"/>
      <c r="O4138" s="2"/>
      <c r="P4138" s="2"/>
      <c r="Q4138" s="2"/>
      <c r="R4138" s="2"/>
      <c r="S4138" s="2"/>
      <c r="T4138" s="2"/>
      <c r="U4138" s="2"/>
      <c r="V4138" s="2"/>
    </row>
    <row r="4139" spans="1:22" s="127" customFormat="1" x14ac:dyDescent="0.25">
      <c r="A4139"/>
      <c r="B4139"/>
      <c r="C4139"/>
      <c r="D4139"/>
      <c r="E4139"/>
      <c r="F4139"/>
      <c r="G4139"/>
      <c r="H4139"/>
      <c r="I4139"/>
      <c r="J4139"/>
      <c r="K4139"/>
      <c r="L4139"/>
      <c r="M4139" s="2"/>
      <c r="N4139" s="2"/>
      <c r="O4139" s="2"/>
      <c r="P4139" s="2"/>
      <c r="Q4139" s="2"/>
      <c r="R4139" s="2"/>
      <c r="S4139" s="2"/>
      <c r="T4139" s="2"/>
      <c r="U4139" s="2"/>
      <c r="V4139" s="2"/>
    </row>
    <row r="4140" spans="1:22" s="127" customFormat="1" x14ac:dyDescent="0.25">
      <c r="A4140"/>
      <c r="B4140"/>
      <c r="C4140"/>
      <c r="D4140"/>
      <c r="E4140"/>
      <c r="F4140"/>
      <c r="G4140"/>
      <c r="H4140"/>
      <c r="I4140"/>
      <c r="J4140"/>
      <c r="K4140"/>
      <c r="L4140"/>
      <c r="M4140" s="2"/>
      <c r="N4140" s="2"/>
      <c r="O4140" s="2"/>
      <c r="P4140" s="2"/>
      <c r="Q4140" s="2"/>
      <c r="R4140" s="2"/>
      <c r="S4140" s="2"/>
      <c r="T4140" s="2"/>
      <c r="U4140" s="2"/>
      <c r="V4140" s="2"/>
    </row>
    <row r="4141" spans="1:22" s="127" customFormat="1" x14ac:dyDescent="0.25">
      <c r="A4141"/>
      <c r="B4141"/>
      <c r="C4141"/>
      <c r="D4141"/>
      <c r="E4141"/>
      <c r="F4141"/>
      <c r="G4141"/>
      <c r="H4141"/>
      <c r="I4141"/>
      <c r="J4141"/>
      <c r="K4141"/>
      <c r="L4141"/>
      <c r="M4141" s="2"/>
      <c r="N4141" s="2"/>
      <c r="O4141" s="2"/>
      <c r="P4141" s="2"/>
      <c r="Q4141" s="2"/>
      <c r="R4141" s="2"/>
      <c r="S4141" s="2"/>
      <c r="T4141" s="2"/>
      <c r="U4141" s="2"/>
      <c r="V4141" s="2"/>
    </row>
    <row r="4142" spans="1:22" s="127" customFormat="1" x14ac:dyDescent="0.25">
      <c r="A4142"/>
      <c r="B4142"/>
      <c r="C4142"/>
      <c r="D4142"/>
      <c r="E4142"/>
      <c r="F4142"/>
      <c r="G4142"/>
      <c r="H4142"/>
      <c r="I4142"/>
      <c r="J4142"/>
      <c r="K4142"/>
      <c r="L4142"/>
      <c r="M4142" s="2"/>
      <c r="N4142" s="2"/>
      <c r="O4142" s="2"/>
      <c r="P4142" s="2"/>
      <c r="Q4142" s="2"/>
      <c r="R4142" s="2"/>
      <c r="S4142" s="2"/>
      <c r="T4142" s="2"/>
      <c r="U4142" s="2"/>
      <c r="V4142" s="2"/>
    </row>
    <row r="4143" spans="1:22" s="127" customFormat="1" x14ac:dyDescent="0.25">
      <c r="A4143"/>
      <c r="B4143"/>
      <c r="C4143"/>
      <c r="D4143"/>
      <c r="E4143"/>
      <c r="F4143"/>
      <c r="G4143"/>
      <c r="H4143"/>
      <c r="I4143"/>
      <c r="J4143"/>
      <c r="K4143"/>
      <c r="L4143"/>
      <c r="M4143" s="2"/>
      <c r="N4143" s="2"/>
      <c r="O4143" s="2"/>
      <c r="P4143" s="2"/>
      <c r="Q4143" s="2"/>
      <c r="R4143" s="2"/>
      <c r="S4143" s="2"/>
      <c r="T4143" s="2"/>
      <c r="U4143" s="2"/>
      <c r="V4143" s="2"/>
    </row>
    <row r="4144" spans="1:22" s="127" customFormat="1" x14ac:dyDescent="0.25">
      <c r="A4144"/>
      <c r="B4144"/>
      <c r="C4144"/>
      <c r="D4144"/>
      <c r="E4144"/>
      <c r="F4144"/>
      <c r="G4144"/>
      <c r="H4144"/>
      <c r="I4144"/>
      <c r="J4144"/>
      <c r="K4144"/>
      <c r="L4144"/>
      <c r="M4144" s="2"/>
      <c r="N4144" s="2"/>
      <c r="O4144" s="2"/>
      <c r="P4144" s="2"/>
      <c r="Q4144" s="2"/>
      <c r="R4144" s="2"/>
      <c r="S4144" s="2"/>
      <c r="T4144" s="2"/>
      <c r="U4144" s="2"/>
      <c r="V4144" s="2"/>
    </row>
    <row r="4145" spans="1:22" s="127" customFormat="1" x14ac:dyDescent="0.25">
      <c r="A4145"/>
      <c r="B4145"/>
      <c r="C4145"/>
      <c r="D4145"/>
      <c r="E4145"/>
      <c r="F4145"/>
      <c r="G4145"/>
      <c r="H4145"/>
      <c r="I4145"/>
      <c r="J4145"/>
      <c r="K4145"/>
      <c r="L4145"/>
      <c r="M4145" s="2"/>
      <c r="N4145" s="2"/>
      <c r="O4145" s="2"/>
      <c r="P4145" s="2"/>
      <c r="Q4145" s="2"/>
      <c r="R4145" s="2"/>
      <c r="S4145" s="2"/>
      <c r="T4145" s="2"/>
      <c r="U4145" s="2"/>
      <c r="V4145" s="2"/>
    </row>
    <row r="4146" spans="1:22" s="127" customFormat="1" x14ac:dyDescent="0.25">
      <c r="A4146"/>
      <c r="B4146"/>
      <c r="C4146"/>
      <c r="D4146"/>
      <c r="E4146"/>
      <c r="F4146"/>
      <c r="G4146"/>
      <c r="H4146"/>
      <c r="I4146"/>
      <c r="J4146"/>
      <c r="K4146"/>
      <c r="L4146"/>
      <c r="M4146" s="2"/>
      <c r="N4146" s="2"/>
      <c r="O4146" s="2"/>
      <c r="P4146" s="2"/>
      <c r="Q4146" s="2"/>
      <c r="R4146" s="2"/>
      <c r="S4146" s="2"/>
      <c r="T4146" s="2"/>
      <c r="U4146" s="2"/>
      <c r="V4146" s="2"/>
    </row>
    <row r="4147" spans="1:22" s="127" customFormat="1" x14ac:dyDescent="0.25">
      <c r="A4147"/>
      <c r="B4147"/>
      <c r="C4147"/>
      <c r="D4147"/>
      <c r="E4147"/>
      <c r="F4147"/>
      <c r="G4147"/>
      <c r="H4147"/>
      <c r="I4147"/>
      <c r="J4147"/>
      <c r="K4147"/>
      <c r="L4147"/>
      <c r="M4147" s="2"/>
      <c r="N4147" s="2"/>
      <c r="O4147" s="2"/>
      <c r="P4147" s="2"/>
      <c r="Q4147" s="2"/>
      <c r="R4147" s="2"/>
      <c r="S4147" s="2"/>
      <c r="T4147" s="2"/>
      <c r="U4147" s="2"/>
      <c r="V4147" s="2"/>
    </row>
    <row r="4148" spans="1:22" s="127" customFormat="1" x14ac:dyDescent="0.25">
      <c r="A4148"/>
      <c r="B4148"/>
      <c r="C4148"/>
      <c r="D4148"/>
      <c r="E4148"/>
      <c r="F4148"/>
      <c r="G4148"/>
      <c r="H4148"/>
      <c r="I4148"/>
      <c r="J4148"/>
      <c r="K4148"/>
      <c r="L4148"/>
      <c r="M4148" s="2"/>
      <c r="N4148" s="2"/>
      <c r="O4148" s="2"/>
      <c r="P4148" s="2"/>
      <c r="Q4148" s="2"/>
      <c r="R4148" s="2"/>
      <c r="S4148" s="2"/>
      <c r="T4148" s="2"/>
      <c r="U4148" s="2"/>
      <c r="V4148" s="2"/>
    </row>
    <row r="4149" spans="1:22" s="127" customFormat="1" x14ac:dyDescent="0.25">
      <c r="A4149"/>
      <c r="B4149"/>
      <c r="C4149"/>
      <c r="D4149"/>
      <c r="E4149"/>
      <c r="F4149"/>
      <c r="G4149"/>
      <c r="H4149"/>
      <c r="I4149"/>
      <c r="J4149"/>
      <c r="K4149"/>
      <c r="L4149"/>
      <c r="M4149" s="2"/>
      <c r="N4149" s="2"/>
      <c r="O4149" s="2"/>
      <c r="P4149" s="2"/>
      <c r="Q4149" s="2"/>
      <c r="R4149" s="2"/>
      <c r="S4149" s="2"/>
      <c r="T4149" s="2"/>
      <c r="U4149" s="2"/>
      <c r="V4149" s="2"/>
    </row>
    <row r="4150" spans="1:22" s="127" customFormat="1" x14ac:dyDescent="0.25">
      <c r="A4150"/>
      <c r="B4150"/>
      <c r="C4150"/>
      <c r="D4150"/>
      <c r="E4150"/>
      <c r="F4150"/>
      <c r="G4150"/>
      <c r="H4150"/>
      <c r="I4150"/>
      <c r="J4150"/>
      <c r="K4150"/>
      <c r="L4150"/>
      <c r="M4150" s="2"/>
      <c r="N4150" s="2"/>
      <c r="O4150" s="2"/>
      <c r="P4150" s="2"/>
      <c r="Q4150" s="2"/>
      <c r="R4150" s="2"/>
      <c r="S4150" s="2"/>
      <c r="T4150" s="2"/>
      <c r="U4150" s="2"/>
      <c r="V4150" s="2"/>
    </row>
    <row r="4151" spans="1:22" s="127" customFormat="1" x14ac:dyDescent="0.25">
      <c r="A4151"/>
      <c r="B4151"/>
      <c r="C4151"/>
      <c r="D4151"/>
      <c r="E4151"/>
      <c r="F4151"/>
      <c r="G4151"/>
      <c r="H4151"/>
      <c r="I4151"/>
      <c r="J4151"/>
      <c r="K4151"/>
      <c r="L4151"/>
      <c r="M4151" s="2"/>
      <c r="N4151" s="2"/>
      <c r="O4151" s="2"/>
      <c r="P4151" s="2"/>
      <c r="Q4151" s="2"/>
      <c r="R4151" s="2"/>
      <c r="S4151" s="2"/>
      <c r="T4151" s="2"/>
      <c r="U4151" s="2"/>
      <c r="V4151" s="2"/>
    </row>
    <row r="4152" spans="1:22" s="127" customFormat="1" x14ac:dyDescent="0.25">
      <c r="A4152"/>
      <c r="B4152"/>
      <c r="C4152"/>
      <c r="D4152"/>
      <c r="E4152"/>
      <c r="F4152"/>
      <c r="G4152"/>
      <c r="H4152"/>
      <c r="I4152"/>
      <c r="J4152"/>
      <c r="K4152"/>
      <c r="L4152"/>
      <c r="M4152" s="2"/>
      <c r="N4152" s="2"/>
      <c r="O4152" s="2"/>
      <c r="P4152" s="2"/>
      <c r="Q4152" s="2"/>
      <c r="R4152" s="2"/>
      <c r="S4152" s="2"/>
      <c r="T4152" s="2"/>
      <c r="U4152" s="2"/>
      <c r="V4152" s="2"/>
    </row>
    <row r="4153" spans="1:22" s="127" customFormat="1" x14ac:dyDescent="0.25">
      <c r="A4153"/>
      <c r="B4153"/>
      <c r="C4153"/>
      <c r="D4153"/>
      <c r="E4153"/>
      <c r="F4153"/>
      <c r="G4153"/>
      <c r="H4153"/>
      <c r="I4153"/>
      <c r="J4153"/>
      <c r="K4153"/>
      <c r="L4153"/>
      <c r="M4153" s="2"/>
      <c r="N4153" s="2"/>
      <c r="O4153" s="2"/>
      <c r="P4153" s="2"/>
      <c r="Q4153" s="2"/>
      <c r="R4153" s="2"/>
      <c r="S4153" s="2"/>
      <c r="T4153" s="2"/>
      <c r="U4153" s="2"/>
      <c r="V4153" s="2"/>
    </row>
    <row r="4154" spans="1:22" s="127" customFormat="1" x14ac:dyDescent="0.25">
      <c r="A4154"/>
      <c r="B4154"/>
      <c r="C4154"/>
      <c r="D4154"/>
      <c r="E4154"/>
      <c r="F4154"/>
      <c r="G4154"/>
      <c r="H4154"/>
      <c r="I4154"/>
      <c r="J4154"/>
      <c r="K4154"/>
      <c r="L4154"/>
      <c r="M4154" s="2"/>
      <c r="N4154" s="2"/>
      <c r="O4154" s="2"/>
      <c r="P4154" s="2"/>
      <c r="Q4154" s="2"/>
      <c r="R4154" s="2"/>
      <c r="S4154" s="2"/>
      <c r="T4154" s="2"/>
      <c r="U4154" s="2"/>
      <c r="V4154" s="2"/>
    </row>
    <row r="4155" spans="1:22" s="127" customFormat="1" x14ac:dyDescent="0.25">
      <c r="A4155"/>
      <c r="B4155"/>
      <c r="C4155"/>
      <c r="D4155"/>
      <c r="E4155"/>
      <c r="F4155"/>
      <c r="G4155"/>
      <c r="H4155"/>
      <c r="I4155"/>
      <c r="J4155"/>
      <c r="K4155"/>
      <c r="L4155"/>
      <c r="M4155" s="2"/>
      <c r="N4155" s="2"/>
      <c r="O4155" s="2"/>
      <c r="P4155" s="2"/>
      <c r="Q4155" s="2"/>
      <c r="R4155" s="2"/>
      <c r="S4155" s="2"/>
      <c r="T4155" s="2"/>
      <c r="U4155" s="2"/>
      <c r="V4155" s="2"/>
    </row>
    <row r="4156" spans="1:22" s="127" customFormat="1" x14ac:dyDescent="0.25">
      <c r="A4156"/>
      <c r="B4156"/>
      <c r="C4156"/>
      <c r="D4156"/>
      <c r="E4156"/>
      <c r="F4156"/>
      <c r="G4156"/>
      <c r="H4156"/>
      <c r="I4156"/>
      <c r="J4156"/>
      <c r="K4156"/>
      <c r="L4156"/>
      <c r="M4156" s="2"/>
      <c r="N4156" s="2"/>
      <c r="O4156" s="2"/>
      <c r="P4156" s="2"/>
      <c r="Q4156" s="2"/>
      <c r="R4156" s="2"/>
      <c r="S4156" s="2"/>
      <c r="T4156" s="2"/>
      <c r="U4156" s="2"/>
      <c r="V4156" s="2"/>
    </row>
    <row r="4157" spans="1:22" s="127" customFormat="1" x14ac:dyDescent="0.25">
      <c r="A4157"/>
      <c r="B4157"/>
      <c r="C4157"/>
      <c r="D4157"/>
      <c r="E4157"/>
      <c r="F4157"/>
      <c r="G4157"/>
      <c r="H4157"/>
      <c r="I4157"/>
      <c r="J4157"/>
      <c r="K4157"/>
      <c r="L4157"/>
      <c r="M4157" s="2"/>
      <c r="N4157" s="2"/>
      <c r="O4157" s="2"/>
      <c r="P4157" s="2"/>
      <c r="Q4157" s="2"/>
      <c r="R4157" s="2"/>
      <c r="S4157" s="2"/>
      <c r="T4157" s="2"/>
      <c r="U4157" s="2"/>
      <c r="V4157" s="2"/>
    </row>
    <row r="4158" spans="1:22" s="127" customFormat="1" x14ac:dyDescent="0.25">
      <c r="A4158"/>
      <c r="B4158"/>
      <c r="C4158"/>
      <c r="D4158"/>
      <c r="E4158"/>
      <c r="F4158"/>
      <c r="G4158"/>
      <c r="H4158"/>
      <c r="I4158"/>
      <c r="J4158"/>
      <c r="K4158"/>
      <c r="L4158"/>
      <c r="M4158" s="2"/>
      <c r="N4158" s="2"/>
      <c r="O4158" s="2"/>
      <c r="P4158" s="2"/>
      <c r="Q4158" s="2"/>
      <c r="R4158" s="2"/>
      <c r="S4158" s="2"/>
      <c r="T4158" s="2"/>
      <c r="U4158" s="2"/>
      <c r="V4158" s="2"/>
    </row>
    <row r="4159" spans="1:22" s="127" customFormat="1" x14ac:dyDescent="0.25">
      <c r="A4159"/>
      <c r="B4159"/>
      <c r="C4159"/>
      <c r="D4159"/>
      <c r="E4159"/>
      <c r="F4159"/>
      <c r="G4159"/>
      <c r="H4159"/>
      <c r="I4159"/>
      <c r="J4159"/>
      <c r="K4159"/>
      <c r="L4159"/>
      <c r="M4159" s="2"/>
      <c r="N4159" s="2"/>
      <c r="O4159" s="2"/>
      <c r="P4159" s="2"/>
      <c r="Q4159" s="2"/>
      <c r="R4159" s="2"/>
      <c r="S4159" s="2"/>
      <c r="T4159" s="2"/>
      <c r="U4159" s="2"/>
      <c r="V4159" s="2"/>
    </row>
    <row r="4160" spans="1:22" s="127" customFormat="1" x14ac:dyDescent="0.25">
      <c r="A4160"/>
      <c r="B4160"/>
      <c r="C4160"/>
      <c r="D4160"/>
      <c r="E4160"/>
      <c r="F4160"/>
      <c r="G4160"/>
      <c r="H4160"/>
      <c r="I4160"/>
      <c r="J4160"/>
      <c r="K4160"/>
      <c r="L4160"/>
      <c r="M4160" s="2"/>
      <c r="N4160" s="2"/>
      <c r="O4160" s="2"/>
      <c r="P4160" s="2"/>
      <c r="Q4160" s="2"/>
      <c r="R4160" s="2"/>
      <c r="S4160" s="2"/>
      <c r="T4160" s="2"/>
      <c r="U4160" s="2"/>
      <c r="V4160" s="2"/>
    </row>
    <row r="4161" spans="1:22" s="127" customFormat="1" x14ac:dyDescent="0.25">
      <c r="A4161"/>
      <c r="B4161"/>
      <c r="C4161"/>
      <c r="D4161"/>
      <c r="E4161"/>
      <c r="F4161"/>
      <c r="G4161"/>
      <c r="H4161"/>
      <c r="I4161"/>
      <c r="J4161"/>
      <c r="K4161"/>
      <c r="L4161"/>
      <c r="M4161" s="2"/>
      <c r="N4161" s="2"/>
      <c r="O4161" s="2"/>
      <c r="P4161" s="2"/>
      <c r="Q4161" s="2"/>
      <c r="R4161" s="2"/>
      <c r="S4161" s="2"/>
      <c r="T4161" s="2"/>
      <c r="U4161" s="2"/>
      <c r="V4161" s="2"/>
    </row>
    <row r="4162" spans="1:22" s="127" customFormat="1" x14ac:dyDescent="0.25">
      <c r="A4162"/>
      <c r="B4162"/>
      <c r="C4162"/>
      <c r="D4162"/>
      <c r="E4162"/>
      <c r="F4162"/>
      <c r="G4162"/>
      <c r="H4162"/>
      <c r="I4162"/>
      <c r="J4162"/>
      <c r="K4162"/>
      <c r="L4162"/>
      <c r="M4162" s="2"/>
      <c r="N4162" s="2"/>
      <c r="O4162" s="2"/>
      <c r="P4162" s="2"/>
      <c r="Q4162" s="2"/>
      <c r="R4162" s="2"/>
      <c r="S4162" s="2"/>
      <c r="T4162" s="2"/>
      <c r="U4162" s="2"/>
      <c r="V4162" s="2"/>
    </row>
    <row r="4163" spans="1:22" s="127" customFormat="1" x14ac:dyDescent="0.25">
      <c r="A4163"/>
      <c r="B4163"/>
      <c r="C4163"/>
      <c r="D4163"/>
      <c r="E4163"/>
      <c r="F4163"/>
      <c r="G4163"/>
      <c r="H4163"/>
      <c r="I4163"/>
      <c r="J4163"/>
      <c r="K4163"/>
      <c r="L4163"/>
      <c r="M4163" s="2"/>
      <c r="N4163" s="2"/>
      <c r="O4163" s="2"/>
      <c r="P4163" s="2"/>
      <c r="Q4163" s="2"/>
      <c r="R4163" s="2"/>
      <c r="S4163" s="2"/>
      <c r="T4163" s="2"/>
      <c r="U4163" s="2"/>
      <c r="V4163" s="2"/>
    </row>
    <row r="4164" spans="1:22" s="127" customFormat="1" x14ac:dyDescent="0.25">
      <c r="A4164"/>
      <c r="B4164"/>
      <c r="C4164"/>
      <c r="D4164"/>
      <c r="E4164"/>
      <c r="F4164"/>
      <c r="G4164"/>
      <c r="H4164"/>
      <c r="I4164"/>
      <c r="J4164"/>
      <c r="K4164"/>
      <c r="L4164"/>
      <c r="M4164" s="2"/>
      <c r="N4164" s="2"/>
      <c r="O4164" s="2"/>
      <c r="P4164" s="2"/>
      <c r="Q4164" s="2"/>
      <c r="R4164" s="2"/>
      <c r="S4164" s="2"/>
      <c r="T4164" s="2"/>
      <c r="U4164" s="2"/>
      <c r="V4164" s="2"/>
    </row>
    <row r="4165" spans="1:22" s="127" customFormat="1" x14ac:dyDescent="0.25">
      <c r="A4165"/>
      <c r="B4165"/>
      <c r="C4165"/>
      <c r="D4165"/>
      <c r="E4165"/>
      <c r="F4165"/>
      <c r="G4165"/>
      <c r="H4165"/>
      <c r="I4165"/>
      <c r="J4165"/>
      <c r="K4165"/>
      <c r="L4165"/>
      <c r="M4165" s="2"/>
      <c r="N4165" s="2"/>
      <c r="O4165" s="2"/>
      <c r="P4165" s="2"/>
      <c r="Q4165" s="2"/>
      <c r="R4165" s="2"/>
      <c r="S4165" s="2"/>
      <c r="T4165" s="2"/>
      <c r="U4165" s="2"/>
      <c r="V4165" s="2"/>
    </row>
    <row r="4166" spans="1:22" s="127" customFormat="1" x14ac:dyDescent="0.25">
      <c r="A4166"/>
      <c r="B4166"/>
      <c r="C4166"/>
      <c r="D4166"/>
      <c r="E4166"/>
      <c r="F4166"/>
      <c r="G4166"/>
      <c r="H4166"/>
      <c r="I4166"/>
      <c r="J4166"/>
      <c r="K4166"/>
      <c r="L4166"/>
      <c r="M4166" s="2"/>
      <c r="N4166" s="2"/>
      <c r="O4166" s="2"/>
      <c r="P4166" s="2"/>
      <c r="Q4166" s="2"/>
      <c r="R4166" s="2"/>
      <c r="S4166" s="2"/>
      <c r="T4166" s="2"/>
      <c r="U4166" s="2"/>
      <c r="V4166" s="2"/>
    </row>
    <row r="4167" spans="1:22" s="127" customFormat="1" x14ac:dyDescent="0.25">
      <c r="A4167"/>
      <c r="B4167"/>
      <c r="C4167"/>
      <c r="D4167"/>
      <c r="E4167"/>
      <c r="F4167"/>
      <c r="G4167"/>
      <c r="H4167"/>
      <c r="I4167"/>
      <c r="J4167"/>
      <c r="K4167"/>
      <c r="L4167"/>
      <c r="M4167" s="2"/>
      <c r="N4167" s="2"/>
      <c r="O4167" s="2"/>
      <c r="P4167" s="2"/>
      <c r="Q4167" s="2"/>
      <c r="R4167" s="2"/>
      <c r="S4167" s="2"/>
      <c r="T4167" s="2"/>
      <c r="U4167" s="2"/>
      <c r="V4167" s="2"/>
    </row>
    <row r="4168" spans="1:22" s="127" customFormat="1" x14ac:dyDescent="0.25">
      <c r="A4168"/>
      <c r="B4168"/>
      <c r="C4168"/>
      <c r="D4168"/>
      <c r="E4168"/>
      <c r="F4168"/>
      <c r="G4168"/>
      <c r="H4168"/>
      <c r="I4168"/>
      <c r="J4168"/>
      <c r="K4168"/>
      <c r="L4168"/>
      <c r="M4168" s="2"/>
      <c r="N4168" s="2"/>
      <c r="O4168" s="2"/>
      <c r="P4168" s="2"/>
      <c r="Q4168" s="2"/>
      <c r="R4168" s="2"/>
      <c r="S4168" s="2"/>
      <c r="T4168" s="2"/>
      <c r="U4168" s="2"/>
      <c r="V4168" s="2"/>
    </row>
    <row r="4169" spans="1:22" s="127" customFormat="1" x14ac:dyDescent="0.25">
      <c r="A4169"/>
      <c r="B4169"/>
      <c r="C4169"/>
      <c r="D4169"/>
      <c r="E4169"/>
      <c r="F4169"/>
      <c r="G4169"/>
      <c r="H4169"/>
      <c r="I4169"/>
      <c r="J4169"/>
      <c r="K4169"/>
      <c r="L4169"/>
      <c r="M4169" s="2"/>
      <c r="N4169" s="2"/>
      <c r="O4169" s="2"/>
      <c r="P4169" s="2"/>
      <c r="Q4169" s="2"/>
      <c r="R4169" s="2"/>
      <c r="S4169" s="2"/>
      <c r="T4169" s="2"/>
      <c r="U4169" s="2"/>
      <c r="V4169" s="2"/>
    </row>
    <row r="4170" spans="1:22" s="127" customFormat="1" x14ac:dyDescent="0.25">
      <c r="A4170"/>
      <c r="B4170"/>
      <c r="C4170"/>
      <c r="D4170"/>
      <c r="E4170"/>
      <c r="F4170"/>
      <c r="G4170"/>
      <c r="H4170"/>
      <c r="I4170"/>
      <c r="J4170"/>
      <c r="K4170"/>
      <c r="L4170"/>
      <c r="M4170" s="2"/>
      <c r="N4170" s="2"/>
      <c r="O4170" s="2"/>
      <c r="P4170" s="2"/>
      <c r="Q4170" s="2"/>
      <c r="R4170" s="2"/>
      <c r="S4170" s="2"/>
      <c r="T4170" s="2"/>
      <c r="U4170" s="2"/>
      <c r="V4170" s="2"/>
    </row>
    <row r="4171" spans="1:22" s="127" customFormat="1" x14ac:dyDescent="0.25">
      <c r="A4171"/>
      <c r="B4171"/>
      <c r="C4171"/>
      <c r="D4171"/>
      <c r="E4171"/>
      <c r="F4171"/>
      <c r="G4171"/>
      <c r="H4171"/>
      <c r="I4171"/>
      <c r="J4171"/>
      <c r="K4171"/>
      <c r="L4171"/>
      <c r="M4171" s="2"/>
      <c r="N4171" s="2"/>
      <c r="O4171" s="2"/>
      <c r="P4171" s="2"/>
      <c r="Q4171" s="2"/>
      <c r="R4171" s="2"/>
      <c r="S4171" s="2"/>
      <c r="T4171" s="2"/>
      <c r="U4171" s="2"/>
      <c r="V4171" s="2"/>
    </row>
    <row r="4172" spans="1:22" s="127" customFormat="1" x14ac:dyDescent="0.25">
      <c r="A4172"/>
      <c r="B4172"/>
      <c r="C4172"/>
      <c r="D4172"/>
      <c r="E4172"/>
      <c r="F4172"/>
      <c r="G4172"/>
      <c r="H4172"/>
      <c r="I4172"/>
      <c r="J4172"/>
      <c r="K4172"/>
      <c r="L4172"/>
      <c r="M4172" s="2"/>
      <c r="N4172" s="2"/>
      <c r="O4172" s="2"/>
      <c r="P4172" s="2"/>
      <c r="Q4172" s="2"/>
      <c r="R4172" s="2"/>
      <c r="S4172" s="2"/>
      <c r="T4172" s="2"/>
      <c r="U4172" s="2"/>
      <c r="V4172" s="2"/>
    </row>
    <row r="4173" spans="1:22" s="127" customFormat="1" x14ac:dyDescent="0.25">
      <c r="A4173"/>
      <c r="B4173"/>
      <c r="C4173"/>
      <c r="D4173"/>
      <c r="E4173"/>
      <c r="F4173"/>
      <c r="G4173"/>
      <c r="H4173"/>
      <c r="I4173"/>
      <c r="J4173"/>
      <c r="K4173"/>
      <c r="L4173"/>
      <c r="M4173" s="2"/>
      <c r="N4173" s="2"/>
      <c r="O4173" s="2"/>
      <c r="P4173" s="2"/>
      <c r="Q4173" s="2"/>
      <c r="R4173" s="2"/>
      <c r="S4173" s="2"/>
      <c r="T4173" s="2"/>
      <c r="U4173" s="2"/>
      <c r="V4173" s="2"/>
    </row>
    <row r="4174" spans="1:22" s="127" customFormat="1" x14ac:dyDescent="0.25">
      <c r="A4174"/>
      <c r="B4174"/>
      <c r="C4174"/>
      <c r="D4174"/>
      <c r="E4174"/>
      <c r="F4174"/>
      <c r="G4174"/>
      <c r="H4174"/>
      <c r="I4174"/>
      <c r="J4174"/>
      <c r="K4174"/>
      <c r="L4174"/>
      <c r="M4174" s="2"/>
      <c r="N4174" s="2"/>
      <c r="O4174" s="2"/>
      <c r="P4174" s="2"/>
      <c r="Q4174" s="2"/>
      <c r="R4174" s="2"/>
      <c r="S4174" s="2"/>
      <c r="T4174" s="2"/>
      <c r="U4174" s="2"/>
      <c r="V4174" s="2"/>
    </row>
    <row r="4175" spans="1:22" s="127" customFormat="1" x14ac:dyDescent="0.25">
      <c r="A4175"/>
      <c r="B4175"/>
      <c r="C4175"/>
      <c r="D4175"/>
      <c r="E4175"/>
      <c r="F4175"/>
      <c r="G4175"/>
      <c r="H4175"/>
      <c r="I4175"/>
      <c r="J4175"/>
      <c r="K4175"/>
      <c r="L4175"/>
      <c r="M4175" s="2"/>
      <c r="N4175" s="2"/>
      <c r="O4175" s="2"/>
      <c r="P4175" s="2"/>
      <c r="Q4175" s="2"/>
      <c r="R4175" s="2"/>
      <c r="S4175" s="2"/>
      <c r="T4175" s="2"/>
      <c r="U4175" s="2"/>
      <c r="V4175" s="2"/>
    </row>
    <row r="4176" spans="1:22" s="127" customFormat="1" x14ac:dyDescent="0.25">
      <c r="A4176"/>
      <c r="B4176"/>
      <c r="C4176"/>
      <c r="D4176"/>
      <c r="E4176"/>
      <c r="F4176"/>
      <c r="G4176"/>
      <c r="H4176"/>
      <c r="I4176"/>
      <c r="J4176"/>
      <c r="K4176"/>
      <c r="L4176"/>
      <c r="M4176" s="2"/>
      <c r="N4176" s="2"/>
      <c r="O4176" s="2"/>
      <c r="P4176" s="2"/>
      <c r="Q4176" s="2"/>
      <c r="R4176" s="2"/>
      <c r="S4176" s="2"/>
      <c r="T4176" s="2"/>
      <c r="U4176" s="2"/>
      <c r="V4176" s="2"/>
    </row>
    <row r="4177" spans="1:22" s="127" customFormat="1" x14ac:dyDescent="0.25">
      <c r="A4177"/>
      <c r="B4177"/>
      <c r="C4177"/>
      <c r="D4177"/>
      <c r="E4177"/>
      <c r="F4177"/>
      <c r="G4177"/>
      <c r="H4177"/>
      <c r="I4177"/>
      <c r="J4177"/>
      <c r="K4177"/>
      <c r="L4177"/>
      <c r="M4177" s="2"/>
      <c r="N4177" s="2"/>
      <c r="O4177" s="2"/>
      <c r="P4177" s="2"/>
      <c r="Q4177" s="2"/>
      <c r="R4177" s="2"/>
      <c r="S4177" s="2"/>
      <c r="T4177" s="2"/>
      <c r="U4177" s="2"/>
      <c r="V4177" s="2"/>
    </row>
    <row r="4178" spans="1:22" s="127" customFormat="1" x14ac:dyDescent="0.25">
      <c r="A4178"/>
      <c r="B4178"/>
      <c r="C4178"/>
      <c r="D4178"/>
      <c r="E4178"/>
      <c r="F4178"/>
      <c r="G4178"/>
      <c r="H4178"/>
      <c r="I4178"/>
      <c r="J4178"/>
      <c r="K4178"/>
      <c r="L4178"/>
      <c r="M4178" s="2"/>
      <c r="N4178" s="2"/>
      <c r="O4178" s="2"/>
      <c r="P4178" s="2"/>
      <c r="Q4178" s="2"/>
      <c r="R4178" s="2"/>
      <c r="S4178" s="2"/>
      <c r="T4178" s="2"/>
      <c r="U4178" s="2"/>
      <c r="V4178" s="2"/>
    </row>
    <row r="4179" spans="1:22" s="127" customFormat="1" x14ac:dyDescent="0.25">
      <c r="A4179"/>
      <c r="B4179"/>
      <c r="C4179"/>
      <c r="D4179"/>
      <c r="E4179"/>
      <c r="F4179"/>
      <c r="G4179"/>
      <c r="H4179"/>
      <c r="I4179"/>
      <c r="J4179"/>
      <c r="K4179"/>
      <c r="L4179"/>
      <c r="M4179" s="2"/>
      <c r="N4179" s="2"/>
      <c r="O4179" s="2"/>
      <c r="P4179" s="2"/>
      <c r="Q4179" s="2"/>
      <c r="R4179" s="2"/>
      <c r="S4179" s="2"/>
      <c r="T4179" s="2"/>
      <c r="U4179" s="2"/>
      <c r="V4179" s="2"/>
    </row>
    <row r="4180" spans="1:22" s="127" customFormat="1" x14ac:dyDescent="0.25">
      <c r="A4180"/>
      <c r="B4180"/>
      <c r="C4180"/>
      <c r="D4180"/>
      <c r="E4180"/>
      <c r="F4180"/>
      <c r="G4180"/>
      <c r="H4180"/>
      <c r="I4180"/>
      <c r="J4180"/>
      <c r="K4180"/>
      <c r="L4180"/>
      <c r="M4180" s="2"/>
      <c r="N4180" s="2"/>
      <c r="O4180" s="2"/>
      <c r="P4180" s="2"/>
      <c r="Q4180" s="2"/>
      <c r="R4180" s="2"/>
      <c r="S4180" s="2"/>
      <c r="T4180" s="2"/>
      <c r="U4180" s="2"/>
      <c r="V4180" s="2"/>
    </row>
    <row r="4181" spans="1:22" s="127" customFormat="1" x14ac:dyDescent="0.25">
      <c r="A4181"/>
      <c r="B4181"/>
      <c r="C4181"/>
      <c r="D4181"/>
      <c r="E4181"/>
      <c r="F4181"/>
      <c r="G4181"/>
      <c r="H4181"/>
      <c r="I4181"/>
      <c r="J4181"/>
      <c r="K4181"/>
      <c r="L4181"/>
      <c r="M4181" s="2"/>
      <c r="N4181" s="2"/>
      <c r="O4181" s="2"/>
      <c r="P4181" s="2"/>
      <c r="Q4181" s="2"/>
      <c r="R4181" s="2"/>
      <c r="S4181" s="2"/>
      <c r="T4181" s="2"/>
      <c r="U4181" s="2"/>
      <c r="V4181" s="2"/>
    </row>
    <row r="4182" spans="1:22" s="127" customFormat="1" x14ac:dyDescent="0.25">
      <c r="A4182"/>
      <c r="B4182"/>
      <c r="C4182"/>
      <c r="D4182"/>
      <c r="E4182"/>
      <c r="F4182"/>
      <c r="G4182"/>
      <c r="H4182"/>
      <c r="I4182"/>
      <c r="J4182"/>
      <c r="K4182"/>
      <c r="L4182"/>
      <c r="M4182" s="2"/>
      <c r="N4182" s="2"/>
      <c r="O4182" s="2"/>
      <c r="P4182" s="2"/>
      <c r="Q4182" s="2"/>
      <c r="R4182" s="2"/>
      <c r="S4182" s="2"/>
      <c r="T4182" s="2"/>
      <c r="U4182" s="2"/>
      <c r="V4182" s="2"/>
    </row>
    <row r="4183" spans="1:22" s="127" customFormat="1" x14ac:dyDescent="0.25">
      <c r="A4183"/>
      <c r="B4183"/>
      <c r="C4183"/>
      <c r="D4183"/>
      <c r="E4183"/>
      <c r="F4183"/>
      <c r="G4183"/>
      <c r="H4183"/>
      <c r="I4183"/>
      <c r="J4183"/>
      <c r="K4183"/>
      <c r="L4183"/>
      <c r="M4183" s="2"/>
      <c r="N4183" s="2"/>
      <c r="O4183" s="2"/>
      <c r="P4183" s="2"/>
      <c r="Q4183" s="2"/>
      <c r="R4183" s="2"/>
      <c r="S4183" s="2"/>
      <c r="T4183" s="2"/>
      <c r="U4183" s="2"/>
      <c r="V4183" s="2"/>
    </row>
    <row r="4184" spans="1:22" s="127" customFormat="1" x14ac:dyDescent="0.25">
      <c r="A4184"/>
      <c r="B4184"/>
      <c r="C4184"/>
      <c r="D4184"/>
      <c r="E4184"/>
      <c r="F4184"/>
      <c r="G4184"/>
      <c r="H4184"/>
      <c r="I4184"/>
      <c r="J4184"/>
      <c r="K4184"/>
      <c r="L4184"/>
      <c r="M4184" s="2"/>
      <c r="N4184" s="2"/>
      <c r="O4184" s="2"/>
      <c r="P4184" s="2"/>
      <c r="Q4184" s="2"/>
      <c r="R4184" s="2"/>
      <c r="S4184" s="2"/>
      <c r="T4184" s="2"/>
      <c r="U4184" s="2"/>
      <c r="V4184" s="2"/>
    </row>
    <row r="4185" spans="1:22" s="127" customFormat="1" x14ac:dyDescent="0.25">
      <c r="A4185"/>
      <c r="B4185"/>
      <c r="C4185"/>
      <c r="D4185"/>
      <c r="E4185"/>
      <c r="F4185"/>
      <c r="G4185"/>
      <c r="H4185"/>
      <c r="I4185"/>
      <c r="J4185"/>
      <c r="K4185"/>
      <c r="L4185"/>
      <c r="M4185" s="2"/>
      <c r="N4185" s="2"/>
      <c r="O4185" s="2"/>
      <c r="P4185" s="2"/>
      <c r="Q4185" s="2"/>
      <c r="R4185" s="2"/>
      <c r="S4185" s="2"/>
      <c r="T4185" s="2"/>
      <c r="U4185" s="2"/>
      <c r="V4185" s="2"/>
    </row>
    <row r="4186" spans="1:22" s="127" customFormat="1" x14ac:dyDescent="0.25">
      <c r="A4186"/>
      <c r="B4186"/>
      <c r="C4186"/>
      <c r="D4186"/>
      <c r="E4186"/>
      <c r="F4186"/>
      <c r="G4186"/>
      <c r="H4186"/>
      <c r="I4186"/>
      <c r="J4186"/>
      <c r="K4186"/>
      <c r="L4186"/>
      <c r="M4186" s="2"/>
      <c r="N4186" s="2"/>
      <c r="O4186" s="2"/>
      <c r="P4186" s="2"/>
      <c r="Q4186" s="2"/>
      <c r="R4186" s="2"/>
      <c r="S4186" s="2"/>
      <c r="T4186" s="2"/>
      <c r="U4186" s="2"/>
      <c r="V4186" s="2"/>
    </row>
    <row r="4187" spans="1:22" s="127" customFormat="1" x14ac:dyDescent="0.25">
      <c r="A4187"/>
      <c r="B4187"/>
      <c r="C4187"/>
      <c r="D4187"/>
      <c r="E4187"/>
      <c r="F4187"/>
      <c r="G4187"/>
      <c r="H4187"/>
      <c r="I4187"/>
      <c r="J4187"/>
      <c r="K4187"/>
      <c r="L4187"/>
      <c r="M4187" s="2"/>
      <c r="N4187" s="2"/>
      <c r="O4187" s="2"/>
      <c r="P4187" s="2"/>
      <c r="Q4187" s="2"/>
      <c r="R4187" s="2"/>
      <c r="S4187" s="2"/>
      <c r="T4187" s="2"/>
      <c r="U4187" s="2"/>
      <c r="V4187" s="2"/>
    </row>
    <row r="4188" spans="1:22" s="127" customFormat="1" x14ac:dyDescent="0.25">
      <c r="A4188"/>
      <c r="B4188"/>
      <c r="C4188"/>
      <c r="D4188"/>
      <c r="E4188"/>
      <c r="F4188"/>
      <c r="G4188"/>
      <c r="H4188"/>
      <c r="I4188"/>
      <c r="J4188"/>
      <c r="K4188"/>
      <c r="L4188"/>
      <c r="M4188" s="2"/>
      <c r="N4188" s="2"/>
      <c r="O4188" s="2"/>
      <c r="P4188" s="2"/>
      <c r="Q4188" s="2"/>
      <c r="R4188" s="2"/>
      <c r="S4188" s="2"/>
      <c r="T4188" s="2"/>
      <c r="U4188" s="2"/>
      <c r="V4188" s="2"/>
    </row>
    <row r="4189" spans="1:22" s="127" customFormat="1" x14ac:dyDescent="0.25">
      <c r="A4189"/>
      <c r="B4189"/>
      <c r="C4189"/>
      <c r="D4189"/>
      <c r="E4189"/>
      <c r="F4189"/>
      <c r="G4189"/>
      <c r="H4189"/>
      <c r="I4189"/>
      <c r="J4189"/>
      <c r="K4189"/>
      <c r="L4189"/>
      <c r="M4189" s="2"/>
      <c r="N4189" s="2"/>
      <c r="O4189" s="2"/>
      <c r="P4189" s="2"/>
      <c r="Q4189" s="2"/>
      <c r="R4189" s="2"/>
      <c r="S4189" s="2"/>
      <c r="T4189" s="2"/>
      <c r="U4189" s="2"/>
      <c r="V4189" s="2"/>
    </row>
    <row r="4190" spans="1:22" s="127" customFormat="1" x14ac:dyDescent="0.25">
      <c r="A4190"/>
      <c r="B4190"/>
      <c r="C4190"/>
      <c r="D4190"/>
      <c r="E4190"/>
      <c r="F4190"/>
      <c r="G4190"/>
      <c r="H4190"/>
      <c r="I4190"/>
      <c r="J4190"/>
      <c r="K4190"/>
      <c r="L4190"/>
      <c r="M4190" s="2"/>
      <c r="N4190" s="2"/>
      <c r="O4190" s="2"/>
      <c r="P4190" s="2"/>
      <c r="Q4190" s="2"/>
      <c r="R4190" s="2"/>
      <c r="S4190" s="2"/>
      <c r="T4190" s="2"/>
      <c r="U4190" s="2"/>
      <c r="V4190" s="2"/>
    </row>
    <row r="4191" spans="1:22" s="127" customFormat="1" x14ac:dyDescent="0.25">
      <c r="A4191"/>
      <c r="B4191"/>
      <c r="C4191"/>
      <c r="D4191"/>
      <c r="E4191"/>
      <c r="F4191"/>
      <c r="G4191"/>
      <c r="H4191"/>
      <c r="I4191"/>
      <c r="J4191"/>
      <c r="K4191"/>
      <c r="L4191"/>
      <c r="M4191" s="2"/>
      <c r="N4191" s="2"/>
      <c r="O4191" s="2"/>
      <c r="P4191" s="2"/>
      <c r="Q4191" s="2"/>
      <c r="R4191" s="2"/>
      <c r="S4191" s="2"/>
      <c r="T4191" s="2"/>
      <c r="U4191" s="2"/>
      <c r="V4191" s="2"/>
    </row>
    <row r="4192" spans="1:22" s="127" customFormat="1" x14ac:dyDescent="0.25">
      <c r="A4192"/>
      <c r="B4192"/>
      <c r="C4192"/>
      <c r="D4192"/>
      <c r="E4192"/>
      <c r="F4192"/>
      <c r="G4192"/>
      <c r="H4192"/>
      <c r="I4192"/>
      <c r="J4192"/>
      <c r="K4192"/>
      <c r="L4192"/>
      <c r="M4192" s="2"/>
      <c r="N4192" s="2"/>
      <c r="O4192" s="2"/>
      <c r="P4192" s="2"/>
      <c r="Q4192" s="2"/>
      <c r="R4192" s="2"/>
      <c r="S4192" s="2"/>
      <c r="T4192" s="2"/>
      <c r="U4192" s="2"/>
      <c r="V4192" s="2"/>
    </row>
    <row r="4193" spans="1:22" s="127" customFormat="1" x14ac:dyDescent="0.25">
      <c r="A4193"/>
      <c r="B4193"/>
      <c r="C4193"/>
      <c r="D4193"/>
      <c r="E4193"/>
      <c r="F4193"/>
      <c r="G4193"/>
      <c r="H4193"/>
      <c r="I4193"/>
      <c r="J4193"/>
      <c r="K4193"/>
      <c r="L4193"/>
      <c r="M4193" s="2"/>
      <c r="N4193" s="2"/>
      <c r="O4193" s="2"/>
      <c r="P4193" s="2"/>
      <c r="Q4193" s="2"/>
      <c r="R4193" s="2"/>
      <c r="S4193" s="2"/>
      <c r="T4193" s="2"/>
      <c r="U4193" s="2"/>
      <c r="V4193" s="2"/>
    </row>
    <row r="4194" spans="1:22" s="127" customFormat="1" x14ac:dyDescent="0.25">
      <c r="A4194"/>
      <c r="B4194"/>
      <c r="C4194"/>
      <c r="D4194"/>
      <c r="E4194"/>
      <c r="F4194"/>
      <c r="G4194"/>
      <c r="H4194"/>
      <c r="I4194"/>
      <c r="J4194"/>
      <c r="K4194"/>
      <c r="L4194"/>
      <c r="M4194" s="2"/>
      <c r="N4194" s="2"/>
      <c r="O4194" s="2"/>
      <c r="P4194" s="2"/>
      <c r="Q4194" s="2"/>
      <c r="R4194" s="2"/>
      <c r="S4194" s="2"/>
      <c r="T4194" s="2"/>
      <c r="U4194" s="2"/>
      <c r="V4194" s="2"/>
    </row>
    <row r="4195" spans="1:22" s="127" customFormat="1" x14ac:dyDescent="0.25">
      <c r="A4195"/>
      <c r="B4195"/>
      <c r="C4195"/>
      <c r="D4195"/>
      <c r="E4195"/>
      <c r="F4195"/>
      <c r="G4195"/>
      <c r="H4195"/>
      <c r="I4195"/>
      <c r="J4195"/>
      <c r="K4195"/>
      <c r="L4195"/>
      <c r="M4195" s="2"/>
      <c r="N4195" s="2"/>
      <c r="O4195" s="2"/>
      <c r="P4195" s="2"/>
      <c r="Q4195" s="2"/>
      <c r="R4195" s="2"/>
      <c r="S4195" s="2"/>
      <c r="T4195" s="2"/>
      <c r="U4195" s="2"/>
      <c r="V4195" s="2"/>
    </row>
    <row r="4196" spans="1:22" s="127" customFormat="1" x14ac:dyDescent="0.25">
      <c r="A4196"/>
      <c r="B4196"/>
      <c r="C4196"/>
      <c r="D4196"/>
      <c r="E4196"/>
      <c r="F4196"/>
      <c r="G4196"/>
      <c r="H4196"/>
      <c r="I4196"/>
      <c r="J4196"/>
      <c r="K4196"/>
      <c r="L4196"/>
      <c r="M4196" s="2"/>
      <c r="N4196" s="2"/>
      <c r="O4196" s="2"/>
      <c r="P4196" s="2"/>
      <c r="Q4196" s="2"/>
      <c r="R4196" s="2"/>
      <c r="S4196" s="2"/>
      <c r="T4196" s="2"/>
      <c r="U4196" s="2"/>
      <c r="V4196" s="2"/>
    </row>
    <row r="4197" spans="1:22" s="127" customFormat="1" x14ac:dyDescent="0.25">
      <c r="A4197"/>
      <c r="B4197"/>
      <c r="C4197"/>
      <c r="D4197"/>
      <c r="E4197"/>
      <c r="F4197"/>
      <c r="G4197"/>
      <c r="H4197"/>
      <c r="I4197"/>
      <c r="J4197"/>
      <c r="K4197"/>
      <c r="L4197"/>
      <c r="M4197" s="2"/>
      <c r="N4197" s="2"/>
      <c r="O4197" s="2"/>
      <c r="P4197" s="2"/>
      <c r="Q4197" s="2"/>
      <c r="R4197" s="2"/>
      <c r="S4197" s="2"/>
      <c r="T4197" s="2"/>
      <c r="U4197" s="2"/>
      <c r="V4197" s="2"/>
    </row>
    <row r="4198" spans="1:22" s="127" customFormat="1" x14ac:dyDescent="0.25">
      <c r="A4198"/>
      <c r="B4198"/>
      <c r="C4198"/>
      <c r="D4198"/>
      <c r="E4198"/>
      <c r="F4198"/>
      <c r="G4198"/>
      <c r="H4198"/>
      <c r="I4198"/>
      <c r="J4198"/>
      <c r="K4198"/>
      <c r="L4198"/>
      <c r="M4198" s="2"/>
      <c r="N4198" s="2"/>
      <c r="O4198" s="2"/>
      <c r="P4198" s="2"/>
      <c r="Q4198" s="2"/>
      <c r="R4198" s="2"/>
      <c r="S4198" s="2"/>
      <c r="T4198" s="2"/>
      <c r="U4198" s="2"/>
      <c r="V4198" s="2"/>
    </row>
    <row r="4199" spans="1:22" s="127" customFormat="1" x14ac:dyDescent="0.25">
      <c r="A4199"/>
      <c r="B4199"/>
      <c r="C4199"/>
      <c r="D4199"/>
      <c r="E4199"/>
      <c r="F4199"/>
      <c r="G4199"/>
      <c r="H4199"/>
      <c r="I4199"/>
      <c r="J4199"/>
      <c r="K4199"/>
      <c r="L4199"/>
      <c r="M4199" s="2"/>
      <c r="N4199" s="2"/>
      <c r="O4199" s="2"/>
      <c r="P4199" s="2"/>
      <c r="Q4199" s="2"/>
      <c r="R4199" s="2"/>
      <c r="S4199" s="2"/>
      <c r="T4199" s="2"/>
      <c r="U4199" s="2"/>
      <c r="V4199" s="2"/>
    </row>
    <row r="4200" spans="1:22" s="127" customFormat="1" x14ac:dyDescent="0.25">
      <c r="A4200"/>
      <c r="B4200"/>
      <c r="C4200"/>
      <c r="D4200"/>
      <c r="E4200"/>
      <c r="F4200"/>
      <c r="G4200"/>
      <c r="H4200"/>
      <c r="I4200"/>
      <c r="J4200"/>
      <c r="K4200"/>
      <c r="L4200"/>
      <c r="M4200" s="2"/>
      <c r="N4200" s="2"/>
      <c r="O4200" s="2"/>
      <c r="P4200" s="2"/>
      <c r="Q4200" s="2"/>
      <c r="R4200" s="2"/>
      <c r="S4200" s="2"/>
      <c r="T4200" s="2"/>
      <c r="U4200" s="2"/>
      <c r="V4200" s="2"/>
    </row>
    <row r="4201" spans="1:22" s="127" customFormat="1" x14ac:dyDescent="0.25">
      <c r="A4201"/>
      <c r="B4201"/>
      <c r="C4201"/>
      <c r="D4201"/>
      <c r="E4201"/>
      <c r="F4201"/>
      <c r="G4201"/>
      <c r="H4201"/>
      <c r="I4201"/>
      <c r="J4201"/>
      <c r="K4201"/>
      <c r="L4201"/>
      <c r="M4201" s="2"/>
      <c r="N4201" s="2"/>
      <c r="O4201" s="2"/>
      <c r="P4201" s="2"/>
      <c r="Q4201" s="2"/>
      <c r="R4201" s="2"/>
      <c r="S4201" s="2"/>
      <c r="T4201" s="2"/>
      <c r="U4201" s="2"/>
      <c r="V4201" s="2"/>
    </row>
    <row r="4202" spans="1:22" s="127" customFormat="1" x14ac:dyDescent="0.25">
      <c r="A4202"/>
      <c r="B4202"/>
      <c r="C4202"/>
      <c r="D4202"/>
      <c r="E4202"/>
      <c r="F4202"/>
      <c r="G4202"/>
      <c r="H4202"/>
      <c r="I4202"/>
      <c r="J4202"/>
      <c r="K4202"/>
      <c r="L4202"/>
      <c r="M4202" s="2"/>
      <c r="N4202" s="2"/>
      <c r="O4202" s="2"/>
      <c r="P4202" s="2"/>
      <c r="Q4202" s="2"/>
      <c r="R4202" s="2"/>
      <c r="S4202" s="2"/>
      <c r="T4202" s="2"/>
      <c r="U4202" s="2"/>
      <c r="V4202" s="2"/>
    </row>
    <row r="4203" spans="1:22" s="127" customFormat="1" x14ac:dyDescent="0.25">
      <c r="A4203"/>
      <c r="B4203"/>
      <c r="C4203"/>
      <c r="D4203"/>
      <c r="E4203"/>
      <c r="F4203"/>
      <c r="G4203"/>
      <c r="H4203"/>
      <c r="I4203"/>
      <c r="J4203"/>
      <c r="K4203"/>
      <c r="L4203"/>
      <c r="M4203" s="2"/>
      <c r="N4203" s="2"/>
      <c r="O4203" s="2"/>
      <c r="P4203" s="2"/>
      <c r="Q4203" s="2"/>
      <c r="R4203" s="2"/>
      <c r="S4203" s="2"/>
      <c r="T4203" s="2"/>
      <c r="U4203" s="2"/>
      <c r="V4203" s="2"/>
    </row>
    <row r="4204" spans="1:22" s="127" customFormat="1" x14ac:dyDescent="0.25">
      <c r="A4204"/>
      <c r="B4204"/>
      <c r="C4204"/>
      <c r="D4204"/>
      <c r="E4204"/>
      <c r="F4204"/>
      <c r="G4204"/>
      <c r="H4204"/>
      <c r="I4204"/>
      <c r="J4204"/>
      <c r="K4204"/>
      <c r="L4204"/>
      <c r="M4204" s="2"/>
      <c r="N4204" s="2"/>
      <c r="O4204" s="2"/>
      <c r="P4204" s="2"/>
      <c r="Q4204" s="2"/>
      <c r="R4204" s="2"/>
      <c r="S4204" s="2"/>
      <c r="T4204" s="2"/>
      <c r="U4204" s="2"/>
      <c r="V4204" s="2"/>
    </row>
    <row r="4205" spans="1:22" s="127" customFormat="1" x14ac:dyDescent="0.25">
      <c r="A4205"/>
      <c r="B4205"/>
      <c r="C4205"/>
      <c r="D4205"/>
      <c r="E4205"/>
      <c r="F4205"/>
      <c r="G4205"/>
      <c r="H4205"/>
      <c r="I4205"/>
      <c r="J4205"/>
      <c r="K4205"/>
      <c r="L4205"/>
      <c r="M4205" s="2"/>
      <c r="N4205" s="2"/>
      <c r="O4205" s="2"/>
      <c r="P4205" s="2"/>
      <c r="Q4205" s="2"/>
      <c r="R4205" s="2"/>
      <c r="S4205" s="2"/>
      <c r="T4205" s="2"/>
      <c r="U4205" s="2"/>
      <c r="V4205" s="2"/>
    </row>
    <row r="4206" spans="1:22" s="127" customFormat="1" x14ac:dyDescent="0.25">
      <c r="A4206"/>
      <c r="B4206"/>
      <c r="C4206"/>
      <c r="D4206"/>
      <c r="E4206"/>
      <c r="F4206"/>
      <c r="G4206"/>
      <c r="H4206"/>
      <c r="I4206"/>
      <c r="J4206"/>
      <c r="K4206"/>
      <c r="L4206"/>
      <c r="M4206" s="2"/>
      <c r="N4206" s="2"/>
      <c r="O4206" s="2"/>
      <c r="P4206" s="2"/>
      <c r="Q4206" s="2"/>
      <c r="R4206" s="2"/>
      <c r="S4206" s="2"/>
      <c r="T4206" s="2"/>
      <c r="U4206" s="2"/>
      <c r="V4206" s="2"/>
    </row>
    <row r="4207" spans="1:22" s="127" customFormat="1" x14ac:dyDescent="0.25">
      <c r="A4207"/>
      <c r="B4207"/>
      <c r="C4207"/>
      <c r="D4207"/>
      <c r="E4207"/>
      <c r="F4207"/>
      <c r="G4207"/>
      <c r="H4207"/>
      <c r="I4207"/>
      <c r="J4207"/>
      <c r="K4207"/>
      <c r="L4207"/>
      <c r="M4207" s="2"/>
      <c r="N4207" s="2"/>
      <c r="O4207" s="2"/>
      <c r="P4207" s="2"/>
      <c r="Q4207" s="2"/>
      <c r="R4207" s="2"/>
      <c r="S4207" s="2"/>
      <c r="T4207" s="2"/>
      <c r="U4207" s="2"/>
      <c r="V4207" s="2"/>
    </row>
    <row r="4208" spans="1:22" s="127" customFormat="1" x14ac:dyDescent="0.25">
      <c r="A4208"/>
      <c r="B4208"/>
      <c r="C4208"/>
      <c r="D4208"/>
      <c r="E4208"/>
      <c r="F4208"/>
      <c r="G4208"/>
      <c r="H4208"/>
      <c r="I4208"/>
      <c r="J4208"/>
      <c r="K4208"/>
      <c r="L4208"/>
      <c r="M4208" s="2"/>
      <c r="N4208" s="2"/>
      <c r="O4208" s="2"/>
      <c r="P4208" s="2"/>
      <c r="Q4208" s="2"/>
      <c r="R4208" s="2"/>
      <c r="S4208" s="2"/>
      <c r="T4208" s="2"/>
      <c r="U4208" s="2"/>
      <c r="V4208" s="2"/>
    </row>
    <row r="4209" spans="1:22" s="127" customFormat="1" x14ac:dyDescent="0.25">
      <c r="A4209"/>
      <c r="B4209"/>
      <c r="C4209"/>
      <c r="D4209"/>
      <c r="E4209"/>
      <c r="F4209"/>
      <c r="G4209"/>
      <c r="H4209"/>
      <c r="I4209"/>
      <c r="J4209"/>
      <c r="K4209"/>
      <c r="L4209"/>
      <c r="M4209" s="2"/>
      <c r="N4209" s="2"/>
      <c r="O4209" s="2"/>
      <c r="P4209" s="2"/>
      <c r="Q4209" s="2"/>
      <c r="R4209" s="2"/>
      <c r="S4209" s="2"/>
      <c r="T4209" s="2"/>
      <c r="U4209" s="2"/>
      <c r="V4209" s="2"/>
    </row>
    <row r="4210" spans="1:22" s="127" customFormat="1" x14ac:dyDescent="0.25">
      <c r="A4210"/>
      <c r="B4210"/>
      <c r="C4210"/>
      <c r="D4210"/>
      <c r="E4210"/>
      <c r="F4210"/>
      <c r="G4210"/>
      <c r="H4210"/>
      <c r="I4210"/>
      <c r="J4210"/>
      <c r="K4210"/>
      <c r="L4210"/>
      <c r="M4210" s="2"/>
      <c r="N4210" s="2"/>
      <c r="O4210" s="2"/>
      <c r="P4210" s="2"/>
      <c r="Q4210" s="2"/>
      <c r="R4210" s="2"/>
      <c r="S4210" s="2"/>
      <c r="T4210" s="2"/>
      <c r="U4210" s="2"/>
      <c r="V4210" s="2"/>
    </row>
    <row r="4211" spans="1:22" s="127" customFormat="1" x14ac:dyDescent="0.25">
      <c r="A4211"/>
      <c r="B4211"/>
      <c r="C4211"/>
      <c r="D4211"/>
      <c r="E4211"/>
      <c r="F4211"/>
      <c r="G4211"/>
      <c r="H4211"/>
      <c r="I4211"/>
      <c r="J4211"/>
      <c r="K4211"/>
      <c r="L4211"/>
      <c r="M4211" s="2"/>
      <c r="N4211" s="2"/>
      <c r="O4211" s="2"/>
      <c r="P4211" s="2"/>
      <c r="Q4211" s="2"/>
      <c r="R4211" s="2"/>
      <c r="S4211" s="2"/>
      <c r="T4211" s="2"/>
      <c r="U4211" s="2"/>
      <c r="V4211" s="2"/>
    </row>
    <row r="4212" spans="1:22" s="127" customFormat="1" x14ac:dyDescent="0.25">
      <c r="A4212"/>
      <c r="B4212"/>
      <c r="C4212"/>
      <c r="D4212"/>
      <c r="E4212"/>
      <c r="F4212"/>
      <c r="G4212"/>
      <c r="H4212"/>
      <c r="I4212"/>
      <c r="J4212"/>
      <c r="K4212"/>
      <c r="L4212"/>
      <c r="M4212" s="2"/>
      <c r="N4212" s="2"/>
      <c r="O4212" s="2"/>
      <c r="P4212" s="2"/>
      <c r="Q4212" s="2"/>
      <c r="R4212" s="2"/>
      <c r="S4212" s="2"/>
      <c r="T4212" s="2"/>
      <c r="U4212" s="2"/>
      <c r="V4212" s="2"/>
    </row>
    <row r="4213" spans="1:22" s="127" customFormat="1" x14ac:dyDescent="0.25">
      <c r="A4213"/>
      <c r="B4213"/>
      <c r="C4213"/>
      <c r="D4213"/>
      <c r="E4213"/>
      <c r="F4213"/>
      <c r="G4213"/>
      <c r="H4213"/>
      <c r="I4213"/>
      <c r="J4213"/>
      <c r="K4213"/>
      <c r="L4213"/>
      <c r="M4213" s="2"/>
      <c r="N4213" s="2"/>
      <c r="O4213" s="2"/>
      <c r="P4213" s="2"/>
      <c r="Q4213" s="2"/>
      <c r="R4213" s="2"/>
      <c r="S4213" s="2"/>
      <c r="T4213" s="2"/>
      <c r="U4213" s="2"/>
      <c r="V4213" s="2"/>
    </row>
    <row r="4214" spans="1:22" s="127" customFormat="1" x14ac:dyDescent="0.25">
      <c r="A4214"/>
      <c r="B4214"/>
      <c r="C4214"/>
      <c r="D4214"/>
      <c r="E4214"/>
      <c r="F4214"/>
      <c r="G4214"/>
      <c r="H4214"/>
      <c r="I4214"/>
      <c r="J4214"/>
      <c r="K4214"/>
      <c r="L4214"/>
      <c r="M4214" s="2"/>
      <c r="N4214" s="2"/>
      <c r="O4214" s="2"/>
      <c r="P4214" s="2"/>
      <c r="Q4214" s="2"/>
      <c r="R4214" s="2"/>
      <c r="S4214" s="2"/>
      <c r="T4214" s="2"/>
      <c r="U4214" s="2"/>
      <c r="V4214" s="2"/>
    </row>
    <row r="4215" spans="1:22" s="127" customFormat="1" x14ac:dyDescent="0.25">
      <c r="A4215"/>
      <c r="B4215"/>
      <c r="C4215"/>
      <c r="D4215"/>
      <c r="E4215"/>
      <c r="F4215"/>
      <c r="G4215"/>
      <c r="H4215"/>
      <c r="I4215"/>
      <c r="J4215"/>
      <c r="K4215"/>
      <c r="L4215"/>
      <c r="M4215" s="2"/>
      <c r="N4215" s="2"/>
      <c r="O4215" s="2"/>
      <c r="P4215" s="2"/>
      <c r="Q4215" s="2"/>
      <c r="R4215" s="2"/>
      <c r="S4215" s="2"/>
      <c r="T4215" s="2"/>
      <c r="U4215" s="2"/>
      <c r="V4215" s="2"/>
    </row>
    <row r="4216" spans="1:22" s="127" customFormat="1" x14ac:dyDescent="0.25">
      <c r="A4216"/>
      <c r="B4216"/>
      <c r="C4216"/>
      <c r="D4216"/>
      <c r="E4216"/>
      <c r="F4216"/>
      <c r="G4216"/>
      <c r="H4216"/>
      <c r="I4216"/>
      <c r="J4216"/>
      <c r="K4216"/>
      <c r="L4216"/>
      <c r="M4216" s="2"/>
      <c r="N4216" s="2"/>
      <c r="O4216" s="2"/>
      <c r="P4216" s="2"/>
      <c r="Q4216" s="2"/>
      <c r="R4216" s="2"/>
      <c r="S4216" s="2"/>
      <c r="T4216" s="2"/>
      <c r="U4216" s="2"/>
      <c r="V4216" s="2"/>
    </row>
    <row r="4217" spans="1:22" s="127" customFormat="1" x14ac:dyDescent="0.25">
      <c r="A4217"/>
      <c r="B4217"/>
      <c r="C4217"/>
      <c r="D4217"/>
      <c r="E4217"/>
      <c r="F4217"/>
      <c r="G4217"/>
      <c r="H4217"/>
      <c r="I4217"/>
      <c r="J4217"/>
      <c r="K4217"/>
      <c r="L4217"/>
      <c r="M4217" s="2"/>
      <c r="N4217" s="2"/>
      <c r="O4217" s="2"/>
      <c r="P4217" s="2"/>
      <c r="Q4217" s="2"/>
      <c r="R4217" s="2"/>
      <c r="S4217" s="2"/>
      <c r="T4217" s="2"/>
      <c r="U4217" s="2"/>
      <c r="V4217" s="2"/>
    </row>
    <row r="4218" spans="1:22" s="127" customFormat="1" x14ac:dyDescent="0.25">
      <c r="A4218"/>
      <c r="B4218"/>
      <c r="C4218"/>
      <c r="D4218"/>
      <c r="E4218"/>
      <c r="F4218"/>
      <c r="G4218"/>
      <c r="H4218"/>
      <c r="I4218"/>
      <c r="J4218"/>
      <c r="K4218"/>
      <c r="L4218"/>
      <c r="M4218" s="2"/>
      <c r="N4218" s="2"/>
      <c r="O4218" s="2"/>
      <c r="P4218" s="2"/>
      <c r="Q4218" s="2"/>
      <c r="R4218" s="2"/>
      <c r="S4218" s="2"/>
      <c r="T4218" s="2"/>
      <c r="U4218" s="2"/>
      <c r="V4218" s="2"/>
    </row>
    <row r="4219" spans="1:22" s="127" customFormat="1" x14ac:dyDescent="0.25">
      <c r="A4219"/>
      <c r="B4219"/>
      <c r="C4219"/>
      <c r="D4219"/>
      <c r="E4219"/>
      <c r="F4219"/>
      <c r="G4219"/>
      <c r="H4219"/>
      <c r="I4219"/>
      <c r="J4219"/>
      <c r="K4219"/>
      <c r="L4219"/>
      <c r="M4219" s="2"/>
      <c r="N4219" s="2"/>
      <c r="O4219" s="2"/>
      <c r="P4219" s="2"/>
      <c r="Q4219" s="2"/>
      <c r="R4219" s="2"/>
      <c r="S4219" s="2"/>
      <c r="T4219" s="2"/>
      <c r="U4219" s="2"/>
      <c r="V4219" s="2"/>
    </row>
    <row r="4220" spans="1:22" s="127" customFormat="1" x14ac:dyDescent="0.25">
      <c r="A4220"/>
      <c r="B4220"/>
      <c r="C4220"/>
      <c r="D4220"/>
      <c r="E4220"/>
      <c r="F4220"/>
      <c r="G4220"/>
      <c r="H4220"/>
      <c r="I4220"/>
      <c r="J4220"/>
      <c r="K4220"/>
      <c r="L4220"/>
      <c r="M4220" s="2"/>
      <c r="N4220" s="2"/>
      <c r="O4220" s="2"/>
      <c r="P4220" s="2"/>
      <c r="Q4220" s="2"/>
      <c r="R4220" s="2"/>
      <c r="S4220" s="2"/>
      <c r="T4220" s="2"/>
      <c r="U4220" s="2"/>
      <c r="V4220" s="2"/>
    </row>
    <row r="4221" spans="1:22" s="127" customFormat="1" x14ac:dyDescent="0.25">
      <c r="A4221"/>
      <c r="B4221"/>
      <c r="C4221"/>
      <c r="D4221"/>
      <c r="E4221"/>
      <c r="F4221"/>
      <c r="G4221"/>
      <c r="H4221"/>
      <c r="I4221"/>
      <c r="J4221"/>
      <c r="K4221"/>
      <c r="L4221"/>
      <c r="M4221" s="2"/>
      <c r="N4221" s="2"/>
      <c r="O4221" s="2"/>
      <c r="P4221" s="2"/>
      <c r="Q4221" s="2"/>
      <c r="R4221" s="2"/>
      <c r="S4221" s="2"/>
      <c r="T4221" s="2"/>
      <c r="U4221" s="2"/>
      <c r="V4221" s="2"/>
    </row>
    <row r="4222" spans="1:22" s="127" customFormat="1" x14ac:dyDescent="0.25">
      <c r="A4222"/>
      <c r="B4222"/>
      <c r="C4222"/>
      <c r="D4222"/>
      <c r="E4222"/>
      <c r="F4222"/>
      <c r="G4222"/>
      <c r="H4222"/>
      <c r="I4222"/>
      <c r="J4222"/>
      <c r="K4222"/>
      <c r="L4222"/>
      <c r="M4222" s="2"/>
      <c r="N4222" s="2"/>
      <c r="O4222" s="2"/>
      <c r="P4222" s="2"/>
      <c r="Q4222" s="2"/>
      <c r="R4222" s="2"/>
      <c r="S4222" s="2"/>
      <c r="T4222" s="2"/>
      <c r="U4222" s="2"/>
      <c r="V4222" s="2"/>
    </row>
    <row r="4223" spans="1:22" s="127" customFormat="1" x14ac:dyDescent="0.25">
      <c r="A4223"/>
      <c r="B4223"/>
      <c r="C4223"/>
      <c r="D4223"/>
      <c r="E4223"/>
      <c r="F4223"/>
      <c r="G4223"/>
      <c r="H4223"/>
      <c r="I4223"/>
      <c r="J4223"/>
      <c r="K4223"/>
      <c r="L4223"/>
      <c r="M4223" s="2"/>
      <c r="N4223" s="2"/>
      <c r="O4223" s="2"/>
      <c r="P4223" s="2"/>
      <c r="Q4223" s="2"/>
      <c r="R4223" s="2"/>
      <c r="S4223" s="2"/>
      <c r="T4223" s="2"/>
      <c r="U4223" s="2"/>
      <c r="V4223" s="2"/>
    </row>
    <row r="4224" spans="1:22" s="127" customFormat="1" x14ac:dyDescent="0.25">
      <c r="A4224"/>
      <c r="B4224"/>
      <c r="C4224"/>
      <c r="D4224"/>
      <c r="E4224"/>
      <c r="F4224"/>
      <c r="G4224"/>
      <c r="H4224"/>
      <c r="I4224"/>
      <c r="J4224"/>
      <c r="K4224"/>
      <c r="L4224"/>
      <c r="M4224" s="2"/>
      <c r="N4224" s="2"/>
      <c r="O4224" s="2"/>
      <c r="P4224" s="2"/>
      <c r="Q4224" s="2"/>
      <c r="R4224" s="2"/>
      <c r="S4224" s="2"/>
      <c r="T4224" s="2"/>
      <c r="U4224" s="2"/>
      <c r="V4224" s="2"/>
    </row>
    <row r="4225" spans="1:22" s="127" customFormat="1" x14ac:dyDescent="0.25">
      <c r="A4225"/>
      <c r="B4225"/>
      <c r="C4225"/>
      <c r="D4225"/>
      <c r="E4225"/>
      <c r="F4225"/>
      <c r="G4225"/>
      <c r="H4225"/>
      <c r="I4225"/>
      <c r="J4225"/>
      <c r="K4225"/>
      <c r="L4225"/>
      <c r="M4225" s="2"/>
      <c r="N4225" s="2"/>
      <c r="O4225" s="2"/>
      <c r="P4225" s="2"/>
      <c r="Q4225" s="2"/>
      <c r="R4225" s="2"/>
      <c r="S4225" s="2"/>
      <c r="T4225" s="2"/>
      <c r="U4225" s="2"/>
      <c r="V4225" s="2"/>
    </row>
    <row r="4226" spans="1:22" s="127" customFormat="1" x14ac:dyDescent="0.25">
      <c r="A4226"/>
      <c r="B4226"/>
      <c r="C4226"/>
      <c r="D4226"/>
      <c r="E4226"/>
      <c r="F4226"/>
      <c r="G4226"/>
      <c r="H4226"/>
      <c r="I4226"/>
      <c r="J4226"/>
      <c r="K4226"/>
      <c r="L4226"/>
      <c r="M4226" s="2"/>
      <c r="N4226" s="2"/>
      <c r="O4226" s="2"/>
      <c r="P4226" s="2"/>
      <c r="Q4226" s="2"/>
      <c r="R4226" s="2"/>
      <c r="S4226" s="2"/>
      <c r="T4226" s="2"/>
      <c r="U4226" s="2"/>
      <c r="V4226" s="2"/>
    </row>
    <row r="4227" spans="1:22" s="127" customFormat="1" x14ac:dyDescent="0.25">
      <c r="A4227"/>
      <c r="B4227"/>
      <c r="C4227"/>
      <c r="D4227"/>
      <c r="E4227"/>
      <c r="F4227"/>
      <c r="G4227"/>
      <c r="H4227"/>
      <c r="I4227"/>
      <c r="J4227"/>
      <c r="K4227"/>
      <c r="L4227"/>
      <c r="M4227" s="2"/>
      <c r="N4227" s="2"/>
      <c r="O4227" s="2"/>
      <c r="P4227" s="2"/>
      <c r="Q4227" s="2"/>
      <c r="R4227" s="2"/>
      <c r="S4227" s="2"/>
      <c r="T4227" s="2"/>
      <c r="U4227" s="2"/>
      <c r="V4227" s="2"/>
    </row>
    <row r="4228" spans="1:22" s="127" customFormat="1" x14ac:dyDescent="0.25">
      <c r="A4228"/>
      <c r="B4228"/>
      <c r="C4228"/>
      <c r="D4228"/>
      <c r="E4228"/>
      <c r="F4228"/>
      <c r="G4228"/>
      <c r="H4228"/>
      <c r="I4228"/>
      <c r="J4228"/>
      <c r="K4228"/>
      <c r="L4228"/>
      <c r="M4228" s="2"/>
      <c r="N4228" s="2"/>
      <c r="O4228" s="2"/>
      <c r="P4228" s="2"/>
      <c r="Q4228" s="2"/>
      <c r="R4228" s="2"/>
      <c r="S4228" s="2"/>
      <c r="T4228" s="2"/>
      <c r="U4228" s="2"/>
      <c r="V4228" s="2"/>
    </row>
    <row r="4229" spans="1:22" s="127" customFormat="1" x14ac:dyDescent="0.25">
      <c r="A4229"/>
      <c r="B4229"/>
      <c r="C4229"/>
      <c r="D4229"/>
      <c r="E4229"/>
      <c r="F4229"/>
      <c r="G4229"/>
      <c r="H4229"/>
      <c r="I4229"/>
      <c r="J4229"/>
      <c r="K4229"/>
      <c r="L4229"/>
      <c r="M4229" s="2"/>
      <c r="N4229" s="2"/>
      <c r="O4229" s="2"/>
      <c r="P4229" s="2"/>
      <c r="Q4229" s="2"/>
      <c r="R4229" s="2"/>
      <c r="S4229" s="2"/>
      <c r="T4229" s="2"/>
      <c r="U4229" s="2"/>
      <c r="V4229" s="2"/>
    </row>
    <row r="4230" spans="1:22" s="127" customFormat="1" x14ac:dyDescent="0.25">
      <c r="A4230"/>
      <c r="B4230"/>
      <c r="C4230"/>
      <c r="D4230"/>
      <c r="E4230"/>
      <c r="F4230"/>
      <c r="G4230"/>
      <c r="H4230"/>
      <c r="I4230"/>
      <c r="J4230"/>
      <c r="K4230"/>
      <c r="L4230"/>
      <c r="M4230" s="2"/>
      <c r="N4230" s="2"/>
      <c r="O4230" s="2"/>
      <c r="P4230" s="2"/>
      <c r="Q4230" s="2"/>
      <c r="R4230" s="2"/>
      <c r="S4230" s="2"/>
      <c r="T4230" s="2"/>
      <c r="U4230" s="2"/>
      <c r="V4230" s="2"/>
    </row>
    <row r="4231" spans="1:22" s="127" customFormat="1" x14ac:dyDescent="0.25">
      <c r="A4231"/>
      <c r="B4231"/>
      <c r="C4231"/>
      <c r="D4231"/>
      <c r="E4231"/>
      <c r="F4231"/>
      <c r="G4231"/>
      <c r="H4231"/>
      <c r="I4231"/>
      <c r="J4231"/>
      <c r="K4231"/>
      <c r="L4231"/>
      <c r="M4231" s="2"/>
      <c r="N4231" s="2"/>
      <c r="O4231" s="2"/>
      <c r="P4231" s="2"/>
      <c r="Q4231" s="2"/>
      <c r="R4231" s="2"/>
      <c r="S4231" s="2"/>
      <c r="T4231" s="2"/>
      <c r="U4231" s="2"/>
      <c r="V4231" s="2"/>
    </row>
    <row r="4232" spans="1:22" s="127" customFormat="1" x14ac:dyDescent="0.25">
      <c r="A4232"/>
      <c r="B4232"/>
      <c r="C4232"/>
      <c r="D4232"/>
      <c r="E4232"/>
      <c r="F4232"/>
      <c r="G4232"/>
      <c r="H4232"/>
      <c r="I4232"/>
      <c r="J4232"/>
      <c r="K4232"/>
      <c r="L4232"/>
      <c r="M4232" s="2"/>
      <c r="N4232" s="2"/>
      <c r="O4232" s="2"/>
      <c r="P4232" s="2"/>
      <c r="Q4232" s="2"/>
      <c r="R4232" s="2"/>
      <c r="S4232" s="2"/>
      <c r="T4232" s="2"/>
      <c r="U4232" s="2"/>
      <c r="V4232" s="2"/>
    </row>
    <row r="4233" spans="1:22" s="127" customFormat="1" x14ac:dyDescent="0.25">
      <c r="A4233"/>
      <c r="B4233"/>
      <c r="C4233"/>
      <c r="D4233"/>
      <c r="E4233"/>
      <c r="F4233"/>
      <c r="G4233"/>
      <c r="H4233"/>
      <c r="I4233"/>
      <c r="J4233"/>
      <c r="K4233"/>
      <c r="L4233"/>
      <c r="M4233" s="2"/>
      <c r="N4233" s="2"/>
      <c r="O4233" s="2"/>
      <c r="P4233" s="2"/>
      <c r="Q4233" s="2"/>
      <c r="R4233" s="2"/>
      <c r="S4233" s="2"/>
      <c r="T4233" s="2"/>
      <c r="U4233" s="2"/>
      <c r="V4233" s="2"/>
    </row>
    <row r="4234" spans="1:22" s="127" customFormat="1" x14ac:dyDescent="0.25">
      <c r="A4234"/>
      <c r="B4234"/>
      <c r="C4234"/>
      <c r="D4234"/>
      <c r="E4234"/>
      <c r="F4234"/>
      <c r="G4234"/>
      <c r="H4234"/>
      <c r="I4234"/>
      <c r="J4234"/>
      <c r="K4234"/>
      <c r="L4234"/>
      <c r="M4234" s="2"/>
      <c r="N4234" s="2"/>
      <c r="O4234" s="2"/>
      <c r="P4234" s="2"/>
      <c r="Q4234" s="2"/>
      <c r="R4234" s="2"/>
      <c r="S4234" s="2"/>
      <c r="T4234" s="2"/>
      <c r="U4234" s="2"/>
      <c r="V4234" s="2"/>
    </row>
    <row r="4235" spans="1:22" s="127" customFormat="1" x14ac:dyDescent="0.25">
      <c r="A4235"/>
      <c r="B4235"/>
      <c r="C4235"/>
      <c r="D4235"/>
      <c r="E4235"/>
      <c r="F4235"/>
      <c r="G4235"/>
      <c r="H4235"/>
      <c r="I4235"/>
      <c r="J4235"/>
      <c r="K4235"/>
      <c r="L4235"/>
      <c r="M4235" s="2"/>
      <c r="N4235" s="2"/>
      <c r="O4235" s="2"/>
      <c r="P4235" s="2"/>
      <c r="Q4235" s="2"/>
      <c r="R4235" s="2"/>
      <c r="S4235" s="2"/>
      <c r="T4235" s="2"/>
      <c r="U4235" s="2"/>
      <c r="V4235" s="2"/>
    </row>
    <row r="4236" spans="1:22" s="127" customFormat="1" x14ac:dyDescent="0.25">
      <c r="A4236"/>
      <c r="B4236"/>
      <c r="C4236"/>
      <c r="D4236"/>
      <c r="E4236"/>
      <c r="F4236"/>
      <c r="G4236"/>
      <c r="H4236"/>
      <c r="I4236"/>
      <c r="J4236"/>
      <c r="K4236"/>
      <c r="L4236"/>
      <c r="M4236" s="2"/>
      <c r="N4236" s="2"/>
      <c r="O4236" s="2"/>
      <c r="P4236" s="2"/>
      <c r="Q4236" s="2"/>
      <c r="R4236" s="2"/>
      <c r="S4236" s="2"/>
      <c r="T4236" s="2"/>
      <c r="U4236" s="2"/>
      <c r="V4236" s="2"/>
    </row>
    <row r="4237" spans="1:22" s="127" customFormat="1" x14ac:dyDescent="0.25">
      <c r="A4237"/>
      <c r="B4237"/>
      <c r="C4237"/>
      <c r="D4237"/>
      <c r="E4237"/>
      <c r="F4237"/>
      <c r="G4237"/>
      <c r="H4237"/>
      <c r="I4237"/>
      <c r="J4237"/>
      <c r="K4237"/>
      <c r="L4237"/>
      <c r="M4237" s="2"/>
      <c r="N4237" s="2"/>
      <c r="O4237" s="2"/>
      <c r="P4237" s="2"/>
      <c r="Q4237" s="2"/>
      <c r="R4237" s="2"/>
      <c r="S4237" s="2"/>
      <c r="T4237" s="2"/>
      <c r="U4237" s="2"/>
      <c r="V4237" s="2"/>
    </row>
    <row r="4238" spans="1:22" s="127" customFormat="1" x14ac:dyDescent="0.25">
      <c r="A4238"/>
      <c r="B4238"/>
      <c r="C4238"/>
      <c r="D4238"/>
      <c r="E4238"/>
      <c r="F4238"/>
      <c r="G4238"/>
      <c r="H4238"/>
      <c r="I4238"/>
      <c r="J4238"/>
      <c r="K4238"/>
      <c r="L4238"/>
      <c r="M4238" s="2"/>
      <c r="N4238" s="2"/>
      <c r="O4238" s="2"/>
      <c r="P4238" s="2"/>
      <c r="Q4238" s="2"/>
      <c r="R4238" s="2"/>
      <c r="S4238" s="2"/>
      <c r="T4238" s="2"/>
      <c r="U4238" s="2"/>
      <c r="V4238" s="2"/>
    </row>
    <row r="4239" spans="1:22" s="127" customFormat="1" x14ac:dyDescent="0.25">
      <c r="A4239"/>
      <c r="B4239"/>
      <c r="C4239"/>
      <c r="D4239"/>
      <c r="E4239"/>
      <c r="F4239"/>
      <c r="G4239"/>
      <c r="H4239"/>
      <c r="I4239"/>
      <c r="J4239"/>
      <c r="K4239"/>
      <c r="L4239"/>
      <c r="M4239" s="2"/>
      <c r="N4239" s="2"/>
      <c r="O4239" s="2"/>
      <c r="P4239" s="2"/>
      <c r="Q4239" s="2"/>
      <c r="R4239" s="2"/>
      <c r="S4239" s="2"/>
      <c r="T4239" s="2"/>
      <c r="U4239" s="2"/>
      <c r="V4239" s="2"/>
    </row>
    <row r="4240" spans="1:22" s="127" customFormat="1" x14ac:dyDescent="0.25">
      <c r="A4240"/>
      <c r="B4240"/>
      <c r="C4240"/>
      <c r="D4240"/>
      <c r="E4240"/>
      <c r="F4240"/>
      <c r="G4240"/>
      <c r="H4240"/>
      <c r="I4240"/>
      <c r="J4240"/>
      <c r="K4240"/>
      <c r="L4240"/>
      <c r="M4240" s="2"/>
      <c r="N4240" s="2"/>
      <c r="O4240" s="2"/>
      <c r="P4240" s="2"/>
      <c r="Q4240" s="2"/>
      <c r="R4240" s="2"/>
      <c r="S4240" s="2"/>
      <c r="T4240" s="2"/>
      <c r="U4240" s="2"/>
      <c r="V4240" s="2"/>
    </row>
    <row r="4241" spans="1:22" s="127" customFormat="1" x14ac:dyDescent="0.25">
      <c r="A4241"/>
      <c r="B4241"/>
      <c r="C4241"/>
      <c r="D4241"/>
      <c r="E4241"/>
      <c r="F4241"/>
      <c r="G4241"/>
      <c r="H4241"/>
      <c r="I4241"/>
      <c r="J4241"/>
      <c r="K4241"/>
      <c r="L4241"/>
      <c r="M4241" s="2"/>
      <c r="N4241" s="2"/>
      <c r="O4241" s="2"/>
      <c r="P4241" s="2"/>
      <c r="Q4241" s="2"/>
      <c r="R4241" s="2"/>
      <c r="S4241" s="2"/>
      <c r="T4241" s="2"/>
      <c r="U4241" s="2"/>
      <c r="V4241" s="2"/>
    </row>
    <row r="4242" spans="1:22" s="127" customFormat="1" x14ac:dyDescent="0.25">
      <c r="A4242"/>
      <c r="B4242"/>
      <c r="C4242"/>
      <c r="D4242"/>
      <c r="E4242"/>
      <c r="F4242"/>
      <c r="G4242"/>
      <c r="H4242"/>
      <c r="I4242"/>
      <c r="J4242"/>
      <c r="K4242"/>
      <c r="L4242"/>
      <c r="M4242" s="2"/>
      <c r="N4242" s="2"/>
      <c r="O4242" s="2"/>
      <c r="P4242" s="2"/>
      <c r="Q4242" s="2"/>
      <c r="R4242" s="2"/>
      <c r="S4242" s="2"/>
      <c r="T4242" s="2"/>
      <c r="U4242" s="2"/>
      <c r="V4242" s="2"/>
    </row>
    <row r="4243" spans="1:22" s="127" customFormat="1" x14ac:dyDescent="0.25">
      <c r="A4243"/>
      <c r="B4243"/>
      <c r="C4243"/>
      <c r="D4243"/>
      <c r="E4243"/>
      <c r="F4243"/>
      <c r="G4243"/>
      <c r="H4243"/>
      <c r="I4243"/>
      <c r="J4243"/>
      <c r="K4243"/>
      <c r="L4243"/>
      <c r="M4243" s="2"/>
      <c r="N4243" s="2"/>
      <c r="O4243" s="2"/>
      <c r="P4243" s="2"/>
      <c r="Q4243" s="2"/>
      <c r="R4243" s="2"/>
      <c r="S4243" s="2"/>
      <c r="T4243" s="2"/>
      <c r="U4243" s="2"/>
      <c r="V4243" s="2"/>
    </row>
    <row r="4244" spans="1:22" s="127" customFormat="1" x14ac:dyDescent="0.25">
      <c r="A4244"/>
      <c r="B4244"/>
      <c r="C4244"/>
      <c r="D4244"/>
      <c r="E4244"/>
      <c r="F4244"/>
      <c r="G4244"/>
      <c r="H4244"/>
      <c r="I4244"/>
      <c r="J4244"/>
      <c r="K4244"/>
      <c r="L4244"/>
      <c r="M4244" s="2"/>
      <c r="N4244" s="2"/>
      <c r="O4244" s="2"/>
      <c r="P4244" s="2"/>
      <c r="Q4244" s="2"/>
      <c r="R4244" s="2"/>
      <c r="S4244" s="2"/>
      <c r="T4244" s="2"/>
      <c r="U4244" s="2"/>
      <c r="V4244" s="2"/>
    </row>
    <row r="4245" spans="1:22" s="127" customFormat="1" x14ac:dyDescent="0.25">
      <c r="A4245"/>
      <c r="B4245"/>
      <c r="C4245"/>
      <c r="D4245"/>
      <c r="E4245"/>
      <c r="F4245"/>
      <c r="G4245"/>
      <c r="H4245"/>
      <c r="I4245"/>
      <c r="J4245"/>
      <c r="K4245"/>
      <c r="L4245"/>
      <c r="M4245" s="2"/>
      <c r="N4245" s="2"/>
      <c r="O4245" s="2"/>
      <c r="P4245" s="2"/>
      <c r="Q4245" s="2"/>
      <c r="R4245" s="2"/>
      <c r="S4245" s="2"/>
      <c r="T4245" s="2"/>
      <c r="U4245" s="2"/>
      <c r="V4245" s="2"/>
    </row>
    <row r="4246" spans="1:22" s="127" customFormat="1" x14ac:dyDescent="0.25">
      <c r="A4246"/>
      <c r="B4246"/>
      <c r="C4246"/>
      <c r="D4246"/>
      <c r="E4246"/>
      <c r="F4246"/>
      <c r="G4246"/>
      <c r="H4246"/>
      <c r="I4246"/>
      <c r="J4246"/>
      <c r="K4246"/>
      <c r="L4246"/>
      <c r="M4246" s="2"/>
      <c r="N4246" s="2"/>
      <c r="O4246" s="2"/>
      <c r="P4246" s="2"/>
      <c r="Q4246" s="2"/>
      <c r="R4246" s="2"/>
      <c r="S4246" s="2"/>
      <c r="T4246" s="2"/>
      <c r="U4246" s="2"/>
      <c r="V4246" s="2"/>
    </row>
    <row r="4247" spans="1:22" s="127" customFormat="1" x14ac:dyDescent="0.25">
      <c r="A4247"/>
      <c r="B4247"/>
      <c r="C4247"/>
      <c r="D4247"/>
      <c r="E4247"/>
      <c r="F4247"/>
      <c r="G4247"/>
      <c r="H4247"/>
      <c r="I4247"/>
      <c r="J4247"/>
      <c r="K4247"/>
      <c r="L4247"/>
      <c r="M4247" s="2"/>
      <c r="N4247" s="2"/>
      <c r="O4247" s="2"/>
      <c r="P4247" s="2"/>
      <c r="Q4247" s="2"/>
      <c r="R4247" s="2"/>
      <c r="S4247" s="2"/>
      <c r="T4247" s="2"/>
      <c r="U4247" s="2"/>
      <c r="V4247" s="2"/>
    </row>
    <row r="4248" spans="1:22" s="127" customFormat="1" x14ac:dyDescent="0.25">
      <c r="A4248"/>
      <c r="B4248"/>
      <c r="C4248"/>
      <c r="D4248"/>
      <c r="E4248"/>
      <c r="F4248"/>
      <c r="G4248"/>
      <c r="H4248"/>
      <c r="I4248"/>
      <c r="J4248"/>
      <c r="K4248"/>
      <c r="L4248"/>
      <c r="M4248" s="2"/>
      <c r="N4248" s="2"/>
      <c r="O4248" s="2"/>
      <c r="P4248" s="2"/>
      <c r="Q4248" s="2"/>
      <c r="R4248" s="2"/>
      <c r="S4248" s="2"/>
      <c r="T4248" s="2"/>
      <c r="U4248" s="2"/>
      <c r="V4248" s="2"/>
    </row>
    <row r="4249" spans="1:22" s="127" customFormat="1" x14ac:dyDescent="0.25">
      <c r="A4249"/>
      <c r="B4249"/>
      <c r="C4249"/>
      <c r="D4249"/>
      <c r="E4249"/>
      <c r="F4249"/>
      <c r="G4249"/>
      <c r="H4249"/>
      <c r="I4249"/>
      <c r="J4249"/>
      <c r="K4249"/>
      <c r="L4249"/>
      <c r="M4249" s="2"/>
      <c r="N4249" s="2"/>
      <c r="O4249" s="2"/>
      <c r="P4249" s="2"/>
      <c r="Q4249" s="2"/>
      <c r="R4249" s="2"/>
      <c r="S4249" s="2"/>
      <c r="T4249" s="2"/>
      <c r="U4249" s="2"/>
      <c r="V4249" s="2"/>
    </row>
    <row r="4250" spans="1:22" s="127" customFormat="1" x14ac:dyDescent="0.25">
      <c r="A4250"/>
      <c r="B4250"/>
      <c r="C4250"/>
      <c r="D4250"/>
      <c r="E4250"/>
      <c r="F4250"/>
      <c r="G4250"/>
      <c r="H4250"/>
      <c r="I4250"/>
      <c r="J4250"/>
      <c r="K4250"/>
      <c r="L4250"/>
      <c r="M4250" s="2"/>
      <c r="N4250" s="2"/>
      <c r="O4250" s="2"/>
      <c r="P4250" s="2"/>
      <c r="Q4250" s="2"/>
      <c r="R4250" s="2"/>
      <c r="S4250" s="2"/>
      <c r="T4250" s="2"/>
      <c r="U4250" s="2"/>
      <c r="V4250" s="2"/>
    </row>
    <row r="4251" spans="1:22" s="127" customFormat="1" x14ac:dyDescent="0.25">
      <c r="A4251"/>
      <c r="B4251"/>
      <c r="C4251"/>
      <c r="D4251"/>
      <c r="E4251"/>
      <c r="F4251"/>
      <c r="G4251"/>
      <c r="H4251"/>
      <c r="I4251"/>
      <c r="J4251"/>
      <c r="K4251"/>
      <c r="L4251"/>
      <c r="M4251" s="2"/>
      <c r="N4251" s="2"/>
      <c r="O4251" s="2"/>
      <c r="P4251" s="2"/>
      <c r="Q4251" s="2"/>
      <c r="R4251" s="2"/>
      <c r="S4251" s="2"/>
      <c r="T4251" s="2"/>
      <c r="U4251" s="2"/>
      <c r="V4251" s="2"/>
    </row>
    <row r="4252" spans="1:22" s="127" customFormat="1" x14ac:dyDescent="0.25">
      <c r="A4252"/>
      <c r="B4252"/>
      <c r="C4252"/>
      <c r="D4252"/>
      <c r="E4252"/>
      <c r="F4252"/>
      <c r="G4252"/>
      <c r="H4252"/>
      <c r="I4252"/>
      <c r="J4252"/>
      <c r="K4252"/>
      <c r="L4252"/>
      <c r="M4252" s="2"/>
      <c r="N4252" s="2"/>
      <c r="O4252" s="2"/>
      <c r="P4252" s="2"/>
      <c r="Q4252" s="2"/>
      <c r="R4252" s="2"/>
      <c r="S4252" s="2"/>
      <c r="T4252" s="2"/>
      <c r="U4252" s="2"/>
      <c r="V4252" s="2"/>
    </row>
    <row r="4253" spans="1:22" s="127" customFormat="1" x14ac:dyDescent="0.25">
      <c r="A4253"/>
      <c r="B4253"/>
      <c r="C4253"/>
      <c r="D4253"/>
      <c r="E4253"/>
      <c r="F4253"/>
      <c r="G4253"/>
      <c r="H4253"/>
      <c r="I4253"/>
      <c r="J4253"/>
      <c r="K4253"/>
      <c r="L4253"/>
      <c r="M4253" s="2"/>
      <c r="N4253" s="2"/>
      <c r="O4253" s="2"/>
      <c r="P4253" s="2"/>
      <c r="Q4253" s="2"/>
      <c r="R4253" s="2"/>
      <c r="S4253" s="2"/>
      <c r="T4253" s="2"/>
      <c r="U4253" s="2"/>
      <c r="V4253" s="2"/>
    </row>
    <row r="4254" spans="1:22" s="127" customFormat="1" x14ac:dyDescent="0.25">
      <c r="A4254"/>
      <c r="B4254"/>
      <c r="C4254"/>
      <c r="D4254"/>
      <c r="E4254"/>
      <c r="F4254"/>
      <c r="G4254"/>
      <c r="H4254"/>
      <c r="I4254"/>
      <c r="J4254"/>
      <c r="K4254"/>
      <c r="L4254"/>
      <c r="M4254" s="2"/>
      <c r="N4254" s="2"/>
      <c r="O4254" s="2"/>
      <c r="P4254" s="2"/>
      <c r="Q4254" s="2"/>
      <c r="R4254" s="2"/>
      <c r="S4254" s="2"/>
      <c r="T4254" s="2"/>
      <c r="U4254" s="2"/>
      <c r="V4254" s="2"/>
    </row>
    <row r="4255" spans="1:22" s="127" customFormat="1" x14ac:dyDescent="0.25">
      <c r="A4255"/>
      <c r="B4255"/>
      <c r="C4255"/>
      <c r="D4255"/>
      <c r="E4255"/>
      <c r="F4255"/>
      <c r="G4255"/>
      <c r="H4255"/>
      <c r="I4255"/>
      <c r="J4255"/>
      <c r="K4255"/>
      <c r="L4255"/>
      <c r="M4255" s="2"/>
      <c r="N4255" s="2"/>
      <c r="O4255" s="2"/>
      <c r="P4255" s="2"/>
      <c r="Q4255" s="2"/>
      <c r="R4255" s="2"/>
      <c r="S4255" s="2"/>
      <c r="T4255" s="2"/>
      <c r="U4255" s="2"/>
      <c r="V4255" s="2"/>
    </row>
    <row r="4256" spans="1:22" s="127" customFormat="1" x14ac:dyDescent="0.25">
      <c r="A4256"/>
      <c r="B4256"/>
      <c r="C4256"/>
      <c r="D4256"/>
      <c r="E4256"/>
      <c r="F4256"/>
      <c r="G4256"/>
      <c r="H4256"/>
      <c r="I4256"/>
      <c r="J4256"/>
      <c r="K4256"/>
      <c r="L4256"/>
      <c r="M4256" s="2"/>
      <c r="N4256" s="2"/>
      <c r="O4256" s="2"/>
      <c r="P4256" s="2"/>
      <c r="Q4256" s="2"/>
      <c r="R4256" s="2"/>
      <c r="S4256" s="2"/>
      <c r="T4256" s="2"/>
      <c r="U4256" s="2"/>
      <c r="V4256" s="2"/>
    </row>
    <row r="4257" spans="1:22" s="127" customFormat="1" x14ac:dyDescent="0.25">
      <c r="A4257"/>
      <c r="B4257"/>
      <c r="C4257"/>
      <c r="D4257"/>
      <c r="E4257"/>
      <c r="F4257"/>
      <c r="G4257"/>
      <c r="H4257"/>
      <c r="I4257"/>
      <c r="J4257"/>
      <c r="K4257"/>
      <c r="L4257"/>
      <c r="M4257" s="2"/>
      <c r="N4257" s="2"/>
      <c r="O4257" s="2"/>
      <c r="P4257" s="2"/>
      <c r="Q4257" s="2"/>
      <c r="R4257" s="2"/>
      <c r="S4257" s="2"/>
      <c r="T4257" s="2"/>
      <c r="U4257" s="2"/>
      <c r="V4257" s="2"/>
    </row>
    <row r="4258" spans="1:22" s="127" customFormat="1" x14ac:dyDescent="0.25">
      <c r="A4258"/>
      <c r="B4258"/>
      <c r="C4258"/>
      <c r="D4258"/>
      <c r="E4258"/>
      <c r="F4258"/>
      <c r="G4258"/>
      <c r="H4258"/>
      <c r="I4258"/>
      <c r="J4258"/>
      <c r="K4258"/>
      <c r="L4258"/>
      <c r="M4258" s="2"/>
      <c r="N4258" s="2"/>
      <c r="O4258" s="2"/>
      <c r="P4258" s="2"/>
      <c r="Q4258" s="2"/>
      <c r="R4258" s="2"/>
      <c r="S4258" s="2"/>
      <c r="T4258" s="2"/>
      <c r="U4258" s="2"/>
      <c r="V4258" s="2"/>
    </row>
    <row r="4259" spans="1:22" s="127" customFormat="1" x14ac:dyDescent="0.25">
      <c r="A4259"/>
      <c r="B4259"/>
      <c r="C4259"/>
      <c r="D4259"/>
      <c r="E4259"/>
      <c r="F4259"/>
      <c r="G4259"/>
      <c r="H4259"/>
      <c r="I4259"/>
      <c r="J4259"/>
      <c r="K4259"/>
      <c r="L4259"/>
      <c r="M4259" s="2"/>
      <c r="N4259" s="2"/>
      <c r="O4259" s="2"/>
      <c r="P4259" s="2"/>
      <c r="Q4259" s="2"/>
      <c r="R4259" s="2"/>
      <c r="S4259" s="2"/>
      <c r="T4259" s="2"/>
      <c r="U4259" s="2"/>
      <c r="V4259" s="2"/>
    </row>
    <row r="4260" spans="1:22" s="127" customFormat="1" x14ac:dyDescent="0.25">
      <c r="A4260"/>
      <c r="B4260"/>
      <c r="C4260"/>
      <c r="D4260"/>
      <c r="E4260"/>
      <c r="F4260"/>
      <c r="G4260"/>
      <c r="H4260"/>
      <c r="I4260"/>
      <c r="J4260"/>
      <c r="K4260"/>
      <c r="L4260"/>
      <c r="M4260" s="2"/>
      <c r="N4260" s="2"/>
      <c r="O4260" s="2"/>
      <c r="P4260" s="2"/>
      <c r="Q4260" s="2"/>
      <c r="R4260" s="2"/>
      <c r="S4260" s="2"/>
      <c r="T4260" s="2"/>
      <c r="U4260" s="2"/>
      <c r="V4260" s="2"/>
    </row>
    <row r="4261" spans="1:22" s="127" customFormat="1" x14ac:dyDescent="0.25">
      <c r="A4261"/>
      <c r="B4261"/>
      <c r="C4261"/>
      <c r="D4261"/>
      <c r="E4261"/>
      <c r="F4261"/>
      <c r="G4261"/>
      <c r="H4261"/>
      <c r="I4261"/>
      <c r="J4261"/>
      <c r="K4261"/>
      <c r="L4261"/>
      <c r="M4261" s="2"/>
      <c r="N4261" s="2"/>
      <c r="O4261" s="2"/>
      <c r="P4261" s="2"/>
      <c r="Q4261" s="2"/>
      <c r="R4261" s="2"/>
      <c r="S4261" s="2"/>
      <c r="T4261" s="2"/>
      <c r="U4261" s="2"/>
      <c r="V4261" s="2"/>
    </row>
    <row r="4262" spans="1:22" s="127" customFormat="1" x14ac:dyDescent="0.25">
      <c r="A4262"/>
      <c r="B4262"/>
      <c r="C4262"/>
      <c r="D4262"/>
      <c r="E4262"/>
      <c r="F4262"/>
      <c r="G4262"/>
      <c r="H4262"/>
      <c r="I4262"/>
      <c r="J4262"/>
      <c r="K4262"/>
      <c r="L4262"/>
      <c r="M4262" s="2"/>
      <c r="N4262" s="2"/>
      <c r="O4262" s="2"/>
      <c r="P4262" s="2"/>
      <c r="Q4262" s="2"/>
      <c r="R4262" s="2"/>
      <c r="S4262" s="2"/>
      <c r="T4262" s="2"/>
      <c r="U4262" s="2"/>
      <c r="V4262" s="2"/>
    </row>
    <row r="4263" spans="1:22" s="127" customFormat="1" x14ac:dyDescent="0.25">
      <c r="A4263"/>
      <c r="B4263"/>
      <c r="C4263"/>
      <c r="D4263"/>
      <c r="E4263"/>
      <c r="F4263"/>
      <c r="G4263"/>
      <c r="H4263"/>
      <c r="I4263"/>
      <c r="J4263"/>
      <c r="K4263"/>
      <c r="L4263"/>
      <c r="M4263" s="2"/>
      <c r="N4263" s="2"/>
      <c r="O4263" s="2"/>
      <c r="P4263" s="2"/>
      <c r="Q4263" s="2"/>
      <c r="R4263" s="2"/>
      <c r="S4263" s="2"/>
      <c r="T4263" s="2"/>
      <c r="U4263" s="2"/>
      <c r="V4263" s="2"/>
    </row>
    <row r="4264" spans="1:22" s="127" customFormat="1" x14ac:dyDescent="0.25">
      <c r="A4264"/>
      <c r="B4264"/>
      <c r="C4264"/>
      <c r="D4264"/>
      <c r="E4264"/>
      <c r="F4264"/>
      <c r="G4264"/>
      <c r="H4264"/>
      <c r="I4264"/>
      <c r="J4264"/>
      <c r="K4264"/>
      <c r="L4264"/>
      <c r="M4264" s="2"/>
      <c r="N4264" s="2"/>
      <c r="O4264" s="2"/>
      <c r="P4264" s="2"/>
      <c r="Q4264" s="2"/>
      <c r="R4264" s="2"/>
      <c r="S4264" s="2"/>
      <c r="T4264" s="2"/>
      <c r="U4264" s="2"/>
      <c r="V4264" s="2"/>
    </row>
    <row r="4265" spans="1:22" s="127" customFormat="1" x14ac:dyDescent="0.25">
      <c r="A4265"/>
      <c r="B4265"/>
      <c r="C4265"/>
      <c r="D4265"/>
      <c r="E4265"/>
      <c r="F4265"/>
      <c r="G4265"/>
      <c r="H4265"/>
      <c r="I4265"/>
      <c r="J4265"/>
      <c r="K4265"/>
      <c r="L4265"/>
      <c r="M4265" s="2"/>
      <c r="N4265" s="2"/>
      <c r="O4265" s="2"/>
      <c r="P4265" s="2"/>
      <c r="Q4265" s="2"/>
      <c r="R4265" s="2"/>
      <c r="S4265" s="2"/>
      <c r="T4265" s="2"/>
      <c r="U4265" s="2"/>
      <c r="V4265" s="2"/>
    </row>
    <row r="4266" spans="1:22" s="127" customFormat="1" x14ac:dyDescent="0.25">
      <c r="A4266"/>
      <c r="B4266"/>
      <c r="C4266"/>
      <c r="D4266"/>
      <c r="E4266"/>
      <c r="F4266"/>
      <c r="G4266"/>
      <c r="H4266"/>
      <c r="I4266"/>
      <c r="J4266"/>
      <c r="K4266"/>
      <c r="L4266"/>
      <c r="M4266" s="2"/>
      <c r="N4266" s="2"/>
      <c r="O4266" s="2"/>
      <c r="P4266" s="2"/>
      <c r="Q4266" s="2"/>
      <c r="R4266" s="2"/>
      <c r="S4266" s="2"/>
      <c r="T4266" s="2"/>
      <c r="U4266" s="2"/>
      <c r="V4266" s="2"/>
    </row>
    <row r="4267" spans="1:22" s="127" customFormat="1" x14ac:dyDescent="0.25">
      <c r="A4267"/>
      <c r="B4267"/>
      <c r="C4267"/>
      <c r="D4267"/>
      <c r="E4267"/>
      <c r="F4267"/>
      <c r="G4267"/>
      <c r="H4267"/>
      <c r="I4267"/>
      <c r="J4267"/>
      <c r="K4267"/>
      <c r="L4267"/>
      <c r="M4267" s="2"/>
      <c r="N4267" s="2"/>
      <c r="O4267" s="2"/>
      <c r="P4267" s="2"/>
      <c r="Q4267" s="2"/>
      <c r="R4267" s="2"/>
      <c r="S4267" s="2"/>
      <c r="T4267" s="2"/>
      <c r="U4267" s="2"/>
      <c r="V4267" s="2"/>
    </row>
    <row r="4268" spans="1:22" s="127" customFormat="1" x14ac:dyDescent="0.25">
      <c r="A4268"/>
      <c r="B4268"/>
      <c r="C4268"/>
      <c r="D4268"/>
      <c r="E4268"/>
      <c r="F4268"/>
      <c r="G4268"/>
      <c r="H4268"/>
      <c r="I4268"/>
      <c r="J4268"/>
      <c r="K4268"/>
      <c r="L4268"/>
      <c r="M4268" s="2"/>
      <c r="N4268" s="2"/>
      <c r="O4268" s="2"/>
      <c r="P4268" s="2"/>
      <c r="Q4268" s="2"/>
      <c r="R4268" s="2"/>
      <c r="S4268" s="2"/>
      <c r="T4268" s="2"/>
      <c r="U4268" s="2"/>
      <c r="V4268" s="2"/>
    </row>
    <row r="4269" spans="1:22" s="127" customFormat="1" x14ac:dyDescent="0.25">
      <c r="A4269"/>
      <c r="B4269"/>
      <c r="C4269"/>
      <c r="D4269"/>
      <c r="E4269"/>
      <c r="F4269"/>
      <c r="G4269"/>
      <c r="H4269"/>
      <c r="I4269"/>
      <c r="J4269"/>
      <c r="K4269"/>
      <c r="L4269"/>
      <c r="M4269" s="2"/>
      <c r="N4269" s="2"/>
      <c r="O4269" s="2"/>
      <c r="P4269" s="2"/>
      <c r="Q4269" s="2"/>
      <c r="R4269" s="2"/>
      <c r="S4269" s="2"/>
      <c r="T4269" s="2"/>
      <c r="U4269" s="2"/>
      <c r="V4269" s="2"/>
    </row>
    <row r="4270" spans="1:22" s="127" customFormat="1" x14ac:dyDescent="0.25">
      <c r="A4270"/>
      <c r="B4270"/>
      <c r="C4270"/>
      <c r="D4270"/>
      <c r="E4270"/>
      <c r="F4270"/>
      <c r="G4270"/>
      <c r="H4270"/>
      <c r="I4270"/>
      <c r="J4270"/>
      <c r="K4270"/>
      <c r="L4270"/>
      <c r="M4270" s="2"/>
      <c r="N4270" s="2"/>
      <c r="O4270" s="2"/>
      <c r="P4270" s="2"/>
      <c r="Q4270" s="2"/>
      <c r="R4270" s="2"/>
      <c r="S4270" s="2"/>
      <c r="T4270" s="2"/>
      <c r="U4270" s="2"/>
      <c r="V4270" s="2"/>
    </row>
    <row r="4271" spans="1:22" s="127" customFormat="1" x14ac:dyDescent="0.25">
      <c r="A4271"/>
      <c r="B4271"/>
      <c r="C4271"/>
      <c r="D4271"/>
      <c r="E4271"/>
      <c r="F4271"/>
      <c r="G4271"/>
      <c r="H4271"/>
      <c r="I4271"/>
      <c r="J4271"/>
      <c r="K4271"/>
      <c r="L4271"/>
      <c r="M4271" s="2"/>
      <c r="N4271" s="2"/>
      <c r="O4271" s="2"/>
      <c r="P4271" s="2"/>
      <c r="Q4271" s="2"/>
      <c r="R4271" s="2"/>
      <c r="S4271" s="2"/>
      <c r="T4271" s="2"/>
      <c r="U4271" s="2"/>
      <c r="V4271" s="2"/>
    </row>
    <row r="4272" spans="1:22" s="127" customFormat="1" x14ac:dyDescent="0.25">
      <c r="A4272"/>
      <c r="B4272"/>
      <c r="C4272"/>
      <c r="D4272"/>
      <c r="E4272"/>
      <c r="F4272"/>
      <c r="G4272"/>
      <c r="H4272"/>
      <c r="I4272"/>
      <c r="J4272"/>
      <c r="K4272"/>
      <c r="L4272"/>
      <c r="M4272" s="2"/>
      <c r="N4272" s="2"/>
      <c r="O4272" s="2"/>
      <c r="P4272" s="2"/>
      <c r="Q4272" s="2"/>
      <c r="R4272" s="2"/>
      <c r="S4272" s="2"/>
      <c r="T4272" s="2"/>
      <c r="U4272" s="2"/>
      <c r="V4272" s="2"/>
    </row>
    <row r="4273" spans="1:22" s="127" customFormat="1" x14ac:dyDescent="0.25">
      <c r="A4273"/>
      <c r="B4273"/>
      <c r="C4273"/>
      <c r="D4273"/>
      <c r="E4273"/>
      <c r="F4273"/>
      <c r="G4273"/>
      <c r="H4273"/>
      <c r="I4273"/>
      <c r="J4273"/>
      <c r="K4273"/>
      <c r="L4273"/>
      <c r="M4273" s="2"/>
      <c r="N4273" s="2"/>
      <c r="O4273" s="2"/>
      <c r="P4273" s="2"/>
      <c r="Q4273" s="2"/>
      <c r="R4273" s="2"/>
      <c r="S4273" s="2"/>
      <c r="T4273" s="2"/>
      <c r="U4273" s="2"/>
      <c r="V4273" s="2"/>
    </row>
    <row r="4274" spans="1:22" s="127" customFormat="1" x14ac:dyDescent="0.25">
      <c r="A4274"/>
      <c r="B4274"/>
      <c r="C4274"/>
      <c r="D4274"/>
      <c r="E4274"/>
      <c r="F4274"/>
      <c r="G4274"/>
      <c r="H4274"/>
      <c r="I4274"/>
      <c r="J4274"/>
      <c r="K4274"/>
      <c r="L4274"/>
      <c r="M4274" s="2"/>
      <c r="N4274" s="2"/>
      <c r="O4274" s="2"/>
      <c r="P4274" s="2"/>
      <c r="Q4274" s="2"/>
      <c r="R4274" s="2"/>
      <c r="S4274" s="2"/>
      <c r="T4274" s="2"/>
      <c r="U4274" s="2"/>
      <c r="V4274" s="2"/>
    </row>
    <row r="4275" spans="1:22" s="127" customFormat="1" x14ac:dyDescent="0.25">
      <c r="A4275"/>
      <c r="B4275"/>
      <c r="C4275"/>
      <c r="D4275"/>
      <c r="E4275"/>
      <c r="F4275"/>
      <c r="G4275"/>
      <c r="H4275"/>
      <c r="I4275"/>
      <c r="J4275"/>
      <c r="K4275"/>
      <c r="L4275"/>
      <c r="M4275" s="2"/>
      <c r="N4275" s="2"/>
      <c r="O4275" s="2"/>
      <c r="P4275" s="2"/>
      <c r="Q4275" s="2"/>
      <c r="R4275" s="2"/>
      <c r="S4275" s="2"/>
      <c r="T4275" s="2"/>
      <c r="U4275" s="2"/>
      <c r="V4275" s="2"/>
    </row>
    <row r="4276" spans="1:22" s="127" customFormat="1" x14ac:dyDescent="0.25">
      <c r="A4276"/>
      <c r="B4276"/>
      <c r="C4276"/>
      <c r="D4276"/>
      <c r="E4276"/>
      <c r="F4276"/>
      <c r="G4276"/>
      <c r="H4276"/>
      <c r="I4276"/>
      <c r="J4276"/>
      <c r="K4276"/>
      <c r="L4276"/>
      <c r="M4276" s="2"/>
      <c r="N4276" s="2"/>
      <c r="O4276" s="2"/>
      <c r="P4276" s="2"/>
      <c r="Q4276" s="2"/>
      <c r="R4276" s="2"/>
      <c r="S4276" s="2"/>
      <c r="T4276" s="2"/>
      <c r="U4276" s="2"/>
      <c r="V4276" s="2"/>
    </row>
    <row r="4277" spans="1:22" s="127" customFormat="1" x14ac:dyDescent="0.25">
      <c r="A4277"/>
      <c r="B4277"/>
      <c r="C4277"/>
      <c r="D4277"/>
      <c r="E4277"/>
      <c r="F4277"/>
      <c r="G4277"/>
      <c r="H4277"/>
      <c r="I4277"/>
      <c r="J4277"/>
      <c r="K4277"/>
      <c r="L4277"/>
      <c r="M4277" s="2"/>
      <c r="N4277" s="2"/>
      <c r="O4277" s="2"/>
      <c r="P4277" s="2"/>
      <c r="Q4277" s="2"/>
      <c r="R4277" s="2"/>
      <c r="S4277" s="2"/>
      <c r="T4277" s="2"/>
      <c r="U4277" s="2"/>
      <c r="V4277" s="2"/>
    </row>
    <row r="4278" spans="1:22" s="127" customFormat="1" x14ac:dyDescent="0.25">
      <c r="A4278"/>
      <c r="B4278"/>
      <c r="C4278"/>
      <c r="D4278"/>
      <c r="E4278"/>
      <c r="F4278"/>
      <c r="G4278"/>
      <c r="H4278"/>
      <c r="I4278"/>
      <c r="J4278"/>
      <c r="K4278"/>
      <c r="L4278"/>
      <c r="M4278" s="2"/>
      <c r="N4278" s="2"/>
      <c r="O4278" s="2"/>
      <c r="P4278" s="2"/>
      <c r="Q4278" s="2"/>
      <c r="R4278" s="2"/>
      <c r="S4278" s="2"/>
      <c r="T4278" s="2"/>
      <c r="U4278" s="2"/>
      <c r="V4278" s="2"/>
    </row>
    <row r="4279" spans="1:22" s="127" customFormat="1" x14ac:dyDescent="0.25">
      <c r="A4279"/>
      <c r="B4279"/>
      <c r="C4279"/>
      <c r="D4279"/>
      <c r="E4279"/>
      <c r="F4279"/>
      <c r="G4279"/>
      <c r="H4279"/>
      <c r="I4279"/>
      <c r="J4279"/>
      <c r="K4279"/>
      <c r="L4279"/>
      <c r="M4279" s="2"/>
      <c r="N4279" s="2"/>
      <c r="O4279" s="2"/>
      <c r="P4279" s="2"/>
      <c r="Q4279" s="2"/>
      <c r="R4279" s="2"/>
      <c r="S4279" s="2"/>
      <c r="T4279" s="2"/>
      <c r="U4279" s="2"/>
      <c r="V4279" s="2"/>
    </row>
    <row r="4280" spans="1:22" s="127" customFormat="1" x14ac:dyDescent="0.25">
      <c r="A4280"/>
      <c r="B4280"/>
      <c r="C4280"/>
      <c r="D4280"/>
      <c r="E4280"/>
      <c r="F4280"/>
      <c r="G4280"/>
      <c r="H4280"/>
      <c r="I4280"/>
      <c r="J4280"/>
      <c r="K4280"/>
      <c r="L4280"/>
      <c r="M4280" s="2"/>
      <c r="N4280" s="2"/>
      <c r="O4280" s="2"/>
      <c r="P4280" s="2"/>
      <c r="Q4280" s="2"/>
      <c r="R4280" s="2"/>
      <c r="S4280" s="2"/>
      <c r="T4280" s="2"/>
      <c r="U4280" s="2"/>
      <c r="V4280" s="2"/>
    </row>
    <row r="4281" spans="1:22" s="127" customFormat="1" x14ac:dyDescent="0.25">
      <c r="A4281"/>
      <c r="B4281"/>
      <c r="C4281"/>
      <c r="D4281"/>
      <c r="E4281"/>
      <c r="F4281"/>
      <c r="G4281"/>
      <c r="H4281"/>
      <c r="I4281"/>
      <c r="J4281"/>
      <c r="K4281"/>
      <c r="L4281"/>
      <c r="M4281" s="2"/>
      <c r="N4281" s="2"/>
      <c r="O4281" s="2"/>
      <c r="P4281" s="2"/>
      <c r="Q4281" s="2"/>
      <c r="R4281" s="2"/>
      <c r="S4281" s="2"/>
      <c r="T4281" s="2"/>
      <c r="U4281" s="2"/>
      <c r="V4281" s="2"/>
    </row>
    <row r="4282" spans="1:22" s="127" customFormat="1" x14ac:dyDescent="0.25">
      <c r="A4282"/>
      <c r="B4282"/>
      <c r="C4282"/>
      <c r="D4282"/>
      <c r="E4282"/>
      <c r="F4282"/>
      <c r="G4282"/>
      <c r="H4282"/>
      <c r="I4282"/>
      <c r="J4282"/>
      <c r="K4282"/>
      <c r="L4282"/>
      <c r="M4282" s="2"/>
      <c r="N4282" s="2"/>
      <c r="O4282" s="2"/>
      <c r="P4282" s="2"/>
      <c r="Q4282" s="2"/>
      <c r="R4282" s="2"/>
      <c r="S4282" s="2"/>
      <c r="T4282" s="2"/>
      <c r="U4282" s="2"/>
      <c r="V4282" s="2"/>
    </row>
    <row r="4283" spans="1:22" s="127" customFormat="1" x14ac:dyDescent="0.25">
      <c r="A4283"/>
      <c r="B4283"/>
      <c r="C4283"/>
      <c r="D4283"/>
      <c r="E4283"/>
      <c r="F4283"/>
      <c r="G4283"/>
      <c r="H4283"/>
      <c r="I4283"/>
      <c r="J4283"/>
      <c r="K4283"/>
      <c r="L4283"/>
      <c r="M4283" s="2"/>
      <c r="N4283" s="2"/>
      <c r="O4283" s="2"/>
      <c r="P4283" s="2"/>
      <c r="Q4283" s="2"/>
      <c r="R4283" s="2"/>
      <c r="S4283" s="2"/>
      <c r="T4283" s="2"/>
      <c r="U4283" s="2"/>
      <c r="V4283" s="2"/>
    </row>
    <row r="4284" spans="1:22" s="127" customFormat="1" x14ac:dyDescent="0.25">
      <c r="A4284"/>
      <c r="B4284"/>
      <c r="C4284"/>
      <c r="D4284"/>
      <c r="E4284"/>
      <c r="F4284"/>
      <c r="G4284"/>
      <c r="H4284"/>
      <c r="I4284"/>
      <c r="J4284"/>
      <c r="K4284"/>
      <c r="L4284"/>
      <c r="M4284" s="2"/>
      <c r="N4284" s="2"/>
      <c r="O4284" s="2"/>
      <c r="P4284" s="2"/>
      <c r="Q4284" s="2"/>
      <c r="R4284" s="2"/>
      <c r="S4284" s="2"/>
      <c r="T4284" s="2"/>
      <c r="U4284" s="2"/>
      <c r="V4284" s="2"/>
    </row>
    <row r="4285" spans="1:22" s="127" customFormat="1" x14ac:dyDescent="0.25">
      <c r="A4285"/>
      <c r="B4285"/>
      <c r="C4285"/>
      <c r="D4285"/>
      <c r="E4285"/>
      <c r="F4285"/>
      <c r="G4285"/>
      <c r="H4285"/>
      <c r="I4285"/>
      <c r="J4285"/>
      <c r="K4285"/>
      <c r="L4285"/>
      <c r="M4285" s="2"/>
      <c r="N4285" s="2"/>
      <c r="O4285" s="2"/>
      <c r="P4285" s="2"/>
      <c r="Q4285" s="2"/>
      <c r="R4285" s="2"/>
      <c r="S4285" s="2"/>
      <c r="T4285" s="2"/>
      <c r="U4285" s="2"/>
      <c r="V4285" s="2"/>
    </row>
    <row r="4286" spans="1:22" s="127" customFormat="1" x14ac:dyDescent="0.25">
      <c r="A4286"/>
      <c r="B4286"/>
      <c r="C4286"/>
      <c r="D4286"/>
      <c r="E4286"/>
      <c r="F4286"/>
      <c r="G4286"/>
      <c r="H4286"/>
      <c r="I4286"/>
      <c r="J4286"/>
      <c r="K4286"/>
      <c r="L4286"/>
      <c r="M4286" s="2"/>
      <c r="N4286" s="2"/>
      <c r="O4286" s="2"/>
      <c r="P4286" s="2"/>
      <c r="Q4286" s="2"/>
      <c r="R4286" s="2"/>
      <c r="S4286" s="2"/>
      <c r="T4286" s="2"/>
      <c r="U4286" s="2"/>
      <c r="V4286" s="2"/>
    </row>
    <row r="4287" spans="1:22" s="127" customFormat="1" x14ac:dyDescent="0.25">
      <c r="A4287"/>
      <c r="B4287"/>
      <c r="C4287"/>
      <c r="D4287"/>
      <c r="E4287"/>
      <c r="F4287"/>
      <c r="G4287"/>
      <c r="H4287"/>
      <c r="I4287"/>
      <c r="J4287"/>
      <c r="K4287"/>
      <c r="L4287"/>
      <c r="M4287" s="2"/>
      <c r="N4287" s="2"/>
      <c r="O4287" s="2"/>
      <c r="P4287" s="2"/>
      <c r="Q4287" s="2"/>
      <c r="R4287" s="2"/>
      <c r="S4287" s="2"/>
      <c r="T4287" s="2"/>
      <c r="U4287" s="2"/>
      <c r="V4287" s="2"/>
    </row>
    <row r="4288" spans="1:22" s="127" customFormat="1" x14ac:dyDescent="0.25">
      <c r="A4288"/>
      <c r="B4288"/>
      <c r="C4288"/>
      <c r="D4288"/>
      <c r="E4288"/>
      <c r="F4288"/>
      <c r="G4288"/>
      <c r="H4288"/>
      <c r="I4288"/>
      <c r="J4288"/>
      <c r="K4288"/>
      <c r="L4288"/>
      <c r="M4288" s="2"/>
      <c r="N4288" s="2"/>
      <c r="O4288" s="2"/>
      <c r="P4288" s="2"/>
      <c r="Q4288" s="2"/>
      <c r="R4288" s="2"/>
      <c r="S4288" s="2"/>
      <c r="T4288" s="2"/>
      <c r="U4288" s="2"/>
      <c r="V4288" s="2"/>
    </row>
    <row r="4289" spans="1:22" s="127" customFormat="1" x14ac:dyDescent="0.25">
      <c r="A4289"/>
      <c r="B4289"/>
      <c r="C4289"/>
      <c r="D4289"/>
      <c r="E4289"/>
      <c r="F4289"/>
      <c r="G4289"/>
      <c r="H4289"/>
      <c r="I4289"/>
      <c r="J4289"/>
      <c r="K4289"/>
      <c r="L4289"/>
      <c r="M4289" s="2"/>
      <c r="N4289" s="2"/>
      <c r="O4289" s="2"/>
      <c r="P4289" s="2"/>
      <c r="Q4289" s="2"/>
      <c r="R4289" s="2"/>
      <c r="S4289" s="2"/>
      <c r="T4289" s="2"/>
      <c r="U4289" s="2"/>
      <c r="V4289" s="2"/>
    </row>
    <row r="4290" spans="1:22" s="127" customFormat="1" x14ac:dyDescent="0.25">
      <c r="A4290"/>
      <c r="B4290"/>
      <c r="C4290"/>
      <c r="D4290"/>
      <c r="E4290"/>
      <c r="F4290"/>
      <c r="G4290"/>
      <c r="H4290"/>
      <c r="I4290"/>
      <c r="J4290"/>
      <c r="K4290"/>
      <c r="L4290"/>
      <c r="M4290" s="2"/>
      <c r="N4290" s="2"/>
      <c r="O4290" s="2"/>
      <c r="P4290" s="2"/>
      <c r="Q4290" s="2"/>
      <c r="R4290" s="2"/>
      <c r="S4290" s="2"/>
      <c r="T4290" s="2"/>
      <c r="U4290" s="2"/>
      <c r="V4290" s="2"/>
    </row>
    <row r="4291" spans="1:22" s="127" customFormat="1" x14ac:dyDescent="0.25">
      <c r="A4291"/>
      <c r="B4291"/>
      <c r="C4291"/>
      <c r="D4291"/>
      <c r="E4291"/>
      <c r="F4291"/>
      <c r="G4291"/>
      <c r="H4291"/>
      <c r="I4291"/>
      <c r="J4291"/>
      <c r="K4291"/>
      <c r="L4291"/>
      <c r="M4291" s="2"/>
      <c r="N4291" s="2"/>
      <c r="O4291" s="2"/>
      <c r="P4291" s="2"/>
      <c r="Q4291" s="2"/>
      <c r="R4291" s="2"/>
      <c r="S4291" s="2"/>
      <c r="T4291" s="2"/>
      <c r="U4291" s="2"/>
      <c r="V4291" s="2"/>
    </row>
    <row r="4292" spans="1:22" s="127" customFormat="1" x14ac:dyDescent="0.25">
      <c r="A4292"/>
      <c r="B4292"/>
      <c r="C4292"/>
      <c r="D4292"/>
      <c r="E4292"/>
      <c r="F4292"/>
      <c r="G4292"/>
      <c r="H4292"/>
      <c r="I4292"/>
      <c r="J4292"/>
      <c r="K4292"/>
      <c r="L4292"/>
      <c r="M4292" s="2"/>
      <c r="N4292" s="2"/>
      <c r="O4292" s="2"/>
      <c r="P4292" s="2"/>
      <c r="Q4292" s="2"/>
      <c r="R4292" s="2"/>
      <c r="S4292" s="2"/>
      <c r="T4292" s="2"/>
      <c r="U4292" s="2"/>
      <c r="V4292" s="2"/>
    </row>
    <row r="4293" spans="1:22" s="127" customFormat="1" x14ac:dyDescent="0.25">
      <c r="A4293"/>
      <c r="B4293"/>
      <c r="C4293"/>
      <c r="D4293"/>
      <c r="E4293"/>
      <c r="F4293"/>
      <c r="G4293"/>
      <c r="H4293"/>
      <c r="I4293"/>
      <c r="J4293"/>
      <c r="K4293"/>
      <c r="L4293"/>
      <c r="M4293" s="2"/>
      <c r="N4293" s="2"/>
      <c r="O4293" s="2"/>
      <c r="P4293" s="2"/>
      <c r="Q4293" s="2"/>
      <c r="R4293" s="2"/>
      <c r="S4293" s="2"/>
      <c r="T4293" s="2"/>
      <c r="U4293" s="2"/>
      <c r="V4293" s="2"/>
    </row>
    <row r="4294" spans="1:22" s="127" customFormat="1" x14ac:dyDescent="0.25">
      <c r="A4294"/>
      <c r="B4294"/>
      <c r="C4294"/>
      <c r="D4294"/>
      <c r="E4294"/>
      <c r="F4294"/>
      <c r="G4294"/>
      <c r="H4294"/>
      <c r="I4294"/>
      <c r="J4294"/>
      <c r="K4294"/>
      <c r="L4294"/>
      <c r="M4294" s="2"/>
      <c r="N4294" s="2"/>
      <c r="O4294" s="2"/>
      <c r="P4294" s="2"/>
      <c r="Q4294" s="2"/>
      <c r="R4294" s="2"/>
      <c r="S4294" s="2"/>
      <c r="T4294" s="2"/>
      <c r="U4294" s="2"/>
      <c r="V4294" s="2"/>
    </row>
    <row r="4295" spans="1:22" s="127" customFormat="1" x14ac:dyDescent="0.25">
      <c r="A4295"/>
      <c r="B4295"/>
      <c r="C4295"/>
      <c r="D4295"/>
      <c r="E4295"/>
      <c r="F4295"/>
      <c r="G4295"/>
      <c r="H4295"/>
      <c r="I4295"/>
      <c r="J4295"/>
      <c r="K4295"/>
      <c r="L4295"/>
      <c r="M4295" s="2"/>
      <c r="N4295" s="2"/>
      <c r="O4295" s="2"/>
      <c r="P4295" s="2"/>
      <c r="Q4295" s="2"/>
      <c r="R4295" s="2"/>
      <c r="S4295" s="2"/>
      <c r="T4295" s="2"/>
      <c r="U4295" s="2"/>
      <c r="V4295" s="2"/>
    </row>
    <row r="4296" spans="1:22" s="127" customFormat="1" x14ac:dyDescent="0.25">
      <c r="A4296"/>
      <c r="B4296"/>
      <c r="C4296"/>
      <c r="D4296"/>
      <c r="E4296"/>
      <c r="F4296"/>
      <c r="G4296"/>
      <c r="H4296"/>
      <c r="I4296"/>
      <c r="J4296"/>
      <c r="K4296"/>
      <c r="L4296"/>
      <c r="M4296" s="2"/>
      <c r="N4296" s="2"/>
      <c r="O4296" s="2"/>
      <c r="P4296" s="2"/>
      <c r="Q4296" s="2"/>
      <c r="R4296" s="2"/>
      <c r="S4296" s="2"/>
      <c r="T4296" s="2"/>
      <c r="U4296" s="2"/>
      <c r="V4296" s="2"/>
    </row>
    <row r="4297" spans="1:22" s="127" customFormat="1" x14ac:dyDescent="0.25">
      <c r="A4297"/>
      <c r="B4297"/>
      <c r="C4297"/>
      <c r="D4297"/>
      <c r="E4297"/>
      <c r="F4297"/>
      <c r="G4297"/>
      <c r="H4297"/>
      <c r="I4297"/>
      <c r="J4297"/>
      <c r="K4297"/>
      <c r="L4297"/>
      <c r="M4297" s="2"/>
      <c r="N4297" s="2"/>
      <c r="O4297" s="2"/>
      <c r="P4297" s="2"/>
      <c r="Q4297" s="2"/>
      <c r="R4297" s="2"/>
      <c r="S4297" s="2"/>
      <c r="T4297" s="2"/>
      <c r="U4297" s="2"/>
      <c r="V4297" s="2"/>
    </row>
    <row r="4298" spans="1:22" s="127" customFormat="1" x14ac:dyDescent="0.25">
      <c r="A4298"/>
      <c r="B4298"/>
      <c r="C4298"/>
      <c r="D4298"/>
      <c r="E4298"/>
      <c r="F4298"/>
      <c r="G4298"/>
      <c r="H4298"/>
      <c r="I4298"/>
      <c r="J4298"/>
      <c r="K4298"/>
      <c r="L4298"/>
      <c r="M4298" s="2"/>
      <c r="N4298" s="2"/>
      <c r="O4298" s="2"/>
      <c r="P4298" s="2"/>
      <c r="Q4298" s="2"/>
      <c r="R4298" s="2"/>
      <c r="S4298" s="2"/>
      <c r="T4298" s="2"/>
      <c r="U4298" s="2"/>
      <c r="V4298" s="2"/>
    </row>
    <row r="4299" spans="1:22" s="127" customFormat="1" x14ac:dyDescent="0.25">
      <c r="A4299"/>
      <c r="B4299"/>
      <c r="C4299"/>
      <c r="D4299"/>
      <c r="E4299"/>
      <c r="F4299"/>
      <c r="G4299"/>
      <c r="H4299"/>
      <c r="I4299"/>
      <c r="J4299"/>
      <c r="K4299"/>
      <c r="L4299"/>
      <c r="M4299" s="2"/>
      <c r="N4299" s="2"/>
      <c r="O4299" s="2"/>
      <c r="P4299" s="2"/>
      <c r="Q4299" s="2"/>
      <c r="R4299" s="2"/>
      <c r="S4299" s="2"/>
      <c r="T4299" s="2"/>
      <c r="U4299" s="2"/>
      <c r="V4299" s="2"/>
    </row>
    <row r="4300" spans="1:22" s="127" customFormat="1" x14ac:dyDescent="0.25">
      <c r="A4300"/>
      <c r="B4300"/>
      <c r="C4300"/>
      <c r="D4300"/>
      <c r="E4300"/>
      <c r="F4300"/>
      <c r="G4300"/>
      <c r="H4300"/>
      <c r="I4300"/>
      <c r="J4300"/>
      <c r="K4300"/>
      <c r="L4300"/>
      <c r="M4300" s="2"/>
      <c r="N4300" s="2"/>
      <c r="O4300" s="2"/>
      <c r="P4300" s="2"/>
      <c r="Q4300" s="2"/>
      <c r="R4300" s="2"/>
      <c r="S4300" s="2"/>
      <c r="T4300" s="2"/>
      <c r="U4300" s="2"/>
      <c r="V4300" s="2"/>
    </row>
    <row r="4301" spans="1:22" s="127" customFormat="1" x14ac:dyDescent="0.25">
      <c r="A4301"/>
      <c r="B4301"/>
      <c r="C4301"/>
      <c r="D4301"/>
      <c r="E4301"/>
      <c r="F4301"/>
      <c r="G4301"/>
      <c r="H4301"/>
      <c r="I4301"/>
      <c r="J4301"/>
      <c r="K4301"/>
      <c r="L4301"/>
      <c r="M4301" s="2"/>
      <c r="N4301" s="2"/>
      <c r="O4301" s="2"/>
      <c r="P4301" s="2"/>
      <c r="Q4301" s="2"/>
      <c r="R4301" s="2"/>
      <c r="S4301" s="2"/>
      <c r="T4301" s="2"/>
      <c r="U4301" s="2"/>
      <c r="V4301" s="2"/>
    </row>
    <row r="4302" spans="1:22" s="127" customFormat="1" x14ac:dyDescent="0.25">
      <c r="A4302"/>
      <c r="B4302"/>
      <c r="C4302"/>
      <c r="D4302"/>
      <c r="E4302"/>
      <c r="F4302"/>
      <c r="G4302"/>
      <c r="H4302"/>
      <c r="I4302"/>
      <c r="J4302"/>
      <c r="K4302"/>
      <c r="L4302"/>
      <c r="M4302" s="2"/>
      <c r="N4302" s="2"/>
      <c r="O4302" s="2"/>
      <c r="P4302" s="2"/>
      <c r="Q4302" s="2"/>
      <c r="R4302" s="2"/>
      <c r="S4302" s="2"/>
      <c r="T4302" s="2"/>
      <c r="U4302" s="2"/>
      <c r="V4302" s="2"/>
    </row>
    <row r="4303" spans="1:22" s="127" customFormat="1" x14ac:dyDescent="0.25">
      <c r="A4303"/>
      <c r="B4303"/>
      <c r="C4303"/>
      <c r="D4303"/>
      <c r="E4303"/>
      <c r="F4303"/>
      <c r="G4303"/>
      <c r="H4303"/>
      <c r="I4303"/>
      <c r="J4303"/>
      <c r="K4303"/>
      <c r="L4303"/>
      <c r="M4303" s="2"/>
      <c r="N4303" s="2"/>
      <c r="O4303" s="2"/>
      <c r="P4303" s="2"/>
      <c r="Q4303" s="2"/>
      <c r="R4303" s="2"/>
      <c r="S4303" s="2"/>
      <c r="T4303" s="2"/>
      <c r="U4303" s="2"/>
      <c r="V4303" s="2"/>
    </row>
    <row r="4304" spans="1:22" s="127" customFormat="1" x14ac:dyDescent="0.25">
      <c r="A4304"/>
      <c r="B4304"/>
      <c r="C4304"/>
      <c r="D4304"/>
      <c r="E4304"/>
      <c r="F4304"/>
      <c r="G4304"/>
      <c r="H4304"/>
      <c r="I4304"/>
      <c r="J4304"/>
      <c r="K4304"/>
      <c r="L4304"/>
      <c r="M4304" s="2"/>
      <c r="N4304" s="2"/>
      <c r="O4304" s="2"/>
      <c r="P4304" s="2"/>
      <c r="Q4304" s="2"/>
      <c r="R4304" s="2"/>
      <c r="S4304" s="2"/>
      <c r="T4304" s="2"/>
      <c r="U4304" s="2"/>
      <c r="V4304" s="2"/>
    </row>
    <row r="4305" spans="1:22" s="127" customFormat="1" x14ac:dyDescent="0.25">
      <c r="A4305"/>
      <c r="B4305"/>
      <c r="C4305"/>
      <c r="D4305"/>
      <c r="E4305"/>
      <c r="F4305"/>
      <c r="G4305"/>
      <c r="H4305"/>
      <c r="I4305"/>
      <c r="J4305"/>
      <c r="K4305"/>
      <c r="L4305"/>
      <c r="M4305" s="2"/>
      <c r="N4305" s="2"/>
      <c r="O4305" s="2"/>
      <c r="P4305" s="2"/>
      <c r="Q4305" s="2"/>
      <c r="R4305" s="2"/>
      <c r="S4305" s="2"/>
      <c r="T4305" s="2"/>
      <c r="U4305" s="2"/>
      <c r="V4305" s="2"/>
    </row>
    <row r="4306" spans="1:22" s="127" customFormat="1" x14ac:dyDescent="0.25">
      <c r="A4306"/>
      <c r="B4306"/>
      <c r="C4306"/>
      <c r="D4306"/>
      <c r="E4306"/>
      <c r="F4306"/>
      <c r="G4306"/>
      <c r="H4306"/>
      <c r="I4306"/>
      <c r="J4306"/>
      <c r="K4306"/>
      <c r="L4306"/>
      <c r="M4306" s="2"/>
      <c r="N4306" s="2"/>
      <c r="O4306" s="2"/>
      <c r="P4306" s="2"/>
      <c r="Q4306" s="2"/>
      <c r="R4306" s="2"/>
      <c r="S4306" s="2"/>
      <c r="T4306" s="2"/>
      <c r="U4306" s="2"/>
      <c r="V4306" s="2"/>
    </row>
    <row r="4307" spans="1:22" s="127" customFormat="1" x14ac:dyDescent="0.25">
      <c r="A4307"/>
      <c r="B4307"/>
      <c r="C4307"/>
      <c r="D4307"/>
      <c r="E4307"/>
      <c r="F4307"/>
      <c r="G4307"/>
      <c r="H4307"/>
      <c r="I4307"/>
      <c r="J4307"/>
      <c r="K4307"/>
      <c r="L4307"/>
      <c r="M4307" s="2"/>
      <c r="N4307" s="2"/>
      <c r="O4307" s="2"/>
      <c r="P4307" s="2"/>
      <c r="Q4307" s="2"/>
      <c r="R4307" s="2"/>
      <c r="S4307" s="2"/>
      <c r="T4307" s="2"/>
      <c r="U4307" s="2"/>
      <c r="V4307" s="2"/>
    </row>
    <row r="4308" spans="1:22" s="127" customFormat="1" x14ac:dyDescent="0.25">
      <c r="A4308"/>
      <c r="B4308"/>
      <c r="C4308"/>
      <c r="D4308"/>
      <c r="E4308"/>
      <c r="F4308"/>
      <c r="G4308"/>
      <c r="H4308"/>
      <c r="I4308"/>
      <c r="J4308"/>
      <c r="K4308"/>
      <c r="L4308"/>
      <c r="M4308" s="2"/>
      <c r="N4308" s="2"/>
      <c r="O4308" s="2"/>
      <c r="P4308" s="2"/>
      <c r="Q4308" s="2"/>
      <c r="R4308" s="2"/>
      <c r="S4308" s="2"/>
      <c r="T4308" s="2"/>
      <c r="U4308" s="2"/>
      <c r="V4308" s="2"/>
    </row>
    <row r="4309" spans="1:22" s="127" customFormat="1" x14ac:dyDescent="0.25">
      <c r="A4309"/>
      <c r="B4309"/>
      <c r="C4309"/>
      <c r="D4309"/>
      <c r="E4309"/>
      <c r="F4309"/>
      <c r="G4309"/>
      <c r="H4309"/>
      <c r="I4309"/>
      <c r="J4309"/>
      <c r="K4309"/>
      <c r="L4309"/>
      <c r="M4309" s="2"/>
      <c r="N4309" s="2"/>
      <c r="O4309" s="2"/>
      <c r="P4309" s="2"/>
      <c r="Q4309" s="2"/>
      <c r="R4309" s="2"/>
      <c r="S4309" s="2"/>
      <c r="T4309" s="2"/>
      <c r="U4309" s="2"/>
      <c r="V4309" s="2"/>
    </row>
    <row r="4310" spans="1:22" s="127" customFormat="1" x14ac:dyDescent="0.25">
      <c r="A4310"/>
      <c r="B4310"/>
      <c r="C4310"/>
      <c r="D4310"/>
      <c r="E4310"/>
      <c r="F4310"/>
      <c r="G4310"/>
      <c r="H4310"/>
      <c r="I4310"/>
      <c r="J4310"/>
      <c r="K4310"/>
      <c r="L4310"/>
      <c r="M4310" s="2"/>
      <c r="N4310" s="2"/>
      <c r="O4310" s="2"/>
      <c r="P4310" s="2"/>
      <c r="Q4310" s="2"/>
      <c r="R4310" s="2"/>
      <c r="S4310" s="2"/>
      <c r="T4310" s="2"/>
      <c r="U4310" s="2"/>
      <c r="V4310" s="2"/>
    </row>
    <row r="4311" spans="1:22" s="127" customFormat="1" x14ac:dyDescent="0.25">
      <c r="A4311"/>
      <c r="B4311"/>
      <c r="C4311"/>
      <c r="D4311"/>
      <c r="E4311"/>
      <c r="F4311"/>
      <c r="G4311"/>
      <c r="H4311"/>
      <c r="I4311"/>
      <c r="J4311"/>
      <c r="K4311"/>
      <c r="L4311"/>
      <c r="M4311" s="2"/>
      <c r="N4311" s="2"/>
      <c r="O4311" s="2"/>
      <c r="P4311" s="2"/>
      <c r="Q4311" s="2"/>
      <c r="R4311" s="2"/>
      <c r="S4311" s="2"/>
      <c r="T4311" s="2"/>
      <c r="U4311" s="2"/>
      <c r="V4311" s="2"/>
    </row>
    <row r="4312" spans="1:22" s="127" customFormat="1" x14ac:dyDescent="0.25">
      <c r="A4312"/>
      <c r="B4312"/>
      <c r="C4312"/>
      <c r="D4312"/>
      <c r="E4312"/>
      <c r="F4312"/>
      <c r="G4312"/>
      <c r="H4312"/>
      <c r="I4312"/>
      <c r="J4312"/>
      <c r="K4312"/>
      <c r="L4312"/>
      <c r="M4312" s="2"/>
      <c r="N4312" s="2"/>
      <c r="O4312" s="2"/>
      <c r="P4312" s="2"/>
      <c r="Q4312" s="2"/>
      <c r="R4312" s="2"/>
      <c r="S4312" s="2"/>
      <c r="T4312" s="2"/>
      <c r="U4312" s="2"/>
      <c r="V4312" s="2"/>
    </row>
    <row r="4313" spans="1:22" s="127" customFormat="1" x14ac:dyDescent="0.25">
      <c r="A4313"/>
      <c r="B4313"/>
      <c r="C4313"/>
      <c r="D4313"/>
      <c r="E4313"/>
      <c r="F4313"/>
      <c r="G4313"/>
      <c r="H4313"/>
      <c r="I4313"/>
      <c r="J4313"/>
      <c r="K4313"/>
      <c r="L4313"/>
      <c r="M4313" s="2"/>
      <c r="N4313" s="2"/>
      <c r="O4313" s="2"/>
      <c r="P4313" s="2"/>
      <c r="Q4313" s="2"/>
      <c r="R4313" s="2"/>
      <c r="S4313" s="2"/>
      <c r="T4313" s="2"/>
      <c r="U4313" s="2"/>
      <c r="V4313" s="2"/>
    </row>
    <row r="4314" spans="1:22" s="127" customFormat="1" x14ac:dyDescent="0.25">
      <c r="A4314"/>
      <c r="B4314"/>
      <c r="C4314"/>
      <c r="D4314"/>
      <c r="E4314"/>
      <c r="F4314"/>
      <c r="G4314"/>
      <c r="H4314"/>
      <c r="I4314"/>
      <c r="J4314"/>
      <c r="K4314"/>
      <c r="L4314"/>
      <c r="M4314" s="2"/>
      <c r="N4314" s="2"/>
      <c r="O4314" s="2"/>
      <c r="P4314" s="2"/>
      <c r="Q4314" s="2"/>
      <c r="R4314" s="2"/>
      <c r="S4314" s="2"/>
      <c r="T4314" s="2"/>
      <c r="U4314" s="2"/>
      <c r="V4314" s="2"/>
    </row>
    <row r="4315" spans="1:22" s="127" customFormat="1" x14ac:dyDescent="0.25">
      <c r="A4315"/>
      <c r="B4315"/>
      <c r="C4315"/>
      <c r="D4315"/>
      <c r="E4315"/>
      <c r="F4315"/>
      <c r="G4315"/>
      <c r="H4315"/>
      <c r="I4315"/>
      <c r="J4315"/>
      <c r="K4315"/>
      <c r="L4315"/>
      <c r="M4315" s="2"/>
      <c r="N4315" s="2"/>
      <c r="O4315" s="2"/>
      <c r="P4315" s="2"/>
      <c r="Q4315" s="2"/>
      <c r="R4315" s="2"/>
      <c r="S4315" s="2"/>
      <c r="T4315" s="2"/>
      <c r="U4315" s="2"/>
      <c r="V4315" s="2"/>
    </row>
    <row r="4316" spans="1:22" s="127" customFormat="1" x14ac:dyDescent="0.25">
      <c r="A4316"/>
      <c r="B4316"/>
      <c r="C4316"/>
      <c r="D4316"/>
      <c r="E4316"/>
      <c r="F4316"/>
      <c r="G4316"/>
      <c r="H4316"/>
      <c r="I4316"/>
      <c r="J4316"/>
      <c r="K4316"/>
      <c r="L4316"/>
      <c r="M4316" s="2"/>
      <c r="N4316" s="2"/>
      <c r="O4316" s="2"/>
      <c r="P4316" s="2"/>
      <c r="Q4316" s="2"/>
      <c r="R4316" s="2"/>
      <c r="S4316" s="2"/>
      <c r="T4316" s="2"/>
      <c r="U4316" s="2"/>
      <c r="V4316" s="2"/>
    </row>
    <row r="4317" spans="1:22" s="127" customFormat="1" x14ac:dyDescent="0.25">
      <c r="A4317"/>
      <c r="B4317"/>
      <c r="C4317"/>
      <c r="D4317"/>
      <c r="E4317"/>
      <c r="F4317"/>
      <c r="G4317"/>
      <c r="H4317"/>
      <c r="I4317"/>
      <c r="J4317"/>
      <c r="K4317"/>
      <c r="L4317"/>
      <c r="M4317" s="2"/>
      <c r="N4317" s="2"/>
      <c r="O4317" s="2"/>
      <c r="P4317" s="2"/>
      <c r="Q4317" s="2"/>
      <c r="R4317" s="2"/>
      <c r="S4317" s="2"/>
      <c r="T4317" s="2"/>
      <c r="U4317" s="2"/>
      <c r="V4317" s="2"/>
    </row>
    <row r="4318" spans="1:22" s="127" customFormat="1" x14ac:dyDescent="0.25">
      <c r="A4318"/>
      <c r="B4318"/>
      <c r="C4318"/>
      <c r="D4318"/>
      <c r="E4318"/>
      <c r="F4318"/>
      <c r="G4318"/>
      <c r="H4318"/>
      <c r="I4318"/>
      <c r="J4318"/>
      <c r="K4318"/>
      <c r="L4318"/>
      <c r="M4318" s="2"/>
      <c r="N4318" s="2"/>
      <c r="O4318" s="2"/>
      <c r="P4318" s="2"/>
      <c r="Q4318" s="2"/>
      <c r="R4318" s="2"/>
      <c r="S4318" s="2"/>
      <c r="T4318" s="2"/>
      <c r="U4318" s="2"/>
      <c r="V4318" s="2"/>
    </row>
    <row r="4319" spans="1:22" s="127" customFormat="1" x14ac:dyDescent="0.25">
      <c r="A4319"/>
      <c r="B4319"/>
      <c r="C4319"/>
      <c r="D4319"/>
      <c r="E4319"/>
      <c r="F4319"/>
      <c r="G4319"/>
      <c r="H4319"/>
      <c r="I4319"/>
      <c r="J4319"/>
      <c r="K4319"/>
      <c r="L4319"/>
      <c r="M4319" s="2"/>
      <c r="N4319" s="2"/>
      <c r="O4319" s="2"/>
      <c r="P4319" s="2"/>
      <c r="Q4319" s="2"/>
      <c r="R4319" s="2"/>
      <c r="S4319" s="2"/>
      <c r="T4319" s="2"/>
      <c r="U4319" s="2"/>
      <c r="V4319" s="2"/>
    </row>
    <row r="4320" spans="1:22" s="127" customFormat="1" x14ac:dyDescent="0.25">
      <c r="A4320"/>
      <c r="B4320"/>
      <c r="C4320"/>
      <c r="D4320"/>
      <c r="E4320"/>
      <c r="F4320"/>
      <c r="G4320"/>
      <c r="H4320"/>
      <c r="I4320"/>
      <c r="J4320"/>
      <c r="K4320"/>
      <c r="L4320"/>
      <c r="M4320" s="2"/>
      <c r="N4320" s="2"/>
      <c r="O4320" s="2"/>
      <c r="P4320" s="2"/>
      <c r="Q4320" s="2"/>
      <c r="R4320" s="2"/>
      <c r="S4320" s="2"/>
      <c r="T4320" s="2"/>
      <c r="U4320" s="2"/>
      <c r="V4320" s="2"/>
    </row>
    <row r="4321" spans="1:22" s="127" customFormat="1" x14ac:dyDescent="0.25">
      <c r="A4321"/>
      <c r="B4321"/>
      <c r="C4321"/>
      <c r="D4321"/>
      <c r="E4321"/>
      <c r="F4321"/>
      <c r="G4321"/>
      <c r="H4321"/>
      <c r="I4321"/>
      <c r="J4321"/>
      <c r="K4321"/>
      <c r="L4321"/>
      <c r="M4321" s="2"/>
      <c r="N4321" s="2"/>
      <c r="O4321" s="2"/>
      <c r="P4321" s="2"/>
      <c r="Q4321" s="2"/>
      <c r="R4321" s="2"/>
      <c r="S4321" s="2"/>
      <c r="T4321" s="2"/>
      <c r="U4321" s="2"/>
      <c r="V4321" s="2"/>
    </row>
    <row r="4322" spans="1:22" s="127" customFormat="1" x14ac:dyDescent="0.25">
      <c r="A4322"/>
      <c r="B4322"/>
      <c r="C4322"/>
      <c r="D4322"/>
      <c r="E4322"/>
      <c r="F4322"/>
      <c r="G4322"/>
      <c r="H4322"/>
      <c r="I4322"/>
      <c r="J4322"/>
      <c r="K4322"/>
      <c r="L4322"/>
      <c r="M4322" s="2"/>
      <c r="N4322" s="2"/>
      <c r="O4322" s="2"/>
      <c r="P4322" s="2"/>
      <c r="Q4322" s="2"/>
      <c r="R4322" s="2"/>
      <c r="S4322" s="2"/>
      <c r="T4322" s="2"/>
      <c r="U4322" s="2"/>
      <c r="V4322" s="2"/>
    </row>
    <row r="4323" spans="1:22" s="127" customFormat="1" x14ac:dyDescent="0.25">
      <c r="A4323"/>
      <c r="B4323"/>
      <c r="C4323"/>
      <c r="D4323"/>
      <c r="E4323"/>
      <c r="F4323"/>
      <c r="G4323"/>
      <c r="H4323"/>
      <c r="I4323"/>
      <c r="J4323"/>
      <c r="K4323"/>
      <c r="L4323"/>
      <c r="M4323" s="2"/>
      <c r="N4323" s="2"/>
      <c r="O4323" s="2"/>
      <c r="P4323" s="2"/>
      <c r="Q4323" s="2"/>
      <c r="R4323" s="2"/>
      <c r="S4323" s="2"/>
      <c r="T4323" s="2"/>
      <c r="U4323" s="2"/>
      <c r="V4323" s="2"/>
    </row>
    <row r="4324" spans="1:22" s="127" customFormat="1" x14ac:dyDescent="0.25">
      <c r="A4324"/>
      <c r="B4324"/>
      <c r="C4324"/>
      <c r="D4324"/>
      <c r="E4324"/>
      <c r="F4324"/>
      <c r="G4324"/>
      <c r="H4324"/>
      <c r="I4324"/>
      <c r="J4324"/>
      <c r="K4324"/>
      <c r="L4324"/>
      <c r="M4324" s="2"/>
      <c r="N4324" s="2"/>
      <c r="O4324" s="2"/>
      <c r="P4324" s="2"/>
      <c r="Q4324" s="2"/>
      <c r="R4324" s="2"/>
      <c r="S4324" s="2"/>
      <c r="T4324" s="2"/>
      <c r="U4324" s="2"/>
      <c r="V4324" s="2"/>
    </row>
    <row r="4325" spans="1:22" s="127" customFormat="1" x14ac:dyDescent="0.25">
      <c r="A4325"/>
      <c r="B4325"/>
      <c r="C4325"/>
      <c r="D4325"/>
      <c r="E4325"/>
      <c r="F4325"/>
      <c r="G4325"/>
      <c r="H4325"/>
      <c r="I4325"/>
      <c r="J4325"/>
      <c r="K4325"/>
      <c r="L4325"/>
      <c r="M4325" s="2"/>
      <c r="N4325" s="2"/>
      <c r="O4325" s="2"/>
      <c r="P4325" s="2"/>
      <c r="Q4325" s="2"/>
      <c r="R4325" s="2"/>
      <c r="S4325" s="2"/>
      <c r="T4325" s="2"/>
      <c r="U4325" s="2"/>
      <c r="V4325" s="2"/>
    </row>
    <row r="4326" spans="1:22" s="127" customFormat="1" x14ac:dyDescent="0.25">
      <c r="A4326"/>
      <c r="B4326"/>
      <c r="C4326"/>
      <c r="D4326"/>
      <c r="E4326"/>
      <c r="F4326"/>
      <c r="G4326"/>
      <c r="H4326"/>
      <c r="I4326"/>
      <c r="J4326"/>
      <c r="K4326"/>
      <c r="L4326"/>
      <c r="M4326" s="2"/>
      <c r="N4326" s="2"/>
      <c r="O4326" s="2"/>
      <c r="P4326" s="2"/>
      <c r="Q4326" s="2"/>
      <c r="R4326" s="2"/>
      <c r="S4326" s="2"/>
      <c r="T4326" s="2"/>
      <c r="U4326" s="2"/>
      <c r="V4326" s="2"/>
    </row>
    <row r="4327" spans="1:22" s="127" customFormat="1" x14ac:dyDescent="0.25">
      <c r="A4327"/>
      <c r="B4327"/>
      <c r="C4327"/>
      <c r="D4327"/>
      <c r="E4327"/>
      <c r="F4327"/>
      <c r="G4327"/>
      <c r="H4327"/>
      <c r="I4327"/>
      <c r="J4327"/>
      <c r="K4327"/>
      <c r="L4327"/>
      <c r="M4327" s="2"/>
      <c r="N4327" s="2"/>
      <c r="O4327" s="2"/>
      <c r="P4327" s="2"/>
      <c r="Q4327" s="2"/>
      <c r="R4327" s="2"/>
      <c r="S4327" s="2"/>
      <c r="T4327" s="2"/>
      <c r="U4327" s="2"/>
      <c r="V4327" s="2"/>
    </row>
    <row r="4328" spans="1:22" s="127" customFormat="1" x14ac:dyDescent="0.25">
      <c r="A4328"/>
      <c r="B4328"/>
      <c r="C4328"/>
      <c r="D4328"/>
      <c r="E4328"/>
      <c r="F4328"/>
      <c r="G4328"/>
      <c r="H4328"/>
      <c r="I4328"/>
      <c r="J4328"/>
      <c r="K4328"/>
      <c r="L4328"/>
      <c r="M4328" s="2"/>
      <c r="N4328" s="2"/>
      <c r="O4328" s="2"/>
      <c r="P4328" s="2"/>
      <c r="Q4328" s="2"/>
      <c r="R4328" s="2"/>
      <c r="S4328" s="2"/>
      <c r="T4328" s="2"/>
      <c r="U4328" s="2"/>
      <c r="V4328" s="2"/>
    </row>
    <row r="4329" spans="1:22" s="127" customFormat="1" x14ac:dyDescent="0.25">
      <c r="A4329"/>
      <c r="B4329"/>
      <c r="C4329"/>
      <c r="D4329"/>
      <c r="E4329"/>
      <c r="F4329"/>
      <c r="G4329"/>
      <c r="H4329"/>
      <c r="I4329"/>
      <c r="J4329"/>
      <c r="K4329"/>
      <c r="L4329"/>
      <c r="M4329" s="2"/>
      <c r="N4329" s="2"/>
      <c r="O4329" s="2"/>
      <c r="P4329" s="2"/>
      <c r="Q4329" s="2"/>
      <c r="R4329" s="2"/>
      <c r="S4329" s="2"/>
      <c r="T4329" s="2"/>
      <c r="U4329" s="2"/>
      <c r="V4329" s="2"/>
    </row>
    <row r="4330" spans="1:22" s="127" customFormat="1" x14ac:dyDescent="0.25">
      <c r="A4330"/>
      <c r="B4330"/>
      <c r="C4330"/>
      <c r="D4330"/>
      <c r="E4330"/>
      <c r="F4330"/>
      <c r="G4330"/>
      <c r="H4330"/>
      <c r="I4330"/>
      <c r="J4330"/>
      <c r="K4330"/>
      <c r="L4330"/>
      <c r="M4330" s="2"/>
      <c r="N4330" s="2"/>
      <c r="O4330" s="2"/>
      <c r="P4330" s="2"/>
      <c r="Q4330" s="2"/>
      <c r="R4330" s="2"/>
      <c r="S4330" s="2"/>
      <c r="T4330" s="2"/>
      <c r="U4330" s="2"/>
      <c r="V4330" s="2"/>
    </row>
    <row r="4331" spans="1:22" s="127" customFormat="1" x14ac:dyDescent="0.25">
      <c r="A4331"/>
      <c r="B4331"/>
      <c r="C4331"/>
      <c r="D4331"/>
      <c r="E4331"/>
      <c r="F4331"/>
      <c r="G4331"/>
      <c r="H4331"/>
      <c r="I4331"/>
      <c r="J4331"/>
      <c r="K4331"/>
      <c r="L4331"/>
      <c r="M4331" s="2"/>
      <c r="N4331" s="2"/>
      <c r="O4331" s="2"/>
      <c r="P4331" s="2"/>
      <c r="Q4331" s="2"/>
      <c r="R4331" s="2"/>
      <c r="S4331" s="2"/>
      <c r="T4331" s="2"/>
      <c r="U4331" s="2"/>
      <c r="V4331" s="2"/>
    </row>
    <row r="4332" spans="1:22" s="127" customFormat="1" x14ac:dyDescent="0.25">
      <c r="A4332"/>
      <c r="B4332"/>
      <c r="C4332"/>
      <c r="D4332"/>
      <c r="E4332"/>
      <c r="F4332"/>
      <c r="G4332"/>
      <c r="H4332"/>
      <c r="I4332"/>
      <c r="J4332"/>
      <c r="K4332"/>
      <c r="L4332"/>
      <c r="M4332" s="2"/>
      <c r="N4332" s="2"/>
      <c r="O4332" s="2"/>
      <c r="P4332" s="2"/>
      <c r="Q4332" s="2"/>
      <c r="R4332" s="2"/>
      <c r="S4332" s="2"/>
      <c r="T4332" s="2"/>
      <c r="U4332" s="2"/>
      <c r="V4332" s="2"/>
    </row>
    <row r="4333" spans="1:22" s="127" customFormat="1" x14ac:dyDescent="0.25">
      <c r="A4333"/>
      <c r="B4333"/>
      <c r="C4333"/>
      <c r="D4333"/>
      <c r="E4333"/>
      <c r="F4333"/>
      <c r="G4333"/>
      <c r="H4333"/>
      <c r="I4333"/>
      <c r="J4333"/>
      <c r="K4333"/>
      <c r="L4333"/>
      <c r="M4333" s="2"/>
      <c r="N4333" s="2"/>
      <c r="O4333" s="2"/>
      <c r="P4333" s="2"/>
      <c r="Q4333" s="2"/>
      <c r="R4333" s="2"/>
      <c r="S4333" s="2"/>
      <c r="T4333" s="2"/>
      <c r="U4333" s="2"/>
      <c r="V4333" s="2"/>
    </row>
    <row r="4334" spans="1:22" s="127" customFormat="1" x14ac:dyDescent="0.25">
      <c r="A4334"/>
      <c r="B4334"/>
      <c r="C4334"/>
      <c r="D4334"/>
      <c r="E4334"/>
      <c r="F4334"/>
      <c r="G4334"/>
      <c r="H4334"/>
      <c r="I4334"/>
      <c r="J4334"/>
      <c r="K4334"/>
      <c r="L4334"/>
      <c r="M4334" s="2"/>
      <c r="N4334" s="2"/>
      <c r="O4334" s="2"/>
      <c r="P4334" s="2"/>
      <c r="Q4334" s="2"/>
      <c r="R4334" s="2"/>
      <c r="S4334" s="2"/>
      <c r="T4334" s="2"/>
      <c r="U4334" s="2"/>
      <c r="V4334" s="2"/>
    </row>
    <row r="4335" spans="1:22" s="127" customFormat="1" x14ac:dyDescent="0.25">
      <c r="A4335"/>
      <c r="B4335"/>
      <c r="C4335"/>
      <c r="D4335"/>
      <c r="E4335"/>
      <c r="F4335"/>
      <c r="G4335"/>
      <c r="H4335"/>
      <c r="I4335"/>
      <c r="J4335"/>
      <c r="K4335"/>
      <c r="L4335"/>
      <c r="M4335" s="2"/>
      <c r="N4335" s="2"/>
      <c r="O4335" s="2"/>
      <c r="P4335" s="2"/>
      <c r="Q4335" s="2"/>
      <c r="R4335" s="2"/>
      <c r="S4335" s="2"/>
      <c r="T4335" s="2"/>
      <c r="U4335" s="2"/>
      <c r="V4335" s="2"/>
    </row>
    <row r="4336" spans="1:22" s="127" customFormat="1" x14ac:dyDescent="0.25">
      <c r="A4336"/>
      <c r="B4336"/>
      <c r="C4336"/>
      <c r="D4336"/>
      <c r="E4336"/>
      <c r="F4336"/>
      <c r="G4336"/>
      <c r="H4336"/>
      <c r="I4336"/>
      <c r="J4336"/>
      <c r="K4336"/>
      <c r="L4336"/>
      <c r="M4336" s="2"/>
      <c r="N4336" s="2"/>
      <c r="O4336" s="2"/>
      <c r="P4336" s="2"/>
      <c r="Q4336" s="2"/>
      <c r="R4336" s="2"/>
      <c r="S4336" s="2"/>
      <c r="T4336" s="2"/>
      <c r="U4336" s="2"/>
      <c r="V4336" s="2"/>
    </row>
    <row r="4337" spans="1:22" s="127" customFormat="1" x14ac:dyDescent="0.25">
      <c r="A4337"/>
      <c r="B4337"/>
      <c r="C4337"/>
      <c r="D4337"/>
      <c r="E4337"/>
      <c r="F4337"/>
      <c r="G4337"/>
      <c r="H4337"/>
      <c r="I4337"/>
      <c r="J4337"/>
      <c r="K4337"/>
      <c r="L4337"/>
      <c r="M4337" s="2"/>
      <c r="N4337" s="2"/>
      <c r="O4337" s="2"/>
      <c r="P4337" s="2"/>
      <c r="Q4337" s="2"/>
      <c r="R4337" s="2"/>
      <c r="S4337" s="2"/>
      <c r="T4337" s="2"/>
      <c r="U4337" s="2"/>
      <c r="V4337" s="2"/>
    </row>
    <row r="4338" spans="1:22" s="127" customFormat="1" x14ac:dyDescent="0.25">
      <c r="A4338"/>
      <c r="B4338"/>
      <c r="C4338"/>
      <c r="D4338"/>
      <c r="E4338"/>
      <c r="F4338"/>
      <c r="G4338"/>
      <c r="H4338"/>
      <c r="I4338"/>
      <c r="J4338"/>
      <c r="K4338"/>
      <c r="L4338"/>
      <c r="M4338" s="2"/>
      <c r="N4338" s="2"/>
      <c r="O4338" s="2"/>
      <c r="P4338" s="2"/>
      <c r="Q4338" s="2"/>
      <c r="R4338" s="2"/>
      <c r="S4338" s="2"/>
      <c r="T4338" s="2"/>
      <c r="U4338" s="2"/>
      <c r="V4338" s="2"/>
    </row>
    <row r="4339" spans="1:22" s="127" customFormat="1" x14ac:dyDescent="0.25">
      <c r="A4339"/>
      <c r="B4339"/>
      <c r="C4339"/>
      <c r="D4339"/>
      <c r="E4339"/>
      <c r="F4339"/>
      <c r="G4339"/>
      <c r="H4339"/>
      <c r="I4339"/>
      <c r="J4339"/>
      <c r="K4339"/>
      <c r="L4339"/>
      <c r="M4339" s="2"/>
      <c r="N4339" s="2"/>
      <c r="O4339" s="2"/>
      <c r="P4339" s="2"/>
      <c r="Q4339" s="2"/>
      <c r="R4339" s="2"/>
      <c r="S4339" s="2"/>
      <c r="T4339" s="2"/>
      <c r="U4339" s="2"/>
      <c r="V4339" s="2"/>
    </row>
    <row r="4340" spans="1:22" s="127" customFormat="1" x14ac:dyDescent="0.25">
      <c r="A4340"/>
      <c r="B4340"/>
      <c r="C4340"/>
      <c r="D4340"/>
      <c r="E4340"/>
      <c r="F4340"/>
      <c r="G4340"/>
      <c r="H4340"/>
      <c r="I4340"/>
      <c r="J4340"/>
      <c r="K4340"/>
      <c r="L4340"/>
      <c r="M4340" s="2"/>
      <c r="N4340" s="2"/>
      <c r="O4340" s="2"/>
      <c r="P4340" s="2"/>
      <c r="Q4340" s="2"/>
      <c r="R4340" s="2"/>
      <c r="S4340" s="2"/>
      <c r="T4340" s="2"/>
      <c r="U4340" s="2"/>
      <c r="V4340" s="2"/>
    </row>
    <row r="4341" spans="1:22" s="127" customFormat="1" x14ac:dyDescent="0.25">
      <c r="A4341"/>
      <c r="B4341"/>
      <c r="C4341"/>
      <c r="D4341"/>
      <c r="E4341"/>
      <c r="F4341"/>
      <c r="G4341"/>
      <c r="H4341"/>
      <c r="I4341"/>
      <c r="J4341"/>
      <c r="K4341"/>
      <c r="L4341"/>
      <c r="M4341" s="2"/>
      <c r="N4341" s="2"/>
      <c r="O4341" s="2"/>
      <c r="P4341" s="2"/>
      <c r="Q4341" s="2"/>
      <c r="R4341" s="2"/>
      <c r="S4341" s="2"/>
      <c r="T4341" s="2"/>
      <c r="U4341" s="2"/>
      <c r="V4341" s="2"/>
    </row>
    <row r="4342" spans="1:22" s="127" customFormat="1" x14ac:dyDescent="0.25">
      <c r="A4342"/>
      <c r="B4342"/>
      <c r="C4342"/>
      <c r="D4342"/>
      <c r="E4342"/>
      <c r="F4342"/>
      <c r="G4342"/>
      <c r="H4342"/>
      <c r="I4342"/>
      <c r="J4342"/>
      <c r="K4342"/>
      <c r="L4342"/>
      <c r="M4342" s="2"/>
      <c r="N4342" s="2"/>
      <c r="O4342" s="2"/>
      <c r="P4342" s="2"/>
      <c r="Q4342" s="2"/>
      <c r="R4342" s="2"/>
      <c r="S4342" s="2"/>
      <c r="T4342" s="2"/>
      <c r="U4342" s="2"/>
      <c r="V4342" s="2"/>
    </row>
    <row r="4343" spans="1:22" s="127" customFormat="1" x14ac:dyDescent="0.25">
      <c r="A4343"/>
      <c r="B4343"/>
      <c r="C4343"/>
      <c r="D4343"/>
      <c r="E4343"/>
      <c r="F4343"/>
      <c r="G4343"/>
      <c r="H4343"/>
      <c r="I4343"/>
      <c r="J4343"/>
      <c r="K4343"/>
      <c r="L4343"/>
      <c r="M4343" s="2"/>
      <c r="N4343" s="2"/>
      <c r="O4343" s="2"/>
      <c r="P4343" s="2"/>
      <c r="Q4343" s="2"/>
      <c r="R4343" s="2"/>
      <c r="S4343" s="2"/>
      <c r="T4343" s="2"/>
      <c r="U4343" s="2"/>
      <c r="V4343" s="2"/>
    </row>
    <row r="4344" spans="1:22" s="127" customFormat="1" x14ac:dyDescent="0.25">
      <c r="A4344"/>
      <c r="B4344"/>
      <c r="C4344"/>
      <c r="D4344"/>
      <c r="E4344"/>
      <c r="F4344"/>
      <c r="G4344"/>
      <c r="H4344"/>
      <c r="I4344"/>
      <c r="J4344"/>
      <c r="K4344"/>
      <c r="L4344"/>
      <c r="M4344" s="2"/>
      <c r="N4344" s="2"/>
      <c r="O4344" s="2"/>
      <c r="P4344" s="2"/>
      <c r="Q4344" s="2"/>
      <c r="R4344" s="2"/>
      <c r="S4344" s="2"/>
      <c r="T4344" s="2"/>
      <c r="U4344" s="2"/>
      <c r="V4344" s="2"/>
    </row>
    <row r="4345" spans="1:22" s="127" customFormat="1" x14ac:dyDescent="0.25">
      <c r="A4345"/>
      <c r="B4345"/>
      <c r="C4345"/>
      <c r="D4345"/>
      <c r="E4345"/>
      <c r="F4345"/>
      <c r="G4345"/>
      <c r="H4345"/>
      <c r="I4345"/>
      <c r="J4345"/>
      <c r="K4345"/>
      <c r="L4345"/>
      <c r="M4345" s="2"/>
      <c r="N4345" s="2"/>
      <c r="O4345" s="2"/>
      <c r="P4345" s="2"/>
      <c r="Q4345" s="2"/>
      <c r="R4345" s="2"/>
      <c r="S4345" s="2"/>
      <c r="T4345" s="2"/>
      <c r="U4345" s="2"/>
      <c r="V4345" s="2"/>
    </row>
    <row r="4346" spans="1:22" s="127" customFormat="1" x14ac:dyDescent="0.25">
      <c r="A4346"/>
      <c r="B4346"/>
      <c r="C4346"/>
      <c r="D4346"/>
      <c r="E4346"/>
      <c r="F4346"/>
      <c r="G4346"/>
      <c r="H4346"/>
      <c r="I4346"/>
      <c r="J4346"/>
      <c r="K4346"/>
      <c r="L4346"/>
      <c r="M4346" s="2"/>
      <c r="N4346" s="2"/>
      <c r="O4346" s="2"/>
      <c r="P4346" s="2"/>
      <c r="Q4346" s="2"/>
      <c r="R4346" s="2"/>
      <c r="S4346" s="2"/>
      <c r="T4346" s="2"/>
      <c r="U4346" s="2"/>
      <c r="V4346" s="2"/>
    </row>
    <row r="4347" spans="1:22" s="127" customFormat="1" x14ac:dyDescent="0.25">
      <c r="A4347"/>
      <c r="B4347"/>
      <c r="C4347"/>
      <c r="D4347"/>
      <c r="E4347"/>
      <c r="F4347"/>
      <c r="G4347"/>
      <c r="H4347"/>
      <c r="I4347"/>
      <c r="J4347"/>
      <c r="K4347"/>
      <c r="L4347"/>
      <c r="M4347" s="2"/>
      <c r="N4347" s="2"/>
      <c r="O4347" s="2"/>
      <c r="P4347" s="2"/>
      <c r="Q4347" s="2"/>
      <c r="R4347" s="2"/>
      <c r="S4347" s="2"/>
      <c r="T4347" s="2"/>
      <c r="U4347" s="2"/>
      <c r="V4347" s="2"/>
    </row>
    <row r="4348" spans="1:22" s="127" customFormat="1" x14ac:dyDescent="0.25">
      <c r="A4348"/>
      <c r="B4348"/>
      <c r="C4348"/>
      <c r="D4348"/>
      <c r="E4348"/>
      <c r="F4348"/>
      <c r="G4348"/>
      <c r="H4348"/>
      <c r="I4348"/>
      <c r="J4348"/>
      <c r="K4348"/>
      <c r="L4348"/>
      <c r="M4348" s="2"/>
      <c r="N4348" s="2"/>
      <c r="O4348" s="2"/>
      <c r="P4348" s="2"/>
      <c r="Q4348" s="2"/>
      <c r="R4348" s="2"/>
      <c r="S4348" s="2"/>
      <c r="T4348" s="2"/>
      <c r="U4348" s="2"/>
      <c r="V4348" s="2"/>
    </row>
    <row r="4349" spans="1:22" s="127" customFormat="1" x14ac:dyDescent="0.25">
      <c r="A4349"/>
      <c r="B4349"/>
      <c r="C4349"/>
      <c r="D4349"/>
      <c r="E4349"/>
      <c r="F4349"/>
      <c r="G4349"/>
      <c r="H4349"/>
      <c r="I4349"/>
      <c r="J4349"/>
      <c r="K4349"/>
      <c r="L4349"/>
      <c r="M4349" s="2"/>
      <c r="N4349" s="2"/>
      <c r="O4349" s="2"/>
      <c r="P4349" s="2"/>
      <c r="Q4349" s="2"/>
      <c r="R4349" s="2"/>
      <c r="S4349" s="2"/>
      <c r="T4349" s="2"/>
      <c r="U4349" s="2"/>
      <c r="V4349" s="2"/>
    </row>
    <row r="4350" spans="1:22" s="127" customFormat="1" x14ac:dyDescent="0.25">
      <c r="A4350"/>
      <c r="B4350"/>
      <c r="C4350"/>
      <c r="D4350"/>
      <c r="E4350"/>
      <c r="F4350"/>
      <c r="G4350"/>
      <c r="H4350"/>
      <c r="I4350"/>
      <c r="J4350"/>
      <c r="K4350"/>
      <c r="L4350"/>
      <c r="M4350" s="2"/>
      <c r="N4350" s="2"/>
      <c r="O4350" s="2"/>
      <c r="P4350" s="2"/>
      <c r="Q4350" s="2"/>
      <c r="R4350" s="2"/>
      <c r="S4350" s="2"/>
      <c r="T4350" s="2"/>
      <c r="U4350" s="2"/>
      <c r="V4350" s="2"/>
    </row>
    <row r="4351" spans="1:22" s="127" customFormat="1" x14ac:dyDescent="0.25">
      <c r="A4351"/>
      <c r="B4351"/>
      <c r="C4351"/>
      <c r="D4351"/>
      <c r="E4351"/>
      <c r="F4351"/>
      <c r="G4351"/>
      <c r="H4351"/>
      <c r="I4351"/>
      <c r="J4351"/>
      <c r="K4351"/>
      <c r="L4351"/>
      <c r="M4351" s="2"/>
      <c r="N4351" s="2"/>
      <c r="O4351" s="2"/>
      <c r="P4351" s="2"/>
      <c r="Q4351" s="2"/>
      <c r="R4351" s="2"/>
      <c r="S4351" s="2"/>
      <c r="T4351" s="2"/>
      <c r="U4351" s="2"/>
      <c r="V4351" s="2"/>
    </row>
    <row r="4352" spans="1:22" s="127" customFormat="1" x14ac:dyDescent="0.25">
      <c r="A4352"/>
      <c r="B4352"/>
      <c r="C4352"/>
      <c r="D4352"/>
      <c r="E4352"/>
      <c r="F4352"/>
      <c r="G4352"/>
      <c r="H4352"/>
      <c r="I4352"/>
      <c r="J4352"/>
      <c r="K4352"/>
      <c r="L4352"/>
      <c r="M4352" s="2"/>
      <c r="N4352" s="2"/>
      <c r="O4352" s="2"/>
      <c r="P4352" s="2"/>
      <c r="Q4352" s="2"/>
      <c r="R4352" s="2"/>
      <c r="S4352" s="2"/>
      <c r="T4352" s="2"/>
      <c r="U4352" s="2"/>
      <c r="V4352" s="2"/>
    </row>
    <row r="4353" spans="1:22" s="127" customFormat="1" x14ac:dyDescent="0.25">
      <c r="A4353"/>
      <c r="B4353"/>
      <c r="C4353"/>
      <c r="D4353"/>
      <c r="E4353"/>
      <c r="F4353"/>
      <c r="G4353"/>
      <c r="H4353"/>
      <c r="I4353"/>
      <c r="J4353"/>
      <c r="K4353"/>
      <c r="L4353"/>
      <c r="M4353" s="2"/>
      <c r="N4353" s="2"/>
      <c r="O4353" s="2"/>
      <c r="P4353" s="2"/>
      <c r="Q4353" s="2"/>
      <c r="R4353" s="2"/>
      <c r="S4353" s="2"/>
      <c r="T4353" s="2"/>
      <c r="U4353" s="2"/>
      <c r="V4353" s="2"/>
    </row>
    <row r="4354" spans="1:22" s="127" customFormat="1" x14ac:dyDescent="0.25">
      <c r="A4354"/>
      <c r="B4354"/>
      <c r="C4354"/>
      <c r="D4354"/>
      <c r="E4354"/>
      <c r="F4354"/>
      <c r="G4354"/>
      <c r="H4354"/>
      <c r="I4354"/>
      <c r="J4354"/>
      <c r="K4354"/>
      <c r="L4354"/>
      <c r="M4354" s="2"/>
      <c r="N4354" s="2"/>
      <c r="O4354" s="2"/>
      <c r="P4354" s="2"/>
      <c r="Q4354" s="2"/>
      <c r="R4354" s="2"/>
      <c r="S4354" s="2"/>
      <c r="T4354" s="2"/>
      <c r="U4354" s="2"/>
      <c r="V4354" s="2"/>
    </row>
    <row r="4355" spans="1:22" s="127" customFormat="1" x14ac:dyDescent="0.25">
      <c r="A4355"/>
      <c r="B4355"/>
      <c r="C4355"/>
      <c r="D4355"/>
      <c r="E4355"/>
      <c r="F4355"/>
      <c r="G4355"/>
      <c r="H4355"/>
      <c r="I4355"/>
      <c r="J4355"/>
      <c r="K4355"/>
      <c r="L4355"/>
      <c r="M4355" s="2"/>
      <c r="N4355" s="2"/>
      <c r="O4355" s="2"/>
      <c r="P4355" s="2"/>
      <c r="Q4355" s="2"/>
      <c r="R4355" s="2"/>
      <c r="S4355" s="2"/>
      <c r="T4355" s="2"/>
      <c r="U4355" s="2"/>
      <c r="V4355" s="2"/>
    </row>
    <row r="4356" spans="1:22" s="127" customFormat="1" x14ac:dyDescent="0.25">
      <c r="A4356"/>
      <c r="B4356"/>
      <c r="C4356"/>
      <c r="D4356"/>
      <c r="E4356"/>
      <c r="F4356"/>
      <c r="G4356"/>
      <c r="H4356"/>
      <c r="I4356"/>
      <c r="J4356"/>
      <c r="K4356"/>
      <c r="L4356"/>
      <c r="M4356" s="2"/>
      <c r="N4356" s="2"/>
      <c r="O4356" s="2"/>
      <c r="P4356" s="2"/>
      <c r="Q4356" s="2"/>
      <c r="R4356" s="2"/>
      <c r="S4356" s="2"/>
      <c r="T4356" s="2"/>
      <c r="U4356" s="2"/>
      <c r="V4356" s="2"/>
    </row>
    <row r="4357" spans="1:22" s="127" customFormat="1" x14ac:dyDescent="0.25">
      <c r="A4357"/>
      <c r="B4357"/>
      <c r="C4357"/>
      <c r="D4357"/>
      <c r="E4357"/>
      <c r="F4357"/>
      <c r="G4357"/>
      <c r="H4357"/>
      <c r="I4357"/>
      <c r="J4357"/>
      <c r="K4357"/>
      <c r="L4357"/>
      <c r="M4357" s="2"/>
      <c r="N4357" s="2"/>
      <c r="O4357" s="2"/>
      <c r="P4357" s="2"/>
      <c r="Q4357" s="2"/>
      <c r="R4357" s="2"/>
      <c r="S4357" s="2"/>
      <c r="T4357" s="2"/>
      <c r="U4357" s="2"/>
      <c r="V4357" s="2"/>
    </row>
    <row r="4358" spans="1:22" s="127" customFormat="1" x14ac:dyDescent="0.25">
      <c r="A4358"/>
      <c r="B4358"/>
      <c r="C4358"/>
      <c r="D4358"/>
      <c r="E4358"/>
      <c r="F4358"/>
      <c r="G4358"/>
      <c r="H4358"/>
      <c r="I4358"/>
      <c r="J4358"/>
      <c r="K4358"/>
      <c r="L4358"/>
      <c r="M4358" s="2"/>
      <c r="N4358" s="2"/>
      <c r="O4358" s="2"/>
      <c r="P4358" s="2"/>
      <c r="Q4358" s="2"/>
      <c r="R4358" s="2"/>
      <c r="S4358" s="2"/>
      <c r="T4358" s="2"/>
      <c r="U4358" s="2"/>
      <c r="V4358" s="2"/>
    </row>
    <row r="4359" spans="1:22" s="127" customFormat="1" x14ac:dyDescent="0.25">
      <c r="A4359"/>
      <c r="B4359"/>
      <c r="C4359"/>
      <c r="D4359"/>
      <c r="E4359"/>
      <c r="F4359"/>
      <c r="G4359"/>
      <c r="H4359"/>
      <c r="I4359"/>
      <c r="J4359"/>
      <c r="K4359"/>
      <c r="L4359"/>
      <c r="M4359" s="2"/>
      <c r="N4359" s="2"/>
      <c r="O4359" s="2"/>
      <c r="P4359" s="2"/>
      <c r="Q4359" s="2"/>
      <c r="R4359" s="2"/>
      <c r="S4359" s="2"/>
      <c r="T4359" s="2"/>
      <c r="U4359" s="2"/>
      <c r="V4359" s="2"/>
    </row>
    <row r="4360" spans="1:22" s="127" customFormat="1" x14ac:dyDescent="0.25">
      <c r="A4360"/>
      <c r="B4360"/>
      <c r="C4360"/>
      <c r="D4360"/>
      <c r="E4360"/>
      <c r="F4360"/>
      <c r="G4360"/>
      <c r="H4360"/>
      <c r="I4360"/>
      <c r="J4360"/>
      <c r="K4360"/>
      <c r="L4360"/>
      <c r="M4360" s="2"/>
      <c r="N4360" s="2"/>
      <c r="O4360" s="2"/>
      <c r="P4360" s="2"/>
      <c r="Q4360" s="2"/>
      <c r="R4360" s="2"/>
      <c r="S4360" s="2"/>
      <c r="T4360" s="2"/>
      <c r="U4360" s="2"/>
      <c r="V4360" s="2"/>
    </row>
    <row r="4361" spans="1:22" s="127" customFormat="1" x14ac:dyDescent="0.25">
      <c r="A4361"/>
      <c r="B4361"/>
      <c r="C4361"/>
      <c r="D4361"/>
      <c r="E4361"/>
      <c r="F4361"/>
      <c r="G4361"/>
      <c r="H4361"/>
      <c r="I4361"/>
      <c r="J4361"/>
      <c r="K4361"/>
      <c r="L4361"/>
      <c r="M4361" s="2"/>
      <c r="N4361" s="2"/>
      <c r="O4361" s="2"/>
      <c r="P4361" s="2"/>
      <c r="Q4361" s="2"/>
      <c r="R4361" s="2"/>
      <c r="S4361" s="2"/>
      <c r="T4361" s="2"/>
      <c r="U4361" s="2"/>
      <c r="V4361" s="2"/>
    </row>
    <row r="4362" spans="1:22" s="127" customFormat="1" x14ac:dyDescent="0.25">
      <c r="A4362"/>
      <c r="B4362"/>
      <c r="C4362"/>
      <c r="D4362"/>
      <c r="E4362"/>
      <c r="F4362"/>
      <c r="G4362"/>
      <c r="H4362"/>
      <c r="I4362"/>
      <c r="J4362"/>
      <c r="K4362"/>
      <c r="L4362"/>
      <c r="M4362" s="2"/>
      <c r="N4362" s="2"/>
      <c r="O4362" s="2"/>
      <c r="P4362" s="2"/>
      <c r="Q4362" s="2"/>
      <c r="R4362" s="2"/>
      <c r="S4362" s="2"/>
      <c r="T4362" s="2"/>
      <c r="U4362" s="2"/>
      <c r="V4362" s="2"/>
    </row>
    <row r="4363" spans="1:22" s="127" customFormat="1" x14ac:dyDescent="0.25">
      <c r="A4363"/>
      <c r="B4363"/>
      <c r="C4363"/>
      <c r="D4363"/>
      <c r="E4363"/>
      <c r="F4363"/>
      <c r="G4363"/>
      <c r="H4363"/>
      <c r="I4363"/>
      <c r="J4363"/>
      <c r="K4363"/>
      <c r="L4363"/>
      <c r="M4363" s="2"/>
      <c r="N4363" s="2"/>
      <c r="O4363" s="2"/>
      <c r="P4363" s="2"/>
      <c r="Q4363" s="2"/>
      <c r="R4363" s="2"/>
      <c r="S4363" s="2"/>
      <c r="T4363" s="2"/>
      <c r="U4363" s="2"/>
      <c r="V4363" s="2"/>
    </row>
    <row r="4364" spans="1:22" s="127" customFormat="1" x14ac:dyDescent="0.25">
      <c r="A4364"/>
      <c r="B4364"/>
      <c r="C4364"/>
      <c r="D4364"/>
      <c r="E4364"/>
      <c r="F4364"/>
      <c r="G4364"/>
      <c r="H4364"/>
      <c r="I4364"/>
      <c r="J4364"/>
      <c r="K4364"/>
      <c r="L4364"/>
      <c r="M4364" s="2"/>
      <c r="N4364" s="2"/>
      <c r="O4364" s="2"/>
      <c r="P4364" s="2"/>
      <c r="Q4364" s="2"/>
      <c r="R4364" s="2"/>
      <c r="S4364" s="2"/>
      <c r="T4364" s="2"/>
      <c r="U4364" s="2"/>
      <c r="V4364" s="2"/>
    </row>
    <row r="4365" spans="1:22" s="127" customFormat="1" x14ac:dyDescent="0.25">
      <c r="A4365"/>
      <c r="B4365"/>
      <c r="C4365"/>
      <c r="D4365"/>
      <c r="E4365"/>
      <c r="F4365"/>
      <c r="G4365"/>
      <c r="H4365"/>
      <c r="I4365"/>
      <c r="J4365"/>
      <c r="K4365"/>
      <c r="L4365"/>
      <c r="M4365" s="2"/>
      <c r="N4365" s="2"/>
      <c r="O4365" s="2"/>
      <c r="P4365" s="2"/>
      <c r="Q4365" s="2"/>
      <c r="R4365" s="2"/>
      <c r="S4365" s="2"/>
      <c r="T4365" s="2"/>
      <c r="U4365" s="2"/>
      <c r="V4365" s="2"/>
    </row>
    <row r="4366" spans="1:22" s="127" customFormat="1" x14ac:dyDescent="0.25">
      <c r="A4366"/>
      <c r="B4366"/>
      <c r="C4366"/>
      <c r="D4366"/>
      <c r="E4366"/>
      <c r="F4366"/>
      <c r="G4366"/>
      <c r="H4366"/>
      <c r="I4366"/>
      <c r="J4366"/>
      <c r="K4366"/>
      <c r="L4366"/>
      <c r="M4366" s="2"/>
      <c r="N4366" s="2"/>
      <c r="O4366" s="2"/>
      <c r="P4366" s="2"/>
      <c r="Q4366" s="2"/>
      <c r="R4366" s="2"/>
      <c r="S4366" s="2"/>
      <c r="T4366" s="2"/>
      <c r="U4366" s="2"/>
      <c r="V4366" s="2"/>
    </row>
    <row r="4367" spans="1:22" s="127" customFormat="1" x14ac:dyDescent="0.25">
      <c r="A4367"/>
      <c r="B4367"/>
      <c r="C4367"/>
      <c r="D4367"/>
      <c r="E4367"/>
      <c r="F4367"/>
      <c r="G4367"/>
      <c r="H4367"/>
      <c r="I4367"/>
      <c r="J4367"/>
      <c r="K4367"/>
      <c r="L4367"/>
      <c r="M4367" s="2"/>
      <c r="N4367" s="2"/>
      <c r="O4367" s="2"/>
      <c r="P4367" s="2"/>
      <c r="Q4367" s="2"/>
      <c r="R4367" s="2"/>
      <c r="S4367" s="2"/>
      <c r="T4367" s="2"/>
      <c r="U4367" s="2"/>
      <c r="V4367" s="2"/>
    </row>
    <row r="4368" spans="1:22" s="127" customFormat="1" x14ac:dyDescent="0.25">
      <c r="A4368"/>
      <c r="B4368"/>
      <c r="C4368"/>
      <c r="D4368"/>
      <c r="E4368"/>
      <c r="F4368"/>
      <c r="G4368"/>
      <c r="H4368"/>
      <c r="I4368"/>
      <c r="J4368"/>
      <c r="K4368"/>
      <c r="L4368"/>
      <c r="M4368" s="2"/>
      <c r="N4368" s="2"/>
      <c r="O4368" s="2"/>
      <c r="P4368" s="2"/>
      <c r="Q4368" s="2"/>
      <c r="R4368" s="2"/>
      <c r="S4368" s="2"/>
      <c r="T4368" s="2"/>
      <c r="U4368" s="2"/>
      <c r="V4368" s="2"/>
    </row>
    <row r="4369" spans="1:22" s="127" customFormat="1" x14ac:dyDescent="0.25">
      <c r="A4369"/>
      <c r="B4369"/>
      <c r="C4369"/>
      <c r="D4369"/>
      <c r="E4369"/>
      <c r="F4369"/>
      <c r="G4369"/>
      <c r="H4369"/>
      <c r="I4369"/>
      <c r="J4369"/>
      <c r="K4369"/>
      <c r="L4369"/>
      <c r="M4369" s="2"/>
      <c r="N4369" s="2"/>
      <c r="O4369" s="2"/>
      <c r="P4369" s="2"/>
      <c r="Q4369" s="2"/>
      <c r="R4369" s="2"/>
      <c r="S4369" s="2"/>
      <c r="T4369" s="2"/>
      <c r="U4369" s="2"/>
      <c r="V4369" s="2"/>
    </row>
    <row r="4370" spans="1:22" s="127" customFormat="1" x14ac:dyDescent="0.25">
      <c r="A4370"/>
      <c r="B4370"/>
      <c r="C4370"/>
      <c r="D4370"/>
      <c r="E4370"/>
      <c r="F4370"/>
      <c r="G4370"/>
      <c r="H4370"/>
      <c r="I4370"/>
      <c r="J4370"/>
      <c r="K4370"/>
      <c r="L4370"/>
      <c r="M4370" s="2"/>
      <c r="N4370" s="2"/>
      <c r="O4370" s="2"/>
      <c r="P4370" s="2"/>
      <c r="Q4370" s="2"/>
      <c r="R4370" s="2"/>
      <c r="S4370" s="2"/>
      <c r="T4370" s="2"/>
      <c r="U4370" s="2"/>
      <c r="V4370" s="2"/>
    </row>
    <row r="4371" spans="1:22" s="127" customFormat="1" x14ac:dyDescent="0.25">
      <c r="A4371"/>
      <c r="B4371"/>
      <c r="C4371"/>
      <c r="D4371"/>
      <c r="E4371"/>
      <c r="F4371"/>
      <c r="G4371"/>
      <c r="H4371"/>
      <c r="I4371"/>
      <c r="J4371"/>
      <c r="K4371"/>
      <c r="L4371"/>
      <c r="M4371" s="2"/>
      <c r="N4371" s="2"/>
      <c r="O4371" s="2"/>
      <c r="P4371" s="2"/>
      <c r="Q4371" s="2"/>
      <c r="R4371" s="2"/>
      <c r="S4371" s="2"/>
      <c r="T4371" s="2"/>
      <c r="U4371" s="2"/>
      <c r="V4371" s="2"/>
    </row>
    <row r="4372" spans="1:22" s="127" customFormat="1" x14ac:dyDescent="0.25">
      <c r="A4372"/>
      <c r="B4372"/>
      <c r="C4372"/>
      <c r="D4372"/>
      <c r="E4372"/>
      <c r="F4372"/>
      <c r="G4372"/>
      <c r="H4372"/>
      <c r="I4372"/>
      <c r="J4372"/>
      <c r="K4372"/>
      <c r="L4372"/>
      <c r="M4372" s="2"/>
      <c r="N4372" s="2"/>
      <c r="O4372" s="2"/>
      <c r="P4372" s="2"/>
      <c r="Q4372" s="2"/>
      <c r="R4372" s="2"/>
      <c r="S4372" s="2"/>
      <c r="T4372" s="2"/>
      <c r="U4372" s="2"/>
      <c r="V4372" s="2"/>
    </row>
    <row r="4373" spans="1:22" s="127" customFormat="1" x14ac:dyDescent="0.25">
      <c r="A4373"/>
      <c r="B4373"/>
      <c r="C4373"/>
      <c r="D4373"/>
      <c r="E4373"/>
      <c r="F4373"/>
      <c r="G4373"/>
      <c r="H4373"/>
      <c r="I4373"/>
      <c r="J4373"/>
      <c r="K4373"/>
      <c r="L4373"/>
      <c r="M4373" s="2"/>
      <c r="N4373" s="2"/>
      <c r="O4373" s="2"/>
      <c r="P4373" s="2"/>
      <c r="Q4373" s="2"/>
      <c r="R4373" s="2"/>
      <c r="S4373" s="2"/>
      <c r="T4373" s="2"/>
      <c r="U4373" s="2"/>
      <c r="V4373" s="2"/>
    </row>
    <row r="4374" spans="1:22" s="127" customFormat="1" x14ac:dyDescent="0.25">
      <c r="A4374"/>
      <c r="B4374"/>
      <c r="C4374"/>
      <c r="D4374"/>
      <c r="E4374"/>
      <c r="F4374"/>
      <c r="G4374"/>
      <c r="H4374"/>
      <c r="I4374"/>
      <c r="J4374"/>
      <c r="K4374"/>
      <c r="L4374"/>
      <c r="M4374" s="2"/>
      <c r="N4374" s="2"/>
      <c r="O4374" s="2"/>
      <c r="P4374" s="2"/>
      <c r="Q4374" s="2"/>
      <c r="R4374" s="2"/>
      <c r="S4374" s="2"/>
      <c r="T4374" s="2"/>
      <c r="U4374" s="2"/>
      <c r="V4374" s="2"/>
    </row>
    <row r="4375" spans="1:22" s="127" customFormat="1" x14ac:dyDescent="0.25">
      <c r="A4375"/>
      <c r="B4375"/>
      <c r="C4375"/>
      <c r="D4375"/>
      <c r="E4375"/>
      <c r="F4375"/>
      <c r="G4375"/>
      <c r="H4375"/>
      <c r="I4375"/>
      <c r="J4375"/>
      <c r="K4375"/>
      <c r="L4375"/>
      <c r="M4375" s="2"/>
      <c r="N4375" s="2"/>
      <c r="O4375" s="2"/>
      <c r="P4375" s="2"/>
      <c r="Q4375" s="2"/>
      <c r="R4375" s="2"/>
      <c r="S4375" s="2"/>
      <c r="T4375" s="2"/>
      <c r="U4375" s="2"/>
      <c r="V4375" s="2"/>
    </row>
    <row r="4376" spans="1:22" s="127" customFormat="1" x14ac:dyDescent="0.25">
      <c r="A4376"/>
      <c r="B4376"/>
      <c r="C4376"/>
      <c r="D4376"/>
      <c r="E4376"/>
      <c r="F4376"/>
      <c r="G4376"/>
      <c r="H4376"/>
      <c r="I4376"/>
      <c r="J4376"/>
      <c r="K4376"/>
      <c r="L4376"/>
      <c r="M4376" s="2"/>
      <c r="N4376" s="2"/>
      <c r="O4376" s="2"/>
      <c r="P4376" s="2"/>
      <c r="Q4376" s="2"/>
      <c r="R4376" s="2"/>
      <c r="S4376" s="2"/>
      <c r="T4376" s="2"/>
      <c r="U4376" s="2"/>
      <c r="V4376" s="2"/>
    </row>
    <row r="4377" spans="1:22" s="127" customFormat="1" x14ac:dyDescent="0.25">
      <c r="A4377"/>
      <c r="B4377"/>
      <c r="C4377"/>
      <c r="D4377"/>
      <c r="E4377"/>
      <c r="F4377"/>
      <c r="G4377"/>
      <c r="H4377"/>
      <c r="I4377"/>
      <c r="J4377"/>
      <c r="K4377"/>
      <c r="L4377"/>
      <c r="M4377" s="2"/>
      <c r="N4377" s="2"/>
      <c r="O4377" s="2"/>
      <c r="P4377" s="2"/>
      <c r="Q4377" s="2"/>
      <c r="R4377" s="2"/>
      <c r="S4377" s="2"/>
      <c r="T4377" s="2"/>
      <c r="U4377" s="2"/>
      <c r="V4377" s="2"/>
    </row>
    <row r="4378" spans="1:22" s="127" customFormat="1" x14ac:dyDescent="0.25">
      <c r="A4378"/>
      <c r="B4378"/>
      <c r="C4378"/>
      <c r="D4378"/>
      <c r="E4378"/>
      <c r="F4378"/>
      <c r="G4378"/>
      <c r="H4378"/>
      <c r="I4378"/>
      <c r="J4378"/>
      <c r="K4378"/>
      <c r="L4378"/>
      <c r="M4378" s="2"/>
      <c r="N4378" s="2"/>
      <c r="O4378" s="2"/>
      <c r="P4378" s="2"/>
      <c r="Q4378" s="2"/>
      <c r="R4378" s="2"/>
      <c r="S4378" s="2"/>
      <c r="T4378" s="2"/>
      <c r="U4378" s="2"/>
      <c r="V4378" s="2"/>
    </row>
    <row r="4379" spans="1:22" s="127" customFormat="1" x14ac:dyDescent="0.25">
      <c r="A4379"/>
      <c r="B4379"/>
      <c r="C4379"/>
      <c r="D4379"/>
      <c r="E4379"/>
      <c r="F4379"/>
      <c r="G4379"/>
      <c r="H4379"/>
      <c r="I4379"/>
      <c r="J4379"/>
      <c r="K4379"/>
      <c r="L4379"/>
      <c r="M4379" s="2"/>
      <c r="N4379" s="2"/>
      <c r="O4379" s="2"/>
      <c r="P4379" s="2"/>
      <c r="Q4379" s="2"/>
      <c r="R4379" s="2"/>
      <c r="S4379" s="2"/>
      <c r="T4379" s="2"/>
      <c r="U4379" s="2"/>
      <c r="V4379" s="2"/>
    </row>
    <row r="4380" spans="1:22" s="127" customFormat="1" x14ac:dyDescent="0.25">
      <c r="A4380"/>
      <c r="B4380"/>
      <c r="C4380"/>
      <c r="D4380"/>
      <c r="E4380"/>
      <c r="F4380"/>
      <c r="G4380"/>
      <c r="H4380"/>
      <c r="I4380"/>
      <c r="J4380"/>
      <c r="K4380"/>
      <c r="L4380"/>
      <c r="M4380" s="2"/>
      <c r="N4380" s="2"/>
      <c r="O4380" s="2"/>
      <c r="P4380" s="2"/>
      <c r="Q4380" s="2"/>
      <c r="R4380" s="2"/>
      <c r="S4380" s="2"/>
      <c r="T4380" s="2"/>
      <c r="U4380" s="2"/>
      <c r="V4380" s="2"/>
    </row>
    <row r="4381" spans="1:22" s="127" customFormat="1" x14ac:dyDescent="0.25">
      <c r="A4381"/>
      <c r="B4381"/>
      <c r="C4381"/>
      <c r="D4381"/>
      <c r="E4381"/>
      <c r="F4381"/>
      <c r="G4381"/>
      <c r="H4381"/>
      <c r="I4381"/>
      <c r="J4381"/>
      <c r="K4381"/>
      <c r="L4381"/>
      <c r="M4381" s="2"/>
      <c r="N4381" s="2"/>
      <c r="O4381" s="2"/>
      <c r="P4381" s="2"/>
      <c r="Q4381" s="2"/>
      <c r="R4381" s="2"/>
      <c r="S4381" s="2"/>
      <c r="T4381" s="2"/>
      <c r="U4381" s="2"/>
      <c r="V4381" s="2"/>
    </row>
    <row r="4382" spans="1:22" s="127" customFormat="1" x14ac:dyDescent="0.25">
      <c r="A4382"/>
      <c r="B4382"/>
      <c r="C4382"/>
      <c r="D4382"/>
      <c r="E4382"/>
      <c r="F4382"/>
      <c r="G4382"/>
      <c r="H4382"/>
      <c r="I4382"/>
      <c r="J4382"/>
      <c r="K4382"/>
      <c r="L4382"/>
      <c r="M4382" s="2"/>
      <c r="N4382" s="2"/>
      <c r="O4382" s="2"/>
      <c r="P4382" s="2"/>
      <c r="Q4382" s="2"/>
      <c r="R4382" s="2"/>
      <c r="S4382" s="2"/>
      <c r="T4382" s="2"/>
      <c r="U4382" s="2"/>
      <c r="V4382" s="2"/>
    </row>
    <row r="4383" spans="1:22" s="127" customFormat="1" x14ac:dyDescent="0.25">
      <c r="A4383"/>
      <c r="B4383"/>
      <c r="C4383"/>
      <c r="D4383"/>
      <c r="E4383"/>
      <c r="F4383"/>
      <c r="G4383"/>
      <c r="H4383"/>
      <c r="I4383"/>
      <c r="J4383"/>
      <c r="K4383"/>
      <c r="L4383"/>
      <c r="M4383" s="2"/>
      <c r="N4383" s="2"/>
      <c r="O4383" s="2"/>
      <c r="P4383" s="2"/>
      <c r="Q4383" s="2"/>
      <c r="R4383" s="2"/>
      <c r="S4383" s="2"/>
      <c r="T4383" s="2"/>
      <c r="U4383" s="2"/>
      <c r="V4383" s="2"/>
    </row>
    <row r="4384" spans="1:22" s="127" customFormat="1" x14ac:dyDescent="0.25">
      <c r="A4384"/>
      <c r="B4384"/>
      <c r="C4384"/>
      <c r="D4384"/>
      <c r="E4384"/>
      <c r="F4384"/>
      <c r="G4384"/>
      <c r="H4384"/>
      <c r="I4384"/>
      <c r="J4384"/>
      <c r="K4384"/>
      <c r="L4384"/>
      <c r="M4384" s="2"/>
      <c r="N4384" s="2"/>
      <c r="O4384" s="2"/>
      <c r="P4384" s="2"/>
      <c r="Q4384" s="2"/>
      <c r="R4384" s="2"/>
      <c r="S4384" s="2"/>
      <c r="T4384" s="2"/>
      <c r="U4384" s="2"/>
      <c r="V4384" s="2"/>
    </row>
    <row r="4385" spans="1:22" s="127" customFormat="1" x14ac:dyDescent="0.25">
      <c r="A4385"/>
      <c r="B4385"/>
      <c r="C4385"/>
      <c r="D4385"/>
      <c r="E4385"/>
      <c r="F4385"/>
      <c r="G4385"/>
      <c r="H4385"/>
      <c r="I4385"/>
      <c r="J4385"/>
      <c r="K4385"/>
      <c r="L4385"/>
      <c r="M4385" s="2"/>
      <c r="N4385" s="2"/>
      <c r="O4385" s="2"/>
      <c r="P4385" s="2"/>
      <c r="Q4385" s="2"/>
      <c r="R4385" s="2"/>
      <c r="S4385" s="2"/>
      <c r="T4385" s="2"/>
      <c r="U4385" s="2"/>
      <c r="V4385" s="2"/>
    </row>
    <row r="4386" spans="1:22" s="127" customFormat="1" x14ac:dyDescent="0.25">
      <c r="A4386"/>
      <c r="B4386"/>
      <c r="C4386"/>
      <c r="D4386"/>
      <c r="E4386"/>
      <c r="F4386"/>
      <c r="G4386"/>
      <c r="H4386"/>
      <c r="I4386"/>
      <c r="J4386"/>
      <c r="K4386"/>
      <c r="L4386"/>
      <c r="M4386" s="2"/>
      <c r="N4386" s="2"/>
      <c r="O4386" s="2"/>
      <c r="P4386" s="2"/>
      <c r="Q4386" s="2"/>
      <c r="R4386" s="2"/>
      <c r="S4386" s="2"/>
      <c r="T4386" s="2"/>
      <c r="U4386" s="2"/>
      <c r="V4386" s="2"/>
    </row>
    <row r="4387" spans="1:22" s="127" customFormat="1" x14ac:dyDescent="0.25">
      <c r="A4387"/>
      <c r="B4387"/>
      <c r="C4387"/>
      <c r="D4387"/>
      <c r="E4387"/>
      <c r="F4387"/>
      <c r="G4387"/>
      <c r="H4387"/>
      <c r="I4387"/>
      <c r="J4387"/>
      <c r="K4387"/>
      <c r="L4387"/>
      <c r="M4387" s="2"/>
      <c r="N4387" s="2"/>
      <c r="O4387" s="2"/>
      <c r="P4387" s="2"/>
      <c r="Q4387" s="2"/>
      <c r="R4387" s="2"/>
      <c r="S4387" s="2"/>
      <c r="T4387" s="2"/>
      <c r="U4387" s="2"/>
      <c r="V4387" s="2"/>
    </row>
    <row r="4388" spans="1:22" s="127" customFormat="1" x14ac:dyDescent="0.25">
      <c r="A4388"/>
      <c r="B4388"/>
      <c r="C4388"/>
      <c r="D4388"/>
      <c r="E4388"/>
      <c r="F4388"/>
      <c r="G4388"/>
      <c r="H4388"/>
      <c r="I4388"/>
      <c r="J4388"/>
      <c r="K4388"/>
      <c r="L4388"/>
      <c r="M4388" s="2"/>
      <c r="N4388" s="2"/>
      <c r="O4388" s="2"/>
      <c r="P4388" s="2"/>
      <c r="Q4388" s="2"/>
      <c r="R4388" s="2"/>
      <c r="S4388" s="2"/>
      <c r="T4388" s="2"/>
      <c r="U4388" s="2"/>
      <c r="V4388" s="2"/>
    </row>
    <row r="4389" spans="1:22" s="127" customFormat="1" x14ac:dyDescent="0.25">
      <c r="A4389"/>
      <c r="B4389"/>
      <c r="C4389"/>
      <c r="D4389"/>
      <c r="E4389"/>
      <c r="F4389"/>
      <c r="G4389"/>
      <c r="H4389"/>
      <c r="I4389"/>
      <c r="J4389"/>
      <c r="K4389"/>
      <c r="L4389"/>
      <c r="M4389" s="2"/>
      <c r="N4389" s="2"/>
      <c r="O4389" s="2"/>
      <c r="P4389" s="2"/>
      <c r="Q4389" s="2"/>
      <c r="R4389" s="2"/>
      <c r="S4389" s="2"/>
      <c r="T4389" s="2"/>
      <c r="U4389" s="2"/>
      <c r="V4389" s="2"/>
    </row>
    <row r="4390" spans="1:22" s="127" customFormat="1" x14ac:dyDescent="0.25">
      <c r="A4390"/>
      <c r="B4390"/>
      <c r="C4390"/>
      <c r="D4390"/>
      <c r="E4390"/>
      <c r="F4390"/>
      <c r="G4390"/>
      <c r="H4390"/>
      <c r="I4390"/>
      <c r="J4390"/>
      <c r="K4390"/>
      <c r="L4390"/>
      <c r="M4390" s="2"/>
      <c r="N4390" s="2"/>
      <c r="O4390" s="2"/>
      <c r="P4390" s="2"/>
      <c r="Q4390" s="2"/>
      <c r="R4390" s="2"/>
      <c r="S4390" s="2"/>
      <c r="T4390" s="2"/>
      <c r="U4390" s="2"/>
      <c r="V4390" s="2"/>
    </row>
    <row r="4391" spans="1:22" s="127" customFormat="1" x14ac:dyDescent="0.25">
      <c r="A4391"/>
      <c r="B4391"/>
      <c r="C4391"/>
      <c r="D4391"/>
      <c r="E4391"/>
      <c r="F4391"/>
      <c r="G4391"/>
      <c r="H4391"/>
      <c r="I4391"/>
      <c r="J4391"/>
      <c r="K4391"/>
      <c r="L4391"/>
      <c r="M4391" s="2"/>
      <c r="N4391" s="2"/>
      <c r="O4391" s="2"/>
      <c r="P4391" s="2"/>
      <c r="Q4391" s="2"/>
      <c r="R4391" s="2"/>
      <c r="S4391" s="2"/>
      <c r="T4391" s="2"/>
      <c r="U4391" s="2"/>
      <c r="V4391" s="2"/>
    </row>
    <row r="4392" spans="1:22" s="127" customFormat="1" x14ac:dyDescent="0.25">
      <c r="A4392"/>
      <c r="B4392"/>
      <c r="C4392"/>
      <c r="D4392"/>
      <c r="E4392"/>
      <c r="F4392"/>
      <c r="G4392"/>
      <c r="H4392"/>
      <c r="I4392"/>
      <c r="J4392"/>
      <c r="K4392"/>
      <c r="L4392"/>
      <c r="M4392" s="2"/>
      <c r="N4392" s="2"/>
      <c r="O4392" s="2"/>
      <c r="P4392" s="2"/>
      <c r="Q4392" s="2"/>
      <c r="R4392" s="2"/>
      <c r="S4392" s="2"/>
      <c r="T4392" s="2"/>
      <c r="U4392" s="2"/>
      <c r="V4392" s="2"/>
    </row>
    <row r="4393" spans="1:22" s="127" customFormat="1" x14ac:dyDescent="0.25">
      <c r="A4393"/>
      <c r="B4393"/>
      <c r="C4393"/>
      <c r="D4393"/>
      <c r="E4393"/>
      <c r="F4393"/>
      <c r="G4393"/>
      <c r="H4393"/>
      <c r="I4393"/>
      <c r="J4393"/>
      <c r="K4393"/>
      <c r="L4393"/>
      <c r="M4393" s="2"/>
      <c r="N4393" s="2"/>
      <c r="O4393" s="2"/>
      <c r="P4393" s="2"/>
      <c r="Q4393" s="2"/>
      <c r="R4393" s="2"/>
      <c r="S4393" s="2"/>
      <c r="T4393" s="2"/>
      <c r="U4393" s="2"/>
      <c r="V4393" s="2"/>
    </row>
    <row r="4394" spans="1:22" s="127" customFormat="1" x14ac:dyDescent="0.25">
      <c r="A4394"/>
      <c r="B4394"/>
      <c r="C4394"/>
      <c r="D4394"/>
      <c r="E4394"/>
      <c r="F4394"/>
      <c r="G4394"/>
      <c r="H4394"/>
      <c r="I4394"/>
      <c r="J4394"/>
      <c r="K4394"/>
      <c r="L4394"/>
      <c r="M4394" s="2"/>
      <c r="N4394" s="2"/>
      <c r="O4394" s="2"/>
      <c r="P4394" s="2"/>
      <c r="Q4394" s="2"/>
      <c r="R4394" s="2"/>
      <c r="S4394" s="2"/>
      <c r="T4394" s="2"/>
      <c r="U4394" s="2"/>
      <c r="V4394" s="2"/>
    </row>
    <row r="4395" spans="1:22" s="127" customFormat="1" x14ac:dyDescent="0.25">
      <c r="A4395"/>
      <c r="B4395"/>
      <c r="C4395"/>
      <c r="D4395"/>
      <c r="E4395"/>
      <c r="F4395"/>
      <c r="G4395"/>
      <c r="H4395"/>
      <c r="I4395"/>
      <c r="J4395"/>
      <c r="K4395"/>
      <c r="L4395"/>
      <c r="M4395" s="2"/>
      <c r="N4395" s="2"/>
      <c r="O4395" s="2"/>
      <c r="P4395" s="2"/>
      <c r="Q4395" s="2"/>
      <c r="R4395" s="2"/>
      <c r="S4395" s="2"/>
      <c r="T4395" s="2"/>
      <c r="U4395" s="2"/>
      <c r="V4395" s="2"/>
    </row>
    <row r="4396" spans="1:22" s="127" customFormat="1" x14ac:dyDescent="0.25">
      <c r="A4396"/>
      <c r="B4396"/>
      <c r="C4396"/>
      <c r="D4396"/>
      <c r="E4396"/>
      <c r="F4396"/>
      <c r="G4396"/>
      <c r="H4396"/>
      <c r="I4396"/>
      <c r="J4396"/>
      <c r="K4396"/>
      <c r="L4396"/>
      <c r="M4396" s="2"/>
      <c r="N4396" s="2"/>
      <c r="O4396" s="2"/>
      <c r="P4396" s="2"/>
      <c r="Q4396" s="2"/>
      <c r="R4396" s="2"/>
      <c r="S4396" s="2"/>
      <c r="T4396" s="2"/>
      <c r="U4396" s="2"/>
      <c r="V4396" s="2"/>
    </row>
    <row r="4397" spans="1:22" s="127" customFormat="1" x14ac:dyDescent="0.25">
      <c r="A4397"/>
      <c r="B4397"/>
      <c r="C4397"/>
      <c r="D4397"/>
      <c r="E4397"/>
      <c r="F4397"/>
      <c r="G4397"/>
      <c r="H4397"/>
      <c r="I4397"/>
      <c r="J4397"/>
      <c r="K4397"/>
      <c r="L4397"/>
      <c r="M4397" s="2"/>
      <c r="N4397" s="2"/>
      <c r="O4397" s="2"/>
      <c r="P4397" s="2"/>
      <c r="Q4397" s="2"/>
      <c r="R4397" s="2"/>
      <c r="S4397" s="2"/>
      <c r="T4397" s="2"/>
      <c r="U4397" s="2"/>
      <c r="V4397" s="2"/>
    </row>
    <row r="4398" spans="1:22" s="127" customFormat="1" x14ac:dyDescent="0.25">
      <c r="A4398"/>
      <c r="B4398"/>
      <c r="C4398"/>
      <c r="D4398"/>
      <c r="E4398"/>
      <c r="F4398"/>
      <c r="G4398"/>
      <c r="H4398"/>
      <c r="I4398"/>
      <c r="J4398"/>
      <c r="K4398"/>
      <c r="L4398"/>
      <c r="M4398" s="2"/>
      <c r="N4398" s="2"/>
      <c r="O4398" s="2"/>
      <c r="P4398" s="2"/>
      <c r="Q4398" s="2"/>
      <c r="R4398" s="2"/>
      <c r="S4398" s="2"/>
      <c r="T4398" s="2"/>
      <c r="U4398" s="2"/>
      <c r="V4398" s="2"/>
    </row>
    <row r="4399" spans="1:22" s="127" customFormat="1" x14ac:dyDescent="0.25">
      <c r="A4399"/>
      <c r="B4399"/>
      <c r="C4399"/>
      <c r="D4399"/>
      <c r="E4399"/>
      <c r="F4399"/>
      <c r="G4399"/>
      <c r="H4399"/>
      <c r="I4399"/>
      <c r="J4399"/>
      <c r="K4399"/>
      <c r="L4399"/>
      <c r="M4399" s="2"/>
      <c r="N4399" s="2"/>
      <c r="O4399" s="2"/>
      <c r="P4399" s="2"/>
      <c r="Q4399" s="2"/>
      <c r="R4399" s="2"/>
      <c r="S4399" s="2"/>
      <c r="T4399" s="2"/>
      <c r="U4399" s="2"/>
      <c r="V4399" s="2"/>
    </row>
    <row r="4400" spans="1:22" s="127" customFormat="1" x14ac:dyDescent="0.25">
      <c r="A4400"/>
      <c r="B4400"/>
      <c r="C4400"/>
      <c r="D4400"/>
      <c r="E4400"/>
      <c r="F4400"/>
      <c r="G4400"/>
      <c r="H4400"/>
      <c r="I4400"/>
      <c r="J4400"/>
      <c r="K4400"/>
      <c r="L4400"/>
      <c r="M4400" s="2"/>
      <c r="N4400" s="2"/>
      <c r="O4400" s="2"/>
      <c r="P4400" s="2"/>
      <c r="Q4400" s="2"/>
      <c r="R4400" s="2"/>
      <c r="S4400" s="2"/>
      <c r="T4400" s="2"/>
      <c r="U4400" s="2"/>
      <c r="V4400" s="2"/>
    </row>
    <row r="4401" spans="1:22" s="127" customFormat="1" x14ac:dyDescent="0.25">
      <c r="A4401"/>
      <c r="B4401"/>
      <c r="C4401"/>
      <c r="D4401"/>
      <c r="E4401"/>
      <c r="F4401"/>
      <c r="G4401"/>
      <c r="H4401"/>
      <c r="I4401"/>
      <c r="J4401"/>
      <c r="K4401"/>
      <c r="L4401"/>
      <c r="M4401" s="2"/>
      <c r="N4401" s="2"/>
      <c r="O4401" s="2"/>
      <c r="P4401" s="2"/>
      <c r="Q4401" s="2"/>
      <c r="R4401" s="2"/>
      <c r="S4401" s="2"/>
      <c r="T4401" s="2"/>
      <c r="U4401" s="2"/>
      <c r="V4401" s="2"/>
    </row>
    <row r="4402" spans="1:22" s="127" customFormat="1" x14ac:dyDescent="0.25">
      <c r="A4402"/>
      <c r="B4402"/>
      <c r="C4402"/>
      <c r="D4402"/>
      <c r="E4402"/>
      <c r="F4402"/>
      <c r="G4402"/>
      <c r="H4402"/>
      <c r="I4402"/>
      <c r="J4402"/>
      <c r="K4402"/>
      <c r="L4402"/>
      <c r="M4402" s="2"/>
      <c r="N4402" s="2"/>
      <c r="O4402" s="2"/>
      <c r="P4402" s="2"/>
      <c r="Q4402" s="2"/>
      <c r="R4402" s="2"/>
      <c r="S4402" s="2"/>
      <c r="T4402" s="2"/>
      <c r="U4402" s="2"/>
      <c r="V4402" s="2"/>
    </row>
    <row r="4403" spans="1:22" s="127" customFormat="1" x14ac:dyDescent="0.25">
      <c r="A4403"/>
      <c r="B4403"/>
      <c r="C4403"/>
      <c r="D4403"/>
      <c r="E4403"/>
      <c r="F4403"/>
      <c r="G4403"/>
      <c r="H4403"/>
      <c r="I4403"/>
      <c r="J4403"/>
      <c r="K4403"/>
      <c r="L4403"/>
      <c r="M4403" s="2"/>
      <c r="N4403" s="2"/>
      <c r="O4403" s="2"/>
      <c r="P4403" s="2"/>
      <c r="Q4403" s="2"/>
      <c r="R4403" s="2"/>
      <c r="S4403" s="2"/>
      <c r="T4403" s="2"/>
      <c r="U4403" s="2"/>
      <c r="V4403" s="2"/>
    </row>
    <row r="4404" spans="1:22" s="127" customFormat="1" x14ac:dyDescent="0.25">
      <c r="A4404"/>
      <c r="B4404"/>
      <c r="C4404"/>
      <c r="D4404"/>
      <c r="E4404"/>
      <c r="F4404"/>
      <c r="G4404"/>
      <c r="H4404"/>
      <c r="I4404"/>
      <c r="J4404"/>
      <c r="K4404"/>
      <c r="L4404"/>
      <c r="M4404" s="2"/>
      <c r="N4404" s="2"/>
      <c r="O4404" s="2"/>
      <c r="P4404" s="2"/>
      <c r="Q4404" s="2"/>
      <c r="R4404" s="2"/>
      <c r="S4404" s="2"/>
      <c r="T4404" s="2"/>
      <c r="U4404" s="2"/>
      <c r="V4404" s="2"/>
    </row>
    <row r="4405" spans="1:22" s="127" customFormat="1" x14ac:dyDescent="0.25">
      <c r="A4405"/>
      <c r="B4405"/>
      <c r="C4405"/>
      <c r="D4405"/>
      <c r="E4405"/>
      <c r="F4405"/>
      <c r="G4405"/>
      <c r="H4405"/>
      <c r="I4405"/>
      <c r="J4405"/>
      <c r="K4405"/>
      <c r="L4405"/>
      <c r="M4405" s="2"/>
      <c r="N4405" s="2"/>
      <c r="O4405" s="2"/>
      <c r="P4405" s="2"/>
      <c r="Q4405" s="2"/>
      <c r="R4405" s="2"/>
      <c r="S4405" s="2"/>
      <c r="T4405" s="2"/>
      <c r="U4405" s="2"/>
      <c r="V4405" s="2"/>
    </row>
    <row r="4406" spans="1:22" s="127" customFormat="1" x14ac:dyDescent="0.25">
      <c r="A4406"/>
      <c r="B4406"/>
      <c r="C4406"/>
      <c r="D4406"/>
      <c r="E4406"/>
      <c r="F4406"/>
      <c r="G4406"/>
      <c r="H4406"/>
      <c r="I4406"/>
      <c r="J4406"/>
      <c r="K4406"/>
      <c r="L4406"/>
      <c r="M4406" s="2"/>
      <c r="N4406" s="2"/>
      <c r="O4406" s="2"/>
      <c r="P4406" s="2"/>
      <c r="Q4406" s="2"/>
      <c r="R4406" s="2"/>
      <c r="S4406" s="2"/>
      <c r="T4406" s="2"/>
      <c r="U4406" s="2"/>
      <c r="V4406" s="2"/>
    </row>
    <row r="4407" spans="1:22" s="127" customFormat="1" x14ac:dyDescent="0.25">
      <c r="A4407"/>
      <c r="B4407"/>
      <c r="C4407"/>
      <c r="D4407"/>
      <c r="E4407"/>
      <c r="F4407"/>
      <c r="G4407"/>
      <c r="H4407"/>
      <c r="I4407"/>
      <c r="J4407"/>
      <c r="K4407"/>
      <c r="L4407"/>
      <c r="M4407" s="2"/>
      <c r="N4407" s="2"/>
      <c r="O4407" s="2"/>
      <c r="P4407" s="2"/>
      <c r="Q4407" s="2"/>
      <c r="R4407" s="2"/>
      <c r="S4407" s="2"/>
      <c r="T4407" s="2"/>
      <c r="U4407" s="2"/>
      <c r="V4407" s="2"/>
    </row>
    <row r="4408" spans="1:22" s="127" customFormat="1" x14ac:dyDescent="0.25">
      <c r="A4408"/>
      <c r="B4408"/>
      <c r="C4408"/>
      <c r="D4408"/>
      <c r="E4408"/>
      <c r="F4408"/>
      <c r="G4408"/>
      <c r="H4408"/>
      <c r="I4408"/>
      <c r="J4408"/>
      <c r="K4408"/>
      <c r="L4408"/>
      <c r="M4408" s="2"/>
      <c r="N4408" s="2"/>
      <c r="O4408" s="2"/>
      <c r="P4408" s="2"/>
      <c r="Q4408" s="2"/>
      <c r="R4408" s="2"/>
      <c r="S4408" s="2"/>
      <c r="T4408" s="2"/>
      <c r="U4408" s="2"/>
      <c r="V4408" s="2"/>
    </row>
    <row r="4409" spans="1:22" s="127" customFormat="1" x14ac:dyDescent="0.25">
      <c r="A4409"/>
      <c r="B4409"/>
      <c r="C4409"/>
      <c r="D4409"/>
      <c r="E4409"/>
      <c r="F4409"/>
      <c r="G4409"/>
      <c r="H4409"/>
      <c r="I4409"/>
      <c r="J4409"/>
      <c r="K4409"/>
      <c r="L4409"/>
      <c r="M4409" s="2"/>
      <c r="N4409" s="2"/>
      <c r="O4409" s="2"/>
      <c r="P4409" s="2"/>
      <c r="Q4409" s="2"/>
      <c r="R4409" s="2"/>
      <c r="S4409" s="2"/>
      <c r="T4409" s="2"/>
      <c r="U4409" s="2"/>
      <c r="V4409" s="2"/>
    </row>
    <row r="4410" spans="1:22" s="127" customFormat="1" x14ac:dyDescent="0.25">
      <c r="A4410"/>
      <c r="B4410"/>
      <c r="C4410"/>
      <c r="D4410"/>
      <c r="E4410"/>
      <c r="F4410"/>
      <c r="G4410"/>
      <c r="H4410"/>
      <c r="I4410"/>
      <c r="J4410"/>
      <c r="K4410"/>
      <c r="L4410"/>
      <c r="M4410" s="2"/>
      <c r="N4410" s="2"/>
      <c r="O4410" s="2"/>
      <c r="P4410" s="2"/>
      <c r="Q4410" s="2"/>
      <c r="R4410" s="2"/>
      <c r="S4410" s="2"/>
      <c r="T4410" s="2"/>
      <c r="U4410" s="2"/>
      <c r="V4410" s="2"/>
    </row>
    <row r="4411" spans="1:22" s="127" customFormat="1" x14ac:dyDescent="0.25">
      <c r="A4411"/>
      <c r="B4411"/>
      <c r="C4411"/>
      <c r="D4411"/>
      <c r="E4411"/>
      <c r="F4411"/>
      <c r="G4411"/>
      <c r="H4411"/>
      <c r="I4411"/>
      <c r="J4411"/>
      <c r="K4411"/>
      <c r="L4411"/>
      <c r="M4411" s="2"/>
      <c r="N4411" s="2"/>
      <c r="O4411" s="2"/>
      <c r="P4411" s="2"/>
      <c r="Q4411" s="2"/>
      <c r="R4411" s="2"/>
      <c r="S4411" s="2"/>
      <c r="T4411" s="2"/>
      <c r="U4411" s="2"/>
      <c r="V4411" s="2"/>
    </row>
    <row r="4412" spans="1:22" s="127" customFormat="1" x14ac:dyDescent="0.25">
      <c r="A4412"/>
      <c r="B4412"/>
      <c r="C4412"/>
      <c r="D4412"/>
      <c r="E4412"/>
      <c r="F4412"/>
      <c r="G4412"/>
      <c r="H4412"/>
      <c r="I4412"/>
      <c r="J4412"/>
      <c r="K4412"/>
      <c r="L4412"/>
      <c r="M4412" s="2"/>
      <c r="N4412" s="2"/>
      <c r="O4412" s="2"/>
      <c r="P4412" s="2"/>
      <c r="Q4412" s="2"/>
      <c r="R4412" s="2"/>
      <c r="S4412" s="2"/>
      <c r="T4412" s="2"/>
      <c r="U4412" s="2"/>
      <c r="V4412" s="2"/>
    </row>
    <row r="4413" spans="1:22" s="127" customFormat="1" x14ac:dyDescent="0.25">
      <c r="A4413"/>
      <c r="B4413"/>
      <c r="C4413"/>
      <c r="D4413"/>
      <c r="E4413"/>
      <c r="F4413"/>
      <c r="G4413"/>
      <c r="H4413"/>
      <c r="I4413"/>
      <c r="J4413"/>
      <c r="K4413"/>
      <c r="L4413"/>
      <c r="M4413" s="2"/>
      <c r="N4413" s="2"/>
      <c r="O4413" s="2"/>
      <c r="P4413" s="2"/>
      <c r="Q4413" s="2"/>
      <c r="R4413" s="2"/>
      <c r="S4413" s="2"/>
      <c r="T4413" s="2"/>
      <c r="U4413" s="2"/>
      <c r="V4413" s="2"/>
    </row>
    <row r="4414" spans="1:22" s="127" customFormat="1" x14ac:dyDescent="0.25">
      <c r="A4414"/>
      <c r="B4414"/>
      <c r="C4414"/>
      <c r="D4414"/>
      <c r="E4414"/>
      <c r="F4414"/>
      <c r="G4414"/>
      <c r="H4414"/>
      <c r="I4414"/>
      <c r="J4414"/>
      <c r="K4414"/>
      <c r="L4414"/>
      <c r="M4414" s="2"/>
      <c r="N4414" s="2"/>
      <c r="O4414" s="2"/>
      <c r="P4414" s="2"/>
      <c r="Q4414" s="2"/>
      <c r="R4414" s="2"/>
      <c r="S4414" s="2"/>
      <c r="T4414" s="2"/>
      <c r="U4414" s="2"/>
      <c r="V4414" s="2"/>
    </row>
    <row r="4415" spans="1:22" s="127" customFormat="1" x14ac:dyDescent="0.25">
      <c r="A4415"/>
      <c r="B4415"/>
      <c r="C4415"/>
      <c r="D4415"/>
      <c r="E4415"/>
      <c r="F4415"/>
      <c r="G4415"/>
      <c r="H4415"/>
      <c r="I4415"/>
      <c r="J4415"/>
      <c r="K4415"/>
      <c r="L4415"/>
      <c r="M4415" s="2"/>
      <c r="N4415" s="2"/>
      <c r="O4415" s="2"/>
      <c r="P4415" s="2"/>
      <c r="Q4415" s="2"/>
      <c r="R4415" s="2"/>
      <c r="S4415" s="2"/>
      <c r="T4415" s="2"/>
      <c r="U4415" s="2"/>
      <c r="V4415" s="2"/>
    </row>
    <row r="4416" spans="1:22" s="127" customFormat="1" x14ac:dyDescent="0.25">
      <c r="A4416"/>
      <c r="B4416"/>
      <c r="C4416"/>
      <c r="D4416"/>
      <c r="E4416"/>
      <c r="F4416"/>
      <c r="G4416"/>
      <c r="H4416"/>
      <c r="I4416"/>
      <c r="J4416"/>
      <c r="K4416"/>
      <c r="L4416"/>
      <c r="M4416" s="2"/>
      <c r="N4416" s="2"/>
      <c r="O4416" s="2"/>
      <c r="P4416" s="2"/>
      <c r="Q4416" s="2"/>
      <c r="R4416" s="2"/>
      <c r="S4416" s="2"/>
      <c r="T4416" s="2"/>
      <c r="U4416" s="2"/>
      <c r="V4416" s="2"/>
    </row>
    <row r="4417" spans="1:22" s="127" customFormat="1" x14ac:dyDescent="0.25">
      <c r="A4417"/>
      <c r="B4417"/>
      <c r="C4417"/>
      <c r="D4417"/>
      <c r="E4417"/>
      <c r="F4417"/>
      <c r="G4417"/>
      <c r="H4417"/>
      <c r="I4417"/>
      <c r="J4417"/>
      <c r="K4417"/>
      <c r="L4417"/>
      <c r="M4417" s="2"/>
      <c r="N4417" s="2"/>
      <c r="O4417" s="2"/>
      <c r="P4417" s="2"/>
      <c r="Q4417" s="2"/>
      <c r="R4417" s="2"/>
      <c r="S4417" s="2"/>
      <c r="T4417" s="2"/>
      <c r="U4417" s="2"/>
      <c r="V4417" s="2"/>
    </row>
    <row r="4418" spans="1:22" s="127" customFormat="1" x14ac:dyDescent="0.25">
      <c r="A4418"/>
      <c r="B4418"/>
      <c r="C4418"/>
      <c r="D4418"/>
      <c r="E4418"/>
      <c r="F4418"/>
      <c r="G4418"/>
      <c r="H4418"/>
      <c r="I4418"/>
      <c r="J4418"/>
      <c r="K4418"/>
      <c r="L4418"/>
      <c r="M4418" s="2"/>
      <c r="N4418" s="2"/>
      <c r="O4418" s="2"/>
      <c r="P4418" s="2"/>
      <c r="Q4418" s="2"/>
      <c r="R4418" s="2"/>
      <c r="S4418" s="2"/>
      <c r="T4418" s="2"/>
      <c r="U4418" s="2"/>
      <c r="V4418" s="2"/>
    </row>
    <row r="4419" spans="1:22" s="127" customFormat="1" x14ac:dyDescent="0.25">
      <c r="A4419"/>
      <c r="B4419"/>
      <c r="C4419"/>
      <c r="D4419"/>
      <c r="E4419"/>
      <c r="F4419"/>
      <c r="G4419"/>
      <c r="H4419"/>
      <c r="I4419"/>
      <c r="J4419"/>
      <c r="K4419"/>
      <c r="L4419"/>
      <c r="M4419" s="2"/>
      <c r="N4419" s="2"/>
      <c r="O4419" s="2"/>
      <c r="P4419" s="2"/>
      <c r="Q4419" s="2"/>
      <c r="R4419" s="2"/>
      <c r="S4419" s="2"/>
      <c r="T4419" s="2"/>
      <c r="U4419" s="2"/>
      <c r="V4419" s="2"/>
    </row>
    <row r="4420" spans="1:22" s="127" customFormat="1" x14ac:dyDescent="0.25">
      <c r="A4420"/>
      <c r="B4420"/>
      <c r="C4420"/>
      <c r="D4420"/>
      <c r="E4420"/>
      <c r="F4420"/>
      <c r="G4420"/>
      <c r="H4420"/>
      <c r="I4420"/>
      <c r="J4420"/>
      <c r="K4420"/>
      <c r="L4420"/>
      <c r="M4420" s="2"/>
      <c r="N4420" s="2"/>
      <c r="O4420" s="2"/>
      <c r="P4420" s="2"/>
      <c r="Q4420" s="2"/>
      <c r="R4420" s="2"/>
      <c r="S4420" s="2"/>
      <c r="T4420" s="2"/>
      <c r="U4420" s="2"/>
      <c r="V4420" s="2"/>
    </row>
    <row r="4421" spans="1:22" s="127" customFormat="1" x14ac:dyDescent="0.25">
      <c r="A4421"/>
      <c r="B4421"/>
      <c r="C4421"/>
      <c r="D4421"/>
      <c r="E4421"/>
      <c r="F4421"/>
      <c r="G4421"/>
      <c r="H4421"/>
      <c r="I4421"/>
      <c r="J4421"/>
      <c r="K4421"/>
      <c r="L4421"/>
      <c r="M4421" s="2"/>
      <c r="N4421" s="2"/>
      <c r="O4421" s="2"/>
      <c r="P4421" s="2"/>
      <c r="Q4421" s="2"/>
      <c r="R4421" s="2"/>
      <c r="S4421" s="2"/>
      <c r="T4421" s="2"/>
      <c r="U4421" s="2"/>
      <c r="V4421" s="2"/>
    </row>
    <row r="4422" spans="1:22" s="127" customFormat="1" x14ac:dyDescent="0.25">
      <c r="A4422"/>
      <c r="B4422"/>
      <c r="C4422"/>
      <c r="D4422"/>
      <c r="E4422"/>
      <c r="F4422"/>
      <c r="G4422"/>
      <c r="H4422"/>
      <c r="I4422"/>
      <c r="J4422"/>
      <c r="K4422"/>
      <c r="L4422"/>
      <c r="M4422" s="2"/>
      <c r="N4422" s="2"/>
      <c r="O4422" s="2"/>
      <c r="P4422" s="2"/>
      <c r="Q4422" s="2"/>
      <c r="R4422" s="2"/>
      <c r="S4422" s="2"/>
      <c r="T4422" s="2"/>
      <c r="U4422" s="2"/>
      <c r="V4422" s="2"/>
    </row>
    <row r="4423" spans="1:22" s="127" customFormat="1" x14ac:dyDescent="0.25">
      <c r="A4423"/>
      <c r="B4423"/>
      <c r="C4423"/>
      <c r="D4423"/>
      <c r="E4423"/>
      <c r="F4423"/>
      <c r="G4423"/>
      <c r="H4423"/>
      <c r="I4423"/>
      <c r="J4423"/>
      <c r="K4423"/>
      <c r="L4423"/>
      <c r="M4423" s="2"/>
      <c r="N4423" s="2"/>
      <c r="O4423" s="2"/>
      <c r="P4423" s="2"/>
      <c r="Q4423" s="2"/>
      <c r="R4423" s="2"/>
      <c r="S4423" s="2"/>
      <c r="T4423" s="2"/>
      <c r="U4423" s="2"/>
      <c r="V4423" s="2"/>
    </row>
    <row r="4424" spans="1:22" s="127" customFormat="1" x14ac:dyDescent="0.25">
      <c r="A4424"/>
      <c r="B4424"/>
      <c r="C4424"/>
      <c r="D4424"/>
      <c r="E4424"/>
      <c r="F4424"/>
      <c r="G4424"/>
      <c r="H4424"/>
      <c r="I4424"/>
      <c r="J4424"/>
      <c r="K4424"/>
      <c r="L4424"/>
      <c r="M4424" s="2"/>
      <c r="N4424" s="2"/>
      <c r="O4424" s="2"/>
      <c r="P4424" s="2"/>
      <c r="Q4424" s="2"/>
      <c r="R4424" s="2"/>
      <c r="S4424" s="2"/>
      <c r="T4424" s="2"/>
      <c r="U4424" s="2"/>
      <c r="V4424" s="2"/>
    </row>
    <row r="4425" spans="1:22" s="127" customFormat="1" x14ac:dyDescent="0.25">
      <c r="A4425"/>
      <c r="B4425"/>
      <c r="C4425"/>
      <c r="D4425"/>
      <c r="E4425"/>
      <c r="F4425"/>
      <c r="G4425"/>
      <c r="H4425"/>
      <c r="I4425"/>
      <c r="J4425"/>
      <c r="K4425"/>
      <c r="L4425"/>
      <c r="M4425" s="2"/>
      <c r="N4425" s="2"/>
      <c r="O4425" s="2"/>
      <c r="P4425" s="2"/>
      <c r="Q4425" s="2"/>
      <c r="R4425" s="2"/>
      <c r="S4425" s="2"/>
      <c r="T4425" s="2"/>
      <c r="U4425" s="2"/>
      <c r="V4425" s="2"/>
    </row>
    <row r="4426" spans="1:22" s="127" customFormat="1" x14ac:dyDescent="0.25">
      <c r="A4426"/>
      <c r="B4426"/>
      <c r="C4426"/>
      <c r="D4426"/>
      <c r="E4426"/>
      <c r="F4426"/>
      <c r="G4426"/>
      <c r="H4426"/>
      <c r="I4426"/>
      <c r="J4426"/>
      <c r="K4426"/>
      <c r="L4426"/>
      <c r="M4426" s="2"/>
      <c r="N4426" s="2"/>
      <c r="O4426" s="2"/>
      <c r="P4426" s="2"/>
      <c r="Q4426" s="2"/>
      <c r="R4426" s="2"/>
      <c r="S4426" s="2"/>
      <c r="T4426" s="2"/>
      <c r="U4426" s="2"/>
      <c r="V4426" s="2"/>
    </row>
    <row r="4427" spans="1:22" s="127" customFormat="1" x14ac:dyDescent="0.25">
      <c r="A4427"/>
      <c r="B4427"/>
      <c r="C4427"/>
      <c r="D4427"/>
      <c r="E4427"/>
      <c r="F4427"/>
      <c r="G4427"/>
      <c r="H4427"/>
      <c r="I4427"/>
      <c r="J4427"/>
      <c r="K4427"/>
      <c r="L4427"/>
      <c r="M4427" s="2"/>
      <c r="N4427" s="2"/>
      <c r="O4427" s="2"/>
      <c r="P4427" s="2"/>
      <c r="Q4427" s="2"/>
      <c r="R4427" s="2"/>
      <c r="S4427" s="2"/>
      <c r="T4427" s="2"/>
      <c r="U4427" s="2"/>
      <c r="V4427" s="2"/>
    </row>
    <row r="4428" spans="1:22" s="127" customFormat="1" x14ac:dyDescent="0.25">
      <c r="A4428"/>
      <c r="B4428"/>
      <c r="C4428"/>
      <c r="D4428"/>
      <c r="E4428"/>
      <c r="F4428"/>
      <c r="G4428"/>
      <c r="H4428"/>
      <c r="I4428"/>
      <c r="J4428"/>
      <c r="K4428"/>
      <c r="L4428"/>
      <c r="M4428" s="2"/>
      <c r="N4428" s="2"/>
      <c r="O4428" s="2"/>
      <c r="P4428" s="2"/>
      <c r="Q4428" s="2"/>
      <c r="R4428" s="2"/>
      <c r="S4428" s="2"/>
      <c r="T4428" s="2"/>
      <c r="U4428" s="2"/>
      <c r="V4428" s="2"/>
    </row>
    <row r="4429" spans="1:22" s="127" customFormat="1" x14ac:dyDescent="0.25">
      <c r="A4429"/>
      <c r="B4429"/>
      <c r="C4429"/>
      <c r="D4429"/>
      <c r="E4429"/>
      <c r="F4429"/>
      <c r="G4429"/>
      <c r="H4429"/>
      <c r="I4429"/>
      <c r="J4429"/>
      <c r="K4429"/>
      <c r="L4429"/>
      <c r="M4429" s="2"/>
      <c r="N4429" s="2"/>
      <c r="O4429" s="2"/>
      <c r="P4429" s="2"/>
      <c r="Q4429" s="2"/>
      <c r="R4429" s="2"/>
      <c r="S4429" s="2"/>
      <c r="T4429" s="2"/>
      <c r="U4429" s="2"/>
      <c r="V4429" s="2"/>
    </row>
    <row r="4430" spans="1:22" s="127" customFormat="1" x14ac:dyDescent="0.25">
      <c r="A4430"/>
      <c r="B4430"/>
      <c r="C4430"/>
      <c r="D4430"/>
      <c r="E4430"/>
      <c r="F4430"/>
      <c r="G4430"/>
      <c r="H4430"/>
      <c r="I4430"/>
      <c r="J4430"/>
      <c r="K4430"/>
      <c r="L4430"/>
      <c r="M4430" s="2"/>
      <c r="N4430" s="2"/>
      <c r="O4430" s="2"/>
      <c r="P4430" s="2"/>
      <c r="Q4430" s="2"/>
      <c r="R4430" s="2"/>
      <c r="S4430" s="2"/>
      <c r="T4430" s="2"/>
      <c r="U4430" s="2"/>
      <c r="V4430" s="2"/>
    </row>
    <row r="4431" spans="1:22" s="127" customFormat="1" x14ac:dyDescent="0.25">
      <c r="A4431"/>
      <c r="B4431"/>
      <c r="C4431"/>
      <c r="D4431"/>
      <c r="E4431"/>
      <c r="F4431"/>
      <c r="G4431"/>
      <c r="H4431"/>
      <c r="I4431"/>
      <c r="J4431"/>
      <c r="K4431"/>
      <c r="L4431"/>
      <c r="M4431" s="2"/>
      <c r="N4431" s="2"/>
      <c r="O4431" s="2"/>
      <c r="P4431" s="2"/>
      <c r="Q4431" s="2"/>
      <c r="R4431" s="2"/>
      <c r="S4431" s="2"/>
      <c r="T4431" s="2"/>
      <c r="U4431" s="2"/>
      <c r="V4431" s="2"/>
    </row>
    <row r="4432" spans="1:22" s="127" customFormat="1" x14ac:dyDescent="0.25">
      <c r="A4432"/>
      <c r="B4432"/>
      <c r="C4432"/>
      <c r="D4432"/>
      <c r="E4432"/>
      <c r="F4432"/>
      <c r="G4432"/>
      <c r="H4432"/>
      <c r="I4432"/>
      <c r="J4432"/>
      <c r="K4432"/>
      <c r="L4432"/>
      <c r="M4432" s="2"/>
      <c r="N4432" s="2"/>
      <c r="O4432" s="2"/>
      <c r="P4432" s="2"/>
      <c r="Q4432" s="2"/>
      <c r="R4432" s="2"/>
      <c r="S4432" s="2"/>
      <c r="T4432" s="2"/>
      <c r="U4432" s="2"/>
      <c r="V4432" s="2"/>
    </row>
    <row r="4433" spans="1:22" s="127" customFormat="1" x14ac:dyDescent="0.25">
      <c r="A4433"/>
      <c r="B4433"/>
      <c r="C4433"/>
      <c r="D4433"/>
      <c r="E4433"/>
      <c r="F4433"/>
      <c r="G4433"/>
      <c r="H4433"/>
      <c r="I4433"/>
      <c r="J4433"/>
      <c r="K4433"/>
      <c r="L4433"/>
      <c r="M4433" s="2"/>
      <c r="N4433" s="2"/>
      <c r="O4433" s="2"/>
      <c r="P4433" s="2"/>
      <c r="Q4433" s="2"/>
      <c r="R4433" s="2"/>
      <c r="S4433" s="2"/>
      <c r="T4433" s="2"/>
      <c r="U4433" s="2"/>
      <c r="V4433" s="2"/>
    </row>
    <row r="4434" spans="1:22" s="127" customFormat="1" x14ac:dyDescent="0.25">
      <c r="A4434"/>
      <c r="B4434"/>
      <c r="C4434"/>
      <c r="D4434"/>
      <c r="E4434"/>
      <c r="F4434"/>
      <c r="G4434"/>
      <c r="H4434"/>
      <c r="I4434"/>
      <c r="J4434"/>
      <c r="K4434"/>
      <c r="L4434"/>
      <c r="M4434" s="2"/>
      <c r="N4434" s="2"/>
      <c r="O4434" s="2"/>
      <c r="P4434" s="2"/>
      <c r="Q4434" s="2"/>
      <c r="R4434" s="2"/>
      <c r="S4434" s="2"/>
      <c r="T4434" s="2"/>
      <c r="U4434" s="2"/>
      <c r="V4434" s="2"/>
    </row>
    <row r="4435" spans="1:22" s="127" customFormat="1" x14ac:dyDescent="0.25">
      <c r="A4435"/>
      <c r="B4435"/>
      <c r="C4435"/>
      <c r="D4435"/>
      <c r="E4435"/>
      <c r="F4435"/>
      <c r="G4435"/>
      <c r="H4435"/>
      <c r="I4435"/>
      <c r="J4435"/>
      <c r="K4435"/>
      <c r="L4435"/>
      <c r="M4435" s="2"/>
      <c r="N4435" s="2"/>
      <c r="O4435" s="2"/>
      <c r="P4435" s="2"/>
      <c r="Q4435" s="2"/>
      <c r="R4435" s="2"/>
      <c r="S4435" s="2"/>
      <c r="T4435" s="2"/>
      <c r="U4435" s="2"/>
      <c r="V4435" s="2"/>
    </row>
    <row r="4436" spans="1:22" s="127" customFormat="1" x14ac:dyDescent="0.25">
      <c r="A4436"/>
      <c r="B4436"/>
      <c r="C4436"/>
      <c r="D4436"/>
      <c r="E4436"/>
      <c r="F4436"/>
      <c r="G4436"/>
      <c r="H4436"/>
      <c r="I4436"/>
      <c r="J4436"/>
      <c r="K4436"/>
      <c r="L4436"/>
      <c r="M4436" s="2"/>
      <c r="N4436" s="2"/>
      <c r="O4436" s="2"/>
      <c r="P4436" s="2"/>
      <c r="Q4436" s="2"/>
      <c r="R4436" s="2"/>
      <c r="S4436" s="2"/>
      <c r="T4436" s="2"/>
      <c r="U4436" s="2"/>
      <c r="V4436" s="2"/>
    </row>
    <row r="4437" spans="1:22" s="127" customFormat="1" x14ac:dyDescent="0.25">
      <c r="A4437"/>
      <c r="B4437"/>
      <c r="C4437"/>
      <c r="D4437"/>
      <c r="E4437"/>
      <c r="F4437"/>
      <c r="G4437"/>
      <c r="H4437"/>
      <c r="I4437"/>
      <c r="J4437"/>
      <c r="K4437"/>
      <c r="L4437"/>
      <c r="M4437" s="2"/>
      <c r="N4437" s="2"/>
      <c r="O4437" s="2"/>
      <c r="P4437" s="2"/>
      <c r="Q4437" s="2"/>
      <c r="R4437" s="2"/>
      <c r="S4437" s="2"/>
      <c r="T4437" s="2"/>
      <c r="U4437" s="2"/>
      <c r="V4437" s="2"/>
    </row>
    <row r="4438" spans="1:22" s="127" customFormat="1" x14ac:dyDescent="0.25">
      <c r="A4438"/>
      <c r="B4438"/>
      <c r="C4438"/>
      <c r="D4438"/>
      <c r="E4438"/>
      <c r="F4438"/>
      <c r="G4438"/>
      <c r="H4438"/>
      <c r="I4438"/>
      <c r="J4438"/>
      <c r="K4438"/>
      <c r="L4438"/>
      <c r="M4438" s="2"/>
      <c r="N4438" s="2"/>
      <c r="O4438" s="2"/>
      <c r="P4438" s="2"/>
      <c r="Q4438" s="2"/>
      <c r="R4438" s="2"/>
      <c r="S4438" s="2"/>
      <c r="T4438" s="2"/>
      <c r="U4438" s="2"/>
      <c r="V4438" s="2"/>
    </row>
    <row r="4439" spans="1:22" s="127" customFormat="1" x14ac:dyDescent="0.25">
      <c r="A4439"/>
      <c r="B4439"/>
      <c r="C4439"/>
      <c r="D4439"/>
      <c r="E4439"/>
      <c r="F4439"/>
      <c r="G4439"/>
      <c r="H4439"/>
      <c r="I4439"/>
      <c r="J4439"/>
      <c r="K4439"/>
      <c r="L4439"/>
      <c r="M4439" s="2"/>
      <c r="N4439" s="2"/>
      <c r="O4439" s="2"/>
      <c r="P4439" s="2"/>
      <c r="Q4439" s="2"/>
      <c r="R4439" s="2"/>
      <c r="S4439" s="2"/>
      <c r="T4439" s="2"/>
      <c r="U4439" s="2"/>
      <c r="V4439" s="2"/>
    </row>
    <row r="4440" spans="1:22" s="127" customFormat="1" x14ac:dyDescent="0.25">
      <c r="A4440"/>
      <c r="B4440"/>
      <c r="C4440"/>
      <c r="D4440"/>
      <c r="E4440"/>
      <c r="F4440"/>
      <c r="G4440"/>
      <c r="H4440"/>
      <c r="I4440"/>
      <c r="J4440"/>
      <c r="K4440"/>
      <c r="L4440"/>
      <c r="M4440" s="2"/>
      <c r="N4440" s="2"/>
      <c r="O4440" s="2"/>
      <c r="P4440" s="2"/>
      <c r="Q4440" s="2"/>
      <c r="R4440" s="2"/>
      <c r="S4440" s="2"/>
      <c r="T4440" s="2"/>
      <c r="U4440" s="2"/>
      <c r="V4440" s="2"/>
    </row>
    <row r="4441" spans="1:22" s="127" customFormat="1" x14ac:dyDescent="0.25">
      <c r="A4441"/>
      <c r="B4441"/>
      <c r="C4441"/>
      <c r="D4441"/>
      <c r="E4441"/>
      <c r="F4441"/>
      <c r="G4441"/>
      <c r="H4441"/>
      <c r="I4441"/>
      <c r="J4441"/>
      <c r="K4441"/>
      <c r="L4441"/>
      <c r="M4441" s="2"/>
      <c r="N4441" s="2"/>
      <c r="O4441" s="2"/>
      <c r="P4441" s="2"/>
      <c r="Q4441" s="2"/>
      <c r="R4441" s="2"/>
      <c r="S4441" s="2"/>
      <c r="T4441" s="2"/>
      <c r="U4441" s="2"/>
      <c r="V4441" s="2"/>
    </row>
    <row r="4442" spans="1:22" s="127" customFormat="1" x14ac:dyDescent="0.25">
      <c r="A4442"/>
      <c r="B4442"/>
      <c r="C4442"/>
      <c r="D4442"/>
      <c r="E4442"/>
      <c r="F4442"/>
      <c r="G4442"/>
      <c r="H4442"/>
      <c r="I4442"/>
      <c r="J4442"/>
      <c r="K4442"/>
      <c r="L4442"/>
      <c r="M4442" s="2"/>
      <c r="N4442" s="2"/>
      <c r="O4442" s="2"/>
      <c r="P4442" s="2"/>
      <c r="Q4442" s="2"/>
      <c r="R4442" s="2"/>
      <c r="S4442" s="2"/>
      <c r="T4442" s="2"/>
      <c r="U4442" s="2"/>
      <c r="V4442" s="2"/>
    </row>
    <row r="4443" spans="1:22" s="127" customFormat="1" x14ac:dyDescent="0.25">
      <c r="A4443"/>
      <c r="B4443"/>
      <c r="C4443"/>
      <c r="D4443"/>
      <c r="E4443"/>
      <c r="F4443"/>
      <c r="G4443"/>
      <c r="H4443"/>
      <c r="I4443"/>
      <c r="J4443"/>
      <c r="K4443"/>
      <c r="L4443"/>
      <c r="M4443" s="2"/>
      <c r="N4443" s="2"/>
      <c r="O4443" s="2"/>
      <c r="P4443" s="2"/>
      <c r="Q4443" s="2"/>
      <c r="R4443" s="2"/>
      <c r="S4443" s="2"/>
      <c r="T4443" s="2"/>
      <c r="U4443" s="2"/>
      <c r="V4443" s="2"/>
    </row>
    <row r="4444" spans="1:22" s="127" customFormat="1" x14ac:dyDescent="0.25">
      <c r="A4444"/>
      <c r="B4444"/>
      <c r="C4444"/>
      <c r="D4444"/>
      <c r="E4444"/>
      <c r="F4444"/>
      <c r="G4444"/>
      <c r="H4444"/>
      <c r="I4444"/>
      <c r="J4444"/>
      <c r="K4444"/>
      <c r="L4444"/>
      <c r="M4444" s="2"/>
      <c r="N4444" s="2"/>
      <c r="O4444" s="2"/>
      <c r="P4444" s="2"/>
      <c r="Q4444" s="2"/>
      <c r="R4444" s="2"/>
      <c r="S4444" s="2"/>
      <c r="T4444" s="2"/>
      <c r="U4444" s="2"/>
      <c r="V4444" s="2"/>
    </row>
    <row r="4445" spans="1:22" s="127" customFormat="1" x14ac:dyDescent="0.25">
      <c r="A4445"/>
      <c r="B4445"/>
      <c r="C4445"/>
      <c r="D4445"/>
      <c r="E4445"/>
      <c r="F4445"/>
      <c r="G4445"/>
      <c r="H4445"/>
      <c r="I4445"/>
      <c r="J4445"/>
      <c r="K4445"/>
      <c r="L4445"/>
      <c r="M4445" s="2"/>
      <c r="N4445" s="2"/>
      <c r="O4445" s="2"/>
      <c r="P4445" s="2"/>
      <c r="Q4445" s="2"/>
      <c r="R4445" s="2"/>
      <c r="S4445" s="2"/>
      <c r="T4445" s="2"/>
      <c r="U4445" s="2"/>
      <c r="V4445" s="2"/>
    </row>
    <row r="4446" spans="1:22" s="127" customFormat="1" x14ac:dyDescent="0.25">
      <c r="A4446"/>
      <c r="B4446"/>
      <c r="C4446"/>
      <c r="D4446"/>
      <c r="E4446"/>
      <c r="F4446"/>
      <c r="G4446"/>
      <c r="H4446"/>
      <c r="I4446"/>
      <c r="J4446"/>
      <c r="K4446"/>
      <c r="L4446"/>
      <c r="M4446" s="2"/>
      <c r="N4446" s="2"/>
      <c r="O4446" s="2"/>
      <c r="P4446" s="2"/>
      <c r="Q4446" s="2"/>
      <c r="R4446" s="2"/>
      <c r="S4446" s="2"/>
      <c r="T4446" s="2"/>
      <c r="U4446" s="2"/>
      <c r="V4446" s="2"/>
    </row>
    <row r="4447" spans="1:22" s="127" customFormat="1" x14ac:dyDescent="0.25">
      <c r="A4447"/>
      <c r="B4447"/>
      <c r="C4447"/>
      <c r="D4447"/>
      <c r="E4447"/>
      <c r="F4447"/>
      <c r="G4447"/>
      <c r="H4447"/>
      <c r="I4447"/>
      <c r="J4447"/>
      <c r="K4447"/>
      <c r="L4447"/>
      <c r="M4447" s="2"/>
      <c r="N4447" s="2"/>
      <c r="O4447" s="2"/>
      <c r="P4447" s="2"/>
      <c r="Q4447" s="2"/>
      <c r="R4447" s="2"/>
      <c r="S4447" s="2"/>
      <c r="T4447" s="2"/>
      <c r="U4447" s="2"/>
      <c r="V4447" s="2"/>
    </row>
    <row r="4448" spans="1:22" s="127" customFormat="1" x14ac:dyDescent="0.25">
      <c r="A4448"/>
      <c r="B4448"/>
      <c r="C4448"/>
      <c r="D4448"/>
      <c r="E4448"/>
      <c r="F4448"/>
      <c r="G4448"/>
      <c r="H4448"/>
      <c r="I4448"/>
      <c r="J4448"/>
      <c r="K4448"/>
      <c r="L4448"/>
      <c r="M4448" s="2"/>
      <c r="N4448" s="2"/>
      <c r="O4448" s="2"/>
      <c r="P4448" s="2"/>
      <c r="Q4448" s="2"/>
      <c r="R4448" s="2"/>
      <c r="S4448" s="2"/>
      <c r="T4448" s="2"/>
      <c r="U4448" s="2"/>
      <c r="V4448" s="2"/>
    </row>
    <row r="4449" spans="1:22" s="127" customFormat="1" x14ac:dyDescent="0.25">
      <c r="A4449"/>
      <c r="B4449"/>
      <c r="C4449"/>
      <c r="D4449"/>
      <c r="E4449"/>
      <c r="F4449"/>
      <c r="G4449"/>
      <c r="H4449"/>
      <c r="I4449"/>
      <c r="J4449"/>
      <c r="K4449"/>
      <c r="L4449"/>
      <c r="M4449" s="2"/>
      <c r="N4449" s="2"/>
      <c r="O4449" s="2"/>
      <c r="P4449" s="2"/>
      <c r="Q4449" s="2"/>
      <c r="R4449" s="2"/>
      <c r="S4449" s="2"/>
      <c r="T4449" s="2"/>
      <c r="U4449" s="2"/>
      <c r="V4449" s="2"/>
    </row>
    <row r="4450" spans="1:22" s="127" customFormat="1" x14ac:dyDescent="0.25">
      <c r="A4450"/>
      <c r="B4450"/>
      <c r="C4450"/>
      <c r="D4450"/>
      <c r="E4450"/>
      <c r="F4450"/>
      <c r="G4450"/>
      <c r="H4450"/>
      <c r="I4450"/>
      <c r="J4450"/>
      <c r="K4450"/>
      <c r="L4450"/>
      <c r="M4450" s="2"/>
      <c r="N4450" s="2"/>
      <c r="O4450" s="2"/>
      <c r="P4450" s="2"/>
      <c r="Q4450" s="2"/>
      <c r="R4450" s="2"/>
      <c r="S4450" s="2"/>
      <c r="T4450" s="2"/>
      <c r="U4450" s="2"/>
      <c r="V4450" s="2"/>
    </row>
    <row r="4451" spans="1:22" s="127" customFormat="1" x14ac:dyDescent="0.25">
      <c r="A4451"/>
      <c r="B4451"/>
      <c r="C4451"/>
      <c r="D4451"/>
      <c r="E4451"/>
      <c r="F4451"/>
      <c r="G4451"/>
      <c r="H4451"/>
      <c r="I4451"/>
      <c r="J4451"/>
      <c r="K4451"/>
      <c r="L4451"/>
      <c r="M4451" s="2"/>
      <c r="N4451" s="2"/>
      <c r="O4451" s="2"/>
      <c r="P4451" s="2"/>
      <c r="Q4451" s="2"/>
      <c r="R4451" s="2"/>
      <c r="S4451" s="2"/>
      <c r="T4451" s="2"/>
      <c r="U4451" s="2"/>
      <c r="V4451" s="2"/>
    </row>
    <row r="4452" spans="1:22" s="127" customFormat="1" x14ac:dyDescent="0.25">
      <c r="A4452"/>
      <c r="B4452"/>
      <c r="C4452"/>
      <c r="D4452"/>
      <c r="E4452"/>
      <c r="F4452"/>
      <c r="G4452"/>
      <c r="H4452"/>
      <c r="I4452"/>
      <c r="J4452"/>
      <c r="K4452"/>
      <c r="L4452"/>
      <c r="M4452" s="2"/>
      <c r="N4452" s="2"/>
      <c r="O4452" s="2"/>
      <c r="P4452" s="2"/>
      <c r="Q4452" s="2"/>
      <c r="R4452" s="2"/>
      <c r="S4452" s="2"/>
      <c r="T4452" s="2"/>
      <c r="U4452" s="2"/>
      <c r="V4452" s="2"/>
    </row>
    <row r="4453" spans="1:22" s="127" customFormat="1" x14ac:dyDescent="0.25">
      <c r="A4453"/>
      <c r="B4453"/>
      <c r="C4453"/>
      <c r="D4453"/>
      <c r="E4453"/>
      <c r="F4453"/>
      <c r="G4453"/>
      <c r="H4453"/>
      <c r="I4453"/>
      <c r="J4453"/>
      <c r="K4453"/>
      <c r="L4453"/>
      <c r="M4453" s="2"/>
      <c r="N4453" s="2"/>
      <c r="O4453" s="2"/>
      <c r="P4453" s="2"/>
      <c r="Q4453" s="2"/>
      <c r="R4453" s="2"/>
      <c r="S4453" s="2"/>
      <c r="T4453" s="2"/>
      <c r="U4453" s="2"/>
      <c r="V4453" s="2"/>
    </row>
    <row r="4454" spans="1:22" s="127" customFormat="1" x14ac:dyDescent="0.25">
      <c r="A4454"/>
      <c r="B4454"/>
      <c r="C4454"/>
      <c r="D4454"/>
      <c r="E4454"/>
      <c r="F4454"/>
      <c r="G4454"/>
      <c r="H4454"/>
      <c r="I4454"/>
      <c r="J4454"/>
      <c r="K4454"/>
      <c r="L4454"/>
      <c r="M4454" s="2"/>
      <c r="N4454" s="2"/>
      <c r="O4454" s="2"/>
      <c r="P4454" s="2"/>
      <c r="Q4454" s="2"/>
      <c r="R4454" s="2"/>
      <c r="S4454" s="2"/>
      <c r="T4454" s="2"/>
      <c r="U4454" s="2"/>
      <c r="V4454" s="2"/>
    </row>
    <row r="4455" spans="1:22" s="127" customFormat="1" x14ac:dyDescent="0.25">
      <c r="A4455"/>
      <c r="B4455"/>
      <c r="C4455"/>
      <c r="D4455"/>
      <c r="E4455"/>
      <c r="F4455"/>
      <c r="G4455"/>
      <c r="H4455"/>
      <c r="I4455"/>
      <c r="J4455"/>
      <c r="K4455"/>
      <c r="L4455"/>
      <c r="M4455" s="2"/>
      <c r="N4455" s="2"/>
      <c r="O4455" s="2"/>
      <c r="P4455" s="2"/>
      <c r="Q4455" s="2"/>
      <c r="R4455" s="2"/>
      <c r="S4455" s="2"/>
      <c r="T4455" s="2"/>
      <c r="U4455" s="2"/>
      <c r="V4455" s="2"/>
    </row>
    <row r="4456" spans="1:22" s="127" customFormat="1" x14ac:dyDescent="0.25">
      <c r="A4456"/>
      <c r="B4456"/>
      <c r="C4456"/>
      <c r="D4456"/>
      <c r="E4456"/>
      <c r="F4456"/>
      <c r="G4456"/>
      <c r="H4456"/>
      <c r="I4456"/>
      <c r="J4456"/>
      <c r="K4456"/>
      <c r="L4456"/>
      <c r="M4456" s="2"/>
      <c r="N4456" s="2"/>
      <c r="O4456" s="2"/>
      <c r="P4456" s="2"/>
      <c r="Q4456" s="2"/>
      <c r="R4456" s="2"/>
      <c r="S4456" s="2"/>
      <c r="T4456" s="2"/>
      <c r="U4456" s="2"/>
      <c r="V4456" s="2"/>
    </row>
    <row r="4457" spans="1:22" s="127" customFormat="1" x14ac:dyDescent="0.25">
      <c r="A4457"/>
      <c r="B4457"/>
      <c r="C4457"/>
      <c r="D4457"/>
      <c r="E4457"/>
      <c r="F4457"/>
      <c r="G4457"/>
      <c r="H4457"/>
      <c r="I4457"/>
      <c r="J4457"/>
      <c r="K4457"/>
      <c r="L4457"/>
      <c r="M4457" s="2"/>
      <c r="N4457" s="2"/>
      <c r="O4457" s="2"/>
      <c r="P4457" s="2"/>
      <c r="Q4457" s="2"/>
      <c r="R4457" s="2"/>
      <c r="S4457" s="2"/>
      <c r="T4457" s="2"/>
      <c r="U4457" s="2"/>
      <c r="V4457" s="2"/>
    </row>
    <row r="4458" spans="1:22" s="127" customFormat="1" x14ac:dyDescent="0.25">
      <c r="A4458"/>
      <c r="B4458"/>
      <c r="C4458"/>
      <c r="D4458"/>
      <c r="E4458"/>
      <c r="F4458"/>
      <c r="G4458"/>
      <c r="H4458"/>
      <c r="I4458"/>
      <c r="J4458"/>
      <c r="K4458"/>
      <c r="L4458"/>
      <c r="M4458" s="2"/>
      <c r="N4458" s="2"/>
      <c r="O4458" s="2"/>
      <c r="P4458" s="2"/>
      <c r="Q4458" s="2"/>
      <c r="R4458" s="2"/>
      <c r="S4458" s="2"/>
      <c r="T4458" s="2"/>
      <c r="U4458" s="2"/>
      <c r="V4458" s="2"/>
    </row>
    <row r="4459" spans="1:22" s="127" customFormat="1" x14ac:dyDescent="0.25">
      <c r="A4459"/>
      <c r="B4459"/>
      <c r="C4459"/>
      <c r="D4459"/>
      <c r="E4459"/>
      <c r="F4459"/>
      <c r="G4459"/>
      <c r="H4459"/>
      <c r="I4459"/>
      <c r="J4459"/>
      <c r="K4459"/>
      <c r="L4459"/>
      <c r="M4459" s="2"/>
      <c r="N4459" s="2"/>
      <c r="O4459" s="2"/>
      <c r="P4459" s="2"/>
      <c r="Q4459" s="2"/>
      <c r="R4459" s="2"/>
      <c r="S4459" s="2"/>
      <c r="T4459" s="2"/>
      <c r="U4459" s="2"/>
      <c r="V4459" s="2"/>
    </row>
    <row r="4460" spans="1:22" s="127" customFormat="1" x14ac:dyDescent="0.25">
      <c r="A4460"/>
      <c r="B4460"/>
      <c r="C4460"/>
      <c r="D4460"/>
      <c r="E4460"/>
      <c r="F4460"/>
      <c r="G4460"/>
      <c r="H4460"/>
      <c r="I4460"/>
      <c r="J4460"/>
      <c r="K4460"/>
      <c r="L4460"/>
      <c r="M4460" s="2"/>
      <c r="N4460" s="2"/>
      <c r="O4460" s="2"/>
      <c r="P4460" s="2"/>
      <c r="Q4460" s="2"/>
      <c r="R4460" s="2"/>
      <c r="S4460" s="2"/>
      <c r="T4460" s="2"/>
      <c r="U4460" s="2"/>
      <c r="V4460" s="2"/>
    </row>
    <row r="4461" spans="1:22" s="127" customFormat="1" x14ac:dyDescent="0.25">
      <c r="A4461"/>
      <c r="B4461"/>
      <c r="C4461"/>
      <c r="D4461"/>
      <c r="E4461"/>
      <c r="F4461"/>
      <c r="G4461"/>
      <c r="H4461"/>
      <c r="I4461"/>
      <c r="J4461"/>
      <c r="K4461"/>
      <c r="L4461"/>
      <c r="M4461" s="2"/>
      <c r="N4461" s="2"/>
      <c r="O4461" s="2"/>
      <c r="P4461" s="2"/>
      <c r="Q4461" s="2"/>
      <c r="R4461" s="2"/>
      <c r="S4461" s="2"/>
      <c r="T4461" s="2"/>
      <c r="U4461" s="2"/>
      <c r="V4461" s="2"/>
    </row>
    <row r="4462" spans="1:22" s="127" customFormat="1" x14ac:dyDescent="0.25">
      <c r="A4462"/>
      <c r="B4462"/>
      <c r="C4462"/>
      <c r="D4462"/>
      <c r="E4462"/>
      <c r="F4462"/>
      <c r="G4462"/>
      <c r="H4462"/>
      <c r="I4462"/>
      <c r="J4462"/>
      <c r="K4462"/>
      <c r="L4462"/>
      <c r="M4462" s="2"/>
      <c r="N4462" s="2"/>
      <c r="O4462" s="2"/>
      <c r="P4462" s="2"/>
      <c r="Q4462" s="2"/>
      <c r="R4462" s="2"/>
      <c r="S4462" s="2"/>
      <c r="T4462" s="2"/>
      <c r="U4462" s="2"/>
      <c r="V4462" s="2"/>
    </row>
    <row r="4463" spans="1:22" s="127" customFormat="1" x14ac:dyDescent="0.25">
      <c r="A4463"/>
      <c r="B4463"/>
      <c r="C4463"/>
      <c r="D4463"/>
      <c r="E4463"/>
      <c r="F4463"/>
      <c r="G4463"/>
      <c r="H4463"/>
      <c r="I4463"/>
      <c r="J4463"/>
      <c r="K4463"/>
      <c r="L4463"/>
      <c r="M4463" s="2"/>
      <c r="N4463" s="2"/>
      <c r="O4463" s="2"/>
      <c r="P4463" s="2"/>
      <c r="Q4463" s="2"/>
      <c r="R4463" s="2"/>
      <c r="S4463" s="2"/>
      <c r="T4463" s="2"/>
      <c r="U4463" s="2"/>
      <c r="V4463" s="2"/>
    </row>
    <row r="4464" spans="1:22" s="127" customFormat="1" x14ac:dyDescent="0.25">
      <c r="A4464"/>
      <c r="B4464"/>
      <c r="C4464"/>
      <c r="D4464"/>
      <c r="E4464"/>
      <c r="F4464"/>
      <c r="G4464"/>
      <c r="H4464"/>
      <c r="I4464"/>
      <c r="J4464"/>
      <c r="K4464"/>
      <c r="L4464"/>
      <c r="M4464" s="2"/>
      <c r="N4464" s="2"/>
      <c r="O4464" s="2"/>
      <c r="P4464" s="2"/>
      <c r="Q4464" s="2"/>
      <c r="R4464" s="2"/>
      <c r="S4464" s="2"/>
      <c r="T4464" s="2"/>
      <c r="U4464" s="2"/>
      <c r="V4464" s="2"/>
    </row>
    <row r="4465" spans="1:22" s="127" customFormat="1" x14ac:dyDescent="0.25">
      <c r="A4465"/>
      <c r="B4465"/>
      <c r="C4465"/>
      <c r="D4465"/>
      <c r="E4465"/>
      <c r="F4465"/>
      <c r="G4465"/>
      <c r="H4465"/>
      <c r="I4465"/>
      <c r="J4465"/>
      <c r="K4465"/>
      <c r="L4465"/>
      <c r="M4465" s="2"/>
      <c r="N4465" s="2"/>
      <c r="O4465" s="2"/>
      <c r="P4465" s="2"/>
      <c r="Q4465" s="2"/>
      <c r="R4465" s="2"/>
      <c r="S4465" s="2"/>
      <c r="T4465" s="2"/>
      <c r="U4465" s="2"/>
      <c r="V4465" s="2"/>
    </row>
    <row r="4466" spans="1:22" s="127" customFormat="1" x14ac:dyDescent="0.25">
      <c r="A4466"/>
      <c r="B4466"/>
      <c r="C4466"/>
      <c r="D4466"/>
      <c r="E4466"/>
      <c r="F4466"/>
      <c r="G4466"/>
      <c r="H4466"/>
      <c r="I4466"/>
      <c r="J4466"/>
      <c r="K4466"/>
      <c r="L4466"/>
      <c r="M4466" s="2"/>
      <c r="N4466" s="2"/>
      <c r="O4466" s="2"/>
      <c r="P4466" s="2"/>
      <c r="Q4466" s="2"/>
      <c r="R4466" s="2"/>
      <c r="S4466" s="2"/>
      <c r="T4466" s="2"/>
      <c r="U4466" s="2"/>
      <c r="V4466" s="2"/>
    </row>
    <row r="4467" spans="1:22" s="127" customFormat="1" x14ac:dyDescent="0.25">
      <c r="A4467"/>
      <c r="B4467"/>
      <c r="C4467"/>
      <c r="D4467"/>
      <c r="E4467"/>
      <c r="F4467"/>
      <c r="G4467"/>
      <c r="H4467"/>
      <c r="I4467"/>
      <c r="J4467"/>
      <c r="K4467"/>
      <c r="L4467"/>
      <c r="M4467" s="2"/>
      <c r="N4467" s="2"/>
      <c r="O4467" s="2"/>
      <c r="P4467" s="2"/>
      <c r="Q4467" s="2"/>
      <c r="R4467" s="2"/>
      <c r="S4467" s="2"/>
      <c r="T4467" s="2"/>
      <c r="U4467" s="2"/>
      <c r="V4467" s="2"/>
    </row>
    <row r="4468" spans="1:22" s="127" customFormat="1" x14ac:dyDescent="0.25">
      <c r="A4468"/>
      <c r="B4468"/>
      <c r="C4468"/>
      <c r="D4468"/>
      <c r="E4468"/>
      <c r="F4468"/>
      <c r="G4468"/>
      <c r="H4468"/>
      <c r="I4468"/>
      <c r="J4468"/>
      <c r="K4468"/>
      <c r="L4468"/>
      <c r="M4468" s="2"/>
      <c r="N4468" s="2"/>
      <c r="O4468" s="2"/>
      <c r="P4468" s="2"/>
      <c r="Q4468" s="2"/>
      <c r="R4468" s="2"/>
      <c r="S4468" s="2"/>
      <c r="T4468" s="2"/>
      <c r="U4468" s="2"/>
      <c r="V4468" s="2"/>
    </row>
    <row r="4469" spans="1:22" s="127" customFormat="1" x14ac:dyDescent="0.25">
      <c r="A4469"/>
      <c r="B4469"/>
      <c r="C4469"/>
      <c r="D4469"/>
      <c r="E4469"/>
      <c r="F4469"/>
      <c r="G4469"/>
      <c r="H4469"/>
      <c r="I4469"/>
      <c r="J4469"/>
      <c r="K4469"/>
      <c r="L4469"/>
      <c r="M4469" s="2"/>
      <c r="N4469" s="2"/>
      <c r="O4469" s="2"/>
      <c r="P4469" s="2"/>
      <c r="Q4469" s="2"/>
      <c r="R4469" s="2"/>
      <c r="S4469" s="2"/>
      <c r="T4469" s="2"/>
      <c r="U4469" s="2"/>
      <c r="V4469" s="2"/>
    </row>
    <row r="4470" spans="1:22" s="127" customFormat="1" x14ac:dyDescent="0.25">
      <c r="A4470"/>
      <c r="B4470"/>
      <c r="C4470"/>
      <c r="D4470"/>
      <c r="E4470"/>
      <c r="F4470"/>
      <c r="G4470"/>
      <c r="H4470"/>
      <c r="I4470"/>
      <c r="J4470"/>
      <c r="K4470"/>
      <c r="L4470"/>
      <c r="M4470" s="2"/>
      <c r="N4470" s="2"/>
      <c r="O4470" s="2"/>
      <c r="P4470" s="2"/>
      <c r="Q4470" s="2"/>
      <c r="R4470" s="2"/>
      <c r="S4470" s="2"/>
      <c r="T4470" s="2"/>
      <c r="U4470" s="2"/>
      <c r="V4470" s="2"/>
    </row>
    <row r="4471" spans="1:22" s="127" customFormat="1" x14ac:dyDescent="0.25">
      <c r="A4471"/>
      <c r="B4471"/>
      <c r="C4471"/>
      <c r="D4471"/>
      <c r="E4471"/>
      <c r="F4471"/>
      <c r="G4471"/>
      <c r="H4471"/>
      <c r="I4471"/>
      <c r="J4471"/>
      <c r="K4471"/>
      <c r="L4471"/>
      <c r="M4471" s="2"/>
      <c r="N4471" s="2"/>
      <c r="O4471" s="2"/>
      <c r="P4471" s="2"/>
      <c r="Q4471" s="2"/>
      <c r="R4471" s="2"/>
      <c r="S4471" s="2"/>
      <c r="T4471" s="2"/>
      <c r="U4471" s="2"/>
      <c r="V4471" s="2"/>
    </row>
    <row r="4472" spans="1:22" s="127" customFormat="1" x14ac:dyDescent="0.25">
      <c r="A4472"/>
      <c r="B4472"/>
      <c r="C4472"/>
      <c r="D4472"/>
      <c r="E4472"/>
      <c r="F4472"/>
      <c r="G4472"/>
      <c r="H4472"/>
      <c r="I4472"/>
      <c r="J4472"/>
      <c r="K4472"/>
      <c r="L4472"/>
      <c r="M4472" s="2"/>
      <c r="N4472" s="2"/>
      <c r="O4472" s="2"/>
      <c r="P4472" s="2"/>
      <c r="Q4472" s="2"/>
      <c r="R4472" s="2"/>
      <c r="S4472" s="2"/>
      <c r="T4472" s="2"/>
      <c r="U4472" s="2"/>
      <c r="V4472" s="2"/>
    </row>
    <row r="4473" spans="1:22" s="127" customFormat="1" x14ac:dyDescent="0.25">
      <c r="A4473"/>
      <c r="B4473"/>
      <c r="C4473"/>
      <c r="D4473"/>
      <c r="E4473"/>
      <c r="F4473"/>
      <c r="G4473"/>
      <c r="H4473"/>
      <c r="I4473"/>
      <c r="J4473"/>
      <c r="K4473"/>
      <c r="L4473"/>
      <c r="M4473" s="2"/>
      <c r="N4473" s="2"/>
      <c r="O4473" s="2"/>
      <c r="P4473" s="2"/>
      <c r="Q4473" s="2"/>
      <c r="R4473" s="2"/>
      <c r="S4473" s="2"/>
      <c r="T4473" s="2"/>
      <c r="U4473" s="2"/>
      <c r="V4473" s="2"/>
    </row>
    <row r="4474" spans="1:22" s="127" customFormat="1" x14ac:dyDescent="0.25">
      <c r="A4474"/>
      <c r="B4474"/>
      <c r="C4474"/>
      <c r="D4474"/>
      <c r="E4474"/>
      <c r="F4474"/>
      <c r="G4474"/>
      <c r="H4474"/>
      <c r="I4474"/>
      <c r="J4474"/>
      <c r="K4474"/>
      <c r="L4474"/>
      <c r="M4474" s="2"/>
      <c r="N4474" s="2"/>
      <c r="O4474" s="2"/>
      <c r="P4474" s="2"/>
      <c r="Q4474" s="2"/>
      <c r="R4474" s="2"/>
      <c r="S4474" s="2"/>
      <c r="T4474" s="2"/>
      <c r="U4474" s="2"/>
      <c r="V4474" s="2"/>
    </row>
    <row r="4475" spans="1:22" s="127" customFormat="1" x14ac:dyDescent="0.25">
      <c r="A4475"/>
      <c r="B4475"/>
      <c r="C4475"/>
      <c r="D4475"/>
      <c r="E4475"/>
      <c r="F4475"/>
      <c r="G4475"/>
      <c r="H4475"/>
      <c r="I4475"/>
      <c r="J4475"/>
      <c r="K4475"/>
      <c r="L4475"/>
      <c r="M4475" s="2"/>
      <c r="N4475" s="2"/>
      <c r="O4475" s="2"/>
      <c r="P4475" s="2"/>
      <c r="Q4475" s="2"/>
      <c r="R4475" s="2"/>
      <c r="S4475" s="2"/>
      <c r="T4475" s="2"/>
      <c r="U4475" s="2"/>
      <c r="V4475" s="2"/>
    </row>
    <row r="4476" spans="1:22" s="127" customFormat="1" x14ac:dyDescent="0.25">
      <c r="A4476"/>
      <c r="B4476"/>
      <c r="C4476"/>
      <c r="D4476"/>
      <c r="E4476"/>
      <c r="F4476"/>
      <c r="G4476"/>
      <c r="H4476"/>
      <c r="I4476"/>
      <c r="J4476"/>
      <c r="K4476"/>
      <c r="L4476"/>
      <c r="M4476" s="2"/>
      <c r="N4476" s="2"/>
      <c r="O4476" s="2"/>
      <c r="P4476" s="2"/>
      <c r="Q4476" s="2"/>
      <c r="R4476" s="2"/>
      <c r="S4476" s="2"/>
      <c r="T4476" s="2"/>
      <c r="U4476" s="2"/>
      <c r="V4476" s="2"/>
    </row>
    <row r="4477" spans="1:22" s="127" customFormat="1" x14ac:dyDescent="0.25">
      <c r="A4477"/>
      <c r="B4477"/>
      <c r="C4477"/>
      <c r="D4477"/>
      <c r="E4477"/>
      <c r="F4477"/>
      <c r="G4477"/>
      <c r="H4477"/>
      <c r="I4477"/>
      <c r="J4477"/>
      <c r="K4477"/>
      <c r="L4477"/>
      <c r="M4477" s="2"/>
      <c r="N4477" s="2"/>
      <c r="O4477" s="2"/>
      <c r="P4477" s="2"/>
      <c r="Q4477" s="2"/>
      <c r="R4477" s="2"/>
      <c r="S4477" s="2"/>
      <c r="T4477" s="2"/>
      <c r="U4477" s="2"/>
      <c r="V4477" s="2"/>
    </row>
    <row r="4478" spans="1:22" s="127" customFormat="1" x14ac:dyDescent="0.25">
      <c r="A4478"/>
      <c r="B4478"/>
      <c r="C4478"/>
      <c r="D4478"/>
      <c r="E4478"/>
      <c r="F4478"/>
      <c r="G4478"/>
      <c r="H4478"/>
      <c r="I4478"/>
      <c r="J4478"/>
      <c r="K4478"/>
      <c r="L4478"/>
      <c r="M4478" s="2"/>
      <c r="N4478" s="2"/>
      <c r="O4478" s="2"/>
      <c r="P4478" s="2"/>
      <c r="Q4478" s="2"/>
      <c r="R4478" s="2"/>
      <c r="S4478" s="2"/>
      <c r="T4478" s="2"/>
      <c r="U4478" s="2"/>
      <c r="V4478" s="2"/>
    </row>
    <row r="4479" spans="1:22" s="127" customFormat="1" x14ac:dyDescent="0.25">
      <c r="A4479"/>
      <c r="B4479"/>
      <c r="C4479"/>
      <c r="D4479"/>
      <c r="E4479"/>
      <c r="F4479"/>
      <c r="G4479"/>
      <c r="H4479"/>
      <c r="I4479"/>
      <c r="J4479"/>
      <c r="K4479"/>
      <c r="L4479"/>
      <c r="M4479" s="2"/>
      <c r="N4479" s="2"/>
      <c r="O4479" s="2"/>
      <c r="P4479" s="2"/>
      <c r="Q4479" s="2"/>
      <c r="R4479" s="2"/>
      <c r="S4479" s="2"/>
      <c r="T4479" s="2"/>
      <c r="U4479" s="2"/>
      <c r="V4479" s="2"/>
    </row>
    <row r="4480" spans="1:22" s="127" customFormat="1" x14ac:dyDescent="0.25">
      <c r="A4480"/>
      <c r="B4480"/>
      <c r="C4480"/>
      <c r="D4480"/>
      <c r="E4480"/>
      <c r="F4480"/>
      <c r="G4480"/>
      <c r="H4480"/>
      <c r="I4480"/>
      <c r="J4480"/>
      <c r="K4480"/>
      <c r="L4480"/>
      <c r="M4480" s="2"/>
      <c r="N4480" s="2"/>
      <c r="O4480" s="2"/>
      <c r="P4480" s="2"/>
      <c r="Q4480" s="2"/>
      <c r="R4480" s="2"/>
      <c r="S4480" s="2"/>
      <c r="T4480" s="2"/>
      <c r="U4480" s="2"/>
      <c r="V4480" s="2"/>
    </row>
    <row r="4481" spans="1:22" s="127" customFormat="1" x14ac:dyDescent="0.25">
      <c r="A4481"/>
      <c r="B4481"/>
      <c r="C4481"/>
      <c r="D4481"/>
      <c r="E4481"/>
      <c r="F4481"/>
      <c r="G4481"/>
      <c r="H4481"/>
      <c r="I4481"/>
      <c r="J4481"/>
      <c r="K4481"/>
      <c r="L4481"/>
      <c r="M4481" s="2"/>
      <c r="N4481" s="2"/>
      <c r="O4481" s="2"/>
      <c r="P4481" s="2"/>
      <c r="Q4481" s="2"/>
      <c r="R4481" s="2"/>
      <c r="S4481" s="2"/>
      <c r="T4481" s="2"/>
      <c r="U4481" s="2"/>
      <c r="V4481" s="2"/>
    </row>
    <row r="4482" spans="1:22" s="127" customFormat="1" x14ac:dyDescent="0.25">
      <c r="A4482"/>
      <c r="B4482"/>
      <c r="C4482"/>
      <c r="D4482"/>
      <c r="E4482"/>
      <c r="F4482"/>
      <c r="G4482"/>
      <c r="H4482"/>
      <c r="I4482"/>
      <c r="J4482"/>
      <c r="K4482"/>
      <c r="L4482"/>
      <c r="M4482" s="2"/>
      <c r="N4482" s="2"/>
      <c r="O4482" s="2"/>
      <c r="P4482" s="2"/>
      <c r="Q4482" s="2"/>
      <c r="R4482" s="2"/>
      <c r="S4482" s="2"/>
      <c r="T4482" s="2"/>
      <c r="U4482" s="2"/>
      <c r="V4482" s="2"/>
    </row>
    <row r="4483" spans="1:22" s="127" customFormat="1" x14ac:dyDescent="0.25">
      <c r="A4483"/>
      <c r="B4483"/>
      <c r="C4483"/>
      <c r="D4483"/>
      <c r="E4483"/>
      <c r="F4483"/>
      <c r="G4483"/>
      <c r="H4483"/>
      <c r="I4483"/>
      <c r="J4483"/>
      <c r="K4483"/>
      <c r="L4483"/>
      <c r="M4483" s="2"/>
      <c r="N4483" s="2"/>
      <c r="O4483" s="2"/>
      <c r="P4483" s="2"/>
      <c r="Q4483" s="2"/>
      <c r="R4483" s="2"/>
      <c r="S4483" s="2"/>
      <c r="T4483" s="2"/>
      <c r="U4483" s="2"/>
      <c r="V4483" s="2"/>
    </row>
    <row r="4484" spans="1:22" s="127" customFormat="1" x14ac:dyDescent="0.25">
      <c r="A4484"/>
      <c r="B4484"/>
      <c r="C4484"/>
      <c r="D4484"/>
      <c r="E4484"/>
      <c r="F4484"/>
      <c r="G4484"/>
      <c r="H4484"/>
      <c r="I4484"/>
      <c r="J4484"/>
      <c r="K4484"/>
      <c r="L4484"/>
      <c r="M4484" s="2"/>
      <c r="N4484" s="2"/>
      <c r="O4484" s="2"/>
      <c r="P4484" s="2"/>
      <c r="Q4484" s="2"/>
      <c r="R4484" s="2"/>
      <c r="S4484" s="2"/>
      <c r="T4484" s="2"/>
      <c r="U4484" s="2"/>
      <c r="V4484" s="2"/>
    </row>
    <row r="4485" spans="1:22" s="127" customFormat="1" x14ac:dyDescent="0.25">
      <c r="A4485"/>
      <c r="B4485"/>
      <c r="C4485"/>
      <c r="D4485"/>
      <c r="E4485"/>
      <c r="F4485"/>
      <c r="G4485"/>
      <c r="H4485"/>
      <c r="I4485"/>
      <c r="J4485"/>
      <c r="K4485"/>
      <c r="L4485"/>
      <c r="M4485" s="2"/>
      <c r="N4485" s="2"/>
      <c r="O4485" s="2"/>
      <c r="P4485" s="2"/>
      <c r="Q4485" s="2"/>
      <c r="R4485" s="2"/>
      <c r="S4485" s="2"/>
      <c r="T4485" s="2"/>
      <c r="U4485" s="2"/>
      <c r="V4485" s="2"/>
    </row>
    <row r="4486" spans="1:22" s="127" customFormat="1" x14ac:dyDescent="0.25">
      <c r="A4486"/>
      <c r="B4486"/>
      <c r="C4486"/>
      <c r="D4486"/>
      <c r="E4486"/>
      <c r="F4486"/>
      <c r="G4486"/>
      <c r="H4486"/>
      <c r="I4486"/>
      <c r="J4486"/>
      <c r="K4486"/>
      <c r="L4486"/>
      <c r="M4486" s="2"/>
      <c r="N4486" s="2"/>
      <c r="O4486" s="2"/>
      <c r="P4486" s="2"/>
      <c r="Q4486" s="2"/>
      <c r="R4486" s="2"/>
      <c r="S4486" s="2"/>
      <c r="T4486" s="2"/>
      <c r="U4486" s="2"/>
      <c r="V4486" s="2"/>
    </row>
    <row r="4487" spans="1:22" s="127" customFormat="1" x14ac:dyDescent="0.25">
      <c r="A4487"/>
      <c r="B4487"/>
      <c r="C4487"/>
      <c r="D4487"/>
      <c r="E4487"/>
      <c r="F4487"/>
      <c r="G4487"/>
      <c r="H4487"/>
      <c r="I4487"/>
      <c r="J4487"/>
      <c r="K4487"/>
      <c r="L4487"/>
      <c r="M4487" s="2"/>
      <c r="N4487" s="2"/>
      <c r="O4487" s="2"/>
      <c r="P4487" s="2"/>
      <c r="Q4487" s="2"/>
      <c r="R4487" s="2"/>
      <c r="S4487" s="2"/>
      <c r="T4487" s="2"/>
      <c r="U4487" s="2"/>
      <c r="V4487" s="2"/>
    </row>
    <row r="4488" spans="1:22" s="127" customFormat="1" x14ac:dyDescent="0.25">
      <c r="A4488"/>
      <c r="B4488"/>
      <c r="C4488"/>
      <c r="D4488"/>
      <c r="E4488"/>
      <c r="F4488"/>
      <c r="G4488"/>
      <c r="H4488"/>
      <c r="I4488"/>
      <c r="J4488"/>
      <c r="K4488"/>
      <c r="L4488"/>
      <c r="M4488" s="2"/>
      <c r="N4488" s="2"/>
      <c r="O4488" s="2"/>
      <c r="P4488" s="2"/>
      <c r="Q4488" s="2"/>
      <c r="R4488" s="2"/>
      <c r="S4488" s="2"/>
      <c r="T4488" s="2"/>
      <c r="U4488" s="2"/>
      <c r="V4488" s="2"/>
    </row>
    <row r="4489" spans="1:22" s="127" customFormat="1" x14ac:dyDescent="0.25">
      <c r="A4489"/>
      <c r="B4489"/>
      <c r="C4489"/>
      <c r="D4489"/>
      <c r="E4489"/>
      <c r="F4489"/>
      <c r="G4489"/>
      <c r="H4489"/>
      <c r="I4489"/>
      <c r="J4489"/>
      <c r="K4489"/>
      <c r="L4489"/>
      <c r="M4489" s="2"/>
      <c r="N4489" s="2"/>
      <c r="O4489" s="2"/>
      <c r="P4489" s="2"/>
      <c r="Q4489" s="2"/>
      <c r="R4489" s="2"/>
      <c r="S4489" s="2"/>
      <c r="T4489" s="2"/>
      <c r="U4489" s="2"/>
      <c r="V4489" s="2"/>
    </row>
    <row r="4490" spans="1:22" s="127" customFormat="1" x14ac:dyDescent="0.25">
      <c r="A4490"/>
      <c r="B4490"/>
      <c r="C4490"/>
      <c r="D4490"/>
      <c r="E4490"/>
      <c r="F4490"/>
      <c r="G4490"/>
      <c r="H4490"/>
      <c r="I4490"/>
      <c r="J4490"/>
      <c r="K4490"/>
      <c r="L4490"/>
      <c r="M4490" s="2"/>
      <c r="N4490" s="2"/>
      <c r="O4490" s="2"/>
      <c r="P4490" s="2"/>
      <c r="Q4490" s="2"/>
      <c r="R4490" s="2"/>
      <c r="S4490" s="2"/>
      <c r="T4490" s="2"/>
      <c r="U4490" s="2"/>
      <c r="V4490" s="2"/>
    </row>
    <row r="4491" spans="1:22" s="127" customFormat="1" x14ac:dyDescent="0.25">
      <c r="A4491"/>
      <c r="B4491"/>
      <c r="C4491"/>
      <c r="D4491"/>
      <c r="E4491"/>
      <c r="F4491"/>
      <c r="G4491"/>
      <c r="H4491"/>
      <c r="I4491"/>
      <c r="J4491"/>
      <c r="K4491"/>
      <c r="L4491"/>
      <c r="M4491" s="2"/>
      <c r="N4491" s="2"/>
      <c r="O4491" s="2"/>
      <c r="P4491" s="2"/>
      <c r="Q4491" s="2"/>
      <c r="R4491" s="2"/>
      <c r="S4491" s="2"/>
      <c r="T4491" s="2"/>
      <c r="U4491" s="2"/>
      <c r="V4491" s="2"/>
    </row>
    <row r="4492" spans="1:22" s="127" customFormat="1" x14ac:dyDescent="0.25">
      <c r="A4492"/>
      <c r="B4492"/>
      <c r="C4492"/>
      <c r="D4492"/>
      <c r="E4492"/>
      <c r="F4492"/>
      <c r="G4492"/>
      <c r="H4492"/>
      <c r="I4492"/>
      <c r="J4492"/>
      <c r="K4492"/>
      <c r="L4492"/>
      <c r="M4492" s="2"/>
      <c r="N4492" s="2"/>
      <c r="O4492" s="2"/>
      <c r="P4492" s="2"/>
      <c r="Q4492" s="2"/>
      <c r="R4492" s="2"/>
      <c r="S4492" s="2"/>
      <c r="T4492" s="2"/>
      <c r="U4492" s="2"/>
      <c r="V4492" s="2"/>
    </row>
    <row r="4493" spans="1:22" s="127" customFormat="1" x14ac:dyDescent="0.25">
      <c r="A4493"/>
      <c r="B4493"/>
      <c r="C4493"/>
      <c r="D4493"/>
      <c r="E4493"/>
      <c r="F4493"/>
      <c r="G4493"/>
      <c r="H4493"/>
      <c r="I4493"/>
      <c r="J4493"/>
      <c r="K4493"/>
      <c r="L4493"/>
      <c r="M4493" s="2"/>
      <c r="N4493" s="2"/>
      <c r="O4493" s="2"/>
      <c r="P4493" s="2"/>
      <c r="Q4493" s="2"/>
      <c r="R4493" s="2"/>
      <c r="S4493" s="2"/>
      <c r="T4493" s="2"/>
      <c r="U4493" s="2"/>
      <c r="V4493" s="2"/>
    </row>
    <row r="4494" spans="1:22" s="127" customFormat="1" x14ac:dyDescent="0.25">
      <c r="A4494"/>
      <c r="B4494"/>
      <c r="C4494"/>
      <c r="D4494"/>
      <c r="E4494"/>
      <c r="F4494"/>
      <c r="G4494"/>
      <c r="H4494"/>
      <c r="I4494"/>
      <c r="J4494"/>
      <c r="K4494"/>
      <c r="L4494"/>
      <c r="M4494" s="2"/>
      <c r="N4494" s="2"/>
      <c r="O4494" s="2"/>
      <c r="P4494" s="2"/>
      <c r="Q4494" s="2"/>
      <c r="R4494" s="2"/>
      <c r="S4494" s="2"/>
      <c r="T4494" s="2"/>
      <c r="U4494" s="2"/>
      <c r="V4494" s="2"/>
    </row>
    <row r="4495" spans="1:22" s="127" customFormat="1" x14ac:dyDescent="0.25">
      <c r="A4495"/>
      <c r="B4495"/>
      <c r="C4495"/>
      <c r="D4495"/>
      <c r="E4495"/>
      <c r="F4495"/>
      <c r="G4495"/>
      <c r="H4495"/>
      <c r="I4495"/>
      <c r="J4495"/>
      <c r="K4495"/>
      <c r="L4495"/>
      <c r="M4495" s="2"/>
      <c r="N4495" s="2"/>
      <c r="O4495" s="2"/>
      <c r="P4495" s="2"/>
      <c r="Q4495" s="2"/>
      <c r="R4495" s="2"/>
      <c r="S4495" s="2"/>
      <c r="T4495" s="2"/>
      <c r="U4495" s="2"/>
      <c r="V4495" s="2"/>
    </row>
    <row r="4496" spans="1:22" s="127" customFormat="1" x14ac:dyDescent="0.25">
      <c r="A4496"/>
      <c r="B4496"/>
      <c r="C4496"/>
      <c r="D4496"/>
      <c r="E4496"/>
      <c r="F4496"/>
      <c r="G4496"/>
      <c r="H4496"/>
      <c r="I4496"/>
      <c r="J4496"/>
      <c r="K4496"/>
      <c r="L4496"/>
      <c r="M4496" s="2"/>
      <c r="N4496" s="2"/>
      <c r="O4496" s="2"/>
      <c r="P4496" s="2"/>
      <c r="Q4496" s="2"/>
      <c r="R4496" s="2"/>
      <c r="S4496" s="2"/>
      <c r="T4496" s="2"/>
      <c r="U4496" s="2"/>
      <c r="V4496" s="2"/>
    </row>
    <row r="4497" spans="1:22" s="127" customFormat="1" x14ac:dyDescent="0.25">
      <c r="A4497"/>
      <c r="B4497"/>
      <c r="C4497"/>
      <c r="D4497"/>
      <c r="E4497"/>
      <c r="F4497"/>
      <c r="G4497"/>
      <c r="H4497"/>
      <c r="I4497"/>
      <c r="J4497"/>
      <c r="K4497"/>
      <c r="L4497"/>
      <c r="M4497" s="2"/>
      <c r="N4497" s="2"/>
      <c r="O4497" s="2"/>
      <c r="P4497" s="2"/>
      <c r="Q4497" s="2"/>
      <c r="R4497" s="2"/>
      <c r="S4497" s="2"/>
      <c r="T4497" s="2"/>
      <c r="U4497" s="2"/>
      <c r="V4497" s="2"/>
    </row>
    <row r="4498" spans="1:22" s="127" customFormat="1" x14ac:dyDescent="0.25">
      <c r="A4498"/>
      <c r="B4498"/>
      <c r="C4498"/>
      <c r="D4498"/>
      <c r="E4498"/>
      <c r="F4498"/>
      <c r="G4498"/>
      <c r="H4498"/>
      <c r="I4498"/>
      <c r="J4498"/>
      <c r="K4498"/>
      <c r="L4498"/>
      <c r="M4498" s="2"/>
      <c r="N4498" s="2"/>
      <c r="O4498" s="2"/>
      <c r="P4498" s="2"/>
      <c r="Q4498" s="2"/>
      <c r="R4498" s="2"/>
      <c r="S4498" s="2"/>
      <c r="T4498" s="2"/>
      <c r="U4498" s="2"/>
      <c r="V4498" s="2"/>
    </row>
    <row r="4499" spans="1:22" s="127" customFormat="1" x14ac:dyDescent="0.25">
      <c r="A4499"/>
      <c r="B4499"/>
      <c r="C4499"/>
      <c r="D4499"/>
      <c r="E4499"/>
      <c r="F4499"/>
      <c r="G4499"/>
      <c r="H4499"/>
      <c r="I4499"/>
      <c r="J4499"/>
      <c r="K4499"/>
      <c r="L4499"/>
      <c r="M4499" s="2"/>
      <c r="N4499" s="2"/>
      <c r="O4499" s="2"/>
      <c r="P4499" s="2"/>
      <c r="Q4499" s="2"/>
      <c r="R4499" s="2"/>
      <c r="S4499" s="2"/>
      <c r="T4499" s="2"/>
      <c r="U4499" s="2"/>
      <c r="V4499" s="2"/>
    </row>
    <row r="4500" spans="1:22" s="127" customFormat="1" x14ac:dyDescent="0.25">
      <c r="A4500"/>
      <c r="B4500"/>
      <c r="C4500"/>
      <c r="D4500"/>
      <c r="E4500"/>
      <c r="F4500"/>
      <c r="G4500"/>
      <c r="H4500"/>
      <c r="I4500"/>
      <c r="J4500"/>
      <c r="K4500"/>
      <c r="L4500"/>
      <c r="M4500" s="2"/>
      <c r="N4500" s="2"/>
      <c r="O4500" s="2"/>
      <c r="P4500" s="2"/>
      <c r="Q4500" s="2"/>
      <c r="R4500" s="2"/>
      <c r="S4500" s="2"/>
      <c r="T4500" s="2"/>
      <c r="U4500" s="2"/>
      <c r="V4500" s="2"/>
    </row>
    <row r="4501" spans="1:22" s="127" customFormat="1" x14ac:dyDescent="0.25">
      <c r="A4501"/>
      <c r="B4501"/>
      <c r="C4501"/>
      <c r="D4501"/>
      <c r="E4501"/>
      <c r="F4501"/>
      <c r="G4501"/>
      <c r="H4501"/>
      <c r="I4501"/>
      <c r="J4501"/>
      <c r="K4501"/>
      <c r="L4501"/>
      <c r="M4501" s="2"/>
      <c r="N4501" s="2"/>
      <c r="O4501" s="2"/>
      <c r="P4501" s="2"/>
      <c r="Q4501" s="2"/>
      <c r="R4501" s="2"/>
      <c r="S4501" s="2"/>
      <c r="T4501" s="2"/>
      <c r="U4501" s="2"/>
      <c r="V4501" s="2"/>
    </row>
    <row r="4502" spans="1:22" s="127" customFormat="1" x14ac:dyDescent="0.25">
      <c r="A4502"/>
      <c r="B4502"/>
      <c r="C4502"/>
      <c r="D4502"/>
      <c r="E4502"/>
      <c r="F4502"/>
      <c r="G4502"/>
      <c r="H4502"/>
      <c r="I4502"/>
      <c r="J4502"/>
      <c r="K4502"/>
      <c r="L4502"/>
      <c r="M4502" s="2"/>
      <c r="N4502" s="2"/>
      <c r="O4502" s="2"/>
      <c r="P4502" s="2"/>
      <c r="Q4502" s="2"/>
      <c r="R4502" s="2"/>
      <c r="S4502" s="2"/>
      <c r="T4502" s="2"/>
      <c r="U4502" s="2"/>
      <c r="V4502" s="2"/>
    </row>
    <row r="4503" spans="1:22" s="127" customFormat="1" x14ac:dyDescent="0.25">
      <c r="A4503"/>
      <c r="B4503"/>
      <c r="C4503"/>
      <c r="D4503"/>
      <c r="E4503"/>
      <c r="F4503"/>
      <c r="G4503"/>
      <c r="H4503"/>
      <c r="I4503"/>
      <c r="J4503"/>
      <c r="K4503"/>
      <c r="L4503"/>
      <c r="M4503" s="2"/>
      <c r="N4503" s="2"/>
      <c r="O4503" s="2"/>
      <c r="P4503" s="2"/>
      <c r="Q4503" s="2"/>
      <c r="R4503" s="2"/>
      <c r="S4503" s="2"/>
      <c r="T4503" s="2"/>
      <c r="U4503" s="2"/>
      <c r="V4503" s="2"/>
    </row>
    <row r="4504" spans="1:22" s="127" customFormat="1" x14ac:dyDescent="0.25">
      <c r="A4504"/>
      <c r="B4504"/>
      <c r="C4504"/>
      <c r="D4504"/>
      <c r="E4504"/>
      <c r="F4504"/>
      <c r="G4504"/>
      <c r="H4504"/>
      <c r="I4504"/>
      <c r="J4504"/>
      <c r="K4504"/>
      <c r="L4504"/>
      <c r="M4504" s="2"/>
      <c r="N4504" s="2"/>
      <c r="O4504" s="2"/>
      <c r="P4504" s="2"/>
      <c r="Q4504" s="2"/>
      <c r="R4504" s="2"/>
      <c r="S4504" s="2"/>
      <c r="T4504" s="2"/>
      <c r="U4504" s="2"/>
      <c r="V4504" s="2"/>
    </row>
    <row r="4505" spans="1:22" s="127" customFormat="1" x14ac:dyDescent="0.25">
      <c r="A4505"/>
      <c r="B4505"/>
      <c r="C4505"/>
      <c r="D4505"/>
      <c r="E4505"/>
      <c r="F4505"/>
      <c r="G4505"/>
      <c r="H4505"/>
      <c r="I4505"/>
      <c r="J4505"/>
      <c r="K4505"/>
      <c r="L4505"/>
      <c r="M4505" s="2"/>
      <c r="N4505" s="2"/>
      <c r="O4505" s="2"/>
      <c r="P4505" s="2"/>
      <c r="Q4505" s="2"/>
      <c r="R4505" s="2"/>
      <c r="S4505" s="2"/>
      <c r="T4505" s="2"/>
      <c r="U4505" s="2"/>
      <c r="V4505" s="2"/>
    </row>
    <row r="4506" spans="1:22" s="127" customFormat="1" x14ac:dyDescent="0.25">
      <c r="A4506"/>
      <c r="B4506"/>
      <c r="C4506"/>
      <c r="D4506"/>
      <c r="E4506"/>
      <c r="F4506"/>
      <c r="G4506"/>
      <c r="H4506"/>
      <c r="I4506"/>
      <c r="J4506"/>
      <c r="K4506"/>
      <c r="L4506"/>
      <c r="M4506" s="2"/>
      <c r="N4506" s="2"/>
      <c r="O4506" s="2"/>
      <c r="P4506" s="2"/>
      <c r="Q4506" s="2"/>
      <c r="R4506" s="2"/>
      <c r="S4506" s="2"/>
      <c r="T4506" s="2"/>
      <c r="U4506" s="2"/>
      <c r="V4506" s="2"/>
    </row>
    <row r="4507" spans="1:22" s="127" customFormat="1" x14ac:dyDescent="0.25">
      <c r="A4507"/>
      <c r="B4507"/>
      <c r="C4507"/>
      <c r="D4507"/>
      <c r="E4507"/>
      <c r="F4507"/>
      <c r="G4507"/>
      <c r="H4507"/>
      <c r="I4507"/>
      <c r="J4507"/>
      <c r="K4507"/>
      <c r="L4507"/>
      <c r="M4507" s="2"/>
      <c r="N4507" s="2"/>
      <c r="O4507" s="2"/>
      <c r="P4507" s="2"/>
      <c r="Q4507" s="2"/>
      <c r="R4507" s="2"/>
      <c r="S4507" s="2"/>
      <c r="T4507" s="2"/>
      <c r="U4507" s="2"/>
      <c r="V4507" s="2"/>
    </row>
    <row r="4508" spans="1:22" s="127" customFormat="1" x14ac:dyDescent="0.25">
      <c r="A4508"/>
      <c r="B4508"/>
      <c r="C4508"/>
      <c r="D4508"/>
      <c r="E4508"/>
      <c r="F4508"/>
      <c r="G4508"/>
      <c r="H4508"/>
      <c r="I4508"/>
      <c r="J4508"/>
      <c r="K4508"/>
      <c r="L4508"/>
      <c r="M4508" s="2"/>
      <c r="N4508" s="2"/>
      <c r="O4508" s="2"/>
      <c r="P4508" s="2"/>
      <c r="Q4508" s="2"/>
      <c r="R4508" s="2"/>
      <c r="S4508" s="2"/>
      <c r="T4508" s="2"/>
      <c r="U4508" s="2"/>
      <c r="V4508" s="2"/>
    </row>
    <row r="4509" spans="1:22" s="127" customFormat="1" x14ac:dyDescent="0.25">
      <c r="A4509"/>
      <c r="B4509"/>
      <c r="C4509"/>
      <c r="D4509"/>
      <c r="E4509"/>
      <c r="F4509"/>
      <c r="G4509"/>
      <c r="H4509"/>
      <c r="I4509"/>
      <c r="J4509"/>
      <c r="K4509"/>
      <c r="L4509"/>
      <c r="M4509" s="2"/>
      <c r="N4509" s="2"/>
      <c r="O4509" s="2"/>
      <c r="P4509" s="2"/>
      <c r="Q4509" s="2"/>
      <c r="R4509" s="2"/>
      <c r="S4509" s="2"/>
      <c r="T4509" s="2"/>
      <c r="U4509" s="2"/>
      <c r="V4509" s="2"/>
    </row>
    <row r="4510" spans="1:22" s="127" customFormat="1" x14ac:dyDescent="0.25">
      <c r="A4510"/>
      <c r="B4510"/>
      <c r="C4510"/>
      <c r="D4510"/>
      <c r="E4510"/>
      <c r="F4510"/>
      <c r="G4510"/>
      <c r="H4510"/>
      <c r="I4510"/>
      <c r="J4510"/>
      <c r="K4510"/>
      <c r="L4510"/>
      <c r="M4510" s="2"/>
      <c r="N4510" s="2"/>
      <c r="O4510" s="2"/>
      <c r="P4510" s="2"/>
      <c r="Q4510" s="2"/>
      <c r="R4510" s="2"/>
      <c r="S4510" s="2"/>
      <c r="T4510" s="2"/>
      <c r="U4510" s="2"/>
      <c r="V4510" s="2"/>
    </row>
    <row r="4511" spans="1:22" s="127" customFormat="1" x14ac:dyDescent="0.25">
      <c r="A4511"/>
      <c r="B4511"/>
      <c r="C4511"/>
      <c r="D4511"/>
      <c r="E4511"/>
      <c r="F4511"/>
      <c r="G4511"/>
      <c r="H4511"/>
      <c r="I4511"/>
      <c r="J4511"/>
      <c r="K4511"/>
      <c r="L4511"/>
      <c r="M4511" s="2"/>
      <c r="N4511" s="2"/>
      <c r="O4511" s="2"/>
      <c r="P4511" s="2"/>
      <c r="Q4511" s="2"/>
      <c r="R4511" s="2"/>
      <c r="S4511" s="2"/>
      <c r="T4511" s="2"/>
      <c r="U4511" s="2"/>
      <c r="V4511" s="2"/>
    </row>
    <row r="4512" spans="1:22" s="127" customFormat="1" x14ac:dyDescent="0.25">
      <c r="A4512"/>
      <c r="B4512"/>
      <c r="C4512"/>
      <c r="D4512"/>
      <c r="E4512"/>
      <c r="F4512"/>
      <c r="G4512"/>
      <c r="H4512"/>
      <c r="I4512"/>
      <c r="J4512"/>
      <c r="K4512"/>
      <c r="L4512"/>
      <c r="M4512" s="2"/>
      <c r="N4512" s="2"/>
      <c r="O4512" s="2"/>
      <c r="P4512" s="2"/>
      <c r="Q4512" s="2"/>
      <c r="R4512" s="2"/>
      <c r="S4512" s="2"/>
      <c r="T4512" s="2"/>
      <c r="U4512" s="2"/>
      <c r="V4512" s="2"/>
    </row>
    <row r="4513" spans="1:22" s="127" customFormat="1" x14ac:dyDescent="0.25">
      <c r="A4513"/>
      <c r="B4513"/>
      <c r="C4513"/>
      <c r="D4513"/>
      <c r="E4513"/>
      <c r="F4513"/>
      <c r="G4513"/>
      <c r="H4513"/>
      <c r="I4513"/>
      <c r="J4513"/>
      <c r="K4513"/>
      <c r="L4513"/>
      <c r="M4513" s="2"/>
      <c r="N4513" s="2"/>
      <c r="O4513" s="2"/>
      <c r="P4513" s="2"/>
      <c r="Q4513" s="2"/>
      <c r="R4513" s="2"/>
      <c r="S4513" s="2"/>
      <c r="T4513" s="2"/>
      <c r="U4513" s="2"/>
      <c r="V4513" s="2"/>
    </row>
    <row r="4514" spans="1:22" s="127" customFormat="1" x14ac:dyDescent="0.25">
      <c r="A4514"/>
      <c r="B4514"/>
      <c r="C4514"/>
      <c r="D4514"/>
      <c r="E4514"/>
      <c r="F4514"/>
      <c r="G4514"/>
      <c r="H4514"/>
      <c r="I4514"/>
      <c r="J4514"/>
      <c r="K4514"/>
      <c r="L4514"/>
      <c r="M4514" s="2"/>
      <c r="N4514" s="2"/>
      <c r="O4514" s="2"/>
      <c r="P4514" s="2"/>
      <c r="Q4514" s="2"/>
      <c r="R4514" s="2"/>
      <c r="S4514" s="2"/>
      <c r="T4514" s="2"/>
      <c r="U4514" s="2"/>
      <c r="V4514" s="2"/>
    </row>
    <row r="4515" spans="1:22" s="127" customFormat="1" x14ac:dyDescent="0.25">
      <c r="A4515"/>
      <c r="B4515"/>
      <c r="C4515"/>
      <c r="D4515"/>
      <c r="E4515"/>
      <c r="F4515"/>
      <c r="G4515"/>
      <c r="H4515"/>
      <c r="I4515"/>
      <c r="J4515"/>
      <c r="K4515"/>
      <c r="L4515"/>
      <c r="M4515" s="2"/>
      <c r="N4515" s="2"/>
      <c r="O4515" s="2"/>
      <c r="P4515" s="2"/>
      <c r="Q4515" s="2"/>
      <c r="R4515" s="2"/>
      <c r="S4515" s="2"/>
      <c r="T4515" s="2"/>
      <c r="U4515" s="2"/>
      <c r="V4515" s="2"/>
    </row>
    <row r="4516" spans="1:22" s="127" customFormat="1" x14ac:dyDescent="0.25">
      <c r="A4516"/>
      <c r="B4516"/>
      <c r="C4516"/>
      <c r="D4516"/>
      <c r="E4516"/>
      <c r="F4516"/>
      <c r="G4516"/>
      <c r="H4516"/>
      <c r="I4516"/>
      <c r="J4516"/>
      <c r="K4516"/>
      <c r="L4516"/>
      <c r="M4516" s="2"/>
      <c r="N4516" s="2"/>
      <c r="O4516" s="2"/>
      <c r="P4516" s="2"/>
      <c r="Q4516" s="2"/>
      <c r="R4516" s="2"/>
      <c r="S4516" s="2"/>
      <c r="T4516" s="2"/>
      <c r="U4516" s="2"/>
      <c r="V4516" s="2"/>
    </row>
    <row r="4517" spans="1:22" s="127" customFormat="1" x14ac:dyDescent="0.25">
      <c r="A4517"/>
      <c r="B4517"/>
      <c r="C4517"/>
      <c r="D4517"/>
      <c r="E4517"/>
      <c r="F4517"/>
      <c r="G4517"/>
      <c r="H4517"/>
      <c r="I4517"/>
      <c r="J4517"/>
      <c r="K4517"/>
      <c r="L4517"/>
      <c r="M4517" s="2"/>
      <c r="N4517" s="2"/>
      <c r="O4517" s="2"/>
      <c r="P4517" s="2"/>
      <c r="Q4517" s="2"/>
      <c r="R4517" s="2"/>
      <c r="S4517" s="2"/>
      <c r="T4517" s="2"/>
      <c r="U4517" s="2"/>
      <c r="V4517" s="2"/>
    </row>
    <row r="4518" spans="1:22" s="127" customFormat="1" x14ac:dyDescent="0.25">
      <c r="A4518"/>
      <c r="B4518"/>
      <c r="C4518"/>
      <c r="D4518"/>
      <c r="E4518"/>
      <c r="F4518"/>
      <c r="G4518"/>
      <c r="H4518"/>
      <c r="I4518"/>
      <c r="J4518"/>
      <c r="K4518"/>
      <c r="L4518"/>
      <c r="M4518" s="2"/>
      <c r="N4518" s="2"/>
      <c r="O4518" s="2"/>
      <c r="P4518" s="2"/>
      <c r="Q4518" s="2"/>
      <c r="R4518" s="2"/>
      <c r="S4518" s="2"/>
      <c r="T4518" s="2"/>
      <c r="U4518" s="2"/>
      <c r="V4518" s="2"/>
    </row>
    <row r="4519" spans="1:22" s="127" customFormat="1" x14ac:dyDescent="0.25">
      <c r="A4519"/>
      <c r="B4519"/>
      <c r="C4519"/>
      <c r="D4519"/>
      <c r="E4519"/>
      <c r="F4519"/>
      <c r="G4519"/>
      <c r="H4519"/>
      <c r="I4519"/>
      <c r="J4519"/>
      <c r="K4519"/>
      <c r="L4519"/>
      <c r="M4519" s="2"/>
      <c r="N4519" s="2"/>
      <c r="O4519" s="2"/>
      <c r="P4519" s="2"/>
      <c r="Q4519" s="2"/>
      <c r="R4519" s="2"/>
      <c r="S4519" s="2"/>
      <c r="T4519" s="2"/>
      <c r="U4519" s="2"/>
      <c r="V4519" s="2"/>
    </row>
    <row r="4520" spans="1:22" s="127" customFormat="1" x14ac:dyDescent="0.25">
      <c r="A4520"/>
      <c r="B4520"/>
      <c r="C4520"/>
      <c r="D4520"/>
      <c r="E4520"/>
      <c r="F4520"/>
      <c r="G4520"/>
      <c r="H4520"/>
      <c r="I4520"/>
      <c r="J4520"/>
      <c r="K4520"/>
      <c r="L4520"/>
      <c r="M4520" s="2"/>
      <c r="N4520" s="2"/>
      <c r="O4520" s="2"/>
      <c r="P4520" s="2"/>
      <c r="Q4520" s="2"/>
      <c r="R4520" s="2"/>
      <c r="S4520" s="2"/>
      <c r="T4520" s="2"/>
      <c r="U4520" s="2"/>
      <c r="V4520" s="2"/>
    </row>
    <row r="4521" spans="1:22" s="127" customFormat="1" x14ac:dyDescent="0.25">
      <c r="A4521"/>
      <c r="B4521"/>
      <c r="C4521"/>
      <c r="D4521"/>
      <c r="E4521"/>
      <c r="F4521"/>
      <c r="G4521"/>
      <c r="H4521"/>
      <c r="I4521"/>
      <c r="J4521"/>
      <c r="K4521"/>
      <c r="L4521"/>
      <c r="M4521" s="2"/>
      <c r="N4521" s="2"/>
      <c r="O4521" s="2"/>
      <c r="P4521" s="2"/>
      <c r="Q4521" s="2"/>
      <c r="R4521" s="2"/>
      <c r="S4521" s="2"/>
      <c r="T4521" s="2"/>
      <c r="U4521" s="2"/>
      <c r="V4521" s="2"/>
    </row>
    <row r="4522" spans="1:22" s="127" customFormat="1" x14ac:dyDescent="0.25">
      <c r="A4522"/>
      <c r="B4522"/>
      <c r="C4522"/>
      <c r="D4522"/>
      <c r="E4522"/>
      <c r="F4522"/>
      <c r="G4522"/>
      <c r="H4522"/>
      <c r="I4522"/>
      <c r="J4522"/>
      <c r="K4522"/>
      <c r="L4522"/>
      <c r="M4522" s="2"/>
      <c r="N4522" s="2"/>
      <c r="O4522" s="2"/>
      <c r="P4522" s="2"/>
      <c r="Q4522" s="2"/>
      <c r="R4522" s="2"/>
      <c r="S4522" s="2"/>
      <c r="T4522" s="2"/>
      <c r="U4522" s="2"/>
      <c r="V4522" s="2"/>
    </row>
    <row r="4523" spans="1:22" s="127" customFormat="1" x14ac:dyDescent="0.25">
      <c r="A4523"/>
      <c r="B4523"/>
      <c r="C4523"/>
      <c r="D4523"/>
      <c r="E4523"/>
      <c r="F4523"/>
      <c r="G4523"/>
      <c r="H4523"/>
      <c r="I4523"/>
      <c r="J4523"/>
      <c r="K4523"/>
      <c r="L4523"/>
      <c r="M4523" s="2"/>
      <c r="N4523" s="2"/>
      <c r="O4523" s="2"/>
      <c r="P4523" s="2"/>
      <c r="Q4523" s="2"/>
      <c r="R4523" s="2"/>
      <c r="S4523" s="2"/>
      <c r="T4523" s="2"/>
      <c r="U4523" s="2"/>
      <c r="V4523" s="2"/>
    </row>
    <row r="4524" spans="1:22" s="127" customFormat="1" x14ac:dyDescent="0.25">
      <c r="A4524"/>
      <c r="B4524"/>
      <c r="C4524"/>
      <c r="D4524"/>
      <c r="E4524"/>
      <c r="F4524"/>
      <c r="G4524"/>
      <c r="H4524"/>
      <c r="I4524"/>
      <c r="J4524"/>
      <c r="K4524"/>
      <c r="L4524"/>
      <c r="M4524" s="2"/>
      <c r="N4524" s="2"/>
      <c r="O4524" s="2"/>
      <c r="P4524" s="2"/>
      <c r="Q4524" s="2"/>
      <c r="R4524" s="2"/>
      <c r="S4524" s="2"/>
      <c r="T4524" s="2"/>
      <c r="U4524" s="2"/>
      <c r="V4524" s="2"/>
    </row>
    <row r="4525" spans="1:22" s="127" customFormat="1" x14ac:dyDescent="0.25">
      <c r="A4525"/>
      <c r="B4525"/>
      <c r="C4525"/>
      <c r="D4525"/>
      <c r="E4525"/>
      <c r="F4525"/>
      <c r="G4525"/>
      <c r="H4525"/>
      <c r="I4525"/>
      <c r="J4525"/>
      <c r="K4525"/>
      <c r="L4525"/>
      <c r="M4525" s="2"/>
      <c r="N4525" s="2"/>
      <c r="O4525" s="2"/>
      <c r="P4525" s="2"/>
      <c r="Q4525" s="2"/>
      <c r="R4525" s="2"/>
      <c r="S4525" s="2"/>
      <c r="T4525" s="2"/>
      <c r="U4525" s="2"/>
      <c r="V4525" s="2"/>
    </row>
    <row r="4526" spans="1:22" s="127" customFormat="1" x14ac:dyDescent="0.25">
      <c r="A4526"/>
      <c r="B4526"/>
      <c r="C4526"/>
      <c r="D4526"/>
      <c r="E4526"/>
      <c r="F4526"/>
      <c r="G4526"/>
      <c r="H4526"/>
      <c r="I4526"/>
      <c r="J4526"/>
      <c r="K4526"/>
      <c r="L4526"/>
      <c r="M4526" s="2"/>
      <c r="N4526" s="2"/>
      <c r="O4526" s="2"/>
      <c r="P4526" s="2"/>
      <c r="Q4526" s="2"/>
      <c r="R4526" s="2"/>
      <c r="S4526" s="2"/>
      <c r="T4526" s="2"/>
      <c r="U4526" s="2"/>
      <c r="V4526" s="2"/>
    </row>
    <row r="4527" spans="1:22" s="127" customFormat="1" x14ac:dyDescent="0.25">
      <c r="A4527"/>
      <c r="B4527"/>
      <c r="C4527"/>
      <c r="D4527"/>
      <c r="E4527"/>
      <c r="F4527"/>
      <c r="G4527"/>
      <c r="H4527"/>
      <c r="I4527"/>
      <c r="J4527"/>
      <c r="K4527"/>
      <c r="L4527"/>
      <c r="M4527" s="2"/>
      <c r="N4527" s="2"/>
      <c r="O4527" s="2"/>
      <c r="P4527" s="2"/>
      <c r="Q4527" s="2"/>
      <c r="R4527" s="2"/>
      <c r="S4527" s="2"/>
      <c r="T4527" s="2"/>
      <c r="U4527" s="2"/>
      <c r="V4527" s="2"/>
    </row>
    <row r="4528" spans="1:22" s="127" customFormat="1" x14ac:dyDescent="0.25">
      <c r="A4528"/>
      <c r="B4528"/>
      <c r="C4528"/>
      <c r="D4528"/>
      <c r="E4528"/>
      <c r="F4528"/>
      <c r="G4528"/>
      <c r="H4528"/>
      <c r="I4528"/>
      <c r="J4528"/>
      <c r="K4528"/>
      <c r="L4528"/>
      <c r="M4528" s="2"/>
      <c r="N4528" s="2"/>
      <c r="O4528" s="2"/>
      <c r="P4528" s="2"/>
      <c r="Q4528" s="2"/>
      <c r="R4528" s="2"/>
      <c r="S4528" s="2"/>
      <c r="T4528" s="2"/>
      <c r="U4528" s="2"/>
      <c r="V4528" s="2"/>
    </row>
    <row r="4529" spans="1:22" s="127" customFormat="1" x14ac:dyDescent="0.25">
      <c r="A4529"/>
      <c r="B4529"/>
      <c r="C4529"/>
      <c r="D4529"/>
      <c r="E4529"/>
      <c r="F4529"/>
      <c r="G4529"/>
      <c r="H4529"/>
      <c r="I4529"/>
      <c r="J4529"/>
      <c r="K4529"/>
      <c r="L4529"/>
      <c r="M4529" s="2"/>
      <c r="N4529" s="2"/>
      <c r="O4529" s="2"/>
      <c r="P4529" s="2"/>
      <c r="Q4529" s="2"/>
      <c r="R4529" s="2"/>
      <c r="S4529" s="2"/>
      <c r="T4529" s="2"/>
      <c r="U4529" s="2"/>
      <c r="V4529" s="2"/>
    </row>
    <row r="4530" spans="1:22" s="127" customFormat="1" x14ac:dyDescent="0.25">
      <c r="A4530"/>
      <c r="B4530"/>
      <c r="C4530"/>
      <c r="D4530"/>
      <c r="E4530"/>
      <c r="F4530"/>
      <c r="G4530"/>
      <c r="H4530"/>
      <c r="I4530"/>
      <c r="J4530"/>
      <c r="K4530"/>
      <c r="L4530"/>
      <c r="M4530" s="2"/>
      <c r="N4530" s="2"/>
      <c r="O4530" s="2"/>
      <c r="P4530" s="2"/>
      <c r="Q4530" s="2"/>
      <c r="R4530" s="2"/>
      <c r="S4530" s="2"/>
      <c r="T4530" s="2"/>
      <c r="U4530" s="2"/>
      <c r="V4530" s="2"/>
    </row>
    <row r="4531" spans="1:22" s="127" customFormat="1" x14ac:dyDescent="0.25">
      <c r="A4531"/>
      <c r="B4531"/>
      <c r="C4531"/>
      <c r="D4531"/>
      <c r="E4531"/>
      <c r="F4531"/>
      <c r="G4531"/>
      <c r="H4531"/>
      <c r="I4531"/>
      <c r="J4531"/>
      <c r="K4531"/>
      <c r="L4531"/>
      <c r="M4531" s="2"/>
      <c r="N4531" s="2"/>
      <c r="O4531" s="2"/>
      <c r="P4531" s="2"/>
      <c r="Q4531" s="2"/>
      <c r="R4531" s="2"/>
      <c r="S4531" s="2"/>
      <c r="T4531" s="2"/>
      <c r="U4531" s="2"/>
      <c r="V4531" s="2"/>
    </row>
    <row r="4532" spans="1:22" s="127" customFormat="1" x14ac:dyDescent="0.25">
      <c r="A4532"/>
      <c r="B4532"/>
      <c r="C4532"/>
      <c r="D4532"/>
      <c r="E4532"/>
      <c r="F4532"/>
      <c r="G4532"/>
      <c r="H4532"/>
      <c r="I4532"/>
      <c r="J4532"/>
      <c r="K4532"/>
      <c r="L4532"/>
      <c r="M4532" s="2"/>
      <c r="N4532" s="2"/>
      <c r="O4532" s="2"/>
      <c r="P4532" s="2"/>
      <c r="Q4532" s="2"/>
      <c r="R4532" s="2"/>
      <c r="S4532" s="2"/>
      <c r="T4532" s="2"/>
      <c r="U4532" s="2"/>
      <c r="V4532" s="2"/>
    </row>
    <row r="4533" spans="1:22" s="127" customFormat="1" x14ac:dyDescent="0.25">
      <c r="A4533"/>
      <c r="B4533"/>
      <c r="C4533"/>
      <c r="D4533"/>
      <c r="E4533"/>
      <c r="F4533"/>
      <c r="G4533"/>
      <c r="H4533"/>
      <c r="I4533"/>
      <c r="J4533"/>
      <c r="K4533"/>
      <c r="L4533"/>
      <c r="M4533" s="2"/>
      <c r="N4533" s="2"/>
      <c r="O4533" s="2"/>
      <c r="P4533" s="2"/>
      <c r="Q4533" s="2"/>
      <c r="R4533" s="2"/>
      <c r="S4533" s="2"/>
      <c r="T4533" s="2"/>
      <c r="U4533" s="2"/>
      <c r="V4533" s="2"/>
    </row>
    <row r="4534" spans="1:22" s="127" customFormat="1" x14ac:dyDescent="0.25">
      <c r="A4534"/>
      <c r="B4534"/>
      <c r="C4534"/>
      <c r="D4534"/>
      <c r="E4534"/>
      <c r="F4534"/>
      <c r="G4534"/>
      <c r="H4534"/>
      <c r="I4534"/>
      <c r="J4534"/>
      <c r="K4534"/>
      <c r="L4534"/>
      <c r="M4534" s="2"/>
      <c r="N4534" s="2"/>
      <c r="O4534" s="2"/>
      <c r="P4534" s="2"/>
      <c r="Q4534" s="2"/>
      <c r="R4534" s="2"/>
      <c r="S4534" s="2"/>
      <c r="T4534" s="2"/>
      <c r="U4534" s="2"/>
      <c r="V4534" s="2"/>
    </row>
    <row r="4535" spans="1:22" s="127" customFormat="1" x14ac:dyDescent="0.25">
      <c r="A4535"/>
      <c r="B4535"/>
      <c r="C4535"/>
      <c r="D4535"/>
      <c r="E4535"/>
      <c r="F4535"/>
      <c r="G4535"/>
      <c r="H4535"/>
      <c r="I4535"/>
      <c r="J4535"/>
      <c r="K4535"/>
      <c r="L4535"/>
      <c r="M4535" s="2"/>
      <c r="N4535" s="2"/>
      <c r="O4535" s="2"/>
      <c r="P4535" s="2"/>
      <c r="Q4535" s="2"/>
      <c r="R4535" s="2"/>
      <c r="S4535" s="2"/>
      <c r="T4535" s="2"/>
      <c r="U4535" s="2"/>
      <c r="V4535" s="2"/>
    </row>
    <row r="4536" spans="1:22" s="127" customFormat="1" x14ac:dyDescent="0.25">
      <c r="A4536"/>
      <c r="B4536"/>
      <c r="C4536"/>
      <c r="D4536"/>
      <c r="E4536"/>
      <c r="F4536"/>
      <c r="G4536"/>
      <c r="H4536"/>
      <c r="I4536"/>
      <c r="J4536"/>
      <c r="K4536"/>
      <c r="L4536"/>
      <c r="M4536" s="2"/>
      <c r="N4536" s="2"/>
      <c r="O4536" s="2"/>
      <c r="P4536" s="2"/>
      <c r="Q4536" s="2"/>
      <c r="R4536" s="2"/>
      <c r="S4536" s="2"/>
      <c r="T4536" s="2"/>
      <c r="U4536" s="2"/>
      <c r="V4536" s="2"/>
    </row>
    <row r="4537" spans="1:22" s="127" customFormat="1" x14ac:dyDescent="0.25">
      <c r="A4537"/>
      <c r="B4537"/>
      <c r="C4537"/>
      <c r="D4537"/>
      <c r="E4537"/>
      <c r="F4537"/>
      <c r="G4537"/>
      <c r="H4537"/>
      <c r="I4537"/>
      <c r="J4537"/>
      <c r="K4537"/>
      <c r="L4537"/>
      <c r="M4537" s="2"/>
      <c r="N4537" s="2"/>
      <c r="O4537" s="2"/>
      <c r="P4537" s="2"/>
      <c r="Q4537" s="2"/>
      <c r="R4537" s="2"/>
      <c r="S4537" s="2"/>
      <c r="T4537" s="2"/>
      <c r="U4537" s="2"/>
      <c r="V4537" s="2"/>
    </row>
    <row r="4538" spans="1:22" s="127" customFormat="1" x14ac:dyDescent="0.25">
      <c r="A4538"/>
      <c r="B4538"/>
      <c r="C4538"/>
      <c r="D4538"/>
      <c r="E4538"/>
      <c r="F4538"/>
      <c r="G4538"/>
      <c r="H4538"/>
      <c r="I4538"/>
      <c r="J4538"/>
      <c r="K4538"/>
      <c r="L4538"/>
      <c r="M4538" s="2"/>
      <c r="N4538" s="2"/>
      <c r="O4538" s="2"/>
      <c r="P4538" s="2"/>
      <c r="Q4538" s="2"/>
      <c r="R4538" s="2"/>
      <c r="S4538" s="2"/>
      <c r="T4538" s="2"/>
      <c r="U4538" s="2"/>
      <c r="V4538" s="2"/>
    </row>
    <row r="4539" spans="1:22" s="127" customFormat="1" x14ac:dyDescent="0.25">
      <c r="A4539"/>
      <c r="B4539"/>
      <c r="C4539"/>
      <c r="D4539"/>
      <c r="E4539"/>
      <c r="F4539"/>
      <c r="G4539"/>
      <c r="H4539"/>
      <c r="I4539"/>
      <c r="J4539"/>
      <c r="K4539"/>
      <c r="L4539"/>
      <c r="M4539" s="2"/>
      <c r="N4539" s="2"/>
      <c r="O4539" s="2"/>
      <c r="P4539" s="2"/>
      <c r="Q4539" s="2"/>
      <c r="R4539" s="2"/>
      <c r="S4539" s="2"/>
      <c r="T4539" s="2"/>
      <c r="U4539" s="2"/>
      <c r="V4539" s="2"/>
    </row>
    <row r="4540" spans="1:22" s="127" customFormat="1" x14ac:dyDescent="0.25">
      <c r="A4540"/>
      <c r="B4540"/>
      <c r="C4540"/>
      <c r="D4540"/>
      <c r="E4540"/>
      <c r="F4540"/>
      <c r="G4540"/>
      <c r="H4540"/>
      <c r="I4540"/>
      <c r="J4540"/>
      <c r="K4540"/>
      <c r="L4540"/>
      <c r="M4540" s="2"/>
      <c r="N4540" s="2"/>
      <c r="O4540" s="2"/>
      <c r="P4540" s="2"/>
      <c r="Q4540" s="2"/>
      <c r="R4540" s="2"/>
      <c r="S4540" s="2"/>
      <c r="T4540" s="2"/>
      <c r="U4540" s="2"/>
      <c r="V4540" s="2"/>
    </row>
    <row r="4541" spans="1:22" s="127" customFormat="1" x14ac:dyDescent="0.25">
      <c r="A4541"/>
      <c r="B4541"/>
      <c r="C4541"/>
      <c r="D4541"/>
      <c r="E4541"/>
      <c r="F4541"/>
      <c r="G4541"/>
      <c r="H4541"/>
      <c r="I4541"/>
      <c r="J4541"/>
      <c r="K4541"/>
      <c r="L4541"/>
      <c r="M4541" s="2"/>
      <c r="N4541" s="2"/>
      <c r="O4541" s="2"/>
      <c r="P4541" s="2"/>
      <c r="Q4541" s="2"/>
      <c r="R4541" s="2"/>
      <c r="S4541" s="2"/>
      <c r="T4541" s="2"/>
      <c r="U4541" s="2"/>
      <c r="V4541" s="2"/>
    </row>
    <row r="4542" spans="1:22" s="127" customFormat="1" x14ac:dyDescent="0.25">
      <c r="A4542"/>
      <c r="B4542"/>
      <c r="C4542"/>
      <c r="D4542"/>
      <c r="E4542"/>
      <c r="F4542"/>
      <c r="G4542"/>
      <c r="H4542"/>
      <c r="I4542"/>
      <c r="J4542"/>
      <c r="K4542"/>
      <c r="L4542"/>
      <c r="M4542" s="2"/>
      <c r="N4542" s="2"/>
      <c r="O4542" s="2"/>
      <c r="P4542" s="2"/>
      <c r="Q4542" s="2"/>
      <c r="R4542" s="2"/>
      <c r="S4542" s="2"/>
      <c r="T4542" s="2"/>
      <c r="U4542" s="2"/>
      <c r="V4542" s="2"/>
    </row>
    <row r="4543" spans="1:22" s="127" customFormat="1" x14ac:dyDescent="0.25">
      <c r="A4543"/>
      <c r="B4543"/>
      <c r="C4543"/>
      <c r="D4543"/>
      <c r="E4543"/>
      <c r="F4543"/>
      <c r="G4543"/>
      <c r="H4543"/>
      <c r="I4543"/>
      <c r="J4543"/>
      <c r="K4543"/>
      <c r="L4543"/>
      <c r="M4543" s="2"/>
      <c r="N4543" s="2"/>
      <c r="O4543" s="2"/>
      <c r="P4543" s="2"/>
      <c r="Q4543" s="2"/>
      <c r="R4543" s="2"/>
      <c r="S4543" s="2"/>
      <c r="T4543" s="2"/>
      <c r="U4543" s="2"/>
      <c r="V4543" s="2"/>
    </row>
    <row r="4544" spans="1:22" s="127" customFormat="1" x14ac:dyDescent="0.25">
      <c r="A4544"/>
      <c r="B4544"/>
      <c r="C4544"/>
      <c r="D4544"/>
      <c r="E4544"/>
      <c r="F4544"/>
      <c r="G4544"/>
      <c r="H4544"/>
      <c r="I4544"/>
      <c r="J4544"/>
      <c r="K4544"/>
      <c r="L4544"/>
      <c r="M4544" s="2"/>
      <c r="N4544" s="2"/>
      <c r="O4544" s="2"/>
      <c r="P4544" s="2"/>
      <c r="Q4544" s="2"/>
      <c r="R4544" s="2"/>
      <c r="S4544" s="2"/>
      <c r="T4544" s="2"/>
      <c r="U4544" s="2"/>
      <c r="V4544" s="2"/>
    </row>
    <row r="4545" spans="1:22" s="127" customFormat="1" x14ac:dyDescent="0.25">
      <c r="A4545"/>
      <c r="B4545"/>
      <c r="C4545"/>
      <c r="D4545"/>
      <c r="E4545"/>
      <c r="F4545"/>
      <c r="G4545"/>
      <c r="H4545"/>
      <c r="I4545"/>
      <c r="J4545"/>
      <c r="K4545"/>
      <c r="L4545"/>
      <c r="M4545" s="2"/>
      <c r="N4545" s="2"/>
      <c r="O4545" s="2"/>
      <c r="P4545" s="2"/>
      <c r="Q4545" s="2"/>
      <c r="R4545" s="2"/>
      <c r="S4545" s="2"/>
      <c r="T4545" s="2"/>
      <c r="U4545" s="2"/>
      <c r="V4545" s="2"/>
    </row>
    <row r="4546" spans="1:22" s="127" customFormat="1" x14ac:dyDescent="0.25">
      <c r="A4546"/>
      <c r="B4546"/>
      <c r="C4546"/>
      <c r="D4546"/>
      <c r="E4546"/>
      <c r="F4546"/>
      <c r="G4546"/>
      <c r="H4546"/>
      <c r="I4546"/>
      <c r="J4546"/>
      <c r="K4546"/>
      <c r="L4546"/>
      <c r="M4546" s="2"/>
      <c r="N4546" s="2"/>
      <c r="O4546" s="2"/>
      <c r="P4546" s="2"/>
      <c r="Q4546" s="2"/>
      <c r="R4546" s="2"/>
      <c r="S4546" s="2"/>
      <c r="T4546" s="2"/>
      <c r="U4546" s="2"/>
      <c r="V4546" s="2"/>
    </row>
    <row r="4547" spans="1:22" s="127" customFormat="1" x14ac:dyDescent="0.25">
      <c r="A4547"/>
      <c r="B4547"/>
      <c r="C4547"/>
      <c r="D4547"/>
      <c r="E4547"/>
      <c r="F4547"/>
      <c r="G4547"/>
      <c r="H4547"/>
      <c r="I4547"/>
      <c r="J4547"/>
      <c r="K4547"/>
      <c r="L4547"/>
      <c r="M4547" s="2"/>
      <c r="N4547" s="2"/>
      <c r="O4547" s="2"/>
      <c r="P4547" s="2"/>
      <c r="Q4547" s="2"/>
      <c r="R4547" s="2"/>
      <c r="S4547" s="2"/>
      <c r="T4547" s="2"/>
      <c r="U4547" s="2"/>
      <c r="V4547" s="2"/>
    </row>
    <row r="4548" spans="1:22" s="127" customFormat="1" x14ac:dyDescent="0.25">
      <c r="A4548"/>
      <c r="B4548"/>
      <c r="C4548"/>
      <c r="D4548"/>
      <c r="E4548"/>
      <c r="F4548"/>
      <c r="G4548"/>
      <c r="H4548"/>
      <c r="I4548"/>
      <c r="J4548"/>
      <c r="K4548"/>
      <c r="L4548"/>
      <c r="M4548" s="2"/>
      <c r="N4548" s="2"/>
      <c r="O4548" s="2"/>
      <c r="P4548" s="2"/>
      <c r="Q4548" s="2"/>
      <c r="R4548" s="2"/>
      <c r="S4548" s="2"/>
      <c r="T4548" s="2"/>
      <c r="U4548" s="2"/>
      <c r="V4548" s="2"/>
    </row>
    <row r="4549" spans="1:22" s="127" customFormat="1" x14ac:dyDescent="0.25">
      <c r="A4549"/>
      <c r="B4549"/>
      <c r="C4549"/>
      <c r="D4549"/>
      <c r="E4549"/>
      <c r="F4549"/>
      <c r="G4549"/>
      <c r="H4549"/>
      <c r="I4549"/>
      <c r="J4549"/>
      <c r="K4549"/>
      <c r="L4549"/>
      <c r="M4549" s="2"/>
      <c r="N4549" s="2"/>
      <c r="O4549" s="2"/>
      <c r="P4549" s="2"/>
      <c r="Q4549" s="2"/>
      <c r="R4549" s="2"/>
      <c r="S4549" s="2"/>
      <c r="T4549" s="2"/>
      <c r="U4549" s="2"/>
      <c r="V4549" s="2"/>
    </row>
    <row r="4550" spans="1:22" s="127" customFormat="1" x14ac:dyDescent="0.25">
      <c r="A4550"/>
      <c r="B4550"/>
      <c r="C4550"/>
      <c r="D4550"/>
      <c r="E4550"/>
      <c r="F4550"/>
      <c r="G4550"/>
      <c r="H4550"/>
      <c r="I4550"/>
      <c r="J4550"/>
      <c r="K4550"/>
      <c r="L4550"/>
      <c r="M4550" s="2"/>
      <c r="N4550" s="2"/>
      <c r="O4550" s="2"/>
      <c r="P4550" s="2"/>
      <c r="Q4550" s="2"/>
      <c r="R4550" s="2"/>
      <c r="S4550" s="2"/>
      <c r="T4550" s="2"/>
      <c r="U4550" s="2"/>
      <c r="V4550" s="2"/>
    </row>
    <row r="4551" spans="1:22" s="127" customFormat="1" x14ac:dyDescent="0.25">
      <c r="A4551"/>
      <c r="B4551"/>
      <c r="C4551"/>
      <c r="D4551"/>
      <c r="E4551"/>
      <c r="F4551"/>
      <c r="G4551"/>
      <c r="H4551"/>
      <c r="I4551"/>
      <c r="J4551"/>
      <c r="K4551"/>
      <c r="L4551"/>
      <c r="M4551" s="2"/>
      <c r="N4551" s="2"/>
      <c r="O4551" s="2"/>
      <c r="P4551" s="2"/>
      <c r="Q4551" s="2"/>
      <c r="R4551" s="2"/>
      <c r="S4551" s="2"/>
      <c r="T4551" s="2"/>
      <c r="U4551" s="2"/>
      <c r="V4551" s="2"/>
    </row>
    <row r="4552" spans="1:22" s="127" customFormat="1" x14ac:dyDescent="0.25">
      <c r="A4552"/>
      <c r="B4552"/>
      <c r="C4552"/>
      <c r="D4552"/>
      <c r="E4552"/>
      <c r="F4552"/>
      <c r="G4552"/>
      <c r="H4552"/>
      <c r="I4552"/>
      <c r="J4552"/>
      <c r="K4552"/>
      <c r="L4552"/>
      <c r="M4552" s="2"/>
      <c r="N4552" s="2"/>
      <c r="O4552" s="2"/>
      <c r="P4552" s="2"/>
      <c r="Q4552" s="2"/>
      <c r="R4552" s="2"/>
      <c r="S4552" s="2"/>
      <c r="T4552" s="2"/>
      <c r="U4552" s="2"/>
      <c r="V4552" s="2"/>
    </row>
    <row r="4553" spans="1:22" s="127" customFormat="1" x14ac:dyDescent="0.25">
      <c r="A4553"/>
      <c r="B4553"/>
      <c r="C4553"/>
      <c r="D4553"/>
      <c r="E4553"/>
      <c r="F4553"/>
      <c r="G4553"/>
      <c r="H4553"/>
      <c r="I4553"/>
      <c r="J4553"/>
      <c r="K4553"/>
      <c r="L4553"/>
      <c r="M4553" s="2"/>
      <c r="N4553" s="2"/>
      <c r="O4553" s="2"/>
      <c r="P4553" s="2"/>
      <c r="Q4553" s="2"/>
      <c r="R4553" s="2"/>
      <c r="S4553" s="2"/>
      <c r="T4553" s="2"/>
      <c r="U4553" s="2"/>
      <c r="V4553" s="2"/>
    </row>
    <row r="4554" spans="1:22" s="127" customFormat="1" x14ac:dyDescent="0.25">
      <c r="A4554"/>
      <c r="B4554"/>
      <c r="C4554"/>
      <c r="D4554"/>
      <c r="E4554"/>
      <c r="F4554"/>
      <c r="G4554"/>
      <c r="H4554"/>
      <c r="I4554"/>
      <c r="J4554"/>
      <c r="K4554"/>
      <c r="L4554"/>
      <c r="M4554" s="2"/>
      <c r="N4554" s="2"/>
      <c r="O4554" s="2"/>
      <c r="P4554" s="2"/>
      <c r="Q4554" s="2"/>
      <c r="R4554" s="2"/>
      <c r="S4554" s="2"/>
      <c r="T4554" s="2"/>
      <c r="U4554" s="2"/>
      <c r="V4554" s="2"/>
    </row>
    <row r="4555" spans="1:22" s="127" customFormat="1" x14ac:dyDescent="0.25">
      <c r="A4555"/>
      <c r="B4555"/>
      <c r="C4555"/>
      <c r="D4555"/>
      <c r="E4555"/>
      <c r="F4555"/>
      <c r="G4555"/>
      <c r="H4555"/>
      <c r="I4555"/>
      <c r="J4555"/>
      <c r="K4555"/>
      <c r="L4555"/>
      <c r="M4555" s="2"/>
      <c r="N4555" s="2"/>
      <c r="O4555" s="2"/>
      <c r="P4555" s="2"/>
      <c r="Q4555" s="2"/>
      <c r="R4555" s="2"/>
      <c r="S4555" s="2"/>
      <c r="T4555" s="2"/>
      <c r="U4555" s="2"/>
      <c r="V4555" s="2"/>
    </row>
    <row r="4556" spans="1:22" s="127" customFormat="1" x14ac:dyDescent="0.25">
      <c r="A4556"/>
      <c r="B4556"/>
      <c r="C4556"/>
      <c r="D4556"/>
      <c r="E4556"/>
      <c r="F4556"/>
      <c r="G4556"/>
      <c r="H4556"/>
      <c r="I4556"/>
      <c r="J4556"/>
      <c r="K4556"/>
      <c r="L4556"/>
      <c r="M4556" s="2"/>
      <c r="N4556" s="2"/>
      <c r="O4556" s="2"/>
      <c r="P4556" s="2"/>
      <c r="Q4556" s="2"/>
      <c r="R4556" s="2"/>
      <c r="S4556" s="2"/>
      <c r="T4556" s="2"/>
      <c r="U4556" s="2"/>
      <c r="V4556" s="2"/>
    </row>
    <row r="4557" spans="1:22" s="127" customFormat="1" x14ac:dyDescent="0.25">
      <c r="A4557"/>
      <c r="B4557"/>
      <c r="C4557"/>
      <c r="D4557"/>
      <c r="E4557"/>
      <c r="F4557"/>
      <c r="G4557"/>
      <c r="H4557"/>
      <c r="I4557"/>
      <c r="J4557"/>
      <c r="K4557"/>
      <c r="L4557"/>
      <c r="M4557" s="2"/>
      <c r="N4557" s="2"/>
      <c r="O4557" s="2"/>
      <c r="P4557" s="2"/>
      <c r="Q4557" s="2"/>
      <c r="R4557" s="2"/>
      <c r="S4557" s="2"/>
      <c r="T4557" s="2"/>
      <c r="U4557" s="2"/>
      <c r="V4557" s="2"/>
    </row>
    <row r="4558" spans="1:22" s="127" customFormat="1" x14ac:dyDescent="0.25">
      <c r="A4558"/>
      <c r="B4558"/>
      <c r="C4558"/>
      <c r="D4558"/>
      <c r="E4558"/>
      <c r="F4558"/>
      <c r="G4558"/>
      <c r="H4558"/>
      <c r="I4558"/>
      <c r="J4558"/>
      <c r="K4558"/>
      <c r="L4558"/>
      <c r="M4558" s="2"/>
      <c r="N4558" s="2"/>
      <c r="O4558" s="2"/>
      <c r="P4558" s="2"/>
      <c r="Q4558" s="2"/>
      <c r="R4558" s="2"/>
      <c r="S4558" s="2"/>
      <c r="T4558" s="2"/>
      <c r="U4558" s="2"/>
      <c r="V4558" s="2"/>
    </row>
    <row r="4559" spans="1:22" s="127" customFormat="1" x14ac:dyDescent="0.25">
      <c r="A4559"/>
      <c r="B4559"/>
      <c r="C4559"/>
      <c r="D4559"/>
      <c r="E4559"/>
      <c r="F4559"/>
      <c r="G4559"/>
      <c r="H4559"/>
      <c r="I4559"/>
      <c r="J4559"/>
      <c r="K4559"/>
      <c r="L4559"/>
      <c r="M4559" s="2"/>
      <c r="N4559" s="2"/>
      <c r="O4559" s="2"/>
      <c r="P4559" s="2"/>
      <c r="Q4559" s="2"/>
      <c r="R4559" s="2"/>
      <c r="S4559" s="2"/>
      <c r="T4559" s="2"/>
      <c r="U4559" s="2"/>
      <c r="V4559" s="2"/>
    </row>
    <row r="4560" spans="1:22" s="127" customFormat="1" x14ac:dyDescent="0.25">
      <c r="A4560"/>
      <c r="B4560"/>
      <c r="C4560"/>
      <c r="D4560"/>
      <c r="E4560"/>
      <c r="F4560"/>
      <c r="G4560"/>
      <c r="H4560"/>
      <c r="I4560"/>
      <c r="J4560"/>
      <c r="K4560"/>
      <c r="L4560"/>
      <c r="M4560" s="2"/>
      <c r="N4560" s="2"/>
      <c r="O4560" s="2"/>
      <c r="P4560" s="2"/>
      <c r="Q4560" s="2"/>
      <c r="R4560" s="2"/>
      <c r="S4560" s="2"/>
      <c r="T4560" s="2"/>
      <c r="U4560" s="2"/>
      <c r="V4560" s="2"/>
    </row>
    <row r="4561" spans="1:22" s="127" customFormat="1" x14ac:dyDescent="0.25">
      <c r="A4561"/>
      <c r="B4561"/>
      <c r="C4561"/>
      <c r="D4561"/>
      <c r="E4561"/>
      <c r="F4561"/>
      <c r="G4561"/>
      <c r="H4561"/>
      <c r="I4561"/>
      <c r="J4561"/>
      <c r="K4561"/>
      <c r="L4561"/>
      <c r="M4561" s="2"/>
      <c r="N4561" s="2"/>
      <c r="O4561" s="2"/>
      <c r="P4561" s="2"/>
      <c r="Q4561" s="2"/>
      <c r="R4561" s="2"/>
      <c r="S4561" s="2"/>
      <c r="T4561" s="2"/>
      <c r="U4561" s="2"/>
      <c r="V4561" s="2"/>
    </row>
    <row r="4562" spans="1:22" s="127" customFormat="1" x14ac:dyDescent="0.25">
      <c r="A4562"/>
      <c r="B4562"/>
      <c r="C4562"/>
      <c r="D4562"/>
      <c r="E4562"/>
      <c r="F4562"/>
      <c r="G4562"/>
      <c r="H4562"/>
      <c r="I4562"/>
      <c r="J4562"/>
      <c r="K4562"/>
      <c r="L4562"/>
      <c r="M4562" s="2"/>
      <c r="N4562" s="2"/>
      <c r="O4562" s="2"/>
      <c r="P4562" s="2"/>
      <c r="Q4562" s="2"/>
      <c r="R4562" s="2"/>
      <c r="S4562" s="2"/>
      <c r="T4562" s="2"/>
      <c r="U4562" s="2"/>
      <c r="V4562" s="2"/>
    </row>
    <row r="4563" spans="1:22" s="127" customFormat="1" x14ac:dyDescent="0.25">
      <c r="A4563"/>
      <c r="B4563"/>
      <c r="C4563"/>
      <c r="D4563"/>
      <c r="E4563"/>
      <c r="F4563"/>
      <c r="G4563"/>
      <c r="H4563"/>
      <c r="I4563"/>
      <c r="J4563"/>
      <c r="K4563"/>
      <c r="L4563"/>
      <c r="M4563" s="2"/>
      <c r="N4563" s="2"/>
      <c r="O4563" s="2"/>
      <c r="P4563" s="2"/>
      <c r="Q4563" s="2"/>
      <c r="R4563" s="2"/>
      <c r="S4563" s="2"/>
      <c r="T4563" s="2"/>
      <c r="U4563" s="2"/>
      <c r="V4563" s="2"/>
    </row>
    <row r="4564" spans="1:22" s="127" customFormat="1" x14ac:dyDescent="0.25">
      <c r="A4564"/>
      <c r="B4564"/>
      <c r="C4564"/>
      <c r="D4564"/>
      <c r="E4564"/>
      <c r="F4564"/>
      <c r="G4564"/>
      <c r="H4564"/>
      <c r="I4564"/>
      <c r="J4564"/>
      <c r="K4564"/>
      <c r="L4564"/>
      <c r="M4564" s="2"/>
      <c r="N4564" s="2"/>
      <c r="O4564" s="2"/>
      <c r="P4564" s="2"/>
      <c r="Q4564" s="2"/>
      <c r="R4564" s="2"/>
      <c r="S4564" s="2"/>
      <c r="T4564" s="2"/>
      <c r="U4564" s="2"/>
      <c r="V4564" s="2"/>
    </row>
    <row r="4565" spans="1:22" s="127" customFormat="1" x14ac:dyDescent="0.25">
      <c r="A4565"/>
      <c r="B4565"/>
      <c r="C4565"/>
      <c r="D4565"/>
      <c r="E4565"/>
      <c r="F4565"/>
      <c r="G4565"/>
      <c r="H4565"/>
      <c r="I4565"/>
      <c r="J4565"/>
      <c r="K4565"/>
      <c r="L4565"/>
      <c r="M4565" s="2"/>
      <c r="N4565" s="2"/>
      <c r="O4565" s="2"/>
      <c r="P4565" s="2"/>
      <c r="Q4565" s="2"/>
      <c r="R4565" s="2"/>
      <c r="S4565" s="2"/>
      <c r="T4565" s="2"/>
      <c r="U4565" s="2"/>
      <c r="V4565" s="2"/>
    </row>
    <row r="4566" spans="1:22" s="127" customFormat="1" x14ac:dyDescent="0.25">
      <c r="A4566"/>
      <c r="B4566"/>
      <c r="C4566"/>
      <c r="D4566"/>
      <c r="E4566"/>
      <c r="F4566"/>
      <c r="G4566"/>
      <c r="H4566"/>
      <c r="I4566"/>
      <c r="J4566"/>
      <c r="K4566"/>
      <c r="L4566"/>
      <c r="M4566" s="2"/>
      <c r="N4566" s="2"/>
      <c r="O4566" s="2"/>
      <c r="P4566" s="2"/>
      <c r="Q4566" s="2"/>
      <c r="R4566" s="2"/>
      <c r="S4566" s="2"/>
      <c r="T4566" s="2"/>
      <c r="U4566" s="2"/>
      <c r="V4566" s="2"/>
    </row>
    <row r="4567" spans="1:22" s="127" customFormat="1" x14ac:dyDescent="0.25">
      <c r="A4567"/>
      <c r="B4567"/>
      <c r="C4567"/>
      <c r="D4567"/>
      <c r="E4567"/>
      <c r="F4567"/>
      <c r="G4567"/>
      <c r="H4567"/>
      <c r="I4567"/>
      <c r="J4567"/>
      <c r="K4567"/>
      <c r="L4567"/>
      <c r="M4567" s="2"/>
      <c r="N4567" s="2"/>
      <c r="O4567" s="2"/>
      <c r="P4567" s="2"/>
      <c r="Q4567" s="2"/>
      <c r="R4567" s="2"/>
      <c r="S4567" s="2"/>
      <c r="T4567" s="2"/>
      <c r="U4567" s="2"/>
      <c r="V4567" s="2"/>
    </row>
    <row r="4568" spans="1:22" s="127" customFormat="1" x14ac:dyDescent="0.25">
      <c r="A4568"/>
      <c r="B4568"/>
      <c r="C4568"/>
      <c r="D4568"/>
      <c r="E4568"/>
      <c r="F4568"/>
      <c r="G4568"/>
      <c r="H4568"/>
      <c r="I4568"/>
      <c r="J4568"/>
      <c r="K4568"/>
      <c r="L4568"/>
      <c r="M4568" s="2"/>
      <c r="N4568" s="2"/>
      <c r="O4568" s="2"/>
      <c r="P4568" s="2"/>
      <c r="Q4568" s="2"/>
      <c r="R4568" s="2"/>
      <c r="S4568" s="2"/>
      <c r="T4568" s="2"/>
      <c r="U4568" s="2"/>
      <c r="V4568" s="2"/>
    </row>
    <row r="4569" spans="1:22" s="127" customFormat="1" x14ac:dyDescent="0.25">
      <c r="A4569"/>
      <c r="B4569"/>
      <c r="C4569"/>
      <c r="D4569"/>
      <c r="E4569"/>
      <c r="F4569"/>
      <c r="G4569"/>
      <c r="H4569"/>
      <c r="I4569"/>
      <c r="J4569"/>
      <c r="K4569"/>
      <c r="L4569"/>
      <c r="M4569" s="2"/>
      <c r="N4569" s="2"/>
      <c r="O4569" s="2"/>
      <c r="P4569" s="2"/>
      <c r="Q4569" s="2"/>
      <c r="R4569" s="2"/>
      <c r="S4569" s="2"/>
      <c r="T4569" s="2"/>
      <c r="U4569" s="2"/>
      <c r="V4569" s="2"/>
    </row>
    <row r="4570" spans="1:22" s="127" customFormat="1" x14ac:dyDescent="0.25">
      <c r="A4570"/>
      <c r="B4570"/>
      <c r="C4570"/>
      <c r="D4570"/>
      <c r="E4570"/>
      <c r="F4570"/>
      <c r="G4570"/>
      <c r="H4570"/>
      <c r="I4570"/>
      <c r="J4570"/>
      <c r="K4570"/>
      <c r="L4570"/>
      <c r="M4570" s="2"/>
      <c r="N4570" s="2"/>
      <c r="O4570" s="2"/>
      <c r="P4570" s="2"/>
      <c r="Q4570" s="2"/>
      <c r="R4570" s="2"/>
      <c r="S4570" s="2"/>
      <c r="T4570" s="2"/>
      <c r="U4570" s="2"/>
      <c r="V4570" s="2"/>
    </row>
    <row r="4571" spans="1:22" s="127" customFormat="1" x14ac:dyDescent="0.25">
      <c r="A4571"/>
      <c r="B4571"/>
      <c r="C4571"/>
      <c r="D4571"/>
      <c r="E4571"/>
      <c r="F4571"/>
      <c r="G4571"/>
      <c r="H4571"/>
      <c r="I4571"/>
      <c r="J4571"/>
      <c r="K4571"/>
      <c r="L4571"/>
      <c r="M4571" s="2"/>
      <c r="N4571" s="2"/>
      <c r="O4571" s="2"/>
      <c r="P4571" s="2"/>
      <c r="Q4571" s="2"/>
      <c r="R4571" s="2"/>
      <c r="S4571" s="2"/>
      <c r="T4571" s="2"/>
      <c r="U4571" s="2"/>
      <c r="V4571" s="2"/>
    </row>
    <row r="4572" spans="1:22" s="127" customFormat="1" x14ac:dyDescent="0.25">
      <c r="A4572"/>
      <c r="B4572"/>
      <c r="C4572"/>
      <c r="D4572"/>
      <c r="E4572"/>
      <c r="F4572"/>
      <c r="G4572"/>
      <c r="H4572"/>
      <c r="I4572"/>
      <c r="J4572"/>
      <c r="K4572"/>
      <c r="L4572"/>
      <c r="M4572" s="2"/>
      <c r="N4572" s="2"/>
      <c r="O4572" s="2"/>
      <c r="P4572" s="2"/>
      <c r="Q4572" s="2"/>
      <c r="R4572" s="2"/>
      <c r="S4572" s="2"/>
      <c r="T4572" s="2"/>
      <c r="U4572" s="2"/>
      <c r="V4572" s="2"/>
    </row>
    <row r="4573" spans="1:22" s="127" customFormat="1" x14ac:dyDescent="0.25">
      <c r="A4573"/>
      <c r="B4573"/>
      <c r="C4573"/>
      <c r="D4573"/>
      <c r="E4573"/>
      <c r="F4573"/>
      <c r="G4573"/>
      <c r="H4573"/>
      <c r="I4573"/>
      <c r="J4573"/>
      <c r="K4573"/>
      <c r="L4573"/>
      <c r="M4573" s="2"/>
      <c r="N4573" s="2"/>
      <c r="O4573" s="2"/>
      <c r="P4573" s="2"/>
      <c r="Q4573" s="2"/>
      <c r="R4573" s="2"/>
      <c r="S4573" s="2"/>
      <c r="T4573" s="2"/>
      <c r="U4573" s="2"/>
      <c r="V4573" s="2"/>
    </row>
    <row r="4574" spans="1:22" s="127" customFormat="1" x14ac:dyDescent="0.25">
      <c r="A4574"/>
      <c r="B4574"/>
      <c r="C4574"/>
      <c r="D4574"/>
      <c r="E4574"/>
      <c r="F4574"/>
      <c r="G4574"/>
      <c r="H4574"/>
      <c r="I4574"/>
      <c r="J4574"/>
      <c r="K4574"/>
      <c r="L4574"/>
      <c r="M4574" s="2"/>
      <c r="N4574" s="2"/>
      <c r="O4574" s="2"/>
      <c r="P4574" s="2"/>
      <c r="Q4574" s="2"/>
      <c r="R4574" s="2"/>
      <c r="S4574" s="2"/>
      <c r="T4574" s="2"/>
      <c r="U4574" s="2"/>
      <c r="V4574" s="2"/>
    </row>
    <row r="4575" spans="1:22" s="127" customFormat="1" x14ac:dyDescent="0.25">
      <c r="A4575"/>
      <c r="B4575"/>
      <c r="C4575"/>
      <c r="D4575"/>
      <c r="E4575"/>
      <c r="F4575"/>
      <c r="G4575"/>
      <c r="H4575"/>
      <c r="I4575"/>
      <c r="J4575"/>
      <c r="K4575"/>
      <c r="L4575"/>
      <c r="M4575" s="2"/>
      <c r="N4575" s="2"/>
      <c r="O4575" s="2"/>
      <c r="P4575" s="2"/>
      <c r="Q4575" s="2"/>
      <c r="R4575" s="2"/>
      <c r="S4575" s="2"/>
      <c r="T4575" s="2"/>
      <c r="U4575" s="2"/>
      <c r="V4575" s="2"/>
    </row>
    <row r="4576" spans="1:22" s="127" customFormat="1" x14ac:dyDescent="0.25">
      <c r="A4576"/>
      <c r="B4576"/>
      <c r="C4576"/>
      <c r="D4576"/>
      <c r="E4576"/>
      <c r="F4576"/>
      <c r="G4576"/>
      <c r="H4576"/>
      <c r="I4576"/>
      <c r="J4576"/>
      <c r="K4576"/>
      <c r="L4576"/>
      <c r="M4576" s="2"/>
      <c r="N4576" s="2"/>
      <c r="O4576" s="2"/>
      <c r="P4576" s="2"/>
      <c r="Q4576" s="2"/>
      <c r="R4576" s="2"/>
      <c r="S4576" s="2"/>
      <c r="T4576" s="2"/>
      <c r="U4576" s="2"/>
      <c r="V4576" s="2"/>
    </row>
    <row r="4577" spans="1:22" s="127" customFormat="1" x14ac:dyDescent="0.25">
      <c r="A4577"/>
      <c r="B4577"/>
      <c r="C4577"/>
      <c r="D4577"/>
      <c r="E4577"/>
      <c r="F4577"/>
      <c r="G4577"/>
      <c r="H4577"/>
      <c r="I4577"/>
      <c r="J4577"/>
      <c r="K4577"/>
      <c r="L4577"/>
      <c r="M4577" s="2"/>
      <c r="N4577" s="2"/>
      <c r="O4577" s="2"/>
      <c r="P4577" s="2"/>
      <c r="Q4577" s="2"/>
      <c r="R4577" s="2"/>
      <c r="S4577" s="2"/>
      <c r="T4577" s="2"/>
      <c r="U4577" s="2"/>
      <c r="V4577" s="2"/>
    </row>
    <row r="4578" spans="1:22" s="127" customFormat="1" x14ac:dyDescent="0.25">
      <c r="A4578"/>
      <c r="B4578"/>
      <c r="C4578"/>
      <c r="D4578"/>
      <c r="E4578"/>
      <c r="F4578"/>
      <c r="G4578"/>
      <c r="H4578"/>
      <c r="I4578"/>
      <c r="J4578"/>
      <c r="K4578"/>
      <c r="L4578"/>
      <c r="M4578" s="2"/>
      <c r="N4578" s="2"/>
      <c r="O4578" s="2"/>
      <c r="P4578" s="2"/>
      <c r="Q4578" s="2"/>
      <c r="R4578" s="2"/>
      <c r="S4578" s="2"/>
      <c r="T4578" s="2"/>
      <c r="U4578" s="2"/>
      <c r="V4578" s="2"/>
    </row>
    <row r="4579" spans="1:22" s="127" customFormat="1" x14ac:dyDescent="0.25">
      <c r="A4579"/>
      <c r="B4579"/>
      <c r="C4579"/>
      <c r="D4579"/>
      <c r="E4579"/>
      <c r="F4579"/>
      <c r="G4579"/>
      <c r="H4579"/>
      <c r="I4579"/>
      <c r="J4579"/>
      <c r="K4579"/>
      <c r="L4579"/>
      <c r="M4579" s="2"/>
      <c r="N4579" s="2"/>
      <c r="O4579" s="2"/>
      <c r="P4579" s="2"/>
      <c r="Q4579" s="2"/>
      <c r="R4579" s="2"/>
      <c r="S4579" s="2"/>
      <c r="T4579" s="2"/>
      <c r="U4579" s="2"/>
      <c r="V4579" s="2"/>
    </row>
    <row r="4580" spans="1:22" s="127" customFormat="1" x14ac:dyDescent="0.25">
      <c r="A4580"/>
      <c r="B4580"/>
      <c r="C4580"/>
      <c r="D4580"/>
      <c r="E4580"/>
      <c r="F4580"/>
      <c r="G4580"/>
      <c r="H4580"/>
      <c r="I4580"/>
      <c r="J4580"/>
      <c r="K4580"/>
      <c r="L4580"/>
      <c r="M4580" s="2"/>
      <c r="N4580" s="2"/>
      <c r="O4580" s="2"/>
      <c r="P4580" s="2"/>
      <c r="Q4580" s="2"/>
      <c r="R4580" s="2"/>
      <c r="S4580" s="2"/>
      <c r="T4580" s="2"/>
      <c r="U4580" s="2"/>
      <c r="V4580" s="2"/>
    </row>
    <row r="4581" spans="1:22" s="127" customFormat="1" x14ac:dyDescent="0.25">
      <c r="A4581"/>
      <c r="B4581"/>
      <c r="C4581"/>
      <c r="D4581"/>
      <c r="E4581"/>
      <c r="F4581"/>
      <c r="G4581"/>
      <c r="H4581"/>
      <c r="I4581"/>
      <c r="J4581"/>
      <c r="K4581"/>
      <c r="L4581"/>
      <c r="M4581" s="2"/>
      <c r="N4581" s="2"/>
      <c r="O4581" s="2"/>
      <c r="P4581" s="2"/>
      <c r="Q4581" s="2"/>
      <c r="R4581" s="2"/>
      <c r="S4581" s="2"/>
      <c r="T4581" s="2"/>
      <c r="U4581" s="2"/>
      <c r="V4581" s="2"/>
    </row>
    <row r="4582" spans="1:22" s="127" customFormat="1" x14ac:dyDescent="0.25">
      <c r="A4582"/>
      <c r="B4582"/>
      <c r="C4582"/>
      <c r="D4582"/>
      <c r="E4582"/>
      <c r="F4582"/>
      <c r="G4582"/>
      <c r="H4582"/>
      <c r="I4582"/>
      <c r="J4582"/>
      <c r="K4582"/>
      <c r="L4582"/>
      <c r="M4582" s="2"/>
      <c r="N4582" s="2"/>
      <c r="O4582" s="2"/>
      <c r="P4582" s="2"/>
      <c r="Q4582" s="2"/>
      <c r="R4582" s="2"/>
      <c r="S4582" s="2"/>
      <c r="T4582" s="2"/>
      <c r="U4582" s="2"/>
      <c r="V4582" s="2"/>
    </row>
    <row r="4583" spans="1:22" s="127" customFormat="1" x14ac:dyDescent="0.25">
      <c r="A4583"/>
      <c r="B4583"/>
      <c r="C4583"/>
      <c r="D4583"/>
      <c r="E4583"/>
      <c r="F4583"/>
      <c r="G4583"/>
      <c r="H4583"/>
      <c r="I4583"/>
      <c r="J4583"/>
      <c r="K4583"/>
      <c r="L4583"/>
      <c r="M4583" s="2"/>
      <c r="N4583" s="2"/>
      <c r="O4583" s="2"/>
      <c r="P4583" s="2"/>
      <c r="Q4583" s="2"/>
      <c r="R4583" s="2"/>
      <c r="S4583" s="2"/>
      <c r="T4583" s="2"/>
      <c r="U4583" s="2"/>
      <c r="V4583" s="2"/>
    </row>
    <row r="4584" spans="1:22" s="127" customFormat="1" x14ac:dyDescent="0.25">
      <c r="A4584"/>
      <c r="B4584"/>
      <c r="C4584"/>
      <c r="D4584"/>
      <c r="E4584"/>
      <c r="F4584"/>
      <c r="G4584"/>
      <c r="H4584"/>
      <c r="I4584"/>
      <c r="J4584"/>
      <c r="K4584"/>
      <c r="L4584"/>
      <c r="M4584" s="2"/>
      <c r="N4584" s="2"/>
      <c r="O4584" s="2"/>
      <c r="P4584" s="2"/>
      <c r="Q4584" s="2"/>
      <c r="R4584" s="2"/>
      <c r="S4584" s="2"/>
      <c r="T4584" s="2"/>
      <c r="U4584" s="2"/>
      <c r="V4584" s="2"/>
    </row>
    <row r="4585" spans="1:22" s="127" customFormat="1" x14ac:dyDescent="0.25">
      <c r="A4585"/>
      <c r="B4585"/>
      <c r="C4585"/>
      <c r="D4585"/>
      <c r="E4585"/>
      <c r="F4585"/>
      <c r="G4585"/>
      <c r="H4585"/>
      <c r="I4585"/>
      <c r="J4585"/>
      <c r="K4585"/>
      <c r="L4585"/>
      <c r="M4585" s="2"/>
      <c r="N4585" s="2"/>
      <c r="O4585" s="2"/>
      <c r="P4585" s="2"/>
      <c r="Q4585" s="2"/>
      <c r="R4585" s="2"/>
      <c r="S4585" s="2"/>
      <c r="T4585" s="2"/>
      <c r="U4585" s="2"/>
      <c r="V4585" s="2"/>
    </row>
    <row r="4586" spans="1:22" s="127" customFormat="1" x14ac:dyDescent="0.25">
      <c r="A4586"/>
      <c r="B4586"/>
      <c r="C4586"/>
      <c r="D4586"/>
      <c r="E4586"/>
      <c r="F4586"/>
      <c r="G4586"/>
      <c r="H4586"/>
      <c r="I4586"/>
      <c r="J4586"/>
      <c r="K4586"/>
      <c r="L4586"/>
      <c r="M4586" s="2"/>
      <c r="N4586" s="2"/>
      <c r="O4586" s="2"/>
      <c r="P4586" s="2"/>
      <c r="Q4586" s="2"/>
      <c r="R4586" s="2"/>
      <c r="S4586" s="2"/>
      <c r="T4586" s="2"/>
      <c r="U4586" s="2"/>
      <c r="V4586" s="2"/>
    </row>
    <row r="4587" spans="1:22" s="127" customFormat="1" x14ac:dyDescent="0.25">
      <c r="A4587"/>
      <c r="B4587"/>
      <c r="C4587"/>
      <c r="D4587"/>
      <c r="E4587"/>
      <c r="F4587"/>
      <c r="G4587"/>
      <c r="H4587"/>
      <c r="I4587"/>
      <c r="J4587"/>
      <c r="K4587"/>
      <c r="L4587"/>
      <c r="M4587" s="2"/>
      <c r="N4587" s="2"/>
      <c r="O4587" s="2"/>
      <c r="P4587" s="2"/>
      <c r="Q4587" s="2"/>
      <c r="R4587" s="2"/>
      <c r="S4587" s="2"/>
      <c r="T4587" s="2"/>
      <c r="U4587" s="2"/>
      <c r="V4587" s="2"/>
    </row>
    <row r="4588" spans="1:22" s="127" customFormat="1" x14ac:dyDescent="0.25">
      <c r="A4588"/>
      <c r="B4588"/>
      <c r="C4588"/>
      <c r="D4588"/>
      <c r="E4588"/>
      <c r="F4588"/>
      <c r="G4588"/>
      <c r="H4588"/>
      <c r="I4588"/>
      <c r="J4588"/>
      <c r="K4588"/>
      <c r="L4588"/>
      <c r="M4588" s="2"/>
      <c r="N4588" s="2"/>
      <c r="O4588" s="2"/>
      <c r="P4588" s="2"/>
      <c r="Q4588" s="2"/>
      <c r="R4588" s="2"/>
      <c r="S4588" s="2"/>
      <c r="T4588" s="2"/>
      <c r="U4588" s="2"/>
      <c r="V4588" s="2"/>
    </row>
    <row r="4589" spans="1:22" s="127" customFormat="1" x14ac:dyDescent="0.25">
      <c r="A4589"/>
      <c r="B4589"/>
      <c r="C4589"/>
      <c r="D4589"/>
      <c r="E4589"/>
      <c r="F4589"/>
      <c r="G4589"/>
      <c r="H4589"/>
      <c r="I4589"/>
      <c r="J4589"/>
      <c r="K4589"/>
      <c r="L4589"/>
      <c r="M4589" s="2"/>
      <c r="N4589" s="2"/>
      <c r="O4589" s="2"/>
      <c r="P4589" s="2"/>
      <c r="Q4589" s="2"/>
      <c r="R4589" s="2"/>
      <c r="S4589" s="2"/>
      <c r="T4589" s="2"/>
      <c r="U4589" s="2"/>
      <c r="V4589" s="2"/>
    </row>
    <row r="4590" spans="1:22" s="127" customFormat="1" x14ac:dyDescent="0.25">
      <c r="A4590"/>
      <c r="B4590"/>
      <c r="C4590"/>
      <c r="D4590"/>
      <c r="E4590"/>
      <c r="F4590"/>
      <c r="G4590"/>
      <c r="H4590"/>
      <c r="I4590"/>
      <c r="J4590"/>
      <c r="K4590"/>
      <c r="L4590"/>
      <c r="M4590" s="2"/>
      <c r="N4590" s="2"/>
      <c r="O4590" s="2"/>
      <c r="P4590" s="2"/>
      <c r="Q4590" s="2"/>
      <c r="R4590" s="2"/>
      <c r="S4590" s="2"/>
      <c r="T4590" s="2"/>
      <c r="U4590" s="2"/>
      <c r="V4590" s="2"/>
    </row>
    <row r="4591" spans="1:22" s="127" customFormat="1" x14ac:dyDescent="0.25">
      <c r="A4591"/>
      <c r="B4591"/>
      <c r="C4591"/>
      <c r="D4591"/>
      <c r="E4591"/>
      <c r="F4591"/>
      <c r="G4591"/>
      <c r="H4591"/>
      <c r="I4591"/>
      <c r="J4591"/>
      <c r="K4591"/>
      <c r="L4591"/>
      <c r="M4591" s="2"/>
      <c r="N4591" s="2"/>
      <c r="O4591" s="2"/>
      <c r="P4591" s="2"/>
      <c r="Q4591" s="2"/>
      <c r="R4591" s="2"/>
      <c r="S4591" s="2"/>
      <c r="T4591" s="2"/>
      <c r="U4591" s="2"/>
      <c r="V4591" s="2"/>
    </row>
    <row r="4592" spans="1:22" s="127" customFormat="1" x14ac:dyDescent="0.25">
      <c r="A4592"/>
      <c r="B4592"/>
      <c r="C4592"/>
      <c r="D4592"/>
      <c r="E4592"/>
      <c r="F4592"/>
      <c r="G4592"/>
      <c r="H4592"/>
      <c r="I4592"/>
      <c r="J4592"/>
      <c r="K4592"/>
      <c r="L4592"/>
      <c r="M4592" s="2"/>
      <c r="N4592" s="2"/>
      <c r="O4592" s="2"/>
      <c r="P4592" s="2"/>
      <c r="Q4592" s="2"/>
      <c r="R4592" s="2"/>
      <c r="S4592" s="2"/>
      <c r="T4592" s="2"/>
      <c r="U4592" s="2"/>
      <c r="V4592" s="2"/>
    </row>
    <row r="4593" spans="1:22" s="127" customFormat="1" x14ac:dyDescent="0.25">
      <c r="A4593"/>
      <c r="B4593"/>
      <c r="C4593"/>
      <c r="D4593"/>
      <c r="E4593"/>
      <c r="F4593"/>
      <c r="G4593"/>
      <c r="H4593"/>
      <c r="I4593"/>
      <c r="J4593"/>
      <c r="K4593"/>
      <c r="L4593"/>
      <c r="M4593" s="2"/>
      <c r="N4593" s="2"/>
      <c r="O4593" s="2"/>
      <c r="P4593" s="2"/>
      <c r="Q4593" s="2"/>
      <c r="R4593" s="2"/>
      <c r="S4593" s="2"/>
      <c r="T4593" s="2"/>
      <c r="U4593" s="2"/>
      <c r="V4593" s="2"/>
    </row>
    <row r="4594" spans="1:22" s="127" customFormat="1" x14ac:dyDescent="0.25">
      <c r="A4594"/>
      <c r="B4594"/>
      <c r="C4594"/>
      <c r="D4594"/>
      <c r="E4594"/>
      <c r="F4594"/>
      <c r="G4594"/>
      <c r="H4594"/>
      <c r="I4594"/>
      <c r="J4594"/>
      <c r="K4594"/>
      <c r="L4594"/>
      <c r="M4594" s="2"/>
      <c r="N4594" s="2"/>
      <c r="O4594" s="2"/>
      <c r="P4594" s="2"/>
      <c r="Q4594" s="2"/>
      <c r="R4594" s="2"/>
      <c r="S4594" s="2"/>
      <c r="T4594" s="2"/>
      <c r="U4594" s="2"/>
      <c r="V4594" s="2"/>
    </row>
    <row r="4595" spans="1:22" s="127" customFormat="1" x14ac:dyDescent="0.25">
      <c r="A4595"/>
      <c r="B4595"/>
      <c r="C4595"/>
      <c r="D4595"/>
      <c r="E4595"/>
      <c r="F4595"/>
      <c r="G4595"/>
      <c r="H4595"/>
      <c r="I4595"/>
      <c r="J4595"/>
      <c r="K4595"/>
      <c r="L4595"/>
      <c r="M4595" s="2"/>
      <c r="N4595" s="2"/>
      <c r="O4595" s="2"/>
      <c r="P4595" s="2"/>
      <c r="Q4595" s="2"/>
      <c r="R4595" s="2"/>
      <c r="S4595" s="2"/>
      <c r="T4595" s="2"/>
      <c r="U4595" s="2"/>
      <c r="V4595" s="2"/>
    </row>
    <row r="4596" spans="1:22" s="127" customFormat="1" x14ac:dyDescent="0.25">
      <c r="A4596"/>
      <c r="B4596"/>
      <c r="C4596"/>
      <c r="D4596"/>
      <c r="E4596"/>
      <c r="F4596"/>
      <c r="G4596"/>
      <c r="H4596"/>
      <c r="I4596"/>
      <c r="J4596"/>
      <c r="K4596"/>
      <c r="L4596"/>
      <c r="M4596" s="2"/>
      <c r="N4596" s="2"/>
      <c r="O4596" s="2"/>
      <c r="P4596" s="2"/>
      <c r="Q4596" s="2"/>
      <c r="R4596" s="2"/>
      <c r="S4596" s="2"/>
      <c r="T4596" s="2"/>
      <c r="U4596" s="2"/>
      <c r="V4596" s="2"/>
    </row>
    <row r="4597" spans="1:22" s="127" customFormat="1" x14ac:dyDescent="0.25">
      <c r="A4597"/>
      <c r="B4597"/>
      <c r="C4597"/>
      <c r="D4597"/>
      <c r="E4597"/>
      <c r="F4597"/>
      <c r="G4597"/>
      <c r="H4597"/>
      <c r="I4597"/>
      <c r="J4597"/>
      <c r="K4597"/>
      <c r="L4597"/>
      <c r="M4597" s="2"/>
      <c r="N4597" s="2"/>
      <c r="O4597" s="2"/>
      <c r="P4597" s="2"/>
      <c r="Q4597" s="2"/>
      <c r="R4597" s="2"/>
      <c r="S4597" s="2"/>
      <c r="T4597" s="2"/>
      <c r="U4597" s="2"/>
      <c r="V4597" s="2"/>
    </row>
    <row r="4598" spans="1:22" s="127" customFormat="1" x14ac:dyDescent="0.25">
      <c r="A4598"/>
      <c r="B4598"/>
      <c r="C4598"/>
      <c r="D4598"/>
      <c r="E4598"/>
      <c r="F4598"/>
      <c r="G4598"/>
      <c r="H4598"/>
      <c r="I4598"/>
      <c r="J4598"/>
      <c r="K4598"/>
      <c r="L4598"/>
      <c r="M4598" s="2"/>
      <c r="N4598" s="2"/>
      <c r="O4598" s="2"/>
      <c r="P4598" s="2"/>
      <c r="Q4598" s="2"/>
      <c r="R4598" s="2"/>
      <c r="S4598" s="2"/>
      <c r="T4598" s="2"/>
      <c r="U4598" s="2"/>
      <c r="V4598" s="2"/>
    </row>
    <row r="4599" spans="1:22" s="127" customFormat="1" x14ac:dyDescent="0.25">
      <c r="A4599"/>
      <c r="B4599"/>
      <c r="C4599"/>
      <c r="D4599"/>
      <c r="E4599"/>
      <c r="F4599"/>
      <c r="G4599"/>
      <c r="H4599"/>
      <c r="I4599"/>
      <c r="J4599"/>
      <c r="K4599"/>
      <c r="L4599"/>
      <c r="M4599" s="2"/>
      <c r="N4599" s="2"/>
      <c r="O4599" s="2"/>
      <c r="P4599" s="2"/>
      <c r="Q4599" s="2"/>
      <c r="R4599" s="2"/>
      <c r="S4599" s="2"/>
      <c r="T4599" s="2"/>
      <c r="U4599" s="2"/>
      <c r="V4599" s="2"/>
    </row>
    <row r="4600" spans="1:22" s="127" customFormat="1" x14ac:dyDescent="0.25">
      <c r="A4600"/>
      <c r="B4600"/>
      <c r="C4600"/>
      <c r="D4600"/>
      <c r="E4600"/>
      <c r="F4600"/>
      <c r="G4600"/>
      <c r="H4600"/>
      <c r="I4600"/>
      <c r="J4600"/>
      <c r="K4600"/>
      <c r="L4600"/>
      <c r="M4600" s="2"/>
      <c r="N4600" s="2"/>
      <c r="O4600" s="2"/>
      <c r="P4600" s="2"/>
      <c r="Q4600" s="2"/>
      <c r="R4600" s="2"/>
      <c r="S4600" s="2"/>
      <c r="T4600" s="2"/>
      <c r="U4600" s="2"/>
      <c r="V4600" s="2"/>
    </row>
    <row r="4601" spans="1:22" s="127" customFormat="1" x14ac:dyDescent="0.25">
      <c r="A4601"/>
      <c r="B4601"/>
      <c r="C4601"/>
      <c r="D4601"/>
      <c r="E4601"/>
      <c r="F4601"/>
      <c r="G4601"/>
      <c r="H4601"/>
      <c r="I4601"/>
      <c r="J4601"/>
      <c r="K4601"/>
      <c r="L4601"/>
      <c r="M4601" s="2"/>
      <c r="N4601" s="2"/>
      <c r="O4601" s="2"/>
      <c r="P4601" s="2"/>
      <c r="Q4601" s="2"/>
      <c r="R4601" s="2"/>
      <c r="S4601" s="2"/>
      <c r="T4601" s="2"/>
      <c r="U4601" s="2"/>
      <c r="V4601" s="2"/>
    </row>
    <row r="4602" spans="1:22" s="127" customFormat="1" x14ac:dyDescent="0.25">
      <c r="A4602"/>
      <c r="B4602"/>
      <c r="C4602"/>
      <c r="D4602"/>
      <c r="E4602"/>
      <c r="F4602"/>
      <c r="G4602"/>
      <c r="H4602"/>
      <c r="I4602"/>
      <c r="J4602"/>
      <c r="K4602"/>
      <c r="L4602"/>
      <c r="M4602" s="2"/>
      <c r="N4602" s="2"/>
      <c r="O4602" s="2"/>
      <c r="P4602" s="2"/>
      <c r="Q4602" s="2"/>
      <c r="R4602" s="2"/>
      <c r="S4602" s="2"/>
      <c r="T4602" s="2"/>
      <c r="U4602" s="2"/>
      <c r="V4602" s="2"/>
    </row>
    <row r="4603" spans="1:22" s="127" customFormat="1" x14ac:dyDescent="0.25">
      <c r="A4603"/>
      <c r="B4603"/>
      <c r="C4603"/>
      <c r="D4603"/>
      <c r="E4603"/>
      <c r="F4603"/>
      <c r="G4603"/>
      <c r="H4603"/>
      <c r="I4603"/>
      <c r="J4603"/>
      <c r="K4603"/>
      <c r="L4603"/>
      <c r="M4603" s="2"/>
      <c r="N4603" s="2"/>
      <c r="O4603" s="2"/>
      <c r="P4603" s="2"/>
      <c r="Q4603" s="2"/>
      <c r="R4603" s="2"/>
      <c r="S4603" s="2"/>
      <c r="T4603" s="2"/>
      <c r="U4603" s="2"/>
      <c r="V4603" s="2"/>
    </row>
    <row r="4604" spans="1:22" s="127" customFormat="1" x14ac:dyDescent="0.25">
      <c r="A4604"/>
      <c r="B4604"/>
      <c r="C4604"/>
      <c r="D4604"/>
      <c r="E4604"/>
      <c r="F4604"/>
      <c r="G4604"/>
      <c r="H4604"/>
      <c r="I4604"/>
      <c r="J4604"/>
      <c r="K4604"/>
      <c r="L4604"/>
      <c r="M4604" s="2"/>
      <c r="N4604" s="2"/>
      <c r="O4604" s="2"/>
      <c r="P4604" s="2"/>
      <c r="Q4604" s="2"/>
      <c r="R4604" s="2"/>
      <c r="S4604" s="2"/>
      <c r="T4604" s="2"/>
      <c r="U4604" s="2"/>
      <c r="V4604" s="2"/>
    </row>
    <row r="4605" spans="1:22" s="127" customFormat="1" x14ac:dyDescent="0.25">
      <c r="A4605"/>
      <c r="B4605"/>
      <c r="C4605"/>
      <c r="D4605"/>
      <c r="E4605"/>
      <c r="F4605"/>
      <c r="G4605"/>
      <c r="H4605"/>
      <c r="I4605"/>
      <c r="J4605"/>
      <c r="K4605"/>
      <c r="L4605"/>
      <c r="M4605" s="2"/>
      <c r="N4605" s="2"/>
      <c r="O4605" s="2"/>
      <c r="P4605" s="2"/>
      <c r="Q4605" s="2"/>
      <c r="R4605" s="2"/>
      <c r="S4605" s="2"/>
      <c r="T4605" s="2"/>
      <c r="U4605" s="2"/>
      <c r="V4605" s="2"/>
    </row>
    <row r="4606" spans="1:22" s="127" customFormat="1" x14ac:dyDescent="0.25">
      <c r="A4606"/>
      <c r="B4606"/>
      <c r="C4606"/>
      <c r="D4606"/>
      <c r="E4606"/>
      <c r="F4606"/>
      <c r="G4606"/>
      <c r="H4606"/>
      <c r="I4606"/>
      <c r="J4606"/>
      <c r="K4606"/>
      <c r="L4606"/>
      <c r="M4606" s="2"/>
      <c r="N4606" s="2"/>
      <c r="O4606" s="2"/>
      <c r="P4606" s="2"/>
      <c r="Q4606" s="2"/>
      <c r="R4606" s="2"/>
      <c r="S4606" s="2"/>
      <c r="T4606" s="2"/>
      <c r="U4606" s="2"/>
      <c r="V4606" s="2"/>
    </row>
    <row r="4607" spans="1:22" s="127" customFormat="1" x14ac:dyDescent="0.25">
      <c r="A4607"/>
      <c r="B4607"/>
      <c r="C4607"/>
      <c r="D4607"/>
      <c r="E4607"/>
      <c r="F4607"/>
      <c r="G4607"/>
      <c r="H4607"/>
      <c r="I4607"/>
      <c r="J4607"/>
      <c r="K4607"/>
      <c r="L4607"/>
      <c r="M4607" s="2"/>
      <c r="N4607" s="2"/>
      <c r="O4607" s="2"/>
      <c r="P4607" s="2"/>
      <c r="Q4607" s="2"/>
      <c r="R4607" s="2"/>
      <c r="S4607" s="2"/>
      <c r="T4607" s="2"/>
      <c r="U4607" s="2"/>
      <c r="V4607" s="2"/>
    </row>
    <row r="4608" spans="1:22" s="127" customFormat="1" x14ac:dyDescent="0.25">
      <c r="A4608"/>
      <c r="B4608"/>
      <c r="C4608"/>
      <c r="D4608"/>
      <c r="E4608"/>
      <c r="F4608"/>
      <c r="G4608"/>
      <c r="H4608"/>
      <c r="I4608"/>
      <c r="J4608"/>
      <c r="K4608"/>
      <c r="L4608"/>
      <c r="M4608" s="2"/>
      <c r="N4608" s="2"/>
      <c r="O4608" s="2"/>
      <c r="P4608" s="2"/>
      <c r="Q4608" s="2"/>
      <c r="R4608" s="2"/>
      <c r="S4608" s="2"/>
      <c r="T4608" s="2"/>
      <c r="U4608" s="2"/>
      <c r="V4608" s="2"/>
    </row>
    <row r="4609" spans="1:22" s="127" customFormat="1" x14ac:dyDescent="0.25">
      <c r="A4609"/>
      <c r="B4609"/>
      <c r="C4609"/>
      <c r="D4609"/>
      <c r="E4609"/>
      <c r="F4609"/>
      <c r="G4609"/>
      <c r="H4609"/>
      <c r="I4609"/>
      <c r="J4609"/>
      <c r="K4609"/>
      <c r="L4609"/>
      <c r="M4609" s="2"/>
      <c r="N4609" s="2"/>
      <c r="O4609" s="2"/>
      <c r="P4609" s="2"/>
      <c r="Q4609" s="2"/>
      <c r="R4609" s="2"/>
      <c r="S4609" s="2"/>
      <c r="T4609" s="2"/>
      <c r="U4609" s="2"/>
      <c r="V4609" s="2"/>
    </row>
    <row r="4610" spans="1:22" s="127" customFormat="1" x14ac:dyDescent="0.25">
      <c r="A4610"/>
      <c r="B4610"/>
      <c r="C4610"/>
      <c r="D4610"/>
      <c r="E4610"/>
      <c r="F4610"/>
      <c r="G4610"/>
      <c r="H4610"/>
      <c r="I4610"/>
      <c r="J4610"/>
      <c r="K4610"/>
      <c r="L4610"/>
      <c r="M4610" s="2"/>
      <c r="N4610" s="2"/>
      <c r="O4610" s="2"/>
      <c r="P4610" s="2"/>
      <c r="Q4610" s="2"/>
      <c r="R4610" s="2"/>
      <c r="S4610" s="2"/>
      <c r="T4610" s="2"/>
      <c r="U4610" s="2"/>
      <c r="V4610" s="2"/>
    </row>
    <row r="4611" spans="1:22" s="127" customFormat="1" x14ac:dyDescent="0.25">
      <c r="A4611"/>
      <c r="B4611"/>
      <c r="C4611"/>
      <c r="D4611"/>
      <c r="E4611"/>
      <c r="F4611"/>
      <c r="G4611"/>
      <c r="H4611"/>
      <c r="I4611"/>
      <c r="J4611"/>
      <c r="K4611"/>
      <c r="L4611"/>
      <c r="M4611" s="2"/>
      <c r="N4611" s="2"/>
      <c r="O4611" s="2"/>
      <c r="P4611" s="2"/>
      <c r="Q4611" s="2"/>
      <c r="R4611" s="2"/>
      <c r="S4611" s="2"/>
      <c r="T4611" s="2"/>
      <c r="U4611" s="2"/>
      <c r="V4611" s="2"/>
    </row>
    <row r="4612" spans="1:22" s="127" customFormat="1" x14ac:dyDescent="0.25">
      <c r="A4612"/>
      <c r="B4612"/>
      <c r="C4612"/>
      <c r="D4612"/>
      <c r="E4612"/>
      <c r="F4612"/>
      <c r="G4612"/>
      <c r="H4612"/>
      <c r="I4612"/>
      <c r="J4612"/>
      <c r="K4612"/>
      <c r="L4612"/>
      <c r="M4612" s="2"/>
      <c r="N4612" s="2"/>
      <c r="O4612" s="2"/>
      <c r="P4612" s="2"/>
      <c r="Q4612" s="2"/>
      <c r="R4612" s="2"/>
      <c r="S4612" s="2"/>
      <c r="T4612" s="2"/>
      <c r="U4612" s="2"/>
      <c r="V4612" s="2"/>
    </row>
    <row r="4613" spans="1:22" s="127" customFormat="1" x14ac:dyDescent="0.25">
      <c r="A4613"/>
      <c r="B4613"/>
      <c r="C4613"/>
      <c r="D4613"/>
      <c r="E4613"/>
      <c r="F4613"/>
      <c r="G4613"/>
      <c r="H4613"/>
      <c r="I4613"/>
      <c r="J4613"/>
      <c r="K4613"/>
      <c r="L4613"/>
      <c r="M4613" s="2"/>
      <c r="N4613" s="2"/>
      <c r="O4613" s="2"/>
      <c r="P4613" s="2"/>
      <c r="Q4613" s="2"/>
      <c r="R4613" s="2"/>
      <c r="S4613" s="2"/>
      <c r="T4613" s="2"/>
      <c r="U4613" s="2"/>
      <c r="V4613" s="2"/>
    </row>
    <row r="4614" spans="1:22" s="127" customFormat="1" x14ac:dyDescent="0.25">
      <c r="A4614"/>
      <c r="B4614"/>
      <c r="C4614"/>
      <c r="D4614"/>
      <c r="E4614"/>
      <c r="F4614"/>
      <c r="G4614"/>
      <c r="H4614"/>
      <c r="I4614"/>
      <c r="J4614"/>
      <c r="K4614"/>
      <c r="L4614"/>
      <c r="M4614" s="2"/>
      <c r="N4614" s="2"/>
      <c r="O4614" s="2"/>
      <c r="P4614" s="2"/>
      <c r="Q4614" s="2"/>
      <c r="R4614" s="2"/>
      <c r="S4614" s="2"/>
      <c r="T4614" s="2"/>
      <c r="U4614" s="2"/>
      <c r="V4614" s="2"/>
    </row>
    <row r="4615" spans="1:22" s="127" customFormat="1" x14ac:dyDescent="0.25">
      <c r="A4615"/>
      <c r="B4615"/>
      <c r="C4615"/>
      <c r="D4615"/>
      <c r="E4615"/>
      <c r="F4615"/>
      <c r="G4615"/>
      <c r="H4615"/>
      <c r="I4615"/>
      <c r="J4615"/>
      <c r="K4615"/>
      <c r="L4615"/>
      <c r="M4615" s="2"/>
      <c r="N4615" s="2"/>
      <c r="O4615" s="2"/>
      <c r="P4615" s="2"/>
      <c r="Q4615" s="2"/>
      <c r="R4615" s="2"/>
      <c r="S4615" s="2"/>
      <c r="T4615" s="2"/>
      <c r="U4615" s="2"/>
      <c r="V4615" s="2"/>
    </row>
    <row r="4616" spans="1:22" s="127" customFormat="1" x14ac:dyDescent="0.25">
      <c r="A4616"/>
      <c r="B4616"/>
      <c r="C4616"/>
      <c r="D4616"/>
      <c r="E4616"/>
      <c r="F4616"/>
      <c r="G4616"/>
      <c r="H4616"/>
      <c r="I4616"/>
      <c r="J4616"/>
      <c r="K4616"/>
      <c r="L4616"/>
      <c r="M4616" s="2"/>
      <c r="N4616" s="2"/>
      <c r="O4616" s="2"/>
      <c r="P4616" s="2"/>
      <c r="Q4616" s="2"/>
      <c r="R4616" s="2"/>
      <c r="S4616" s="2"/>
      <c r="T4616" s="2"/>
      <c r="U4616" s="2"/>
      <c r="V4616" s="2"/>
    </row>
    <row r="4617" spans="1:22" s="127" customFormat="1" x14ac:dyDescent="0.25">
      <c r="A4617"/>
      <c r="B4617"/>
      <c r="C4617"/>
      <c r="D4617"/>
      <c r="E4617"/>
      <c r="F4617"/>
      <c r="G4617"/>
      <c r="H4617"/>
      <c r="I4617"/>
      <c r="J4617"/>
      <c r="K4617"/>
      <c r="L4617"/>
      <c r="M4617" s="2"/>
      <c r="N4617" s="2"/>
      <c r="O4617" s="2"/>
      <c r="P4617" s="2"/>
      <c r="Q4617" s="2"/>
      <c r="R4617" s="2"/>
      <c r="S4617" s="2"/>
      <c r="T4617" s="2"/>
      <c r="U4617" s="2"/>
      <c r="V4617" s="2"/>
    </row>
    <row r="4618" spans="1:22" s="127" customFormat="1" x14ac:dyDescent="0.25">
      <c r="A4618"/>
      <c r="B4618"/>
      <c r="C4618"/>
      <c r="D4618"/>
      <c r="E4618"/>
      <c r="F4618"/>
      <c r="G4618"/>
      <c r="H4618"/>
      <c r="I4618"/>
      <c r="J4618"/>
      <c r="K4618"/>
      <c r="L4618"/>
      <c r="M4618" s="2"/>
      <c r="N4618" s="2"/>
      <c r="O4618" s="2"/>
      <c r="P4618" s="2"/>
      <c r="Q4618" s="2"/>
      <c r="R4618" s="2"/>
      <c r="S4618" s="2"/>
      <c r="T4618" s="2"/>
      <c r="U4618" s="2"/>
      <c r="V4618" s="2"/>
    </row>
    <row r="4619" spans="1:22" s="127" customFormat="1" x14ac:dyDescent="0.25">
      <c r="A4619"/>
      <c r="B4619"/>
      <c r="C4619"/>
      <c r="D4619"/>
      <c r="E4619"/>
      <c r="F4619"/>
      <c r="G4619"/>
      <c r="H4619"/>
      <c r="I4619"/>
      <c r="J4619"/>
      <c r="K4619"/>
      <c r="L4619"/>
      <c r="M4619" s="2"/>
      <c r="N4619" s="2"/>
      <c r="O4619" s="2"/>
      <c r="P4619" s="2"/>
      <c r="Q4619" s="2"/>
      <c r="R4619" s="2"/>
      <c r="S4619" s="2"/>
      <c r="T4619" s="2"/>
      <c r="U4619" s="2"/>
      <c r="V4619" s="2"/>
    </row>
    <row r="4620" spans="1:22" s="127" customFormat="1" x14ac:dyDescent="0.25">
      <c r="A4620"/>
      <c r="B4620"/>
      <c r="C4620"/>
      <c r="D4620"/>
      <c r="E4620"/>
      <c r="F4620"/>
      <c r="G4620"/>
      <c r="H4620"/>
      <c r="I4620"/>
      <c r="J4620"/>
      <c r="K4620"/>
      <c r="L4620"/>
      <c r="M4620" s="2"/>
      <c r="N4620" s="2"/>
      <c r="O4620" s="2"/>
      <c r="P4620" s="2"/>
      <c r="Q4620" s="2"/>
      <c r="R4620" s="2"/>
      <c r="S4620" s="2"/>
      <c r="T4620" s="2"/>
      <c r="U4620" s="2"/>
      <c r="V4620" s="2"/>
    </row>
    <row r="4621" spans="1:22" s="127" customFormat="1" x14ac:dyDescent="0.25">
      <c r="A4621"/>
      <c r="B4621"/>
      <c r="C4621"/>
      <c r="D4621"/>
      <c r="E4621"/>
      <c r="F4621"/>
      <c r="G4621"/>
      <c r="H4621"/>
      <c r="I4621"/>
      <c r="J4621"/>
      <c r="K4621"/>
      <c r="L4621"/>
      <c r="M4621" s="2"/>
      <c r="N4621" s="2"/>
      <c r="O4621" s="2"/>
      <c r="P4621" s="2"/>
      <c r="Q4621" s="2"/>
      <c r="R4621" s="2"/>
      <c r="S4621" s="2"/>
      <c r="T4621" s="2"/>
      <c r="U4621" s="2"/>
      <c r="V4621" s="2"/>
    </row>
    <row r="4622" spans="1:22" s="127" customFormat="1" x14ac:dyDescent="0.25">
      <c r="A4622"/>
      <c r="B4622"/>
      <c r="C4622"/>
      <c r="D4622"/>
      <c r="E4622"/>
      <c r="F4622"/>
      <c r="G4622"/>
      <c r="H4622"/>
      <c r="I4622"/>
      <c r="J4622"/>
      <c r="K4622"/>
      <c r="L4622"/>
      <c r="M4622" s="2"/>
      <c r="N4622" s="2"/>
      <c r="O4622" s="2"/>
      <c r="P4622" s="2"/>
      <c r="Q4622" s="2"/>
      <c r="R4622" s="2"/>
      <c r="S4622" s="2"/>
      <c r="T4622" s="2"/>
      <c r="U4622" s="2"/>
      <c r="V4622" s="2"/>
    </row>
    <row r="4623" spans="1:22" s="127" customFormat="1" x14ac:dyDescent="0.25">
      <c r="A4623"/>
      <c r="B4623"/>
      <c r="C4623"/>
      <c r="D4623"/>
      <c r="E4623"/>
      <c r="F4623"/>
      <c r="G4623"/>
      <c r="H4623"/>
      <c r="I4623"/>
      <c r="J4623"/>
      <c r="K4623"/>
      <c r="L4623"/>
      <c r="M4623" s="2"/>
      <c r="N4623" s="2"/>
      <c r="O4623" s="2"/>
      <c r="P4623" s="2"/>
      <c r="Q4623" s="2"/>
      <c r="R4623" s="2"/>
      <c r="S4623" s="2"/>
      <c r="T4623" s="2"/>
      <c r="U4623" s="2"/>
      <c r="V4623" s="2"/>
    </row>
    <row r="4624" spans="1:22" s="127" customFormat="1" x14ac:dyDescent="0.25">
      <c r="A4624"/>
      <c r="B4624"/>
      <c r="C4624"/>
      <c r="D4624"/>
      <c r="E4624"/>
      <c r="F4624"/>
      <c r="G4624"/>
      <c r="H4624"/>
      <c r="I4624"/>
      <c r="J4624"/>
      <c r="K4624"/>
      <c r="L4624"/>
      <c r="M4624" s="2"/>
      <c r="N4624" s="2"/>
      <c r="O4624" s="2"/>
      <c r="P4624" s="2"/>
      <c r="Q4624" s="2"/>
      <c r="R4624" s="2"/>
      <c r="S4624" s="2"/>
      <c r="T4624" s="2"/>
      <c r="U4624" s="2"/>
      <c r="V4624" s="2"/>
    </row>
    <row r="4625" spans="1:22" s="127" customFormat="1" x14ac:dyDescent="0.25">
      <c r="A4625"/>
      <c r="B4625"/>
      <c r="C4625"/>
      <c r="D4625"/>
      <c r="E4625"/>
      <c r="F4625"/>
      <c r="G4625"/>
      <c r="H4625"/>
      <c r="I4625"/>
      <c r="J4625"/>
      <c r="K4625"/>
      <c r="L4625"/>
      <c r="M4625" s="2"/>
      <c r="N4625" s="2"/>
      <c r="O4625" s="2"/>
      <c r="P4625" s="2"/>
      <c r="Q4625" s="2"/>
      <c r="R4625" s="2"/>
      <c r="S4625" s="2"/>
      <c r="T4625" s="2"/>
      <c r="U4625" s="2"/>
      <c r="V4625" s="2"/>
    </row>
    <row r="4626" spans="1:22" s="127" customFormat="1" x14ac:dyDescent="0.25">
      <c r="A4626"/>
      <c r="B4626"/>
      <c r="C4626"/>
      <c r="D4626"/>
      <c r="E4626"/>
      <c r="F4626"/>
      <c r="G4626"/>
      <c r="H4626"/>
      <c r="I4626"/>
      <c r="J4626"/>
      <c r="K4626"/>
      <c r="L4626"/>
      <c r="M4626" s="2"/>
      <c r="N4626" s="2"/>
      <c r="O4626" s="2"/>
      <c r="P4626" s="2"/>
      <c r="Q4626" s="2"/>
      <c r="R4626" s="2"/>
      <c r="S4626" s="2"/>
      <c r="T4626" s="2"/>
      <c r="U4626" s="2"/>
      <c r="V4626" s="2"/>
    </row>
    <row r="4627" spans="1:22" s="127" customFormat="1" x14ac:dyDescent="0.25">
      <c r="A4627"/>
      <c r="B4627"/>
      <c r="C4627"/>
      <c r="D4627"/>
      <c r="E4627"/>
      <c r="F4627"/>
      <c r="G4627"/>
      <c r="H4627"/>
      <c r="I4627"/>
      <c r="J4627"/>
      <c r="K4627"/>
      <c r="L4627"/>
      <c r="M4627" s="2"/>
      <c r="N4627" s="2"/>
      <c r="O4627" s="2"/>
      <c r="P4627" s="2"/>
      <c r="Q4627" s="2"/>
      <c r="R4627" s="2"/>
      <c r="S4627" s="2"/>
      <c r="T4627" s="2"/>
      <c r="U4627" s="2"/>
      <c r="V4627" s="2"/>
    </row>
    <row r="4628" spans="1:22" s="127" customFormat="1" x14ac:dyDescent="0.25">
      <c r="A4628"/>
      <c r="B4628"/>
      <c r="C4628"/>
      <c r="D4628"/>
      <c r="E4628"/>
      <c r="F4628"/>
      <c r="G4628"/>
      <c r="H4628"/>
      <c r="I4628"/>
      <c r="J4628"/>
      <c r="K4628"/>
      <c r="L4628"/>
      <c r="M4628" s="2"/>
      <c r="N4628" s="2"/>
      <c r="O4628" s="2"/>
      <c r="P4628" s="2"/>
      <c r="Q4628" s="2"/>
      <c r="R4628" s="2"/>
      <c r="S4628" s="2"/>
      <c r="T4628" s="2"/>
      <c r="U4628" s="2"/>
      <c r="V4628" s="2"/>
    </row>
    <row r="4629" spans="1:22" s="127" customFormat="1" x14ac:dyDescent="0.25">
      <c r="A4629"/>
      <c r="B4629"/>
      <c r="C4629"/>
      <c r="D4629"/>
      <c r="E4629"/>
      <c r="F4629"/>
      <c r="G4629"/>
      <c r="H4629"/>
      <c r="I4629"/>
      <c r="J4629"/>
      <c r="K4629"/>
      <c r="L4629"/>
      <c r="M4629" s="2"/>
      <c r="N4629" s="2"/>
      <c r="O4629" s="2"/>
      <c r="P4629" s="2"/>
      <c r="Q4629" s="2"/>
      <c r="R4629" s="2"/>
      <c r="S4629" s="2"/>
      <c r="T4629" s="2"/>
      <c r="U4629" s="2"/>
      <c r="V4629" s="2"/>
    </row>
    <row r="4630" spans="1:22" s="127" customFormat="1" x14ac:dyDescent="0.25">
      <c r="A4630"/>
      <c r="B4630"/>
      <c r="C4630"/>
      <c r="D4630"/>
      <c r="E4630"/>
      <c r="F4630"/>
      <c r="G4630"/>
      <c r="H4630"/>
      <c r="I4630"/>
      <c r="J4630"/>
      <c r="K4630"/>
      <c r="L4630"/>
      <c r="M4630" s="2"/>
      <c r="N4630" s="2"/>
      <c r="O4630" s="2"/>
      <c r="P4630" s="2"/>
      <c r="Q4630" s="2"/>
      <c r="R4630" s="2"/>
      <c r="S4630" s="2"/>
      <c r="T4630" s="2"/>
      <c r="U4630" s="2"/>
      <c r="V4630" s="2"/>
    </row>
    <row r="4631" spans="1:22" s="127" customFormat="1" x14ac:dyDescent="0.25">
      <c r="A4631"/>
      <c r="B4631"/>
      <c r="C4631"/>
      <c r="D4631"/>
      <c r="E4631"/>
      <c r="F4631"/>
      <c r="G4631"/>
      <c r="H4631"/>
      <c r="I4631"/>
      <c r="J4631"/>
      <c r="K4631"/>
      <c r="L4631"/>
      <c r="M4631" s="2"/>
      <c r="N4631" s="2"/>
      <c r="O4631" s="2"/>
      <c r="P4631" s="2"/>
      <c r="Q4631" s="2"/>
      <c r="R4631" s="2"/>
      <c r="S4631" s="2"/>
      <c r="T4631" s="2"/>
      <c r="U4631" s="2"/>
      <c r="V4631" s="2"/>
    </row>
    <row r="4632" spans="1:22" s="127" customFormat="1" x14ac:dyDescent="0.25">
      <c r="A4632"/>
      <c r="B4632"/>
      <c r="C4632"/>
      <c r="D4632"/>
      <c r="E4632"/>
      <c r="F4632"/>
      <c r="G4632"/>
      <c r="H4632"/>
      <c r="I4632"/>
      <c r="J4632"/>
      <c r="K4632"/>
      <c r="L4632"/>
      <c r="M4632" s="2"/>
      <c r="N4632" s="2"/>
      <c r="O4632" s="2"/>
      <c r="P4632" s="2"/>
      <c r="Q4632" s="2"/>
      <c r="R4632" s="2"/>
      <c r="S4632" s="2"/>
      <c r="T4632" s="2"/>
      <c r="U4632" s="2"/>
      <c r="V4632" s="2"/>
    </row>
    <row r="4633" spans="1:22" s="127" customFormat="1" x14ac:dyDescent="0.25">
      <c r="A4633"/>
      <c r="B4633"/>
      <c r="C4633"/>
      <c r="D4633"/>
      <c r="E4633"/>
      <c r="F4633"/>
      <c r="G4633"/>
      <c r="H4633"/>
      <c r="I4633"/>
      <c r="J4633"/>
      <c r="K4633"/>
      <c r="L4633"/>
      <c r="M4633" s="2"/>
      <c r="N4633" s="2"/>
      <c r="O4633" s="2"/>
      <c r="P4633" s="2"/>
      <c r="Q4633" s="2"/>
      <c r="R4633" s="2"/>
      <c r="S4633" s="2"/>
      <c r="T4633" s="2"/>
      <c r="U4633" s="2"/>
      <c r="V4633" s="2"/>
    </row>
    <row r="4634" spans="1:22" s="127" customFormat="1" x14ac:dyDescent="0.25">
      <c r="A4634"/>
      <c r="B4634"/>
      <c r="C4634"/>
      <c r="D4634"/>
      <c r="E4634"/>
      <c r="F4634"/>
      <c r="G4634"/>
      <c r="H4634"/>
      <c r="I4634"/>
      <c r="J4634"/>
      <c r="K4634"/>
      <c r="L4634"/>
      <c r="M4634" s="2"/>
      <c r="N4634" s="2"/>
      <c r="O4634" s="2"/>
      <c r="P4634" s="2"/>
      <c r="Q4634" s="2"/>
      <c r="R4634" s="2"/>
      <c r="S4634" s="2"/>
      <c r="T4634" s="2"/>
      <c r="U4634" s="2"/>
      <c r="V4634" s="2"/>
    </row>
    <row r="4635" spans="1:22" s="127" customFormat="1" x14ac:dyDescent="0.25">
      <c r="A4635"/>
      <c r="B4635"/>
      <c r="C4635"/>
      <c r="D4635"/>
      <c r="E4635"/>
      <c r="F4635"/>
      <c r="G4635"/>
      <c r="H4635"/>
      <c r="I4635"/>
      <c r="J4635"/>
      <c r="K4635"/>
      <c r="L4635"/>
      <c r="M4635" s="2"/>
      <c r="N4635" s="2"/>
      <c r="O4635" s="2"/>
      <c r="P4635" s="2"/>
      <c r="Q4635" s="2"/>
      <c r="R4635" s="2"/>
      <c r="S4635" s="2"/>
      <c r="T4635" s="2"/>
      <c r="U4635" s="2"/>
      <c r="V4635" s="2"/>
    </row>
    <row r="4636" spans="1:22" s="127" customFormat="1" x14ac:dyDescent="0.25">
      <c r="A4636"/>
      <c r="B4636"/>
      <c r="C4636"/>
      <c r="D4636"/>
      <c r="E4636"/>
      <c r="F4636"/>
      <c r="G4636"/>
      <c r="H4636"/>
      <c r="I4636"/>
      <c r="J4636"/>
      <c r="K4636"/>
      <c r="L4636"/>
      <c r="M4636" s="2"/>
      <c r="N4636" s="2"/>
      <c r="O4636" s="2"/>
      <c r="P4636" s="2"/>
      <c r="Q4636" s="2"/>
      <c r="R4636" s="2"/>
      <c r="S4636" s="2"/>
      <c r="T4636" s="2"/>
      <c r="U4636" s="2"/>
      <c r="V4636" s="2"/>
    </row>
    <row r="4637" spans="1:22" s="127" customFormat="1" x14ac:dyDescent="0.25">
      <c r="A4637"/>
      <c r="B4637"/>
      <c r="C4637"/>
      <c r="D4637"/>
      <c r="E4637"/>
      <c r="F4637"/>
      <c r="G4637"/>
      <c r="H4637"/>
      <c r="I4637"/>
      <c r="J4637"/>
      <c r="K4637"/>
      <c r="L4637"/>
      <c r="M4637" s="2"/>
      <c r="N4637" s="2"/>
      <c r="O4637" s="2"/>
      <c r="P4637" s="2"/>
      <c r="Q4637" s="2"/>
      <c r="R4637" s="2"/>
      <c r="S4637" s="2"/>
      <c r="T4637" s="2"/>
      <c r="U4637" s="2"/>
      <c r="V4637" s="2"/>
    </row>
    <row r="4638" spans="1:22" s="127" customFormat="1" x14ac:dyDescent="0.25">
      <c r="A4638"/>
      <c r="B4638"/>
      <c r="C4638"/>
      <c r="D4638"/>
      <c r="E4638"/>
      <c r="F4638"/>
      <c r="G4638"/>
      <c r="H4638"/>
      <c r="I4638"/>
      <c r="J4638"/>
      <c r="K4638"/>
      <c r="L4638"/>
      <c r="M4638" s="2"/>
      <c r="N4638" s="2"/>
      <c r="O4638" s="2"/>
      <c r="P4638" s="2"/>
      <c r="Q4638" s="2"/>
      <c r="R4638" s="2"/>
      <c r="S4638" s="2"/>
      <c r="T4638" s="2"/>
      <c r="U4638" s="2"/>
      <c r="V4638" s="2"/>
    </row>
    <row r="4639" spans="1:22" s="127" customFormat="1" x14ac:dyDescent="0.25">
      <c r="A4639"/>
      <c r="B4639"/>
      <c r="C4639"/>
      <c r="D4639"/>
      <c r="E4639"/>
      <c r="F4639"/>
      <c r="G4639"/>
      <c r="H4639"/>
      <c r="I4639"/>
      <c r="J4639"/>
      <c r="K4639"/>
      <c r="L4639"/>
      <c r="M4639" s="2"/>
      <c r="N4639" s="2"/>
      <c r="O4639" s="2"/>
      <c r="P4639" s="2"/>
      <c r="Q4639" s="2"/>
      <c r="R4639" s="2"/>
      <c r="S4639" s="2"/>
      <c r="T4639" s="2"/>
      <c r="U4639" s="2"/>
      <c r="V4639" s="2"/>
    </row>
    <row r="4640" spans="1:22" s="127" customFormat="1" x14ac:dyDescent="0.25">
      <c r="A4640"/>
      <c r="B4640"/>
      <c r="C4640"/>
      <c r="D4640"/>
      <c r="E4640"/>
      <c r="F4640"/>
      <c r="G4640"/>
      <c r="H4640"/>
      <c r="I4640"/>
      <c r="J4640"/>
      <c r="K4640"/>
      <c r="L4640"/>
      <c r="M4640" s="2"/>
      <c r="N4640" s="2"/>
      <c r="O4640" s="2"/>
      <c r="P4640" s="2"/>
      <c r="Q4640" s="2"/>
      <c r="R4640" s="2"/>
      <c r="S4640" s="2"/>
      <c r="T4640" s="2"/>
      <c r="U4640" s="2"/>
      <c r="V4640" s="2"/>
    </row>
    <row r="4641" spans="1:22" s="127" customFormat="1" x14ac:dyDescent="0.25">
      <c r="A4641"/>
      <c r="B4641"/>
      <c r="C4641"/>
      <c r="D4641"/>
      <c r="E4641"/>
      <c r="F4641"/>
      <c r="G4641"/>
      <c r="H4641"/>
      <c r="I4641"/>
      <c r="J4641"/>
      <c r="K4641"/>
      <c r="L4641"/>
      <c r="M4641" s="2"/>
      <c r="N4641" s="2"/>
      <c r="O4641" s="2"/>
      <c r="P4641" s="2"/>
      <c r="Q4641" s="2"/>
      <c r="R4641" s="2"/>
      <c r="S4641" s="2"/>
      <c r="T4641" s="2"/>
      <c r="U4641" s="2"/>
      <c r="V4641" s="2"/>
    </row>
    <row r="4642" spans="1:22" s="127" customFormat="1" x14ac:dyDescent="0.25">
      <c r="A4642"/>
      <c r="B4642"/>
      <c r="C4642"/>
      <c r="D4642"/>
      <c r="E4642"/>
      <c r="F4642"/>
      <c r="G4642"/>
      <c r="H4642"/>
      <c r="I4642"/>
      <c r="J4642"/>
      <c r="K4642"/>
      <c r="L4642"/>
      <c r="M4642" s="2"/>
      <c r="N4642" s="2"/>
      <c r="O4642" s="2"/>
      <c r="P4642" s="2"/>
      <c r="Q4642" s="2"/>
      <c r="R4642" s="2"/>
      <c r="S4642" s="2"/>
      <c r="T4642" s="2"/>
      <c r="U4642" s="2"/>
      <c r="V4642" s="2"/>
    </row>
    <row r="4643" spans="1:22" s="127" customFormat="1" x14ac:dyDescent="0.25">
      <c r="A4643"/>
      <c r="B4643"/>
      <c r="C4643"/>
      <c r="D4643"/>
      <c r="E4643"/>
      <c r="F4643"/>
      <c r="G4643"/>
      <c r="H4643"/>
      <c r="I4643"/>
      <c r="J4643"/>
      <c r="K4643"/>
      <c r="L4643"/>
      <c r="M4643" s="2"/>
      <c r="N4643" s="2"/>
      <c r="O4643" s="2"/>
      <c r="P4643" s="2"/>
      <c r="Q4643" s="2"/>
      <c r="R4643" s="2"/>
      <c r="S4643" s="2"/>
      <c r="T4643" s="2"/>
      <c r="U4643" s="2"/>
      <c r="V4643" s="2"/>
    </row>
    <row r="4644" spans="1:22" s="127" customFormat="1" x14ac:dyDescent="0.25">
      <c r="A4644"/>
      <c r="B4644"/>
      <c r="C4644"/>
      <c r="D4644"/>
      <c r="E4644"/>
      <c r="F4644"/>
      <c r="G4644"/>
      <c r="H4644"/>
      <c r="I4644"/>
      <c r="J4644"/>
      <c r="K4644"/>
      <c r="L4644"/>
      <c r="M4644" s="2"/>
      <c r="N4644" s="2"/>
      <c r="O4644" s="2"/>
      <c r="P4644" s="2"/>
      <c r="Q4644" s="2"/>
      <c r="R4644" s="2"/>
      <c r="S4644" s="2"/>
      <c r="T4644" s="2"/>
      <c r="U4644" s="2"/>
      <c r="V4644" s="2"/>
    </row>
    <row r="4645" spans="1:22" s="127" customFormat="1" x14ac:dyDescent="0.25">
      <c r="A4645"/>
      <c r="B4645"/>
      <c r="C4645"/>
      <c r="D4645"/>
      <c r="E4645"/>
      <c r="F4645"/>
      <c r="G4645"/>
      <c r="H4645"/>
      <c r="I4645"/>
      <c r="J4645"/>
      <c r="K4645"/>
      <c r="L4645"/>
      <c r="M4645" s="2"/>
      <c r="N4645" s="2"/>
      <c r="O4645" s="2"/>
      <c r="P4645" s="2"/>
      <c r="Q4645" s="2"/>
      <c r="R4645" s="2"/>
      <c r="S4645" s="2"/>
      <c r="T4645" s="2"/>
      <c r="U4645" s="2"/>
      <c r="V4645" s="2"/>
    </row>
    <row r="4646" spans="1:22" s="127" customFormat="1" x14ac:dyDescent="0.25">
      <c r="A4646"/>
      <c r="B4646"/>
      <c r="C4646"/>
      <c r="D4646"/>
      <c r="E4646"/>
      <c r="F4646"/>
      <c r="G4646"/>
      <c r="H4646"/>
      <c r="I4646"/>
      <c r="J4646"/>
      <c r="K4646"/>
      <c r="L4646"/>
      <c r="M4646" s="2"/>
      <c r="N4646" s="2"/>
      <c r="O4646" s="2"/>
      <c r="P4646" s="2"/>
      <c r="Q4646" s="2"/>
      <c r="R4646" s="2"/>
      <c r="S4646" s="2"/>
      <c r="T4646" s="2"/>
      <c r="U4646" s="2"/>
      <c r="V4646" s="2"/>
    </row>
    <row r="4647" spans="1:22" s="127" customFormat="1" x14ac:dyDescent="0.25">
      <c r="A4647"/>
      <c r="B4647"/>
      <c r="C4647"/>
      <c r="D4647"/>
      <c r="E4647"/>
      <c r="F4647"/>
      <c r="G4647"/>
      <c r="H4647"/>
      <c r="I4647"/>
      <c r="J4647"/>
      <c r="K4647"/>
      <c r="L4647"/>
      <c r="M4647" s="2"/>
      <c r="N4647" s="2"/>
      <c r="O4647" s="2"/>
      <c r="P4647" s="2"/>
      <c r="Q4647" s="2"/>
      <c r="R4647" s="2"/>
      <c r="S4647" s="2"/>
      <c r="T4647" s="2"/>
      <c r="U4647" s="2"/>
      <c r="V4647" s="2"/>
    </row>
    <row r="4648" spans="1:22" s="127" customFormat="1" x14ac:dyDescent="0.25">
      <c r="A4648"/>
      <c r="B4648"/>
      <c r="C4648"/>
      <c r="D4648"/>
      <c r="E4648"/>
      <c r="F4648"/>
      <c r="G4648"/>
      <c r="H4648"/>
      <c r="I4648"/>
      <c r="J4648"/>
      <c r="K4648"/>
      <c r="L4648"/>
      <c r="M4648" s="2"/>
      <c r="N4648" s="2"/>
      <c r="O4648" s="2"/>
      <c r="P4648" s="2"/>
      <c r="Q4648" s="2"/>
      <c r="R4648" s="2"/>
      <c r="S4648" s="2"/>
      <c r="T4648" s="2"/>
      <c r="U4648" s="2"/>
      <c r="V4648" s="2"/>
    </row>
    <row r="4649" spans="1:22" s="127" customFormat="1" x14ac:dyDescent="0.25">
      <c r="A4649"/>
      <c r="B4649"/>
      <c r="C4649"/>
      <c r="D4649"/>
      <c r="E4649"/>
      <c r="F4649"/>
      <c r="G4649"/>
      <c r="H4649"/>
      <c r="I4649"/>
      <c r="J4649"/>
      <c r="K4649"/>
      <c r="L4649"/>
      <c r="M4649" s="2"/>
      <c r="N4649" s="2"/>
      <c r="O4649" s="2"/>
      <c r="P4649" s="2"/>
      <c r="Q4649" s="2"/>
      <c r="R4649" s="2"/>
      <c r="S4649" s="2"/>
      <c r="T4649" s="2"/>
      <c r="U4649" s="2"/>
      <c r="V4649" s="2"/>
    </row>
    <row r="4650" spans="1:22" s="127" customFormat="1" x14ac:dyDescent="0.25">
      <c r="A4650"/>
      <c r="B4650"/>
      <c r="C4650"/>
      <c r="D4650"/>
      <c r="E4650"/>
      <c r="F4650"/>
      <c r="G4650"/>
      <c r="H4650"/>
      <c r="I4650"/>
      <c r="J4650"/>
      <c r="K4650"/>
      <c r="L4650"/>
      <c r="M4650" s="2"/>
      <c r="N4650" s="2"/>
      <c r="O4650" s="2"/>
      <c r="P4650" s="2"/>
      <c r="Q4650" s="2"/>
      <c r="R4650" s="2"/>
      <c r="S4650" s="2"/>
      <c r="T4650" s="2"/>
      <c r="U4650" s="2"/>
      <c r="V4650" s="2"/>
    </row>
    <row r="4651" spans="1:22" s="127" customFormat="1" x14ac:dyDescent="0.25">
      <c r="A4651"/>
      <c r="B4651"/>
      <c r="C4651"/>
      <c r="D4651"/>
      <c r="E4651"/>
      <c r="F4651"/>
      <c r="G4651"/>
      <c r="H4651"/>
      <c r="I4651"/>
      <c r="J4651"/>
      <c r="K4651"/>
      <c r="L4651"/>
      <c r="M4651" s="2"/>
      <c r="N4651" s="2"/>
      <c r="O4651" s="2"/>
      <c r="P4651" s="2"/>
      <c r="Q4651" s="2"/>
      <c r="R4651" s="2"/>
      <c r="S4651" s="2"/>
      <c r="T4651" s="2"/>
      <c r="U4651" s="2"/>
      <c r="V4651" s="2"/>
    </row>
    <row r="4652" spans="1:22" s="127" customFormat="1" x14ac:dyDescent="0.25">
      <c r="A4652"/>
      <c r="B4652"/>
      <c r="C4652"/>
      <c r="D4652"/>
      <c r="E4652"/>
      <c r="F4652"/>
      <c r="G4652"/>
      <c r="H4652"/>
      <c r="I4652"/>
      <c r="J4652"/>
      <c r="K4652"/>
      <c r="L4652"/>
      <c r="M4652" s="2"/>
      <c r="N4652" s="2"/>
      <c r="O4652" s="2"/>
      <c r="P4652" s="2"/>
      <c r="Q4652" s="2"/>
      <c r="R4652" s="2"/>
      <c r="S4652" s="2"/>
      <c r="T4652" s="2"/>
      <c r="U4652" s="2"/>
      <c r="V4652" s="2"/>
    </row>
    <row r="4653" spans="1:22" s="127" customFormat="1" x14ac:dyDescent="0.25">
      <c r="A4653"/>
      <c r="B4653"/>
      <c r="C4653"/>
      <c r="D4653"/>
      <c r="E4653"/>
      <c r="F4653"/>
      <c r="G4653"/>
      <c r="H4653"/>
      <c r="I4653"/>
      <c r="J4653"/>
      <c r="K4653"/>
      <c r="L4653"/>
      <c r="M4653" s="2"/>
      <c r="N4653" s="2"/>
      <c r="O4653" s="2"/>
      <c r="P4653" s="2"/>
      <c r="Q4653" s="2"/>
      <c r="R4653" s="2"/>
      <c r="S4653" s="2"/>
      <c r="T4653" s="2"/>
      <c r="U4653" s="2"/>
      <c r="V4653" s="2"/>
    </row>
    <row r="4654" spans="1:22" s="127" customFormat="1" x14ac:dyDescent="0.25">
      <c r="A4654"/>
      <c r="B4654"/>
      <c r="C4654"/>
      <c r="D4654"/>
      <c r="E4654"/>
      <c r="F4654"/>
      <c r="G4654"/>
      <c r="H4654"/>
      <c r="I4654"/>
      <c r="J4654"/>
      <c r="K4654"/>
      <c r="L4654"/>
      <c r="M4654" s="2"/>
      <c r="N4654" s="2"/>
      <c r="O4654" s="2"/>
      <c r="P4654" s="2"/>
      <c r="Q4654" s="2"/>
      <c r="R4654" s="2"/>
      <c r="S4654" s="2"/>
      <c r="T4654" s="2"/>
      <c r="U4654" s="2"/>
      <c r="V4654" s="2"/>
    </row>
    <row r="4655" spans="1:22" s="127" customFormat="1" x14ac:dyDescent="0.25">
      <c r="A4655"/>
      <c r="B4655"/>
      <c r="C4655"/>
      <c r="D4655"/>
      <c r="E4655"/>
      <c r="F4655"/>
      <c r="G4655"/>
      <c r="H4655"/>
      <c r="I4655"/>
      <c r="J4655"/>
      <c r="K4655"/>
      <c r="L4655"/>
      <c r="M4655" s="2"/>
      <c r="N4655" s="2"/>
      <c r="O4655" s="2"/>
      <c r="P4655" s="2"/>
      <c r="Q4655" s="2"/>
      <c r="R4655" s="2"/>
      <c r="S4655" s="2"/>
      <c r="T4655" s="2"/>
      <c r="U4655" s="2"/>
      <c r="V4655" s="2"/>
    </row>
    <row r="4656" spans="1:22" s="127" customFormat="1" x14ac:dyDescent="0.25">
      <c r="A4656"/>
      <c r="B4656"/>
      <c r="C4656"/>
      <c r="D4656"/>
      <c r="E4656"/>
      <c r="F4656"/>
      <c r="G4656"/>
      <c r="H4656"/>
      <c r="I4656"/>
      <c r="J4656"/>
      <c r="K4656"/>
      <c r="L4656"/>
      <c r="M4656" s="2"/>
      <c r="N4656" s="2"/>
      <c r="O4656" s="2"/>
      <c r="P4656" s="2"/>
      <c r="Q4656" s="2"/>
      <c r="R4656" s="2"/>
      <c r="S4656" s="2"/>
      <c r="T4656" s="2"/>
      <c r="U4656" s="2"/>
      <c r="V4656" s="2"/>
    </row>
    <row r="4657" spans="1:22" s="127" customFormat="1" x14ac:dyDescent="0.25">
      <c r="A4657"/>
      <c r="B4657"/>
      <c r="C4657"/>
      <c r="D4657"/>
      <c r="E4657"/>
      <c r="F4657"/>
      <c r="G4657"/>
      <c r="H4657"/>
      <c r="I4657"/>
      <c r="J4657"/>
      <c r="K4657"/>
      <c r="L4657"/>
      <c r="M4657" s="2"/>
      <c r="N4657" s="2"/>
      <c r="O4657" s="2"/>
      <c r="P4657" s="2"/>
      <c r="Q4657" s="2"/>
      <c r="R4657" s="2"/>
      <c r="S4657" s="2"/>
      <c r="T4657" s="2"/>
      <c r="U4657" s="2"/>
      <c r="V4657" s="2"/>
    </row>
    <row r="4658" spans="1:22" s="127" customFormat="1" x14ac:dyDescent="0.25">
      <c r="A4658"/>
      <c r="B4658"/>
      <c r="C4658"/>
      <c r="D4658"/>
      <c r="E4658"/>
      <c r="F4658"/>
      <c r="G4658"/>
      <c r="H4658"/>
      <c r="I4658"/>
      <c r="J4658"/>
      <c r="K4658"/>
      <c r="L4658"/>
      <c r="M4658" s="2"/>
      <c r="N4658" s="2"/>
      <c r="O4658" s="2"/>
      <c r="P4658" s="2"/>
      <c r="Q4658" s="2"/>
      <c r="R4658" s="2"/>
      <c r="S4658" s="2"/>
      <c r="T4658" s="2"/>
      <c r="U4658" s="2"/>
      <c r="V4658" s="2"/>
    </row>
    <row r="4659" spans="1:22" s="127" customFormat="1" x14ac:dyDescent="0.25">
      <c r="A4659"/>
      <c r="B4659"/>
      <c r="C4659"/>
      <c r="D4659"/>
      <c r="E4659"/>
      <c r="F4659"/>
      <c r="G4659"/>
      <c r="H4659"/>
      <c r="I4659"/>
      <c r="J4659"/>
      <c r="K4659"/>
      <c r="L4659"/>
      <c r="M4659" s="2"/>
      <c r="N4659" s="2"/>
      <c r="O4659" s="2"/>
      <c r="P4659" s="2"/>
      <c r="Q4659" s="2"/>
      <c r="R4659" s="2"/>
      <c r="S4659" s="2"/>
      <c r="T4659" s="2"/>
      <c r="U4659" s="2"/>
      <c r="V4659" s="2"/>
    </row>
    <row r="4660" spans="1:22" s="127" customFormat="1" x14ac:dyDescent="0.25">
      <c r="A4660"/>
      <c r="B4660"/>
      <c r="C4660"/>
      <c r="D4660"/>
      <c r="E4660"/>
      <c r="F4660"/>
      <c r="G4660"/>
      <c r="H4660"/>
      <c r="I4660"/>
      <c r="J4660"/>
      <c r="K4660"/>
      <c r="L4660"/>
      <c r="M4660" s="2"/>
      <c r="N4660" s="2"/>
      <c r="O4660" s="2"/>
      <c r="P4660" s="2"/>
      <c r="Q4660" s="2"/>
      <c r="R4660" s="2"/>
      <c r="S4660" s="2"/>
      <c r="T4660" s="2"/>
      <c r="U4660" s="2"/>
      <c r="V4660" s="2"/>
    </row>
    <row r="4661" spans="1:22" s="127" customFormat="1" x14ac:dyDescent="0.25">
      <c r="A4661"/>
      <c r="B4661"/>
      <c r="C4661"/>
      <c r="D4661"/>
      <c r="E4661"/>
      <c r="F4661"/>
      <c r="G4661"/>
      <c r="H4661"/>
      <c r="I4661"/>
      <c r="J4661"/>
      <c r="K4661"/>
      <c r="L4661"/>
      <c r="M4661" s="2"/>
      <c r="N4661" s="2"/>
      <c r="O4661" s="2"/>
      <c r="P4661" s="2"/>
      <c r="Q4661" s="2"/>
      <c r="R4661" s="2"/>
      <c r="S4661" s="2"/>
      <c r="T4661" s="2"/>
      <c r="U4661" s="2"/>
      <c r="V4661" s="2"/>
    </row>
    <row r="4662" spans="1:22" s="127" customFormat="1" x14ac:dyDescent="0.25">
      <c r="A4662"/>
      <c r="B4662"/>
      <c r="C4662"/>
      <c r="D4662"/>
      <c r="E4662"/>
      <c r="F4662"/>
      <c r="G4662"/>
      <c r="H4662"/>
      <c r="I4662"/>
      <c r="J4662"/>
      <c r="K4662"/>
      <c r="L4662"/>
      <c r="M4662" s="2"/>
      <c r="N4662" s="2"/>
      <c r="O4662" s="2"/>
      <c r="P4662" s="2"/>
      <c r="Q4662" s="2"/>
      <c r="R4662" s="2"/>
      <c r="S4662" s="2"/>
      <c r="T4662" s="2"/>
      <c r="U4662" s="2"/>
      <c r="V4662" s="2"/>
    </row>
    <row r="4663" spans="1:22" s="127" customFormat="1" x14ac:dyDescent="0.25">
      <c r="A4663"/>
      <c r="B4663"/>
      <c r="C4663"/>
      <c r="D4663"/>
      <c r="E4663"/>
      <c r="F4663"/>
      <c r="G4663"/>
      <c r="H4663"/>
      <c r="I4663"/>
      <c r="J4663"/>
      <c r="K4663"/>
      <c r="L4663"/>
      <c r="M4663" s="2"/>
      <c r="N4663" s="2"/>
      <c r="O4663" s="2"/>
      <c r="P4663" s="2"/>
      <c r="Q4663" s="2"/>
      <c r="R4663" s="2"/>
      <c r="S4663" s="2"/>
      <c r="T4663" s="2"/>
      <c r="U4663" s="2"/>
      <c r="V4663" s="2"/>
    </row>
    <row r="4664" spans="1:22" s="127" customFormat="1" x14ac:dyDescent="0.25">
      <c r="A4664"/>
      <c r="B4664"/>
      <c r="C4664"/>
      <c r="D4664"/>
      <c r="E4664"/>
      <c r="F4664"/>
      <c r="G4664"/>
      <c r="H4664"/>
      <c r="I4664"/>
      <c r="J4664"/>
      <c r="K4664"/>
      <c r="L4664"/>
      <c r="M4664" s="2"/>
      <c r="N4664" s="2"/>
      <c r="O4664" s="2"/>
      <c r="P4664" s="2"/>
      <c r="Q4664" s="2"/>
      <c r="R4664" s="2"/>
      <c r="S4664" s="2"/>
      <c r="T4664" s="2"/>
      <c r="U4664" s="2"/>
      <c r="V4664" s="2"/>
    </row>
    <row r="4665" spans="1:22" s="127" customFormat="1" x14ac:dyDescent="0.25">
      <c r="A4665"/>
      <c r="B4665"/>
      <c r="C4665"/>
      <c r="D4665"/>
      <c r="E4665"/>
      <c r="F4665"/>
      <c r="G4665"/>
      <c r="H4665"/>
      <c r="I4665"/>
      <c r="J4665"/>
      <c r="K4665"/>
      <c r="L4665"/>
      <c r="M4665" s="2"/>
      <c r="N4665" s="2"/>
      <c r="O4665" s="2"/>
      <c r="P4665" s="2"/>
      <c r="Q4665" s="2"/>
      <c r="R4665" s="2"/>
      <c r="S4665" s="2"/>
      <c r="T4665" s="2"/>
      <c r="U4665" s="2"/>
      <c r="V4665" s="2"/>
    </row>
    <row r="4666" spans="1:22" s="127" customFormat="1" x14ac:dyDescent="0.25">
      <c r="A4666"/>
      <c r="B4666"/>
      <c r="C4666"/>
      <c r="D4666"/>
      <c r="E4666"/>
      <c r="F4666"/>
      <c r="G4666"/>
      <c r="H4666"/>
      <c r="I4666"/>
      <c r="J4666"/>
      <c r="K4666"/>
      <c r="L4666"/>
      <c r="M4666" s="2"/>
      <c r="N4666" s="2"/>
      <c r="O4666" s="2"/>
      <c r="P4666" s="2"/>
      <c r="Q4666" s="2"/>
      <c r="R4666" s="2"/>
      <c r="S4666" s="2"/>
      <c r="T4666" s="2"/>
      <c r="U4666" s="2"/>
      <c r="V4666" s="2"/>
    </row>
    <row r="4667" spans="1:22" s="127" customFormat="1" x14ac:dyDescent="0.25">
      <c r="A4667"/>
      <c r="B4667"/>
      <c r="C4667"/>
      <c r="D4667"/>
      <c r="E4667"/>
      <c r="F4667"/>
      <c r="G4667"/>
      <c r="H4667"/>
      <c r="I4667"/>
      <c r="J4667"/>
      <c r="K4667"/>
      <c r="L4667"/>
      <c r="M4667" s="2"/>
      <c r="N4667" s="2"/>
      <c r="O4667" s="2"/>
      <c r="P4667" s="2"/>
      <c r="Q4667" s="2"/>
      <c r="R4667" s="2"/>
      <c r="S4667" s="2"/>
      <c r="T4667" s="2"/>
      <c r="U4667" s="2"/>
      <c r="V4667" s="2"/>
    </row>
    <row r="4668" spans="1:22" s="127" customFormat="1" x14ac:dyDescent="0.25">
      <c r="A4668"/>
      <c r="B4668"/>
      <c r="C4668"/>
      <c r="D4668"/>
      <c r="E4668"/>
      <c r="F4668"/>
      <c r="G4668"/>
      <c r="H4668"/>
      <c r="I4668"/>
      <c r="J4668"/>
      <c r="K4668"/>
      <c r="L4668"/>
      <c r="M4668" s="2"/>
      <c r="N4668" s="2"/>
      <c r="O4668" s="2"/>
      <c r="P4668" s="2"/>
      <c r="Q4668" s="2"/>
      <c r="R4668" s="2"/>
      <c r="S4668" s="2"/>
      <c r="T4668" s="2"/>
      <c r="U4668" s="2"/>
      <c r="V4668" s="2"/>
    </row>
    <row r="4669" spans="1:22" s="127" customFormat="1" x14ac:dyDescent="0.25">
      <c r="A4669"/>
      <c r="B4669"/>
      <c r="C4669"/>
      <c r="D4669"/>
      <c r="E4669"/>
      <c r="F4669"/>
      <c r="G4669"/>
      <c r="H4669"/>
      <c r="I4669"/>
      <c r="J4669"/>
      <c r="K4669"/>
      <c r="L4669"/>
      <c r="M4669" s="2"/>
      <c r="N4669" s="2"/>
      <c r="O4669" s="2"/>
      <c r="P4669" s="2"/>
      <c r="Q4669" s="2"/>
      <c r="R4669" s="2"/>
      <c r="S4669" s="2"/>
      <c r="T4669" s="2"/>
      <c r="U4669" s="2"/>
      <c r="V4669" s="2"/>
    </row>
    <row r="4670" spans="1:22" s="127" customFormat="1" x14ac:dyDescent="0.25">
      <c r="A4670"/>
      <c r="B4670"/>
      <c r="C4670"/>
      <c r="D4670"/>
      <c r="E4670"/>
      <c r="F4670"/>
      <c r="G4670"/>
      <c r="H4670"/>
      <c r="I4670"/>
      <c r="J4670"/>
      <c r="K4670"/>
      <c r="L4670"/>
      <c r="M4670" s="2"/>
      <c r="N4670" s="2"/>
      <c r="O4670" s="2"/>
      <c r="P4670" s="2"/>
      <c r="Q4670" s="2"/>
      <c r="R4670" s="2"/>
      <c r="S4670" s="2"/>
      <c r="T4670" s="2"/>
      <c r="U4670" s="2"/>
      <c r="V4670" s="2"/>
    </row>
    <row r="4671" spans="1:22" s="127" customFormat="1" x14ac:dyDescent="0.25">
      <c r="A4671"/>
      <c r="B4671"/>
      <c r="C4671"/>
      <c r="D4671"/>
      <c r="E4671"/>
      <c r="F4671"/>
      <c r="G4671"/>
      <c r="H4671"/>
      <c r="I4671"/>
      <c r="J4671"/>
      <c r="K4671"/>
      <c r="L4671"/>
      <c r="M4671" s="2"/>
      <c r="N4671" s="2"/>
      <c r="O4671" s="2"/>
      <c r="P4671" s="2"/>
      <c r="Q4671" s="2"/>
      <c r="R4671" s="2"/>
      <c r="S4671" s="2"/>
      <c r="T4671" s="2"/>
      <c r="U4671" s="2"/>
      <c r="V4671" s="2"/>
    </row>
    <row r="4672" spans="1:22" s="127" customFormat="1" x14ac:dyDescent="0.25">
      <c r="A4672"/>
      <c r="B4672"/>
      <c r="C4672"/>
      <c r="D4672"/>
      <c r="E4672"/>
      <c r="F4672"/>
      <c r="G4672"/>
      <c r="H4672"/>
      <c r="I4672"/>
      <c r="J4672"/>
      <c r="K4672"/>
      <c r="L4672"/>
      <c r="M4672" s="2"/>
      <c r="N4672" s="2"/>
      <c r="O4672" s="2"/>
      <c r="P4672" s="2"/>
      <c r="Q4672" s="2"/>
      <c r="R4672" s="2"/>
      <c r="S4672" s="2"/>
      <c r="T4672" s="2"/>
      <c r="U4672" s="2"/>
      <c r="V4672" s="2"/>
    </row>
    <row r="4673" spans="1:22" s="127" customFormat="1" x14ac:dyDescent="0.25">
      <c r="A4673"/>
      <c r="B4673"/>
      <c r="C4673"/>
      <c r="D4673"/>
      <c r="E4673"/>
      <c r="F4673"/>
      <c r="G4673"/>
      <c r="H4673"/>
      <c r="I4673"/>
      <c r="J4673"/>
      <c r="K4673"/>
      <c r="L4673"/>
      <c r="M4673" s="2"/>
      <c r="N4673" s="2"/>
      <c r="O4673" s="2"/>
      <c r="P4673" s="2"/>
      <c r="Q4673" s="2"/>
      <c r="R4673" s="2"/>
      <c r="S4673" s="2"/>
      <c r="T4673" s="2"/>
      <c r="U4673" s="2"/>
      <c r="V4673" s="2"/>
    </row>
    <row r="4674" spans="1:22" s="127" customFormat="1" x14ac:dyDescent="0.25">
      <c r="A4674"/>
      <c r="B4674"/>
      <c r="C4674"/>
      <c r="D4674"/>
      <c r="E4674"/>
      <c r="F4674"/>
      <c r="G4674"/>
      <c r="H4674"/>
      <c r="I4674"/>
      <c r="J4674"/>
      <c r="K4674"/>
      <c r="L4674"/>
      <c r="M4674" s="2"/>
      <c r="N4674" s="2"/>
      <c r="O4674" s="2"/>
      <c r="P4674" s="2"/>
      <c r="Q4674" s="2"/>
      <c r="R4674" s="2"/>
      <c r="S4674" s="2"/>
      <c r="T4674" s="2"/>
      <c r="U4674" s="2"/>
      <c r="V4674" s="2"/>
    </row>
    <row r="4675" spans="1:22" s="127" customFormat="1" x14ac:dyDescent="0.25">
      <c r="A4675"/>
      <c r="B4675"/>
      <c r="C4675"/>
      <c r="D4675"/>
      <c r="E4675"/>
      <c r="F4675"/>
      <c r="G4675"/>
      <c r="H4675"/>
      <c r="I4675"/>
      <c r="J4675"/>
      <c r="K4675"/>
      <c r="L4675"/>
      <c r="M4675" s="2"/>
      <c r="N4675" s="2"/>
      <c r="O4675" s="2"/>
      <c r="P4675" s="2"/>
      <c r="Q4675" s="2"/>
      <c r="R4675" s="2"/>
      <c r="S4675" s="2"/>
      <c r="T4675" s="2"/>
      <c r="U4675" s="2"/>
      <c r="V4675" s="2"/>
    </row>
    <row r="4676" spans="1:22" s="127" customFormat="1" x14ac:dyDescent="0.25">
      <c r="A4676"/>
      <c r="B4676"/>
      <c r="C4676"/>
      <c r="D4676"/>
      <c r="E4676"/>
      <c r="F4676"/>
      <c r="G4676"/>
      <c r="H4676"/>
      <c r="I4676"/>
      <c r="J4676"/>
      <c r="K4676"/>
      <c r="L4676"/>
      <c r="M4676" s="2"/>
      <c r="N4676" s="2"/>
      <c r="O4676" s="2"/>
      <c r="P4676" s="2"/>
      <c r="Q4676" s="2"/>
      <c r="R4676" s="2"/>
      <c r="S4676" s="2"/>
      <c r="T4676" s="2"/>
      <c r="U4676" s="2"/>
      <c r="V4676" s="2"/>
    </row>
    <row r="4677" spans="1:22" s="127" customFormat="1" x14ac:dyDescent="0.25">
      <c r="A4677"/>
      <c r="B4677"/>
      <c r="C4677"/>
      <c r="D4677"/>
      <c r="E4677"/>
      <c r="F4677"/>
      <c r="G4677"/>
      <c r="H4677"/>
      <c r="I4677"/>
      <c r="J4677"/>
      <c r="K4677"/>
      <c r="L4677"/>
      <c r="M4677" s="2"/>
      <c r="N4677" s="2"/>
      <c r="O4677" s="2"/>
      <c r="P4677" s="2"/>
      <c r="Q4677" s="2"/>
      <c r="R4677" s="2"/>
      <c r="S4677" s="2"/>
      <c r="T4677" s="2"/>
      <c r="U4677" s="2"/>
      <c r="V4677" s="2"/>
    </row>
    <row r="4678" spans="1:22" s="127" customFormat="1" x14ac:dyDescent="0.25">
      <c r="A4678"/>
      <c r="B4678"/>
      <c r="C4678"/>
      <c r="D4678"/>
      <c r="E4678"/>
      <c r="F4678"/>
      <c r="G4678"/>
      <c r="H4678"/>
      <c r="I4678"/>
      <c r="J4678"/>
      <c r="K4678"/>
      <c r="L4678"/>
      <c r="M4678" s="2"/>
      <c r="N4678" s="2"/>
      <c r="O4678" s="2"/>
      <c r="P4678" s="2"/>
      <c r="Q4678" s="2"/>
      <c r="R4678" s="2"/>
      <c r="S4678" s="2"/>
      <c r="T4678" s="2"/>
      <c r="U4678" s="2"/>
      <c r="V4678" s="2"/>
    </row>
    <row r="4679" spans="1:22" s="127" customFormat="1" x14ac:dyDescent="0.25">
      <c r="A4679"/>
      <c r="B4679"/>
      <c r="C4679"/>
      <c r="D4679"/>
      <c r="E4679"/>
      <c r="F4679"/>
      <c r="G4679"/>
      <c r="H4679"/>
      <c r="I4679"/>
      <c r="J4679"/>
      <c r="K4679"/>
      <c r="L4679"/>
      <c r="M4679" s="2"/>
      <c r="N4679" s="2"/>
      <c r="O4679" s="2"/>
      <c r="P4679" s="2"/>
      <c r="Q4679" s="2"/>
      <c r="R4679" s="2"/>
      <c r="S4679" s="2"/>
      <c r="T4679" s="2"/>
      <c r="U4679" s="2"/>
      <c r="V4679" s="2"/>
    </row>
    <row r="4680" spans="1:22" s="127" customFormat="1" x14ac:dyDescent="0.25">
      <c r="A4680"/>
      <c r="B4680"/>
      <c r="C4680"/>
      <c r="D4680"/>
      <c r="E4680"/>
      <c r="F4680"/>
      <c r="G4680"/>
      <c r="H4680"/>
      <c r="I4680"/>
      <c r="J4680"/>
      <c r="K4680"/>
      <c r="L4680"/>
      <c r="M4680" s="2"/>
      <c r="N4680" s="2"/>
      <c r="O4680" s="2"/>
      <c r="P4680" s="2"/>
      <c r="Q4680" s="2"/>
      <c r="R4680" s="2"/>
      <c r="S4680" s="2"/>
      <c r="T4680" s="2"/>
      <c r="U4680" s="2"/>
      <c r="V4680" s="2"/>
    </row>
    <row r="4681" spans="1:22" s="127" customFormat="1" x14ac:dyDescent="0.25">
      <c r="A4681"/>
      <c r="B4681"/>
      <c r="C4681"/>
      <c r="D4681"/>
      <c r="E4681"/>
      <c r="F4681"/>
      <c r="G4681"/>
      <c r="H4681"/>
      <c r="I4681"/>
      <c r="J4681"/>
      <c r="K4681"/>
      <c r="L4681"/>
      <c r="M4681" s="2"/>
      <c r="N4681" s="2"/>
      <c r="O4681" s="2"/>
      <c r="P4681" s="2"/>
      <c r="Q4681" s="2"/>
      <c r="R4681" s="2"/>
      <c r="S4681" s="2"/>
      <c r="T4681" s="2"/>
      <c r="U4681" s="2"/>
      <c r="V4681" s="2"/>
    </row>
    <row r="4682" spans="1:22" s="127" customFormat="1" x14ac:dyDescent="0.25">
      <c r="A4682"/>
      <c r="B4682"/>
      <c r="C4682"/>
      <c r="D4682"/>
      <c r="E4682"/>
      <c r="F4682"/>
      <c r="G4682"/>
      <c r="H4682"/>
      <c r="I4682"/>
      <c r="J4682"/>
      <c r="K4682"/>
      <c r="L4682"/>
      <c r="M4682" s="2"/>
      <c r="N4682" s="2"/>
      <c r="O4682" s="2"/>
      <c r="P4682" s="2"/>
      <c r="Q4682" s="2"/>
      <c r="R4682" s="2"/>
      <c r="S4682" s="2"/>
      <c r="T4682" s="2"/>
      <c r="U4682" s="2"/>
      <c r="V4682" s="2"/>
    </row>
    <row r="4683" spans="1:22" s="127" customFormat="1" x14ac:dyDescent="0.25">
      <c r="A4683"/>
      <c r="B4683"/>
      <c r="C4683"/>
      <c r="D4683"/>
      <c r="E4683"/>
      <c r="F4683"/>
      <c r="G4683"/>
      <c r="H4683"/>
      <c r="I4683"/>
      <c r="J4683"/>
      <c r="K4683"/>
      <c r="L4683"/>
      <c r="M4683" s="2"/>
      <c r="N4683" s="2"/>
      <c r="O4683" s="2"/>
      <c r="P4683" s="2"/>
      <c r="Q4683" s="2"/>
      <c r="R4683" s="2"/>
      <c r="S4683" s="2"/>
      <c r="T4683" s="2"/>
      <c r="U4683" s="2"/>
      <c r="V4683" s="2"/>
    </row>
    <row r="4684" spans="1:22" s="127" customFormat="1" x14ac:dyDescent="0.25">
      <c r="A4684"/>
      <c r="B4684"/>
      <c r="C4684"/>
      <c r="D4684"/>
      <c r="E4684"/>
      <c r="F4684"/>
      <c r="G4684"/>
      <c r="H4684"/>
      <c r="I4684"/>
      <c r="J4684"/>
      <c r="K4684"/>
      <c r="L4684"/>
      <c r="M4684" s="2"/>
      <c r="N4684" s="2"/>
      <c r="O4684" s="2"/>
      <c r="P4684" s="2"/>
      <c r="Q4684" s="2"/>
      <c r="R4684" s="2"/>
      <c r="S4684" s="2"/>
      <c r="T4684" s="2"/>
      <c r="U4684" s="2"/>
      <c r="V4684" s="2"/>
    </row>
    <row r="4685" spans="1:22" s="127" customFormat="1" x14ac:dyDescent="0.25">
      <c r="A4685"/>
      <c r="B4685"/>
      <c r="C4685"/>
      <c r="D4685"/>
      <c r="E4685"/>
      <c r="F4685"/>
      <c r="G4685"/>
      <c r="H4685"/>
      <c r="I4685"/>
      <c r="J4685"/>
      <c r="K4685"/>
      <c r="L4685"/>
      <c r="M4685" s="2"/>
      <c r="N4685" s="2"/>
      <c r="O4685" s="2"/>
      <c r="P4685" s="2"/>
      <c r="Q4685" s="2"/>
      <c r="R4685" s="2"/>
      <c r="S4685" s="2"/>
      <c r="T4685" s="2"/>
      <c r="U4685" s="2"/>
      <c r="V4685" s="2"/>
    </row>
    <row r="4686" spans="1:22" s="127" customFormat="1" x14ac:dyDescent="0.25">
      <c r="A4686"/>
      <c r="B4686"/>
      <c r="C4686"/>
      <c r="D4686"/>
      <c r="E4686"/>
      <c r="F4686"/>
      <c r="G4686"/>
      <c r="H4686"/>
      <c r="I4686"/>
      <c r="J4686"/>
      <c r="K4686"/>
      <c r="L4686"/>
      <c r="M4686" s="2"/>
      <c r="N4686" s="2"/>
      <c r="O4686" s="2"/>
      <c r="P4686" s="2"/>
      <c r="Q4686" s="2"/>
      <c r="R4686" s="2"/>
      <c r="S4686" s="2"/>
      <c r="T4686" s="2"/>
      <c r="U4686" s="2"/>
      <c r="V4686" s="2"/>
    </row>
    <row r="4687" spans="1:22" s="127" customFormat="1" x14ac:dyDescent="0.25">
      <c r="A4687"/>
      <c r="B4687"/>
      <c r="C4687"/>
      <c r="D4687"/>
      <c r="E4687"/>
      <c r="F4687"/>
      <c r="G4687"/>
      <c r="H4687"/>
      <c r="I4687"/>
      <c r="J4687"/>
      <c r="K4687"/>
      <c r="L4687"/>
      <c r="M4687" s="2"/>
      <c r="N4687" s="2"/>
      <c r="O4687" s="2"/>
      <c r="P4687" s="2"/>
      <c r="Q4687" s="2"/>
      <c r="R4687" s="2"/>
      <c r="S4687" s="2"/>
      <c r="T4687" s="2"/>
      <c r="U4687" s="2"/>
      <c r="V4687" s="2"/>
    </row>
    <row r="4688" spans="1:22" s="127" customFormat="1" x14ac:dyDescent="0.25">
      <c r="A4688"/>
      <c r="B4688"/>
      <c r="C4688"/>
      <c r="D4688"/>
      <c r="E4688"/>
      <c r="F4688"/>
      <c r="G4688"/>
      <c r="H4688"/>
      <c r="I4688"/>
      <c r="J4688"/>
      <c r="K4688"/>
      <c r="L4688"/>
      <c r="M4688" s="2"/>
      <c r="N4688" s="2"/>
      <c r="O4688" s="2"/>
      <c r="P4688" s="2"/>
      <c r="Q4688" s="2"/>
      <c r="R4688" s="2"/>
      <c r="S4688" s="2"/>
      <c r="T4688" s="2"/>
      <c r="U4688" s="2"/>
      <c r="V4688" s="2"/>
    </row>
    <row r="4689" spans="1:22" s="127" customFormat="1" x14ac:dyDescent="0.25">
      <c r="A4689"/>
      <c r="B4689"/>
      <c r="C4689"/>
      <c r="D4689"/>
      <c r="E4689"/>
      <c r="F4689"/>
      <c r="G4689"/>
      <c r="H4689"/>
      <c r="I4689"/>
      <c r="J4689"/>
      <c r="K4689"/>
      <c r="L4689"/>
      <c r="M4689" s="2"/>
      <c r="N4689" s="2"/>
      <c r="O4689" s="2"/>
      <c r="P4689" s="2"/>
      <c r="Q4689" s="2"/>
      <c r="R4689" s="2"/>
      <c r="S4689" s="2"/>
      <c r="T4689" s="2"/>
      <c r="U4689" s="2"/>
      <c r="V4689" s="2"/>
    </row>
    <row r="4690" spans="1:22" s="127" customFormat="1" x14ac:dyDescent="0.25">
      <c r="A4690"/>
      <c r="B4690"/>
      <c r="C4690"/>
      <c r="D4690"/>
      <c r="E4690"/>
      <c r="F4690"/>
      <c r="G4690"/>
      <c r="H4690"/>
      <c r="I4690"/>
      <c r="J4690"/>
      <c r="K4690"/>
      <c r="L4690"/>
      <c r="M4690" s="2"/>
      <c r="N4690" s="2"/>
      <c r="O4690" s="2"/>
      <c r="P4690" s="2"/>
      <c r="Q4690" s="2"/>
      <c r="R4690" s="2"/>
      <c r="S4690" s="2"/>
      <c r="T4690" s="2"/>
      <c r="U4690" s="2"/>
      <c r="V4690" s="2"/>
    </row>
    <row r="4691" spans="1:22" s="127" customFormat="1" x14ac:dyDescent="0.25">
      <c r="A4691"/>
      <c r="B4691"/>
      <c r="C4691"/>
      <c r="D4691"/>
      <c r="E4691"/>
      <c r="F4691"/>
      <c r="G4691"/>
      <c r="H4691"/>
      <c r="I4691"/>
      <c r="J4691"/>
      <c r="K4691"/>
      <c r="L4691"/>
      <c r="M4691" s="2"/>
      <c r="N4691" s="2"/>
      <c r="O4691" s="2"/>
      <c r="P4691" s="2"/>
      <c r="Q4691" s="2"/>
      <c r="R4691" s="2"/>
      <c r="S4691" s="2"/>
      <c r="T4691" s="2"/>
      <c r="U4691" s="2"/>
      <c r="V4691" s="2"/>
    </row>
    <row r="4692" spans="1:22" s="127" customFormat="1" x14ac:dyDescent="0.25">
      <c r="A4692"/>
      <c r="B4692"/>
      <c r="C4692"/>
      <c r="D4692"/>
      <c r="E4692"/>
      <c r="F4692"/>
      <c r="G4692"/>
      <c r="H4692"/>
      <c r="I4692"/>
      <c r="J4692"/>
      <c r="K4692"/>
      <c r="L4692"/>
      <c r="M4692" s="2"/>
      <c r="N4692" s="2"/>
      <c r="O4692" s="2"/>
      <c r="P4692" s="2"/>
      <c r="Q4692" s="2"/>
      <c r="R4692" s="2"/>
      <c r="S4692" s="2"/>
      <c r="T4692" s="2"/>
      <c r="U4692" s="2"/>
      <c r="V4692" s="2"/>
    </row>
    <row r="4693" spans="1:22" s="127" customFormat="1" x14ac:dyDescent="0.25">
      <c r="A4693"/>
      <c r="B4693"/>
      <c r="C4693"/>
      <c r="D4693"/>
      <c r="E4693"/>
      <c r="F4693"/>
      <c r="G4693"/>
      <c r="H4693"/>
      <c r="I4693"/>
      <c r="J4693"/>
      <c r="K4693"/>
      <c r="L4693"/>
      <c r="M4693" s="2"/>
      <c r="N4693" s="2"/>
      <c r="O4693" s="2"/>
      <c r="P4693" s="2"/>
      <c r="Q4693" s="2"/>
      <c r="R4693" s="2"/>
      <c r="S4693" s="2"/>
      <c r="T4693" s="2"/>
      <c r="U4693" s="2"/>
      <c r="V4693" s="2"/>
    </row>
    <row r="4694" spans="1:22" s="127" customFormat="1" x14ac:dyDescent="0.25">
      <c r="A4694"/>
      <c r="B4694"/>
      <c r="C4694"/>
      <c r="D4694"/>
      <c r="E4694"/>
      <c r="F4694"/>
      <c r="G4694"/>
      <c r="H4694"/>
      <c r="I4694"/>
      <c r="J4694"/>
      <c r="K4694"/>
      <c r="L4694"/>
      <c r="M4694" s="2"/>
      <c r="N4694" s="2"/>
      <c r="O4694" s="2"/>
      <c r="P4694" s="2"/>
      <c r="Q4694" s="2"/>
      <c r="R4694" s="2"/>
      <c r="S4694" s="2"/>
      <c r="T4694" s="2"/>
      <c r="U4694" s="2"/>
      <c r="V4694" s="2"/>
    </row>
    <row r="4695" spans="1:22" s="127" customFormat="1" x14ac:dyDescent="0.25">
      <c r="A4695"/>
      <c r="B4695"/>
      <c r="C4695"/>
      <c r="D4695"/>
      <c r="E4695"/>
      <c r="F4695"/>
      <c r="G4695"/>
      <c r="H4695"/>
      <c r="I4695"/>
      <c r="J4695"/>
      <c r="K4695"/>
      <c r="L4695"/>
      <c r="M4695" s="2"/>
      <c r="N4695" s="2"/>
      <c r="O4695" s="2"/>
      <c r="P4695" s="2"/>
      <c r="Q4695" s="2"/>
      <c r="R4695" s="2"/>
      <c r="S4695" s="2"/>
      <c r="T4695" s="2"/>
      <c r="U4695" s="2"/>
      <c r="V4695" s="2"/>
    </row>
    <row r="4696" spans="1:22" s="127" customFormat="1" x14ac:dyDescent="0.25">
      <c r="A4696"/>
      <c r="B4696"/>
      <c r="C4696"/>
      <c r="D4696"/>
      <c r="E4696"/>
      <c r="F4696"/>
      <c r="G4696"/>
      <c r="H4696"/>
      <c r="I4696"/>
      <c r="J4696"/>
      <c r="K4696"/>
      <c r="L4696"/>
      <c r="M4696" s="2"/>
      <c r="N4696" s="2"/>
      <c r="O4696" s="2"/>
      <c r="P4696" s="2"/>
      <c r="Q4696" s="2"/>
      <c r="R4696" s="2"/>
      <c r="S4696" s="2"/>
      <c r="T4696" s="2"/>
      <c r="U4696" s="2"/>
      <c r="V4696" s="2"/>
    </row>
    <row r="4697" spans="1:22" s="127" customFormat="1" x14ac:dyDescent="0.25">
      <c r="A4697"/>
      <c r="B4697"/>
      <c r="C4697"/>
      <c r="D4697"/>
      <c r="E4697"/>
      <c r="F4697"/>
      <c r="G4697"/>
      <c r="H4697"/>
      <c r="I4697"/>
      <c r="J4697"/>
      <c r="K4697"/>
      <c r="L4697"/>
      <c r="M4697" s="2"/>
      <c r="N4697" s="2"/>
      <c r="O4697" s="2"/>
      <c r="P4697" s="2"/>
      <c r="Q4697" s="2"/>
      <c r="R4697" s="2"/>
      <c r="S4697" s="2"/>
      <c r="T4697" s="2"/>
      <c r="U4697" s="2"/>
      <c r="V4697" s="2"/>
    </row>
    <row r="4698" spans="1:22" s="127" customFormat="1" x14ac:dyDescent="0.25">
      <c r="A4698"/>
      <c r="B4698"/>
      <c r="C4698"/>
      <c r="D4698"/>
      <c r="E4698"/>
      <c r="F4698"/>
      <c r="G4698"/>
      <c r="H4698"/>
      <c r="I4698"/>
      <c r="J4698"/>
      <c r="K4698"/>
      <c r="L4698"/>
      <c r="M4698" s="2"/>
      <c r="N4698" s="2"/>
      <c r="O4698" s="2"/>
      <c r="P4698" s="2"/>
      <c r="Q4698" s="2"/>
      <c r="R4698" s="2"/>
      <c r="S4698" s="2"/>
      <c r="T4698" s="2"/>
      <c r="U4698" s="2"/>
      <c r="V4698" s="2"/>
    </row>
    <row r="4699" spans="1:22" s="127" customFormat="1" x14ac:dyDescent="0.25">
      <c r="A4699"/>
      <c r="B4699"/>
      <c r="C4699"/>
      <c r="D4699"/>
      <c r="E4699"/>
      <c r="F4699"/>
      <c r="G4699"/>
      <c r="H4699"/>
      <c r="I4699"/>
      <c r="J4699"/>
      <c r="K4699"/>
      <c r="L4699"/>
      <c r="M4699" s="2"/>
      <c r="N4699" s="2"/>
      <c r="O4699" s="2"/>
      <c r="P4699" s="2"/>
      <c r="Q4699" s="2"/>
      <c r="R4699" s="2"/>
      <c r="S4699" s="2"/>
      <c r="T4699" s="2"/>
      <c r="U4699" s="2"/>
      <c r="V4699" s="2"/>
    </row>
    <row r="4700" spans="1:22" s="127" customFormat="1" x14ac:dyDescent="0.25">
      <c r="A4700"/>
      <c r="B4700"/>
      <c r="C4700"/>
      <c r="D4700"/>
      <c r="E4700"/>
      <c r="F4700"/>
      <c r="G4700"/>
      <c r="H4700"/>
      <c r="I4700"/>
      <c r="J4700"/>
      <c r="K4700"/>
      <c r="L4700"/>
      <c r="M4700" s="2"/>
      <c r="N4700" s="2"/>
      <c r="O4700" s="2"/>
      <c r="P4700" s="2"/>
      <c r="Q4700" s="2"/>
      <c r="R4700" s="2"/>
      <c r="S4700" s="2"/>
      <c r="T4700" s="2"/>
      <c r="U4700" s="2"/>
      <c r="V4700" s="2"/>
    </row>
    <row r="4701" spans="1:22" s="127" customFormat="1" x14ac:dyDescent="0.25">
      <c r="A4701"/>
      <c r="B4701"/>
      <c r="C4701"/>
      <c r="D4701"/>
      <c r="E4701"/>
      <c r="F4701"/>
      <c r="G4701"/>
      <c r="H4701"/>
      <c r="I4701"/>
      <c r="J4701"/>
      <c r="K4701"/>
      <c r="L4701"/>
      <c r="M4701" s="2"/>
      <c r="N4701" s="2"/>
      <c r="O4701" s="2"/>
      <c r="P4701" s="2"/>
      <c r="Q4701" s="2"/>
      <c r="R4701" s="2"/>
      <c r="S4701" s="2"/>
      <c r="T4701" s="2"/>
      <c r="U4701" s="2"/>
      <c r="V4701" s="2"/>
    </row>
    <row r="4702" spans="1:22" s="127" customFormat="1" x14ac:dyDescent="0.25">
      <c r="A4702"/>
      <c r="B4702"/>
      <c r="C4702"/>
      <c r="D4702"/>
      <c r="E4702"/>
      <c r="F4702"/>
      <c r="G4702"/>
      <c r="H4702"/>
      <c r="I4702"/>
      <c r="J4702"/>
      <c r="K4702"/>
      <c r="L4702"/>
      <c r="M4702" s="2"/>
      <c r="N4702" s="2"/>
      <c r="O4702" s="2"/>
      <c r="P4702" s="2"/>
      <c r="Q4702" s="2"/>
      <c r="R4702" s="2"/>
      <c r="S4702" s="2"/>
      <c r="T4702" s="2"/>
      <c r="U4702" s="2"/>
      <c r="V4702" s="2"/>
    </row>
    <row r="4703" spans="1:22" s="127" customFormat="1" x14ac:dyDescent="0.25">
      <c r="A4703"/>
      <c r="B4703"/>
      <c r="C4703"/>
      <c r="D4703"/>
      <c r="E4703"/>
      <c r="F4703"/>
      <c r="G4703"/>
      <c r="H4703"/>
      <c r="I4703"/>
      <c r="J4703"/>
      <c r="K4703"/>
      <c r="L4703"/>
      <c r="M4703" s="2"/>
      <c r="N4703" s="2"/>
      <c r="O4703" s="2"/>
      <c r="P4703" s="2"/>
      <c r="Q4703" s="2"/>
      <c r="R4703" s="2"/>
      <c r="S4703" s="2"/>
      <c r="T4703" s="2"/>
      <c r="U4703" s="2"/>
      <c r="V4703" s="2"/>
    </row>
    <row r="4704" spans="1:22" s="127" customFormat="1" x14ac:dyDescent="0.25">
      <c r="A4704"/>
      <c r="B4704"/>
      <c r="C4704"/>
      <c r="D4704"/>
      <c r="E4704"/>
      <c r="F4704"/>
      <c r="G4704"/>
      <c r="H4704"/>
      <c r="I4704"/>
      <c r="J4704"/>
      <c r="K4704"/>
      <c r="L4704"/>
      <c r="M4704" s="2"/>
      <c r="N4704" s="2"/>
      <c r="O4704" s="2"/>
      <c r="P4704" s="2"/>
      <c r="Q4704" s="2"/>
      <c r="R4704" s="2"/>
      <c r="S4704" s="2"/>
      <c r="T4704" s="2"/>
      <c r="U4704" s="2"/>
      <c r="V4704" s="2"/>
    </row>
    <row r="4705" spans="1:22" s="127" customFormat="1" x14ac:dyDescent="0.25">
      <c r="A4705"/>
      <c r="B4705"/>
      <c r="C4705"/>
      <c r="D4705"/>
      <c r="E4705"/>
      <c r="F4705"/>
      <c r="G4705"/>
      <c r="H4705"/>
      <c r="I4705"/>
      <c r="J4705"/>
      <c r="K4705"/>
      <c r="L4705"/>
      <c r="M4705" s="2"/>
      <c r="N4705" s="2"/>
      <c r="O4705" s="2"/>
      <c r="P4705" s="2"/>
      <c r="Q4705" s="2"/>
      <c r="R4705" s="2"/>
      <c r="S4705" s="2"/>
      <c r="T4705" s="2"/>
      <c r="U4705" s="2"/>
      <c r="V4705" s="2"/>
    </row>
    <row r="4706" spans="1:22" s="127" customFormat="1" x14ac:dyDescent="0.25">
      <c r="A4706"/>
      <c r="B4706"/>
      <c r="C4706"/>
      <c r="D4706"/>
      <c r="E4706"/>
      <c r="F4706"/>
      <c r="G4706"/>
      <c r="H4706"/>
      <c r="I4706"/>
      <c r="J4706"/>
      <c r="K4706"/>
      <c r="L4706"/>
      <c r="M4706" s="2"/>
      <c r="N4706" s="2"/>
      <c r="O4706" s="2"/>
      <c r="P4706" s="2"/>
      <c r="Q4706" s="2"/>
      <c r="R4706" s="2"/>
      <c r="S4706" s="2"/>
      <c r="T4706" s="2"/>
      <c r="U4706" s="2"/>
      <c r="V4706" s="2"/>
    </row>
    <row r="4707" spans="1:22" s="127" customFormat="1" x14ac:dyDescent="0.25">
      <c r="A4707"/>
      <c r="B4707"/>
      <c r="C4707"/>
      <c r="D4707"/>
      <c r="E4707"/>
      <c r="F4707"/>
      <c r="G4707"/>
      <c r="H4707"/>
      <c r="I4707"/>
      <c r="J4707"/>
      <c r="K4707"/>
      <c r="L4707"/>
      <c r="M4707" s="2"/>
      <c r="N4707" s="2"/>
      <c r="O4707" s="2"/>
      <c r="P4707" s="2"/>
      <c r="Q4707" s="2"/>
      <c r="R4707" s="2"/>
      <c r="S4707" s="2"/>
      <c r="T4707" s="2"/>
      <c r="U4707" s="2"/>
      <c r="V4707" s="2"/>
    </row>
    <row r="4708" spans="1:22" s="127" customFormat="1" x14ac:dyDescent="0.25">
      <c r="A4708"/>
      <c r="B4708"/>
      <c r="C4708"/>
      <c r="D4708"/>
      <c r="E4708"/>
      <c r="F4708"/>
      <c r="G4708"/>
      <c r="H4708"/>
      <c r="I4708"/>
      <c r="J4708"/>
      <c r="K4708"/>
      <c r="L4708"/>
      <c r="M4708" s="2"/>
      <c r="N4708" s="2"/>
      <c r="O4708" s="2"/>
      <c r="P4708" s="2"/>
      <c r="Q4708" s="2"/>
      <c r="R4708" s="2"/>
      <c r="S4708" s="2"/>
      <c r="T4708" s="2"/>
      <c r="U4708" s="2"/>
      <c r="V4708" s="2"/>
    </row>
    <row r="4709" spans="1:22" s="127" customFormat="1" x14ac:dyDescent="0.25">
      <c r="A4709"/>
      <c r="B4709"/>
      <c r="C4709"/>
      <c r="D4709"/>
      <c r="E4709"/>
      <c r="F4709"/>
      <c r="G4709"/>
      <c r="H4709"/>
      <c r="I4709"/>
      <c r="J4709"/>
      <c r="K4709"/>
      <c r="L4709"/>
      <c r="M4709" s="2"/>
      <c r="N4709" s="2"/>
      <c r="O4709" s="2"/>
      <c r="P4709" s="2"/>
      <c r="Q4709" s="2"/>
      <c r="R4709" s="2"/>
      <c r="S4709" s="2"/>
      <c r="T4709" s="2"/>
      <c r="U4709" s="2"/>
      <c r="V4709" s="2"/>
    </row>
    <row r="4710" spans="1:22" s="127" customFormat="1" x14ac:dyDescent="0.25">
      <c r="A4710"/>
      <c r="B4710"/>
      <c r="C4710"/>
      <c r="D4710"/>
      <c r="E4710"/>
      <c r="F4710"/>
      <c r="G4710"/>
      <c r="H4710"/>
      <c r="I4710"/>
      <c r="J4710"/>
      <c r="K4710"/>
      <c r="L4710"/>
      <c r="M4710" s="2"/>
      <c r="N4710" s="2"/>
      <c r="O4710" s="2"/>
      <c r="P4710" s="2"/>
      <c r="Q4710" s="2"/>
      <c r="R4710" s="2"/>
      <c r="S4710" s="2"/>
      <c r="T4710" s="2"/>
      <c r="U4710" s="2"/>
      <c r="V4710" s="2"/>
    </row>
    <row r="4711" spans="1:22" s="127" customFormat="1" x14ac:dyDescent="0.25">
      <c r="A4711"/>
      <c r="B4711"/>
      <c r="C4711"/>
      <c r="D4711"/>
      <c r="E4711"/>
      <c r="F4711"/>
      <c r="G4711"/>
      <c r="H4711"/>
      <c r="I4711"/>
      <c r="J4711"/>
      <c r="K4711"/>
      <c r="L4711"/>
      <c r="M4711" s="2"/>
      <c r="N4711" s="2"/>
      <c r="O4711" s="2"/>
      <c r="P4711" s="2"/>
      <c r="Q4711" s="2"/>
      <c r="R4711" s="2"/>
      <c r="S4711" s="2"/>
      <c r="T4711" s="2"/>
      <c r="U4711" s="2"/>
      <c r="V4711" s="2"/>
    </row>
    <row r="4712" spans="1:22" s="127" customFormat="1" x14ac:dyDescent="0.25">
      <c r="A4712"/>
      <c r="B4712"/>
      <c r="C4712"/>
      <c r="D4712"/>
      <c r="E4712"/>
      <c r="F4712"/>
      <c r="G4712"/>
      <c r="H4712"/>
      <c r="I4712"/>
      <c r="J4712"/>
      <c r="K4712"/>
      <c r="L4712"/>
      <c r="M4712" s="2"/>
      <c r="N4712" s="2"/>
      <c r="O4712" s="2"/>
      <c r="P4712" s="2"/>
      <c r="Q4712" s="2"/>
      <c r="R4712" s="2"/>
      <c r="S4712" s="2"/>
      <c r="T4712" s="2"/>
      <c r="U4712" s="2"/>
      <c r="V4712" s="2"/>
    </row>
    <row r="4713" spans="1:22" s="127" customFormat="1" x14ac:dyDescent="0.25">
      <c r="A4713"/>
      <c r="B4713"/>
      <c r="C4713"/>
      <c r="D4713"/>
      <c r="E4713"/>
      <c r="F4713"/>
      <c r="G4713"/>
      <c r="H4713"/>
      <c r="I4713"/>
      <c r="J4713"/>
      <c r="K4713"/>
      <c r="L4713"/>
      <c r="M4713" s="2"/>
      <c r="N4713" s="2"/>
      <c r="O4713" s="2"/>
      <c r="P4713" s="2"/>
      <c r="Q4713" s="2"/>
      <c r="R4713" s="2"/>
      <c r="S4713" s="2"/>
      <c r="T4713" s="2"/>
      <c r="U4713" s="2"/>
      <c r="V4713" s="2"/>
    </row>
    <row r="4714" spans="1:22" s="127" customFormat="1" x14ac:dyDescent="0.25">
      <c r="A4714"/>
      <c r="B4714"/>
      <c r="C4714"/>
      <c r="D4714"/>
      <c r="E4714"/>
      <c r="F4714"/>
      <c r="G4714"/>
      <c r="H4714"/>
      <c r="I4714"/>
      <c r="J4714"/>
      <c r="K4714"/>
      <c r="L4714"/>
      <c r="M4714" s="2"/>
      <c r="N4714" s="2"/>
      <c r="O4714" s="2"/>
      <c r="P4714" s="2"/>
      <c r="Q4714" s="2"/>
      <c r="R4714" s="2"/>
      <c r="S4714" s="2"/>
      <c r="T4714" s="2"/>
      <c r="U4714" s="2"/>
      <c r="V4714" s="2"/>
    </row>
    <row r="4715" spans="1:22" s="127" customFormat="1" x14ac:dyDescent="0.25">
      <c r="A4715"/>
      <c r="B4715"/>
      <c r="C4715"/>
      <c r="D4715"/>
      <c r="E4715"/>
      <c r="F4715"/>
      <c r="G4715"/>
      <c r="H4715"/>
      <c r="I4715"/>
      <c r="J4715"/>
      <c r="K4715"/>
      <c r="L4715"/>
      <c r="M4715" s="2"/>
      <c r="N4715" s="2"/>
      <c r="O4715" s="2"/>
      <c r="P4715" s="2"/>
      <c r="Q4715" s="2"/>
      <c r="R4715" s="2"/>
      <c r="S4715" s="2"/>
      <c r="T4715" s="2"/>
      <c r="U4715" s="2"/>
      <c r="V4715" s="2"/>
    </row>
    <row r="4716" spans="1:22" s="127" customFormat="1" x14ac:dyDescent="0.25">
      <c r="A4716"/>
      <c r="B4716"/>
      <c r="C4716"/>
      <c r="D4716"/>
      <c r="E4716"/>
      <c r="F4716"/>
      <c r="G4716"/>
      <c r="H4716"/>
      <c r="I4716"/>
      <c r="J4716"/>
      <c r="K4716"/>
      <c r="L4716"/>
      <c r="M4716" s="2"/>
      <c r="N4716" s="2"/>
      <c r="O4716" s="2"/>
      <c r="P4716" s="2"/>
      <c r="Q4716" s="2"/>
      <c r="R4716" s="2"/>
      <c r="S4716" s="2"/>
      <c r="T4716" s="2"/>
      <c r="U4716" s="2"/>
      <c r="V4716" s="2"/>
    </row>
    <row r="4717" spans="1:22" s="127" customFormat="1" x14ac:dyDescent="0.25">
      <c r="A4717"/>
      <c r="B4717"/>
      <c r="C4717"/>
      <c r="D4717"/>
      <c r="E4717"/>
      <c r="F4717"/>
      <c r="G4717"/>
      <c r="H4717"/>
      <c r="I4717"/>
      <c r="J4717"/>
      <c r="K4717"/>
      <c r="L4717"/>
      <c r="M4717" s="2"/>
      <c r="N4717" s="2"/>
      <c r="O4717" s="2"/>
      <c r="P4717" s="2"/>
      <c r="Q4717" s="2"/>
      <c r="R4717" s="2"/>
      <c r="S4717" s="2"/>
      <c r="T4717" s="2"/>
      <c r="U4717" s="2"/>
      <c r="V4717" s="2"/>
    </row>
    <row r="4718" spans="1:22" s="127" customFormat="1" x14ac:dyDescent="0.25">
      <c r="A4718"/>
      <c r="B4718"/>
      <c r="C4718"/>
      <c r="D4718"/>
      <c r="E4718"/>
      <c r="F4718"/>
      <c r="G4718"/>
      <c r="H4718"/>
      <c r="I4718"/>
      <c r="J4718"/>
      <c r="K4718"/>
      <c r="L4718"/>
      <c r="M4718" s="2"/>
      <c r="N4718" s="2"/>
      <c r="O4718" s="2"/>
      <c r="P4718" s="2"/>
      <c r="Q4718" s="2"/>
      <c r="R4718" s="2"/>
      <c r="S4718" s="2"/>
      <c r="T4718" s="2"/>
      <c r="U4718" s="2"/>
      <c r="V4718" s="2"/>
    </row>
    <row r="4719" spans="1:22" s="127" customFormat="1" x14ac:dyDescent="0.25">
      <c r="A4719"/>
      <c r="B4719"/>
      <c r="C4719"/>
      <c r="D4719"/>
      <c r="E4719"/>
      <c r="F4719"/>
      <c r="G4719"/>
      <c r="H4719"/>
      <c r="I4719"/>
      <c r="J4719"/>
      <c r="K4719"/>
      <c r="L4719"/>
      <c r="M4719" s="2"/>
      <c r="N4719" s="2"/>
      <c r="O4719" s="2"/>
      <c r="P4719" s="2"/>
      <c r="Q4719" s="2"/>
      <c r="R4719" s="2"/>
      <c r="S4719" s="2"/>
      <c r="T4719" s="2"/>
      <c r="U4719" s="2"/>
      <c r="V4719" s="2"/>
    </row>
    <row r="4720" spans="1:22" s="127" customFormat="1" x14ac:dyDescent="0.25">
      <c r="A4720"/>
      <c r="B4720"/>
      <c r="C4720"/>
      <c r="D4720"/>
      <c r="E4720"/>
      <c r="F4720"/>
      <c r="G4720"/>
      <c r="H4720"/>
      <c r="I4720"/>
      <c r="J4720"/>
      <c r="K4720"/>
      <c r="L4720"/>
      <c r="M4720" s="2"/>
      <c r="N4720" s="2"/>
      <c r="O4720" s="2"/>
      <c r="P4720" s="2"/>
      <c r="Q4720" s="2"/>
      <c r="R4720" s="2"/>
      <c r="S4720" s="2"/>
      <c r="T4720" s="2"/>
      <c r="U4720" s="2"/>
      <c r="V4720" s="2"/>
    </row>
    <row r="4721" spans="1:22" s="127" customFormat="1" x14ac:dyDescent="0.25">
      <c r="A4721"/>
      <c r="B4721"/>
      <c r="C4721"/>
      <c r="D4721"/>
      <c r="E4721"/>
      <c r="F4721"/>
      <c r="G4721"/>
      <c r="H4721"/>
      <c r="I4721"/>
      <c r="J4721"/>
      <c r="K4721"/>
      <c r="L4721"/>
      <c r="M4721" s="2"/>
      <c r="N4721" s="2"/>
      <c r="O4721" s="2"/>
      <c r="P4721" s="2"/>
      <c r="Q4721" s="2"/>
      <c r="R4721" s="2"/>
      <c r="S4721" s="2"/>
      <c r="T4721" s="2"/>
      <c r="U4721" s="2"/>
      <c r="V4721" s="2"/>
    </row>
    <row r="4722" spans="1:22" s="127" customFormat="1" x14ac:dyDescent="0.25">
      <c r="A4722"/>
      <c r="B4722"/>
      <c r="C4722"/>
      <c r="D4722"/>
      <c r="E4722"/>
      <c r="F4722"/>
      <c r="G4722"/>
      <c r="H4722"/>
      <c r="I4722"/>
      <c r="J4722"/>
      <c r="K4722"/>
      <c r="L4722"/>
      <c r="M4722" s="2"/>
      <c r="N4722" s="2"/>
      <c r="O4722" s="2"/>
      <c r="P4722" s="2"/>
      <c r="Q4722" s="2"/>
      <c r="R4722" s="2"/>
      <c r="S4722" s="2"/>
      <c r="T4722" s="2"/>
      <c r="U4722" s="2"/>
      <c r="V4722" s="2"/>
    </row>
    <row r="4723" spans="1:22" s="127" customFormat="1" x14ac:dyDescent="0.25">
      <c r="A4723"/>
      <c r="B4723"/>
      <c r="C4723"/>
      <c r="D4723"/>
      <c r="E4723"/>
      <c r="F4723"/>
      <c r="G4723"/>
      <c r="H4723"/>
      <c r="I4723"/>
      <c r="J4723"/>
      <c r="K4723"/>
      <c r="L4723"/>
      <c r="M4723" s="2"/>
      <c r="N4723" s="2"/>
      <c r="O4723" s="2"/>
      <c r="P4723" s="2"/>
      <c r="Q4723" s="2"/>
      <c r="R4723" s="2"/>
      <c r="S4723" s="2"/>
      <c r="T4723" s="2"/>
      <c r="U4723" s="2"/>
      <c r="V4723" s="2"/>
    </row>
    <row r="4724" spans="1:22" s="127" customFormat="1" x14ac:dyDescent="0.25">
      <c r="A4724"/>
      <c r="B4724"/>
      <c r="C4724"/>
      <c r="D4724"/>
      <c r="E4724"/>
      <c r="F4724"/>
      <c r="G4724"/>
      <c r="H4724"/>
      <c r="I4724"/>
      <c r="J4724"/>
      <c r="K4724"/>
      <c r="L4724"/>
      <c r="M4724" s="2"/>
      <c r="N4724" s="2"/>
      <c r="O4724" s="2"/>
      <c r="P4724" s="2"/>
      <c r="Q4724" s="2"/>
      <c r="R4724" s="2"/>
      <c r="S4724" s="2"/>
      <c r="T4724" s="2"/>
      <c r="U4724" s="2"/>
      <c r="V4724" s="2"/>
    </row>
    <row r="4725" spans="1:22" s="127" customFormat="1" x14ac:dyDescent="0.25">
      <c r="A4725"/>
      <c r="B4725"/>
      <c r="C4725"/>
      <c r="D4725"/>
      <c r="E4725"/>
      <c r="F4725"/>
      <c r="G4725"/>
      <c r="H4725"/>
      <c r="I4725"/>
      <c r="J4725"/>
      <c r="K4725"/>
      <c r="L4725"/>
      <c r="M4725" s="2"/>
      <c r="N4725" s="2"/>
      <c r="O4725" s="2"/>
      <c r="P4725" s="2"/>
      <c r="Q4725" s="2"/>
      <c r="R4725" s="2"/>
      <c r="S4725" s="2"/>
      <c r="T4725" s="2"/>
      <c r="U4725" s="2"/>
      <c r="V4725" s="2"/>
    </row>
    <row r="4726" spans="1:22" s="127" customFormat="1" x14ac:dyDescent="0.25">
      <c r="A4726"/>
      <c r="B4726"/>
      <c r="C4726"/>
      <c r="D4726"/>
      <c r="E4726"/>
      <c r="F4726"/>
      <c r="G4726"/>
      <c r="H4726"/>
      <c r="I4726"/>
      <c r="J4726"/>
      <c r="K4726"/>
      <c r="L4726"/>
      <c r="M4726" s="2"/>
      <c r="N4726" s="2"/>
      <c r="O4726" s="2"/>
      <c r="P4726" s="2"/>
      <c r="Q4726" s="2"/>
      <c r="R4726" s="2"/>
      <c r="S4726" s="2"/>
      <c r="T4726" s="2"/>
      <c r="U4726" s="2"/>
      <c r="V4726" s="2"/>
    </row>
    <row r="4727" spans="1:22" s="127" customFormat="1" x14ac:dyDescent="0.25">
      <c r="A4727"/>
      <c r="B4727"/>
      <c r="C4727"/>
      <c r="D4727"/>
      <c r="E4727"/>
      <c r="F4727"/>
      <c r="G4727"/>
      <c r="H4727"/>
      <c r="I4727"/>
      <c r="J4727"/>
      <c r="K4727"/>
      <c r="L4727"/>
      <c r="M4727" s="2"/>
      <c r="N4727" s="2"/>
      <c r="O4727" s="2"/>
      <c r="P4727" s="2"/>
      <c r="Q4727" s="2"/>
      <c r="R4727" s="2"/>
      <c r="S4727" s="2"/>
      <c r="T4727" s="2"/>
      <c r="U4727" s="2"/>
      <c r="V4727" s="2"/>
    </row>
    <row r="4728" spans="1:22" s="127" customFormat="1" x14ac:dyDescent="0.25">
      <c r="A4728"/>
      <c r="B4728"/>
      <c r="C4728"/>
      <c r="D4728"/>
      <c r="E4728"/>
      <c r="F4728"/>
      <c r="G4728"/>
      <c r="H4728"/>
      <c r="I4728"/>
      <c r="J4728"/>
      <c r="K4728"/>
      <c r="L4728"/>
      <c r="M4728" s="2"/>
      <c r="N4728" s="2"/>
      <c r="O4728" s="2"/>
      <c r="P4728" s="2"/>
      <c r="Q4728" s="2"/>
      <c r="R4728" s="2"/>
      <c r="S4728" s="2"/>
      <c r="T4728" s="2"/>
      <c r="U4728" s="2"/>
      <c r="V4728" s="2"/>
    </row>
    <row r="4729" spans="1:22" s="127" customFormat="1" x14ac:dyDescent="0.25">
      <c r="A4729"/>
      <c r="B4729"/>
      <c r="C4729"/>
      <c r="D4729"/>
      <c r="E4729"/>
      <c r="F4729"/>
      <c r="G4729"/>
      <c r="H4729"/>
      <c r="I4729"/>
      <c r="J4729"/>
      <c r="K4729"/>
      <c r="L4729"/>
      <c r="M4729" s="2"/>
      <c r="N4729" s="2"/>
      <c r="O4729" s="2"/>
      <c r="P4729" s="2"/>
      <c r="Q4729" s="2"/>
      <c r="R4729" s="2"/>
      <c r="S4729" s="2"/>
      <c r="T4729" s="2"/>
      <c r="U4729" s="2"/>
      <c r="V4729" s="2"/>
    </row>
    <row r="4730" spans="1:22" s="127" customFormat="1" x14ac:dyDescent="0.25">
      <c r="A4730"/>
      <c r="B4730"/>
      <c r="C4730"/>
      <c r="D4730"/>
      <c r="E4730"/>
      <c r="F4730"/>
      <c r="G4730"/>
      <c r="H4730"/>
      <c r="I4730"/>
      <c r="J4730"/>
      <c r="K4730"/>
      <c r="L4730"/>
      <c r="M4730" s="2"/>
      <c r="N4730" s="2"/>
      <c r="O4730" s="2"/>
      <c r="P4730" s="2"/>
      <c r="Q4730" s="2"/>
      <c r="R4730" s="2"/>
      <c r="S4730" s="2"/>
      <c r="T4730" s="2"/>
      <c r="U4730" s="2"/>
      <c r="V4730" s="2"/>
    </row>
    <row r="4731" spans="1:22" s="127" customFormat="1" x14ac:dyDescent="0.25">
      <c r="A4731"/>
      <c r="B4731"/>
      <c r="C4731"/>
      <c r="D4731"/>
      <c r="E4731"/>
      <c r="F4731"/>
      <c r="G4731"/>
      <c r="H4731"/>
      <c r="I4731"/>
      <c r="J4731"/>
      <c r="K4731"/>
      <c r="L4731"/>
      <c r="M4731" s="2"/>
      <c r="N4731" s="2"/>
      <c r="O4731" s="2"/>
      <c r="P4731" s="2"/>
      <c r="Q4731" s="2"/>
      <c r="R4731" s="2"/>
      <c r="S4731" s="2"/>
      <c r="T4731" s="2"/>
      <c r="U4731" s="2"/>
      <c r="V4731" s="2"/>
    </row>
    <row r="4732" spans="1:22" s="127" customFormat="1" x14ac:dyDescent="0.25">
      <c r="A4732"/>
      <c r="B4732"/>
      <c r="C4732"/>
      <c r="D4732"/>
      <c r="E4732"/>
      <c r="F4732"/>
      <c r="G4732"/>
      <c r="H4732"/>
      <c r="I4732"/>
      <c r="J4732"/>
      <c r="K4732"/>
      <c r="L4732"/>
      <c r="M4732" s="2"/>
      <c r="N4732" s="2"/>
      <c r="O4732" s="2"/>
      <c r="P4732" s="2"/>
      <c r="Q4732" s="2"/>
      <c r="R4732" s="2"/>
      <c r="S4732" s="2"/>
      <c r="T4732" s="2"/>
      <c r="U4732" s="2"/>
      <c r="V4732" s="2"/>
    </row>
    <row r="4733" spans="1:22" s="127" customFormat="1" x14ac:dyDescent="0.25">
      <c r="A4733"/>
      <c r="B4733"/>
      <c r="C4733"/>
      <c r="D4733"/>
      <c r="E4733"/>
      <c r="F4733"/>
      <c r="G4733"/>
      <c r="H4733"/>
      <c r="I4733"/>
      <c r="J4733"/>
      <c r="K4733"/>
      <c r="L4733"/>
      <c r="M4733" s="2"/>
      <c r="N4733" s="2"/>
      <c r="O4733" s="2"/>
      <c r="P4733" s="2"/>
      <c r="Q4733" s="2"/>
      <c r="R4733" s="2"/>
      <c r="S4733" s="2"/>
      <c r="T4733" s="2"/>
      <c r="U4733" s="2"/>
      <c r="V4733" s="2"/>
    </row>
    <row r="4734" spans="1:22" s="127" customFormat="1" x14ac:dyDescent="0.25">
      <c r="A4734"/>
      <c r="B4734"/>
      <c r="C4734"/>
      <c r="D4734"/>
      <c r="E4734"/>
      <c r="F4734"/>
      <c r="G4734"/>
      <c r="H4734"/>
      <c r="I4734"/>
      <c r="J4734"/>
      <c r="K4734"/>
      <c r="L4734"/>
      <c r="M4734" s="2"/>
      <c r="N4734" s="2"/>
      <c r="O4734" s="2"/>
      <c r="P4734" s="2"/>
      <c r="Q4734" s="2"/>
      <c r="R4734" s="2"/>
      <c r="S4734" s="2"/>
      <c r="T4734" s="2"/>
      <c r="U4734" s="2"/>
      <c r="V4734" s="2"/>
    </row>
    <row r="4735" spans="1:22" s="127" customFormat="1" x14ac:dyDescent="0.25">
      <c r="A4735"/>
      <c r="B4735"/>
      <c r="C4735"/>
      <c r="D4735"/>
      <c r="E4735"/>
      <c r="F4735"/>
      <c r="G4735"/>
      <c r="H4735"/>
      <c r="I4735"/>
      <c r="J4735"/>
      <c r="K4735"/>
      <c r="L4735"/>
      <c r="M4735" s="2"/>
      <c r="N4735" s="2"/>
      <c r="O4735" s="2"/>
      <c r="P4735" s="2"/>
      <c r="Q4735" s="2"/>
      <c r="R4735" s="2"/>
      <c r="S4735" s="2"/>
      <c r="T4735" s="2"/>
      <c r="U4735" s="2"/>
      <c r="V4735" s="2"/>
    </row>
    <row r="4736" spans="1:22" s="127" customFormat="1" x14ac:dyDescent="0.25">
      <c r="A4736"/>
      <c r="B4736"/>
      <c r="C4736"/>
      <c r="D4736"/>
      <c r="E4736"/>
      <c r="F4736"/>
      <c r="G4736"/>
      <c r="H4736"/>
      <c r="I4736"/>
      <c r="J4736"/>
      <c r="K4736"/>
      <c r="L4736"/>
      <c r="M4736" s="2"/>
      <c r="N4736" s="2"/>
      <c r="O4736" s="2"/>
      <c r="P4736" s="2"/>
      <c r="Q4736" s="2"/>
      <c r="R4736" s="2"/>
      <c r="S4736" s="2"/>
      <c r="T4736" s="2"/>
      <c r="U4736" s="2"/>
      <c r="V4736" s="2"/>
    </row>
    <row r="4737" spans="1:22" s="127" customFormat="1" x14ac:dyDescent="0.25">
      <c r="A4737"/>
      <c r="B4737"/>
      <c r="C4737"/>
      <c r="D4737"/>
      <c r="E4737"/>
      <c r="F4737"/>
      <c r="G4737"/>
      <c r="H4737"/>
      <c r="I4737"/>
      <c r="J4737"/>
      <c r="K4737"/>
      <c r="L4737"/>
      <c r="M4737" s="2"/>
      <c r="N4737" s="2"/>
      <c r="O4737" s="2"/>
      <c r="P4737" s="2"/>
      <c r="Q4737" s="2"/>
      <c r="R4737" s="2"/>
      <c r="S4737" s="2"/>
      <c r="T4737" s="2"/>
      <c r="U4737" s="2"/>
      <c r="V4737" s="2"/>
    </row>
    <row r="4738" spans="1:22" s="127" customFormat="1" x14ac:dyDescent="0.25">
      <c r="A4738"/>
      <c r="B4738"/>
      <c r="C4738"/>
      <c r="D4738"/>
      <c r="E4738"/>
      <c r="F4738"/>
      <c r="G4738"/>
      <c r="H4738"/>
      <c r="I4738"/>
      <c r="J4738"/>
      <c r="K4738"/>
      <c r="L4738"/>
      <c r="M4738" s="2"/>
      <c r="N4738" s="2"/>
      <c r="O4738" s="2"/>
      <c r="P4738" s="2"/>
      <c r="Q4738" s="2"/>
      <c r="R4738" s="2"/>
      <c r="S4738" s="2"/>
      <c r="T4738" s="2"/>
      <c r="U4738" s="2"/>
      <c r="V4738" s="2"/>
    </row>
    <row r="4739" spans="1:22" s="127" customFormat="1" x14ac:dyDescent="0.25">
      <c r="A4739"/>
      <c r="B4739"/>
      <c r="C4739"/>
      <c r="D4739"/>
      <c r="E4739"/>
      <c r="F4739"/>
      <c r="G4739"/>
      <c r="H4739"/>
      <c r="I4739"/>
      <c r="J4739"/>
      <c r="K4739"/>
      <c r="L4739"/>
      <c r="M4739" s="2"/>
      <c r="N4739" s="2"/>
      <c r="O4739" s="2"/>
      <c r="P4739" s="2"/>
      <c r="Q4739" s="2"/>
      <c r="R4739" s="2"/>
      <c r="S4739" s="2"/>
      <c r="T4739" s="2"/>
      <c r="U4739" s="2"/>
      <c r="V4739" s="2"/>
    </row>
    <row r="4740" spans="1:22" s="127" customFormat="1" x14ac:dyDescent="0.25">
      <c r="A4740"/>
      <c r="B4740"/>
      <c r="C4740"/>
      <c r="D4740"/>
      <c r="E4740"/>
      <c r="F4740"/>
      <c r="G4740"/>
      <c r="H4740"/>
      <c r="I4740"/>
      <c r="J4740"/>
      <c r="K4740"/>
      <c r="L4740"/>
      <c r="M4740" s="2"/>
      <c r="N4740" s="2"/>
      <c r="O4740" s="2"/>
      <c r="P4740" s="2"/>
      <c r="Q4740" s="2"/>
      <c r="R4740" s="2"/>
      <c r="S4740" s="2"/>
      <c r="T4740" s="2"/>
      <c r="U4740" s="2"/>
      <c r="V4740" s="2"/>
    </row>
    <row r="4741" spans="1:22" s="127" customFormat="1" x14ac:dyDescent="0.25">
      <c r="A4741"/>
      <c r="B4741"/>
      <c r="C4741"/>
      <c r="D4741"/>
      <c r="E4741"/>
      <c r="F4741"/>
      <c r="G4741"/>
      <c r="H4741"/>
      <c r="I4741"/>
      <c r="J4741"/>
      <c r="K4741"/>
      <c r="L4741"/>
      <c r="M4741" s="2"/>
      <c r="N4741" s="2"/>
      <c r="O4741" s="2"/>
      <c r="P4741" s="2"/>
      <c r="Q4741" s="2"/>
      <c r="R4741" s="2"/>
      <c r="S4741" s="2"/>
      <c r="T4741" s="2"/>
      <c r="U4741" s="2"/>
      <c r="V4741" s="2"/>
    </row>
    <row r="4742" spans="1:22" s="127" customFormat="1" x14ac:dyDescent="0.25">
      <c r="A4742"/>
      <c r="B4742"/>
      <c r="C4742"/>
      <c r="D4742"/>
      <c r="E4742"/>
      <c r="F4742"/>
      <c r="G4742"/>
      <c r="H4742"/>
      <c r="I4742"/>
      <c r="J4742"/>
      <c r="K4742"/>
      <c r="L4742"/>
      <c r="M4742" s="2"/>
      <c r="N4742" s="2"/>
      <c r="O4742" s="2"/>
      <c r="P4742" s="2"/>
      <c r="Q4742" s="2"/>
      <c r="R4742" s="2"/>
      <c r="S4742" s="2"/>
      <c r="T4742" s="2"/>
      <c r="U4742" s="2"/>
      <c r="V4742" s="2"/>
    </row>
    <row r="4743" spans="1:22" s="127" customFormat="1" x14ac:dyDescent="0.25">
      <c r="A4743"/>
      <c r="B4743"/>
      <c r="C4743"/>
      <c r="D4743"/>
      <c r="E4743"/>
      <c r="F4743"/>
      <c r="G4743"/>
      <c r="H4743"/>
      <c r="I4743"/>
      <c r="J4743"/>
      <c r="K4743"/>
      <c r="L4743"/>
      <c r="M4743" s="2"/>
      <c r="N4743" s="2"/>
      <c r="O4743" s="2"/>
      <c r="P4743" s="2"/>
      <c r="Q4743" s="2"/>
      <c r="R4743" s="2"/>
      <c r="S4743" s="2"/>
      <c r="T4743" s="2"/>
      <c r="U4743" s="2"/>
      <c r="V4743" s="2"/>
    </row>
    <row r="4744" spans="1:22" s="127" customFormat="1" x14ac:dyDescent="0.25">
      <c r="A4744"/>
      <c r="B4744"/>
      <c r="C4744"/>
      <c r="D4744"/>
      <c r="E4744"/>
      <c r="F4744"/>
      <c r="G4744"/>
      <c r="H4744"/>
      <c r="I4744"/>
      <c r="J4744"/>
      <c r="K4744"/>
      <c r="L4744"/>
      <c r="M4744" s="2"/>
      <c r="N4744" s="2"/>
      <c r="O4744" s="2"/>
      <c r="P4744" s="2"/>
      <c r="Q4744" s="2"/>
      <c r="R4744" s="2"/>
      <c r="S4744" s="2"/>
      <c r="T4744" s="2"/>
      <c r="U4744" s="2"/>
      <c r="V4744" s="2"/>
    </row>
    <row r="4745" spans="1:22" s="127" customFormat="1" x14ac:dyDescent="0.25">
      <c r="A4745"/>
      <c r="B4745"/>
      <c r="C4745"/>
      <c r="D4745"/>
      <c r="E4745"/>
      <c r="F4745"/>
      <c r="G4745"/>
      <c r="H4745"/>
      <c r="I4745"/>
      <c r="J4745"/>
      <c r="K4745"/>
      <c r="L4745"/>
      <c r="M4745" s="2"/>
      <c r="N4745" s="2"/>
      <c r="O4745" s="2"/>
      <c r="P4745" s="2"/>
      <c r="Q4745" s="2"/>
      <c r="R4745" s="2"/>
      <c r="S4745" s="2"/>
      <c r="T4745" s="2"/>
      <c r="U4745" s="2"/>
      <c r="V4745" s="2"/>
    </row>
    <row r="4746" spans="1:22" s="127" customFormat="1" x14ac:dyDescent="0.25">
      <c r="A4746"/>
      <c r="B4746"/>
      <c r="C4746"/>
      <c r="D4746"/>
      <c r="E4746"/>
      <c r="F4746"/>
      <c r="G4746"/>
      <c r="H4746"/>
      <c r="I4746"/>
      <c r="J4746"/>
      <c r="K4746"/>
      <c r="L4746"/>
      <c r="M4746" s="2"/>
      <c r="N4746" s="2"/>
      <c r="O4746" s="2"/>
      <c r="P4746" s="2"/>
      <c r="Q4746" s="2"/>
      <c r="R4746" s="2"/>
      <c r="S4746" s="2"/>
      <c r="T4746" s="2"/>
      <c r="U4746" s="2"/>
      <c r="V4746" s="2"/>
    </row>
    <row r="4747" spans="1:22" s="127" customFormat="1" x14ac:dyDescent="0.25">
      <c r="A4747"/>
      <c r="B4747"/>
      <c r="C4747"/>
      <c r="D4747"/>
      <c r="E4747"/>
      <c r="F4747"/>
      <c r="G4747"/>
      <c r="H4747"/>
      <c r="I4747"/>
      <c r="J4747"/>
      <c r="K4747"/>
      <c r="L4747"/>
      <c r="M4747" s="2"/>
      <c r="N4747" s="2"/>
      <c r="O4747" s="2"/>
      <c r="P4747" s="2"/>
      <c r="Q4747" s="2"/>
      <c r="R4747" s="2"/>
      <c r="S4747" s="2"/>
      <c r="T4747" s="2"/>
      <c r="U4747" s="2"/>
      <c r="V4747" s="2"/>
    </row>
    <row r="4748" spans="1:22" s="127" customFormat="1" x14ac:dyDescent="0.25">
      <c r="A4748"/>
      <c r="B4748"/>
      <c r="C4748"/>
      <c r="D4748"/>
      <c r="E4748"/>
      <c r="F4748"/>
      <c r="G4748"/>
      <c r="H4748"/>
      <c r="I4748"/>
      <c r="J4748"/>
      <c r="K4748"/>
      <c r="L4748"/>
      <c r="M4748" s="2"/>
      <c r="N4748" s="2"/>
      <c r="O4748" s="2"/>
      <c r="P4748" s="2"/>
      <c r="Q4748" s="2"/>
      <c r="R4748" s="2"/>
      <c r="S4748" s="2"/>
      <c r="T4748" s="2"/>
      <c r="U4748" s="2"/>
      <c r="V4748" s="2"/>
    </row>
    <row r="4749" spans="1:22" s="127" customFormat="1" x14ac:dyDescent="0.25">
      <c r="A4749"/>
      <c r="B4749"/>
      <c r="C4749"/>
      <c r="D4749"/>
      <c r="E4749"/>
      <c r="F4749"/>
      <c r="G4749"/>
      <c r="H4749"/>
      <c r="I4749"/>
      <c r="J4749"/>
      <c r="K4749"/>
      <c r="L4749"/>
      <c r="M4749" s="2"/>
      <c r="N4749" s="2"/>
      <c r="O4749" s="2"/>
      <c r="P4749" s="2"/>
      <c r="Q4749" s="2"/>
      <c r="R4749" s="2"/>
      <c r="S4749" s="2"/>
      <c r="T4749" s="2"/>
      <c r="U4749" s="2"/>
      <c r="V4749" s="2"/>
    </row>
    <row r="4750" spans="1:22" s="127" customFormat="1" x14ac:dyDescent="0.25">
      <c r="A4750"/>
      <c r="B4750"/>
      <c r="C4750"/>
      <c r="D4750"/>
      <c r="E4750"/>
      <c r="F4750"/>
      <c r="G4750"/>
      <c r="H4750"/>
      <c r="I4750"/>
      <c r="J4750"/>
      <c r="K4750"/>
      <c r="L4750"/>
      <c r="M4750" s="2"/>
      <c r="N4750" s="2"/>
      <c r="O4750" s="2"/>
      <c r="P4750" s="2"/>
      <c r="Q4750" s="2"/>
      <c r="R4750" s="2"/>
      <c r="S4750" s="2"/>
      <c r="T4750" s="2"/>
      <c r="U4750" s="2"/>
      <c r="V4750" s="2"/>
    </row>
    <row r="4751" spans="1:22" s="127" customFormat="1" x14ac:dyDescent="0.25">
      <c r="A4751"/>
      <c r="B4751"/>
      <c r="C4751"/>
      <c r="D4751"/>
      <c r="E4751"/>
      <c r="F4751"/>
      <c r="G4751"/>
      <c r="H4751"/>
      <c r="I4751"/>
      <c r="J4751"/>
      <c r="K4751"/>
      <c r="L4751"/>
      <c r="M4751" s="2"/>
      <c r="N4751" s="2"/>
      <c r="O4751" s="2"/>
      <c r="P4751" s="2"/>
      <c r="Q4751" s="2"/>
      <c r="R4751" s="2"/>
      <c r="S4751" s="2"/>
      <c r="T4751" s="2"/>
      <c r="U4751" s="2"/>
      <c r="V4751" s="2"/>
    </row>
    <row r="4752" spans="1:22" s="127" customFormat="1" x14ac:dyDescent="0.25">
      <c r="A4752"/>
      <c r="B4752"/>
      <c r="C4752"/>
      <c r="D4752"/>
      <c r="E4752"/>
      <c r="F4752"/>
      <c r="G4752"/>
      <c r="H4752"/>
      <c r="I4752"/>
      <c r="J4752"/>
      <c r="K4752"/>
      <c r="L4752"/>
      <c r="M4752" s="2"/>
      <c r="N4752" s="2"/>
      <c r="O4752" s="2"/>
      <c r="P4752" s="2"/>
      <c r="Q4752" s="2"/>
      <c r="R4752" s="2"/>
      <c r="S4752" s="2"/>
      <c r="T4752" s="2"/>
      <c r="U4752" s="2"/>
      <c r="V4752" s="2"/>
    </row>
    <row r="4753" spans="1:22" s="127" customFormat="1" x14ac:dyDescent="0.25">
      <c r="A4753"/>
      <c r="B4753"/>
      <c r="C4753"/>
      <c r="D4753"/>
      <c r="E4753"/>
      <c r="F4753"/>
      <c r="G4753"/>
      <c r="H4753"/>
      <c r="I4753"/>
      <c r="J4753"/>
      <c r="K4753"/>
      <c r="L4753"/>
      <c r="M4753" s="2"/>
      <c r="N4753" s="2"/>
      <c r="O4753" s="2"/>
      <c r="P4753" s="2"/>
      <c r="Q4753" s="2"/>
      <c r="R4753" s="2"/>
      <c r="S4753" s="2"/>
      <c r="T4753" s="2"/>
      <c r="U4753" s="2"/>
      <c r="V4753" s="2"/>
    </row>
    <row r="4754" spans="1:22" s="127" customFormat="1" x14ac:dyDescent="0.25">
      <c r="A4754"/>
      <c r="B4754"/>
      <c r="C4754"/>
      <c r="D4754"/>
      <c r="E4754"/>
      <c r="F4754"/>
      <c r="G4754"/>
      <c r="H4754"/>
      <c r="I4754"/>
      <c r="J4754"/>
      <c r="K4754"/>
      <c r="L4754"/>
      <c r="M4754" s="2"/>
      <c r="N4754" s="2"/>
      <c r="O4754" s="2"/>
      <c r="P4754" s="2"/>
      <c r="Q4754" s="2"/>
      <c r="R4754" s="2"/>
      <c r="S4754" s="2"/>
      <c r="T4754" s="2"/>
      <c r="U4754" s="2"/>
      <c r="V4754" s="2"/>
    </row>
    <row r="4755" spans="1:22" s="127" customFormat="1" x14ac:dyDescent="0.25">
      <c r="A4755"/>
      <c r="B4755"/>
      <c r="C4755"/>
      <c r="D4755"/>
      <c r="E4755"/>
      <c r="F4755"/>
      <c r="G4755"/>
      <c r="H4755"/>
      <c r="I4755"/>
      <c r="J4755"/>
      <c r="K4755"/>
      <c r="L4755"/>
      <c r="M4755" s="2"/>
      <c r="N4755" s="2"/>
      <c r="O4755" s="2"/>
      <c r="P4755" s="2"/>
      <c r="Q4755" s="2"/>
      <c r="R4755" s="2"/>
      <c r="S4755" s="2"/>
      <c r="T4755" s="2"/>
      <c r="U4755" s="2"/>
      <c r="V4755" s="2"/>
    </row>
    <row r="4756" spans="1:22" s="127" customFormat="1" x14ac:dyDescent="0.25">
      <c r="A4756"/>
      <c r="B4756"/>
      <c r="C4756"/>
      <c r="D4756"/>
      <c r="E4756"/>
      <c r="F4756"/>
      <c r="G4756"/>
      <c r="H4756"/>
      <c r="I4756"/>
      <c r="J4756"/>
      <c r="K4756"/>
      <c r="L4756"/>
      <c r="M4756" s="2"/>
      <c r="N4756" s="2"/>
      <c r="O4756" s="2"/>
      <c r="P4756" s="2"/>
      <c r="Q4756" s="2"/>
      <c r="R4756" s="2"/>
      <c r="S4756" s="2"/>
      <c r="T4756" s="2"/>
      <c r="U4756" s="2"/>
      <c r="V4756" s="2"/>
    </row>
    <row r="4757" spans="1:22" s="127" customFormat="1" x14ac:dyDescent="0.25">
      <c r="A4757"/>
      <c r="B4757"/>
      <c r="C4757"/>
      <c r="D4757"/>
      <c r="E4757"/>
      <c r="F4757"/>
      <c r="G4757"/>
      <c r="H4757"/>
      <c r="I4757"/>
      <c r="J4757"/>
      <c r="K4757"/>
      <c r="L4757"/>
      <c r="M4757" s="2"/>
      <c r="N4757" s="2"/>
      <c r="O4757" s="2"/>
      <c r="P4757" s="2"/>
      <c r="Q4757" s="2"/>
      <c r="R4757" s="2"/>
      <c r="S4757" s="2"/>
      <c r="T4757" s="2"/>
      <c r="U4757" s="2"/>
      <c r="V4757" s="2"/>
    </row>
    <row r="4758" spans="1:22" s="127" customFormat="1" x14ac:dyDescent="0.25">
      <c r="A4758"/>
      <c r="B4758"/>
      <c r="C4758"/>
      <c r="D4758"/>
      <c r="E4758"/>
      <c r="F4758"/>
      <c r="G4758"/>
      <c r="H4758"/>
      <c r="I4758"/>
      <c r="J4758"/>
      <c r="K4758"/>
      <c r="L4758"/>
      <c r="M4758" s="2"/>
      <c r="N4758" s="2"/>
      <c r="O4758" s="2"/>
      <c r="P4758" s="2"/>
      <c r="Q4758" s="2"/>
      <c r="R4758" s="2"/>
      <c r="S4758" s="2"/>
      <c r="T4758" s="2"/>
      <c r="U4758" s="2"/>
      <c r="V4758" s="2"/>
    </row>
    <row r="4759" spans="1:22" s="127" customFormat="1" x14ac:dyDescent="0.25">
      <c r="A4759"/>
      <c r="B4759"/>
      <c r="C4759"/>
      <c r="D4759"/>
      <c r="E4759"/>
      <c r="F4759"/>
      <c r="G4759"/>
      <c r="H4759"/>
      <c r="I4759"/>
      <c r="J4759"/>
      <c r="K4759"/>
      <c r="L4759"/>
      <c r="M4759" s="2"/>
      <c r="N4759" s="2"/>
      <c r="O4759" s="2"/>
      <c r="P4759" s="2"/>
      <c r="Q4759" s="2"/>
      <c r="R4759" s="2"/>
      <c r="S4759" s="2"/>
      <c r="T4759" s="2"/>
      <c r="U4759" s="2"/>
      <c r="V4759" s="2"/>
    </row>
    <row r="4760" spans="1:22" s="127" customFormat="1" x14ac:dyDescent="0.25">
      <c r="A4760"/>
      <c r="B4760"/>
      <c r="C4760"/>
      <c r="D4760"/>
      <c r="E4760"/>
      <c r="F4760"/>
      <c r="G4760"/>
      <c r="H4760"/>
      <c r="I4760"/>
      <c r="J4760"/>
      <c r="K4760"/>
      <c r="L4760"/>
      <c r="M4760" s="2"/>
      <c r="N4760" s="2"/>
      <c r="O4760" s="2"/>
      <c r="P4760" s="2"/>
      <c r="Q4760" s="2"/>
      <c r="R4760" s="2"/>
      <c r="S4760" s="2"/>
      <c r="T4760" s="2"/>
      <c r="U4760" s="2"/>
      <c r="V4760" s="2"/>
    </row>
    <row r="4761" spans="1:22" s="127" customFormat="1" x14ac:dyDescent="0.25">
      <c r="A4761"/>
      <c r="B4761"/>
      <c r="C4761"/>
      <c r="D4761"/>
      <c r="E4761"/>
      <c r="F4761"/>
      <c r="G4761"/>
      <c r="H4761"/>
      <c r="I4761"/>
      <c r="J4761"/>
      <c r="K4761"/>
      <c r="L4761"/>
      <c r="M4761" s="2"/>
      <c r="N4761" s="2"/>
      <c r="O4761" s="2"/>
      <c r="P4761" s="2"/>
      <c r="Q4761" s="2"/>
      <c r="R4761" s="2"/>
      <c r="S4761" s="2"/>
      <c r="T4761" s="2"/>
      <c r="U4761" s="2"/>
      <c r="V4761" s="2"/>
    </row>
    <row r="4762" spans="1:22" s="127" customFormat="1" x14ac:dyDescent="0.25">
      <c r="A4762"/>
      <c r="B4762"/>
      <c r="C4762"/>
      <c r="D4762"/>
      <c r="E4762"/>
      <c r="F4762"/>
      <c r="G4762"/>
      <c r="H4762"/>
      <c r="I4762"/>
      <c r="J4762"/>
      <c r="K4762"/>
      <c r="L4762"/>
      <c r="M4762" s="2"/>
      <c r="N4762" s="2"/>
      <c r="O4762" s="2"/>
      <c r="P4762" s="2"/>
      <c r="Q4762" s="2"/>
      <c r="R4762" s="2"/>
      <c r="S4762" s="2"/>
      <c r="T4762" s="2"/>
      <c r="U4762" s="2"/>
      <c r="V4762" s="2"/>
    </row>
    <row r="4763" spans="1:22" s="127" customFormat="1" x14ac:dyDescent="0.25">
      <c r="A4763"/>
      <c r="B4763"/>
      <c r="C4763"/>
      <c r="D4763"/>
      <c r="E4763"/>
      <c r="F4763"/>
      <c r="G4763"/>
      <c r="H4763"/>
      <c r="I4763"/>
      <c r="J4763"/>
      <c r="K4763"/>
      <c r="L4763"/>
      <c r="M4763" s="2"/>
      <c r="N4763" s="2"/>
      <c r="O4763" s="2"/>
      <c r="P4763" s="2"/>
      <c r="Q4763" s="2"/>
      <c r="R4763" s="2"/>
      <c r="S4763" s="2"/>
      <c r="T4763" s="2"/>
      <c r="U4763" s="2"/>
      <c r="V4763" s="2"/>
    </row>
    <row r="4764" spans="1:22" s="127" customFormat="1" x14ac:dyDescent="0.25">
      <c r="A4764"/>
      <c r="B4764"/>
      <c r="C4764"/>
      <c r="D4764"/>
      <c r="E4764"/>
      <c r="F4764"/>
      <c r="G4764"/>
      <c r="H4764"/>
      <c r="I4764"/>
      <c r="J4764"/>
      <c r="K4764"/>
      <c r="L4764"/>
      <c r="M4764" s="2"/>
      <c r="N4764" s="2"/>
      <c r="O4764" s="2"/>
      <c r="P4764" s="2"/>
      <c r="Q4764" s="2"/>
      <c r="R4764" s="2"/>
      <c r="S4764" s="2"/>
      <c r="T4764" s="2"/>
      <c r="U4764" s="2"/>
      <c r="V4764" s="2"/>
    </row>
    <row r="4765" spans="1:22" s="127" customFormat="1" x14ac:dyDescent="0.25">
      <c r="A4765"/>
      <c r="B4765"/>
      <c r="C4765"/>
      <c r="D4765"/>
      <c r="E4765"/>
      <c r="F4765"/>
      <c r="G4765"/>
      <c r="H4765"/>
      <c r="I4765"/>
      <c r="J4765"/>
      <c r="K4765"/>
      <c r="L4765"/>
      <c r="M4765" s="2"/>
      <c r="N4765" s="2"/>
      <c r="O4765" s="2"/>
      <c r="P4765" s="2"/>
      <c r="Q4765" s="2"/>
      <c r="R4765" s="2"/>
      <c r="S4765" s="2"/>
      <c r="T4765" s="2"/>
      <c r="U4765" s="2"/>
      <c r="V4765" s="2"/>
    </row>
    <row r="4766" spans="1:22" s="127" customFormat="1" x14ac:dyDescent="0.25">
      <c r="A4766"/>
      <c r="B4766"/>
      <c r="C4766"/>
      <c r="D4766"/>
      <c r="E4766"/>
      <c r="F4766"/>
      <c r="G4766"/>
      <c r="H4766"/>
      <c r="I4766"/>
      <c r="J4766"/>
      <c r="K4766"/>
      <c r="L4766"/>
      <c r="M4766" s="2"/>
      <c r="N4766" s="2"/>
      <c r="O4766" s="2"/>
      <c r="P4766" s="2"/>
      <c r="Q4766" s="2"/>
      <c r="R4766" s="2"/>
      <c r="S4766" s="2"/>
      <c r="T4766" s="2"/>
      <c r="U4766" s="2"/>
      <c r="V4766" s="2"/>
    </row>
    <row r="4767" spans="1:22" s="127" customFormat="1" x14ac:dyDescent="0.25">
      <c r="A4767"/>
      <c r="B4767"/>
      <c r="C4767"/>
      <c r="D4767"/>
      <c r="E4767"/>
      <c r="F4767"/>
      <c r="G4767"/>
      <c r="H4767"/>
      <c r="I4767"/>
      <c r="J4767"/>
      <c r="K4767"/>
      <c r="L4767"/>
      <c r="M4767" s="2"/>
      <c r="N4767" s="2"/>
      <c r="O4767" s="2"/>
      <c r="P4767" s="2"/>
      <c r="Q4767" s="2"/>
      <c r="R4767" s="2"/>
      <c r="S4767" s="2"/>
      <c r="T4767" s="2"/>
      <c r="U4767" s="2"/>
      <c r="V4767" s="2"/>
    </row>
    <row r="4768" spans="1:22" s="127" customFormat="1" x14ac:dyDescent="0.25">
      <c r="A4768"/>
      <c r="B4768"/>
      <c r="C4768"/>
      <c r="D4768"/>
      <c r="E4768"/>
      <c r="F4768"/>
      <c r="G4768"/>
      <c r="H4768"/>
      <c r="I4768"/>
      <c r="J4768"/>
      <c r="K4768"/>
      <c r="L4768"/>
      <c r="M4768" s="2"/>
      <c r="N4768" s="2"/>
      <c r="O4768" s="2"/>
      <c r="P4768" s="2"/>
      <c r="Q4768" s="2"/>
      <c r="R4768" s="2"/>
      <c r="S4768" s="2"/>
      <c r="T4768" s="2"/>
      <c r="U4768" s="2"/>
      <c r="V4768" s="2"/>
    </row>
    <row r="4769" spans="1:22" s="127" customFormat="1" x14ac:dyDescent="0.25">
      <c r="A4769"/>
      <c r="B4769"/>
      <c r="C4769"/>
      <c r="D4769"/>
      <c r="E4769"/>
      <c r="F4769"/>
      <c r="G4769"/>
      <c r="H4769"/>
      <c r="I4769"/>
      <c r="J4769"/>
      <c r="K4769"/>
      <c r="L4769"/>
      <c r="M4769" s="2"/>
      <c r="N4769" s="2"/>
      <c r="O4769" s="2"/>
      <c r="P4769" s="2"/>
      <c r="Q4769" s="2"/>
      <c r="R4769" s="2"/>
      <c r="S4769" s="2"/>
      <c r="T4769" s="2"/>
      <c r="U4769" s="2"/>
      <c r="V4769" s="2"/>
    </row>
    <row r="4770" spans="1:22" s="127" customFormat="1" x14ac:dyDescent="0.25">
      <c r="A4770"/>
      <c r="B4770"/>
      <c r="C4770"/>
      <c r="D4770"/>
      <c r="E4770"/>
      <c r="F4770"/>
      <c r="G4770"/>
      <c r="H4770"/>
      <c r="I4770"/>
      <c r="J4770"/>
      <c r="K4770"/>
      <c r="L4770"/>
      <c r="M4770" s="2"/>
      <c r="N4770" s="2"/>
      <c r="O4770" s="2"/>
      <c r="P4770" s="2"/>
      <c r="Q4770" s="2"/>
      <c r="R4770" s="2"/>
      <c r="S4770" s="2"/>
      <c r="T4770" s="2"/>
      <c r="U4770" s="2"/>
      <c r="V4770" s="2"/>
    </row>
    <row r="4771" spans="1:22" s="127" customFormat="1" x14ac:dyDescent="0.25">
      <c r="A4771"/>
      <c r="B4771"/>
      <c r="C4771"/>
      <c r="D4771"/>
      <c r="E4771"/>
      <c r="F4771"/>
      <c r="G4771"/>
      <c r="H4771"/>
      <c r="I4771"/>
      <c r="J4771"/>
      <c r="K4771"/>
      <c r="L4771"/>
      <c r="M4771" s="2"/>
      <c r="N4771" s="2"/>
      <c r="O4771" s="2"/>
      <c r="P4771" s="2"/>
      <c r="Q4771" s="2"/>
      <c r="R4771" s="2"/>
      <c r="S4771" s="2"/>
      <c r="T4771" s="2"/>
      <c r="U4771" s="2"/>
      <c r="V4771" s="2"/>
    </row>
    <row r="4772" spans="1:22" s="127" customFormat="1" x14ac:dyDescent="0.25">
      <c r="A4772"/>
      <c r="B4772"/>
      <c r="C4772"/>
      <c r="D4772"/>
      <c r="E4772"/>
      <c r="F4772"/>
      <c r="G4772"/>
      <c r="H4772"/>
      <c r="I4772"/>
      <c r="J4772"/>
      <c r="K4772"/>
      <c r="L4772"/>
      <c r="M4772" s="2"/>
      <c r="N4772" s="2"/>
      <c r="O4772" s="2"/>
      <c r="P4772" s="2"/>
      <c r="Q4772" s="2"/>
      <c r="R4772" s="2"/>
      <c r="S4772" s="2"/>
      <c r="T4772" s="2"/>
      <c r="U4772" s="2"/>
      <c r="V4772" s="2"/>
    </row>
    <row r="4773" spans="1:22" s="127" customFormat="1" x14ac:dyDescent="0.25">
      <c r="A4773"/>
      <c r="B4773"/>
      <c r="C4773"/>
      <c r="D4773"/>
      <c r="E4773"/>
      <c r="F4773"/>
      <c r="G4773"/>
      <c r="H4773"/>
      <c r="I4773"/>
      <c r="J4773"/>
      <c r="K4773"/>
      <c r="L4773"/>
      <c r="M4773" s="2"/>
      <c r="N4773" s="2"/>
      <c r="O4773" s="2"/>
      <c r="P4773" s="2"/>
      <c r="Q4773" s="2"/>
      <c r="R4773" s="2"/>
      <c r="S4773" s="2"/>
      <c r="T4773" s="2"/>
      <c r="U4773" s="2"/>
      <c r="V4773" s="2"/>
    </row>
    <row r="4774" spans="1:22" s="127" customFormat="1" x14ac:dyDescent="0.25">
      <c r="A4774"/>
      <c r="B4774"/>
      <c r="C4774"/>
      <c r="D4774"/>
      <c r="E4774"/>
      <c r="F4774"/>
      <c r="G4774"/>
      <c r="H4774"/>
      <c r="I4774"/>
      <c r="J4774"/>
      <c r="K4774"/>
      <c r="L4774"/>
      <c r="M4774" s="2"/>
      <c r="N4774" s="2"/>
      <c r="O4774" s="2"/>
      <c r="P4774" s="2"/>
      <c r="Q4774" s="2"/>
      <c r="R4774" s="2"/>
      <c r="S4774" s="2"/>
      <c r="T4774" s="2"/>
      <c r="U4774" s="2"/>
      <c r="V4774" s="2"/>
    </row>
    <row r="4775" spans="1:22" s="127" customFormat="1" x14ac:dyDescent="0.25">
      <c r="A4775"/>
      <c r="B4775"/>
      <c r="C4775"/>
      <c r="D4775"/>
      <c r="E4775"/>
      <c r="F4775"/>
      <c r="G4775"/>
      <c r="H4775"/>
      <c r="I4775"/>
      <c r="J4775"/>
      <c r="K4775"/>
      <c r="L4775"/>
      <c r="M4775" s="2"/>
      <c r="N4775" s="2"/>
      <c r="O4775" s="2"/>
      <c r="P4775" s="2"/>
      <c r="Q4775" s="2"/>
      <c r="R4775" s="2"/>
      <c r="S4775" s="2"/>
      <c r="T4775" s="2"/>
      <c r="U4775" s="2"/>
      <c r="V4775" s="2"/>
    </row>
    <row r="4776" spans="1:22" s="127" customFormat="1" x14ac:dyDescent="0.25">
      <c r="A4776"/>
      <c r="B4776"/>
      <c r="C4776"/>
      <c r="D4776"/>
      <c r="E4776"/>
      <c r="F4776"/>
      <c r="G4776"/>
      <c r="H4776"/>
      <c r="I4776"/>
      <c r="J4776"/>
      <c r="K4776"/>
      <c r="L4776"/>
      <c r="M4776" s="2"/>
      <c r="N4776" s="2"/>
      <c r="O4776" s="2"/>
      <c r="P4776" s="2"/>
      <c r="Q4776" s="2"/>
      <c r="R4776" s="2"/>
      <c r="S4776" s="2"/>
      <c r="T4776" s="2"/>
      <c r="U4776" s="2"/>
      <c r="V4776" s="2"/>
    </row>
    <row r="4777" spans="1:22" s="127" customFormat="1" x14ac:dyDescent="0.25">
      <c r="A4777"/>
      <c r="B4777"/>
      <c r="C4777"/>
      <c r="D4777"/>
      <c r="E4777"/>
      <c r="F4777"/>
      <c r="G4777"/>
      <c r="H4777"/>
      <c r="I4777"/>
      <c r="J4777"/>
      <c r="K4777"/>
      <c r="L4777"/>
      <c r="M4777" s="2"/>
      <c r="N4777" s="2"/>
      <c r="O4777" s="2"/>
      <c r="P4777" s="2"/>
      <c r="Q4777" s="2"/>
      <c r="R4777" s="2"/>
      <c r="S4777" s="2"/>
      <c r="T4777" s="2"/>
      <c r="U4777" s="2"/>
      <c r="V4777" s="2"/>
    </row>
    <row r="4778" spans="1:22" s="127" customFormat="1" x14ac:dyDescent="0.25">
      <c r="A4778"/>
      <c r="B4778"/>
      <c r="C4778"/>
      <c r="D4778"/>
      <c r="E4778"/>
      <c r="F4778"/>
      <c r="G4778"/>
      <c r="H4778"/>
      <c r="I4778"/>
      <c r="J4778"/>
      <c r="K4778"/>
      <c r="L4778"/>
      <c r="M4778" s="2"/>
      <c r="N4778" s="2"/>
      <c r="O4778" s="2"/>
      <c r="P4778" s="2"/>
      <c r="Q4778" s="2"/>
      <c r="R4778" s="2"/>
      <c r="S4778" s="2"/>
      <c r="T4778" s="2"/>
      <c r="U4778" s="2"/>
      <c r="V4778" s="2"/>
    </row>
    <row r="4779" spans="1:22" s="127" customFormat="1" x14ac:dyDescent="0.25">
      <c r="A4779"/>
      <c r="B4779"/>
      <c r="C4779"/>
      <c r="D4779"/>
      <c r="E4779"/>
      <c r="F4779"/>
      <c r="G4779"/>
      <c r="H4779"/>
      <c r="I4779"/>
      <c r="J4779"/>
      <c r="K4779"/>
      <c r="L4779"/>
      <c r="M4779" s="2"/>
      <c r="N4779" s="2"/>
      <c r="O4779" s="2"/>
      <c r="P4779" s="2"/>
      <c r="Q4779" s="2"/>
      <c r="R4779" s="2"/>
      <c r="S4779" s="2"/>
      <c r="T4779" s="2"/>
      <c r="U4779" s="2"/>
      <c r="V4779" s="2"/>
    </row>
    <row r="4780" spans="1:22" s="127" customFormat="1" x14ac:dyDescent="0.25">
      <c r="A4780"/>
      <c r="B4780"/>
      <c r="C4780"/>
      <c r="D4780"/>
      <c r="E4780"/>
      <c r="F4780"/>
      <c r="G4780"/>
      <c r="H4780"/>
      <c r="I4780"/>
      <c r="J4780"/>
      <c r="K4780"/>
      <c r="L4780"/>
      <c r="M4780" s="2"/>
      <c r="N4780" s="2"/>
      <c r="O4780" s="2"/>
      <c r="P4780" s="2"/>
      <c r="Q4780" s="2"/>
      <c r="R4780" s="2"/>
      <c r="S4780" s="2"/>
      <c r="T4780" s="2"/>
      <c r="U4780" s="2"/>
      <c r="V4780" s="2"/>
    </row>
    <row r="4781" spans="1:22" s="127" customFormat="1" x14ac:dyDescent="0.25">
      <c r="A4781"/>
      <c r="B4781"/>
      <c r="C4781"/>
      <c r="D4781"/>
      <c r="E4781"/>
      <c r="F4781"/>
      <c r="G4781"/>
      <c r="H4781"/>
      <c r="I4781"/>
      <c r="J4781"/>
      <c r="K4781"/>
      <c r="L4781"/>
      <c r="M4781" s="2"/>
      <c r="N4781" s="2"/>
      <c r="O4781" s="2"/>
      <c r="P4781" s="2"/>
      <c r="Q4781" s="2"/>
      <c r="R4781" s="2"/>
      <c r="S4781" s="2"/>
      <c r="T4781" s="2"/>
      <c r="U4781" s="2"/>
      <c r="V4781" s="2"/>
    </row>
    <row r="4782" spans="1:22" s="127" customFormat="1" x14ac:dyDescent="0.25">
      <c r="A4782"/>
      <c r="B4782"/>
      <c r="C4782"/>
      <c r="D4782"/>
      <c r="E4782"/>
      <c r="F4782"/>
      <c r="G4782"/>
      <c r="H4782"/>
      <c r="I4782"/>
      <c r="J4782"/>
      <c r="K4782"/>
      <c r="L4782"/>
      <c r="M4782" s="2"/>
      <c r="N4782" s="2"/>
      <c r="O4782" s="2"/>
      <c r="P4782" s="2"/>
      <c r="Q4782" s="2"/>
      <c r="R4782" s="2"/>
      <c r="S4782" s="2"/>
      <c r="T4782" s="2"/>
      <c r="U4782" s="2"/>
      <c r="V4782" s="2"/>
    </row>
    <row r="4783" spans="1:22" s="127" customFormat="1" x14ac:dyDescent="0.25">
      <c r="A4783"/>
      <c r="B4783"/>
      <c r="C4783"/>
      <c r="D4783"/>
      <c r="E4783"/>
      <c r="F4783"/>
      <c r="G4783"/>
      <c r="H4783"/>
      <c r="I4783"/>
      <c r="J4783"/>
      <c r="K4783"/>
      <c r="L4783"/>
      <c r="M4783" s="2"/>
      <c r="N4783" s="2"/>
      <c r="O4783" s="2"/>
      <c r="P4783" s="2"/>
      <c r="Q4783" s="2"/>
      <c r="R4783" s="2"/>
      <c r="S4783" s="2"/>
      <c r="T4783" s="2"/>
      <c r="U4783" s="2"/>
      <c r="V4783" s="2"/>
    </row>
    <row r="4784" spans="1:22" s="127" customFormat="1" x14ac:dyDescent="0.25">
      <c r="A4784"/>
      <c r="B4784"/>
      <c r="C4784"/>
      <c r="D4784"/>
      <c r="E4784"/>
      <c r="F4784"/>
      <c r="G4784"/>
      <c r="H4784"/>
      <c r="I4784"/>
      <c r="J4784"/>
      <c r="K4784"/>
      <c r="L4784"/>
      <c r="M4784" s="2"/>
      <c r="N4784" s="2"/>
      <c r="O4784" s="2"/>
      <c r="P4784" s="2"/>
      <c r="Q4784" s="2"/>
      <c r="R4784" s="2"/>
      <c r="S4784" s="2"/>
      <c r="T4784" s="2"/>
      <c r="U4784" s="2"/>
      <c r="V4784" s="2"/>
    </row>
    <row r="4785" spans="1:22" s="127" customFormat="1" x14ac:dyDescent="0.25">
      <c r="A4785"/>
      <c r="B4785"/>
      <c r="C4785"/>
      <c r="D4785"/>
      <c r="E4785"/>
      <c r="F4785"/>
      <c r="G4785"/>
      <c r="H4785"/>
      <c r="I4785"/>
      <c r="J4785"/>
      <c r="K4785"/>
      <c r="L4785"/>
      <c r="M4785" s="2"/>
      <c r="N4785" s="2"/>
      <c r="O4785" s="2"/>
      <c r="P4785" s="2"/>
      <c r="Q4785" s="2"/>
      <c r="R4785" s="2"/>
      <c r="S4785" s="2"/>
      <c r="T4785" s="2"/>
      <c r="U4785" s="2"/>
      <c r="V4785" s="2"/>
    </row>
    <row r="4786" spans="1:22" s="127" customFormat="1" x14ac:dyDescent="0.25">
      <c r="A4786"/>
      <c r="B4786"/>
      <c r="C4786"/>
      <c r="D4786"/>
      <c r="E4786"/>
      <c r="F4786"/>
      <c r="G4786"/>
      <c r="H4786"/>
      <c r="I4786"/>
      <c r="J4786"/>
      <c r="K4786"/>
      <c r="L4786"/>
      <c r="M4786" s="2"/>
      <c r="N4786" s="2"/>
      <c r="O4786" s="2"/>
      <c r="P4786" s="2"/>
      <c r="Q4786" s="2"/>
      <c r="R4786" s="2"/>
      <c r="S4786" s="2"/>
      <c r="T4786" s="2"/>
      <c r="U4786" s="2"/>
      <c r="V4786" s="2"/>
    </row>
    <row r="4787" spans="1:22" s="127" customFormat="1" x14ac:dyDescent="0.25">
      <c r="A4787"/>
      <c r="B4787"/>
      <c r="C4787"/>
      <c r="D4787"/>
      <c r="E4787"/>
      <c r="F4787"/>
      <c r="G4787"/>
      <c r="H4787"/>
      <c r="I4787"/>
      <c r="J4787"/>
      <c r="K4787"/>
      <c r="L4787"/>
      <c r="M4787" s="2"/>
      <c r="N4787" s="2"/>
      <c r="O4787" s="2"/>
      <c r="P4787" s="2"/>
      <c r="Q4787" s="2"/>
      <c r="R4787" s="2"/>
      <c r="S4787" s="2"/>
      <c r="T4787" s="2"/>
      <c r="U4787" s="2"/>
      <c r="V4787" s="2"/>
    </row>
    <row r="4788" spans="1:22" s="127" customFormat="1" x14ac:dyDescent="0.25">
      <c r="A4788"/>
      <c r="B4788"/>
      <c r="C4788"/>
      <c r="D4788"/>
      <c r="E4788"/>
      <c r="F4788"/>
      <c r="G4788"/>
      <c r="H4788"/>
      <c r="I4788"/>
      <c r="J4788"/>
      <c r="K4788"/>
      <c r="L4788"/>
      <c r="M4788" s="2"/>
      <c r="N4788" s="2"/>
      <c r="O4788" s="2"/>
      <c r="P4788" s="2"/>
      <c r="Q4788" s="2"/>
      <c r="R4788" s="2"/>
      <c r="S4788" s="2"/>
      <c r="T4788" s="2"/>
      <c r="U4788" s="2"/>
      <c r="V4788" s="2"/>
    </row>
    <row r="4789" spans="1:22" s="127" customFormat="1" x14ac:dyDescent="0.25">
      <c r="A4789"/>
      <c r="B4789"/>
      <c r="C4789"/>
      <c r="D4789"/>
      <c r="E4789"/>
      <c r="F4789"/>
      <c r="G4789"/>
      <c r="H4789"/>
      <c r="I4789"/>
      <c r="J4789"/>
      <c r="K4789"/>
      <c r="L4789"/>
      <c r="M4789" s="2"/>
      <c r="N4789" s="2"/>
      <c r="O4789" s="2"/>
      <c r="P4789" s="2"/>
      <c r="Q4789" s="2"/>
      <c r="R4789" s="2"/>
      <c r="S4789" s="2"/>
      <c r="T4789" s="2"/>
      <c r="U4789" s="2"/>
      <c r="V4789" s="2"/>
    </row>
    <row r="4790" spans="1:22" s="127" customFormat="1" x14ac:dyDescent="0.25">
      <c r="A4790"/>
      <c r="B4790"/>
      <c r="C4790"/>
      <c r="D4790"/>
      <c r="E4790"/>
      <c r="F4790"/>
      <c r="G4790"/>
      <c r="H4790"/>
      <c r="I4790"/>
      <c r="J4790"/>
      <c r="K4790"/>
      <c r="L4790"/>
      <c r="M4790" s="2"/>
      <c r="N4790" s="2"/>
      <c r="O4790" s="2"/>
      <c r="P4790" s="2"/>
      <c r="Q4790" s="2"/>
      <c r="R4790" s="2"/>
      <c r="S4790" s="2"/>
      <c r="T4790" s="2"/>
      <c r="U4790" s="2"/>
      <c r="V4790" s="2"/>
    </row>
    <row r="4791" spans="1:22" s="127" customFormat="1" x14ac:dyDescent="0.25">
      <c r="A4791"/>
      <c r="B4791"/>
      <c r="C4791"/>
      <c r="D4791"/>
      <c r="E4791"/>
      <c r="F4791"/>
      <c r="G4791"/>
      <c r="H4791"/>
      <c r="I4791"/>
      <c r="J4791"/>
      <c r="K4791"/>
      <c r="L4791"/>
      <c r="M4791" s="2"/>
      <c r="N4791" s="2"/>
      <c r="O4791" s="2"/>
      <c r="P4791" s="2"/>
      <c r="Q4791" s="2"/>
      <c r="R4791" s="2"/>
      <c r="S4791" s="2"/>
      <c r="T4791" s="2"/>
      <c r="U4791" s="2"/>
      <c r="V4791" s="2"/>
    </row>
    <row r="4792" spans="1:22" s="127" customFormat="1" x14ac:dyDescent="0.25">
      <c r="A4792"/>
      <c r="B4792"/>
      <c r="C4792"/>
      <c r="D4792"/>
      <c r="E4792"/>
      <c r="F4792"/>
      <c r="G4792"/>
      <c r="H4792"/>
      <c r="I4792"/>
      <c r="J4792"/>
      <c r="K4792"/>
      <c r="L4792"/>
      <c r="M4792" s="2"/>
      <c r="N4792" s="2"/>
      <c r="O4792" s="2"/>
      <c r="P4792" s="2"/>
      <c r="Q4792" s="2"/>
      <c r="R4792" s="2"/>
      <c r="S4792" s="2"/>
      <c r="T4792" s="2"/>
      <c r="U4792" s="2"/>
      <c r="V4792" s="2"/>
    </row>
    <row r="4793" spans="1:22" s="127" customFormat="1" x14ac:dyDescent="0.25">
      <c r="A4793"/>
      <c r="B4793"/>
      <c r="C4793"/>
      <c r="D4793"/>
      <c r="E4793"/>
      <c r="F4793"/>
      <c r="G4793"/>
      <c r="H4793"/>
      <c r="I4793"/>
      <c r="J4793"/>
      <c r="K4793"/>
      <c r="L4793"/>
      <c r="M4793" s="2"/>
      <c r="N4793" s="2"/>
      <c r="O4793" s="2"/>
      <c r="P4793" s="2"/>
      <c r="Q4793" s="2"/>
      <c r="R4793" s="2"/>
      <c r="S4793" s="2"/>
      <c r="T4793" s="2"/>
      <c r="U4793" s="2"/>
      <c r="V4793" s="2"/>
    </row>
    <row r="4794" spans="1:22" s="127" customFormat="1" x14ac:dyDescent="0.25">
      <c r="A4794"/>
      <c r="B4794"/>
      <c r="C4794"/>
      <c r="D4794"/>
      <c r="E4794"/>
      <c r="F4794"/>
      <c r="G4794"/>
      <c r="H4794"/>
      <c r="I4794"/>
      <c r="J4794"/>
      <c r="K4794"/>
      <c r="L4794"/>
      <c r="M4794" s="2"/>
      <c r="N4794" s="2"/>
      <c r="O4794" s="2"/>
      <c r="P4794" s="2"/>
      <c r="Q4794" s="2"/>
      <c r="R4794" s="2"/>
      <c r="S4794" s="2"/>
      <c r="T4794" s="2"/>
      <c r="U4794" s="2"/>
      <c r="V4794" s="2"/>
    </row>
    <row r="4795" spans="1:22" s="127" customFormat="1" x14ac:dyDescent="0.25">
      <c r="A4795"/>
      <c r="B4795"/>
      <c r="C4795"/>
      <c r="D4795"/>
      <c r="E4795"/>
      <c r="F4795"/>
      <c r="G4795"/>
      <c r="H4795"/>
      <c r="I4795"/>
      <c r="J4795"/>
      <c r="K4795"/>
      <c r="L4795"/>
      <c r="M4795" s="2"/>
      <c r="N4795" s="2"/>
      <c r="O4795" s="2"/>
      <c r="P4795" s="2"/>
      <c r="Q4795" s="2"/>
      <c r="R4795" s="2"/>
      <c r="S4795" s="2"/>
      <c r="T4795" s="2"/>
      <c r="U4795" s="2"/>
      <c r="V4795" s="2"/>
    </row>
    <row r="4796" spans="1:22" s="127" customFormat="1" x14ac:dyDescent="0.25">
      <c r="A4796"/>
      <c r="B4796"/>
      <c r="C4796"/>
      <c r="D4796"/>
      <c r="E4796"/>
      <c r="F4796"/>
      <c r="G4796"/>
      <c r="H4796"/>
      <c r="I4796"/>
      <c r="J4796"/>
      <c r="K4796"/>
      <c r="L4796"/>
      <c r="M4796" s="2"/>
      <c r="N4796" s="2"/>
      <c r="O4796" s="2"/>
      <c r="P4796" s="2"/>
      <c r="Q4796" s="2"/>
      <c r="R4796" s="2"/>
      <c r="S4796" s="2"/>
      <c r="T4796" s="2"/>
      <c r="U4796" s="2"/>
      <c r="V4796" s="2"/>
    </row>
    <row r="4797" spans="1:22" s="127" customFormat="1" x14ac:dyDescent="0.25">
      <c r="A4797"/>
      <c r="B4797"/>
      <c r="C4797"/>
      <c r="D4797"/>
      <c r="E4797"/>
      <c r="F4797"/>
      <c r="G4797"/>
      <c r="H4797"/>
      <c r="I4797"/>
      <c r="J4797"/>
      <c r="K4797"/>
      <c r="L4797"/>
      <c r="M4797" s="2"/>
      <c r="N4797" s="2"/>
      <c r="O4797" s="2"/>
      <c r="P4797" s="2"/>
      <c r="Q4797" s="2"/>
      <c r="R4797" s="2"/>
      <c r="S4797" s="2"/>
      <c r="T4797" s="2"/>
      <c r="U4797" s="2"/>
      <c r="V4797" s="2"/>
    </row>
    <row r="4798" spans="1:22" s="127" customFormat="1" x14ac:dyDescent="0.25">
      <c r="A4798"/>
      <c r="B4798"/>
      <c r="C4798"/>
      <c r="D4798"/>
      <c r="E4798"/>
      <c r="F4798"/>
      <c r="G4798"/>
      <c r="H4798"/>
      <c r="I4798"/>
      <c r="J4798"/>
      <c r="K4798"/>
      <c r="L4798"/>
      <c r="M4798" s="2"/>
      <c r="N4798" s="2"/>
      <c r="O4798" s="2"/>
      <c r="P4798" s="2"/>
      <c r="Q4798" s="2"/>
      <c r="R4798" s="2"/>
      <c r="S4798" s="2"/>
      <c r="T4798" s="2"/>
      <c r="U4798" s="2"/>
      <c r="V4798" s="2"/>
    </row>
    <row r="4799" spans="1:22" s="127" customFormat="1" x14ac:dyDescent="0.25">
      <c r="A4799"/>
      <c r="B4799"/>
      <c r="C4799"/>
      <c r="D4799"/>
      <c r="E4799"/>
      <c r="F4799"/>
      <c r="G4799"/>
      <c r="H4799"/>
      <c r="I4799"/>
      <c r="J4799"/>
      <c r="K4799"/>
      <c r="L4799"/>
      <c r="M4799" s="2"/>
      <c r="N4799" s="2"/>
      <c r="O4799" s="2"/>
      <c r="P4799" s="2"/>
      <c r="Q4799" s="2"/>
      <c r="R4799" s="2"/>
      <c r="S4799" s="2"/>
      <c r="T4799" s="2"/>
      <c r="U4799" s="2"/>
      <c r="V4799" s="2"/>
    </row>
    <row r="4800" spans="1:22" s="127" customFormat="1" x14ac:dyDescent="0.25">
      <c r="A4800"/>
      <c r="B4800"/>
      <c r="C4800"/>
      <c r="D4800"/>
      <c r="E4800"/>
      <c r="F4800"/>
      <c r="G4800"/>
      <c r="H4800"/>
      <c r="I4800"/>
      <c r="J4800"/>
      <c r="K4800"/>
      <c r="L4800"/>
      <c r="M4800" s="2"/>
      <c r="N4800" s="2"/>
      <c r="O4800" s="2"/>
      <c r="P4800" s="2"/>
      <c r="Q4800" s="2"/>
      <c r="R4800" s="2"/>
      <c r="S4800" s="2"/>
      <c r="T4800" s="2"/>
      <c r="U4800" s="2"/>
      <c r="V4800" s="2"/>
    </row>
    <row r="4801" spans="1:22" s="127" customFormat="1" x14ac:dyDescent="0.25">
      <c r="A4801"/>
      <c r="B4801"/>
      <c r="C4801"/>
      <c r="D4801"/>
      <c r="E4801"/>
      <c r="F4801"/>
      <c r="G4801"/>
      <c r="H4801"/>
      <c r="I4801"/>
      <c r="J4801"/>
      <c r="K4801"/>
      <c r="L4801"/>
      <c r="M4801" s="2"/>
      <c r="N4801" s="2"/>
      <c r="O4801" s="2"/>
      <c r="P4801" s="2"/>
      <c r="Q4801" s="2"/>
      <c r="R4801" s="2"/>
      <c r="S4801" s="2"/>
      <c r="T4801" s="2"/>
      <c r="U4801" s="2"/>
      <c r="V4801" s="2"/>
    </row>
    <row r="4802" spans="1:22" s="127" customFormat="1" x14ac:dyDescent="0.25">
      <c r="A4802"/>
      <c r="B4802"/>
      <c r="C4802"/>
      <c r="D4802"/>
      <c r="E4802"/>
      <c r="F4802"/>
      <c r="G4802"/>
      <c r="H4802"/>
      <c r="I4802"/>
      <c r="J4802"/>
      <c r="K4802"/>
      <c r="L4802"/>
      <c r="M4802" s="2"/>
      <c r="N4802" s="2"/>
      <c r="O4802" s="2"/>
      <c r="P4802" s="2"/>
      <c r="Q4802" s="2"/>
      <c r="R4802" s="2"/>
      <c r="S4802" s="2"/>
      <c r="T4802" s="2"/>
      <c r="U4802" s="2"/>
      <c r="V4802" s="2"/>
    </row>
    <row r="4803" spans="1:22" s="127" customFormat="1" x14ac:dyDescent="0.25">
      <c r="A4803"/>
      <c r="B4803"/>
      <c r="C4803"/>
      <c r="D4803"/>
      <c r="E4803"/>
      <c r="F4803"/>
      <c r="G4803"/>
      <c r="H4803"/>
      <c r="I4803"/>
      <c r="J4803"/>
      <c r="K4803"/>
      <c r="L4803"/>
      <c r="M4803" s="2"/>
      <c r="N4803" s="2"/>
      <c r="O4803" s="2"/>
      <c r="P4803" s="2"/>
      <c r="Q4803" s="2"/>
      <c r="R4803" s="2"/>
      <c r="S4803" s="2"/>
      <c r="T4803" s="2"/>
      <c r="U4803" s="2"/>
      <c r="V4803" s="2"/>
    </row>
    <row r="4804" spans="1:22" s="127" customFormat="1" x14ac:dyDescent="0.25">
      <c r="A4804"/>
      <c r="B4804"/>
      <c r="C4804"/>
      <c r="D4804"/>
      <c r="E4804"/>
      <c r="F4804"/>
      <c r="G4804"/>
      <c r="H4804"/>
      <c r="I4804"/>
      <c r="J4804"/>
      <c r="K4804"/>
      <c r="L4804"/>
      <c r="M4804" s="2"/>
      <c r="N4804" s="2"/>
      <c r="O4804" s="2"/>
      <c r="P4804" s="2"/>
      <c r="Q4804" s="2"/>
      <c r="R4804" s="2"/>
      <c r="S4804" s="2"/>
      <c r="T4804" s="2"/>
      <c r="U4804" s="2"/>
      <c r="V4804" s="2"/>
    </row>
    <row r="4805" spans="1:22" s="127" customFormat="1" x14ac:dyDescent="0.25">
      <c r="A4805"/>
      <c r="B4805"/>
      <c r="C4805"/>
      <c r="D4805"/>
      <c r="E4805"/>
      <c r="F4805"/>
      <c r="G4805"/>
      <c r="H4805"/>
      <c r="I4805"/>
      <c r="J4805"/>
      <c r="K4805"/>
      <c r="L4805"/>
      <c r="M4805" s="2"/>
      <c r="N4805" s="2"/>
      <c r="O4805" s="2"/>
      <c r="P4805" s="2"/>
      <c r="Q4805" s="2"/>
      <c r="R4805" s="2"/>
      <c r="S4805" s="2"/>
      <c r="T4805" s="2"/>
      <c r="U4805" s="2"/>
      <c r="V4805" s="2"/>
    </row>
    <row r="4806" spans="1:22" s="127" customFormat="1" x14ac:dyDescent="0.25">
      <c r="A4806"/>
      <c r="B4806"/>
      <c r="C4806"/>
      <c r="D4806"/>
      <c r="E4806"/>
      <c r="F4806"/>
      <c r="G4806"/>
      <c r="H4806"/>
      <c r="I4806"/>
      <c r="J4806"/>
      <c r="K4806"/>
      <c r="L4806"/>
      <c r="M4806" s="2"/>
      <c r="N4806" s="2"/>
      <c r="O4806" s="2"/>
      <c r="P4806" s="2"/>
      <c r="Q4806" s="2"/>
      <c r="R4806" s="2"/>
      <c r="S4806" s="2"/>
      <c r="T4806" s="2"/>
      <c r="U4806" s="2"/>
      <c r="V4806" s="2"/>
    </row>
    <row r="4807" spans="1:22" s="127" customFormat="1" x14ac:dyDescent="0.25">
      <c r="A4807"/>
      <c r="B4807"/>
      <c r="C4807"/>
      <c r="D4807"/>
      <c r="E4807"/>
      <c r="F4807"/>
      <c r="G4807"/>
      <c r="H4807"/>
      <c r="I4807"/>
      <c r="J4807"/>
      <c r="K4807"/>
      <c r="L4807"/>
      <c r="M4807" s="2"/>
      <c r="N4807" s="2"/>
      <c r="O4807" s="2"/>
      <c r="P4807" s="2"/>
      <c r="Q4807" s="2"/>
      <c r="R4807" s="2"/>
      <c r="S4807" s="2"/>
      <c r="T4807" s="2"/>
      <c r="U4807" s="2"/>
      <c r="V4807" s="2"/>
    </row>
    <row r="4808" spans="1:22" s="127" customFormat="1" x14ac:dyDescent="0.25">
      <c r="A4808"/>
      <c r="B4808"/>
      <c r="C4808"/>
      <c r="D4808"/>
      <c r="E4808"/>
      <c r="F4808"/>
      <c r="G4808"/>
      <c r="H4808"/>
      <c r="I4808"/>
      <c r="J4808"/>
      <c r="K4808"/>
      <c r="L4808"/>
      <c r="M4808" s="2"/>
      <c r="N4808" s="2"/>
      <c r="O4808" s="2"/>
      <c r="P4808" s="2"/>
      <c r="Q4808" s="2"/>
      <c r="R4808" s="2"/>
      <c r="S4808" s="2"/>
      <c r="T4808" s="2"/>
      <c r="U4808" s="2"/>
      <c r="V4808" s="2"/>
    </row>
    <row r="4809" spans="1:22" s="127" customFormat="1" x14ac:dyDescent="0.25">
      <c r="A4809"/>
      <c r="B4809"/>
      <c r="C4809"/>
      <c r="D4809"/>
      <c r="E4809"/>
      <c r="F4809"/>
      <c r="G4809"/>
      <c r="H4809"/>
      <c r="I4809"/>
      <c r="J4809"/>
      <c r="K4809"/>
      <c r="L4809"/>
      <c r="M4809" s="2"/>
      <c r="N4809" s="2"/>
      <c r="O4809" s="2"/>
      <c r="P4809" s="2"/>
      <c r="Q4809" s="2"/>
      <c r="R4809" s="2"/>
      <c r="S4809" s="2"/>
      <c r="T4809" s="2"/>
      <c r="U4809" s="2"/>
      <c r="V4809" s="2"/>
    </row>
    <row r="4810" spans="1:22" s="127" customFormat="1" x14ac:dyDescent="0.25">
      <c r="A4810"/>
      <c r="B4810"/>
      <c r="C4810"/>
      <c r="D4810"/>
      <c r="E4810"/>
      <c r="F4810"/>
      <c r="G4810"/>
      <c r="H4810"/>
      <c r="I4810"/>
      <c r="J4810"/>
      <c r="K4810"/>
      <c r="L4810"/>
      <c r="M4810" s="2"/>
      <c r="N4810" s="2"/>
      <c r="O4810" s="2"/>
      <c r="P4810" s="2"/>
      <c r="Q4810" s="2"/>
      <c r="R4810" s="2"/>
      <c r="S4810" s="2"/>
      <c r="T4810" s="2"/>
      <c r="U4810" s="2"/>
      <c r="V4810" s="2"/>
    </row>
    <row r="4811" spans="1:22" s="127" customFormat="1" x14ac:dyDescent="0.25">
      <c r="A4811"/>
      <c r="B4811"/>
      <c r="C4811"/>
      <c r="D4811"/>
      <c r="E4811"/>
      <c r="F4811"/>
      <c r="G4811"/>
      <c r="H4811"/>
      <c r="I4811"/>
      <c r="J4811"/>
      <c r="K4811"/>
      <c r="L4811"/>
      <c r="M4811" s="2"/>
      <c r="N4811" s="2"/>
      <c r="O4811" s="2"/>
      <c r="P4811" s="2"/>
      <c r="Q4811" s="2"/>
      <c r="R4811" s="2"/>
      <c r="S4811" s="2"/>
      <c r="T4811" s="2"/>
      <c r="U4811" s="2"/>
      <c r="V4811" s="2"/>
    </row>
    <row r="4812" spans="1:22" s="127" customFormat="1" x14ac:dyDescent="0.25">
      <c r="A4812"/>
      <c r="B4812"/>
      <c r="C4812"/>
      <c r="D4812"/>
      <c r="E4812"/>
      <c r="F4812"/>
      <c r="G4812"/>
      <c r="H4812"/>
      <c r="I4812"/>
      <c r="J4812"/>
      <c r="K4812"/>
      <c r="L4812"/>
      <c r="M4812" s="2"/>
      <c r="N4812" s="2"/>
      <c r="O4812" s="2"/>
      <c r="P4812" s="2"/>
      <c r="Q4812" s="2"/>
      <c r="R4812" s="2"/>
      <c r="S4812" s="2"/>
      <c r="T4812" s="2"/>
      <c r="U4812" s="2"/>
      <c r="V4812" s="2"/>
    </row>
    <row r="4813" spans="1:22" s="127" customFormat="1" x14ac:dyDescent="0.25">
      <c r="A4813"/>
      <c r="B4813"/>
      <c r="C4813"/>
      <c r="D4813"/>
      <c r="E4813"/>
      <c r="F4813"/>
      <c r="G4813"/>
      <c r="H4813"/>
      <c r="I4813"/>
      <c r="J4813"/>
      <c r="K4813"/>
      <c r="L4813"/>
      <c r="M4813" s="2"/>
      <c r="N4813" s="2"/>
      <c r="O4813" s="2"/>
      <c r="P4813" s="2"/>
      <c r="Q4813" s="2"/>
      <c r="R4813" s="2"/>
      <c r="S4813" s="2"/>
      <c r="T4813" s="2"/>
      <c r="U4813" s="2"/>
      <c r="V4813" s="2"/>
    </row>
    <row r="4814" spans="1:22" s="127" customFormat="1" x14ac:dyDescent="0.25">
      <c r="A4814"/>
      <c r="B4814"/>
      <c r="C4814"/>
      <c r="D4814"/>
      <c r="E4814"/>
      <c r="F4814"/>
      <c r="G4814"/>
      <c r="H4814"/>
      <c r="I4814"/>
      <c r="J4814"/>
      <c r="K4814"/>
      <c r="L4814"/>
      <c r="M4814" s="2"/>
      <c r="N4814" s="2"/>
      <c r="O4814" s="2"/>
      <c r="P4814" s="2"/>
      <c r="Q4814" s="2"/>
      <c r="R4814" s="2"/>
      <c r="S4814" s="2"/>
      <c r="T4814" s="2"/>
      <c r="U4814" s="2"/>
      <c r="V4814" s="2"/>
    </row>
    <row r="4815" spans="1:22" s="127" customFormat="1" x14ac:dyDescent="0.25">
      <c r="A4815"/>
      <c r="B4815"/>
      <c r="C4815"/>
      <c r="D4815"/>
      <c r="E4815"/>
      <c r="F4815"/>
      <c r="G4815"/>
      <c r="H4815"/>
      <c r="I4815"/>
      <c r="J4815"/>
      <c r="K4815"/>
      <c r="L4815"/>
      <c r="M4815" s="2"/>
      <c r="N4815" s="2"/>
      <c r="O4815" s="2"/>
      <c r="P4815" s="2"/>
      <c r="Q4815" s="2"/>
      <c r="R4815" s="2"/>
      <c r="S4815" s="2"/>
      <c r="T4815" s="2"/>
      <c r="U4815" s="2"/>
      <c r="V4815" s="2"/>
    </row>
    <row r="4816" spans="1:22" s="127" customFormat="1" x14ac:dyDescent="0.25">
      <c r="A4816"/>
      <c r="B4816"/>
      <c r="C4816"/>
      <c r="D4816"/>
      <c r="E4816"/>
      <c r="F4816"/>
      <c r="G4816"/>
      <c r="H4816"/>
      <c r="I4816"/>
      <c r="J4816"/>
      <c r="K4816"/>
      <c r="L4816"/>
      <c r="M4816" s="2"/>
      <c r="N4816" s="2"/>
      <c r="O4816" s="2"/>
      <c r="P4816" s="2"/>
      <c r="Q4816" s="2"/>
      <c r="R4816" s="2"/>
      <c r="S4816" s="2"/>
      <c r="T4816" s="2"/>
      <c r="U4816" s="2"/>
      <c r="V4816" s="2"/>
    </row>
    <row r="4817" spans="1:22" s="127" customFormat="1" x14ac:dyDescent="0.25">
      <c r="A4817"/>
      <c r="B4817"/>
      <c r="C4817"/>
      <c r="D4817"/>
      <c r="E4817"/>
      <c r="F4817"/>
      <c r="G4817"/>
      <c r="H4817"/>
      <c r="I4817"/>
      <c r="J4817"/>
      <c r="K4817"/>
      <c r="L4817"/>
      <c r="M4817" s="2"/>
      <c r="N4817" s="2"/>
      <c r="O4817" s="2"/>
      <c r="P4817" s="2"/>
      <c r="Q4817" s="2"/>
      <c r="R4817" s="2"/>
      <c r="S4817" s="2"/>
      <c r="T4817" s="2"/>
      <c r="U4817" s="2"/>
      <c r="V4817" s="2"/>
    </row>
    <row r="4818" spans="1:22" s="127" customFormat="1" x14ac:dyDescent="0.25">
      <c r="A4818"/>
      <c r="B4818"/>
      <c r="C4818"/>
      <c r="D4818"/>
      <c r="E4818"/>
      <c r="F4818"/>
      <c r="G4818"/>
      <c r="H4818"/>
      <c r="I4818"/>
      <c r="J4818"/>
      <c r="K4818"/>
      <c r="L4818"/>
      <c r="M4818" s="2"/>
      <c r="N4818" s="2"/>
      <c r="O4818" s="2"/>
      <c r="P4818" s="2"/>
      <c r="Q4818" s="2"/>
      <c r="R4818" s="2"/>
      <c r="S4818" s="2"/>
      <c r="T4818" s="2"/>
      <c r="U4818" s="2"/>
      <c r="V4818" s="2"/>
    </row>
    <row r="4819" spans="1:22" s="127" customFormat="1" x14ac:dyDescent="0.25">
      <c r="A4819"/>
      <c r="B4819"/>
      <c r="C4819"/>
      <c r="D4819"/>
      <c r="E4819"/>
      <c r="F4819"/>
      <c r="G4819"/>
      <c r="H4819"/>
      <c r="I4819"/>
      <c r="J4819"/>
      <c r="K4819"/>
      <c r="L4819"/>
      <c r="M4819" s="2"/>
      <c r="N4819" s="2"/>
      <c r="O4819" s="2"/>
      <c r="P4819" s="2"/>
      <c r="Q4819" s="2"/>
      <c r="R4819" s="2"/>
      <c r="S4819" s="2"/>
      <c r="T4819" s="2"/>
      <c r="U4819" s="2"/>
      <c r="V4819" s="2"/>
    </row>
    <row r="4820" spans="1:22" s="127" customFormat="1" x14ac:dyDescent="0.25">
      <c r="A4820"/>
      <c r="B4820"/>
      <c r="C4820"/>
      <c r="D4820"/>
      <c r="E4820"/>
      <c r="F4820"/>
      <c r="G4820"/>
      <c r="H4820"/>
      <c r="I4820"/>
      <c r="J4820"/>
      <c r="K4820"/>
      <c r="L4820"/>
      <c r="M4820" s="2"/>
      <c r="N4820" s="2"/>
      <c r="O4820" s="2"/>
      <c r="P4820" s="2"/>
      <c r="Q4820" s="2"/>
      <c r="R4820" s="2"/>
      <c r="S4820" s="2"/>
      <c r="T4820" s="2"/>
      <c r="U4820" s="2"/>
      <c r="V4820" s="2"/>
    </row>
    <row r="4821" spans="1:22" s="127" customFormat="1" x14ac:dyDescent="0.25">
      <c r="A4821"/>
      <c r="B4821"/>
      <c r="C4821"/>
      <c r="D4821"/>
      <c r="E4821"/>
      <c r="F4821"/>
      <c r="G4821"/>
      <c r="H4821"/>
      <c r="I4821"/>
      <c r="J4821"/>
      <c r="K4821"/>
      <c r="L4821"/>
      <c r="M4821" s="2"/>
      <c r="N4821" s="2"/>
      <c r="O4821" s="2"/>
      <c r="P4821" s="2"/>
      <c r="Q4821" s="2"/>
      <c r="R4821" s="2"/>
      <c r="S4821" s="2"/>
      <c r="T4821" s="2"/>
      <c r="U4821" s="2"/>
      <c r="V4821" s="2"/>
    </row>
    <row r="4822" spans="1:22" s="127" customFormat="1" x14ac:dyDescent="0.25">
      <c r="A4822"/>
      <c r="B4822"/>
      <c r="C4822"/>
      <c r="D4822"/>
      <c r="E4822"/>
      <c r="F4822"/>
      <c r="G4822"/>
      <c r="H4822"/>
      <c r="I4822"/>
      <c r="J4822"/>
      <c r="K4822"/>
      <c r="L4822"/>
      <c r="M4822" s="2"/>
      <c r="N4822" s="2"/>
      <c r="O4822" s="2"/>
      <c r="P4822" s="2"/>
      <c r="Q4822" s="2"/>
      <c r="R4822" s="2"/>
      <c r="S4822" s="2"/>
      <c r="T4822" s="2"/>
      <c r="U4822" s="2"/>
      <c r="V4822" s="2"/>
    </row>
    <row r="4823" spans="1:22" s="127" customFormat="1" x14ac:dyDescent="0.25">
      <c r="A4823"/>
      <c r="B4823"/>
      <c r="C4823"/>
      <c r="D4823"/>
      <c r="E4823"/>
      <c r="F4823"/>
      <c r="G4823"/>
      <c r="H4823"/>
      <c r="I4823"/>
      <c r="J4823"/>
      <c r="K4823"/>
      <c r="L4823"/>
      <c r="M4823" s="2"/>
      <c r="N4823" s="2"/>
      <c r="O4823" s="2"/>
      <c r="P4823" s="2"/>
      <c r="Q4823" s="2"/>
      <c r="R4823" s="2"/>
      <c r="S4823" s="2"/>
      <c r="T4823" s="2"/>
      <c r="U4823" s="2"/>
      <c r="V4823" s="2"/>
    </row>
    <row r="4824" spans="1:22" s="127" customFormat="1" x14ac:dyDescent="0.25">
      <c r="A4824"/>
      <c r="B4824"/>
      <c r="C4824"/>
      <c r="D4824"/>
      <c r="E4824"/>
      <c r="F4824"/>
      <c r="G4824"/>
      <c r="H4824"/>
      <c r="I4824"/>
      <c r="J4824"/>
      <c r="K4824"/>
      <c r="L4824"/>
      <c r="M4824" s="2"/>
      <c r="N4824" s="2"/>
      <c r="O4824" s="2"/>
      <c r="P4824" s="2"/>
      <c r="Q4824" s="2"/>
      <c r="R4824" s="2"/>
      <c r="S4824" s="2"/>
      <c r="T4824" s="2"/>
      <c r="U4824" s="2"/>
      <c r="V4824" s="2"/>
    </row>
    <row r="4825" spans="1:22" s="127" customFormat="1" x14ac:dyDescent="0.25">
      <c r="A4825"/>
      <c r="B4825"/>
      <c r="C4825"/>
      <c r="D4825"/>
      <c r="E4825"/>
      <c r="F4825"/>
      <c r="G4825"/>
      <c r="H4825"/>
      <c r="I4825"/>
      <c r="J4825"/>
      <c r="K4825"/>
      <c r="L4825"/>
      <c r="M4825" s="2"/>
      <c r="N4825" s="2"/>
      <c r="O4825" s="2"/>
      <c r="P4825" s="2"/>
      <c r="Q4825" s="2"/>
      <c r="R4825" s="2"/>
      <c r="S4825" s="2"/>
      <c r="T4825" s="2"/>
      <c r="U4825" s="2"/>
      <c r="V4825" s="2"/>
    </row>
    <row r="4826" spans="1:22" s="127" customFormat="1" x14ac:dyDescent="0.25">
      <c r="A4826"/>
      <c r="B4826"/>
      <c r="C4826"/>
      <c r="D4826"/>
      <c r="E4826"/>
      <c r="F4826"/>
      <c r="G4826"/>
      <c r="H4826"/>
      <c r="I4826"/>
      <c r="J4826"/>
      <c r="K4826"/>
      <c r="L4826"/>
      <c r="M4826" s="2"/>
      <c r="N4826" s="2"/>
      <c r="O4826" s="2"/>
      <c r="P4826" s="2"/>
      <c r="Q4826" s="2"/>
      <c r="R4826" s="2"/>
      <c r="S4826" s="2"/>
      <c r="T4826" s="2"/>
      <c r="U4826" s="2"/>
      <c r="V4826" s="2"/>
    </row>
    <row r="4827" spans="1:22" s="127" customFormat="1" x14ac:dyDescent="0.25">
      <c r="A4827"/>
      <c r="B4827"/>
      <c r="C4827"/>
      <c r="D4827"/>
      <c r="E4827"/>
      <c r="F4827"/>
      <c r="G4827"/>
      <c r="H4827"/>
      <c r="I4827"/>
      <c r="J4827"/>
      <c r="K4827"/>
      <c r="L4827"/>
      <c r="M4827" s="2"/>
      <c r="N4827" s="2"/>
      <c r="O4827" s="2"/>
      <c r="P4827" s="2"/>
      <c r="Q4827" s="2"/>
      <c r="R4827" s="2"/>
      <c r="S4827" s="2"/>
      <c r="T4827" s="2"/>
      <c r="U4827" s="2"/>
      <c r="V4827" s="2"/>
    </row>
    <row r="4828" spans="1:22" s="127" customFormat="1" x14ac:dyDescent="0.25">
      <c r="A4828"/>
      <c r="B4828"/>
      <c r="C4828"/>
      <c r="D4828"/>
      <c r="E4828"/>
      <c r="F4828"/>
      <c r="G4828"/>
      <c r="H4828"/>
      <c r="I4828"/>
      <c r="J4828"/>
      <c r="K4828"/>
      <c r="L4828"/>
      <c r="M4828" s="2"/>
      <c r="N4828" s="2"/>
      <c r="O4828" s="2"/>
      <c r="P4828" s="2"/>
      <c r="Q4828" s="2"/>
      <c r="R4828" s="2"/>
      <c r="S4828" s="2"/>
      <c r="T4828" s="2"/>
      <c r="U4828" s="2"/>
      <c r="V4828" s="2"/>
    </row>
    <row r="4829" spans="1:22" s="127" customFormat="1" x14ac:dyDescent="0.25">
      <c r="A4829"/>
      <c r="B4829"/>
      <c r="C4829"/>
      <c r="D4829"/>
      <c r="E4829"/>
      <c r="F4829"/>
      <c r="G4829"/>
      <c r="H4829"/>
      <c r="I4829"/>
      <c r="J4829"/>
      <c r="K4829"/>
      <c r="L4829"/>
      <c r="M4829" s="2"/>
      <c r="N4829" s="2"/>
      <c r="O4829" s="2"/>
      <c r="P4829" s="2"/>
      <c r="Q4829" s="2"/>
      <c r="R4829" s="2"/>
      <c r="S4829" s="2"/>
      <c r="T4829" s="2"/>
      <c r="U4829" s="2"/>
      <c r="V4829" s="2"/>
    </row>
    <row r="4830" spans="1:22" s="127" customFormat="1" x14ac:dyDescent="0.25">
      <c r="A4830"/>
      <c r="B4830"/>
      <c r="C4830"/>
      <c r="D4830"/>
      <c r="E4830"/>
      <c r="F4830"/>
      <c r="G4830"/>
      <c r="H4830"/>
      <c r="I4830"/>
      <c r="J4830"/>
      <c r="K4830"/>
      <c r="L4830"/>
      <c r="M4830" s="2"/>
      <c r="N4830" s="2"/>
      <c r="O4830" s="2"/>
      <c r="P4830" s="2"/>
      <c r="Q4830" s="2"/>
      <c r="R4830" s="2"/>
      <c r="S4830" s="2"/>
      <c r="T4830" s="2"/>
      <c r="U4830" s="2"/>
      <c r="V4830" s="2"/>
    </row>
    <row r="4831" spans="1:22" s="127" customFormat="1" x14ac:dyDescent="0.25">
      <c r="A4831"/>
      <c r="B4831"/>
      <c r="C4831"/>
      <c r="D4831"/>
      <c r="E4831"/>
      <c r="F4831"/>
      <c r="G4831"/>
      <c r="H4831"/>
      <c r="I4831"/>
      <c r="J4831"/>
      <c r="K4831"/>
      <c r="L4831"/>
      <c r="M4831" s="2"/>
      <c r="N4831" s="2"/>
      <c r="O4831" s="2"/>
      <c r="P4831" s="2"/>
      <c r="Q4831" s="2"/>
      <c r="R4831" s="2"/>
      <c r="S4831" s="2"/>
      <c r="T4831" s="2"/>
      <c r="U4831" s="2"/>
      <c r="V4831" s="2"/>
    </row>
    <row r="4832" spans="1:22" s="127" customFormat="1" x14ac:dyDescent="0.25">
      <c r="A4832"/>
      <c r="B4832"/>
      <c r="C4832"/>
      <c r="D4832"/>
      <c r="E4832"/>
      <c r="F4832"/>
      <c r="G4832"/>
      <c r="H4832"/>
      <c r="I4832"/>
      <c r="J4832"/>
      <c r="K4832"/>
      <c r="L4832"/>
      <c r="M4832" s="2"/>
      <c r="N4832" s="2"/>
      <c r="O4832" s="2"/>
      <c r="P4832" s="2"/>
      <c r="Q4832" s="2"/>
      <c r="R4832" s="2"/>
      <c r="S4832" s="2"/>
      <c r="T4832" s="2"/>
      <c r="U4832" s="2"/>
      <c r="V4832" s="2"/>
    </row>
    <row r="4833" spans="1:22" s="127" customFormat="1" x14ac:dyDescent="0.25">
      <c r="A4833"/>
      <c r="B4833"/>
      <c r="C4833"/>
      <c r="D4833"/>
      <c r="E4833"/>
      <c r="F4833"/>
      <c r="G4833"/>
      <c r="H4833"/>
      <c r="I4833"/>
      <c r="J4833"/>
      <c r="K4833"/>
      <c r="L4833"/>
      <c r="M4833" s="2"/>
      <c r="N4833" s="2"/>
      <c r="O4833" s="2"/>
      <c r="P4833" s="2"/>
      <c r="Q4833" s="2"/>
      <c r="R4833" s="2"/>
      <c r="S4833" s="2"/>
      <c r="T4833" s="2"/>
      <c r="U4833" s="2"/>
      <c r="V4833" s="2"/>
    </row>
    <row r="4834" spans="1:22" s="127" customFormat="1" x14ac:dyDescent="0.25">
      <c r="A4834"/>
      <c r="B4834"/>
      <c r="C4834"/>
      <c r="D4834"/>
      <c r="E4834"/>
      <c r="F4834"/>
      <c r="G4834"/>
      <c r="H4834"/>
      <c r="I4834"/>
      <c r="J4834"/>
      <c r="K4834"/>
      <c r="L4834"/>
      <c r="M4834" s="2"/>
      <c r="N4834" s="2"/>
      <c r="O4834" s="2"/>
      <c r="P4834" s="2"/>
      <c r="Q4834" s="2"/>
      <c r="R4834" s="2"/>
      <c r="S4834" s="2"/>
      <c r="T4834" s="2"/>
      <c r="U4834" s="2"/>
      <c r="V4834" s="2"/>
    </row>
    <row r="4835" spans="1:22" s="127" customFormat="1" x14ac:dyDescent="0.25">
      <c r="A4835"/>
      <c r="B4835"/>
      <c r="C4835"/>
      <c r="D4835"/>
      <c r="E4835"/>
      <c r="F4835"/>
      <c r="G4835"/>
      <c r="H4835"/>
      <c r="I4835"/>
      <c r="J4835"/>
      <c r="K4835"/>
      <c r="L4835"/>
      <c r="M4835" s="2"/>
      <c r="N4835" s="2"/>
      <c r="O4835" s="2"/>
      <c r="P4835" s="2"/>
      <c r="Q4835" s="2"/>
      <c r="R4835" s="2"/>
      <c r="S4835" s="2"/>
      <c r="T4835" s="2"/>
      <c r="U4835" s="2"/>
      <c r="V4835" s="2"/>
    </row>
    <row r="4836" spans="1:22" s="127" customFormat="1" x14ac:dyDescent="0.25">
      <c r="A4836"/>
      <c r="B4836"/>
      <c r="C4836"/>
      <c r="D4836"/>
      <c r="E4836"/>
      <c r="F4836"/>
      <c r="G4836"/>
      <c r="H4836"/>
      <c r="I4836"/>
      <c r="J4836"/>
      <c r="K4836"/>
      <c r="L4836"/>
      <c r="M4836" s="2"/>
      <c r="N4836" s="2"/>
      <c r="O4836" s="2"/>
      <c r="P4836" s="2"/>
      <c r="Q4836" s="2"/>
      <c r="R4836" s="2"/>
      <c r="S4836" s="2"/>
      <c r="T4836" s="2"/>
      <c r="U4836" s="2"/>
      <c r="V4836" s="2"/>
    </row>
    <row r="4837" spans="1:22" s="127" customFormat="1" x14ac:dyDescent="0.25">
      <c r="A4837"/>
      <c r="B4837"/>
      <c r="C4837"/>
      <c r="D4837"/>
      <c r="E4837"/>
      <c r="F4837"/>
      <c r="G4837"/>
      <c r="H4837"/>
      <c r="I4837"/>
      <c r="J4837"/>
      <c r="K4837"/>
      <c r="L4837"/>
      <c r="M4837" s="2"/>
      <c r="N4837" s="2"/>
      <c r="O4837" s="2"/>
      <c r="P4837" s="2"/>
      <c r="Q4837" s="2"/>
      <c r="R4837" s="2"/>
      <c r="S4837" s="2"/>
      <c r="T4837" s="2"/>
      <c r="U4837" s="2"/>
      <c r="V4837" s="2"/>
    </row>
    <row r="4838" spans="1:22" s="127" customFormat="1" x14ac:dyDescent="0.25">
      <c r="A4838"/>
      <c r="B4838"/>
      <c r="C4838"/>
      <c r="D4838"/>
      <c r="E4838"/>
      <c r="F4838"/>
      <c r="G4838"/>
      <c r="H4838"/>
      <c r="I4838"/>
      <c r="J4838"/>
      <c r="K4838"/>
      <c r="L4838"/>
      <c r="M4838" s="2"/>
      <c r="N4838" s="2"/>
      <c r="O4838" s="2"/>
      <c r="P4838" s="2"/>
      <c r="Q4838" s="2"/>
      <c r="R4838" s="2"/>
      <c r="S4838" s="2"/>
      <c r="T4838" s="2"/>
      <c r="U4838" s="2"/>
      <c r="V4838" s="2"/>
    </row>
    <row r="4839" spans="1:22" s="127" customFormat="1" x14ac:dyDescent="0.25">
      <c r="A4839"/>
      <c r="B4839"/>
      <c r="C4839"/>
      <c r="D4839"/>
      <c r="E4839"/>
      <c r="F4839"/>
      <c r="G4839"/>
      <c r="H4839"/>
      <c r="I4839"/>
      <c r="J4839"/>
      <c r="K4839"/>
      <c r="L4839"/>
      <c r="M4839" s="2"/>
      <c r="N4839" s="2"/>
      <c r="O4839" s="2"/>
      <c r="P4839" s="2"/>
      <c r="Q4839" s="2"/>
      <c r="R4839" s="2"/>
      <c r="S4839" s="2"/>
      <c r="T4839" s="2"/>
      <c r="U4839" s="2"/>
      <c r="V4839" s="2"/>
    </row>
    <row r="4840" spans="1:22" s="127" customFormat="1" x14ac:dyDescent="0.25">
      <c r="A4840"/>
      <c r="B4840"/>
      <c r="C4840"/>
      <c r="D4840"/>
      <c r="E4840"/>
      <c r="F4840"/>
      <c r="G4840"/>
      <c r="H4840"/>
      <c r="I4840"/>
      <c r="J4840"/>
      <c r="K4840"/>
      <c r="L4840"/>
      <c r="M4840" s="2"/>
      <c r="N4840" s="2"/>
      <c r="O4840" s="2"/>
      <c r="P4840" s="2"/>
      <c r="Q4840" s="2"/>
      <c r="R4840" s="2"/>
      <c r="S4840" s="2"/>
      <c r="T4840" s="2"/>
      <c r="U4840" s="2"/>
      <c r="V4840" s="2"/>
    </row>
    <row r="4841" spans="1:22" s="127" customFormat="1" x14ac:dyDescent="0.25">
      <c r="A4841"/>
      <c r="B4841"/>
      <c r="C4841"/>
      <c r="D4841"/>
      <c r="E4841"/>
      <c r="F4841"/>
      <c r="G4841"/>
      <c r="H4841"/>
      <c r="I4841"/>
      <c r="J4841"/>
      <c r="K4841"/>
      <c r="L4841"/>
      <c r="M4841" s="2"/>
      <c r="N4841" s="2"/>
      <c r="O4841" s="2"/>
      <c r="P4841" s="2"/>
      <c r="Q4841" s="2"/>
      <c r="R4841" s="2"/>
      <c r="S4841" s="2"/>
      <c r="T4841" s="2"/>
      <c r="U4841" s="2"/>
      <c r="V4841" s="2"/>
    </row>
    <row r="4842" spans="1:22" s="127" customFormat="1" x14ac:dyDescent="0.25">
      <c r="A4842"/>
      <c r="B4842"/>
      <c r="C4842"/>
      <c r="D4842"/>
      <c r="E4842"/>
      <c r="F4842"/>
      <c r="G4842"/>
      <c r="H4842"/>
      <c r="I4842"/>
      <c r="J4842"/>
      <c r="K4842"/>
      <c r="L4842"/>
      <c r="M4842" s="2"/>
      <c r="N4842" s="2"/>
      <c r="O4842" s="2"/>
      <c r="P4842" s="2"/>
      <c r="Q4842" s="2"/>
      <c r="R4842" s="2"/>
      <c r="S4842" s="2"/>
      <c r="T4842" s="2"/>
      <c r="U4842" s="2"/>
      <c r="V4842" s="2"/>
    </row>
    <row r="4843" spans="1:22" s="127" customFormat="1" x14ac:dyDescent="0.25">
      <c r="A4843"/>
      <c r="B4843"/>
      <c r="C4843"/>
      <c r="D4843"/>
      <c r="E4843"/>
      <c r="F4843"/>
      <c r="G4843"/>
      <c r="H4843"/>
      <c r="I4843"/>
      <c r="J4843"/>
      <c r="K4843"/>
      <c r="L4843"/>
      <c r="M4843" s="2"/>
      <c r="N4843" s="2"/>
      <c r="O4843" s="2"/>
      <c r="P4843" s="2"/>
      <c r="Q4843" s="2"/>
      <c r="R4843" s="2"/>
      <c r="S4843" s="2"/>
      <c r="T4843" s="2"/>
      <c r="U4843" s="2"/>
      <c r="V4843" s="2"/>
    </row>
    <row r="4844" spans="1:22" s="127" customFormat="1" x14ac:dyDescent="0.25">
      <c r="A4844"/>
      <c r="B4844"/>
      <c r="C4844"/>
      <c r="D4844"/>
      <c r="E4844"/>
      <c r="F4844"/>
      <c r="G4844"/>
      <c r="H4844"/>
      <c r="I4844"/>
      <c r="J4844"/>
      <c r="K4844"/>
      <c r="L4844"/>
      <c r="M4844" s="2"/>
      <c r="N4844" s="2"/>
      <c r="O4844" s="2"/>
      <c r="P4844" s="2"/>
      <c r="Q4844" s="2"/>
      <c r="R4844" s="2"/>
      <c r="S4844" s="2"/>
      <c r="T4844" s="2"/>
      <c r="U4844" s="2"/>
      <c r="V4844" s="2"/>
    </row>
    <row r="4845" spans="1:22" s="127" customFormat="1" x14ac:dyDescent="0.25">
      <c r="A4845"/>
      <c r="B4845"/>
      <c r="C4845"/>
      <c r="D4845"/>
      <c r="E4845"/>
      <c r="F4845"/>
      <c r="G4845"/>
      <c r="H4845"/>
      <c r="I4845"/>
      <c r="J4845"/>
      <c r="K4845"/>
      <c r="L4845"/>
      <c r="M4845" s="2"/>
      <c r="N4845" s="2"/>
      <c r="O4845" s="2"/>
      <c r="P4845" s="2"/>
      <c r="Q4845" s="2"/>
      <c r="R4845" s="2"/>
      <c r="S4845" s="2"/>
      <c r="T4845" s="2"/>
      <c r="U4845" s="2"/>
      <c r="V4845" s="2"/>
    </row>
    <row r="4846" spans="1:22" s="127" customFormat="1" x14ac:dyDescent="0.25">
      <c r="A4846"/>
      <c r="B4846"/>
      <c r="C4846"/>
      <c r="D4846"/>
      <c r="E4846"/>
      <c r="F4846"/>
      <c r="G4846"/>
      <c r="H4846"/>
      <c r="I4846"/>
      <c r="J4846"/>
      <c r="K4846"/>
      <c r="L4846"/>
      <c r="M4846" s="2"/>
      <c r="N4846" s="2"/>
      <c r="O4846" s="2"/>
      <c r="P4846" s="2"/>
      <c r="Q4846" s="2"/>
      <c r="R4846" s="2"/>
      <c r="S4846" s="2"/>
      <c r="T4846" s="2"/>
      <c r="U4846" s="2"/>
      <c r="V4846" s="2"/>
    </row>
    <row r="4847" spans="1:22" s="127" customFormat="1" x14ac:dyDescent="0.25">
      <c r="A4847"/>
      <c r="B4847"/>
      <c r="C4847"/>
      <c r="D4847"/>
      <c r="E4847"/>
      <c r="F4847"/>
      <c r="G4847"/>
      <c r="H4847"/>
      <c r="I4847"/>
      <c r="J4847"/>
      <c r="K4847"/>
      <c r="L4847"/>
      <c r="M4847" s="2"/>
      <c r="N4847" s="2"/>
      <c r="O4847" s="2"/>
      <c r="P4847" s="2"/>
      <c r="Q4847" s="2"/>
      <c r="R4847" s="2"/>
      <c r="S4847" s="2"/>
      <c r="T4847" s="2"/>
      <c r="U4847" s="2"/>
      <c r="V4847" s="2"/>
    </row>
    <row r="4848" spans="1:22" s="127" customFormat="1" x14ac:dyDescent="0.25">
      <c r="A4848"/>
      <c r="B4848"/>
      <c r="C4848"/>
      <c r="D4848"/>
      <c r="E4848"/>
      <c r="F4848"/>
      <c r="G4848"/>
      <c r="H4848"/>
      <c r="I4848"/>
      <c r="J4848"/>
      <c r="K4848"/>
      <c r="L4848"/>
      <c r="M4848" s="2"/>
      <c r="N4848" s="2"/>
      <c r="O4848" s="2"/>
      <c r="P4848" s="2"/>
      <c r="Q4848" s="2"/>
      <c r="R4848" s="2"/>
      <c r="S4848" s="2"/>
      <c r="T4848" s="2"/>
      <c r="U4848" s="2"/>
      <c r="V4848" s="2"/>
    </row>
    <row r="4849" spans="1:22" s="127" customFormat="1" x14ac:dyDescent="0.25">
      <c r="A4849"/>
      <c r="B4849"/>
      <c r="C4849"/>
      <c r="D4849"/>
      <c r="E4849"/>
      <c r="F4849"/>
      <c r="G4849"/>
      <c r="H4849"/>
      <c r="I4849"/>
      <c r="J4849"/>
      <c r="K4849"/>
      <c r="L4849"/>
      <c r="M4849" s="2"/>
      <c r="N4849" s="2"/>
      <c r="O4849" s="2"/>
      <c r="P4849" s="2"/>
      <c r="Q4849" s="2"/>
      <c r="R4849" s="2"/>
      <c r="S4849" s="2"/>
      <c r="T4849" s="2"/>
      <c r="U4849" s="2"/>
      <c r="V4849" s="2"/>
    </row>
    <row r="4850" spans="1:22" s="127" customFormat="1" x14ac:dyDescent="0.25">
      <c r="A4850"/>
      <c r="B4850"/>
      <c r="C4850"/>
      <c r="D4850"/>
      <c r="E4850"/>
      <c r="F4850"/>
      <c r="G4850"/>
      <c r="H4850"/>
      <c r="I4850"/>
      <c r="J4850"/>
      <c r="K4850"/>
      <c r="L4850"/>
      <c r="M4850" s="2"/>
      <c r="N4850" s="2"/>
      <c r="O4850" s="2"/>
      <c r="P4850" s="2"/>
      <c r="Q4850" s="2"/>
      <c r="R4850" s="2"/>
      <c r="S4850" s="2"/>
      <c r="T4850" s="2"/>
      <c r="U4850" s="2"/>
      <c r="V4850" s="2"/>
    </row>
    <row r="4851" spans="1:22" s="127" customFormat="1" x14ac:dyDescent="0.25">
      <c r="A4851"/>
      <c r="B4851"/>
      <c r="C4851"/>
      <c r="D4851"/>
      <c r="E4851"/>
      <c r="F4851"/>
      <c r="G4851"/>
      <c r="H4851"/>
      <c r="I4851"/>
      <c r="J4851"/>
      <c r="K4851"/>
      <c r="L4851"/>
      <c r="M4851" s="2"/>
      <c r="N4851" s="2"/>
      <c r="O4851" s="2"/>
      <c r="P4851" s="2"/>
      <c r="Q4851" s="2"/>
      <c r="R4851" s="2"/>
      <c r="S4851" s="2"/>
      <c r="T4851" s="2"/>
      <c r="U4851" s="2"/>
      <c r="V4851" s="2"/>
    </row>
    <row r="4852" spans="1:22" s="127" customFormat="1" x14ac:dyDescent="0.25">
      <c r="A4852"/>
      <c r="B4852"/>
      <c r="C4852"/>
      <c r="D4852"/>
      <c r="E4852"/>
      <c r="F4852"/>
      <c r="G4852"/>
      <c r="H4852"/>
      <c r="I4852"/>
      <c r="J4852"/>
      <c r="K4852"/>
      <c r="L4852"/>
      <c r="M4852" s="2"/>
      <c r="N4852" s="2"/>
      <c r="O4852" s="2"/>
      <c r="P4852" s="2"/>
      <c r="Q4852" s="2"/>
      <c r="R4852" s="2"/>
      <c r="S4852" s="2"/>
      <c r="T4852" s="2"/>
      <c r="U4852" s="2"/>
      <c r="V4852" s="2"/>
    </row>
    <row r="4853" spans="1:22" s="127" customFormat="1" x14ac:dyDescent="0.25">
      <c r="A4853"/>
      <c r="B4853"/>
      <c r="C4853"/>
      <c r="D4853"/>
      <c r="E4853"/>
      <c r="F4853"/>
      <c r="G4853"/>
      <c r="H4853"/>
      <c r="I4853"/>
      <c r="J4853"/>
      <c r="K4853"/>
      <c r="L4853"/>
      <c r="M4853" s="2"/>
      <c r="N4853" s="2"/>
      <c r="O4853" s="2"/>
      <c r="P4853" s="2"/>
      <c r="Q4853" s="2"/>
      <c r="R4853" s="2"/>
      <c r="S4853" s="2"/>
      <c r="T4853" s="2"/>
      <c r="U4853" s="2"/>
      <c r="V4853" s="2"/>
    </row>
    <row r="4854" spans="1:22" s="127" customFormat="1" x14ac:dyDescent="0.25">
      <c r="A4854"/>
      <c r="B4854"/>
      <c r="C4854"/>
      <c r="D4854"/>
      <c r="E4854"/>
      <c r="F4854"/>
      <c r="G4854"/>
      <c r="H4854"/>
      <c r="I4854"/>
      <c r="J4854"/>
      <c r="K4854"/>
      <c r="L4854"/>
      <c r="M4854" s="2"/>
      <c r="N4854" s="2"/>
      <c r="O4854" s="2"/>
      <c r="P4854" s="2"/>
      <c r="Q4854" s="2"/>
      <c r="R4854" s="2"/>
      <c r="S4854" s="2"/>
      <c r="T4854" s="2"/>
      <c r="U4854" s="2"/>
      <c r="V4854" s="2"/>
    </row>
    <row r="4855" spans="1:22" s="127" customFormat="1" x14ac:dyDescent="0.25">
      <c r="A4855"/>
      <c r="B4855"/>
      <c r="C4855"/>
      <c r="D4855"/>
      <c r="E4855"/>
      <c r="F4855"/>
      <c r="G4855"/>
      <c r="H4855"/>
      <c r="I4855"/>
      <c r="J4855"/>
      <c r="K4855"/>
      <c r="L4855"/>
      <c r="M4855" s="2"/>
      <c r="N4855" s="2"/>
      <c r="O4855" s="2"/>
      <c r="P4855" s="2"/>
      <c r="Q4855" s="2"/>
      <c r="R4855" s="2"/>
      <c r="S4855" s="2"/>
      <c r="T4855" s="2"/>
      <c r="U4855" s="2"/>
      <c r="V4855" s="2"/>
    </row>
    <row r="4856" spans="1:22" s="127" customFormat="1" x14ac:dyDescent="0.25">
      <c r="A4856"/>
      <c r="B4856"/>
      <c r="C4856"/>
      <c r="D4856"/>
      <c r="E4856"/>
      <c r="F4856"/>
      <c r="G4856"/>
      <c r="H4856"/>
      <c r="I4856"/>
      <c r="J4856"/>
      <c r="K4856"/>
      <c r="L4856"/>
      <c r="M4856" s="2"/>
      <c r="N4856" s="2"/>
      <c r="O4856" s="2"/>
      <c r="P4856" s="2"/>
      <c r="Q4856" s="2"/>
      <c r="R4856" s="2"/>
      <c r="S4856" s="2"/>
      <c r="T4856" s="2"/>
      <c r="U4856" s="2"/>
      <c r="V4856" s="2"/>
    </row>
    <row r="4857" spans="1:22" s="127" customFormat="1" x14ac:dyDescent="0.25">
      <c r="A4857"/>
      <c r="B4857"/>
      <c r="C4857"/>
      <c r="D4857"/>
      <c r="E4857"/>
      <c r="F4857"/>
      <c r="G4857"/>
      <c r="H4857"/>
      <c r="I4857"/>
      <c r="J4857"/>
      <c r="K4857"/>
      <c r="L4857"/>
      <c r="M4857" s="2"/>
      <c r="N4857" s="2"/>
      <c r="O4857" s="2"/>
      <c r="P4857" s="2"/>
      <c r="Q4857" s="2"/>
      <c r="R4857" s="2"/>
      <c r="S4857" s="2"/>
      <c r="T4857" s="2"/>
      <c r="U4857" s="2"/>
      <c r="V4857" s="2"/>
    </row>
    <row r="4858" spans="1:22" s="127" customFormat="1" x14ac:dyDescent="0.25">
      <c r="A4858"/>
      <c r="B4858"/>
      <c r="C4858"/>
      <c r="D4858"/>
      <c r="E4858"/>
      <c r="F4858"/>
      <c r="G4858"/>
      <c r="H4858"/>
      <c r="I4858"/>
      <c r="J4858"/>
      <c r="K4858"/>
      <c r="L4858"/>
      <c r="M4858" s="2"/>
      <c r="N4858" s="2"/>
      <c r="O4858" s="2"/>
      <c r="P4858" s="2"/>
      <c r="Q4858" s="2"/>
      <c r="R4858" s="2"/>
      <c r="S4858" s="2"/>
      <c r="T4858" s="2"/>
      <c r="U4858" s="2"/>
      <c r="V4858" s="2"/>
    </row>
    <row r="4859" spans="1:22" s="127" customFormat="1" x14ac:dyDescent="0.25">
      <c r="A4859"/>
      <c r="B4859"/>
      <c r="C4859"/>
      <c r="D4859"/>
      <c r="E4859"/>
      <c r="F4859"/>
      <c r="G4859"/>
      <c r="H4859"/>
      <c r="I4859"/>
      <c r="J4859"/>
      <c r="K4859"/>
      <c r="L4859"/>
      <c r="M4859" s="2"/>
      <c r="N4859" s="2"/>
      <c r="O4859" s="2"/>
      <c r="P4859" s="2"/>
      <c r="Q4859" s="2"/>
      <c r="R4859" s="2"/>
      <c r="S4859" s="2"/>
      <c r="T4859" s="2"/>
      <c r="U4859" s="2"/>
      <c r="V4859" s="2"/>
    </row>
    <row r="4860" spans="1:22" s="127" customFormat="1" x14ac:dyDescent="0.25">
      <c r="A4860"/>
      <c r="B4860"/>
      <c r="C4860"/>
      <c r="D4860"/>
      <c r="E4860"/>
      <c r="F4860"/>
      <c r="G4860"/>
      <c r="H4860"/>
      <c r="I4860"/>
      <c r="J4860"/>
      <c r="K4860"/>
      <c r="L4860"/>
      <c r="M4860" s="2"/>
      <c r="N4860" s="2"/>
      <c r="O4860" s="2"/>
      <c r="P4860" s="2"/>
      <c r="Q4860" s="2"/>
      <c r="R4860" s="2"/>
      <c r="S4860" s="2"/>
      <c r="T4860" s="2"/>
      <c r="U4860" s="2"/>
      <c r="V4860" s="2"/>
    </row>
    <row r="4861" spans="1:22" s="127" customFormat="1" x14ac:dyDescent="0.25">
      <c r="A4861"/>
      <c r="B4861"/>
      <c r="C4861"/>
      <c r="D4861"/>
      <c r="E4861"/>
      <c r="F4861"/>
      <c r="G4861"/>
      <c r="H4861"/>
      <c r="I4861"/>
      <c r="J4861"/>
      <c r="K4861"/>
      <c r="L4861"/>
      <c r="M4861" s="2"/>
      <c r="N4861" s="2"/>
      <c r="O4861" s="2"/>
      <c r="P4861" s="2"/>
      <c r="Q4861" s="2"/>
      <c r="R4861" s="2"/>
      <c r="S4861" s="2"/>
      <c r="T4861" s="2"/>
      <c r="U4861" s="2"/>
      <c r="V4861" s="2"/>
    </row>
    <row r="4862" spans="1:22" s="127" customFormat="1" x14ac:dyDescent="0.25">
      <c r="A4862"/>
      <c r="B4862"/>
      <c r="C4862"/>
      <c r="D4862"/>
      <c r="E4862"/>
      <c r="F4862"/>
      <c r="G4862"/>
      <c r="H4862"/>
      <c r="I4862"/>
      <c r="J4862"/>
      <c r="K4862"/>
      <c r="L4862"/>
      <c r="M4862" s="2"/>
      <c r="N4862" s="2"/>
      <c r="O4862" s="2"/>
      <c r="P4862" s="2"/>
      <c r="Q4862" s="2"/>
      <c r="R4862" s="2"/>
      <c r="S4862" s="2"/>
      <c r="T4862" s="2"/>
      <c r="U4862" s="2"/>
      <c r="V4862" s="2"/>
    </row>
    <row r="4863" spans="1:22" s="127" customFormat="1" x14ac:dyDescent="0.25">
      <c r="A4863"/>
      <c r="B4863"/>
      <c r="C4863"/>
      <c r="D4863"/>
      <c r="E4863"/>
      <c r="F4863"/>
      <c r="G4863"/>
      <c r="H4863"/>
      <c r="I4863"/>
      <c r="J4863"/>
      <c r="K4863"/>
      <c r="L4863"/>
      <c r="M4863" s="2"/>
      <c r="N4863" s="2"/>
      <c r="O4863" s="2"/>
      <c r="P4863" s="2"/>
      <c r="Q4863" s="2"/>
      <c r="R4863" s="2"/>
      <c r="S4863" s="2"/>
      <c r="T4863" s="2"/>
      <c r="U4863" s="2"/>
      <c r="V4863" s="2"/>
    </row>
    <row r="4864" spans="1:22" s="127" customFormat="1" x14ac:dyDescent="0.25">
      <c r="A4864"/>
      <c r="B4864"/>
      <c r="C4864"/>
      <c r="D4864"/>
      <c r="E4864"/>
      <c r="F4864"/>
      <c r="G4864"/>
      <c r="H4864"/>
      <c r="I4864"/>
      <c r="J4864"/>
      <c r="K4864"/>
      <c r="L4864"/>
      <c r="M4864" s="2"/>
      <c r="N4864" s="2"/>
      <c r="O4864" s="2"/>
      <c r="P4864" s="2"/>
      <c r="Q4864" s="2"/>
      <c r="R4864" s="2"/>
      <c r="S4864" s="2"/>
      <c r="T4864" s="2"/>
      <c r="U4864" s="2"/>
      <c r="V4864" s="2"/>
    </row>
    <row r="4865" spans="1:22" s="127" customFormat="1" x14ac:dyDescent="0.25">
      <c r="A4865"/>
      <c r="B4865"/>
      <c r="C4865"/>
      <c r="D4865"/>
      <c r="E4865"/>
      <c r="F4865"/>
      <c r="G4865"/>
      <c r="H4865"/>
      <c r="I4865"/>
      <c r="J4865"/>
      <c r="K4865"/>
      <c r="L4865"/>
      <c r="M4865" s="2"/>
      <c r="N4865" s="2"/>
      <c r="O4865" s="2"/>
      <c r="P4865" s="2"/>
      <c r="Q4865" s="2"/>
      <c r="R4865" s="2"/>
      <c r="S4865" s="2"/>
      <c r="T4865" s="2"/>
      <c r="U4865" s="2"/>
      <c r="V4865" s="2"/>
    </row>
    <row r="4866" spans="1:22" s="127" customFormat="1" x14ac:dyDescent="0.25">
      <c r="A4866"/>
      <c r="B4866"/>
      <c r="C4866"/>
      <c r="D4866"/>
      <c r="E4866"/>
      <c r="F4866"/>
      <c r="G4866"/>
      <c r="H4866"/>
      <c r="I4866"/>
      <c r="J4866"/>
      <c r="K4866"/>
      <c r="L4866"/>
      <c r="M4866" s="2"/>
      <c r="N4866" s="2"/>
      <c r="O4866" s="2"/>
      <c r="P4866" s="2"/>
      <c r="Q4866" s="2"/>
      <c r="R4866" s="2"/>
      <c r="S4866" s="2"/>
      <c r="T4866" s="2"/>
      <c r="U4866" s="2"/>
      <c r="V4866" s="2"/>
    </row>
    <row r="4867" spans="1:22" s="127" customFormat="1" x14ac:dyDescent="0.25">
      <c r="A4867"/>
      <c r="B4867"/>
      <c r="C4867"/>
      <c r="D4867"/>
      <c r="E4867"/>
      <c r="F4867"/>
      <c r="G4867"/>
      <c r="H4867"/>
      <c r="I4867"/>
      <c r="J4867"/>
      <c r="K4867"/>
      <c r="L4867"/>
      <c r="M4867" s="2"/>
      <c r="N4867" s="2"/>
      <c r="O4867" s="2"/>
      <c r="P4867" s="2"/>
      <c r="Q4867" s="2"/>
      <c r="R4867" s="2"/>
      <c r="S4867" s="2"/>
      <c r="T4867" s="2"/>
      <c r="U4867" s="2"/>
      <c r="V4867" s="2"/>
    </row>
    <row r="4868" spans="1:22" s="127" customFormat="1" x14ac:dyDescent="0.25">
      <c r="A4868"/>
      <c r="B4868"/>
      <c r="C4868"/>
      <c r="D4868"/>
      <c r="E4868"/>
      <c r="F4868"/>
      <c r="G4868"/>
      <c r="H4868"/>
      <c r="I4868"/>
      <c r="J4868"/>
      <c r="K4868"/>
      <c r="L4868"/>
      <c r="M4868" s="2"/>
      <c r="N4868" s="2"/>
      <c r="O4868" s="2"/>
      <c r="P4868" s="2"/>
      <c r="Q4868" s="2"/>
      <c r="R4868" s="2"/>
      <c r="S4868" s="2"/>
      <c r="T4868" s="2"/>
      <c r="U4868" s="2"/>
      <c r="V4868" s="2"/>
    </row>
    <row r="4869" spans="1:22" s="127" customFormat="1" x14ac:dyDescent="0.25">
      <c r="A4869"/>
      <c r="B4869"/>
      <c r="C4869"/>
      <c r="D4869"/>
      <c r="E4869"/>
      <c r="F4869"/>
      <c r="G4869"/>
      <c r="H4869"/>
      <c r="I4869"/>
      <c r="J4869"/>
      <c r="K4869"/>
      <c r="L4869"/>
      <c r="M4869" s="2"/>
      <c r="N4869" s="2"/>
      <c r="O4869" s="2"/>
      <c r="P4869" s="2"/>
      <c r="Q4869" s="2"/>
      <c r="R4869" s="2"/>
      <c r="S4869" s="2"/>
      <c r="T4869" s="2"/>
      <c r="U4869" s="2"/>
      <c r="V4869" s="2"/>
    </row>
    <row r="4870" spans="1:22" s="127" customFormat="1" x14ac:dyDescent="0.25">
      <c r="A4870"/>
      <c r="B4870"/>
      <c r="C4870"/>
      <c r="D4870"/>
      <c r="E4870"/>
      <c r="F4870"/>
      <c r="G4870"/>
      <c r="H4870"/>
      <c r="I4870"/>
      <c r="J4870"/>
      <c r="K4870"/>
      <c r="L4870"/>
      <c r="M4870" s="2"/>
      <c r="N4870" s="2"/>
      <c r="O4870" s="2"/>
      <c r="P4870" s="2"/>
      <c r="Q4870" s="2"/>
      <c r="R4870" s="2"/>
      <c r="S4870" s="2"/>
      <c r="T4870" s="2"/>
      <c r="U4870" s="2"/>
      <c r="V4870" s="2"/>
    </row>
    <row r="4871" spans="1:22" s="127" customFormat="1" x14ac:dyDescent="0.25">
      <c r="A4871"/>
      <c r="B4871"/>
      <c r="C4871"/>
      <c r="D4871"/>
      <c r="E4871"/>
      <c r="F4871"/>
      <c r="G4871"/>
      <c r="H4871"/>
      <c r="I4871"/>
      <c r="J4871"/>
      <c r="K4871"/>
      <c r="L4871"/>
      <c r="M4871" s="2"/>
      <c r="N4871" s="2"/>
      <c r="O4871" s="2"/>
      <c r="P4871" s="2"/>
      <c r="Q4871" s="2"/>
      <c r="R4871" s="2"/>
      <c r="S4871" s="2"/>
      <c r="T4871" s="2"/>
      <c r="U4871" s="2"/>
      <c r="V4871" s="2"/>
    </row>
    <row r="4872" spans="1:22" s="127" customFormat="1" x14ac:dyDescent="0.25">
      <c r="A4872"/>
      <c r="B4872"/>
      <c r="C4872"/>
      <c r="D4872"/>
      <c r="E4872"/>
      <c r="F4872"/>
      <c r="G4872"/>
      <c r="H4872"/>
      <c r="I4872"/>
      <c r="J4872"/>
      <c r="K4872"/>
      <c r="L4872"/>
      <c r="M4872" s="2"/>
      <c r="N4872" s="2"/>
      <c r="O4872" s="2"/>
      <c r="P4872" s="2"/>
      <c r="Q4872" s="2"/>
      <c r="R4872" s="2"/>
      <c r="S4872" s="2"/>
      <c r="T4872" s="2"/>
      <c r="U4872" s="2"/>
      <c r="V4872" s="2"/>
    </row>
    <row r="4873" spans="1:22" s="127" customFormat="1" x14ac:dyDescent="0.25">
      <c r="A4873"/>
      <c r="B4873"/>
      <c r="C4873"/>
      <c r="D4873"/>
      <c r="E4873"/>
      <c r="F4873"/>
      <c r="G4873"/>
      <c r="H4873"/>
      <c r="I4873"/>
      <c r="J4873"/>
      <c r="K4873"/>
      <c r="L4873"/>
      <c r="M4873" s="2"/>
      <c r="N4873" s="2"/>
      <c r="O4873" s="2"/>
      <c r="P4873" s="2"/>
      <c r="Q4873" s="2"/>
      <c r="R4873" s="2"/>
      <c r="S4873" s="2"/>
      <c r="T4873" s="2"/>
      <c r="U4873" s="2"/>
      <c r="V4873" s="2"/>
    </row>
    <row r="4874" spans="1:22" s="127" customFormat="1" x14ac:dyDescent="0.25">
      <c r="A4874"/>
      <c r="B4874"/>
      <c r="C4874"/>
      <c r="D4874"/>
      <c r="E4874"/>
      <c r="F4874"/>
      <c r="G4874"/>
      <c r="H4874"/>
      <c r="I4874"/>
      <c r="J4874"/>
      <c r="K4874"/>
      <c r="L4874"/>
      <c r="M4874" s="2"/>
      <c r="N4874" s="2"/>
      <c r="O4874" s="2"/>
      <c r="P4874" s="2"/>
      <c r="Q4874" s="2"/>
      <c r="R4874" s="2"/>
      <c r="S4874" s="2"/>
      <c r="T4874" s="2"/>
      <c r="U4874" s="2"/>
      <c r="V4874" s="2"/>
    </row>
    <row r="4875" spans="1:22" s="127" customFormat="1" x14ac:dyDescent="0.25">
      <c r="A4875"/>
      <c r="B4875"/>
      <c r="C4875"/>
      <c r="D4875"/>
      <c r="E4875"/>
      <c r="F4875"/>
      <c r="G4875"/>
      <c r="H4875"/>
      <c r="I4875"/>
      <c r="J4875"/>
      <c r="K4875"/>
      <c r="L4875"/>
      <c r="M4875" s="2"/>
      <c r="N4875" s="2"/>
      <c r="O4875" s="2"/>
      <c r="P4875" s="2"/>
      <c r="Q4875" s="2"/>
      <c r="R4875" s="2"/>
      <c r="S4875" s="2"/>
      <c r="T4875" s="2"/>
      <c r="U4875" s="2"/>
      <c r="V4875" s="2"/>
    </row>
    <row r="4876" spans="1:22" s="127" customFormat="1" x14ac:dyDescent="0.25">
      <c r="A4876"/>
      <c r="B4876"/>
      <c r="C4876"/>
      <c r="D4876"/>
      <c r="E4876"/>
      <c r="F4876"/>
      <c r="G4876"/>
      <c r="H4876"/>
      <c r="I4876"/>
      <c r="J4876"/>
      <c r="K4876"/>
      <c r="L4876"/>
      <c r="M4876" s="2"/>
      <c r="N4876" s="2"/>
      <c r="O4876" s="2"/>
      <c r="P4876" s="2"/>
      <c r="Q4876" s="2"/>
      <c r="R4876" s="2"/>
      <c r="S4876" s="2"/>
      <c r="T4876" s="2"/>
      <c r="U4876" s="2"/>
      <c r="V4876" s="2"/>
    </row>
    <row r="4877" spans="1:22" s="127" customFormat="1" x14ac:dyDescent="0.25">
      <c r="A4877"/>
      <c r="B4877"/>
      <c r="C4877"/>
      <c r="D4877"/>
      <c r="E4877"/>
      <c r="F4877"/>
      <c r="G4877"/>
      <c r="H4877"/>
      <c r="I4877"/>
      <c r="J4877"/>
      <c r="K4877"/>
      <c r="L4877"/>
      <c r="M4877" s="2"/>
      <c r="N4877" s="2"/>
      <c r="O4877" s="2"/>
      <c r="P4877" s="2"/>
      <c r="Q4877" s="2"/>
      <c r="R4877" s="2"/>
      <c r="S4877" s="2"/>
      <c r="T4877" s="2"/>
      <c r="U4877" s="2"/>
      <c r="V4877" s="2"/>
    </row>
    <row r="4878" spans="1:22" s="127" customFormat="1" x14ac:dyDescent="0.25">
      <c r="A4878"/>
      <c r="B4878"/>
      <c r="C4878"/>
      <c r="D4878"/>
      <c r="E4878"/>
      <c r="F4878"/>
      <c r="G4878"/>
      <c r="H4878"/>
      <c r="I4878"/>
      <c r="J4878"/>
      <c r="K4878"/>
      <c r="L4878"/>
      <c r="M4878" s="2"/>
      <c r="N4878" s="2"/>
      <c r="O4878" s="2"/>
      <c r="P4878" s="2"/>
      <c r="Q4878" s="2"/>
      <c r="R4878" s="2"/>
      <c r="S4878" s="2"/>
      <c r="T4878" s="2"/>
      <c r="U4878" s="2"/>
      <c r="V4878" s="2"/>
    </row>
    <row r="4879" spans="1:22" s="127" customFormat="1" x14ac:dyDescent="0.25">
      <c r="A4879"/>
      <c r="B4879"/>
      <c r="C4879"/>
      <c r="D4879"/>
      <c r="E4879"/>
      <c r="F4879"/>
      <c r="G4879"/>
      <c r="H4879"/>
      <c r="I4879"/>
      <c r="J4879"/>
      <c r="K4879"/>
      <c r="L4879"/>
      <c r="M4879" s="2"/>
      <c r="N4879" s="2"/>
      <c r="O4879" s="2"/>
      <c r="P4879" s="2"/>
      <c r="Q4879" s="2"/>
      <c r="R4879" s="2"/>
      <c r="S4879" s="2"/>
      <c r="T4879" s="2"/>
      <c r="U4879" s="2"/>
      <c r="V4879" s="2"/>
    </row>
    <row r="4880" spans="1:22" s="127" customFormat="1" x14ac:dyDescent="0.25">
      <c r="A4880"/>
      <c r="B4880"/>
      <c r="C4880"/>
      <c r="D4880"/>
      <c r="E4880"/>
      <c r="F4880"/>
      <c r="G4880"/>
      <c r="H4880"/>
      <c r="I4880"/>
      <c r="J4880"/>
      <c r="K4880"/>
      <c r="L4880"/>
      <c r="M4880" s="2"/>
      <c r="N4880" s="2"/>
      <c r="O4880" s="2"/>
      <c r="P4880" s="2"/>
      <c r="Q4880" s="2"/>
      <c r="R4880" s="2"/>
      <c r="S4880" s="2"/>
      <c r="T4880" s="2"/>
      <c r="U4880" s="2"/>
      <c r="V4880" s="2"/>
    </row>
    <row r="4881" spans="1:22" s="127" customFormat="1" x14ac:dyDescent="0.25">
      <c r="A4881"/>
      <c r="B4881"/>
      <c r="C4881"/>
      <c r="D4881"/>
      <c r="E4881"/>
      <c r="F4881"/>
      <c r="G4881"/>
      <c r="H4881"/>
      <c r="I4881"/>
      <c r="J4881"/>
      <c r="K4881"/>
      <c r="L4881"/>
      <c r="M4881" s="2"/>
      <c r="N4881" s="2"/>
      <c r="O4881" s="2"/>
      <c r="P4881" s="2"/>
      <c r="Q4881" s="2"/>
      <c r="R4881" s="2"/>
      <c r="S4881" s="2"/>
      <c r="T4881" s="2"/>
      <c r="U4881" s="2"/>
      <c r="V4881" s="2"/>
    </row>
    <row r="4882" spans="1:22" s="127" customFormat="1" x14ac:dyDescent="0.25">
      <c r="A4882"/>
      <c r="B4882"/>
      <c r="C4882"/>
      <c r="D4882"/>
      <c r="E4882"/>
      <c r="F4882"/>
      <c r="G4882"/>
      <c r="H4882"/>
      <c r="I4882"/>
      <c r="J4882"/>
      <c r="K4882"/>
      <c r="L4882"/>
      <c r="M4882" s="2"/>
      <c r="N4882" s="2"/>
      <c r="O4882" s="2"/>
      <c r="P4882" s="2"/>
      <c r="Q4882" s="2"/>
      <c r="R4882" s="2"/>
      <c r="S4882" s="2"/>
      <c r="T4882" s="2"/>
      <c r="U4882" s="2"/>
      <c r="V4882" s="2"/>
    </row>
    <row r="4883" spans="1:22" s="127" customFormat="1" x14ac:dyDescent="0.25">
      <c r="A4883"/>
      <c r="B4883"/>
      <c r="C4883"/>
      <c r="D4883"/>
      <c r="E4883"/>
      <c r="F4883"/>
      <c r="G4883"/>
      <c r="H4883"/>
      <c r="I4883"/>
      <c r="J4883"/>
      <c r="K4883"/>
      <c r="L4883"/>
      <c r="M4883" s="2"/>
      <c r="N4883" s="2"/>
      <c r="O4883" s="2"/>
      <c r="P4883" s="2"/>
      <c r="Q4883" s="2"/>
      <c r="R4883" s="2"/>
      <c r="S4883" s="2"/>
      <c r="T4883" s="2"/>
      <c r="U4883" s="2"/>
      <c r="V4883" s="2"/>
    </row>
    <row r="4884" spans="1:22" s="127" customFormat="1" x14ac:dyDescent="0.25">
      <c r="A4884"/>
      <c r="B4884"/>
      <c r="C4884"/>
      <c r="D4884"/>
      <c r="E4884"/>
      <c r="F4884"/>
      <c r="G4884"/>
      <c r="H4884"/>
      <c r="I4884"/>
      <c r="J4884"/>
      <c r="K4884"/>
      <c r="L4884"/>
      <c r="M4884" s="2"/>
      <c r="N4884" s="2"/>
      <c r="O4884" s="2"/>
      <c r="P4884" s="2"/>
      <c r="Q4884" s="2"/>
      <c r="R4884" s="2"/>
      <c r="S4884" s="2"/>
      <c r="T4884" s="2"/>
      <c r="U4884" s="2"/>
      <c r="V4884" s="2"/>
    </row>
    <row r="4885" spans="1:22" s="127" customFormat="1" x14ac:dyDescent="0.25">
      <c r="A4885"/>
      <c r="B4885"/>
      <c r="C4885"/>
      <c r="D4885"/>
      <c r="E4885"/>
      <c r="F4885"/>
      <c r="G4885"/>
      <c r="H4885"/>
      <c r="I4885"/>
      <c r="J4885"/>
      <c r="K4885"/>
      <c r="L4885"/>
      <c r="M4885" s="2"/>
      <c r="N4885" s="2"/>
      <c r="O4885" s="2"/>
      <c r="P4885" s="2"/>
      <c r="Q4885" s="2"/>
      <c r="R4885" s="2"/>
      <c r="S4885" s="2"/>
      <c r="T4885" s="2"/>
      <c r="U4885" s="2"/>
      <c r="V4885" s="2"/>
    </row>
    <row r="4886" spans="1:22" s="127" customFormat="1" x14ac:dyDescent="0.25">
      <c r="A4886"/>
      <c r="B4886"/>
      <c r="C4886"/>
      <c r="D4886"/>
      <c r="E4886"/>
      <c r="F4886"/>
      <c r="G4886"/>
      <c r="H4886"/>
      <c r="I4886"/>
      <c r="J4886"/>
      <c r="K4886"/>
      <c r="L4886"/>
      <c r="M4886" s="2"/>
      <c r="N4886" s="2"/>
      <c r="O4886" s="2"/>
      <c r="P4886" s="2"/>
      <c r="Q4886" s="2"/>
      <c r="R4886" s="2"/>
      <c r="S4886" s="2"/>
      <c r="T4886" s="2"/>
      <c r="U4886" s="2"/>
      <c r="V4886" s="2"/>
    </row>
    <row r="4887" spans="1:22" s="127" customFormat="1" x14ac:dyDescent="0.25">
      <c r="A4887"/>
      <c r="B4887"/>
      <c r="C4887"/>
      <c r="D4887"/>
      <c r="E4887"/>
      <c r="F4887"/>
      <c r="G4887"/>
      <c r="H4887"/>
      <c r="I4887"/>
      <c r="J4887"/>
      <c r="K4887"/>
      <c r="L4887"/>
      <c r="M4887" s="2"/>
      <c r="N4887" s="2"/>
      <c r="O4887" s="2"/>
      <c r="P4887" s="2"/>
      <c r="Q4887" s="2"/>
      <c r="R4887" s="2"/>
      <c r="S4887" s="2"/>
      <c r="T4887" s="2"/>
      <c r="U4887" s="2"/>
      <c r="V4887" s="2"/>
    </row>
    <row r="4888" spans="1:22" s="127" customFormat="1" x14ac:dyDescent="0.25">
      <c r="A4888"/>
      <c r="B4888"/>
      <c r="C4888"/>
      <c r="D4888"/>
      <c r="E4888"/>
      <c r="F4888"/>
      <c r="G4888"/>
      <c r="H4888"/>
      <c r="I4888"/>
      <c r="J4888"/>
      <c r="K4888"/>
      <c r="L4888"/>
      <c r="M4888" s="2"/>
      <c r="N4888" s="2"/>
      <c r="O4888" s="2"/>
      <c r="P4888" s="2"/>
      <c r="Q4888" s="2"/>
      <c r="R4888" s="2"/>
      <c r="S4888" s="2"/>
      <c r="T4888" s="2"/>
      <c r="U4888" s="2"/>
      <c r="V4888" s="2"/>
    </row>
    <row r="4889" spans="1:22" s="127" customFormat="1" x14ac:dyDescent="0.25">
      <c r="A4889"/>
      <c r="B4889"/>
      <c r="C4889"/>
      <c r="D4889"/>
      <c r="E4889"/>
      <c r="F4889"/>
      <c r="G4889"/>
      <c r="H4889"/>
      <c r="I4889"/>
      <c r="J4889"/>
      <c r="K4889"/>
      <c r="L4889"/>
      <c r="M4889" s="2"/>
      <c r="N4889" s="2"/>
      <c r="O4889" s="2"/>
      <c r="P4889" s="2"/>
      <c r="Q4889" s="2"/>
      <c r="R4889" s="2"/>
      <c r="S4889" s="2"/>
      <c r="T4889" s="2"/>
      <c r="U4889" s="2"/>
      <c r="V4889" s="2"/>
    </row>
    <row r="4890" spans="1:22" s="127" customFormat="1" x14ac:dyDescent="0.25">
      <c r="A4890"/>
      <c r="B4890"/>
      <c r="C4890"/>
      <c r="D4890"/>
      <c r="E4890"/>
      <c r="F4890"/>
      <c r="G4890"/>
      <c r="H4890"/>
      <c r="I4890"/>
      <c r="J4890"/>
      <c r="K4890"/>
      <c r="L4890"/>
      <c r="M4890" s="2"/>
      <c r="N4890" s="2"/>
      <c r="O4890" s="2"/>
      <c r="P4890" s="2"/>
      <c r="Q4890" s="2"/>
      <c r="R4890" s="2"/>
      <c r="S4890" s="2"/>
      <c r="T4890" s="2"/>
      <c r="U4890" s="2"/>
      <c r="V4890" s="2"/>
    </row>
    <row r="4891" spans="1:22" s="127" customFormat="1" x14ac:dyDescent="0.25">
      <c r="A4891"/>
      <c r="B4891"/>
      <c r="C4891"/>
      <c r="D4891"/>
      <c r="E4891"/>
      <c r="F4891"/>
      <c r="G4891"/>
      <c r="H4891"/>
      <c r="I4891"/>
      <c r="J4891"/>
      <c r="K4891"/>
      <c r="L4891"/>
      <c r="M4891" s="2"/>
      <c r="N4891" s="2"/>
      <c r="O4891" s="2"/>
      <c r="P4891" s="2"/>
      <c r="Q4891" s="2"/>
      <c r="R4891" s="2"/>
      <c r="S4891" s="2"/>
      <c r="T4891" s="2"/>
      <c r="U4891" s="2"/>
      <c r="V4891" s="2"/>
    </row>
    <row r="4892" spans="1:22" s="127" customFormat="1" x14ac:dyDescent="0.25">
      <c r="A4892"/>
      <c r="B4892"/>
      <c r="C4892"/>
      <c r="D4892"/>
      <c r="E4892"/>
      <c r="F4892"/>
      <c r="G4892"/>
      <c r="H4892"/>
      <c r="I4892"/>
      <c r="J4892"/>
      <c r="K4892"/>
      <c r="L4892"/>
      <c r="M4892" s="2"/>
      <c r="N4892" s="2"/>
      <c r="O4892" s="2"/>
      <c r="P4892" s="2"/>
      <c r="Q4892" s="2"/>
      <c r="R4892" s="2"/>
      <c r="S4892" s="2"/>
      <c r="T4892" s="2"/>
      <c r="U4892" s="2"/>
      <c r="V4892" s="2"/>
    </row>
    <row r="4893" spans="1:22" s="127" customFormat="1" x14ac:dyDescent="0.25">
      <c r="A4893"/>
      <c r="B4893"/>
      <c r="C4893"/>
      <c r="D4893"/>
      <c r="E4893"/>
      <c r="F4893"/>
      <c r="G4893"/>
      <c r="H4893"/>
      <c r="I4893"/>
      <c r="J4893"/>
      <c r="K4893"/>
      <c r="L4893"/>
      <c r="M4893" s="2"/>
      <c r="N4893" s="2"/>
      <c r="O4893" s="2"/>
      <c r="P4893" s="2"/>
      <c r="Q4893" s="2"/>
      <c r="R4893" s="2"/>
      <c r="S4893" s="2"/>
      <c r="T4893" s="2"/>
      <c r="U4893" s="2"/>
      <c r="V4893" s="2"/>
    </row>
    <row r="4894" spans="1:22" s="127" customFormat="1" x14ac:dyDescent="0.25">
      <c r="A4894"/>
      <c r="B4894"/>
      <c r="C4894"/>
      <c r="D4894"/>
      <c r="E4894"/>
      <c r="F4894"/>
      <c r="G4894"/>
      <c r="H4894"/>
      <c r="I4894"/>
      <c r="J4894"/>
      <c r="K4894"/>
      <c r="L4894"/>
      <c r="M4894" s="2"/>
      <c r="N4894" s="2"/>
      <c r="O4894" s="2"/>
      <c r="P4894" s="2"/>
      <c r="Q4894" s="2"/>
      <c r="R4894" s="2"/>
      <c r="S4894" s="2"/>
      <c r="T4894" s="2"/>
      <c r="U4894" s="2"/>
      <c r="V4894" s="2"/>
    </row>
    <row r="4895" spans="1:22" s="127" customFormat="1" x14ac:dyDescent="0.25">
      <c r="A4895"/>
      <c r="B4895"/>
      <c r="C4895"/>
      <c r="D4895"/>
      <c r="E4895"/>
      <c r="F4895"/>
      <c r="G4895"/>
      <c r="H4895"/>
      <c r="I4895"/>
      <c r="J4895"/>
      <c r="K4895"/>
      <c r="L4895"/>
      <c r="M4895" s="2"/>
      <c r="N4895" s="2"/>
      <c r="O4895" s="2"/>
      <c r="P4895" s="2"/>
      <c r="Q4895" s="2"/>
      <c r="R4895" s="2"/>
      <c r="S4895" s="2"/>
      <c r="T4895" s="2"/>
      <c r="U4895" s="2"/>
      <c r="V4895" s="2"/>
    </row>
    <row r="4896" spans="1:22" s="127" customFormat="1" x14ac:dyDescent="0.25">
      <c r="A4896"/>
      <c r="B4896"/>
      <c r="C4896"/>
      <c r="D4896"/>
      <c r="E4896"/>
      <c r="F4896"/>
      <c r="G4896"/>
      <c r="H4896"/>
      <c r="I4896"/>
      <c r="J4896"/>
      <c r="K4896"/>
      <c r="L4896"/>
      <c r="M4896" s="2"/>
      <c r="N4896" s="2"/>
      <c r="O4896" s="2"/>
      <c r="P4896" s="2"/>
      <c r="Q4896" s="2"/>
      <c r="R4896" s="2"/>
      <c r="S4896" s="2"/>
      <c r="T4896" s="2"/>
      <c r="U4896" s="2"/>
      <c r="V4896" s="2"/>
    </row>
    <row r="4897" spans="1:22" s="127" customFormat="1" x14ac:dyDescent="0.25">
      <c r="A4897"/>
      <c r="B4897"/>
      <c r="C4897"/>
      <c r="D4897"/>
      <c r="E4897"/>
      <c r="F4897"/>
      <c r="G4897"/>
      <c r="H4897"/>
      <c r="I4897"/>
      <c r="J4897"/>
      <c r="K4897"/>
      <c r="L4897"/>
      <c r="M4897" s="2"/>
      <c r="N4897" s="2"/>
      <c r="O4897" s="2"/>
      <c r="P4897" s="2"/>
      <c r="Q4897" s="2"/>
      <c r="R4897" s="2"/>
      <c r="S4897" s="2"/>
      <c r="T4897" s="2"/>
      <c r="U4897" s="2"/>
      <c r="V4897" s="2"/>
    </row>
    <row r="4898" spans="1:22" s="127" customFormat="1" x14ac:dyDescent="0.25">
      <c r="A4898"/>
      <c r="B4898"/>
      <c r="C4898"/>
      <c r="D4898"/>
      <c r="E4898"/>
      <c r="F4898"/>
      <c r="G4898"/>
      <c r="H4898"/>
      <c r="I4898"/>
      <c r="J4898"/>
      <c r="K4898"/>
      <c r="L4898"/>
      <c r="M4898" s="2"/>
      <c r="N4898" s="2"/>
      <c r="O4898" s="2"/>
      <c r="P4898" s="2"/>
      <c r="Q4898" s="2"/>
      <c r="R4898" s="2"/>
      <c r="S4898" s="2"/>
      <c r="T4898" s="2"/>
      <c r="U4898" s="2"/>
      <c r="V4898" s="2"/>
    </row>
    <row r="4899" spans="1:22" s="127" customFormat="1" x14ac:dyDescent="0.25">
      <c r="A4899"/>
      <c r="B4899"/>
      <c r="C4899"/>
      <c r="D4899"/>
      <c r="E4899"/>
      <c r="F4899"/>
      <c r="G4899"/>
      <c r="H4899"/>
      <c r="I4899"/>
      <c r="J4899"/>
      <c r="K4899"/>
      <c r="L4899"/>
      <c r="M4899" s="2"/>
      <c r="N4899" s="2"/>
      <c r="O4899" s="2"/>
      <c r="P4899" s="2"/>
      <c r="Q4899" s="2"/>
      <c r="R4899" s="2"/>
      <c r="S4899" s="2"/>
      <c r="T4899" s="2"/>
      <c r="U4899" s="2"/>
      <c r="V4899" s="2"/>
    </row>
    <row r="4900" spans="1:22" s="127" customFormat="1" x14ac:dyDescent="0.25">
      <c r="A4900"/>
      <c r="B4900"/>
      <c r="C4900"/>
      <c r="D4900"/>
      <c r="E4900"/>
      <c r="F4900"/>
      <c r="G4900"/>
      <c r="H4900"/>
      <c r="I4900"/>
      <c r="J4900"/>
      <c r="K4900"/>
      <c r="L4900"/>
      <c r="M4900" s="2"/>
      <c r="N4900" s="2"/>
      <c r="O4900" s="2"/>
      <c r="P4900" s="2"/>
      <c r="Q4900" s="2"/>
      <c r="R4900" s="2"/>
      <c r="S4900" s="2"/>
      <c r="T4900" s="2"/>
      <c r="U4900" s="2"/>
      <c r="V4900" s="2"/>
    </row>
    <row r="4901" spans="1:22" s="127" customFormat="1" x14ac:dyDescent="0.25">
      <c r="A4901"/>
      <c r="B4901"/>
      <c r="C4901"/>
      <c r="D4901"/>
      <c r="E4901"/>
      <c r="F4901"/>
      <c r="G4901"/>
      <c r="H4901"/>
      <c r="I4901"/>
      <c r="J4901"/>
      <c r="K4901"/>
      <c r="L4901"/>
      <c r="M4901" s="2"/>
      <c r="N4901" s="2"/>
      <c r="O4901" s="2"/>
      <c r="P4901" s="2"/>
      <c r="Q4901" s="2"/>
      <c r="R4901" s="2"/>
      <c r="S4901" s="2"/>
      <c r="T4901" s="2"/>
      <c r="U4901" s="2"/>
      <c r="V4901" s="2"/>
    </row>
    <row r="4902" spans="1:22" s="127" customFormat="1" x14ac:dyDescent="0.25">
      <c r="A4902"/>
      <c r="B4902"/>
      <c r="C4902"/>
      <c r="D4902"/>
      <c r="E4902"/>
      <c r="F4902"/>
      <c r="G4902"/>
      <c r="H4902"/>
      <c r="I4902"/>
      <c r="J4902"/>
      <c r="K4902"/>
      <c r="L4902"/>
      <c r="M4902" s="2"/>
      <c r="N4902" s="2"/>
      <c r="O4902" s="2"/>
      <c r="P4902" s="2"/>
      <c r="Q4902" s="2"/>
      <c r="R4902" s="2"/>
      <c r="S4902" s="2"/>
      <c r="T4902" s="2"/>
      <c r="U4902" s="2"/>
      <c r="V4902" s="2"/>
    </row>
    <row r="4903" spans="1:22" s="127" customFormat="1" x14ac:dyDescent="0.25">
      <c r="A4903"/>
      <c r="B4903"/>
      <c r="C4903"/>
      <c r="D4903"/>
      <c r="E4903"/>
      <c r="F4903"/>
      <c r="G4903"/>
      <c r="H4903"/>
      <c r="I4903"/>
      <c r="J4903"/>
      <c r="K4903"/>
      <c r="L4903"/>
      <c r="M4903" s="2"/>
      <c r="N4903" s="2"/>
      <c r="O4903" s="2"/>
      <c r="P4903" s="2"/>
      <c r="Q4903" s="2"/>
      <c r="R4903" s="2"/>
      <c r="S4903" s="2"/>
      <c r="T4903" s="2"/>
      <c r="U4903" s="2"/>
      <c r="V4903" s="2"/>
    </row>
    <row r="4904" spans="1:22" s="127" customFormat="1" x14ac:dyDescent="0.25">
      <c r="A4904"/>
      <c r="B4904"/>
      <c r="C4904"/>
      <c r="D4904"/>
      <c r="E4904"/>
      <c r="F4904"/>
      <c r="G4904"/>
      <c r="H4904"/>
      <c r="I4904"/>
      <c r="J4904"/>
      <c r="K4904"/>
      <c r="L4904"/>
      <c r="M4904" s="2"/>
      <c r="N4904" s="2"/>
      <c r="O4904" s="2"/>
      <c r="P4904" s="2"/>
      <c r="Q4904" s="2"/>
      <c r="R4904" s="2"/>
      <c r="S4904" s="2"/>
      <c r="T4904" s="2"/>
      <c r="U4904" s="2"/>
      <c r="V4904" s="2"/>
    </row>
    <row r="4905" spans="1:22" s="127" customFormat="1" x14ac:dyDescent="0.25">
      <c r="A4905"/>
      <c r="B4905"/>
      <c r="C4905"/>
      <c r="D4905"/>
      <c r="E4905"/>
      <c r="F4905"/>
      <c r="G4905"/>
      <c r="H4905"/>
      <c r="I4905"/>
      <c r="J4905"/>
      <c r="K4905"/>
      <c r="L4905"/>
      <c r="M4905" s="2"/>
      <c r="N4905" s="2"/>
      <c r="O4905" s="2"/>
      <c r="P4905" s="2"/>
      <c r="Q4905" s="2"/>
      <c r="R4905" s="2"/>
      <c r="S4905" s="2"/>
      <c r="T4905" s="2"/>
      <c r="U4905" s="2"/>
      <c r="V4905" s="2"/>
    </row>
    <row r="4906" spans="1:22" s="127" customFormat="1" x14ac:dyDescent="0.25">
      <c r="A4906"/>
      <c r="B4906"/>
      <c r="C4906"/>
      <c r="D4906"/>
      <c r="E4906"/>
      <c r="F4906"/>
      <c r="G4906"/>
      <c r="H4906"/>
      <c r="I4906"/>
      <c r="J4906"/>
      <c r="K4906"/>
      <c r="L4906"/>
      <c r="M4906" s="2"/>
      <c r="N4906" s="2"/>
      <c r="O4906" s="2"/>
      <c r="P4906" s="2"/>
      <c r="Q4906" s="2"/>
      <c r="R4906" s="2"/>
      <c r="S4906" s="2"/>
      <c r="T4906" s="2"/>
      <c r="U4906" s="2"/>
      <c r="V4906" s="2"/>
    </row>
    <row r="4907" spans="1:22" s="127" customFormat="1" x14ac:dyDescent="0.25">
      <c r="A4907"/>
      <c r="B4907"/>
      <c r="C4907"/>
      <c r="D4907"/>
      <c r="E4907"/>
      <c r="F4907"/>
      <c r="G4907"/>
      <c r="H4907"/>
      <c r="I4907"/>
      <c r="J4907"/>
      <c r="K4907"/>
      <c r="L4907"/>
      <c r="M4907" s="2"/>
      <c r="N4907" s="2"/>
      <c r="O4907" s="2"/>
      <c r="P4907" s="2"/>
      <c r="Q4907" s="2"/>
      <c r="R4907" s="2"/>
      <c r="S4907" s="2"/>
      <c r="T4907" s="2"/>
      <c r="U4907" s="2"/>
      <c r="V4907" s="2"/>
    </row>
    <row r="4908" spans="1:22" s="127" customFormat="1" x14ac:dyDescent="0.25">
      <c r="A4908"/>
      <c r="B4908"/>
      <c r="C4908"/>
      <c r="D4908"/>
      <c r="E4908"/>
      <c r="F4908"/>
      <c r="G4908"/>
      <c r="H4908"/>
      <c r="I4908"/>
      <c r="J4908"/>
      <c r="K4908"/>
      <c r="L4908"/>
      <c r="M4908" s="2"/>
      <c r="N4908" s="2"/>
      <c r="O4908" s="2"/>
      <c r="P4908" s="2"/>
      <c r="Q4908" s="2"/>
      <c r="R4908" s="2"/>
      <c r="S4908" s="2"/>
      <c r="T4908" s="2"/>
      <c r="U4908" s="2"/>
      <c r="V4908" s="2"/>
    </row>
    <row r="4909" spans="1:22" s="127" customFormat="1" x14ac:dyDescent="0.25">
      <c r="A4909"/>
      <c r="B4909"/>
      <c r="C4909"/>
      <c r="D4909"/>
      <c r="E4909"/>
      <c r="F4909"/>
      <c r="G4909"/>
      <c r="H4909"/>
      <c r="I4909"/>
      <c r="J4909"/>
      <c r="K4909"/>
      <c r="L4909"/>
      <c r="M4909" s="2"/>
      <c r="N4909" s="2"/>
      <c r="O4909" s="2"/>
      <c r="P4909" s="2"/>
      <c r="Q4909" s="2"/>
      <c r="R4909" s="2"/>
      <c r="S4909" s="2"/>
      <c r="T4909" s="2"/>
      <c r="U4909" s="2"/>
      <c r="V4909" s="2"/>
    </row>
    <row r="4910" spans="1:22" s="127" customFormat="1" x14ac:dyDescent="0.25">
      <c r="A4910"/>
      <c r="B4910"/>
      <c r="C4910"/>
      <c r="D4910"/>
      <c r="E4910"/>
      <c r="F4910"/>
      <c r="G4910"/>
      <c r="H4910"/>
      <c r="I4910"/>
      <c r="J4910"/>
      <c r="K4910"/>
      <c r="L4910"/>
      <c r="M4910" s="2"/>
      <c r="N4910" s="2"/>
      <c r="O4910" s="2"/>
      <c r="P4910" s="2"/>
      <c r="Q4910" s="2"/>
      <c r="R4910" s="2"/>
      <c r="S4910" s="2"/>
      <c r="T4910" s="2"/>
      <c r="U4910" s="2"/>
      <c r="V4910" s="2"/>
    </row>
    <row r="4911" spans="1:22" s="127" customFormat="1" x14ac:dyDescent="0.25">
      <c r="A4911"/>
      <c r="B4911"/>
      <c r="C4911"/>
      <c r="D4911"/>
      <c r="E4911"/>
      <c r="F4911"/>
      <c r="G4911"/>
      <c r="H4911"/>
      <c r="I4911"/>
      <c r="J4911"/>
      <c r="K4911"/>
      <c r="L4911"/>
      <c r="M4911" s="2"/>
      <c r="N4911" s="2"/>
      <c r="O4911" s="2"/>
      <c r="P4911" s="2"/>
      <c r="Q4911" s="2"/>
      <c r="R4911" s="2"/>
      <c r="S4911" s="2"/>
      <c r="T4911" s="2"/>
      <c r="U4911" s="2"/>
      <c r="V4911" s="2"/>
    </row>
    <row r="4912" spans="1:22" s="127" customFormat="1" x14ac:dyDescent="0.25">
      <c r="A4912"/>
      <c r="B4912"/>
      <c r="C4912"/>
      <c r="D4912"/>
      <c r="E4912"/>
      <c r="F4912"/>
      <c r="G4912"/>
      <c r="H4912"/>
      <c r="I4912"/>
      <c r="J4912"/>
      <c r="K4912"/>
      <c r="L4912"/>
      <c r="M4912" s="2"/>
      <c r="N4912" s="2"/>
      <c r="O4912" s="2"/>
      <c r="P4912" s="2"/>
      <c r="Q4912" s="2"/>
      <c r="R4912" s="2"/>
      <c r="S4912" s="2"/>
      <c r="T4912" s="2"/>
      <c r="U4912" s="2"/>
      <c r="V4912" s="2"/>
    </row>
    <row r="4913" spans="1:22" s="127" customFormat="1" x14ac:dyDescent="0.25">
      <c r="A4913"/>
      <c r="B4913"/>
      <c r="C4913"/>
      <c r="D4913"/>
      <c r="E4913"/>
      <c r="F4913"/>
      <c r="G4913"/>
      <c r="H4913"/>
      <c r="I4913"/>
      <c r="J4913"/>
      <c r="K4913"/>
      <c r="L4913"/>
      <c r="M4913" s="2"/>
      <c r="N4913" s="2"/>
      <c r="O4913" s="2"/>
      <c r="P4913" s="2"/>
      <c r="Q4913" s="2"/>
      <c r="R4913" s="2"/>
      <c r="S4913" s="2"/>
      <c r="T4913" s="2"/>
      <c r="U4913" s="2"/>
      <c r="V4913" s="2"/>
    </row>
    <row r="4914" spans="1:22" s="127" customFormat="1" x14ac:dyDescent="0.25">
      <c r="A4914"/>
      <c r="B4914"/>
      <c r="C4914"/>
      <c r="D4914"/>
      <c r="E4914"/>
      <c r="F4914"/>
      <c r="G4914"/>
      <c r="H4914"/>
      <c r="I4914"/>
      <c r="J4914"/>
      <c r="K4914"/>
      <c r="L4914"/>
      <c r="M4914" s="2"/>
      <c r="N4914" s="2"/>
      <c r="O4914" s="2"/>
      <c r="P4914" s="2"/>
      <c r="Q4914" s="2"/>
      <c r="R4914" s="2"/>
      <c r="S4914" s="2"/>
      <c r="T4914" s="2"/>
      <c r="U4914" s="2"/>
      <c r="V4914" s="2"/>
    </row>
    <row r="4915" spans="1:22" s="127" customFormat="1" x14ac:dyDescent="0.25">
      <c r="A4915"/>
      <c r="B4915"/>
      <c r="C4915"/>
      <c r="D4915"/>
      <c r="E4915"/>
      <c r="F4915"/>
      <c r="G4915"/>
      <c r="H4915"/>
      <c r="I4915"/>
      <c r="J4915"/>
      <c r="K4915"/>
      <c r="L4915"/>
      <c r="M4915" s="2"/>
      <c r="N4915" s="2"/>
      <c r="O4915" s="2"/>
      <c r="P4915" s="2"/>
      <c r="Q4915" s="2"/>
      <c r="R4915" s="2"/>
      <c r="S4915" s="2"/>
      <c r="T4915" s="2"/>
      <c r="U4915" s="2"/>
      <c r="V4915" s="2"/>
    </row>
    <row r="4916" spans="1:22" s="127" customFormat="1" x14ac:dyDescent="0.25">
      <c r="A4916"/>
      <c r="B4916"/>
      <c r="C4916"/>
      <c r="D4916"/>
      <c r="E4916"/>
      <c r="F4916"/>
      <c r="G4916"/>
      <c r="H4916"/>
      <c r="I4916"/>
      <c r="J4916"/>
      <c r="K4916"/>
      <c r="L4916"/>
      <c r="M4916" s="2"/>
      <c r="N4916" s="2"/>
      <c r="O4916" s="2"/>
      <c r="P4916" s="2"/>
      <c r="Q4916" s="2"/>
      <c r="R4916" s="2"/>
      <c r="S4916" s="2"/>
      <c r="T4916" s="2"/>
      <c r="U4916" s="2"/>
      <c r="V4916" s="2"/>
    </row>
    <row r="4917" spans="1:22" s="127" customFormat="1" x14ac:dyDescent="0.25">
      <c r="A4917"/>
      <c r="B4917"/>
      <c r="C4917"/>
      <c r="D4917"/>
      <c r="E4917"/>
      <c r="F4917"/>
      <c r="G4917"/>
      <c r="H4917"/>
      <c r="I4917"/>
      <c r="J4917"/>
      <c r="K4917"/>
      <c r="L4917"/>
      <c r="M4917" s="2"/>
      <c r="N4917" s="2"/>
      <c r="O4917" s="2"/>
      <c r="P4917" s="2"/>
      <c r="Q4917" s="2"/>
      <c r="R4917" s="2"/>
      <c r="S4917" s="2"/>
      <c r="T4917" s="2"/>
      <c r="U4917" s="2"/>
      <c r="V4917" s="2"/>
    </row>
    <row r="4918" spans="1:22" s="127" customFormat="1" x14ac:dyDescent="0.25">
      <c r="A4918"/>
      <c r="B4918"/>
      <c r="C4918"/>
      <c r="D4918"/>
      <c r="E4918"/>
      <c r="F4918"/>
      <c r="G4918"/>
      <c r="H4918"/>
      <c r="I4918"/>
      <c r="J4918"/>
      <c r="K4918"/>
      <c r="L4918"/>
      <c r="M4918" s="2"/>
      <c r="N4918" s="2"/>
      <c r="O4918" s="2"/>
      <c r="P4918" s="2"/>
      <c r="Q4918" s="2"/>
      <c r="R4918" s="2"/>
      <c r="S4918" s="2"/>
      <c r="T4918" s="2"/>
      <c r="U4918" s="2"/>
      <c r="V4918" s="2"/>
    </row>
    <row r="4919" spans="1:22" s="127" customFormat="1" x14ac:dyDescent="0.25">
      <c r="A4919"/>
      <c r="B4919"/>
      <c r="C4919"/>
      <c r="D4919"/>
      <c r="E4919"/>
      <c r="F4919"/>
      <c r="G4919"/>
      <c r="H4919"/>
      <c r="I4919"/>
      <c r="J4919"/>
      <c r="K4919"/>
      <c r="L4919"/>
      <c r="M4919" s="2"/>
      <c r="N4919" s="2"/>
      <c r="O4919" s="2"/>
      <c r="P4919" s="2"/>
      <c r="Q4919" s="2"/>
      <c r="R4919" s="2"/>
      <c r="S4919" s="2"/>
      <c r="T4919" s="2"/>
      <c r="U4919" s="2"/>
      <c r="V4919" s="2"/>
    </row>
    <row r="4920" spans="1:22" s="127" customFormat="1" x14ac:dyDescent="0.25">
      <c r="A4920"/>
      <c r="B4920"/>
      <c r="C4920"/>
      <c r="D4920"/>
      <c r="E4920"/>
      <c r="F4920"/>
      <c r="G4920"/>
      <c r="H4920"/>
      <c r="I4920"/>
      <c r="J4920"/>
      <c r="K4920"/>
      <c r="L4920"/>
      <c r="M4920" s="2"/>
      <c r="N4920" s="2"/>
      <c r="O4920" s="2"/>
      <c r="P4920" s="2"/>
      <c r="Q4920" s="2"/>
      <c r="R4920" s="2"/>
      <c r="S4920" s="2"/>
      <c r="T4920" s="2"/>
      <c r="U4920" s="2"/>
      <c r="V4920" s="2"/>
    </row>
    <row r="4921" spans="1:22" s="127" customFormat="1" x14ac:dyDescent="0.25">
      <c r="A4921"/>
      <c r="B4921"/>
      <c r="C4921"/>
      <c r="D4921"/>
      <c r="E4921"/>
      <c r="F4921"/>
      <c r="G4921"/>
      <c r="H4921"/>
      <c r="I4921"/>
      <c r="J4921"/>
      <c r="K4921"/>
      <c r="L4921"/>
      <c r="M4921" s="2"/>
      <c r="N4921" s="2"/>
      <c r="O4921" s="2"/>
      <c r="P4921" s="2"/>
      <c r="Q4921" s="2"/>
      <c r="R4921" s="2"/>
      <c r="S4921" s="2"/>
      <c r="T4921" s="2"/>
      <c r="U4921" s="2"/>
      <c r="V4921" s="2"/>
    </row>
    <row r="4922" spans="1:22" s="127" customFormat="1" x14ac:dyDescent="0.25">
      <c r="A4922"/>
      <c r="B4922"/>
      <c r="C4922"/>
      <c r="D4922"/>
      <c r="E4922"/>
      <c r="F4922"/>
      <c r="G4922"/>
      <c r="H4922"/>
      <c r="I4922"/>
      <c r="J4922"/>
      <c r="K4922"/>
      <c r="L4922"/>
      <c r="M4922" s="2"/>
      <c r="N4922" s="2"/>
      <c r="O4922" s="2"/>
      <c r="P4922" s="2"/>
      <c r="Q4922" s="2"/>
      <c r="R4922" s="2"/>
      <c r="S4922" s="2"/>
      <c r="T4922" s="2"/>
      <c r="U4922" s="2"/>
      <c r="V4922" s="2"/>
    </row>
    <row r="4923" spans="1:22" s="127" customFormat="1" x14ac:dyDescent="0.25">
      <c r="A4923"/>
      <c r="B4923"/>
      <c r="C4923"/>
      <c r="D4923"/>
      <c r="E4923"/>
      <c r="F4923"/>
      <c r="G4923"/>
      <c r="H4923"/>
      <c r="I4923"/>
      <c r="J4923"/>
      <c r="K4923"/>
      <c r="L4923"/>
      <c r="M4923" s="2"/>
      <c r="N4923" s="2"/>
      <c r="O4923" s="2"/>
      <c r="P4923" s="2"/>
      <c r="Q4923" s="2"/>
      <c r="R4923" s="2"/>
      <c r="S4923" s="2"/>
      <c r="T4923" s="2"/>
      <c r="U4923" s="2"/>
      <c r="V4923" s="2"/>
    </row>
    <row r="4924" spans="1:22" s="127" customFormat="1" x14ac:dyDescent="0.25">
      <c r="A4924"/>
      <c r="B4924"/>
      <c r="C4924"/>
      <c r="D4924"/>
      <c r="E4924"/>
      <c r="F4924"/>
      <c r="G4924"/>
      <c r="H4924"/>
      <c r="I4924"/>
      <c r="J4924"/>
      <c r="K4924"/>
      <c r="L4924"/>
      <c r="M4924" s="2"/>
      <c r="N4924" s="2"/>
      <c r="O4924" s="2"/>
      <c r="P4924" s="2"/>
      <c r="Q4924" s="2"/>
      <c r="R4924" s="2"/>
      <c r="S4924" s="2"/>
      <c r="T4924" s="2"/>
      <c r="U4924" s="2"/>
      <c r="V4924" s="2"/>
    </row>
    <row r="4925" spans="1:22" s="127" customFormat="1" x14ac:dyDescent="0.25">
      <c r="A4925"/>
      <c r="B4925"/>
      <c r="C4925"/>
      <c r="D4925"/>
      <c r="E4925"/>
      <c r="F4925"/>
      <c r="G4925"/>
      <c r="H4925"/>
      <c r="I4925"/>
      <c r="J4925"/>
      <c r="K4925"/>
      <c r="L4925"/>
      <c r="M4925" s="2"/>
      <c r="N4925" s="2"/>
      <c r="O4925" s="2"/>
      <c r="P4925" s="2"/>
      <c r="Q4925" s="2"/>
      <c r="R4925" s="2"/>
      <c r="S4925" s="2"/>
      <c r="T4925" s="2"/>
      <c r="U4925" s="2"/>
      <c r="V4925" s="2"/>
    </row>
    <row r="4926" spans="1:22" s="127" customFormat="1" x14ac:dyDescent="0.25">
      <c r="A4926"/>
      <c r="B4926"/>
      <c r="C4926"/>
      <c r="D4926"/>
      <c r="E4926"/>
      <c r="F4926"/>
      <c r="G4926"/>
      <c r="H4926"/>
      <c r="I4926"/>
      <c r="J4926"/>
      <c r="K4926"/>
      <c r="L4926"/>
      <c r="M4926" s="2"/>
      <c r="N4926" s="2"/>
      <c r="O4926" s="2"/>
      <c r="P4926" s="2"/>
      <c r="Q4926" s="2"/>
      <c r="R4926" s="2"/>
      <c r="S4926" s="2"/>
      <c r="T4926" s="2"/>
      <c r="U4926" s="2"/>
      <c r="V4926" s="2"/>
    </row>
    <row r="4927" spans="1:22" s="127" customFormat="1" x14ac:dyDescent="0.25">
      <c r="A4927"/>
      <c r="B4927"/>
      <c r="C4927"/>
      <c r="D4927"/>
      <c r="E4927"/>
      <c r="F4927"/>
      <c r="G4927"/>
      <c r="H4927"/>
      <c r="I4927"/>
      <c r="J4927"/>
      <c r="K4927"/>
      <c r="L4927"/>
      <c r="M4927" s="2"/>
      <c r="N4927" s="2"/>
      <c r="O4927" s="2"/>
      <c r="P4927" s="2"/>
      <c r="Q4927" s="2"/>
      <c r="R4927" s="2"/>
      <c r="S4927" s="2"/>
      <c r="T4927" s="2"/>
      <c r="U4927" s="2"/>
      <c r="V4927" s="2"/>
    </row>
    <row r="4928" spans="1:22" s="127" customFormat="1" x14ac:dyDescent="0.25">
      <c r="A4928"/>
      <c r="B4928"/>
      <c r="C4928"/>
      <c r="D4928"/>
      <c r="E4928"/>
      <c r="F4928"/>
      <c r="G4928"/>
      <c r="H4928"/>
      <c r="I4928"/>
      <c r="J4928"/>
      <c r="K4928"/>
      <c r="L4928"/>
      <c r="M4928" s="2"/>
      <c r="N4928" s="2"/>
      <c r="O4928" s="2"/>
      <c r="P4928" s="2"/>
      <c r="Q4928" s="2"/>
      <c r="R4928" s="2"/>
      <c r="S4928" s="2"/>
      <c r="T4928" s="2"/>
      <c r="U4928" s="2"/>
      <c r="V4928" s="2"/>
    </row>
    <row r="4929" spans="1:22" s="127" customFormat="1" x14ac:dyDescent="0.25">
      <c r="A4929"/>
      <c r="B4929"/>
      <c r="C4929"/>
      <c r="D4929"/>
      <c r="E4929"/>
      <c r="F4929"/>
      <c r="G4929"/>
      <c r="H4929"/>
      <c r="I4929"/>
      <c r="J4929"/>
      <c r="K4929"/>
      <c r="L4929"/>
      <c r="M4929" s="2"/>
      <c r="N4929" s="2"/>
      <c r="O4929" s="2"/>
      <c r="P4929" s="2"/>
      <c r="Q4929" s="2"/>
      <c r="R4929" s="2"/>
      <c r="S4929" s="2"/>
      <c r="T4929" s="2"/>
      <c r="U4929" s="2"/>
      <c r="V4929" s="2"/>
    </row>
    <row r="4930" spans="1:22" s="127" customFormat="1" x14ac:dyDescent="0.25">
      <c r="A4930"/>
      <c r="B4930"/>
      <c r="C4930"/>
      <c r="D4930"/>
      <c r="E4930"/>
      <c r="F4930"/>
      <c r="G4930"/>
      <c r="H4930"/>
      <c r="I4930"/>
      <c r="J4930"/>
      <c r="K4930"/>
      <c r="L4930"/>
      <c r="M4930" s="2"/>
      <c r="N4930" s="2"/>
      <c r="O4930" s="2"/>
      <c r="P4930" s="2"/>
      <c r="Q4930" s="2"/>
      <c r="R4930" s="2"/>
      <c r="S4930" s="2"/>
      <c r="T4930" s="2"/>
      <c r="U4930" s="2"/>
      <c r="V4930" s="2"/>
    </row>
    <row r="4931" spans="1:22" s="127" customFormat="1" x14ac:dyDescent="0.25">
      <c r="A4931"/>
      <c r="B4931"/>
      <c r="C4931"/>
      <c r="D4931"/>
      <c r="E4931"/>
      <c r="F4931"/>
      <c r="G4931"/>
      <c r="H4931"/>
      <c r="I4931"/>
      <c r="J4931"/>
      <c r="K4931"/>
      <c r="L4931"/>
      <c r="M4931" s="2"/>
      <c r="N4931" s="2"/>
      <c r="O4931" s="2"/>
      <c r="P4931" s="2"/>
      <c r="Q4931" s="2"/>
      <c r="R4931" s="2"/>
      <c r="S4931" s="2"/>
      <c r="T4931" s="2"/>
      <c r="U4931" s="2"/>
      <c r="V4931" s="2"/>
    </row>
    <row r="4932" spans="1:22" s="127" customFormat="1" x14ac:dyDescent="0.25">
      <c r="A4932"/>
      <c r="B4932"/>
      <c r="C4932"/>
      <c r="D4932"/>
      <c r="E4932"/>
      <c r="F4932"/>
      <c r="G4932"/>
      <c r="H4932"/>
      <c r="I4932"/>
      <c r="J4932"/>
      <c r="K4932"/>
      <c r="L4932"/>
      <c r="M4932" s="2"/>
      <c r="N4932" s="2"/>
      <c r="O4932" s="2"/>
      <c r="P4932" s="2"/>
      <c r="Q4932" s="2"/>
      <c r="R4932" s="2"/>
      <c r="S4932" s="2"/>
      <c r="T4932" s="2"/>
      <c r="U4932" s="2"/>
      <c r="V4932" s="2"/>
    </row>
    <row r="4933" spans="1:22" s="127" customFormat="1" x14ac:dyDescent="0.25">
      <c r="A4933"/>
      <c r="B4933"/>
      <c r="C4933"/>
      <c r="D4933"/>
      <c r="E4933"/>
      <c r="F4933"/>
      <c r="G4933"/>
      <c r="H4933"/>
      <c r="I4933"/>
      <c r="J4933"/>
      <c r="K4933"/>
      <c r="L4933"/>
      <c r="M4933" s="2"/>
      <c r="N4933" s="2"/>
      <c r="O4933" s="2"/>
      <c r="P4933" s="2"/>
      <c r="Q4933" s="2"/>
      <c r="R4933" s="2"/>
      <c r="S4933" s="2"/>
      <c r="T4933" s="2"/>
      <c r="U4933" s="2"/>
      <c r="V4933" s="2"/>
    </row>
    <row r="4934" spans="1:22" s="127" customFormat="1" x14ac:dyDescent="0.25">
      <c r="A4934"/>
      <c r="B4934"/>
      <c r="C4934"/>
      <c r="D4934"/>
      <c r="E4934"/>
      <c r="F4934"/>
      <c r="G4934"/>
      <c r="H4934"/>
      <c r="I4934"/>
      <c r="J4934"/>
      <c r="K4934"/>
      <c r="L4934"/>
      <c r="M4934" s="2"/>
      <c r="N4934" s="2"/>
      <c r="O4934" s="2"/>
      <c r="P4934" s="2"/>
      <c r="Q4934" s="2"/>
      <c r="R4934" s="2"/>
      <c r="S4934" s="2"/>
      <c r="T4934" s="2"/>
      <c r="U4934" s="2"/>
      <c r="V4934" s="2"/>
    </row>
    <row r="4935" spans="1:22" s="127" customFormat="1" x14ac:dyDescent="0.25">
      <c r="A4935"/>
      <c r="B4935"/>
      <c r="C4935"/>
      <c r="D4935"/>
      <c r="E4935"/>
      <c r="F4935"/>
      <c r="G4935"/>
      <c r="H4935"/>
      <c r="I4935"/>
      <c r="J4935"/>
      <c r="K4935"/>
      <c r="L4935"/>
      <c r="M4935" s="2"/>
      <c r="N4935" s="2"/>
      <c r="O4935" s="2"/>
      <c r="P4935" s="2"/>
      <c r="Q4935" s="2"/>
      <c r="R4935" s="2"/>
      <c r="S4935" s="2"/>
      <c r="T4935" s="2"/>
      <c r="U4935" s="2"/>
      <c r="V4935" s="2"/>
    </row>
    <row r="4936" spans="1:22" s="127" customFormat="1" x14ac:dyDescent="0.25">
      <c r="A4936"/>
      <c r="B4936"/>
      <c r="C4936"/>
      <c r="D4936"/>
      <c r="E4936"/>
      <c r="F4936"/>
      <c r="G4936"/>
      <c r="H4936"/>
      <c r="I4936"/>
      <c r="J4936"/>
      <c r="K4936"/>
      <c r="L4936"/>
      <c r="M4936" s="2"/>
      <c r="N4936" s="2"/>
      <c r="O4936" s="2"/>
      <c r="P4936" s="2"/>
      <c r="Q4936" s="2"/>
      <c r="R4936" s="2"/>
      <c r="S4936" s="2"/>
      <c r="T4936" s="2"/>
      <c r="U4936" s="2"/>
      <c r="V4936" s="2"/>
    </row>
    <row r="4937" spans="1:22" s="127" customFormat="1" x14ac:dyDescent="0.25">
      <c r="A4937"/>
      <c r="B4937"/>
      <c r="C4937"/>
      <c r="D4937"/>
      <c r="E4937"/>
      <c r="F4937"/>
      <c r="G4937"/>
      <c r="H4937"/>
      <c r="I4937"/>
      <c r="J4937"/>
      <c r="K4937"/>
      <c r="L4937"/>
      <c r="M4937" s="2"/>
      <c r="N4937" s="2"/>
      <c r="O4937" s="2"/>
      <c r="P4937" s="2"/>
      <c r="Q4937" s="2"/>
      <c r="R4937" s="2"/>
      <c r="S4937" s="2"/>
      <c r="T4937" s="2"/>
      <c r="U4937" s="2"/>
      <c r="V4937" s="2"/>
    </row>
    <row r="4938" spans="1:22" s="127" customFormat="1" x14ac:dyDescent="0.25">
      <c r="A4938"/>
      <c r="B4938"/>
      <c r="C4938"/>
      <c r="D4938"/>
      <c r="E4938"/>
      <c r="F4938"/>
      <c r="G4938"/>
      <c r="H4938"/>
      <c r="I4938"/>
      <c r="J4938"/>
      <c r="K4938"/>
      <c r="L4938"/>
      <c r="M4938" s="2"/>
      <c r="N4938" s="2"/>
      <c r="O4938" s="2"/>
      <c r="P4938" s="2"/>
      <c r="Q4938" s="2"/>
      <c r="R4938" s="2"/>
      <c r="S4938" s="2"/>
      <c r="T4938" s="2"/>
      <c r="U4938" s="2"/>
      <c r="V4938" s="2"/>
    </row>
    <row r="4939" spans="1:22" s="127" customFormat="1" x14ac:dyDescent="0.25">
      <c r="A4939"/>
      <c r="B4939"/>
      <c r="C4939"/>
      <c r="D4939"/>
      <c r="E4939"/>
      <c r="F4939"/>
      <c r="G4939"/>
      <c r="H4939"/>
      <c r="I4939"/>
      <c r="J4939"/>
      <c r="K4939"/>
      <c r="L4939"/>
      <c r="M4939" s="2"/>
      <c r="N4939" s="2"/>
      <c r="O4939" s="2"/>
      <c r="P4939" s="2"/>
      <c r="Q4939" s="2"/>
      <c r="R4939" s="2"/>
      <c r="S4939" s="2"/>
      <c r="T4939" s="2"/>
      <c r="U4939" s="2"/>
      <c r="V4939" s="2"/>
    </row>
    <row r="4940" spans="1:22" s="127" customFormat="1" x14ac:dyDescent="0.25">
      <c r="A4940"/>
      <c r="B4940"/>
      <c r="C4940"/>
      <c r="D4940"/>
      <c r="E4940"/>
      <c r="F4940"/>
      <c r="G4940"/>
      <c r="H4940"/>
      <c r="I4940"/>
      <c r="J4940"/>
      <c r="K4940"/>
      <c r="L4940"/>
      <c r="M4940" s="2"/>
      <c r="N4940" s="2"/>
      <c r="O4940" s="2"/>
      <c r="P4940" s="2"/>
      <c r="Q4940" s="2"/>
      <c r="R4940" s="2"/>
      <c r="S4940" s="2"/>
      <c r="T4940" s="2"/>
      <c r="U4940" s="2"/>
      <c r="V4940" s="2"/>
    </row>
    <row r="4941" spans="1:22" s="127" customFormat="1" x14ac:dyDescent="0.25">
      <c r="A4941"/>
      <c r="B4941"/>
      <c r="C4941"/>
      <c r="D4941"/>
      <c r="E4941"/>
      <c r="F4941"/>
      <c r="G4941"/>
      <c r="H4941"/>
      <c r="I4941"/>
      <c r="J4941"/>
      <c r="K4941"/>
      <c r="L4941"/>
      <c r="M4941" s="2"/>
      <c r="N4941" s="2"/>
      <c r="O4941" s="2"/>
      <c r="P4941" s="2"/>
      <c r="Q4941" s="2"/>
      <c r="R4941" s="2"/>
      <c r="S4941" s="2"/>
      <c r="T4941" s="2"/>
      <c r="U4941" s="2"/>
      <c r="V4941" s="2"/>
    </row>
    <row r="4942" spans="1:22" s="127" customFormat="1" x14ac:dyDescent="0.25">
      <c r="A4942"/>
      <c r="B4942"/>
      <c r="C4942"/>
      <c r="D4942"/>
      <c r="E4942"/>
      <c r="F4942"/>
      <c r="G4942"/>
      <c r="H4942"/>
      <c r="I4942"/>
      <c r="J4942"/>
      <c r="K4942"/>
      <c r="L4942"/>
      <c r="M4942" s="2"/>
      <c r="N4942" s="2"/>
      <c r="O4942" s="2"/>
      <c r="P4942" s="2"/>
      <c r="Q4942" s="2"/>
      <c r="R4942" s="2"/>
      <c r="S4942" s="2"/>
      <c r="T4942" s="2"/>
      <c r="U4942" s="2"/>
      <c r="V4942" s="2"/>
    </row>
    <row r="4943" spans="1:22" s="127" customFormat="1" x14ac:dyDescent="0.25">
      <c r="A4943"/>
      <c r="B4943"/>
      <c r="C4943"/>
      <c r="D4943"/>
      <c r="E4943"/>
      <c r="F4943"/>
      <c r="G4943"/>
      <c r="H4943"/>
      <c r="I4943"/>
      <c r="J4943"/>
      <c r="K4943"/>
      <c r="L4943"/>
      <c r="M4943" s="2"/>
      <c r="N4943" s="2"/>
      <c r="O4943" s="2"/>
      <c r="P4943" s="2"/>
      <c r="Q4943" s="2"/>
      <c r="R4943" s="2"/>
      <c r="S4943" s="2"/>
      <c r="T4943" s="2"/>
      <c r="U4943" s="2"/>
      <c r="V4943" s="2"/>
    </row>
    <row r="4944" spans="1:22" s="127" customFormat="1" x14ac:dyDescent="0.25">
      <c r="A4944"/>
      <c r="B4944"/>
      <c r="C4944"/>
      <c r="D4944"/>
      <c r="E4944"/>
      <c r="F4944"/>
      <c r="G4944"/>
      <c r="H4944"/>
      <c r="I4944"/>
      <c r="J4944"/>
      <c r="K4944"/>
      <c r="L4944"/>
      <c r="M4944" s="2"/>
      <c r="N4944" s="2"/>
      <c r="O4944" s="2"/>
      <c r="P4944" s="2"/>
      <c r="Q4944" s="2"/>
      <c r="R4944" s="2"/>
      <c r="S4944" s="2"/>
      <c r="T4944" s="2"/>
      <c r="U4944" s="2"/>
      <c r="V4944" s="2"/>
    </row>
    <row r="4945" spans="1:22" s="127" customFormat="1" x14ac:dyDescent="0.25">
      <c r="A4945"/>
      <c r="B4945"/>
      <c r="C4945"/>
      <c r="D4945"/>
      <c r="E4945"/>
      <c r="F4945"/>
      <c r="G4945"/>
      <c r="H4945"/>
      <c r="I4945"/>
      <c r="J4945"/>
      <c r="K4945"/>
      <c r="L4945"/>
      <c r="M4945" s="2"/>
      <c r="N4945" s="2"/>
      <c r="O4945" s="2"/>
      <c r="P4945" s="2"/>
      <c r="Q4945" s="2"/>
      <c r="R4945" s="2"/>
      <c r="S4945" s="2"/>
      <c r="T4945" s="2"/>
      <c r="U4945" s="2"/>
      <c r="V4945" s="2"/>
    </row>
    <row r="4946" spans="1:22" s="127" customFormat="1" x14ac:dyDescent="0.25">
      <c r="A4946"/>
      <c r="B4946"/>
      <c r="C4946"/>
      <c r="D4946"/>
      <c r="E4946"/>
      <c r="F4946"/>
      <c r="G4946"/>
      <c r="H4946"/>
      <c r="I4946"/>
      <c r="J4946"/>
      <c r="K4946"/>
      <c r="L4946"/>
      <c r="M4946" s="2"/>
      <c r="N4946" s="2"/>
      <c r="O4946" s="2"/>
      <c r="P4946" s="2"/>
      <c r="Q4946" s="2"/>
      <c r="R4946" s="2"/>
      <c r="S4946" s="2"/>
      <c r="T4946" s="2"/>
      <c r="U4946" s="2"/>
      <c r="V4946" s="2"/>
    </row>
    <row r="4947" spans="1:22" s="127" customFormat="1" x14ac:dyDescent="0.25">
      <c r="A4947"/>
      <c r="B4947"/>
      <c r="C4947"/>
      <c r="D4947"/>
      <c r="E4947"/>
      <c r="F4947"/>
      <c r="G4947"/>
      <c r="H4947"/>
      <c r="I4947"/>
      <c r="J4947"/>
      <c r="K4947"/>
      <c r="L4947"/>
      <c r="M4947" s="2"/>
      <c r="N4947" s="2"/>
      <c r="O4947" s="2"/>
      <c r="P4947" s="2"/>
      <c r="Q4947" s="2"/>
      <c r="R4947" s="2"/>
      <c r="S4947" s="2"/>
      <c r="T4947" s="2"/>
      <c r="U4947" s="2"/>
      <c r="V4947" s="2"/>
    </row>
    <row r="4948" spans="1:22" s="127" customFormat="1" x14ac:dyDescent="0.25">
      <c r="A4948"/>
      <c r="B4948"/>
      <c r="C4948"/>
      <c r="D4948"/>
      <c r="E4948"/>
      <c r="F4948"/>
      <c r="G4948"/>
      <c r="H4948"/>
      <c r="I4948"/>
      <c r="J4948"/>
      <c r="K4948"/>
      <c r="L4948"/>
      <c r="M4948" s="2"/>
      <c r="N4948" s="2"/>
      <c r="O4948" s="2"/>
      <c r="P4948" s="2"/>
      <c r="Q4948" s="2"/>
      <c r="R4948" s="2"/>
      <c r="S4948" s="2"/>
      <c r="T4948" s="2"/>
      <c r="U4948" s="2"/>
      <c r="V4948" s="2"/>
    </row>
    <row r="4949" spans="1:22" s="127" customFormat="1" x14ac:dyDescent="0.25">
      <c r="A4949"/>
      <c r="B4949"/>
      <c r="C4949"/>
      <c r="D4949"/>
      <c r="E4949"/>
      <c r="F4949"/>
      <c r="G4949"/>
      <c r="H4949"/>
      <c r="I4949"/>
      <c r="J4949"/>
      <c r="K4949"/>
      <c r="L4949"/>
      <c r="M4949" s="2"/>
      <c r="N4949" s="2"/>
      <c r="O4949" s="2"/>
      <c r="P4949" s="2"/>
      <c r="Q4949" s="2"/>
      <c r="R4949" s="2"/>
      <c r="S4949" s="2"/>
      <c r="T4949" s="2"/>
      <c r="U4949" s="2"/>
      <c r="V4949" s="2"/>
    </row>
    <row r="4950" spans="1:22" s="127" customFormat="1" x14ac:dyDescent="0.25">
      <c r="A4950"/>
      <c r="B4950"/>
      <c r="C4950"/>
      <c r="D4950"/>
      <c r="E4950"/>
      <c r="F4950"/>
      <c r="G4950"/>
      <c r="H4950"/>
      <c r="I4950"/>
      <c r="J4950"/>
      <c r="K4950"/>
      <c r="L4950"/>
      <c r="M4950" s="2"/>
      <c r="N4950" s="2"/>
      <c r="O4950" s="2"/>
      <c r="P4950" s="2"/>
      <c r="Q4950" s="2"/>
      <c r="R4950" s="2"/>
      <c r="S4950" s="2"/>
      <c r="T4950" s="2"/>
      <c r="U4950" s="2"/>
      <c r="V4950" s="2"/>
    </row>
    <row r="4951" spans="1:22" s="127" customFormat="1" x14ac:dyDescent="0.25">
      <c r="A4951"/>
      <c r="B4951"/>
      <c r="C4951"/>
      <c r="D4951"/>
      <c r="E4951"/>
      <c r="F4951"/>
      <c r="G4951"/>
      <c r="H4951"/>
      <c r="I4951"/>
      <c r="J4951"/>
      <c r="K4951"/>
      <c r="L4951"/>
      <c r="M4951" s="2"/>
      <c r="N4951" s="2"/>
      <c r="O4951" s="2"/>
      <c r="P4951" s="2"/>
      <c r="Q4951" s="2"/>
      <c r="R4951" s="2"/>
      <c r="S4951" s="2"/>
      <c r="T4951" s="2"/>
      <c r="U4951" s="2"/>
      <c r="V4951" s="2"/>
    </row>
    <row r="4952" spans="1:22" s="127" customFormat="1" x14ac:dyDescent="0.25">
      <c r="A4952"/>
      <c r="B4952"/>
      <c r="C4952"/>
      <c r="D4952"/>
      <c r="E4952"/>
      <c r="F4952"/>
      <c r="G4952"/>
      <c r="H4952"/>
      <c r="I4952"/>
      <c r="J4952"/>
      <c r="K4952"/>
      <c r="L4952"/>
      <c r="M4952" s="2"/>
      <c r="N4952" s="2"/>
      <c r="O4952" s="2"/>
      <c r="P4952" s="2"/>
      <c r="Q4952" s="2"/>
      <c r="R4952" s="2"/>
      <c r="S4952" s="2"/>
      <c r="T4952" s="2"/>
      <c r="U4952" s="2"/>
      <c r="V4952" s="2"/>
    </row>
    <row r="4953" spans="1:22" s="127" customFormat="1" x14ac:dyDescent="0.25">
      <c r="A4953"/>
      <c r="B4953"/>
      <c r="C4953"/>
      <c r="D4953"/>
      <c r="E4953"/>
      <c r="F4953"/>
      <c r="G4953"/>
      <c r="H4953"/>
      <c r="I4953"/>
      <c r="J4953"/>
      <c r="K4953"/>
      <c r="L4953"/>
      <c r="M4953" s="2"/>
      <c r="N4953" s="2"/>
      <c r="O4953" s="2"/>
      <c r="P4953" s="2"/>
      <c r="Q4953" s="2"/>
      <c r="R4953" s="2"/>
      <c r="S4953" s="2"/>
      <c r="T4953" s="2"/>
      <c r="U4953" s="2"/>
      <c r="V4953" s="2"/>
    </row>
    <row r="4954" spans="1:22" s="127" customFormat="1" x14ac:dyDescent="0.25">
      <c r="A4954"/>
      <c r="B4954"/>
      <c r="C4954"/>
      <c r="D4954"/>
      <c r="E4954"/>
      <c r="F4954"/>
      <c r="G4954"/>
      <c r="H4954"/>
      <c r="I4954"/>
      <c r="J4954"/>
      <c r="K4954"/>
      <c r="L4954"/>
      <c r="M4954" s="2"/>
      <c r="N4954" s="2"/>
      <c r="O4954" s="2"/>
      <c r="P4954" s="2"/>
      <c r="Q4954" s="2"/>
      <c r="R4954" s="2"/>
      <c r="S4954" s="2"/>
      <c r="T4954" s="2"/>
      <c r="U4954" s="2"/>
      <c r="V4954" s="2"/>
    </row>
    <row r="4955" spans="1:22" s="127" customFormat="1" x14ac:dyDescent="0.25">
      <c r="A4955"/>
      <c r="B4955"/>
      <c r="C4955"/>
      <c r="D4955"/>
      <c r="E4955"/>
      <c r="F4955"/>
      <c r="G4955"/>
      <c r="H4955"/>
      <c r="I4955"/>
      <c r="J4955"/>
      <c r="K4955"/>
      <c r="L4955"/>
      <c r="M4955" s="2"/>
      <c r="N4955" s="2"/>
      <c r="O4955" s="2"/>
      <c r="P4955" s="2"/>
      <c r="Q4955" s="2"/>
      <c r="R4955" s="2"/>
      <c r="S4955" s="2"/>
      <c r="T4955" s="2"/>
      <c r="U4955" s="2"/>
      <c r="V4955" s="2"/>
    </row>
    <row r="4956" spans="1:22" s="127" customFormat="1" x14ac:dyDescent="0.25">
      <c r="A4956"/>
      <c r="B4956"/>
      <c r="C4956"/>
      <c r="D4956"/>
      <c r="E4956"/>
      <c r="F4956"/>
      <c r="G4956"/>
      <c r="H4956"/>
      <c r="I4956"/>
      <c r="J4956"/>
      <c r="K4956"/>
      <c r="L4956"/>
      <c r="M4956" s="2"/>
      <c r="N4956" s="2"/>
      <c r="O4956" s="2"/>
      <c r="P4956" s="2"/>
      <c r="Q4956" s="2"/>
      <c r="R4956" s="2"/>
      <c r="S4956" s="2"/>
      <c r="T4956" s="2"/>
      <c r="U4956" s="2"/>
      <c r="V4956" s="2"/>
    </row>
    <row r="4957" spans="1:22" s="127" customFormat="1" x14ac:dyDescent="0.25">
      <c r="A4957"/>
      <c r="B4957"/>
      <c r="C4957"/>
      <c r="D4957"/>
      <c r="E4957"/>
      <c r="F4957"/>
      <c r="G4957"/>
      <c r="H4957"/>
      <c r="I4957"/>
      <c r="J4957"/>
      <c r="K4957"/>
      <c r="L4957"/>
      <c r="M4957" s="2"/>
      <c r="N4957" s="2"/>
      <c r="O4957" s="2"/>
      <c r="P4957" s="2"/>
      <c r="Q4957" s="2"/>
      <c r="R4957" s="2"/>
      <c r="S4957" s="2"/>
      <c r="T4957" s="2"/>
      <c r="U4957" s="2"/>
      <c r="V4957" s="2"/>
    </row>
    <row r="4958" spans="1:22" s="127" customFormat="1" x14ac:dyDescent="0.25">
      <c r="A4958"/>
      <c r="B4958"/>
      <c r="C4958"/>
      <c r="D4958"/>
      <c r="E4958"/>
      <c r="F4958"/>
      <c r="G4958"/>
      <c r="H4958"/>
      <c r="I4958"/>
      <c r="J4958"/>
      <c r="K4958"/>
      <c r="L4958"/>
      <c r="M4958" s="2"/>
      <c r="N4958" s="2"/>
      <c r="O4958" s="2"/>
      <c r="P4958" s="2"/>
      <c r="Q4958" s="2"/>
      <c r="R4958" s="2"/>
      <c r="S4958" s="2"/>
      <c r="T4958" s="2"/>
      <c r="U4958" s="2"/>
      <c r="V4958" s="2"/>
    </row>
    <row r="4959" spans="1:22" s="127" customFormat="1" x14ac:dyDescent="0.25">
      <c r="A4959"/>
      <c r="B4959"/>
      <c r="C4959"/>
      <c r="D4959"/>
      <c r="E4959"/>
      <c r="F4959"/>
      <c r="G4959"/>
      <c r="H4959"/>
      <c r="I4959"/>
      <c r="J4959"/>
      <c r="K4959"/>
      <c r="L4959"/>
      <c r="M4959" s="2"/>
      <c r="N4959" s="2"/>
      <c r="O4959" s="2"/>
      <c r="P4959" s="2"/>
      <c r="Q4959" s="2"/>
      <c r="R4959" s="2"/>
      <c r="S4959" s="2"/>
      <c r="T4959" s="2"/>
      <c r="U4959" s="2"/>
      <c r="V4959" s="2"/>
    </row>
    <row r="4960" spans="1:22" s="127" customFormat="1" x14ac:dyDescent="0.25">
      <c r="A4960"/>
      <c r="B4960"/>
      <c r="C4960"/>
      <c r="D4960"/>
      <c r="E4960"/>
      <c r="F4960"/>
      <c r="G4960"/>
      <c r="H4960"/>
      <c r="I4960"/>
      <c r="J4960"/>
      <c r="K4960"/>
      <c r="L4960"/>
      <c r="M4960" s="2"/>
      <c r="N4960" s="2"/>
      <c r="O4960" s="2"/>
      <c r="P4960" s="2"/>
      <c r="Q4960" s="2"/>
      <c r="R4960" s="2"/>
      <c r="S4960" s="2"/>
      <c r="T4960" s="2"/>
      <c r="U4960" s="2"/>
      <c r="V4960" s="2"/>
    </row>
    <row r="4961" spans="1:22" s="127" customFormat="1" x14ac:dyDescent="0.25">
      <c r="A4961"/>
      <c r="B4961"/>
      <c r="C4961"/>
      <c r="D4961"/>
      <c r="E4961"/>
      <c r="F4961"/>
      <c r="G4961"/>
      <c r="H4961"/>
      <c r="I4961"/>
      <c r="J4961"/>
      <c r="K4961"/>
      <c r="L4961"/>
      <c r="M4961" s="2"/>
      <c r="N4961" s="2"/>
      <c r="O4961" s="2"/>
      <c r="P4961" s="2"/>
      <c r="Q4961" s="2"/>
      <c r="R4961" s="2"/>
      <c r="S4961" s="2"/>
      <c r="T4961" s="2"/>
      <c r="U4961" s="2"/>
      <c r="V4961" s="2"/>
    </row>
    <row r="4962" spans="1:22" s="127" customFormat="1" x14ac:dyDescent="0.25">
      <c r="A4962"/>
      <c r="B4962"/>
      <c r="C4962"/>
      <c r="D4962"/>
      <c r="E4962"/>
      <c r="F4962"/>
      <c r="G4962"/>
      <c r="H4962"/>
      <c r="I4962"/>
      <c r="J4962"/>
      <c r="K4962"/>
      <c r="L4962"/>
      <c r="M4962" s="2"/>
      <c r="N4962" s="2"/>
      <c r="O4962" s="2"/>
      <c r="P4962" s="2"/>
      <c r="Q4962" s="2"/>
      <c r="R4962" s="2"/>
      <c r="S4962" s="2"/>
      <c r="T4962" s="2"/>
      <c r="U4962" s="2"/>
      <c r="V4962" s="2"/>
    </row>
    <row r="4963" spans="1:22" s="127" customFormat="1" x14ac:dyDescent="0.25">
      <c r="A4963"/>
      <c r="B4963"/>
      <c r="C4963"/>
      <c r="D4963"/>
      <c r="E4963"/>
      <c r="F4963"/>
      <c r="G4963"/>
      <c r="H4963"/>
      <c r="I4963"/>
      <c r="J4963"/>
      <c r="K4963"/>
      <c r="L4963"/>
      <c r="M4963" s="2"/>
      <c r="N4963" s="2"/>
      <c r="O4963" s="2"/>
      <c r="P4963" s="2"/>
      <c r="Q4963" s="2"/>
      <c r="R4963" s="2"/>
      <c r="S4963" s="2"/>
      <c r="T4963" s="2"/>
      <c r="U4963" s="2"/>
      <c r="V4963" s="2"/>
    </row>
    <row r="4964" spans="1:22" s="127" customFormat="1" x14ac:dyDescent="0.25">
      <c r="A4964"/>
      <c r="B4964"/>
      <c r="C4964"/>
      <c r="D4964"/>
      <c r="E4964"/>
      <c r="F4964"/>
      <c r="G4964"/>
      <c r="H4964"/>
      <c r="I4964"/>
      <c r="J4964"/>
      <c r="K4964"/>
      <c r="L4964"/>
      <c r="M4964" s="2"/>
      <c r="N4964" s="2"/>
      <c r="O4964" s="2"/>
      <c r="P4964" s="2"/>
      <c r="Q4964" s="2"/>
      <c r="R4964" s="2"/>
      <c r="S4964" s="2"/>
      <c r="T4964" s="2"/>
      <c r="U4964" s="2"/>
      <c r="V4964" s="2"/>
    </row>
    <row r="4965" spans="1:22" s="127" customFormat="1" x14ac:dyDescent="0.25">
      <c r="A4965"/>
      <c r="B4965"/>
      <c r="C4965"/>
      <c r="D4965"/>
      <c r="E4965"/>
      <c r="F4965"/>
      <c r="G4965"/>
      <c r="H4965"/>
      <c r="I4965"/>
      <c r="J4965"/>
      <c r="K4965"/>
      <c r="L4965"/>
      <c r="M4965" s="2"/>
      <c r="N4965" s="2"/>
      <c r="O4965" s="2"/>
      <c r="P4965" s="2"/>
      <c r="Q4965" s="2"/>
      <c r="R4965" s="2"/>
      <c r="S4965" s="2"/>
      <c r="T4965" s="2"/>
      <c r="U4965" s="2"/>
      <c r="V4965" s="2"/>
    </row>
    <row r="4966" spans="1:22" s="127" customFormat="1" x14ac:dyDescent="0.25">
      <c r="A4966"/>
      <c r="B4966"/>
      <c r="C4966"/>
      <c r="D4966"/>
      <c r="E4966"/>
      <c r="F4966"/>
      <c r="G4966"/>
      <c r="H4966"/>
      <c r="I4966"/>
      <c r="J4966"/>
      <c r="K4966"/>
      <c r="L4966"/>
      <c r="M4966" s="2"/>
      <c r="N4966" s="2"/>
      <c r="O4966" s="2"/>
      <c r="P4966" s="2"/>
      <c r="Q4966" s="2"/>
      <c r="R4966" s="2"/>
      <c r="S4966" s="2"/>
      <c r="T4966" s="2"/>
      <c r="U4966" s="2"/>
      <c r="V4966" s="2"/>
    </row>
    <row r="4967" spans="1:22" s="127" customFormat="1" x14ac:dyDescent="0.25">
      <c r="A4967"/>
      <c r="B4967"/>
      <c r="C4967"/>
      <c r="D4967"/>
      <c r="E4967"/>
      <c r="F4967"/>
      <c r="G4967"/>
      <c r="H4967"/>
      <c r="I4967"/>
      <c r="J4967"/>
      <c r="K4967"/>
      <c r="L4967"/>
      <c r="M4967" s="2"/>
      <c r="N4967" s="2"/>
      <c r="O4967" s="2"/>
      <c r="P4967" s="2"/>
      <c r="Q4967" s="2"/>
      <c r="R4967" s="2"/>
      <c r="S4967" s="2"/>
      <c r="T4967" s="2"/>
      <c r="U4967" s="2"/>
      <c r="V4967" s="2"/>
    </row>
    <row r="4968" spans="1:22" s="127" customFormat="1" x14ac:dyDescent="0.25">
      <c r="A4968"/>
      <c r="B4968"/>
      <c r="C4968"/>
      <c r="D4968"/>
      <c r="E4968"/>
      <c r="F4968"/>
      <c r="G4968"/>
      <c r="H4968"/>
      <c r="I4968"/>
      <c r="J4968"/>
      <c r="K4968"/>
      <c r="L4968"/>
      <c r="M4968" s="2"/>
      <c r="N4968" s="2"/>
      <c r="O4968" s="2"/>
      <c r="P4968" s="2"/>
      <c r="Q4968" s="2"/>
      <c r="R4968" s="2"/>
      <c r="S4968" s="2"/>
      <c r="T4968" s="2"/>
      <c r="U4968" s="2"/>
      <c r="V4968" s="2"/>
    </row>
    <row r="4969" spans="1:22" s="127" customFormat="1" x14ac:dyDescent="0.25">
      <c r="A4969"/>
      <c r="B4969"/>
      <c r="C4969"/>
      <c r="D4969"/>
      <c r="E4969"/>
      <c r="F4969"/>
      <c r="G4969"/>
      <c r="H4969"/>
      <c r="I4969"/>
      <c r="J4969"/>
      <c r="K4969"/>
      <c r="L4969"/>
      <c r="M4969" s="2"/>
      <c r="N4969" s="2"/>
      <c r="O4969" s="2"/>
      <c r="P4969" s="2"/>
      <c r="Q4969" s="2"/>
      <c r="R4969" s="2"/>
      <c r="S4969" s="2"/>
      <c r="T4969" s="2"/>
      <c r="U4969" s="2"/>
      <c r="V4969" s="2"/>
    </row>
    <row r="4970" spans="1:22" s="127" customFormat="1" x14ac:dyDescent="0.25">
      <c r="A4970"/>
      <c r="B4970"/>
      <c r="C4970"/>
      <c r="D4970"/>
      <c r="E4970"/>
      <c r="F4970"/>
      <c r="G4970"/>
      <c r="H4970"/>
      <c r="I4970"/>
      <c r="J4970"/>
      <c r="K4970"/>
      <c r="L4970"/>
      <c r="M4970" s="2"/>
      <c r="N4970" s="2"/>
      <c r="O4970" s="2"/>
      <c r="P4970" s="2"/>
      <c r="Q4970" s="2"/>
      <c r="R4970" s="2"/>
      <c r="S4970" s="2"/>
      <c r="T4970" s="2"/>
      <c r="U4970" s="2"/>
      <c r="V4970" s="2"/>
    </row>
    <row r="4971" spans="1:22" s="127" customFormat="1" x14ac:dyDescent="0.25">
      <c r="A4971"/>
      <c r="B4971"/>
      <c r="C4971"/>
      <c r="D4971"/>
      <c r="E4971"/>
      <c r="F4971"/>
      <c r="G4971"/>
      <c r="H4971"/>
      <c r="I4971"/>
      <c r="J4971"/>
      <c r="K4971"/>
      <c r="L4971"/>
      <c r="M4971" s="2"/>
      <c r="N4971" s="2"/>
      <c r="O4971" s="2"/>
      <c r="P4971" s="2"/>
      <c r="Q4971" s="2"/>
      <c r="R4971" s="2"/>
      <c r="S4971" s="2"/>
      <c r="T4971" s="2"/>
      <c r="U4971" s="2"/>
      <c r="V4971" s="2"/>
    </row>
    <row r="4972" spans="1:22" s="127" customFormat="1" x14ac:dyDescent="0.25">
      <c r="A4972"/>
      <c r="B4972"/>
      <c r="C4972"/>
      <c r="D4972"/>
      <c r="E4972"/>
      <c r="F4972"/>
      <c r="G4972"/>
      <c r="H4972"/>
      <c r="I4972"/>
      <c r="J4972"/>
      <c r="K4972"/>
      <c r="L4972"/>
      <c r="M4972" s="2"/>
      <c r="N4972" s="2"/>
      <c r="O4972" s="2"/>
      <c r="P4972" s="2"/>
      <c r="Q4972" s="2"/>
      <c r="R4972" s="2"/>
      <c r="S4972" s="2"/>
      <c r="T4972" s="2"/>
      <c r="U4972" s="2"/>
      <c r="V4972" s="2"/>
    </row>
    <row r="4973" spans="1:22" s="127" customFormat="1" x14ac:dyDescent="0.25">
      <c r="A4973"/>
      <c r="B4973"/>
      <c r="C4973"/>
      <c r="D4973"/>
      <c r="E4973"/>
      <c r="F4973"/>
      <c r="G4973"/>
      <c r="H4973"/>
      <c r="I4973"/>
      <c r="J4973"/>
      <c r="K4973"/>
      <c r="L4973"/>
      <c r="M4973" s="2"/>
      <c r="N4973" s="2"/>
      <c r="O4973" s="2"/>
      <c r="P4973" s="2"/>
      <c r="Q4973" s="2"/>
      <c r="R4973" s="2"/>
      <c r="S4973" s="2"/>
      <c r="T4973" s="2"/>
      <c r="U4973" s="2"/>
      <c r="V4973" s="2"/>
    </row>
    <row r="4974" spans="1:22" s="127" customFormat="1" x14ac:dyDescent="0.25">
      <c r="A4974"/>
      <c r="B4974"/>
      <c r="C4974"/>
      <c r="D4974"/>
      <c r="E4974"/>
      <c r="F4974"/>
      <c r="G4974"/>
      <c r="H4974"/>
      <c r="I4974"/>
      <c r="J4974"/>
      <c r="K4974"/>
      <c r="L4974"/>
      <c r="M4974" s="2"/>
      <c r="N4974" s="2"/>
      <c r="O4974" s="2"/>
      <c r="P4974" s="2"/>
      <c r="Q4974" s="2"/>
      <c r="R4974" s="2"/>
      <c r="S4974" s="2"/>
      <c r="T4974" s="2"/>
      <c r="U4974" s="2"/>
      <c r="V4974" s="2"/>
    </row>
    <row r="4975" spans="1:22" s="127" customFormat="1" x14ac:dyDescent="0.25">
      <c r="A4975"/>
      <c r="B4975"/>
      <c r="C4975"/>
      <c r="D4975"/>
      <c r="E4975"/>
      <c r="F4975"/>
      <c r="G4975"/>
      <c r="H4975"/>
      <c r="I4975"/>
      <c r="J4975"/>
      <c r="K4975"/>
      <c r="L4975"/>
      <c r="M4975" s="2"/>
      <c r="N4975" s="2"/>
      <c r="O4975" s="2"/>
      <c r="P4975" s="2"/>
      <c r="Q4975" s="2"/>
      <c r="R4975" s="2"/>
      <c r="S4975" s="2"/>
      <c r="T4975" s="2"/>
      <c r="U4975" s="2"/>
      <c r="V4975" s="2"/>
    </row>
    <row r="4976" spans="1:22" s="127" customFormat="1" x14ac:dyDescent="0.25">
      <c r="A4976"/>
      <c r="B4976"/>
      <c r="C4976"/>
      <c r="D4976"/>
      <c r="E4976"/>
      <c r="F4976"/>
      <c r="G4976"/>
      <c r="H4976"/>
      <c r="I4976"/>
      <c r="J4976"/>
      <c r="K4976"/>
      <c r="L4976"/>
      <c r="M4976" s="2"/>
      <c r="N4976" s="2"/>
      <c r="O4976" s="2"/>
      <c r="P4976" s="2"/>
      <c r="Q4976" s="2"/>
      <c r="R4976" s="2"/>
      <c r="S4976" s="2"/>
      <c r="T4976" s="2"/>
      <c r="U4976" s="2"/>
      <c r="V4976" s="2"/>
    </row>
    <row r="4977" spans="1:22" s="127" customFormat="1" x14ac:dyDescent="0.25">
      <c r="A4977"/>
      <c r="B4977"/>
      <c r="C4977"/>
      <c r="D4977"/>
      <c r="E4977"/>
      <c r="F4977"/>
      <c r="G4977"/>
      <c r="H4977"/>
      <c r="I4977"/>
      <c r="J4977"/>
      <c r="K4977"/>
      <c r="L4977"/>
      <c r="M4977" s="2"/>
      <c r="N4977" s="2"/>
      <c r="O4977" s="2"/>
      <c r="P4977" s="2"/>
      <c r="Q4977" s="2"/>
      <c r="R4977" s="2"/>
      <c r="S4977" s="2"/>
      <c r="T4977" s="2"/>
      <c r="U4977" s="2"/>
      <c r="V4977" s="2"/>
    </row>
    <row r="4978" spans="1:22" s="127" customFormat="1" x14ac:dyDescent="0.25">
      <c r="A4978"/>
      <c r="B4978"/>
      <c r="C4978"/>
      <c r="D4978"/>
      <c r="E4978"/>
      <c r="F4978"/>
      <c r="G4978"/>
      <c r="H4978"/>
      <c r="I4978"/>
      <c r="J4978"/>
      <c r="K4978"/>
      <c r="L4978"/>
      <c r="M4978" s="2"/>
      <c r="N4978" s="2"/>
      <c r="O4978" s="2"/>
      <c r="P4978" s="2"/>
      <c r="Q4978" s="2"/>
      <c r="R4978" s="2"/>
      <c r="S4978" s="2"/>
      <c r="T4978" s="2"/>
      <c r="U4978" s="2"/>
      <c r="V4978" s="2"/>
    </row>
    <row r="4979" spans="1:22" s="127" customFormat="1" x14ac:dyDescent="0.25">
      <c r="A4979"/>
      <c r="B4979"/>
      <c r="C4979"/>
      <c r="D4979"/>
      <c r="E4979"/>
      <c r="F4979"/>
      <c r="G4979"/>
      <c r="H4979"/>
      <c r="I4979"/>
      <c r="J4979"/>
      <c r="K4979"/>
      <c r="L4979"/>
      <c r="M4979" s="2"/>
      <c r="N4979" s="2"/>
      <c r="O4979" s="2"/>
      <c r="P4979" s="2"/>
      <c r="Q4979" s="2"/>
      <c r="R4979" s="2"/>
      <c r="S4979" s="2"/>
      <c r="T4979" s="2"/>
      <c r="U4979" s="2"/>
      <c r="V4979" s="2"/>
    </row>
    <row r="4980" spans="1:22" s="127" customFormat="1" x14ac:dyDescent="0.25">
      <c r="A4980"/>
      <c r="B4980"/>
      <c r="C4980"/>
      <c r="D4980"/>
      <c r="E4980"/>
      <c r="F4980"/>
      <c r="G4980"/>
      <c r="H4980"/>
      <c r="I4980"/>
      <c r="J4980"/>
      <c r="K4980"/>
      <c r="L4980"/>
      <c r="M4980" s="2"/>
      <c r="N4980" s="2"/>
      <c r="O4980" s="2"/>
      <c r="P4980" s="2"/>
      <c r="Q4980" s="2"/>
      <c r="R4980" s="2"/>
      <c r="S4980" s="2"/>
      <c r="T4980" s="2"/>
      <c r="U4980" s="2"/>
      <c r="V4980" s="2"/>
    </row>
    <row r="4981" spans="1:22" s="127" customFormat="1" x14ac:dyDescent="0.25">
      <c r="A4981"/>
      <c r="B4981"/>
      <c r="C4981"/>
      <c r="D4981"/>
      <c r="E4981"/>
      <c r="F4981"/>
      <c r="G4981"/>
      <c r="H4981"/>
      <c r="I4981"/>
      <c r="J4981"/>
      <c r="K4981"/>
      <c r="L4981"/>
      <c r="M4981" s="2"/>
      <c r="N4981" s="2"/>
      <c r="O4981" s="2"/>
      <c r="P4981" s="2"/>
      <c r="Q4981" s="2"/>
      <c r="R4981" s="2"/>
      <c r="S4981" s="2"/>
      <c r="T4981" s="2"/>
      <c r="U4981" s="2"/>
      <c r="V4981" s="2"/>
    </row>
    <row r="4982" spans="1:22" s="127" customFormat="1" x14ac:dyDescent="0.25">
      <c r="A4982"/>
      <c r="B4982"/>
      <c r="C4982"/>
      <c r="D4982"/>
      <c r="E4982"/>
      <c r="F4982"/>
      <c r="G4982"/>
      <c r="H4982"/>
      <c r="I4982"/>
      <c r="J4982"/>
      <c r="K4982"/>
      <c r="L4982"/>
      <c r="M4982" s="2"/>
      <c r="N4982" s="2"/>
      <c r="O4982" s="2"/>
      <c r="P4982" s="2"/>
      <c r="Q4982" s="2"/>
      <c r="R4982" s="2"/>
      <c r="S4982" s="2"/>
      <c r="T4982" s="2"/>
      <c r="U4982" s="2"/>
      <c r="V4982" s="2"/>
    </row>
    <row r="4983" spans="1:22" s="127" customFormat="1" x14ac:dyDescent="0.25">
      <c r="A4983"/>
      <c r="B4983"/>
      <c r="C4983"/>
      <c r="D4983"/>
      <c r="E4983"/>
      <c r="F4983"/>
      <c r="G4983"/>
      <c r="H4983"/>
      <c r="I4983"/>
      <c r="J4983"/>
      <c r="K4983"/>
      <c r="L4983"/>
      <c r="M4983" s="2"/>
      <c r="N4983" s="2"/>
      <c r="O4983" s="2"/>
      <c r="P4983" s="2"/>
      <c r="Q4983" s="2"/>
      <c r="R4983" s="2"/>
      <c r="S4983" s="2"/>
      <c r="T4983" s="2"/>
      <c r="U4983" s="2"/>
      <c r="V4983" s="2"/>
    </row>
    <row r="4984" spans="1:22" s="127" customFormat="1" x14ac:dyDescent="0.25">
      <c r="A4984"/>
      <c r="B4984"/>
      <c r="C4984"/>
      <c r="D4984"/>
      <c r="E4984"/>
      <c r="F4984"/>
      <c r="G4984"/>
      <c r="H4984"/>
      <c r="I4984"/>
      <c r="J4984"/>
      <c r="K4984"/>
      <c r="L4984"/>
      <c r="M4984" s="2"/>
      <c r="N4984" s="2"/>
      <c r="O4984" s="2"/>
      <c r="P4984" s="2"/>
      <c r="Q4984" s="2"/>
      <c r="R4984" s="2"/>
      <c r="S4984" s="2"/>
      <c r="T4984" s="2"/>
      <c r="U4984" s="2"/>
      <c r="V4984" s="2"/>
    </row>
    <row r="4985" spans="1:22" s="127" customFormat="1" x14ac:dyDescent="0.25">
      <c r="A4985"/>
      <c r="B4985"/>
      <c r="C4985"/>
      <c r="D4985"/>
      <c r="E4985"/>
      <c r="F4985"/>
      <c r="G4985"/>
      <c r="H4985"/>
      <c r="I4985"/>
      <c r="J4985"/>
      <c r="K4985"/>
      <c r="L4985"/>
      <c r="M4985" s="2"/>
      <c r="N4985" s="2"/>
      <c r="O4985" s="2"/>
      <c r="P4985" s="2"/>
      <c r="Q4985" s="2"/>
      <c r="R4985" s="2"/>
      <c r="S4985" s="2"/>
      <c r="T4985" s="2"/>
      <c r="U4985" s="2"/>
      <c r="V4985" s="2"/>
    </row>
    <row r="4986" spans="1:22" s="127" customFormat="1" x14ac:dyDescent="0.25">
      <c r="A4986"/>
      <c r="B4986"/>
      <c r="C4986"/>
      <c r="D4986"/>
      <c r="E4986"/>
      <c r="F4986"/>
      <c r="G4986"/>
      <c r="H4986"/>
      <c r="I4986"/>
      <c r="J4986"/>
      <c r="K4986"/>
      <c r="L4986"/>
      <c r="M4986" s="2"/>
      <c r="N4986" s="2"/>
      <c r="O4986" s="2"/>
      <c r="P4986" s="2"/>
      <c r="Q4986" s="2"/>
      <c r="R4986" s="2"/>
      <c r="S4986" s="2"/>
      <c r="T4986" s="2"/>
      <c r="U4986" s="2"/>
      <c r="V4986" s="2"/>
    </row>
    <row r="4987" spans="1:22" s="127" customFormat="1" x14ac:dyDescent="0.25">
      <c r="A4987"/>
      <c r="B4987"/>
      <c r="C4987"/>
      <c r="D4987"/>
      <c r="E4987"/>
      <c r="F4987"/>
      <c r="G4987"/>
      <c r="H4987"/>
      <c r="I4987"/>
      <c r="J4987"/>
      <c r="K4987"/>
      <c r="L4987"/>
      <c r="M4987" s="2"/>
      <c r="N4987" s="2"/>
      <c r="O4987" s="2"/>
      <c r="P4987" s="2"/>
      <c r="Q4987" s="2"/>
      <c r="R4987" s="2"/>
      <c r="S4987" s="2"/>
      <c r="T4987" s="2"/>
      <c r="U4987" s="2"/>
      <c r="V4987" s="2"/>
    </row>
    <row r="4988" spans="1:22" s="127" customFormat="1" x14ac:dyDescent="0.25">
      <c r="A4988"/>
      <c r="B4988"/>
      <c r="C4988"/>
      <c r="D4988"/>
      <c r="E4988"/>
      <c r="F4988"/>
      <c r="G4988"/>
      <c r="H4988"/>
      <c r="I4988"/>
      <c r="J4988"/>
      <c r="K4988"/>
      <c r="L4988"/>
      <c r="M4988" s="2"/>
      <c r="N4988" s="2"/>
      <c r="O4988" s="2"/>
      <c r="P4988" s="2"/>
      <c r="Q4988" s="2"/>
      <c r="R4988" s="2"/>
      <c r="S4988" s="2"/>
      <c r="T4988" s="2"/>
      <c r="U4988" s="2"/>
      <c r="V4988" s="2"/>
    </row>
    <row r="4989" spans="1:22" s="127" customFormat="1" x14ac:dyDescent="0.25">
      <c r="A4989"/>
      <c r="B4989"/>
      <c r="C4989"/>
      <c r="D4989"/>
      <c r="E4989"/>
      <c r="F4989"/>
      <c r="G4989"/>
      <c r="H4989"/>
      <c r="I4989"/>
      <c r="J4989"/>
      <c r="K4989"/>
      <c r="L4989"/>
      <c r="M4989" s="2"/>
      <c r="N4989" s="2"/>
      <c r="O4989" s="2"/>
      <c r="P4989" s="2"/>
      <c r="Q4989" s="2"/>
      <c r="R4989" s="2"/>
      <c r="S4989" s="2"/>
      <c r="T4989" s="2"/>
      <c r="U4989" s="2"/>
      <c r="V4989" s="2"/>
    </row>
    <row r="4990" spans="1:22" s="127" customFormat="1" x14ac:dyDescent="0.25">
      <c r="A4990"/>
      <c r="B4990"/>
      <c r="C4990"/>
      <c r="D4990"/>
      <c r="E4990"/>
      <c r="F4990"/>
      <c r="G4990"/>
      <c r="H4990"/>
      <c r="I4990"/>
      <c r="J4990"/>
      <c r="K4990"/>
      <c r="L4990"/>
      <c r="M4990" s="2"/>
      <c r="N4990" s="2"/>
      <c r="O4990" s="2"/>
      <c r="P4990" s="2"/>
      <c r="Q4990" s="2"/>
      <c r="R4990" s="2"/>
      <c r="S4990" s="2"/>
      <c r="T4990" s="2"/>
      <c r="U4990" s="2"/>
      <c r="V4990" s="2"/>
    </row>
    <row r="4991" spans="1:22" s="127" customFormat="1" x14ac:dyDescent="0.25">
      <c r="A4991"/>
      <c r="B4991"/>
      <c r="C4991"/>
      <c r="D4991"/>
      <c r="E4991"/>
      <c r="F4991"/>
      <c r="G4991"/>
      <c r="H4991"/>
      <c r="I4991"/>
      <c r="J4991"/>
      <c r="K4991"/>
      <c r="L4991"/>
      <c r="M4991" s="2"/>
      <c r="N4991" s="2"/>
      <c r="O4991" s="2"/>
      <c r="P4991" s="2"/>
      <c r="Q4991" s="2"/>
      <c r="R4991" s="2"/>
      <c r="S4991" s="2"/>
      <c r="T4991" s="2"/>
      <c r="U4991" s="2"/>
      <c r="V4991" s="2"/>
    </row>
    <row r="4992" spans="1:22" s="127" customFormat="1" x14ac:dyDescent="0.25">
      <c r="A4992"/>
      <c r="B4992"/>
      <c r="C4992"/>
      <c r="D4992"/>
      <c r="E4992"/>
      <c r="F4992"/>
      <c r="G4992"/>
      <c r="H4992"/>
      <c r="I4992"/>
      <c r="J4992"/>
      <c r="K4992"/>
      <c r="L4992"/>
      <c r="M4992" s="2"/>
      <c r="N4992" s="2"/>
      <c r="O4992" s="2"/>
      <c r="P4992" s="2"/>
      <c r="Q4992" s="2"/>
      <c r="R4992" s="2"/>
      <c r="S4992" s="2"/>
      <c r="T4992" s="2"/>
      <c r="U4992" s="2"/>
      <c r="V4992" s="2"/>
    </row>
    <row r="4993" spans="1:22" s="127" customFormat="1" x14ac:dyDescent="0.25">
      <c r="A4993"/>
      <c r="B4993"/>
      <c r="C4993"/>
      <c r="D4993"/>
      <c r="E4993"/>
      <c r="F4993"/>
      <c r="G4993"/>
      <c r="H4993"/>
      <c r="I4993"/>
      <c r="J4993"/>
      <c r="K4993"/>
      <c r="L4993"/>
      <c r="M4993" s="2"/>
      <c r="N4993" s="2"/>
      <c r="O4993" s="2"/>
      <c r="P4993" s="2"/>
      <c r="Q4993" s="2"/>
      <c r="R4993" s="2"/>
      <c r="S4993" s="2"/>
      <c r="T4993" s="2"/>
      <c r="U4993" s="2"/>
      <c r="V4993" s="2"/>
    </row>
    <row r="4994" spans="1:22" s="127" customFormat="1" x14ac:dyDescent="0.25">
      <c r="A4994"/>
      <c r="B4994"/>
      <c r="C4994"/>
      <c r="D4994"/>
      <c r="E4994"/>
      <c r="F4994"/>
      <c r="G4994"/>
      <c r="H4994"/>
      <c r="I4994"/>
      <c r="J4994"/>
      <c r="K4994"/>
      <c r="L4994"/>
      <c r="M4994" s="2"/>
      <c r="N4994" s="2"/>
      <c r="O4994" s="2"/>
      <c r="P4994" s="2"/>
      <c r="Q4994" s="2"/>
      <c r="R4994" s="2"/>
      <c r="S4994" s="2"/>
      <c r="T4994" s="2"/>
      <c r="U4994" s="2"/>
      <c r="V4994" s="2"/>
    </row>
    <row r="4995" spans="1:22" s="127" customFormat="1" x14ac:dyDescent="0.25">
      <c r="A4995"/>
      <c r="B4995"/>
      <c r="C4995"/>
      <c r="D4995"/>
      <c r="E4995"/>
      <c r="F4995"/>
      <c r="G4995"/>
      <c r="H4995"/>
      <c r="I4995"/>
      <c r="J4995"/>
      <c r="K4995"/>
      <c r="L4995"/>
      <c r="M4995" s="2"/>
      <c r="N4995" s="2"/>
      <c r="O4995" s="2"/>
      <c r="P4995" s="2"/>
      <c r="Q4995" s="2"/>
      <c r="R4995" s="2"/>
      <c r="S4995" s="2"/>
      <c r="T4995" s="2"/>
      <c r="U4995" s="2"/>
      <c r="V4995" s="2"/>
    </row>
    <row r="4996" spans="1:22" s="127" customFormat="1" x14ac:dyDescent="0.25">
      <c r="A4996"/>
      <c r="B4996"/>
      <c r="C4996"/>
      <c r="D4996"/>
      <c r="E4996"/>
      <c r="F4996"/>
      <c r="G4996"/>
      <c r="H4996"/>
      <c r="I4996"/>
      <c r="J4996"/>
      <c r="K4996"/>
      <c r="L4996"/>
      <c r="M4996" s="2"/>
      <c r="N4996" s="2"/>
      <c r="O4996" s="2"/>
      <c r="P4996" s="2"/>
      <c r="Q4996" s="2"/>
      <c r="R4996" s="2"/>
      <c r="S4996" s="2"/>
      <c r="T4996" s="2"/>
      <c r="U4996" s="2"/>
      <c r="V4996" s="2"/>
    </row>
    <row r="4997" spans="1:22" s="127" customFormat="1" x14ac:dyDescent="0.25">
      <c r="A4997"/>
      <c r="B4997"/>
      <c r="C4997"/>
      <c r="D4997"/>
      <c r="E4997"/>
      <c r="F4997"/>
      <c r="G4997"/>
      <c r="H4997"/>
      <c r="I4997"/>
      <c r="J4997"/>
      <c r="K4997"/>
      <c r="L4997"/>
      <c r="M4997" s="2"/>
      <c r="N4997" s="2"/>
      <c r="O4997" s="2"/>
      <c r="P4997" s="2"/>
      <c r="Q4997" s="2"/>
      <c r="R4997" s="2"/>
      <c r="S4997" s="2"/>
      <c r="T4997" s="2"/>
      <c r="U4997" s="2"/>
      <c r="V4997" s="2"/>
    </row>
    <row r="4998" spans="1:22" s="127" customFormat="1" x14ac:dyDescent="0.25">
      <c r="A4998"/>
      <c r="B4998"/>
      <c r="C4998"/>
      <c r="D4998"/>
      <c r="E4998"/>
      <c r="F4998"/>
      <c r="G4998"/>
      <c r="H4998"/>
      <c r="I4998"/>
      <c r="J4998"/>
      <c r="K4998"/>
      <c r="L4998"/>
      <c r="M4998" s="2"/>
      <c r="N4998" s="2"/>
      <c r="O4998" s="2"/>
      <c r="P4998" s="2"/>
      <c r="Q4998" s="2"/>
      <c r="R4998" s="2"/>
      <c r="S4998" s="2"/>
      <c r="T4998" s="2"/>
      <c r="U4998" s="2"/>
      <c r="V4998" s="2"/>
    </row>
    <row r="4999" spans="1:22" s="127" customFormat="1" x14ac:dyDescent="0.25">
      <c r="A4999"/>
      <c r="B4999"/>
      <c r="C4999"/>
      <c r="D4999"/>
      <c r="E4999"/>
      <c r="F4999"/>
      <c r="G4999"/>
      <c r="H4999"/>
      <c r="I4999"/>
      <c r="J4999"/>
      <c r="K4999"/>
      <c r="L4999"/>
      <c r="M4999" s="2"/>
      <c r="N4999" s="2"/>
      <c r="O4999" s="2"/>
      <c r="P4999" s="2"/>
      <c r="Q4999" s="2"/>
      <c r="R4999" s="2"/>
      <c r="S4999" s="2"/>
      <c r="T4999" s="2"/>
      <c r="U4999" s="2"/>
      <c r="V4999" s="2"/>
    </row>
    <row r="5000" spans="1:22" s="127" customFormat="1" x14ac:dyDescent="0.25">
      <c r="A5000"/>
      <c r="B5000"/>
      <c r="C5000"/>
      <c r="D5000"/>
      <c r="E5000"/>
      <c r="F5000"/>
      <c r="G5000"/>
      <c r="H5000"/>
      <c r="I5000"/>
      <c r="J5000"/>
      <c r="K5000"/>
      <c r="L5000"/>
      <c r="M5000" s="2"/>
      <c r="N5000" s="2"/>
      <c r="O5000" s="2"/>
      <c r="P5000" s="2"/>
      <c r="Q5000" s="2"/>
      <c r="R5000" s="2"/>
      <c r="S5000" s="2"/>
      <c r="T5000" s="2"/>
      <c r="U5000" s="2"/>
      <c r="V5000" s="2"/>
    </row>
    <row r="5001" spans="1:22" s="127" customFormat="1" x14ac:dyDescent="0.25">
      <c r="A5001"/>
      <c r="B5001"/>
      <c r="C5001"/>
      <c r="D5001"/>
      <c r="E5001"/>
      <c r="F5001"/>
      <c r="G5001"/>
      <c r="H5001"/>
      <c r="I5001"/>
      <c r="J5001"/>
      <c r="K5001"/>
      <c r="L5001"/>
      <c r="M5001" s="2"/>
      <c r="N5001" s="2"/>
      <c r="O5001" s="2"/>
      <c r="P5001" s="2"/>
      <c r="Q5001" s="2"/>
      <c r="R5001" s="2"/>
      <c r="S5001" s="2"/>
      <c r="T5001" s="2"/>
      <c r="U5001" s="2"/>
      <c r="V5001" s="2"/>
    </row>
    <row r="5002" spans="1:22" s="127" customFormat="1" x14ac:dyDescent="0.25">
      <c r="A5002"/>
      <c r="B5002"/>
      <c r="C5002"/>
      <c r="D5002"/>
      <c r="E5002"/>
      <c r="F5002"/>
      <c r="G5002"/>
      <c r="H5002"/>
      <c r="I5002"/>
      <c r="J5002"/>
      <c r="K5002"/>
      <c r="L5002"/>
      <c r="M5002" s="2"/>
      <c r="N5002" s="2"/>
      <c r="O5002" s="2"/>
      <c r="P5002" s="2"/>
      <c r="Q5002" s="2"/>
      <c r="R5002" s="2"/>
      <c r="S5002" s="2"/>
      <c r="T5002" s="2"/>
      <c r="U5002" s="2"/>
      <c r="V5002" s="2"/>
    </row>
    <row r="5003" spans="1:22" s="127" customFormat="1" x14ac:dyDescent="0.25">
      <c r="A5003"/>
      <c r="B5003"/>
      <c r="C5003"/>
      <c r="D5003"/>
      <c r="E5003"/>
      <c r="F5003"/>
      <c r="G5003"/>
      <c r="H5003"/>
      <c r="I5003"/>
      <c r="J5003"/>
      <c r="K5003"/>
      <c r="L5003"/>
      <c r="M5003" s="2"/>
      <c r="N5003" s="2"/>
      <c r="O5003" s="2"/>
      <c r="P5003" s="2"/>
      <c r="Q5003" s="2"/>
      <c r="R5003" s="2"/>
      <c r="S5003" s="2"/>
      <c r="T5003" s="2"/>
      <c r="U5003" s="2"/>
      <c r="V5003" s="2"/>
    </row>
    <row r="5004" spans="1:22" s="127" customFormat="1" x14ac:dyDescent="0.25">
      <c r="A5004"/>
      <c r="B5004"/>
      <c r="C5004"/>
      <c r="D5004"/>
      <c r="E5004"/>
      <c r="F5004"/>
      <c r="G5004"/>
      <c r="H5004"/>
      <c r="I5004"/>
      <c r="J5004"/>
      <c r="K5004"/>
      <c r="L5004"/>
      <c r="M5004" s="2"/>
      <c r="N5004" s="2"/>
      <c r="O5004" s="2"/>
      <c r="P5004" s="2"/>
      <c r="Q5004" s="2"/>
      <c r="R5004" s="2"/>
      <c r="S5004" s="2"/>
      <c r="T5004" s="2"/>
      <c r="U5004" s="2"/>
      <c r="V5004" s="2"/>
    </row>
    <row r="5005" spans="1:22" s="127" customFormat="1" x14ac:dyDescent="0.25">
      <c r="A5005"/>
      <c r="B5005"/>
      <c r="C5005"/>
      <c r="D5005"/>
      <c r="E5005"/>
      <c r="F5005"/>
      <c r="G5005"/>
      <c r="H5005"/>
      <c r="I5005"/>
      <c r="J5005"/>
      <c r="K5005"/>
      <c r="L5005"/>
      <c r="M5005" s="2"/>
      <c r="N5005" s="2"/>
      <c r="O5005" s="2"/>
      <c r="P5005" s="2"/>
      <c r="Q5005" s="2"/>
      <c r="R5005" s="2"/>
      <c r="S5005" s="2"/>
      <c r="T5005" s="2"/>
      <c r="U5005" s="2"/>
      <c r="V5005" s="2"/>
    </row>
    <row r="5006" spans="1:22" s="127" customFormat="1" x14ac:dyDescent="0.25">
      <c r="A5006"/>
      <c r="B5006"/>
      <c r="C5006"/>
      <c r="D5006"/>
      <c r="E5006"/>
      <c r="F5006"/>
      <c r="G5006"/>
      <c r="H5006"/>
      <c r="I5006"/>
      <c r="J5006"/>
      <c r="K5006"/>
      <c r="L5006"/>
      <c r="M5006" s="2"/>
      <c r="N5006" s="2"/>
      <c r="O5006" s="2"/>
      <c r="P5006" s="2"/>
      <c r="Q5006" s="2"/>
      <c r="R5006" s="2"/>
      <c r="S5006" s="2"/>
      <c r="T5006" s="2"/>
      <c r="U5006" s="2"/>
      <c r="V5006" s="2"/>
    </row>
    <row r="5007" spans="1:22" s="127" customFormat="1" x14ac:dyDescent="0.25">
      <c r="A5007"/>
      <c r="B5007"/>
      <c r="C5007"/>
      <c r="D5007"/>
      <c r="E5007"/>
      <c r="F5007"/>
      <c r="G5007"/>
      <c r="H5007"/>
      <c r="I5007"/>
      <c r="J5007"/>
      <c r="K5007"/>
      <c r="L5007"/>
      <c r="M5007" s="2"/>
      <c r="N5007" s="2"/>
      <c r="O5007" s="2"/>
      <c r="P5007" s="2"/>
      <c r="Q5007" s="2"/>
      <c r="R5007" s="2"/>
      <c r="S5007" s="2"/>
      <c r="T5007" s="2"/>
      <c r="U5007" s="2"/>
      <c r="V5007" s="2"/>
    </row>
    <row r="5008" spans="1:22" s="127" customFormat="1" x14ac:dyDescent="0.25">
      <c r="A5008"/>
      <c r="B5008"/>
      <c r="C5008"/>
      <c r="D5008"/>
      <c r="E5008"/>
      <c r="F5008"/>
      <c r="G5008"/>
      <c r="H5008"/>
      <c r="I5008"/>
      <c r="J5008"/>
      <c r="K5008"/>
      <c r="L5008"/>
      <c r="M5008" s="2"/>
      <c r="N5008" s="2"/>
      <c r="O5008" s="2"/>
      <c r="P5008" s="2"/>
      <c r="Q5008" s="2"/>
      <c r="R5008" s="2"/>
      <c r="S5008" s="2"/>
      <c r="T5008" s="2"/>
      <c r="U5008" s="2"/>
      <c r="V5008" s="2"/>
    </row>
    <row r="5009" spans="1:22" s="127" customFormat="1" x14ac:dyDescent="0.25">
      <c r="A5009"/>
      <c r="B5009"/>
      <c r="C5009"/>
      <c r="D5009"/>
      <c r="E5009"/>
      <c r="F5009"/>
      <c r="G5009"/>
      <c r="H5009"/>
      <c r="I5009"/>
      <c r="J5009"/>
      <c r="K5009"/>
      <c r="L5009"/>
      <c r="M5009" s="2"/>
      <c r="N5009" s="2"/>
      <c r="O5009" s="2"/>
      <c r="P5009" s="2"/>
      <c r="Q5009" s="2"/>
      <c r="R5009" s="2"/>
      <c r="S5009" s="2"/>
      <c r="T5009" s="2"/>
      <c r="U5009" s="2"/>
      <c r="V5009" s="2"/>
    </row>
    <row r="5010" spans="1:22" s="127" customFormat="1" x14ac:dyDescent="0.25">
      <c r="A5010"/>
      <c r="B5010"/>
      <c r="C5010"/>
      <c r="D5010"/>
      <c r="E5010"/>
      <c r="F5010"/>
      <c r="G5010"/>
      <c r="H5010"/>
      <c r="I5010"/>
      <c r="J5010"/>
      <c r="K5010"/>
      <c r="L5010"/>
      <c r="M5010" s="2"/>
      <c r="N5010" s="2"/>
      <c r="O5010" s="2"/>
      <c r="P5010" s="2"/>
      <c r="Q5010" s="2"/>
      <c r="R5010" s="2"/>
      <c r="S5010" s="2"/>
      <c r="T5010" s="2"/>
      <c r="U5010" s="2"/>
      <c r="V5010" s="2"/>
    </row>
    <row r="5011" spans="1:22" s="127" customFormat="1" x14ac:dyDescent="0.25">
      <c r="A5011"/>
      <c r="B5011"/>
      <c r="C5011"/>
      <c r="D5011"/>
      <c r="E5011"/>
      <c r="F5011"/>
      <c r="G5011"/>
      <c r="H5011"/>
      <c r="I5011"/>
      <c r="J5011"/>
      <c r="K5011"/>
      <c r="L5011"/>
      <c r="M5011" s="2"/>
      <c r="N5011" s="2"/>
      <c r="O5011" s="2"/>
      <c r="P5011" s="2"/>
      <c r="Q5011" s="2"/>
      <c r="R5011" s="2"/>
      <c r="S5011" s="2"/>
      <c r="T5011" s="2"/>
      <c r="U5011" s="2"/>
      <c r="V5011" s="2"/>
    </row>
    <row r="5012" spans="1:22" s="127" customFormat="1" x14ac:dyDescent="0.25">
      <c r="A5012"/>
      <c r="B5012"/>
      <c r="C5012"/>
      <c r="D5012"/>
      <c r="E5012"/>
      <c r="F5012"/>
      <c r="G5012"/>
      <c r="H5012"/>
      <c r="I5012"/>
      <c r="J5012"/>
      <c r="K5012"/>
      <c r="L5012"/>
      <c r="M5012" s="2"/>
      <c r="N5012" s="2"/>
      <c r="O5012" s="2"/>
      <c r="P5012" s="2"/>
      <c r="Q5012" s="2"/>
      <c r="R5012" s="2"/>
      <c r="S5012" s="2"/>
      <c r="T5012" s="2"/>
      <c r="U5012" s="2"/>
      <c r="V5012" s="2"/>
    </row>
    <row r="5013" spans="1:22" s="127" customFormat="1" x14ac:dyDescent="0.25">
      <c r="A5013"/>
      <c r="B5013"/>
      <c r="C5013"/>
      <c r="D5013"/>
      <c r="E5013"/>
      <c r="F5013"/>
      <c r="G5013"/>
      <c r="H5013"/>
      <c r="I5013"/>
      <c r="J5013"/>
      <c r="K5013"/>
      <c r="L5013"/>
      <c r="M5013" s="2"/>
      <c r="N5013" s="2"/>
      <c r="O5013" s="2"/>
      <c r="P5013" s="2"/>
      <c r="Q5013" s="2"/>
      <c r="R5013" s="2"/>
      <c r="S5013" s="2"/>
      <c r="T5013" s="2"/>
      <c r="U5013" s="2"/>
      <c r="V5013" s="2"/>
    </row>
    <row r="5014" spans="1:22" s="127" customFormat="1" x14ac:dyDescent="0.25">
      <c r="A5014"/>
      <c r="B5014"/>
      <c r="C5014"/>
      <c r="D5014"/>
      <c r="E5014"/>
      <c r="F5014"/>
      <c r="G5014"/>
      <c r="H5014"/>
      <c r="I5014"/>
      <c r="J5014"/>
      <c r="K5014"/>
      <c r="L5014"/>
      <c r="M5014" s="2"/>
      <c r="N5014" s="2"/>
      <c r="O5014" s="2"/>
      <c r="P5014" s="2"/>
      <c r="Q5014" s="2"/>
      <c r="R5014" s="2"/>
      <c r="S5014" s="2"/>
      <c r="T5014" s="2"/>
      <c r="U5014" s="2"/>
      <c r="V5014" s="2"/>
    </row>
    <row r="5015" spans="1:22" s="127" customFormat="1" x14ac:dyDescent="0.25">
      <c r="A5015"/>
      <c r="B5015"/>
      <c r="C5015"/>
      <c r="D5015"/>
      <c r="E5015"/>
      <c r="F5015"/>
      <c r="G5015"/>
      <c r="H5015"/>
      <c r="I5015"/>
      <c r="J5015"/>
      <c r="K5015"/>
      <c r="L5015"/>
      <c r="M5015" s="2"/>
      <c r="N5015" s="2"/>
      <c r="O5015" s="2"/>
      <c r="P5015" s="2"/>
      <c r="Q5015" s="2"/>
      <c r="R5015" s="2"/>
      <c r="S5015" s="2"/>
      <c r="T5015" s="2"/>
      <c r="U5015" s="2"/>
      <c r="V5015" s="2"/>
    </row>
    <row r="5016" spans="1:22" s="127" customFormat="1" x14ac:dyDescent="0.25">
      <c r="A5016"/>
      <c r="B5016"/>
      <c r="C5016"/>
      <c r="D5016"/>
      <c r="E5016"/>
      <c r="F5016"/>
      <c r="G5016"/>
      <c r="H5016"/>
      <c r="I5016"/>
      <c r="J5016"/>
      <c r="K5016"/>
      <c r="L5016"/>
      <c r="M5016" s="2"/>
      <c r="N5016" s="2"/>
      <c r="O5016" s="2"/>
      <c r="P5016" s="2"/>
      <c r="Q5016" s="2"/>
      <c r="R5016" s="2"/>
      <c r="S5016" s="2"/>
      <c r="T5016" s="2"/>
      <c r="U5016" s="2"/>
      <c r="V5016" s="2"/>
    </row>
    <row r="5017" spans="1:22" s="127" customFormat="1" x14ac:dyDescent="0.25">
      <c r="A5017"/>
      <c r="B5017"/>
      <c r="C5017"/>
      <c r="D5017"/>
      <c r="E5017"/>
      <c r="F5017"/>
      <c r="G5017"/>
      <c r="H5017"/>
      <c r="I5017"/>
      <c r="J5017"/>
      <c r="K5017"/>
      <c r="L5017"/>
      <c r="M5017" s="2"/>
      <c r="N5017" s="2"/>
      <c r="O5017" s="2"/>
      <c r="P5017" s="2"/>
      <c r="Q5017" s="2"/>
      <c r="R5017" s="2"/>
      <c r="S5017" s="2"/>
      <c r="T5017" s="2"/>
      <c r="U5017" s="2"/>
      <c r="V5017" s="2"/>
    </row>
    <row r="5018" spans="1:22" s="127" customFormat="1" x14ac:dyDescent="0.25">
      <c r="A5018"/>
      <c r="B5018"/>
      <c r="C5018"/>
      <c r="D5018"/>
      <c r="E5018"/>
      <c r="F5018"/>
      <c r="G5018"/>
      <c r="H5018"/>
      <c r="I5018"/>
      <c r="J5018"/>
      <c r="K5018"/>
      <c r="L5018"/>
      <c r="M5018" s="2"/>
      <c r="N5018" s="2"/>
      <c r="O5018" s="2"/>
      <c r="P5018" s="2"/>
      <c r="Q5018" s="2"/>
      <c r="R5018" s="2"/>
      <c r="S5018" s="2"/>
      <c r="T5018" s="2"/>
      <c r="U5018" s="2"/>
      <c r="V5018" s="2"/>
    </row>
    <row r="5019" spans="1:22" s="127" customFormat="1" x14ac:dyDescent="0.25">
      <c r="A5019"/>
      <c r="B5019"/>
      <c r="C5019"/>
      <c r="D5019"/>
      <c r="E5019"/>
      <c r="F5019"/>
      <c r="G5019"/>
      <c r="H5019"/>
      <c r="I5019"/>
      <c r="J5019"/>
      <c r="K5019"/>
      <c r="L5019"/>
      <c r="M5019" s="2"/>
      <c r="N5019" s="2"/>
      <c r="O5019" s="2"/>
      <c r="P5019" s="2"/>
      <c r="Q5019" s="2"/>
      <c r="R5019" s="2"/>
      <c r="S5019" s="2"/>
      <c r="T5019" s="2"/>
      <c r="U5019" s="2"/>
      <c r="V5019" s="2"/>
    </row>
    <row r="5020" spans="1:22" s="127" customFormat="1" x14ac:dyDescent="0.25">
      <c r="A5020"/>
      <c r="B5020"/>
      <c r="C5020"/>
      <c r="D5020"/>
      <c r="E5020"/>
      <c r="F5020"/>
      <c r="G5020"/>
      <c r="H5020"/>
      <c r="I5020"/>
      <c r="J5020"/>
      <c r="K5020"/>
      <c r="L5020"/>
      <c r="M5020" s="2"/>
      <c r="N5020" s="2"/>
      <c r="O5020" s="2"/>
      <c r="P5020" s="2"/>
      <c r="Q5020" s="2"/>
      <c r="R5020" s="2"/>
      <c r="S5020" s="2"/>
      <c r="T5020" s="2"/>
      <c r="U5020" s="2"/>
      <c r="V5020" s="2"/>
    </row>
    <row r="5021" spans="1:22" s="127" customFormat="1" x14ac:dyDescent="0.25">
      <c r="A5021"/>
      <c r="B5021"/>
      <c r="C5021"/>
      <c r="D5021"/>
      <c r="E5021"/>
      <c r="F5021"/>
      <c r="G5021"/>
      <c r="H5021"/>
      <c r="I5021"/>
      <c r="J5021"/>
      <c r="K5021"/>
      <c r="L5021"/>
      <c r="M5021" s="2"/>
      <c r="N5021" s="2"/>
      <c r="O5021" s="2"/>
      <c r="P5021" s="2"/>
      <c r="Q5021" s="2"/>
      <c r="R5021" s="2"/>
      <c r="S5021" s="2"/>
      <c r="T5021" s="2"/>
      <c r="U5021" s="2"/>
      <c r="V5021" s="2"/>
    </row>
    <row r="5022" spans="1:22" s="127" customFormat="1" x14ac:dyDescent="0.25">
      <c r="A5022"/>
      <c r="B5022"/>
      <c r="C5022"/>
      <c r="D5022"/>
      <c r="E5022"/>
      <c r="F5022"/>
      <c r="G5022"/>
      <c r="H5022"/>
      <c r="I5022"/>
      <c r="J5022"/>
      <c r="K5022"/>
      <c r="L5022"/>
      <c r="M5022" s="2"/>
      <c r="N5022" s="2"/>
      <c r="O5022" s="2"/>
      <c r="P5022" s="2"/>
      <c r="Q5022" s="2"/>
      <c r="R5022" s="2"/>
      <c r="S5022" s="2"/>
      <c r="T5022" s="2"/>
      <c r="U5022" s="2"/>
      <c r="V5022" s="2"/>
    </row>
    <row r="5023" spans="1:22" s="127" customFormat="1" x14ac:dyDescent="0.25">
      <c r="A5023"/>
      <c r="B5023"/>
      <c r="C5023"/>
      <c r="D5023"/>
      <c r="E5023"/>
      <c r="F5023"/>
      <c r="G5023"/>
      <c r="H5023"/>
      <c r="I5023"/>
      <c r="J5023"/>
      <c r="K5023"/>
      <c r="L5023"/>
      <c r="M5023" s="2"/>
      <c r="N5023" s="2"/>
      <c r="O5023" s="2"/>
      <c r="P5023" s="2"/>
      <c r="Q5023" s="2"/>
      <c r="R5023" s="2"/>
      <c r="S5023" s="2"/>
      <c r="T5023" s="2"/>
      <c r="U5023" s="2"/>
      <c r="V5023" s="2"/>
    </row>
    <row r="5024" spans="1:22" s="127" customFormat="1" x14ac:dyDescent="0.25">
      <c r="A5024"/>
      <c r="B5024"/>
      <c r="C5024"/>
      <c r="D5024"/>
      <c r="E5024"/>
      <c r="F5024"/>
      <c r="G5024"/>
      <c r="H5024"/>
      <c r="I5024"/>
      <c r="J5024"/>
      <c r="K5024"/>
      <c r="L5024"/>
      <c r="M5024" s="2"/>
      <c r="N5024" s="2"/>
      <c r="O5024" s="2"/>
      <c r="P5024" s="2"/>
      <c r="Q5024" s="2"/>
      <c r="R5024" s="2"/>
      <c r="S5024" s="2"/>
      <c r="T5024" s="2"/>
      <c r="U5024" s="2"/>
      <c r="V5024" s="2"/>
    </row>
    <row r="5025" spans="1:22" s="127" customFormat="1" x14ac:dyDescent="0.25">
      <c r="A5025"/>
      <c r="B5025"/>
      <c r="C5025"/>
      <c r="D5025"/>
      <c r="E5025"/>
      <c r="F5025"/>
      <c r="G5025"/>
      <c r="H5025"/>
      <c r="I5025"/>
      <c r="J5025"/>
      <c r="K5025"/>
      <c r="L5025"/>
      <c r="M5025" s="2"/>
      <c r="N5025" s="2"/>
      <c r="O5025" s="2"/>
      <c r="P5025" s="2"/>
      <c r="Q5025" s="2"/>
      <c r="R5025" s="2"/>
      <c r="S5025" s="2"/>
      <c r="T5025" s="2"/>
      <c r="U5025" s="2"/>
      <c r="V5025" s="2"/>
    </row>
    <row r="5026" spans="1:22" s="127" customFormat="1" x14ac:dyDescent="0.25">
      <c r="A5026"/>
      <c r="B5026"/>
      <c r="C5026"/>
      <c r="D5026"/>
      <c r="E5026"/>
      <c r="F5026"/>
      <c r="G5026"/>
      <c r="H5026"/>
      <c r="I5026"/>
      <c r="J5026"/>
      <c r="K5026"/>
      <c r="L5026"/>
      <c r="M5026" s="2"/>
      <c r="N5026" s="2"/>
      <c r="O5026" s="2"/>
      <c r="P5026" s="2"/>
      <c r="Q5026" s="2"/>
      <c r="R5026" s="2"/>
      <c r="S5026" s="2"/>
      <c r="T5026" s="2"/>
      <c r="U5026" s="2"/>
      <c r="V5026" s="2"/>
    </row>
    <row r="5027" spans="1:22" s="127" customFormat="1" x14ac:dyDescent="0.25">
      <c r="A5027"/>
      <c r="B5027"/>
      <c r="C5027"/>
      <c r="D5027"/>
      <c r="E5027"/>
      <c r="F5027"/>
      <c r="G5027"/>
      <c r="H5027"/>
      <c r="I5027"/>
      <c r="J5027"/>
      <c r="K5027"/>
      <c r="L5027"/>
      <c r="M5027" s="2"/>
      <c r="N5027" s="2"/>
      <c r="O5027" s="2"/>
      <c r="P5027" s="2"/>
      <c r="Q5027" s="2"/>
      <c r="R5027" s="2"/>
      <c r="S5027" s="2"/>
      <c r="T5027" s="2"/>
      <c r="U5027" s="2"/>
      <c r="V5027" s="2"/>
    </row>
    <row r="5028" spans="1:22" s="127" customFormat="1" x14ac:dyDescent="0.25">
      <c r="A5028"/>
      <c r="B5028"/>
      <c r="C5028"/>
      <c r="D5028"/>
      <c r="E5028"/>
      <c r="F5028"/>
      <c r="G5028"/>
      <c r="H5028"/>
      <c r="I5028"/>
      <c r="J5028"/>
      <c r="K5028"/>
      <c r="L5028"/>
      <c r="M5028" s="2"/>
      <c r="N5028" s="2"/>
      <c r="O5028" s="2"/>
      <c r="P5028" s="2"/>
      <c r="Q5028" s="2"/>
      <c r="R5028" s="2"/>
      <c r="S5028" s="2"/>
      <c r="T5028" s="2"/>
      <c r="U5028" s="2"/>
      <c r="V5028" s="2"/>
    </row>
    <row r="5029" spans="1:22" s="127" customFormat="1" x14ac:dyDescent="0.25">
      <c r="A5029"/>
      <c r="B5029"/>
      <c r="C5029"/>
      <c r="D5029"/>
      <c r="E5029"/>
      <c r="F5029"/>
      <c r="G5029"/>
      <c r="H5029"/>
      <c r="I5029"/>
      <c r="J5029"/>
      <c r="K5029"/>
      <c r="L5029"/>
      <c r="M5029" s="2"/>
      <c r="N5029" s="2"/>
      <c r="O5029" s="2"/>
      <c r="P5029" s="2"/>
      <c r="Q5029" s="2"/>
      <c r="R5029" s="2"/>
      <c r="S5029" s="2"/>
      <c r="T5029" s="2"/>
      <c r="U5029" s="2"/>
      <c r="V5029" s="2"/>
    </row>
    <row r="5030" spans="1:22" s="127" customFormat="1" x14ac:dyDescent="0.25">
      <c r="A5030"/>
      <c r="B5030"/>
      <c r="C5030"/>
      <c r="D5030"/>
      <c r="E5030"/>
      <c r="F5030"/>
      <c r="G5030"/>
      <c r="H5030"/>
      <c r="I5030"/>
      <c r="J5030"/>
      <c r="K5030"/>
      <c r="L5030"/>
      <c r="M5030" s="2"/>
      <c r="N5030" s="2"/>
      <c r="O5030" s="2"/>
      <c r="P5030" s="2"/>
      <c r="Q5030" s="2"/>
      <c r="R5030" s="2"/>
      <c r="S5030" s="2"/>
      <c r="T5030" s="2"/>
      <c r="U5030" s="2"/>
      <c r="V5030" s="2"/>
    </row>
    <row r="5031" spans="1:22" s="127" customFormat="1" x14ac:dyDescent="0.25">
      <c r="A5031"/>
      <c r="B5031"/>
      <c r="C5031"/>
      <c r="D5031"/>
      <c r="E5031"/>
      <c r="F5031"/>
      <c r="G5031"/>
      <c r="H5031"/>
      <c r="I5031"/>
      <c r="J5031"/>
      <c r="K5031"/>
      <c r="L5031"/>
      <c r="M5031" s="2"/>
      <c r="N5031" s="2"/>
      <c r="O5031" s="2"/>
      <c r="P5031" s="2"/>
      <c r="Q5031" s="2"/>
      <c r="R5031" s="2"/>
      <c r="S5031" s="2"/>
      <c r="T5031" s="2"/>
      <c r="U5031" s="2"/>
      <c r="V5031" s="2"/>
    </row>
    <row r="5032" spans="1:22" s="127" customFormat="1" x14ac:dyDescent="0.25">
      <c r="A5032"/>
      <c r="B5032"/>
      <c r="C5032"/>
      <c r="D5032"/>
      <c r="E5032"/>
      <c r="F5032"/>
      <c r="G5032"/>
      <c r="H5032"/>
      <c r="I5032"/>
      <c r="J5032"/>
      <c r="K5032"/>
      <c r="L5032"/>
      <c r="M5032" s="2"/>
      <c r="N5032" s="2"/>
      <c r="O5032" s="2"/>
      <c r="P5032" s="2"/>
      <c r="Q5032" s="2"/>
      <c r="R5032" s="2"/>
      <c r="S5032" s="2"/>
      <c r="T5032" s="2"/>
      <c r="U5032" s="2"/>
      <c r="V5032" s="2"/>
    </row>
    <row r="5033" spans="1:22" s="127" customFormat="1" x14ac:dyDescent="0.25">
      <c r="A5033"/>
      <c r="B5033"/>
      <c r="C5033"/>
      <c r="D5033"/>
      <c r="E5033"/>
      <c r="F5033"/>
      <c r="G5033"/>
      <c r="H5033"/>
      <c r="I5033"/>
      <c r="J5033"/>
      <c r="K5033"/>
      <c r="L5033"/>
      <c r="M5033" s="2"/>
      <c r="N5033" s="2"/>
      <c r="O5033" s="2"/>
      <c r="P5033" s="2"/>
      <c r="Q5033" s="2"/>
      <c r="R5033" s="2"/>
      <c r="S5033" s="2"/>
      <c r="T5033" s="2"/>
      <c r="U5033" s="2"/>
      <c r="V5033" s="2"/>
    </row>
    <row r="5034" spans="1:22" s="127" customFormat="1" x14ac:dyDescent="0.25">
      <c r="A5034"/>
      <c r="B5034"/>
      <c r="C5034"/>
      <c r="D5034"/>
      <c r="E5034"/>
      <c r="F5034"/>
      <c r="G5034"/>
      <c r="H5034"/>
      <c r="I5034"/>
      <c r="J5034"/>
      <c r="K5034"/>
      <c r="L5034"/>
      <c r="M5034" s="2"/>
      <c r="N5034" s="2"/>
      <c r="O5034" s="2"/>
      <c r="P5034" s="2"/>
      <c r="Q5034" s="2"/>
      <c r="R5034" s="2"/>
      <c r="S5034" s="2"/>
      <c r="T5034" s="2"/>
      <c r="U5034" s="2"/>
      <c r="V5034" s="2"/>
    </row>
    <row r="5035" spans="1:22" s="127" customFormat="1" x14ac:dyDescent="0.25">
      <c r="A5035"/>
      <c r="B5035"/>
      <c r="C5035"/>
      <c r="D5035"/>
      <c r="E5035"/>
      <c r="F5035"/>
      <c r="G5035"/>
      <c r="H5035"/>
      <c r="I5035"/>
      <c r="J5035"/>
      <c r="K5035"/>
      <c r="L5035"/>
      <c r="M5035" s="2"/>
      <c r="N5035" s="2"/>
      <c r="O5035" s="2"/>
      <c r="P5035" s="2"/>
      <c r="Q5035" s="2"/>
      <c r="R5035" s="2"/>
      <c r="S5035" s="2"/>
      <c r="T5035" s="2"/>
      <c r="U5035" s="2"/>
      <c r="V5035" s="2"/>
    </row>
    <row r="5036" spans="1:22" s="127" customFormat="1" x14ac:dyDescent="0.25">
      <c r="A5036"/>
      <c r="B5036"/>
      <c r="C5036"/>
      <c r="D5036"/>
      <c r="E5036"/>
      <c r="F5036"/>
      <c r="G5036"/>
      <c r="H5036"/>
      <c r="I5036"/>
      <c r="J5036"/>
      <c r="K5036"/>
      <c r="L5036"/>
      <c r="M5036" s="2"/>
      <c r="N5036" s="2"/>
      <c r="O5036" s="2"/>
      <c r="P5036" s="2"/>
      <c r="Q5036" s="2"/>
      <c r="R5036" s="2"/>
      <c r="S5036" s="2"/>
      <c r="T5036" s="2"/>
      <c r="U5036" s="2"/>
      <c r="V5036" s="2"/>
    </row>
    <row r="5037" spans="1:22" s="127" customFormat="1" x14ac:dyDescent="0.25">
      <c r="A5037"/>
      <c r="B5037"/>
      <c r="C5037"/>
      <c r="D5037"/>
      <c r="E5037"/>
      <c r="F5037"/>
      <c r="G5037"/>
      <c r="H5037"/>
      <c r="I5037"/>
      <c r="J5037"/>
      <c r="K5037"/>
      <c r="L5037"/>
      <c r="M5037" s="2"/>
      <c r="N5037" s="2"/>
      <c r="O5037" s="2"/>
      <c r="P5037" s="2"/>
      <c r="Q5037" s="2"/>
      <c r="R5037" s="2"/>
      <c r="S5037" s="2"/>
      <c r="T5037" s="2"/>
      <c r="U5037" s="2"/>
      <c r="V5037" s="2"/>
    </row>
    <row r="5038" spans="1:22" s="127" customFormat="1" x14ac:dyDescent="0.25">
      <c r="A5038"/>
      <c r="B5038"/>
      <c r="C5038"/>
      <c r="D5038"/>
      <c r="E5038"/>
      <c r="F5038"/>
      <c r="G5038"/>
      <c r="H5038"/>
      <c r="I5038"/>
      <c r="J5038"/>
      <c r="K5038"/>
      <c r="L5038"/>
      <c r="M5038" s="2"/>
      <c r="N5038" s="2"/>
      <c r="O5038" s="2"/>
      <c r="P5038" s="2"/>
      <c r="Q5038" s="2"/>
      <c r="R5038" s="2"/>
      <c r="S5038" s="2"/>
      <c r="T5038" s="2"/>
      <c r="U5038" s="2"/>
      <c r="V5038" s="2"/>
    </row>
    <row r="5039" spans="1:22" s="127" customFormat="1" x14ac:dyDescent="0.25">
      <c r="A5039"/>
      <c r="B5039"/>
      <c r="C5039"/>
      <c r="D5039"/>
      <c r="E5039"/>
      <c r="F5039"/>
      <c r="G5039"/>
      <c r="H5039"/>
      <c r="I5039"/>
      <c r="J5039"/>
      <c r="K5039"/>
      <c r="L5039"/>
      <c r="M5039" s="2"/>
      <c r="N5039" s="2"/>
      <c r="O5039" s="2"/>
      <c r="P5039" s="2"/>
      <c r="Q5039" s="2"/>
      <c r="R5039" s="2"/>
      <c r="S5039" s="2"/>
      <c r="T5039" s="2"/>
      <c r="U5039" s="2"/>
      <c r="V5039" s="2"/>
    </row>
    <row r="5040" spans="1:22" s="127" customFormat="1" x14ac:dyDescent="0.25">
      <c r="A5040"/>
      <c r="B5040"/>
      <c r="C5040"/>
      <c r="D5040"/>
      <c r="E5040"/>
      <c r="F5040"/>
      <c r="G5040"/>
      <c r="H5040"/>
      <c r="I5040"/>
      <c r="J5040"/>
      <c r="K5040"/>
      <c r="L5040"/>
      <c r="M5040" s="2"/>
      <c r="N5040" s="2"/>
      <c r="O5040" s="2"/>
      <c r="P5040" s="2"/>
      <c r="Q5040" s="2"/>
      <c r="R5040" s="2"/>
      <c r="S5040" s="2"/>
      <c r="T5040" s="2"/>
      <c r="U5040" s="2"/>
      <c r="V5040" s="2"/>
    </row>
    <row r="5041" spans="1:22" s="127" customFormat="1" x14ac:dyDescent="0.25">
      <c r="A5041"/>
      <c r="B5041"/>
      <c r="C5041"/>
      <c r="D5041"/>
      <c r="E5041"/>
      <c r="F5041"/>
      <c r="G5041"/>
      <c r="H5041"/>
      <c r="I5041"/>
      <c r="J5041"/>
      <c r="K5041"/>
      <c r="L5041"/>
      <c r="M5041" s="2"/>
      <c r="N5041" s="2"/>
      <c r="O5041" s="2"/>
      <c r="P5041" s="2"/>
      <c r="Q5041" s="2"/>
      <c r="R5041" s="2"/>
      <c r="S5041" s="2"/>
      <c r="T5041" s="2"/>
      <c r="U5041" s="2"/>
      <c r="V5041" s="2"/>
    </row>
    <row r="5042" spans="1:22" s="127" customFormat="1" x14ac:dyDescent="0.25">
      <c r="A5042"/>
      <c r="B5042"/>
      <c r="C5042"/>
      <c r="D5042"/>
      <c r="E5042"/>
      <c r="F5042"/>
      <c r="G5042"/>
      <c r="H5042"/>
      <c r="I5042"/>
      <c r="J5042"/>
      <c r="K5042"/>
      <c r="L5042"/>
      <c r="M5042" s="2"/>
      <c r="N5042" s="2"/>
      <c r="O5042" s="2"/>
      <c r="P5042" s="2"/>
      <c r="Q5042" s="2"/>
      <c r="R5042" s="2"/>
      <c r="S5042" s="2"/>
      <c r="T5042" s="2"/>
      <c r="U5042" s="2"/>
      <c r="V5042" s="2"/>
    </row>
    <row r="5043" spans="1:22" s="127" customFormat="1" x14ac:dyDescent="0.25">
      <c r="A5043"/>
      <c r="B5043"/>
      <c r="C5043"/>
      <c r="D5043"/>
      <c r="E5043"/>
      <c r="F5043"/>
      <c r="G5043"/>
      <c r="H5043"/>
      <c r="I5043"/>
      <c r="J5043"/>
      <c r="K5043"/>
      <c r="L5043"/>
      <c r="M5043" s="2"/>
      <c r="N5043" s="2"/>
      <c r="O5043" s="2"/>
      <c r="P5043" s="2"/>
      <c r="Q5043" s="2"/>
      <c r="R5043" s="2"/>
      <c r="S5043" s="2"/>
      <c r="T5043" s="2"/>
      <c r="U5043" s="2"/>
      <c r="V5043" s="2"/>
    </row>
    <row r="5044" spans="1:22" s="127" customFormat="1" x14ac:dyDescent="0.25">
      <c r="A5044"/>
      <c r="B5044"/>
      <c r="C5044"/>
      <c r="D5044"/>
      <c r="E5044"/>
      <c r="F5044"/>
      <c r="G5044"/>
      <c r="H5044"/>
      <c r="I5044"/>
      <c r="J5044"/>
      <c r="K5044"/>
      <c r="L5044"/>
      <c r="M5044" s="2"/>
      <c r="N5044" s="2"/>
      <c r="O5044" s="2"/>
      <c r="P5044" s="2"/>
      <c r="Q5044" s="2"/>
      <c r="R5044" s="2"/>
      <c r="S5044" s="2"/>
      <c r="T5044" s="2"/>
      <c r="U5044" s="2"/>
      <c r="V5044" s="2"/>
    </row>
    <row r="5045" spans="1:22" s="127" customFormat="1" x14ac:dyDescent="0.25">
      <c r="A5045"/>
      <c r="B5045"/>
      <c r="C5045"/>
      <c r="D5045"/>
      <c r="E5045"/>
      <c r="F5045"/>
      <c r="G5045"/>
      <c r="H5045"/>
      <c r="I5045"/>
      <c r="J5045"/>
      <c r="K5045"/>
      <c r="L5045"/>
      <c r="M5045" s="2"/>
      <c r="N5045" s="2"/>
      <c r="O5045" s="2"/>
      <c r="P5045" s="2"/>
      <c r="Q5045" s="2"/>
      <c r="R5045" s="2"/>
      <c r="S5045" s="2"/>
      <c r="T5045" s="2"/>
      <c r="U5045" s="2"/>
      <c r="V5045" s="2"/>
    </row>
    <row r="5046" spans="1:22" s="127" customFormat="1" x14ac:dyDescent="0.25">
      <c r="A5046"/>
      <c r="B5046"/>
      <c r="C5046"/>
      <c r="D5046"/>
      <c r="E5046"/>
      <c r="F5046"/>
      <c r="G5046"/>
      <c r="H5046"/>
      <c r="I5046"/>
      <c r="J5046"/>
      <c r="K5046"/>
      <c r="L5046"/>
      <c r="M5046" s="2"/>
      <c r="N5046" s="2"/>
      <c r="O5046" s="2"/>
      <c r="P5046" s="2"/>
      <c r="Q5046" s="2"/>
      <c r="R5046" s="2"/>
      <c r="S5046" s="2"/>
      <c r="T5046" s="2"/>
      <c r="U5046" s="2"/>
      <c r="V5046" s="2"/>
    </row>
    <row r="5047" spans="1:22" s="127" customFormat="1" x14ac:dyDescent="0.25">
      <c r="A5047"/>
      <c r="B5047"/>
      <c r="C5047"/>
      <c r="D5047"/>
      <c r="E5047"/>
      <c r="F5047"/>
      <c r="G5047"/>
      <c r="H5047"/>
      <c r="I5047"/>
      <c r="J5047"/>
      <c r="K5047"/>
      <c r="L5047"/>
      <c r="M5047" s="2"/>
      <c r="N5047" s="2"/>
      <c r="O5047" s="2"/>
      <c r="P5047" s="2"/>
      <c r="Q5047" s="2"/>
      <c r="R5047" s="2"/>
      <c r="S5047" s="2"/>
      <c r="T5047" s="2"/>
      <c r="U5047" s="2"/>
      <c r="V5047" s="2"/>
    </row>
    <row r="5048" spans="1:22" s="127" customFormat="1" x14ac:dyDescent="0.25">
      <c r="A5048"/>
      <c r="B5048"/>
      <c r="C5048"/>
      <c r="D5048"/>
      <c r="E5048"/>
      <c r="F5048"/>
      <c r="G5048"/>
      <c r="H5048"/>
      <c r="I5048"/>
      <c r="J5048"/>
      <c r="K5048"/>
      <c r="L5048"/>
      <c r="M5048" s="2"/>
      <c r="N5048" s="2"/>
      <c r="O5048" s="2"/>
      <c r="P5048" s="2"/>
      <c r="Q5048" s="2"/>
      <c r="R5048" s="2"/>
      <c r="S5048" s="2"/>
      <c r="T5048" s="2"/>
      <c r="U5048" s="2"/>
      <c r="V5048" s="2"/>
    </row>
    <row r="5049" spans="1:22" s="127" customFormat="1" x14ac:dyDescent="0.25">
      <c r="A5049"/>
      <c r="B5049"/>
      <c r="C5049"/>
      <c r="D5049"/>
      <c r="E5049"/>
      <c r="F5049"/>
      <c r="G5049"/>
      <c r="H5049"/>
      <c r="I5049"/>
      <c r="J5049"/>
      <c r="K5049"/>
      <c r="L5049"/>
      <c r="M5049" s="2"/>
      <c r="N5049" s="2"/>
      <c r="O5049" s="2"/>
      <c r="P5049" s="2"/>
      <c r="Q5049" s="2"/>
      <c r="R5049" s="2"/>
      <c r="S5049" s="2"/>
      <c r="T5049" s="2"/>
      <c r="U5049" s="2"/>
      <c r="V5049" s="2"/>
    </row>
    <row r="5050" spans="1:22" s="127" customFormat="1" x14ac:dyDescent="0.25">
      <c r="A5050"/>
      <c r="B5050"/>
      <c r="C5050"/>
      <c r="D5050"/>
      <c r="E5050"/>
      <c r="F5050"/>
      <c r="G5050"/>
      <c r="H5050"/>
      <c r="I5050"/>
      <c r="J5050"/>
      <c r="K5050"/>
      <c r="L5050"/>
      <c r="M5050" s="2"/>
      <c r="N5050" s="2"/>
      <c r="O5050" s="2"/>
      <c r="P5050" s="2"/>
      <c r="Q5050" s="2"/>
      <c r="R5050" s="2"/>
      <c r="S5050" s="2"/>
      <c r="T5050" s="2"/>
      <c r="U5050" s="2"/>
      <c r="V5050" s="2"/>
    </row>
    <row r="5051" spans="1:22" s="127" customFormat="1" x14ac:dyDescent="0.25">
      <c r="A5051"/>
      <c r="B5051"/>
      <c r="C5051"/>
      <c r="D5051"/>
      <c r="E5051"/>
      <c r="F5051"/>
      <c r="G5051"/>
      <c r="H5051"/>
      <c r="I5051"/>
      <c r="J5051"/>
      <c r="K5051"/>
      <c r="L5051"/>
      <c r="M5051" s="2"/>
      <c r="N5051" s="2"/>
      <c r="O5051" s="2"/>
      <c r="P5051" s="2"/>
      <c r="Q5051" s="2"/>
      <c r="R5051" s="2"/>
      <c r="S5051" s="2"/>
      <c r="T5051" s="2"/>
      <c r="U5051" s="2"/>
      <c r="V5051" s="2"/>
    </row>
    <row r="5052" spans="1:22" s="127" customFormat="1" x14ac:dyDescent="0.25">
      <c r="A5052"/>
      <c r="B5052"/>
      <c r="C5052"/>
      <c r="D5052"/>
      <c r="E5052"/>
      <c r="F5052"/>
      <c r="G5052"/>
      <c r="H5052"/>
      <c r="I5052"/>
      <c r="J5052"/>
      <c r="K5052"/>
      <c r="L5052"/>
      <c r="M5052" s="2"/>
      <c r="N5052" s="2"/>
      <c r="O5052" s="2"/>
      <c r="P5052" s="2"/>
      <c r="Q5052" s="2"/>
      <c r="R5052" s="2"/>
      <c r="S5052" s="2"/>
      <c r="T5052" s="2"/>
      <c r="U5052" s="2"/>
      <c r="V5052" s="2"/>
    </row>
    <row r="5053" spans="1:22" s="127" customFormat="1" x14ac:dyDescent="0.25">
      <c r="A5053"/>
      <c r="B5053"/>
      <c r="C5053"/>
      <c r="D5053"/>
      <c r="E5053"/>
      <c r="F5053"/>
      <c r="G5053"/>
      <c r="H5053"/>
      <c r="I5053"/>
      <c r="J5053"/>
      <c r="K5053"/>
      <c r="L5053"/>
      <c r="M5053" s="2"/>
      <c r="N5053" s="2"/>
      <c r="O5053" s="2"/>
      <c r="P5053" s="2"/>
      <c r="Q5053" s="2"/>
      <c r="R5053" s="2"/>
      <c r="S5053" s="2"/>
      <c r="T5053" s="2"/>
      <c r="U5053" s="2"/>
      <c r="V5053" s="2"/>
    </row>
    <row r="5054" spans="1:22" s="127" customFormat="1" x14ac:dyDescent="0.25">
      <c r="A5054"/>
      <c r="B5054"/>
      <c r="C5054"/>
      <c r="D5054"/>
      <c r="E5054"/>
      <c r="F5054"/>
      <c r="G5054"/>
      <c r="H5054"/>
      <c r="I5054"/>
      <c r="J5054"/>
      <c r="K5054"/>
      <c r="L5054"/>
      <c r="M5054" s="2"/>
      <c r="N5054" s="2"/>
      <c r="O5054" s="2"/>
      <c r="P5054" s="2"/>
      <c r="Q5054" s="2"/>
      <c r="R5054" s="2"/>
      <c r="S5054" s="2"/>
      <c r="T5054" s="2"/>
      <c r="U5054" s="2"/>
      <c r="V5054" s="2"/>
    </row>
    <row r="5055" spans="1:22" s="127" customFormat="1" x14ac:dyDescent="0.25">
      <c r="A5055"/>
      <c r="B5055"/>
      <c r="C5055"/>
      <c r="D5055"/>
      <c r="E5055"/>
      <c r="F5055"/>
      <c r="G5055"/>
      <c r="H5055"/>
      <c r="I5055"/>
      <c r="J5055"/>
      <c r="K5055"/>
      <c r="L5055"/>
      <c r="M5055" s="2"/>
      <c r="N5055" s="2"/>
      <c r="O5055" s="2"/>
      <c r="P5055" s="2"/>
      <c r="Q5055" s="2"/>
      <c r="R5055" s="2"/>
      <c r="S5055" s="2"/>
      <c r="T5055" s="2"/>
      <c r="U5055" s="2"/>
      <c r="V5055" s="2"/>
    </row>
    <row r="5056" spans="1:22" s="127" customFormat="1" x14ac:dyDescent="0.25">
      <c r="A5056"/>
      <c r="B5056"/>
      <c r="C5056"/>
      <c r="D5056"/>
      <c r="E5056"/>
      <c r="F5056"/>
      <c r="G5056"/>
      <c r="H5056"/>
      <c r="I5056"/>
      <c r="J5056"/>
      <c r="K5056"/>
      <c r="L5056"/>
      <c r="M5056" s="2"/>
      <c r="N5056" s="2"/>
      <c r="O5056" s="2"/>
      <c r="P5056" s="2"/>
      <c r="Q5056" s="2"/>
      <c r="R5056" s="2"/>
      <c r="S5056" s="2"/>
      <c r="T5056" s="2"/>
      <c r="U5056" s="2"/>
      <c r="V5056" s="2"/>
    </row>
    <row r="5057" spans="1:22" s="127" customFormat="1" x14ac:dyDescent="0.25">
      <c r="A5057"/>
      <c r="B5057"/>
      <c r="C5057"/>
      <c r="D5057"/>
      <c r="E5057"/>
      <c r="F5057"/>
      <c r="G5057"/>
      <c r="H5057"/>
      <c r="I5057"/>
      <c r="J5057"/>
      <c r="K5057"/>
      <c r="L5057"/>
      <c r="M5057" s="2"/>
      <c r="N5057" s="2"/>
      <c r="O5057" s="2"/>
      <c r="P5057" s="2"/>
      <c r="Q5057" s="2"/>
      <c r="R5057" s="2"/>
      <c r="S5057" s="2"/>
      <c r="T5057" s="2"/>
      <c r="U5057" s="2"/>
      <c r="V5057" s="2"/>
    </row>
    <row r="5058" spans="1:22" s="127" customFormat="1" x14ac:dyDescent="0.25">
      <c r="A5058"/>
      <c r="B5058"/>
      <c r="C5058"/>
      <c r="D5058"/>
      <c r="E5058"/>
      <c r="F5058"/>
      <c r="G5058"/>
      <c r="H5058"/>
      <c r="I5058"/>
      <c r="J5058"/>
      <c r="K5058"/>
      <c r="L5058"/>
      <c r="M5058" s="2"/>
      <c r="N5058" s="2"/>
      <c r="O5058" s="2"/>
      <c r="P5058" s="2"/>
      <c r="Q5058" s="2"/>
      <c r="R5058" s="2"/>
      <c r="S5058" s="2"/>
      <c r="T5058" s="2"/>
      <c r="U5058" s="2"/>
      <c r="V5058" s="2"/>
    </row>
    <row r="5059" spans="1:22" s="127" customFormat="1" x14ac:dyDescent="0.25">
      <c r="A5059"/>
      <c r="B5059"/>
      <c r="C5059"/>
      <c r="D5059"/>
      <c r="E5059"/>
      <c r="F5059"/>
      <c r="G5059"/>
      <c r="H5059"/>
      <c r="I5059"/>
      <c r="J5059"/>
      <c r="K5059"/>
      <c r="L5059"/>
      <c r="M5059" s="2"/>
      <c r="N5059" s="2"/>
      <c r="O5059" s="2"/>
      <c r="P5059" s="2"/>
      <c r="Q5059" s="2"/>
      <c r="R5059" s="2"/>
      <c r="S5059" s="2"/>
      <c r="T5059" s="2"/>
      <c r="U5059" s="2"/>
      <c r="V5059" s="2"/>
    </row>
    <row r="5060" spans="1:22" s="127" customFormat="1" x14ac:dyDescent="0.25">
      <c r="A5060"/>
      <c r="B5060"/>
      <c r="C5060"/>
      <c r="D5060"/>
      <c r="E5060"/>
      <c r="F5060"/>
      <c r="G5060"/>
      <c r="H5060"/>
      <c r="I5060"/>
      <c r="J5060"/>
      <c r="K5060"/>
      <c r="L5060"/>
      <c r="M5060" s="2"/>
      <c r="N5060" s="2"/>
      <c r="O5060" s="2"/>
      <c r="P5060" s="2"/>
      <c r="Q5060" s="2"/>
      <c r="R5060" s="2"/>
      <c r="S5060" s="2"/>
      <c r="T5060" s="2"/>
      <c r="U5060" s="2"/>
      <c r="V5060" s="2"/>
    </row>
    <row r="5061" spans="1:22" s="127" customFormat="1" x14ac:dyDescent="0.25">
      <c r="A5061"/>
      <c r="B5061"/>
      <c r="C5061"/>
      <c r="D5061"/>
      <c r="E5061"/>
      <c r="F5061"/>
      <c r="G5061"/>
      <c r="H5061"/>
      <c r="I5061"/>
      <c r="J5061"/>
      <c r="K5061"/>
      <c r="L5061"/>
      <c r="M5061" s="2"/>
      <c r="N5061" s="2"/>
      <c r="O5061" s="2"/>
      <c r="P5061" s="2"/>
      <c r="Q5061" s="2"/>
      <c r="R5061" s="2"/>
      <c r="S5061" s="2"/>
      <c r="T5061" s="2"/>
      <c r="U5061" s="2"/>
      <c r="V5061" s="2"/>
    </row>
    <row r="5062" spans="1:22" s="127" customFormat="1" x14ac:dyDescent="0.25">
      <c r="A5062"/>
      <c r="B5062"/>
      <c r="C5062"/>
      <c r="D5062"/>
      <c r="E5062"/>
      <c r="F5062"/>
      <c r="G5062"/>
      <c r="H5062"/>
      <c r="I5062"/>
      <c r="J5062"/>
      <c r="K5062"/>
      <c r="L5062"/>
      <c r="M5062" s="2"/>
      <c r="N5062" s="2"/>
      <c r="O5062" s="2"/>
      <c r="P5062" s="2"/>
      <c r="Q5062" s="2"/>
      <c r="R5062" s="2"/>
      <c r="S5062" s="2"/>
      <c r="T5062" s="2"/>
      <c r="U5062" s="2"/>
      <c r="V5062" s="2"/>
    </row>
    <row r="5063" spans="1:22" s="127" customFormat="1" x14ac:dyDescent="0.25">
      <c r="A5063"/>
      <c r="B5063"/>
      <c r="C5063"/>
      <c r="D5063"/>
      <c r="E5063"/>
      <c r="F5063"/>
      <c r="G5063"/>
      <c r="H5063"/>
      <c r="I5063"/>
      <c r="J5063"/>
      <c r="K5063"/>
      <c r="L5063"/>
      <c r="M5063" s="2"/>
      <c r="N5063" s="2"/>
      <c r="O5063" s="2"/>
      <c r="P5063" s="2"/>
      <c r="Q5063" s="2"/>
      <c r="R5063" s="2"/>
      <c r="S5063" s="2"/>
      <c r="T5063" s="2"/>
      <c r="U5063" s="2"/>
      <c r="V5063" s="2"/>
    </row>
    <row r="5064" spans="1:22" s="127" customFormat="1" x14ac:dyDescent="0.25">
      <c r="A5064"/>
      <c r="B5064"/>
      <c r="C5064"/>
      <c r="D5064"/>
      <c r="E5064"/>
      <c r="F5064"/>
      <c r="G5064"/>
      <c r="H5064"/>
      <c r="I5064"/>
      <c r="J5064"/>
      <c r="K5064"/>
      <c r="L5064"/>
      <c r="M5064" s="2"/>
      <c r="N5064" s="2"/>
      <c r="O5064" s="2"/>
      <c r="P5064" s="2"/>
      <c r="Q5064" s="2"/>
      <c r="R5064" s="2"/>
      <c r="S5064" s="2"/>
      <c r="T5064" s="2"/>
      <c r="U5064" s="2"/>
      <c r="V5064" s="2"/>
    </row>
    <row r="5065" spans="1:22" s="127" customFormat="1" x14ac:dyDescent="0.25">
      <c r="A5065"/>
      <c r="B5065"/>
      <c r="C5065"/>
      <c r="D5065"/>
      <c r="E5065"/>
      <c r="F5065"/>
      <c r="G5065"/>
      <c r="H5065"/>
      <c r="I5065"/>
      <c r="J5065"/>
      <c r="K5065"/>
      <c r="L5065"/>
      <c r="M5065" s="2"/>
      <c r="N5065" s="2"/>
      <c r="O5065" s="2"/>
      <c r="P5065" s="2"/>
      <c r="Q5065" s="2"/>
      <c r="R5065" s="2"/>
      <c r="S5065" s="2"/>
      <c r="T5065" s="2"/>
      <c r="U5065" s="2"/>
      <c r="V5065" s="2"/>
    </row>
    <row r="5066" spans="1:22" s="127" customFormat="1" x14ac:dyDescent="0.25">
      <c r="A5066"/>
      <c r="B5066"/>
      <c r="C5066"/>
      <c r="D5066"/>
      <c r="E5066"/>
      <c r="F5066"/>
      <c r="G5066"/>
      <c r="H5066"/>
      <c r="I5066"/>
      <c r="J5066"/>
      <c r="K5066"/>
      <c r="L5066"/>
      <c r="M5066" s="2"/>
      <c r="N5066" s="2"/>
      <c r="O5066" s="2"/>
      <c r="P5066" s="2"/>
      <c r="Q5066" s="2"/>
      <c r="R5066" s="2"/>
      <c r="S5066" s="2"/>
      <c r="T5066" s="2"/>
      <c r="U5066" s="2"/>
      <c r="V5066" s="2"/>
    </row>
    <row r="5067" spans="1:22" s="127" customFormat="1" x14ac:dyDescent="0.25">
      <c r="A5067"/>
      <c r="B5067"/>
      <c r="C5067"/>
      <c r="D5067"/>
      <c r="E5067"/>
      <c r="F5067"/>
      <c r="G5067"/>
      <c r="H5067"/>
      <c r="I5067"/>
      <c r="J5067"/>
      <c r="K5067"/>
      <c r="L5067"/>
      <c r="M5067" s="2"/>
      <c r="N5067" s="2"/>
      <c r="O5067" s="2"/>
      <c r="P5067" s="2"/>
      <c r="Q5067" s="2"/>
      <c r="R5067" s="2"/>
      <c r="S5067" s="2"/>
      <c r="T5067" s="2"/>
      <c r="U5067" s="2"/>
      <c r="V5067" s="2"/>
    </row>
    <row r="5068" spans="1:22" s="127" customFormat="1" x14ac:dyDescent="0.25">
      <c r="A5068"/>
      <c r="B5068"/>
      <c r="C5068"/>
      <c r="D5068"/>
      <c r="E5068"/>
      <c r="F5068"/>
      <c r="G5068"/>
      <c r="H5068"/>
      <c r="I5068"/>
      <c r="J5068"/>
      <c r="K5068"/>
      <c r="L5068"/>
      <c r="M5068" s="2"/>
      <c r="N5068" s="2"/>
      <c r="O5068" s="2"/>
      <c r="P5068" s="2"/>
      <c r="Q5068" s="2"/>
      <c r="R5068" s="2"/>
      <c r="S5068" s="2"/>
      <c r="T5068" s="2"/>
      <c r="U5068" s="2"/>
      <c r="V5068" s="2"/>
    </row>
    <row r="5069" spans="1:22" s="127" customFormat="1" x14ac:dyDescent="0.25">
      <c r="A5069"/>
      <c r="B5069"/>
      <c r="C5069"/>
      <c r="D5069"/>
      <c r="E5069"/>
      <c r="F5069"/>
      <c r="G5069"/>
      <c r="H5069"/>
      <c r="I5069"/>
      <c r="J5069"/>
      <c r="K5069"/>
      <c r="L5069"/>
      <c r="M5069" s="2"/>
      <c r="N5069" s="2"/>
      <c r="O5069" s="2"/>
      <c r="P5069" s="2"/>
      <c r="Q5069" s="2"/>
      <c r="R5069" s="2"/>
      <c r="S5069" s="2"/>
      <c r="T5069" s="2"/>
      <c r="U5069" s="2"/>
      <c r="V5069" s="2"/>
    </row>
    <row r="5070" spans="1:22" s="127" customFormat="1" x14ac:dyDescent="0.25">
      <c r="A5070"/>
      <c r="B5070"/>
      <c r="C5070"/>
      <c r="D5070"/>
      <c r="E5070"/>
      <c r="F5070"/>
      <c r="G5070"/>
      <c r="H5070"/>
      <c r="I5070"/>
      <c r="J5070"/>
      <c r="K5070"/>
      <c r="L5070"/>
      <c r="M5070" s="2"/>
      <c r="N5070" s="2"/>
      <c r="O5070" s="2"/>
      <c r="P5070" s="2"/>
      <c r="Q5070" s="2"/>
      <c r="R5070" s="2"/>
      <c r="S5070" s="2"/>
      <c r="T5070" s="2"/>
      <c r="U5070" s="2"/>
      <c r="V5070" s="2"/>
    </row>
    <row r="5071" spans="1:22" s="127" customFormat="1" x14ac:dyDescent="0.25">
      <c r="A5071"/>
      <c r="B5071"/>
      <c r="C5071"/>
      <c r="D5071"/>
      <c r="E5071"/>
      <c r="F5071"/>
      <c r="G5071"/>
      <c r="H5071"/>
      <c r="I5071"/>
      <c r="J5071"/>
      <c r="K5071"/>
      <c r="L5071"/>
      <c r="M5071" s="2"/>
      <c r="N5071" s="2"/>
      <c r="O5071" s="2"/>
      <c r="P5071" s="2"/>
      <c r="Q5071" s="2"/>
      <c r="R5071" s="2"/>
      <c r="S5071" s="2"/>
      <c r="T5071" s="2"/>
      <c r="U5071" s="2"/>
      <c r="V5071" s="2"/>
    </row>
    <row r="5072" spans="1:22" s="127" customFormat="1" x14ac:dyDescent="0.25">
      <c r="A5072"/>
      <c r="B5072"/>
      <c r="C5072"/>
      <c r="D5072"/>
      <c r="E5072"/>
      <c r="F5072"/>
      <c r="G5072"/>
      <c r="H5072"/>
      <c r="I5072"/>
      <c r="J5072"/>
      <c r="K5072"/>
      <c r="L5072"/>
      <c r="M5072" s="2"/>
      <c r="N5072" s="2"/>
      <c r="O5072" s="2"/>
      <c r="P5072" s="2"/>
      <c r="Q5072" s="2"/>
      <c r="R5072" s="2"/>
      <c r="S5072" s="2"/>
      <c r="T5072" s="2"/>
      <c r="U5072" s="2"/>
      <c r="V5072" s="2"/>
    </row>
    <row r="5073" spans="1:22" s="127" customFormat="1" x14ac:dyDescent="0.25">
      <c r="A5073"/>
      <c r="B5073"/>
      <c r="C5073"/>
      <c r="D5073"/>
      <c r="E5073"/>
      <c r="F5073"/>
      <c r="G5073"/>
      <c r="H5073"/>
      <c r="I5073"/>
      <c r="J5073"/>
      <c r="K5073"/>
      <c r="L5073"/>
      <c r="M5073" s="2"/>
      <c r="N5073" s="2"/>
      <c r="O5073" s="2"/>
      <c r="P5073" s="2"/>
      <c r="Q5073" s="2"/>
      <c r="R5073" s="2"/>
      <c r="S5073" s="2"/>
      <c r="T5073" s="2"/>
      <c r="U5073" s="2"/>
      <c r="V5073" s="2"/>
    </row>
    <row r="5074" spans="1:22" s="127" customFormat="1" x14ac:dyDescent="0.25">
      <c r="A5074"/>
      <c r="B5074"/>
      <c r="C5074"/>
      <c r="D5074"/>
      <c r="E5074"/>
      <c r="F5074"/>
      <c r="G5074"/>
      <c r="H5074"/>
      <c r="I5074"/>
      <c r="J5074"/>
      <c r="K5074"/>
      <c r="L5074"/>
      <c r="M5074" s="2"/>
      <c r="N5074" s="2"/>
      <c r="O5074" s="2"/>
      <c r="P5074" s="2"/>
      <c r="Q5074" s="2"/>
      <c r="R5074" s="2"/>
      <c r="S5074" s="2"/>
      <c r="T5074" s="2"/>
      <c r="U5074" s="2"/>
      <c r="V5074" s="2"/>
    </row>
    <row r="5075" spans="1:22" s="127" customFormat="1" x14ac:dyDescent="0.25">
      <c r="A5075"/>
      <c r="B5075"/>
      <c r="C5075"/>
      <c r="D5075"/>
      <c r="E5075"/>
      <c r="F5075"/>
      <c r="G5075"/>
      <c r="H5075"/>
      <c r="I5075"/>
      <c r="J5075"/>
      <c r="K5075"/>
      <c r="L5075"/>
      <c r="M5075" s="2"/>
      <c r="N5075" s="2"/>
      <c r="O5075" s="2"/>
      <c r="P5075" s="2"/>
      <c r="Q5075" s="2"/>
      <c r="R5075" s="2"/>
      <c r="S5075" s="2"/>
      <c r="T5075" s="2"/>
      <c r="U5075" s="2"/>
      <c r="V5075" s="2"/>
    </row>
    <row r="5076" spans="1:22" s="127" customFormat="1" x14ac:dyDescent="0.25">
      <c r="A5076"/>
      <c r="B5076"/>
      <c r="C5076"/>
      <c r="D5076"/>
      <c r="E5076"/>
      <c r="F5076"/>
      <c r="G5076"/>
      <c r="H5076"/>
      <c r="I5076"/>
      <c r="J5076"/>
      <c r="K5076"/>
      <c r="L5076"/>
      <c r="M5076" s="2"/>
      <c r="N5076" s="2"/>
      <c r="O5076" s="2"/>
      <c r="P5076" s="2"/>
      <c r="Q5076" s="2"/>
      <c r="R5076" s="2"/>
      <c r="S5076" s="2"/>
      <c r="T5076" s="2"/>
      <c r="U5076" s="2"/>
      <c r="V5076" s="2"/>
    </row>
    <row r="5077" spans="1:22" s="127" customFormat="1" x14ac:dyDescent="0.25">
      <c r="A5077"/>
      <c r="B5077"/>
      <c r="C5077"/>
      <c r="D5077"/>
      <c r="E5077"/>
      <c r="F5077"/>
      <c r="G5077"/>
      <c r="H5077"/>
      <c r="I5077"/>
      <c r="J5077"/>
      <c r="K5077"/>
      <c r="L5077"/>
      <c r="M5077" s="2"/>
      <c r="N5077" s="2"/>
      <c r="O5077" s="2"/>
      <c r="P5077" s="2"/>
      <c r="Q5077" s="2"/>
      <c r="R5077" s="2"/>
      <c r="S5077" s="2"/>
      <c r="T5077" s="2"/>
      <c r="U5077" s="2"/>
      <c r="V5077" s="2"/>
    </row>
    <row r="5078" spans="1:22" s="127" customFormat="1" x14ac:dyDescent="0.25">
      <c r="A5078"/>
      <c r="B5078"/>
      <c r="C5078"/>
      <c r="D5078"/>
      <c r="E5078"/>
      <c r="F5078"/>
      <c r="G5078"/>
      <c r="H5078"/>
      <c r="I5078"/>
      <c r="J5078"/>
      <c r="K5078"/>
      <c r="L5078"/>
      <c r="M5078" s="2"/>
      <c r="N5078" s="2"/>
      <c r="O5078" s="2"/>
      <c r="P5078" s="2"/>
      <c r="Q5078" s="2"/>
      <c r="R5078" s="2"/>
      <c r="S5078" s="2"/>
      <c r="T5078" s="2"/>
      <c r="U5078" s="2"/>
      <c r="V5078" s="2"/>
    </row>
    <row r="5079" spans="1:22" s="127" customFormat="1" x14ac:dyDescent="0.25">
      <c r="A5079"/>
      <c r="B5079"/>
      <c r="C5079"/>
      <c r="D5079"/>
      <c r="E5079"/>
      <c r="F5079"/>
      <c r="G5079"/>
      <c r="H5079"/>
      <c r="I5079"/>
      <c r="J5079"/>
      <c r="K5079"/>
      <c r="L5079"/>
      <c r="M5079" s="2"/>
      <c r="N5079" s="2"/>
      <c r="O5079" s="2"/>
      <c r="P5079" s="2"/>
      <c r="Q5079" s="2"/>
      <c r="R5079" s="2"/>
      <c r="S5079" s="2"/>
      <c r="T5079" s="2"/>
      <c r="U5079" s="2"/>
      <c r="V5079" s="2"/>
    </row>
    <row r="5080" spans="1:22" s="127" customFormat="1" x14ac:dyDescent="0.25">
      <c r="A5080"/>
      <c r="B5080"/>
      <c r="C5080"/>
      <c r="D5080"/>
      <c r="E5080"/>
      <c r="F5080"/>
      <c r="G5080"/>
      <c r="H5080"/>
      <c r="I5080"/>
      <c r="J5080"/>
      <c r="K5080"/>
      <c r="L5080"/>
      <c r="M5080" s="2"/>
      <c r="N5080" s="2"/>
      <c r="O5080" s="2"/>
      <c r="P5080" s="2"/>
      <c r="Q5080" s="2"/>
      <c r="R5080" s="2"/>
      <c r="S5080" s="2"/>
      <c r="T5080" s="2"/>
      <c r="U5080" s="2"/>
      <c r="V5080" s="2"/>
    </row>
    <row r="5081" spans="1:22" s="127" customFormat="1" x14ac:dyDescent="0.25">
      <c r="A5081"/>
      <c r="B5081"/>
      <c r="C5081"/>
      <c r="D5081"/>
      <c r="E5081"/>
      <c r="F5081"/>
      <c r="G5081"/>
      <c r="H5081"/>
      <c r="I5081"/>
      <c r="J5081"/>
      <c r="K5081"/>
      <c r="L5081"/>
      <c r="M5081" s="2"/>
      <c r="N5081" s="2"/>
      <c r="O5081" s="2"/>
      <c r="P5081" s="2"/>
      <c r="Q5081" s="2"/>
      <c r="R5081" s="2"/>
      <c r="S5081" s="2"/>
      <c r="T5081" s="2"/>
      <c r="U5081" s="2"/>
      <c r="V5081" s="2"/>
    </row>
    <row r="5082" spans="1:22" s="127" customFormat="1" x14ac:dyDescent="0.25">
      <c r="A5082"/>
      <c r="B5082"/>
      <c r="C5082"/>
      <c r="D5082"/>
      <c r="E5082"/>
      <c r="F5082"/>
      <c r="G5082"/>
      <c r="H5082"/>
      <c r="I5082"/>
      <c r="J5082"/>
      <c r="K5082"/>
      <c r="L5082"/>
      <c r="M5082" s="2"/>
      <c r="N5082" s="2"/>
      <c r="O5082" s="2"/>
      <c r="P5082" s="2"/>
      <c r="Q5082" s="2"/>
      <c r="R5082" s="2"/>
      <c r="S5082" s="2"/>
      <c r="T5082" s="2"/>
      <c r="U5082" s="2"/>
      <c r="V5082" s="2"/>
    </row>
    <row r="5083" spans="1:22" s="127" customFormat="1" x14ac:dyDescent="0.25">
      <c r="A5083"/>
      <c r="B5083"/>
      <c r="C5083"/>
      <c r="D5083"/>
      <c r="E5083"/>
      <c r="F5083"/>
      <c r="G5083"/>
      <c r="H5083"/>
      <c r="I5083"/>
      <c r="J5083"/>
      <c r="K5083"/>
      <c r="L5083"/>
      <c r="M5083" s="2"/>
      <c r="N5083" s="2"/>
      <c r="O5083" s="2"/>
      <c r="P5083" s="2"/>
      <c r="Q5083" s="2"/>
      <c r="R5083" s="2"/>
      <c r="S5083" s="2"/>
      <c r="T5083" s="2"/>
      <c r="U5083" s="2"/>
      <c r="V5083" s="2"/>
    </row>
    <row r="5084" spans="1:22" s="127" customFormat="1" x14ac:dyDescent="0.25">
      <c r="A5084"/>
      <c r="B5084"/>
      <c r="C5084"/>
      <c r="D5084"/>
      <c r="E5084"/>
      <c r="F5084"/>
      <c r="G5084"/>
      <c r="H5084"/>
      <c r="I5084"/>
      <c r="J5084"/>
      <c r="K5084"/>
      <c r="L5084"/>
      <c r="M5084" s="2"/>
      <c r="N5084" s="2"/>
      <c r="O5084" s="2"/>
      <c r="P5084" s="2"/>
      <c r="Q5084" s="2"/>
      <c r="R5084" s="2"/>
      <c r="S5084" s="2"/>
      <c r="T5084" s="2"/>
      <c r="U5084" s="2"/>
      <c r="V5084" s="2"/>
    </row>
    <row r="5085" spans="1:22" s="127" customFormat="1" x14ac:dyDescent="0.25">
      <c r="A5085"/>
      <c r="B5085"/>
      <c r="C5085"/>
      <c r="D5085"/>
      <c r="E5085"/>
      <c r="F5085"/>
      <c r="G5085"/>
      <c r="H5085"/>
      <c r="I5085"/>
      <c r="J5085"/>
      <c r="K5085"/>
      <c r="L5085"/>
      <c r="M5085" s="2"/>
      <c r="N5085" s="2"/>
      <c r="O5085" s="2"/>
      <c r="P5085" s="2"/>
      <c r="Q5085" s="2"/>
      <c r="R5085" s="2"/>
      <c r="S5085" s="2"/>
      <c r="T5085" s="2"/>
      <c r="U5085" s="2"/>
      <c r="V5085" s="2"/>
    </row>
    <row r="5086" spans="1:22" s="127" customFormat="1" x14ac:dyDescent="0.25">
      <c r="A5086"/>
      <c r="B5086"/>
      <c r="C5086"/>
      <c r="D5086"/>
      <c r="E5086"/>
      <c r="F5086"/>
      <c r="G5086"/>
      <c r="H5086"/>
      <c r="I5086"/>
      <c r="J5086"/>
      <c r="K5086"/>
      <c r="L5086"/>
      <c r="M5086" s="2"/>
      <c r="N5086" s="2"/>
      <c r="O5086" s="2"/>
      <c r="P5086" s="2"/>
      <c r="Q5086" s="2"/>
      <c r="R5086" s="2"/>
      <c r="S5086" s="2"/>
      <c r="T5086" s="2"/>
      <c r="U5086" s="2"/>
      <c r="V5086" s="2"/>
    </row>
    <row r="5087" spans="1:22" s="127" customFormat="1" x14ac:dyDescent="0.25">
      <c r="A5087"/>
      <c r="B5087"/>
      <c r="C5087"/>
      <c r="D5087"/>
      <c r="E5087"/>
      <c r="F5087"/>
      <c r="G5087"/>
      <c r="H5087"/>
      <c r="I5087"/>
      <c r="J5087"/>
      <c r="K5087"/>
      <c r="L5087"/>
      <c r="M5087" s="2"/>
      <c r="N5087" s="2"/>
      <c r="O5087" s="2"/>
      <c r="P5087" s="2"/>
      <c r="Q5087" s="2"/>
      <c r="R5087" s="2"/>
      <c r="S5087" s="2"/>
      <c r="T5087" s="2"/>
      <c r="U5087" s="2"/>
      <c r="V5087" s="2"/>
    </row>
    <row r="5088" spans="1:22" s="127" customFormat="1" x14ac:dyDescent="0.25">
      <c r="A5088"/>
      <c r="B5088"/>
      <c r="C5088"/>
      <c r="D5088"/>
      <c r="E5088"/>
      <c r="F5088"/>
      <c r="G5088"/>
      <c r="H5088"/>
      <c r="I5088"/>
      <c r="J5088"/>
      <c r="K5088"/>
      <c r="L5088"/>
      <c r="M5088" s="2"/>
      <c r="N5088" s="2"/>
      <c r="O5088" s="2"/>
      <c r="P5088" s="2"/>
      <c r="Q5088" s="2"/>
      <c r="R5088" s="2"/>
      <c r="S5088" s="2"/>
      <c r="T5088" s="2"/>
      <c r="U5088" s="2"/>
      <c r="V5088" s="2"/>
    </row>
    <row r="5089" spans="1:22" s="127" customFormat="1" x14ac:dyDescent="0.25">
      <c r="A5089"/>
      <c r="B5089"/>
      <c r="C5089"/>
      <c r="D5089"/>
      <c r="E5089"/>
      <c r="F5089"/>
      <c r="G5089"/>
      <c r="H5089"/>
      <c r="I5089"/>
      <c r="J5089"/>
      <c r="K5089"/>
      <c r="L5089"/>
      <c r="M5089" s="2"/>
      <c r="N5089" s="2"/>
      <c r="O5089" s="2"/>
      <c r="P5089" s="2"/>
      <c r="Q5089" s="2"/>
      <c r="R5089" s="2"/>
      <c r="S5089" s="2"/>
      <c r="T5089" s="2"/>
      <c r="U5089" s="2"/>
      <c r="V5089" s="2"/>
    </row>
    <row r="5090" spans="1:22" s="127" customFormat="1" x14ac:dyDescent="0.25">
      <c r="A5090"/>
      <c r="B5090"/>
      <c r="C5090"/>
      <c r="D5090"/>
      <c r="E5090"/>
      <c r="F5090"/>
      <c r="G5090"/>
      <c r="H5090"/>
      <c r="I5090"/>
      <c r="J5090"/>
      <c r="K5090"/>
      <c r="L5090"/>
      <c r="M5090" s="2"/>
      <c r="N5090" s="2"/>
      <c r="O5090" s="2"/>
      <c r="P5090" s="2"/>
      <c r="Q5090" s="2"/>
      <c r="R5090" s="2"/>
      <c r="S5090" s="2"/>
      <c r="T5090" s="2"/>
      <c r="U5090" s="2"/>
      <c r="V5090" s="2"/>
    </row>
    <row r="5091" spans="1:22" s="127" customFormat="1" x14ac:dyDescent="0.25">
      <c r="A5091"/>
      <c r="B5091"/>
      <c r="C5091"/>
      <c r="D5091"/>
      <c r="E5091"/>
      <c r="F5091"/>
      <c r="G5091"/>
      <c r="H5091"/>
      <c r="I5091"/>
      <c r="J5091"/>
      <c r="K5091"/>
      <c r="L5091"/>
      <c r="M5091" s="2"/>
      <c r="N5091" s="2"/>
      <c r="O5091" s="2"/>
      <c r="P5091" s="2"/>
      <c r="Q5091" s="2"/>
      <c r="R5091" s="2"/>
      <c r="S5091" s="2"/>
      <c r="T5091" s="2"/>
      <c r="U5091" s="2"/>
      <c r="V5091" s="2"/>
    </row>
    <row r="5092" spans="1:22" s="127" customFormat="1" x14ac:dyDescent="0.25">
      <c r="A5092"/>
      <c r="B5092"/>
      <c r="C5092"/>
      <c r="D5092"/>
      <c r="E5092"/>
      <c r="F5092"/>
      <c r="G5092"/>
      <c r="H5092"/>
      <c r="I5092"/>
      <c r="J5092"/>
      <c r="K5092"/>
      <c r="L5092"/>
      <c r="M5092" s="2"/>
      <c r="N5092" s="2"/>
      <c r="O5092" s="2"/>
      <c r="P5092" s="2"/>
      <c r="Q5092" s="2"/>
      <c r="R5092" s="2"/>
      <c r="S5092" s="2"/>
      <c r="T5092" s="2"/>
      <c r="U5092" s="2"/>
      <c r="V5092" s="2"/>
    </row>
    <row r="5093" spans="1:22" s="127" customFormat="1" x14ac:dyDescent="0.25">
      <c r="A5093"/>
      <c r="B5093"/>
      <c r="C5093"/>
      <c r="D5093"/>
      <c r="E5093"/>
      <c r="F5093"/>
      <c r="G5093"/>
      <c r="H5093"/>
      <c r="I5093"/>
      <c r="J5093"/>
      <c r="K5093"/>
      <c r="L5093"/>
      <c r="M5093" s="2"/>
      <c r="N5093" s="2"/>
      <c r="O5093" s="2"/>
      <c r="P5093" s="2"/>
      <c r="Q5093" s="2"/>
      <c r="R5093" s="2"/>
      <c r="S5093" s="2"/>
      <c r="T5093" s="2"/>
      <c r="U5093" s="2"/>
      <c r="V5093" s="2"/>
    </row>
    <row r="5094" spans="1:22" s="127" customFormat="1" x14ac:dyDescent="0.25">
      <c r="A5094"/>
      <c r="B5094"/>
      <c r="C5094"/>
      <c r="D5094"/>
      <c r="E5094"/>
      <c r="F5094"/>
      <c r="G5094"/>
      <c r="H5094"/>
      <c r="I5094"/>
      <c r="J5094"/>
      <c r="K5094"/>
      <c r="L5094"/>
      <c r="M5094" s="2"/>
      <c r="N5094" s="2"/>
      <c r="O5094" s="2"/>
      <c r="P5094" s="2"/>
      <c r="Q5094" s="2"/>
      <c r="R5094" s="2"/>
      <c r="S5094" s="2"/>
      <c r="T5094" s="2"/>
      <c r="U5094" s="2"/>
      <c r="V5094" s="2"/>
    </row>
    <row r="5095" spans="1:22" s="127" customFormat="1" x14ac:dyDescent="0.25">
      <c r="A5095"/>
      <c r="B5095"/>
      <c r="C5095"/>
      <c r="D5095"/>
      <c r="E5095"/>
      <c r="F5095"/>
      <c r="G5095"/>
      <c r="H5095"/>
      <c r="I5095"/>
      <c r="J5095"/>
      <c r="K5095"/>
      <c r="L5095"/>
      <c r="M5095" s="2"/>
      <c r="N5095" s="2"/>
      <c r="O5095" s="2"/>
      <c r="P5095" s="2"/>
      <c r="Q5095" s="2"/>
      <c r="R5095" s="2"/>
      <c r="S5095" s="2"/>
      <c r="T5095" s="2"/>
      <c r="U5095" s="2"/>
      <c r="V5095" s="2"/>
    </row>
    <row r="5096" spans="1:22" s="127" customFormat="1" x14ac:dyDescent="0.25">
      <c r="A5096"/>
      <c r="B5096"/>
      <c r="C5096"/>
      <c r="D5096"/>
      <c r="E5096"/>
      <c r="F5096"/>
      <c r="G5096"/>
      <c r="H5096"/>
      <c r="I5096"/>
      <c r="J5096"/>
      <c r="K5096"/>
      <c r="L5096"/>
      <c r="M5096" s="2"/>
      <c r="N5096" s="2"/>
      <c r="O5096" s="2"/>
      <c r="P5096" s="2"/>
      <c r="Q5096" s="2"/>
      <c r="R5096" s="2"/>
      <c r="S5096" s="2"/>
      <c r="T5096" s="2"/>
      <c r="U5096" s="2"/>
      <c r="V5096" s="2"/>
    </row>
    <row r="5097" spans="1:22" s="127" customFormat="1" x14ac:dyDescent="0.25">
      <c r="A5097"/>
      <c r="B5097"/>
      <c r="C5097"/>
      <c r="D5097"/>
      <c r="E5097"/>
      <c r="F5097"/>
      <c r="G5097"/>
      <c r="H5097"/>
      <c r="I5097"/>
      <c r="J5097"/>
      <c r="K5097"/>
      <c r="L5097"/>
      <c r="M5097" s="2"/>
      <c r="N5097" s="2"/>
      <c r="O5097" s="2"/>
      <c r="P5097" s="2"/>
      <c r="Q5097" s="2"/>
      <c r="R5097" s="2"/>
      <c r="S5097" s="2"/>
      <c r="T5097" s="2"/>
      <c r="U5097" s="2"/>
      <c r="V5097" s="2"/>
    </row>
    <row r="5098" spans="1:22" s="127" customFormat="1" x14ac:dyDescent="0.25">
      <c r="A5098"/>
      <c r="B5098"/>
      <c r="C5098"/>
      <c r="D5098"/>
      <c r="E5098"/>
      <c r="F5098"/>
      <c r="G5098"/>
      <c r="H5098"/>
      <c r="I5098"/>
      <c r="J5098"/>
      <c r="K5098"/>
      <c r="L5098"/>
      <c r="M5098" s="2"/>
      <c r="N5098" s="2"/>
      <c r="O5098" s="2"/>
      <c r="P5098" s="2"/>
      <c r="Q5098" s="2"/>
      <c r="R5098" s="2"/>
      <c r="S5098" s="2"/>
      <c r="T5098" s="2"/>
      <c r="U5098" s="2"/>
      <c r="V5098" s="2"/>
    </row>
    <row r="5099" spans="1:22" s="127" customFormat="1" x14ac:dyDescent="0.25">
      <c r="A5099"/>
      <c r="B5099"/>
      <c r="C5099"/>
      <c r="D5099"/>
      <c r="E5099"/>
      <c r="F5099"/>
      <c r="G5099"/>
      <c r="H5099"/>
      <c r="I5099"/>
      <c r="J5099"/>
      <c r="K5099"/>
      <c r="L5099"/>
      <c r="M5099" s="2"/>
      <c r="N5099" s="2"/>
      <c r="O5099" s="2"/>
      <c r="P5099" s="2"/>
      <c r="Q5099" s="2"/>
      <c r="R5099" s="2"/>
      <c r="S5099" s="2"/>
      <c r="T5099" s="2"/>
      <c r="U5099" s="2"/>
      <c r="V5099" s="2"/>
    </row>
    <row r="5100" spans="1:22" s="127" customFormat="1" x14ac:dyDescent="0.25">
      <c r="A5100"/>
      <c r="B5100"/>
      <c r="C5100"/>
      <c r="D5100"/>
      <c r="E5100"/>
      <c r="F5100"/>
      <c r="G5100"/>
      <c r="H5100"/>
      <c r="I5100"/>
      <c r="J5100"/>
      <c r="K5100"/>
      <c r="L5100"/>
      <c r="M5100" s="2"/>
      <c r="N5100" s="2"/>
      <c r="O5100" s="2"/>
      <c r="P5100" s="2"/>
      <c r="Q5100" s="2"/>
      <c r="R5100" s="2"/>
      <c r="S5100" s="2"/>
      <c r="T5100" s="2"/>
      <c r="U5100" s="2"/>
      <c r="V5100" s="2"/>
    </row>
    <row r="5101" spans="1:22" s="127" customFormat="1" x14ac:dyDescent="0.25">
      <c r="A5101"/>
      <c r="B5101"/>
      <c r="C5101"/>
      <c r="D5101"/>
      <c r="E5101"/>
      <c r="F5101"/>
      <c r="G5101"/>
      <c r="H5101"/>
      <c r="I5101"/>
      <c r="J5101"/>
      <c r="K5101"/>
      <c r="L5101"/>
      <c r="M5101" s="2"/>
      <c r="N5101" s="2"/>
      <c r="O5101" s="2"/>
      <c r="P5101" s="2"/>
      <c r="Q5101" s="2"/>
      <c r="R5101" s="2"/>
      <c r="S5101" s="2"/>
      <c r="T5101" s="2"/>
      <c r="U5101" s="2"/>
      <c r="V5101" s="2"/>
    </row>
    <row r="5102" spans="1:22" s="127" customFormat="1" x14ac:dyDescent="0.25">
      <c r="A5102"/>
      <c r="B5102"/>
      <c r="C5102"/>
      <c r="D5102"/>
      <c r="E5102"/>
      <c r="F5102"/>
      <c r="G5102"/>
      <c r="H5102"/>
      <c r="I5102"/>
      <c r="J5102"/>
      <c r="K5102"/>
      <c r="L5102"/>
      <c r="M5102" s="2"/>
      <c r="N5102" s="2"/>
      <c r="O5102" s="2"/>
      <c r="P5102" s="2"/>
      <c r="Q5102" s="2"/>
      <c r="R5102" s="2"/>
      <c r="S5102" s="2"/>
      <c r="T5102" s="2"/>
      <c r="U5102" s="2"/>
      <c r="V5102" s="2"/>
    </row>
    <row r="5103" spans="1:22" s="127" customFormat="1" x14ac:dyDescent="0.25">
      <c r="A5103"/>
      <c r="B5103"/>
      <c r="C5103"/>
      <c r="D5103"/>
      <c r="E5103"/>
      <c r="F5103"/>
      <c r="G5103"/>
      <c r="H5103"/>
      <c r="I5103"/>
      <c r="J5103"/>
      <c r="K5103"/>
      <c r="L5103"/>
      <c r="M5103" s="2"/>
      <c r="N5103" s="2"/>
      <c r="O5103" s="2"/>
      <c r="P5103" s="2"/>
      <c r="Q5103" s="2"/>
      <c r="R5103" s="2"/>
      <c r="S5103" s="2"/>
      <c r="T5103" s="2"/>
      <c r="U5103" s="2"/>
      <c r="V5103" s="2"/>
    </row>
    <row r="5104" spans="1:22" s="127" customFormat="1" x14ac:dyDescent="0.25">
      <c r="A5104"/>
      <c r="B5104"/>
      <c r="C5104"/>
      <c r="D5104"/>
      <c r="E5104"/>
      <c r="F5104"/>
      <c r="G5104"/>
      <c r="H5104"/>
      <c r="I5104"/>
      <c r="J5104"/>
      <c r="K5104"/>
      <c r="L5104"/>
      <c r="M5104" s="2"/>
      <c r="N5104" s="2"/>
      <c r="O5104" s="2"/>
      <c r="P5104" s="2"/>
      <c r="Q5104" s="2"/>
      <c r="R5104" s="2"/>
      <c r="S5104" s="2"/>
      <c r="T5104" s="2"/>
      <c r="U5104" s="2"/>
      <c r="V5104" s="2"/>
    </row>
    <row r="5105" spans="1:22" s="127" customFormat="1" x14ac:dyDescent="0.25">
      <c r="A5105"/>
      <c r="B5105"/>
      <c r="C5105"/>
      <c r="D5105"/>
      <c r="E5105"/>
      <c r="F5105"/>
      <c r="G5105"/>
      <c r="H5105"/>
      <c r="I5105"/>
      <c r="J5105"/>
      <c r="K5105"/>
      <c r="L5105"/>
      <c r="M5105" s="2"/>
      <c r="N5105" s="2"/>
      <c r="O5105" s="2"/>
      <c r="P5105" s="2"/>
      <c r="Q5105" s="2"/>
      <c r="R5105" s="2"/>
      <c r="S5105" s="2"/>
      <c r="T5105" s="2"/>
      <c r="U5105" s="2"/>
      <c r="V5105" s="2"/>
    </row>
    <row r="5106" spans="1:22" s="127" customFormat="1" x14ac:dyDescent="0.25">
      <c r="A5106"/>
      <c r="B5106"/>
      <c r="C5106"/>
      <c r="D5106"/>
      <c r="E5106"/>
      <c r="F5106"/>
      <c r="G5106"/>
      <c r="H5106"/>
      <c r="I5106"/>
      <c r="J5106"/>
      <c r="K5106"/>
      <c r="L5106"/>
      <c r="M5106" s="2"/>
      <c r="N5106" s="2"/>
      <c r="O5106" s="2"/>
      <c r="P5106" s="2"/>
      <c r="Q5106" s="2"/>
      <c r="R5106" s="2"/>
      <c r="S5106" s="2"/>
      <c r="T5106" s="2"/>
      <c r="U5106" s="2"/>
      <c r="V5106" s="2"/>
    </row>
    <row r="5107" spans="1:22" s="127" customFormat="1" x14ac:dyDescent="0.25">
      <c r="A5107"/>
      <c r="B5107"/>
      <c r="C5107"/>
      <c r="D5107"/>
      <c r="E5107"/>
      <c r="F5107"/>
      <c r="G5107"/>
      <c r="H5107"/>
      <c r="I5107"/>
      <c r="J5107"/>
      <c r="K5107"/>
      <c r="L5107"/>
      <c r="M5107" s="2"/>
      <c r="N5107" s="2"/>
      <c r="O5107" s="2"/>
      <c r="P5107" s="2"/>
      <c r="Q5107" s="2"/>
      <c r="R5107" s="2"/>
      <c r="S5107" s="2"/>
      <c r="T5107" s="2"/>
      <c r="U5107" s="2"/>
      <c r="V5107" s="2"/>
    </row>
    <row r="5108" spans="1:22" s="127" customFormat="1" x14ac:dyDescent="0.25">
      <c r="A5108"/>
      <c r="B5108"/>
      <c r="C5108"/>
      <c r="D5108"/>
      <c r="E5108"/>
      <c r="F5108"/>
      <c r="G5108"/>
      <c r="H5108"/>
      <c r="I5108"/>
      <c r="J5108"/>
      <c r="K5108"/>
      <c r="L5108"/>
      <c r="M5108" s="2"/>
      <c r="N5108" s="2"/>
      <c r="O5108" s="2"/>
      <c r="P5108" s="2"/>
      <c r="Q5108" s="2"/>
      <c r="R5108" s="2"/>
      <c r="S5108" s="2"/>
      <c r="T5108" s="2"/>
      <c r="U5108" s="2"/>
      <c r="V5108" s="2"/>
    </row>
    <row r="5109" spans="1:22" s="127" customFormat="1" x14ac:dyDescent="0.25">
      <c r="A5109"/>
      <c r="B5109"/>
      <c r="C5109"/>
      <c r="D5109"/>
      <c r="E5109"/>
      <c r="F5109"/>
      <c r="G5109"/>
      <c r="H5109"/>
      <c r="I5109"/>
      <c r="J5109"/>
      <c r="K5109"/>
      <c r="L5109"/>
      <c r="M5109" s="2"/>
      <c r="N5109" s="2"/>
      <c r="O5109" s="2"/>
      <c r="P5109" s="2"/>
      <c r="Q5109" s="2"/>
      <c r="R5109" s="2"/>
      <c r="S5109" s="2"/>
      <c r="T5109" s="2"/>
      <c r="U5109" s="2"/>
      <c r="V5109" s="2"/>
    </row>
    <row r="5110" spans="1:22" s="127" customFormat="1" x14ac:dyDescent="0.25">
      <c r="A5110"/>
      <c r="B5110"/>
      <c r="C5110"/>
      <c r="D5110"/>
      <c r="E5110"/>
      <c r="F5110"/>
      <c r="G5110"/>
      <c r="H5110"/>
      <c r="I5110"/>
      <c r="J5110"/>
      <c r="K5110"/>
      <c r="L5110"/>
      <c r="M5110" s="2"/>
      <c r="N5110" s="2"/>
      <c r="O5110" s="2"/>
      <c r="P5110" s="2"/>
      <c r="Q5110" s="2"/>
      <c r="R5110" s="2"/>
      <c r="S5110" s="2"/>
      <c r="T5110" s="2"/>
      <c r="U5110" s="2"/>
      <c r="V5110" s="2"/>
    </row>
    <row r="5111" spans="1:22" s="127" customFormat="1" x14ac:dyDescent="0.25">
      <c r="A5111"/>
      <c r="B5111"/>
      <c r="C5111"/>
      <c r="D5111"/>
      <c r="E5111"/>
      <c r="F5111"/>
      <c r="G5111"/>
      <c r="H5111"/>
      <c r="I5111"/>
      <c r="J5111"/>
      <c r="K5111"/>
      <c r="L5111"/>
      <c r="M5111" s="2"/>
      <c r="N5111" s="2"/>
      <c r="O5111" s="2"/>
      <c r="P5111" s="2"/>
      <c r="Q5111" s="2"/>
      <c r="R5111" s="2"/>
      <c r="S5111" s="2"/>
      <c r="T5111" s="2"/>
      <c r="U5111" s="2"/>
      <c r="V5111" s="2"/>
    </row>
    <row r="5112" spans="1:22" s="127" customFormat="1" x14ac:dyDescent="0.25">
      <c r="A5112"/>
      <c r="B5112"/>
      <c r="C5112"/>
      <c r="D5112"/>
      <c r="E5112"/>
      <c r="F5112"/>
      <c r="G5112"/>
      <c r="H5112"/>
      <c r="I5112"/>
      <c r="J5112"/>
      <c r="K5112"/>
      <c r="L5112"/>
      <c r="M5112" s="2"/>
      <c r="N5112" s="2"/>
      <c r="O5112" s="2"/>
      <c r="P5112" s="2"/>
      <c r="Q5112" s="2"/>
      <c r="R5112" s="2"/>
      <c r="S5112" s="2"/>
      <c r="T5112" s="2"/>
      <c r="U5112" s="2"/>
      <c r="V5112" s="2"/>
    </row>
    <row r="5113" spans="1:22" s="127" customFormat="1" x14ac:dyDescent="0.25">
      <c r="A5113"/>
      <c r="B5113"/>
      <c r="C5113"/>
      <c r="D5113"/>
      <c r="E5113"/>
      <c r="F5113"/>
      <c r="G5113"/>
      <c r="H5113"/>
      <c r="I5113"/>
      <c r="J5113"/>
      <c r="K5113"/>
      <c r="L5113"/>
      <c r="M5113" s="2"/>
      <c r="N5113" s="2"/>
      <c r="O5113" s="2"/>
      <c r="P5113" s="2"/>
      <c r="Q5113" s="2"/>
      <c r="R5113" s="2"/>
      <c r="S5113" s="2"/>
      <c r="T5113" s="2"/>
      <c r="U5113" s="2"/>
      <c r="V5113" s="2"/>
    </row>
    <row r="5114" spans="1:22" s="127" customFormat="1" x14ac:dyDescent="0.25">
      <c r="A5114"/>
      <c r="B5114"/>
      <c r="C5114"/>
      <c r="D5114"/>
      <c r="E5114"/>
      <c r="F5114"/>
      <c r="G5114"/>
      <c r="H5114"/>
      <c r="I5114"/>
      <c r="J5114"/>
      <c r="K5114"/>
      <c r="L5114"/>
      <c r="M5114" s="2"/>
      <c r="N5114" s="2"/>
      <c r="O5114" s="2"/>
      <c r="P5114" s="2"/>
      <c r="Q5114" s="2"/>
      <c r="R5114" s="2"/>
      <c r="S5114" s="2"/>
      <c r="T5114" s="2"/>
      <c r="U5114" s="2"/>
      <c r="V5114" s="2"/>
    </row>
    <row r="5115" spans="1:22" s="127" customFormat="1" x14ac:dyDescent="0.25">
      <c r="A5115"/>
      <c r="B5115"/>
      <c r="C5115"/>
      <c r="D5115"/>
      <c r="E5115"/>
      <c r="F5115"/>
      <c r="G5115"/>
      <c r="H5115"/>
      <c r="I5115"/>
      <c r="J5115"/>
      <c r="K5115"/>
      <c r="L5115"/>
      <c r="M5115" s="2"/>
      <c r="N5115" s="2"/>
      <c r="O5115" s="2"/>
      <c r="P5115" s="2"/>
      <c r="Q5115" s="2"/>
      <c r="R5115" s="2"/>
      <c r="S5115" s="2"/>
      <c r="T5115" s="2"/>
      <c r="U5115" s="2"/>
      <c r="V5115" s="2"/>
    </row>
    <row r="5116" spans="1:22" s="127" customFormat="1" x14ac:dyDescent="0.25">
      <c r="A5116"/>
      <c r="B5116"/>
      <c r="C5116"/>
      <c r="D5116"/>
      <c r="E5116"/>
      <c r="F5116"/>
      <c r="G5116"/>
      <c r="H5116"/>
      <c r="I5116"/>
      <c r="J5116"/>
      <c r="K5116"/>
      <c r="L5116"/>
      <c r="M5116" s="2"/>
      <c r="N5116" s="2"/>
      <c r="O5116" s="2"/>
      <c r="P5116" s="2"/>
      <c r="Q5116" s="2"/>
      <c r="R5116" s="2"/>
      <c r="S5116" s="2"/>
      <c r="T5116" s="2"/>
      <c r="U5116" s="2"/>
      <c r="V5116" s="2"/>
    </row>
    <row r="5117" spans="1:22" s="127" customFormat="1" x14ac:dyDescent="0.25">
      <c r="A5117"/>
      <c r="B5117"/>
      <c r="C5117"/>
      <c r="D5117"/>
      <c r="E5117"/>
      <c r="F5117"/>
      <c r="G5117"/>
      <c r="H5117"/>
      <c r="I5117"/>
      <c r="J5117"/>
      <c r="K5117"/>
      <c r="L5117"/>
      <c r="M5117" s="2"/>
      <c r="N5117" s="2"/>
      <c r="O5117" s="2"/>
      <c r="P5117" s="2"/>
      <c r="Q5117" s="2"/>
      <c r="R5117" s="2"/>
      <c r="S5117" s="2"/>
      <c r="T5117" s="2"/>
      <c r="U5117" s="2"/>
      <c r="V5117" s="2"/>
    </row>
    <row r="5118" spans="1:22" s="127" customFormat="1" x14ac:dyDescent="0.25">
      <c r="A5118"/>
      <c r="B5118"/>
      <c r="C5118"/>
      <c r="D5118"/>
      <c r="E5118"/>
      <c r="F5118"/>
      <c r="G5118"/>
      <c r="H5118"/>
      <c r="I5118"/>
      <c r="J5118"/>
      <c r="K5118"/>
      <c r="L5118"/>
      <c r="M5118" s="2"/>
      <c r="N5118" s="2"/>
      <c r="O5118" s="2"/>
      <c r="P5118" s="2"/>
      <c r="Q5118" s="2"/>
      <c r="R5118" s="2"/>
      <c r="S5118" s="2"/>
      <c r="T5118" s="2"/>
      <c r="U5118" s="2"/>
      <c r="V5118" s="2"/>
    </row>
    <row r="5119" spans="1:22" s="127" customFormat="1" x14ac:dyDescent="0.25">
      <c r="A5119"/>
      <c r="B5119"/>
      <c r="C5119"/>
      <c r="D5119"/>
      <c r="E5119"/>
      <c r="F5119"/>
      <c r="G5119"/>
      <c r="H5119"/>
      <c r="I5119"/>
      <c r="J5119"/>
      <c r="K5119"/>
      <c r="L5119"/>
      <c r="M5119" s="2"/>
      <c r="N5119" s="2"/>
      <c r="O5119" s="2"/>
      <c r="P5119" s="2"/>
      <c r="Q5119" s="2"/>
      <c r="R5119" s="2"/>
      <c r="S5119" s="2"/>
      <c r="T5119" s="2"/>
      <c r="U5119" s="2"/>
      <c r="V5119" s="2"/>
    </row>
    <row r="5120" spans="1:22" s="127" customFormat="1" x14ac:dyDescent="0.25">
      <c r="A5120"/>
      <c r="B5120"/>
      <c r="C5120"/>
      <c r="D5120"/>
      <c r="E5120"/>
      <c r="F5120"/>
      <c r="G5120"/>
      <c r="H5120"/>
      <c r="I5120"/>
      <c r="J5120"/>
      <c r="K5120"/>
      <c r="L5120"/>
      <c r="M5120" s="2"/>
      <c r="N5120" s="2"/>
      <c r="O5120" s="2"/>
      <c r="P5120" s="2"/>
      <c r="Q5120" s="2"/>
      <c r="R5120" s="2"/>
      <c r="S5120" s="2"/>
      <c r="T5120" s="2"/>
      <c r="U5120" s="2"/>
      <c r="V5120" s="2"/>
    </row>
    <row r="5121" spans="1:22" s="127" customFormat="1" x14ac:dyDescent="0.25">
      <c r="A5121"/>
      <c r="B5121"/>
      <c r="C5121"/>
      <c r="D5121"/>
      <c r="E5121"/>
      <c r="F5121"/>
      <c r="G5121"/>
      <c r="H5121"/>
      <c r="I5121"/>
      <c r="J5121"/>
      <c r="K5121"/>
      <c r="L5121"/>
      <c r="M5121" s="2"/>
      <c r="N5121" s="2"/>
      <c r="O5121" s="2"/>
      <c r="P5121" s="2"/>
      <c r="Q5121" s="2"/>
      <c r="R5121" s="2"/>
      <c r="S5121" s="2"/>
      <c r="T5121" s="2"/>
      <c r="U5121" s="2"/>
      <c r="V5121" s="2"/>
    </row>
    <row r="5122" spans="1:22" s="127" customFormat="1" x14ac:dyDescent="0.25">
      <c r="A5122"/>
      <c r="B5122"/>
      <c r="C5122"/>
      <c r="D5122"/>
      <c r="E5122"/>
      <c r="F5122"/>
      <c r="G5122"/>
      <c r="H5122"/>
      <c r="I5122"/>
      <c r="J5122"/>
      <c r="K5122"/>
      <c r="L5122"/>
      <c r="M5122" s="2"/>
      <c r="N5122" s="2"/>
      <c r="O5122" s="2"/>
      <c r="P5122" s="2"/>
      <c r="Q5122" s="2"/>
      <c r="R5122" s="2"/>
      <c r="S5122" s="2"/>
      <c r="T5122" s="2"/>
      <c r="U5122" s="2"/>
      <c r="V5122" s="2"/>
    </row>
    <row r="5123" spans="1:22" s="127" customFormat="1" x14ac:dyDescent="0.25">
      <c r="A5123"/>
      <c r="B5123"/>
      <c r="C5123"/>
      <c r="D5123"/>
      <c r="E5123"/>
      <c r="F5123"/>
      <c r="G5123"/>
      <c r="H5123"/>
      <c r="I5123"/>
      <c r="J5123"/>
      <c r="K5123"/>
      <c r="L5123"/>
      <c r="M5123" s="2"/>
      <c r="N5123" s="2"/>
      <c r="O5123" s="2"/>
      <c r="P5123" s="2"/>
      <c r="Q5123" s="2"/>
      <c r="R5123" s="2"/>
      <c r="S5123" s="2"/>
      <c r="T5123" s="2"/>
      <c r="U5123" s="2"/>
      <c r="V5123" s="2"/>
    </row>
    <row r="5124" spans="1:22" s="127" customFormat="1" x14ac:dyDescent="0.25">
      <c r="A5124"/>
      <c r="B5124"/>
      <c r="C5124"/>
      <c r="D5124"/>
      <c r="E5124"/>
      <c r="F5124"/>
      <c r="G5124"/>
      <c r="H5124"/>
      <c r="I5124"/>
      <c r="J5124"/>
      <c r="K5124"/>
      <c r="L5124"/>
      <c r="M5124" s="2"/>
      <c r="N5124" s="2"/>
      <c r="O5124" s="2"/>
      <c r="P5124" s="2"/>
      <c r="Q5124" s="2"/>
      <c r="R5124" s="2"/>
      <c r="S5124" s="2"/>
      <c r="T5124" s="2"/>
      <c r="U5124" s="2"/>
      <c r="V5124" s="2"/>
    </row>
    <row r="5125" spans="1:22" s="127" customFormat="1" x14ac:dyDescent="0.25">
      <c r="A5125"/>
      <c r="B5125"/>
      <c r="C5125"/>
      <c r="D5125"/>
      <c r="E5125"/>
      <c r="F5125"/>
      <c r="G5125"/>
      <c r="H5125"/>
      <c r="I5125"/>
      <c r="J5125"/>
      <c r="K5125"/>
      <c r="L5125"/>
      <c r="M5125" s="2"/>
      <c r="N5125" s="2"/>
      <c r="O5125" s="2"/>
      <c r="P5125" s="2"/>
      <c r="Q5125" s="2"/>
      <c r="R5125" s="2"/>
      <c r="S5125" s="2"/>
      <c r="T5125" s="2"/>
      <c r="U5125" s="2"/>
      <c r="V5125" s="2"/>
    </row>
    <row r="5126" spans="1:22" s="127" customFormat="1" x14ac:dyDescent="0.25">
      <c r="A5126"/>
      <c r="B5126"/>
      <c r="C5126"/>
      <c r="D5126"/>
      <c r="E5126"/>
      <c r="F5126"/>
      <c r="G5126"/>
      <c r="H5126"/>
      <c r="I5126"/>
      <c r="J5126"/>
      <c r="K5126"/>
      <c r="L5126"/>
      <c r="M5126" s="2"/>
      <c r="N5126" s="2"/>
      <c r="O5126" s="2"/>
      <c r="P5126" s="2"/>
      <c r="Q5126" s="2"/>
      <c r="R5126" s="2"/>
      <c r="S5126" s="2"/>
      <c r="T5126" s="2"/>
      <c r="U5126" s="2"/>
      <c r="V5126" s="2"/>
    </row>
    <row r="5127" spans="1:22" s="127" customFormat="1" x14ac:dyDescent="0.25">
      <c r="A5127"/>
      <c r="B5127"/>
      <c r="C5127"/>
      <c r="D5127"/>
      <c r="E5127"/>
      <c r="F5127"/>
      <c r="G5127"/>
      <c r="H5127"/>
      <c r="I5127"/>
      <c r="J5127"/>
      <c r="K5127"/>
      <c r="L5127"/>
      <c r="M5127" s="2"/>
      <c r="N5127" s="2"/>
      <c r="O5127" s="2"/>
      <c r="P5127" s="2"/>
      <c r="Q5127" s="2"/>
      <c r="R5127" s="2"/>
      <c r="S5127" s="2"/>
      <c r="T5127" s="2"/>
      <c r="U5127" s="2"/>
      <c r="V5127" s="2"/>
    </row>
    <row r="5128" spans="1:22" s="127" customFormat="1" x14ac:dyDescent="0.25">
      <c r="A5128"/>
      <c r="B5128"/>
      <c r="C5128"/>
      <c r="D5128"/>
      <c r="E5128"/>
      <c r="F5128"/>
      <c r="G5128"/>
      <c r="H5128"/>
      <c r="I5128"/>
      <c r="J5128"/>
      <c r="K5128"/>
      <c r="L5128"/>
      <c r="M5128" s="2"/>
      <c r="N5128" s="2"/>
      <c r="O5128" s="2"/>
      <c r="P5128" s="2"/>
      <c r="Q5128" s="2"/>
      <c r="R5128" s="2"/>
      <c r="S5128" s="2"/>
      <c r="T5128" s="2"/>
      <c r="U5128" s="2"/>
      <c r="V5128" s="2"/>
    </row>
    <row r="5129" spans="1:22" s="127" customFormat="1" x14ac:dyDescent="0.25">
      <c r="A5129"/>
      <c r="B5129"/>
      <c r="C5129"/>
      <c r="D5129"/>
      <c r="E5129"/>
      <c r="F5129"/>
      <c r="G5129"/>
      <c r="H5129"/>
      <c r="I5129"/>
      <c r="J5129"/>
      <c r="K5129"/>
      <c r="L5129"/>
      <c r="M5129" s="2"/>
      <c r="N5129" s="2"/>
      <c r="O5129" s="2"/>
      <c r="P5129" s="2"/>
      <c r="Q5129" s="2"/>
      <c r="R5129" s="2"/>
      <c r="S5129" s="2"/>
      <c r="T5129" s="2"/>
      <c r="U5129" s="2"/>
      <c r="V5129" s="2"/>
    </row>
    <row r="5130" spans="1:22" s="127" customFormat="1" x14ac:dyDescent="0.25">
      <c r="A5130"/>
      <c r="B5130"/>
      <c r="C5130"/>
      <c r="D5130"/>
      <c r="E5130"/>
      <c r="F5130"/>
      <c r="G5130"/>
      <c r="H5130"/>
      <c r="I5130"/>
      <c r="J5130"/>
      <c r="K5130"/>
      <c r="L5130"/>
      <c r="M5130" s="2"/>
      <c r="N5130" s="2"/>
      <c r="O5130" s="2"/>
      <c r="P5130" s="2"/>
      <c r="Q5130" s="2"/>
      <c r="R5130" s="2"/>
      <c r="S5130" s="2"/>
      <c r="T5130" s="2"/>
      <c r="U5130" s="2"/>
      <c r="V5130" s="2"/>
    </row>
    <row r="5131" spans="1:22" s="127" customFormat="1" x14ac:dyDescent="0.25">
      <c r="A5131"/>
      <c r="B5131"/>
      <c r="C5131"/>
      <c r="D5131"/>
      <c r="E5131"/>
      <c r="F5131"/>
      <c r="G5131"/>
      <c r="H5131"/>
      <c r="I5131"/>
      <c r="J5131"/>
      <c r="K5131"/>
      <c r="L5131"/>
      <c r="M5131" s="2"/>
      <c r="N5131" s="2"/>
      <c r="O5131" s="2"/>
      <c r="P5131" s="2"/>
      <c r="Q5131" s="2"/>
      <c r="R5131" s="2"/>
      <c r="S5131" s="2"/>
      <c r="T5131" s="2"/>
      <c r="U5131" s="2"/>
      <c r="V5131" s="2"/>
    </row>
    <row r="5132" spans="1:22" s="127" customFormat="1" x14ac:dyDescent="0.25">
      <c r="A5132"/>
      <c r="B5132"/>
      <c r="C5132"/>
      <c r="D5132"/>
      <c r="E5132"/>
      <c r="F5132"/>
      <c r="G5132"/>
      <c r="H5132"/>
      <c r="I5132"/>
      <c r="J5132"/>
      <c r="K5132"/>
      <c r="L5132"/>
      <c r="M5132" s="2"/>
      <c r="N5132" s="2"/>
      <c r="O5132" s="2"/>
      <c r="P5132" s="2"/>
      <c r="Q5132" s="2"/>
      <c r="R5132" s="2"/>
      <c r="S5132" s="2"/>
      <c r="T5132" s="2"/>
      <c r="U5132" s="2"/>
      <c r="V5132" s="2"/>
    </row>
    <row r="5133" spans="1:22" s="127" customFormat="1" x14ac:dyDescent="0.25">
      <c r="A5133"/>
      <c r="B5133"/>
      <c r="C5133"/>
      <c r="D5133"/>
      <c r="E5133"/>
      <c r="F5133"/>
      <c r="G5133"/>
      <c r="H5133"/>
      <c r="I5133"/>
      <c r="J5133"/>
      <c r="K5133"/>
      <c r="L5133"/>
      <c r="M5133" s="2"/>
      <c r="N5133" s="2"/>
      <c r="O5133" s="2"/>
      <c r="P5133" s="2"/>
      <c r="Q5133" s="2"/>
      <c r="R5133" s="2"/>
      <c r="S5133" s="2"/>
      <c r="T5133" s="2"/>
      <c r="U5133" s="2"/>
      <c r="V5133" s="2"/>
    </row>
    <row r="5134" spans="1:22" s="127" customFormat="1" x14ac:dyDescent="0.25">
      <c r="A5134"/>
      <c r="B5134"/>
      <c r="C5134"/>
      <c r="D5134"/>
      <c r="E5134"/>
      <c r="F5134"/>
      <c r="G5134"/>
      <c r="H5134"/>
      <c r="I5134"/>
      <c r="J5134"/>
      <c r="K5134"/>
      <c r="L5134"/>
      <c r="M5134" s="2"/>
      <c r="N5134" s="2"/>
      <c r="O5134" s="2"/>
      <c r="P5134" s="2"/>
      <c r="Q5134" s="2"/>
      <c r="R5134" s="2"/>
      <c r="S5134" s="2"/>
      <c r="T5134" s="2"/>
      <c r="U5134" s="2"/>
      <c r="V5134" s="2"/>
    </row>
    <row r="5135" spans="1:22" s="127" customFormat="1" x14ac:dyDescent="0.25">
      <c r="A5135"/>
      <c r="B5135"/>
      <c r="C5135"/>
      <c r="D5135"/>
      <c r="E5135"/>
      <c r="F5135"/>
      <c r="G5135"/>
      <c r="H5135"/>
      <c r="I5135"/>
      <c r="J5135"/>
      <c r="K5135"/>
      <c r="L5135"/>
      <c r="M5135" s="2"/>
      <c r="N5135" s="2"/>
      <c r="O5135" s="2"/>
      <c r="P5135" s="2"/>
      <c r="Q5135" s="2"/>
      <c r="R5135" s="2"/>
      <c r="S5135" s="2"/>
      <c r="T5135" s="2"/>
      <c r="U5135" s="2"/>
      <c r="V5135" s="2"/>
    </row>
    <row r="5136" spans="1:22" s="127" customFormat="1" x14ac:dyDescent="0.25">
      <c r="A5136"/>
      <c r="B5136"/>
      <c r="C5136"/>
      <c r="D5136"/>
      <c r="E5136"/>
      <c r="F5136"/>
      <c r="G5136"/>
      <c r="H5136"/>
      <c r="I5136"/>
      <c r="J5136"/>
      <c r="K5136"/>
      <c r="L5136"/>
      <c r="M5136" s="2"/>
      <c r="N5136" s="2"/>
      <c r="O5136" s="2"/>
      <c r="P5136" s="2"/>
      <c r="Q5136" s="2"/>
      <c r="R5136" s="2"/>
      <c r="S5136" s="2"/>
      <c r="T5136" s="2"/>
      <c r="U5136" s="2"/>
      <c r="V5136" s="2"/>
    </row>
    <row r="5137" spans="1:22" s="127" customFormat="1" x14ac:dyDescent="0.25">
      <c r="A5137"/>
      <c r="B5137"/>
      <c r="C5137"/>
      <c r="D5137"/>
      <c r="E5137"/>
      <c r="F5137"/>
      <c r="G5137"/>
      <c r="H5137"/>
      <c r="I5137"/>
      <c r="J5137"/>
      <c r="K5137"/>
      <c r="L5137"/>
      <c r="M5137" s="2"/>
      <c r="N5137" s="2"/>
      <c r="O5137" s="2"/>
      <c r="P5137" s="2"/>
      <c r="Q5137" s="2"/>
      <c r="R5137" s="2"/>
      <c r="S5137" s="2"/>
      <c r="T5137" s="2"/>
      <c r="U5137" s="2"/>
      <c r="V5137" s="2"/>
    </row>
    <row r="5138" spans="1:22" s="127" customFormat="1" x14ac:dyDescent="0.25">
      <c r="A5138"/>
      <c r="B5138"/>
      <c r="C5138"/>
      <c r="D5138"/>
      <c r="E5138"/>
      <c r="F5138"/>
      <c r="G5138"/>
      <c r="H5138"/>
      <c r="I5138"/>
      <c r="J5138"/>
      <c r="K5138"/>
      <c r="L5138"/>
      <c r="M5138" s="2"/>
      <c r="N5138" s="2"/>
      <c r="O5138" s="2"/>
      <c r="P5138" s="2"/>
      <c r="Q5138" s="2"/>
      <c r="R5138" s="2"/>
      <c r="S5138" s="2"/>
      <c r="T5138" s="2"/>
      <c r="U5138" s="2"/>
      <c r="V5138" s="2"/>
    </row>
    <row r="5139" spans="1:22" s="127" customFormat="1" x14ac:dyDescent="0.25">
      <c r="A5139"/>
      <c r="B5139"/>
      <c r="C5139"/>
      <c r="D5139"/>
      <c r="E5139"/>
      <c r="F5139"/>
      <c r="G5139"/>
      <c r="H5139"/>
      <c r="I5139"/>
      <c r="J5139"/>
      <c r="K5139"/>
      <c r="L5139"/>
      <c r="M5139" s="2"/>
      <c r="N5139" s="2"/>
      <c r="O5139" s="2"/>
      <c r="P5139" s="2"/>
      <c r="Q5139" s="2"/>
      <c r="R5139" s="2"/>
      <c r="S5139" s="2"/>
      <c r="T5139" s="2"/>
      <c r="U5139" s="2"/>
      <c r="V5139" s="2"/>
    </row>
    <row r="5140" spans="1:22" s="127" customFormat="1" x14ac:dyDescent="0.25">
      <c r="A5140"/>
      <c r="B5140"/>
      <c r="C5140"/>
      <c r="D5140"/>
      <c r="E5140"/>
      <c r="F5140"/>
      <c r="G5140"/>
      <c r="H5140"/>
      <c r="I5140"/>
      <c r="J5140"/>
      <c r="K5140"/>
      <c r="L5140"/>
      <c r="M5140" s="2"/>
      <c r="N5140" s="2"/>
      <c r="O5140" s="2"/>
      <c r="P5140" s="2"/>
      <c r="Q5140" s="2"/>
      <c r="R5140" s="2"/>
      <c r="S5140" s="2"/>
      <c r="T5140" s="2"/>
      <c r="U5140" s="2"/>
      <c r="V5140" s="2"/>
    </row>
    <row r="5141" spans="1:22" s="127" customFormat="1" x14ac:dyDescent="0.25">
      <c r="A5141"/>
      <c r="B5141"/>
      <c r="C5141"/>
      <c r="D5141"/>
      <c r="E5141"/>
      <c r="F5141"/>
      <c r="G5141"/>
      <c r="H5141"/>
      <c r="I5141"/>
      <c r="J5141"/>
      <c r="K5141"/>
      <c r="L5141"/>
      <c r="M5141" s="2"/>
      <c r="N5141" s="2"/>
      <c r="O5141" s="2"/>
      <c r="P5141" s="2"/>
      <c r="Q5141" s="2"/>
      <c r="R5141" s="2"/>
      <c r="S5141" s="2"/>
      <c r="T5141" s="2"/>
      <c r="U5141" s="2"/>
      <c r="V5141" s="2"/>
    </row>
    <row r="5142" spans="1:22" s="127" customFormat="1" x14ac:dyDescent="0.25">
      <c r="A5142"/>
      <c r="B5142"/>
      <c r="C5142"/>
      <c r="D5142"/>
      <c r="E5142"/>
      <c r="F5142"/>
      <c r="G5142"/>
      <c r="H5142"/>
      <c r="I5142"/>
      <c r="J5142"/>
      <c r="K5142"/>
      <c r="L5142"/>
      <c r="M5142" s="2"/>
      <c r="N5142" s="2"/>
      <c r="O5142" s="2"/>
      <c r="P5142" s="2"/>
      <c r="Q5142" s="2"/>
      <c r="R5142" s="2"/>
      <c r="S5142" s="2"/>
      <c r="T5142" s="2"/>
      <c r="U5142" s="2"/>
      <c r="V5142" s="2"/>
    </row>
    <row r="5143" spans="1:22" s="127" customFormat="1" x14ac:dyDescent="0.25">
      <c r="A5143"/>
      <c r="B5143"/>
      <c r="C5143"/>
      <c r="D5143"/>
      <c r="E5143"/>
      <c r="F5143"/>
      <c r="G5143"/>
      <c r="H5143"/>
      <c r="I5143"/>
      <c r="J5143"/>
      <c r="K5143"/>
      <c r="L5143"/>
      <c r="M5143" s="2"/>
      <c r="N5143" s="2"/>
      <c r="O5143" s="2"/>
      <c r="P5143" s="2"/>
      <c r="Q5143" s="2"/>
      <c r="R5143" s="2"/>
      <c r="S5143" s="2"/>
      <c r="T5143" s="2"/>
      <c r="U5143" s="2"/>
      <c r="V5143" s="2"/>
    </row>
    <row r="5144" spans="1:22" s="127" customFormat="1" x14ac:dyDescent="0.25">
      <c r="A5144"/>
      <c r="B5144"/>
      <c r="C5144"/>
      <c r="D5144"/>
      <c r="E5144"/>
      <c r="F5144"/>
      <c r="G5144"/>
      <c r="H5144"/>
      <c r="I5144"/>
      <c r="J5144"/>
      <c r="K5144"/>
      <c r="L5144"/>
      <c r="M5144" s="2"/>
      <c r="N5144" s="2"/>
      <c r="O5144" s="2"/>
      <c r="P5144" s="2"/>
      <c r="Q5144" s="2"/>
      <c r="R5144" s="2"/>
      <c r="S5144" s="2"/>
      <c r="T5144" s="2"/>
      <c r="U5144" s="2"/>
      <c r="V5144" s="2"/>
    </row>
    <row r="5145" spans="1:22" s="127" customFormat="1" x14ac:dyDescent="0.25">
      <c r="A5145"/>
      <c r="B5145"/>
      <c r="C5145"/>
      <c r="D5145"/>
      <c r="E5145"/>
      <c r="F5145"/>
      <c r="G5145"/>
      <c r="H5145"/>
      <c r="I5145"/>
      <c r="J5145"/>
      <c r="K5145"/>
      <c r="L5145"/>
      <c r="M5145" s="2"/>
      <c r="N5145" s="2"/>
      <c r="O5145" s="2"/>
      <c r="P5145" s="2"/>
      <c r="Q5145" s="2"/>
      <c r="R5145" s="2"/>
      <c r="S5145" s="2"/>
      <c r="T5145" s="2"/>
      <c r="U5145" s="2"/>
      <c r="V5145" s="2"/>
    </row>
    <row r="5146" spans="1:22" s="127" customFormat="1" x14ac:dyDescent="0.25">
      <c r="A5146"/>
      <c r="B5146"/>
      <c r="C5146"/>
      <c r="D5146"/>
      <c r="E5146"/>
      <c r="F5146"/>
      <c r="G5146"/>
      <c r="H5146"/>
      <c r="I5146"/>
      <c r="J5146"/>
      <c r="K5146"/>
      <c r="L5146"/>
      <c r="M5146" s="2"/>
      <c r="N5146" s="2"/>
      <c r="O5146" s="2"/>
      <c r="P5146" s="2"/>
      <c r="Q5146" s="2"/>
      <c r="R5146" s="2"/>
      <c r="S5146" s="2"/>
      <c r="T5146" s="2"/>
      <c r="U5146" s="2"/>
      <c r="V5146" s="2"/>
    </row>
    <row r="5147" spans="1:22" s="127" customFormat="1" x14ac:dyDescent="0.25">
      <c r="A5147"/>
      <c r="B5147"/>
      <c r="C5147"/>
      <c r="D5147"/>
      <c r="E5147"/>
      <c r="F5147"/>
      <c r="G5147"/>
      <c r="H5147"/>
      <c r="I5147"/>
      <c r="J5147"/>
      <c r="K5147"/>
      <c r="L5147"/>
      <c r="M5147" s="2"/>
      <c r="N5147" s="2"/>
      <c r="O5147" s="2"/>
      <c r="P5147" s="2"/>
      <c r="Q5147" s="2"/>
      <c r="R5147" s="2"/>
      <c r="S5147" s="2"/>
      <c r="T5147" s="2"/>
      <c r="U5147" s="2"/>
      <c r="V5147" s="2"/>
    </row>
    <row r="5148" spans="1:22" s="127" customFormat="1" x14ac:dyDescent="0.25">
      <c r="A5148"/>
      <c r="B5148"/>
      <c r="C5148"/>
      <c r="D5148"/>
      <c r="E5148"/>
      <c r="F5148"/>
      <c r="G5148"/>
      <c r="H5148"/>
      <c r="I5148"/>
      <c r="J5148"/>
      <c r="K5148"/>
      <c r="L5148"/>
      <c r="M5148" s="2"/>
      <c r="N5148" s="2"/>
      <c r="O5148" s="2"/>
      <c r="P5148" s="2"/>
      <c r="Q5148" s="2"/>
      <c r="R5148" s="2"/>
      <c r="S5148" s="2"/>
      <c r="T5148" s="2"/>
      <c r="U5148" s="2"/>
      <c r="V5148" s="2"/>
    </row>
    <row r="5149" spans="1:22" s="127" customFormat="1" x14ac:dyDescent="0.25">
      <c r="A5149"/>
      <c r="B5149"/>
      <c r="C5149"/>
      <c r="D5149"/>
      <c r="E5149"/>
      <c r="F5149"/>
      <c r="G5149"/>
      <c r="H5149"/>
      <c r="I5149"/>
      <c r="J5149"/>
      <c r="K5149"/>
      <c r="L5149"/>
      <c r="M5149" s="2"/>
      <c r="N5149" s="2"/>
      <c r="O5149" s="2"/>
      <c r="P5149" s="2"/>
      <c r="Q5149" s="2"/>
      <c r="R5149" s="2"/>
      <c r="S5149" s="2"/>
      <c r="T5149" s="2"/>
      <c r="U5149" s="2"/>
      <c r="V5149" s="2"/>
    </row>
    <row r="5150" spans="1:22" s="127" customFormat="1" x14ac:dyDescent="0.25">
      <c r="A5150"/>
      <c r="B5150"/>
      <c r="C5150"/>
      <c r="D5150"/>
      <c r="E5150"/>
      <c r="F5150"/>
      <c r="G5150"/>
      <c r="H5150"/>
      <c r="I5150"/>
      <c r="J5150"/>
      <c r="K5150"/>
      <c r="L5150"/>
      <c r="M5150" s="2"/>
      <c r="N5150" s="2"/>
      <c r="O5150" s="2"/>
      <c r="P5150" s="2"/>
      <c r="Q5150" s="2"/>
      <c r="R5150" s="2"/>
      <c r="S5150" s="2"/>
      <c r="T5150" s="2"/>
      <c r="U5150" s="2"/>
      <c r="V5150" s="2"/>
    </row>
    <row r="5151" spans="1:22" s="127" customFormat="1" x14ac:dyDescent="0.25">
      <c r="A5151"/>
      <c r="B5151"/>
      <c r="C5151"/>
      <c r="D5151"/>
      <c r="E5151"/>
      <c r="F5151"/>
      <c r="G5151"/>
      <c r="H5151"/>
      <c r="I5151"/>
      <c r="J5151"/>
      <c r="K5151"/>
      <c r="L5151"/>
      <c r="M5151" s="2"/>
      <c r="N5151" s="2"/>
      <c r="O5151" s="2"/>
      <c r="P5151" s="2"/>
      <c r="Q5151" s="2"/>
      <c r="R5151" s="2"/>
      <c r="S5151" s="2"/>
      <c r="T5151" s="2"/>
      <c r="U5151" s="2"/>
      <c r="V5151" s="2"/>
    </row>
    <row r="5152" spans="1:22" s="127" customFormat="1" x14ac:dyDescent="0.25">
      <c r="A5152"/>
      <c r="B5152"/>
      <c r="C5152"/>
      <c r="D5152"/>
      <c r="E5152"/>
      <c r="F5152"/>
      <c r="G5152"/>
      <c r="H5152"/>
      <c r="I5152"/>
      <c r="J5152"/>
      <c r="K5152"/>
      <c r="L5152"/>
      <c r="M5152" s="2"/>
      <c r="N5152" s="2"/>
      <c r="O5152" s="2"/>
      <c r="P5152" s="2"/>
      <c r="Q5152" s="2"/>
      <c r="R5152" s="2"/>
      <c r="S5152" s="2"/>
      <c r="T5152" s="2"/>
      <c r="U5152" s="2"/>
      <c r="V5152" s="2"/>
    </row>
    <row r="5153" spans="1:22" s="127" customFormat="1" x14ac:dyDescent="0.25">
      <c r="A5153"/>
      <c r="B5153"/>
      <c r="C5153"/>
      <c r="D5153"/>
      <c r="E5153"/>
      <c r="F5153"/>
      <c r="G5153"/>
      <c r="H5153"/>
      <c r="I5153"/>
      <c r="J5153"/>
      <c r="K5153"/>
      <c r="L5153"/>
      <c r="M5153" s="2"/>
      <c r="N5153" s="2"/>
      <c r="O5153" s="2"/>
      <c r="P5153" s="2"/>
      <c r="Q5153" s="2"/>
      <c r="R5153" s="2"/>
      <c r="S5153" s="2"/>
      <c r="T5153" s="2"/>
      <c r="U5153" s="2"/>
      <c r="V5153" s="2"/>
    </row>
    <row r="5154" spans="1:22" s="127" customFormat="1" x14ac:dyDescent="0.25">
      <c r="A5154"/>
      <c r="B5154"/>
      <c r="C5154"/>
      <c r="D5154"/>
      <c r="E5154"/>
      <c r="F5154"/>
      <c r="G5154"/>
      <c r="H5154"/>
      <c r="I5154"/>
      <c r="J5154"/>
      <c r="K5154"/>
      <c r="L5154"/>
      <c r="M5154" s="2"/>
      <c r="N5154" s="2"/>
      <c r="O5154" s="2"/>
      <c r="P5154" s="2"/>
      <c r="Q5154" s="2"/>
      <c r="R5154" s="2"/>
      <c r="S5154" s="2"/>
      <c r="T5154" s="2"/>
      <c r="U5154" s="2"/>
      <c r="V5154" s="2"/>
    </row>
    <row r="5155" spans="1:22" s="127" customFormat="1" x14ac:dyDescent="0.25">
      <c r="A5155"/>
      <c r="B5155"/>
      <c r="C5155"/>
      <c r="D5155"/>
      <c r="E5155"/>
      <c r="F5155"/>
      <c r="G5155"/>
      <c r="H5155"/>
      <c r="I5155"/>
      <c r="J5155"/>
      <c r="K5155"/>
      <c r="L5155"/>
      <c r="M5155" s="2"/>
      <c r="N5155" s="2"/>
      <c r="O5155" s="2"/>
      <c r="P5155" s="2"/>
      <c r="Q5155" s="2"/>
      <c r="R5155" s="2"/>
      <c r="S5155" s="2"/>
      <c r="T5155" s="2"/>
      <c r="U5155" s="2"/>
      <c r="V5155" s="2"/>
    </row>
    <row r="5156" spans="1:22" s="127" customFormat="1" x14ac:dyDescent="0.25">
      <c r="A5156"/>
      <c r="B5156"/>
      <c r="C5156"/>
      <c r="D5156"/>
      <c r="E5156"/>
      <c r="F5156"/>
      <c r="G5156"/>
      <c r="H5156"/>
      <c r="I5156"/>
      <c r="J5156"/>
      <c r="K5156"/>
      <c r="L5156"/>
      <c r="M5156" s="2"/>
      <c r="N5156" s="2"/>
      <c r="O5156" s="2"/>
      <c r="P5156" s="2"/>
      <c r="Q5156" s="2"/>
      <c r="R5156" s="2"/>
      <c r="S5156" s="2"/>
      <c r="T5156" s="2"/>
      <c r="U5156" s="2"/>
      <c r="V5156" s="2"/>
    </row>
    <row r="5157" spans="1:22" s="127" customFormat="1" x14ac:dyDescent="0.25">
      <c r="A5157"/>
      <c r="B5157"/>
      <c r="C5157"/>
      <c r="D5157"/>
      <c r="E5157"/>
      <c r="F5157"/>
      <c r="G5157"/>
      <c r="H5157"/>
      <c r="I5157"/>
      <c r="J5157"/>
      <c r="K5157"/>
      <c r="L5157"/>
      <c r="M5157" s="2"/>
      <c r="N5157" s="2"/>
      <c r="O5157" s="2"/>
      <c r="P5157" s="2"/>
      <c r="Q5157" s="2"/>
      <c r="R5157" s="2"/>
      <c r="S5157" s="2"/>
      <c r="T5157" s="2"/>
      <c r="U5157" s="2"/>
      <c r="V5157" s="2"/>
    </row>
    <row r="5158" spans="1:22" s="127" customFormat="1" x14ac:dyDescent="0.25">
      <c r="A5158"/>
      <c r="B5158"/>
      <c r="C5158"/>
      <c r="D5158"/>
      <c r="E5158"/>
      <c r="F5158"/>
      <c r="G5158"/>
      <c r="H5158"/>
      <c r="I5158"/>
      <c r="J5158"/>
      <c r="K5158"/>
      <c r="L5158"/>
      <c r="M5158" s="2"/>
      <c r="N5158" s="2"/>
      <c r="O5158" s="2"/>
      <c r="P5158" s="2"/>
      <c r="Q5158" s="2"/>
      <c r="R5158" s="2"/>
      <c r="S5158" s="2"/>
      <c r="T5158" s="2"/>
      <c r="U5158" s="2"/>
      <c r="V5158" s="2"/>
    </row>
    <row r="5159" spans="1:22" s="127" customFormat="1" x14ac:dyDescent="0.25">
      <c r="A5159"/>
      <c r="B5159"/>
      <c r="C5159"/>
      <c r="D5159"/>
      <c r="E5159"/>
      <c r="F5159"/>
      <c r="G5159"/>
      <c r="H5159"/>
      <c r="I5159"/>
      <c r="J5159"/>
      <c r="K5159"/>
      <c r="L5159"/>
      <c r="M5159" s="2"/>
      <c r="N5159" s="2"/>
      <c r="O5159" s="2"/>
      <c r="P5159" s="2"/>
      <c r="Q5159" s="2"/>
      <c r="R5159" s="2"/>
      <c r="S5159" s="2"/>
      <c r="T5159" s="2"/>
      <c r="U5159" s="2"/>
      <c r="V5159" s="2"/>
    </row>
    <row r="5160" spans="1:22" s="127" customFormat="1" x14ac:dyDescent="0.25">
      <c r="A5160"/>
      <c r="B5160"/>
      <c r="C5160"/>
      <c r="D5160"/>
      <c r="E5160"/>
      <c r="F5160"/>
      <c r="G5160"/>
      <c r="H5160"/>
      <c r="I5160"/>
      <c r="J5160"/>
      <c r="K5160"/>
      <c r="L5160"/>
      <c r="M5160" s="2"/>
      <c r="N5160" s="2"/>
      <c r="O5160" s="2"/>
      <c r="P5160" s="2"/>
      <c r="Q5160" s="2"/>
      <c r="R5160" s="2"/>
      <c r="S5160" s="2"/>
      <c r="T5160" s="2"/>
      <c r="U5160" s="2"/>
      <c r="V5160" s="2"/>
    </row>
    <row r="5161" spans="1:22" s="127" customFormat="1" x14ac:dyDescent="0.25">
      <c r="A5161"/>
      <c r="B5161"/>
      <c r="C5161"/>
      <c r="D5161"/>
      <c r="E5161"/>
      <c r="F5161"/>
      <c r="G5161"/>
      <c r="H5161"/>
      <c r="I5161"/>
      <c r="J5161"/>
      <c r="K5161"/>
      <c r="L5161"/>
      <c r="M5161" s="2"/>
      <c r="N5161" s="2"/>
      <c r="O5161" s="2"/>
      <c r="P5161" s="2"/>
      <c r="Q5161" s="2"/>
      <c r="R5161" s="2"/>
      <c r="S5161" s="2"/>
      <c r="T5161" s="2"/>
      <c r="U5161" s="2"/>
      <c r="V5161" s="2"/>
    </row>
    <row r="5162" spans="1:22" s="127" customFormat="1" x14ac:dyDescent="0.25">
      <c r="A5162"/>
      <c r="B5162"/>
      <c r="C5162"/>
      <c r="D5162"/>
      <c r="E5162"/>
      <c r="F5162"/>
      <c r="G5162"/>
      <c r="H5162"/>
      <c r="I5162"/>
      <c r="J5162"/>
      <c r="K5162"/>
      <c r="L5162"/>
      <c r="M5162" s="2"/>
      <c r="N5162" s="2"/>
      <c r="O5162" s="2"/>
      <c r="P5162" s="2"/>
      <c r="Q5162" s="2"/>
      <c r="R5162" s="2"/>
      <c r="S5162" s="2"/>
      <c r="T5162" s="2"/>
      <c r="U5162" s="2"/>
      <c r="V5162" s="2"/>
    </row>
    <row r="5163" spans="1:22" s="127" customFormat="1" x14ac:dyDescent="0.25">
      <c r="A5163"/>
      <c r="B5163"/>
      <c r="C5163"/>
      <c r="D5163"/>
      <c r="E5163"/>
      <c r="F5163"/>
      <c r="G5163"/>
      <c r="H5163"/>
      <c r="I5163"/>
      <c r="J5163"/>
      <c r="K5163"/>
      <c r="L5163"/>
      <c r="M5163" s="2"/>
      <c r="N5163" s="2"/>
      <c r="O5163" s="2"/>
      <c r="P5163" s="2"/>
      <c r="Q5163" s="2"/>
      <c r="R5163" s="2"/>
      <c r="S5163" s="2"/>
      <c r="T5163" s="2"/>
      <c r="U5163" s="2"/>
      <c r="V5163" s="2"/>
    </row>
    <row r="5164" spans="1:22" s="127" customFormat="1" x14ac:dyDescent="0.25">
      <c r="A5164"/>
      <c r="B5164"/>
      <c r="C5164"/>
      <c r="D5164"/>
      <c r="E5164"/>
      <c r="F5164"/>
      <c r="G5164"/>
      <c r="H5164"/>
      <c r="I5164"/>
      <c r="J5164"/>
      <c r="K5164"/>
      <c r="L5164"/>
      <c r="M5164" s="2"/>
      <c r="N5164" s="2"/>
      <c r="O5164" s="2"/>
      <c r="P5164" s="2"/>
      <c r="Q5164" s="2"/>
      <c r="R5164" s="2"/>
      <c r="S5164" s="2"/>
      <c r="T5164" s="2"/>
      <c r="U5164" s="2"/>
      <c r="V5164" s="2"/>
    </row>
    <row r="5165" spans="1:22" s="127" customFormat="1" x14ac:dyDescent="0.25">
      <c r="A5165"/>
      <c r="B5165"/>
      <c r="C5165"/>
      <c r="D5165"/>
      <c r="E5165"/>
      <c r="F5165"/>
      <c r="G5165"/>
      <c r="H5165"/>
      <c r="I5165"/>
      <c r="J5165"/>
      <c r="K5165"/>
      <c r="L5165"/>
      <c r="M5165" s="2"/>
      <c r="N5165" s="2"/>
      <c r="O5165" s="2"/>
      <c r="P5165" s="2"/>
      <c r="Q5165" s="2"/>
      <c r="R5165" s="2"/>
      <c r="S5165" s="2"/>
      <c r="T5165" s="2"/>
      <c r="U5165" s="2"/>
      <c r="V5165" s="2"/>
    </row>
    <row r="5166" spans="1:22" s="127" customFormat="1" x14ac:dyDescent="0.25">
      <c r="A5166"/>
      <c r="B5166"/>
      <c r="C5166"/>
      <c r="D5166"/>
      <c r="E5166"/>
      <c r="F5166"/>
      <c r="G5166"/>
      <c r="H5166"/>
      <c r="I5166"/>
      <c r="J5166"/>
      <c r="K5166"/>
      <c r="L5166"/>
      <c r="M5166" s="2"/>
      <c r="N5166" s="2"/>
      <c r="O5166" s="2"/>
      <c r="P5166" s="2"/>
      <c r="Q5166" s="2"/>
      <c r="R5166" s="2"/>
      <c r="S5166" s="2"/>
      <c r="T5166" s="2"/>
      <c r="U5166" s="2"/>
      <c r="V5166" s="2"/>
    </row>
    <row r="5167" spans="1:22" s="127" customFormat="1" x14ac:dyDescent="0.25">
      <c r="A5167"/>
      <c r="B5167"/>
      <c r="C5167"/>
      <c r="D5167"/>
      <c r="E5167"/>
      <c r="F5167"/>
      <c r="G5167"/>
      <c r="H5167"/>
      <c r="I5167"/>
      <c r="J5167"/>
      <c r="K5167"/>
      <c r="L5167"/>
      <c r="M5167" s="2"/>
      <c r="N5167" s="2"/>
      <c r="O5167" s="2"/>
      <c r="P5167" s="2"/>
      <c r="Q5167" s="2"/>
      <c r="R5167" s="2"/>
      <c r="S5167" s="2"/>
      <c r="T5167" s="2"/>
      <c r="U5167" s="2"/>
      <c r="V5167" s="2"/>
    </row>
    <row r="5168" spans="1:22" s="127" customFormat="1" x14ac:dyDescent="0.25">
      <c r="A5168"/>
      <c r="B5168"/>
      <c r="C5168"/>
      <c r="D5168"/>
      <c r="E5168"/>
      <c r="F5168"/>
      <c r="G5168"/>
      <c r="H5168"/>
      <c r="I5168"/>
      <c r="J5168"/>
      <c r="K5168"/>
      <c r="L5168"/>
      <c r="M5168" s="2"/>
      <c r="N5168" s="2"/>
      <c r="O5168" s="2"/>
      <c r="P5168" s="2"/>
      <c r="Q5168" s="2"/>
      <c r="R5168" s="2"/>
      <c r="S5168" s="2"/>
      <c r="T5168" s="2"/>
      <c r="U5168" s="2"/>
      <c r="V5168" s="2"/>
    </row>
    <row r="5169" spans="1:22" s="127" customFormat="1" x14ac:dyDescent="0.25">
      <c r="A5169"/>
      <c r="B5169"/>
      <c r="C5169"/>
      <c r="D5169"/>
      <c r="E5169"/>
      <c r="F5169"/>
      <c r="G5169"/>
      <c r="H5169"/>
      <c r="I5169"/>
      <c r="J5169"/>
      <c r="K5169"/>
      <c r="L5169"/>
      <c r="M5169" s="2"/>
      <c r="N5169" s="2"/>
      <c r="O5169" s="2"/>
      <c r="P5169" s="2"/>
      <c r="Q5169" s="2"/>
      <c r="R5169" s="2"/>
      <c r="S5169" s="2"/>
      <c r="T5169" s="2"/>
      <c r="U5169" s="2"/>
      <c r="V5169" s="2"/>
    </row>
    <row r="5170" spans="1:22" s="127" customFormat="1" x14ac:dyDescent="0.25">
      <c r="A5170"/>
      <c r="B5170"/>
      <c r="C5170"/>
      <c r="D5170"/>
      <c r="E5170"/>
      <c r="F5170"/>
      <c r="G5170"/>
      <c r="H5170"/>
      <c r="I5170"/>
      <c r="J5170"/>
      <c r="K5170"/>
      <c r="L5170"/>
      <c r="M5170" s="2"/>
      <c r="N5170" s="2"/>
      <c r="O5170" s="2"/>
      <c r="P5170" s="2"/>
      <c r="Q5170" s="2"/>
      <c r="R5170" s="2"/>
      <c r="S5170" s="2"/>
      <c r="T5170" s="2"/>
      <c r="U5170" s="2"/>
      <c r="V5170" s="2"/>
    </row>
    <row r="5171" spans="1:22" s="127" customFormat="1" x14ac:dyDescent="0.25">
      <c r="A5171"/>
      <c r="B5171"/>
      <c r="C5171"/>
      <c r="D5171"/>
      <c r="E5171"/>
      <c r="F5171"/>
      <c r="G5171"/>
      <c r="H5171"/>
      <c r="I5171"/>
      <c r="J5171"/>
      <c r="K5171"/>
      <c r="L5171"/>
      <c r="M5171" s="2"/>
      <c r="N5171" s="2"/>
      <c r="O5171" s="2"/>
      <c r="P5171" s="2"/>
      <c r="Q5171" s="2"/>
      <c r="R5171" s="2"/>
      <c r="S5171" s="2"/>
      <c r="T5171" s="2"/>
      <c r="U5171" s="2"/>
      <c r="V5171" s="2"/>
    </row>
    <row r="5172" spans="1:22" s="127" customFormat="1" x14ac:dyDescent="0.25">
      <c r="A5172"/>
      <c r="B5172"/>
      <c r="C5172"/>
      <c r="D5172"/>
      <c r="E5172"/>
      <c r="F5172"/>
      <c r="G5172"/>
      <c r="H5172"/>
      <c r="I5172"/>
      <c r="J5172"/>
      <c r="K5172"/>
      <c r="L5172"/>
      <c r="M5172" s="2"/>
      <c r="N5172" s="2"/>
      <c r="O5172" s="2"/>
      <c r="P5172" s="2"/>
      <c r="Q5172" s="2"/>
      <c r="R5172" s="2"/>
      <c r="S5172" s="2"/>
      <c r="T5172" s="2"/>
      <c r="U5172" s="2"/>
      <c r="V5172" s="2"/>
    </row>
    <row r="5173" spans="1:22" s="127" customFormat="1" x14ac:dyDescent="0.25">
      <c r="A5173"/>
      <c r="B5173"/>
      <c r="C5173"/>
      <c r="D5173"/>
      <c r="E5173"/>
      <c r="F5173"/>
      <c r="G5173"/>
      <c r="H5173"/>
      <c r="I5173"/>
      <c r="J5173"/>
      <c r="K5173"/>
      <c r="L5173"/>
      <c r="M5173" s="2"/>
      <c r="N5173" s="2"/>
      <c r="O5173" s="2"/>
      <c r="P5173" s="2"/>
      <c r="Q5173" s="2"/>
      <c r="R5173" s="2"/>
      <c r="S5173" s="2"/>
      <c r="T5173" s="2"/>
      <c r="U5173" s="2"/>
      <c r="V5173" s="2"/>
    </row>
    <row r="5174" spans="1:22" s="127" customFormat="1" x14ac:dyDescent="0.25">
      <c r="A5174"/>
      <c r="B5174"/>
      <c r="C5174"/>
      <c r="D5174"/>
      <c r="E5174"/>
      <c r="F5174"/>
      <c r="G5174"/>
      <c r="H5174"/>
      <c r="I5174"/>
      <c r="J5174"/>
      <c r="K5174"/>
      <c r="L5174"/>
      <c r="M5174" s="2"/>
      <c r="N5174" s="2"/>
      <c r="O5174" s="2"/>
      <c r="P5174" s="2"/>
      <c r="Q5174" s="2"/>
      <c r="R5174" s="2"/>
      <c r="S5174" s="2"/>
      <c r="T5174" s="2"/>
      <c r="U5174" s="2"/>
      <c r="V5174" s="2"/>
    </row>
    <row r="5175" spans="1:22" s="127" customFormat="1" x14ac:dyDescent="0.25">
      <c r="A5175"/>
      <c r="B5175"/>
      <c r="C5175"/>
      <c r="D5175"/>
      <c r="E5175"/>
      <c r="F5175"/>
      <c r="G5175"/>
      <c r="H5175"/>
      <c r="I5175"/>
      <c r="J5175"/>
      <c r="K5175"/>
      <c r="L5175"/>
      <c r="M5175" s="2"/>
      <c r="N5175" s="2"/>
      <c r="O5175" s="2"/>
      <c r="P5175" s="2"/>
      <c r="Q5175" s="2"/>
      <c r="R5175" s="2"/>
      <c r="S5175" s="2"/>
      <c r="T5175" s="2"/>
      <c r="U5175" s="2"/>
      <c r="V5175" s="2"/>
    </row>
    <row r="5176" spans="1:22" s="127" customFormat="1" x14ac:dyDescent="0.25">
      <c r="A5176"/>
      <c r="B5176"/>
      <c r="C5176"/>
      <c r="D5176"/>
      <c r="E5176"/>
      <c r="F5176"/>
      <c r="G5176"/>
      <c r="H5176"/>
      <c r="I5176"/>
      <c r="J5176"/>
      <c r="K5176"/>
      <c r="L5176"/>
      <c r="M5176" s="2"/>
      <c r="N5176" s="2"/>
      <c r="O5176" s="2"/>
      <c r="P5176" s="2"/>
      <c r="Q5176" s="2"/>
      <c r="R5176" s="2"/>
      <c r="S5176" s="2"/>
      <c r="T5176" s="2"/>
      <c r="U5176" s="2"/>
      <c r="V5176" s="2"/>
    </row>
    <row r="5177" spans="1:22" s="127" customFormat="1" x14ac:dyDescent="0.25">
      <c r="A5177"/>
      <c r="B5177"/>
      <c r="C5177"/>
      <c r="D5177"/>
      <c r="E5177"/>
      <c r="F5177"/>
      <c r="G5177"/>
      <c r="H5177"/>
      <c r="I5177"/>
      <c r="J5177"/>
      <c r="K5177"/>
      <c r="L5177"/>
      <c r="M5177" s="2"/>
      <c r="N5177" s="2"/>
      <c r="O5177" s="2"/>
      <c r="P5177" s="2"/>
      <c r="Q5177" s="2"/>
      <c r="R5177" s="2"/>
      <c r="S5177" s="2"/>
      <c r="T5177" s="2"/>
      <c r="U5177" s="2"/>
      <c r="V5177" s="2"/>
    </row>
    <row r="5178" spans="1:22" s="127" customFormat="1" x14ac:dyDescent="0.25">
      <c r="A5178"/>
      <c r="B5178"/>
      <c r="C5178"/>
      <c r="D5178"/>
      <c r="E5178"/>
      <c r="F5178"/>
      <c r="G5178"/>
      <c r="H5178"/>
      <c r="I5178"/>
      <c r="J5178"/>
      <c r="K5178"/>
      <c r="L5178"/>
      <c r="M5178" s="2"/>
      <c r="N5178" s="2"/>
      <c r="O5178" s="2"/>
      <c r="P5178" s="2"/>
      <c r="Q5178" s="2"/>
      <c r="R5178" s="2"/>
      <c r="S5178" s="2"/>
      <c r="T5178" s="2"/>
      <c r="U5178" s="2"/>
      <c r="V5178" s="2"/>
    </row>
    <row r="5179" spans="1:22" s="127" customFormat="1" x14ac:dyDescent="0.25">
      <c r="A5179"/>
      <c r="B5179"/>
      <c r="C5179"/>
      <c r="D5179"/>
      <c r="E5179"/>
      <c r="F5179"/>
      <c r="G5179"/>
      <c r="H5179"/>
      <c r="I5179"/>
      <c r="J5179"/>
      <c r="K5179"/>
      <c r="L5179"/>
      <c r="M5179" s="2"/>
      <c r="N5179" s="2"/>
      <c r="O5179" s="2"/>
      <c r="P5179" s="2"/>
      <c r="Q5179" s="2"/>
      <c r="R5179" s="2"/>
      <c r="S5179" s="2"/>
      <c r="T5179" s="2"/>
      <c r="U5179" s="2"/>
      <c r="V5179" s="2"/>
    </row>
    <row r="5180" spans="1:22" s="127" customFormat="1" x14ac:dyDescent="0.25">
      <c r="A5180"/>
      <c r="B5180"/>
      <c r="C5180"/>
      <c r="D5180"/>
      <c r="E5180"/>
      <c r="F5180"/>
      <c r="G5180"/>
      <c r="H5180"/>
      <c r="I5180"/>
      <c r="J5180"/>
      <c r="K5180"/>
      <c r="L5180"/>
      <c r="M5180" s="2"/>
      <c r="N5180" s="2"/>
      <c r="O5180" s="2"/>
      <c r="P5180" s="2"/>
      <c r="Q5180" s="2"/>
      <c r="R5180" s="2"/>
      <c r="S5180" s="2"/>
      <c r="T5180" s="2"/>
      <c r="U5180" s="2"/>
      <c r="V5180" s="2"/>
    </row>
    <row r="5181" spans="1:22" s="127" customFormat="1" x14ac:dyDescent="0.25">
      <c r="A5181"/>
      <c r="B5181"/>
      <c r="C5181"/>
      <c r="D5181"/>
      <c r="E5181"/>
      <c r="F5181"/>
      <c r="G5181"/>
      <c r="H5181"/>
      <c r="I5181"/>
      <c r="J5181"/>
      <c r="K5181"/>
      <c r="L5181"/>
      <c r="M5181" s="2"/>
      <c r="N5181" s="2"/>
      <c r="O5181" s="2"/>
      <c r="P5181" s="2"/>
      <c r="Q5181" s="2"/>
      <c r="R5181" s="2"/>
      <c r="S5181" s="2"/>
      <c r="T5181" s="2"/>
      <c r="U5181" s="2"/>
      <c r="V5181" s="2"/>
    </row>
    <row r="5182" spans="1:22" s="127" customFormat="1" x14ac:dyDescent="0.25">
      <c r="A5182"/>
      <c r="B5182"/>
      <c r="C5182"/>
      <c r="D5182"/>
      <c r="E5182"/>
      <c r="F5182"/>
      <c r="G5182"/>
      <c r="H5182"/>
      <c r="I5182"/>
      <c r="J5182"/>
      <c r="K5182"/>
      <c r="L5182"/>
      <c r="M5182" s="2"/>
      <c r="N5182" s="2"/>
      <c r="O5182" s="2"/>
      <c r="P5182" s="2"/>
      <c r="Q5182" s="2"/>
      <c r="R5182" s="2"/>
      <c r="S5182" s="2"/>
      <c r="T5182" s="2"/>
      <c r="U5182" s="2"/>
      <c r="V5182" s="2"/>
    </row>
    <row r="5183" spans="1:22" s="127" customFormat="1" x14ac:dyDescent="0.25">
      <c r="A5183"/>
      <c r="B5183"/>
      <c r="C5183"/>
      <c r="D5183"/>
      <c r="E5183"/>
      <c r="F5183"/>
      <c r="G5183"/>
      <c r="H5183"/>
      <c r="I5183"/>
      <c r="J5183"/>
      <c r="K5183"/>
      <c r="L5183"/>
      <c r="M5183" s="2"/>
      <c r="N5183" s="2"/>
      <c r="O5183" s="2"/>
      <c r="P5183" s="2"/>
      <c r="Q5183" s="2"/>
      <c r="R5183" s="2"/>
      <c r="S5183" s="2"/>
      <c r="T5183" s="2"/>
      <c r="U5183" s="2"/>
      <c r="V5183" s="2"/>
    </row>
    <row r="5184" spans="1:22" s="127" customFormat="1" x14ac:dyDescent="0.25">
      <c r="A5184"/>
      <c r="B5184"/>
      <c r="C5184"/>
      <c r="D5184"/>
      <c r="E5184"/>
      <c r="F5184"/>
      <c r="G5184"/>
      <c r="H5184"/>
      <c r="I5184"/>
      <c r="J5184"/>
      <c r="K5184"/>
      <c r="L5184"/>
      <c r="M5184" s="2"/>
      <c r="N5184" s="2"/>
      <c r="O5184" s="2"/>
      <c r="P5184" s="2"/>
      <c r="Q5184" s="2"/>
      <c r="R5184" s="2"/>
      <c r="S5184" s="2"/>
      <c r="T5184" s="2"/>
      <c r="U5184" s="2"/>
      <c r="V5184" s="2"/>
    </row>
    <row r="5185" spans="1:22" s="127" customFormat="1" x14ac:dyDescent="0.25">
      <c r="A5185"/>
      <c r="B5185"/>
      <c r="C5185"/>
      <c r="D5185"/>
      <c r="E5185"/>
      <c r="F5185"/>
      <c r="G5185"/>
      <c r="H5185"/>
      <c r="I5185"/>
      <c r="J5185"/>
      <c r="K5185"/>
      <c r="L5185"/>
      <c r="M5185" s="2"/>
      <c r="N5185" s="2"/>
      <c r="O5185" s="2"/>
      <c r="P5185" s="2"/>
      <c r="Q5185" s="2"/>
      <c r="R5185" s="2"/>
      <c r="S5185" s="2"/>
      <c r="T5185" s="2"/>
      <c r="U5185" s="2"/>
      <c r="V5185" s="2"/>
    </row>
    <row r="5186" spans="1:22" s="127" customFormat="1" x14ac:dyDescent="0.25">
      <c r="A5186"/>
      <c r="B5186"/>
      <c r="C5186"/>
      <c r="D5186"/>
      <c r="E5186"/>
      <c r="F5186"/>
      <c r="G5186"/>
      <c r="H5186"/>
      <c r="I5186"/>
      <c r="J5186"/>
      <c r="K5186"/>
      <c r="L5186"/>
      <c r="M5186" s="2"/>
      <c r="N5186" s="2"/>
      <c r="O5186" s="2"/>
      <c r="P5186" s="2"/>
      <c r="Q5186" s="2"/>
      <c r="R5186" s="2"/>
      <c r="S5186" s="2"/>
      <c r="T5186" s="2"/>
      <c r="U5186" s="2"/>
      <c r="V5186" s="2"/>
    </row>
    <row r="5187" spans="1:22" s="127" customFormat="1" x14ac:dyDescent="0.25">
      <c r="A5187"/>
      <c r="B5187"/>
      <c r="C5187"/>
      <c r="D5187"/>
      <c r="E5187"/>
      <c r="F5187"/>
      <c r="G5187"/>
      <c r="H5187"/>
      <c r="I5187"/>
      <c r="J5187"/>
      <c r="K5187"/>
      <c r="L5187"/>
      <c r="M5187" s="2"/>
      <c r="N5187" s="2"/>
      <c r="O5187" s="2"/>
      <c r="P5187" s="2"/>
      <c r="Q5187" s="2"/>
      <c r="R5187" s="2"/>
      <c r="S5187" s="2"/>
      <c r="T5187" s="2"/>
      <c r="U5187" s="2"/>
      <c r="V5187" s="2"/>
    </row>
    <row r="5188" spans="1:22" s="127" customFormat="1" x14ac:dyDescent="0.25">
      <c r="A5188"/>
      <c r="B5188"/>
      <c r="C5188"/>
      <c r="D5188"/>
      <c r="E5188"/>
      <c r="F5188"/>
      <c r="G5188"/>
      <c r="H5188"/>
      <c r="I5188"/>
      <c r="J5188"/>
      <c r="K5188"/>
      <c r="L5188"/>
      <c r="M5188" s="2"/>
      <c r="N5188" s="2"/>
      <c r="O5188" s="2"/>
      <c r="P5188" s="2"/>
      <c r="Q5188" s="2"/>
      <c r="R5188" s="2"/>
      <c r="S5188" s="2"/>
      <c r="T5188" s="2"/>
      <c r="U5188" s="2"/>
      <c r="V5188" s="2"/>
    </row>
    <row r="5189" spans="1:22" s="127" customFormat="1" x14ac:dyDescent="0.25">
      <c r="A5189"/>
      <c r="B5189"/>
      <c r="C5189"/>
      <c r="D5189"/>
      <c r="E5189"/>
      <c r="F5189"/>
      <c r="G5189"/>
      <c r="H5189"/>
      <c r="I5189"/>
      <c r="J5189"/>
      <c r="K5189"/>
      <c r="L5189"/>
      <c r="M5189" s="2"/>
      <c r="N5189" s="2"/>
      <c r="O5189" s="2"/>
      <c r="P5189" s="2"/>
      <c r="Q5189" s="2"/>
      <c r="R5189" s="2"/>
      <c r="S5189" s="2"/>
      <c r="T5189" s="2"/>
      <c r="U5189" s="2"/>
      <c r="V5189" s="2"/>
    </row>
    <row r="5190" spans="1:22" s="127" customFormat="1" x14ac:dyDescent="0.25">
      <c r="A5190"/>
      <c r="B5190"/>
      <c r="C5190"/>
      <c r="D5190"/>
      <c r="E5190"/>
      <c r="F5190"/>
      <c r="G5190"/>
      <c r="H5190"/>
      <c r="I5190"/>
      <c r="J5190"/>
      <c r="K5190"/>
      <c r="L5190"/>
      <c r="M5190" s="2"/>
      <c r="N5190" s="2"/>
      <c r="O5190" s="2"/>
      <c r="P5190" s="2"/>
      <c r="Q5190" s="2"/>
      <c r="R5190" s="2"/>
      <c r="S5190" s="2"/>
      <c r="T5190" s="2"/>
      <c r="U5190" s="2"/>
      <c r="V5190" s="2"/>
    </row>
    <row r="5191" spans="1:22" s="127" customFormat="1" x14ac:dyDescent="0.25">
      <c r="A5191"/>
      <c r="B5191"/>
      <c r="C5191"/>
      <c r="D5191"/>
      <c r="E5191"/>
      <c r="F5191"/>
      <c r="G5191"/>
      <c r="H5191"/>
      <c r="I5191"/>
      <c r="J5191"/>
      <c r="K5191"/>
      <c r="L5191"/>
      <c r="M5191" s="2"/>
      <c r="N5191" s="2"/>
      <c r="O5191" s="2"/>
      <c r="P5191" s="2"/>
      <c r="Q5191" s="2"/>
      <c r="R5191" s="2"/>
      <c r="S5191" s="2"/>
      <c r="T5191" s="2"/>
      <c r="U5191" s="2"/>
      <c r="V5191" s="2"/>
    </row>
    <row r="5192" spans="1:22" s="127" customFormat="1" x14ac:dyDescent="0.25">
      <c r="A5192"/>
      <c r="B5192"/>
      <c r="C5192"/>
      <c r="D5192"/>
      <c r="E5192"/>
      <c r="F5192"/>
      <c r="G5192"/>
      <c r="H5192"/>
      <c r="I5192"/>
      <c r="J5192"/>
      <c r="K5192"/>
      <c r="L5192"/>
      <c r="M5192" s="2"/>
      <c r="N5192" s="2"/>
      <c r="O5192" s="2"/>
      <c r="P5192" s="2"/>
      <c r="Q5192" s="2"/>
      <c r="R5192" s="2"/>
      <c r="S5192" s="2"/>
      <c r="T5192" s="2"/>
      <c r="U5192" s="2"/>
      <c r="V5192" s="2"/>
    </row>
    <row r="5193" spans="1:22" s="127" customFormat="1" x14ac:dyDescent="0.25">
      <c r="A5193"/>
      <c r="B5193"/>
      <c r="C5193"/>
      <c r="D5193"/>
      <c r="E5193"/>
      <c r="F5193"/>
      <c r="G5193"/>
      <c r="H5193"/>
      <c r="I5193"/>
      <c r="J5193"/>
      <c r="K5193"/>
      <c r="L5193"/>
      <c r="M5193" s="2"/>
      <c r="N5193" s="2"/>
      <c r="O5193" s="2"/>
      <c r="P5193" s="2"/>
      <c r="Q5193" s="2"/>
      <c r="R5193" s="2"/>
      <c r="S5193" s="2"/>
      <c r="T5193" s="2"/>
      <c r="U5193" s="2"/>
      <c r="V5193" s="2"/>
    </row>
    <row r="5194" spans="1:22" s="127" customFormat="1" x14ac:dyDescent="0.25">
      <c r="A5194"/>
      <c r="B5194"/>
      <c r="C5194"/>
      <c r="D5194"/>
      <c r="E5194"/>
      <c r="F5194"/>
      <c r="G5194"/>
      <c r="H5194"/>
      <c r="I5194"/>
      <c r="J5194"/>
      <c r="K5194"/>
      <c r="L5194"/>
      <c r="M5194" s="2"/>
      <c r="N5194" s="2"/>
      <c r="O5194" s="2"/>
      <c r="P5194" s="2"/>
      <c r="Q5194" s="2"/>
      <c r="R5194" s="2"/>
      <c r="S5194" s="2"/>
      <c r="T5194" s="2"/>
      <c r="U5194" s="2"/>
      <c r="V5194" s="2"/>
    </row>
    <row r="5195" spans="1:22" s="127" customFormat="1" x14ac:dyDescent="0.25">
      <c r="A5195"/>
      <c r="B5195"/>
      <c r="C5195"/>
      <c r="D5195"/>
      <c r="E5195"/>
      <c r="F5195"/>
      <c r="G5195"/>
      <c r="H5195"/>
      <c r="I5195"/>
      <c r="J5195"/>
      <c r="K5195"/>
      <c r="L5195"/>
      <c r="M5195" s="2"/>
      <c r="N5195" s="2"/>
      <c r="O5195" s="2"/>
      <c r="P5195" s="2"/>
      <c r="Q5195" s="2"/>
      <c r="R5195" s="2"/>
      <c r="S5195" s="2"/>
      <c r="T5195" s="2"/>
      <c r="U5195" s="2"/>
      <c r="V5195" s="2"/>
    </row>
    <row r="5196" spans="1:22" s="127" customFormat="1" x14ac:dyDescent="0.25">
      <c r="A5196"/>
      <c r="B5196"/>
      <c r="C5196"/>
      <c r="D5196"/>
      <c r="E5196"/>
      <c r="F5196"/>
      <c r="G5196"/>
      <c r="H5196"/>
      <c r="I5196"/>
      <c r="J5196"/>
      <c r="K5196"/>
      <c r="L5196"/>
      <c r="M5196" s="2"/>
      <c r="N5196" s="2"/>
      <c r="O5196" s="2"/>
      <c r="P5196" s="2"/>
      <c r="Q5196" s="2"/>
      <c r="R5196" s="2"/>
      <c r="S5196" s="2"/>
      <c r="T5196" s="2"/>
      <c r="U5196" s="2"/>
      <c r="V5196" s="2"/>
    </row>
    <row r="5197" spans="1:22" s="127" customFormat="1" x14ac:dyDescent="0.25">
      <c r="A5197"/>
      <c r="B5197"/>
      <c r="C5197"/>
      <c r="D5197"/>
      <c r="E5197"/>
      <c r="F5197"/>
      <c r="G5197"/>
      <c r="H5197"/>
      <c r="I5197"/>
      <c r="J5197"/>
      <c r="K5197"/>
      <c r="L5197"/>
      <c r="M5197" s="2"/>
      <c r="N5197" s="2"/>
      <c r="O5197" s="2"/>
      <c r="P5197" s="2"/>
      <c r="Q5197" s="2"/>
      <c r="R5197" s="2"/>
      <c r="S5197" s="2"/>
      <c r="T5197" s="2"/>
      <c r="U5197" s="2"/>
      <c r="V5197" s="2"/>
    </row>
    <row r="5198" spans="1:22" s="127" customFormat="1" x14ac:dyDescent="0.25">
      <c r="A5198"/>
      <c r="B5198"/>
      <c r="C5198"/>
      <c r="D5198"/>
      <c r="E5198"/>
      <c r="F5198"/>
      <c r="G5198"/>
      <c r="H5198"/>
      <c r="I5198"/>
      <c r="J5198"/>
      <c r="K5198"/>
      <c r="L5198"/>
      <c r="M5198" s="2"/>
      <c r="N5198" s="2"/>
      <c r="O5198" s="2"/>
      <c r="P5198" s="2"/>
      <c r="Q5198" s="2"/>
      <c r="R5198" s="2"/>
      <c r="S5198" s="2"/>
      <c r="T5198" s="2"/>
      <c r="U5198" s="2"/>
      <c r="V5198" s="2"/>
    </row>
    <row r="5199" spans="1:22" s="127" customFormat="1" x14ac:dyDescent="0.25">
      <c r="A5199"/>
      <c r="B5199"/>
      <c r="C5199"/>
      <c r="D5199"/>
      <c r="E5199"/>
      <c r="F5199"/>
      <c r="G5199"/>
      <c r="H5199"/>
      <c r="I5199"/>
      <c r="J5199"/>
      <c r="K5199"/>
      <c r="L5199"/>
      <c r="M5199" s="2"/>
      <c r="N5199" s="2"/>
      <c r="O5199" s="2"/>
      <c r="P5199" s="2"/>
      <c r="Q5199" s="2"/>
      <c r="R5199" s="2"/>
      <c r="S5199" s="2"/>
      <c r="T5199" s="2"/>
      <c r="U5199" s="2"/>
      <c r="V5199" s="2"/>
    </row>
    <row r="5200" spans="1:22" s="127" customFormat="1" x14ac:dyDescent="0.25">
      <c r="A5200"/>
      <c r="B5200"/>
      <c r="C5200"/>
      <c r="D5200"/>
      <c r="E5200"/>
      <c r="F5200"/>
      <c r="G5200"/>
      <c r="H5200"/>
      <c r="I5200"/>
      <c r="J5200"/>
      <c r="K5200"/>
      <c r="L5200"/>
      <c r="M5200" s="2"/>
      <c r="N5200" s="2"/>
      <c r="O5200" s="2"/>
      <c r="P5200" s="2"/>
      <c r="Q5200" s="2"/>
      <c r="R5200" s="2"/>
      <c r="S5200" s="2"/>
      <c r="T5200" s="2"/>
      <c r="U5200" s="2"/>
      <c r="V5200" s="2"/>
    </row>
    <row r="5201" spans="1:22" s="127" customFormat="1" x14ac:dyDescent="0.25">
      <c r="A5201"/>
      <c r="B5201"/>
      <c r="C5201"/>
      <c r="D5201"/>
      <c r="E5201"/>
      <c r="F5201"/>
      <c r="G5201"/>
      <c r="H5201"/>
      <c r="I5201"/>
      <c r="J5201"/>
      <c r="K5201"/>
      <c r="L5201"/>
      <c r="M5201" s="2"/>
      <c r="N5201" s="2"/>
      <c r="O5201" s="2"/>
      <c r="P5201" s="2"/>
      <c r="Q5201" s="2"/>
      <c r="R5201" s="2"/>
      <c r="S5201" s="2"/>
      <c r="T5201" s="2"/>
      <c r="U5201" s="2"/>
      <c r="V5201" s="2"/>
    </row>
    <row r="5202" spans="1:22" s="127" customFormat="1" x14ac:dyDescent="0.25">
      <c r="A5202"/>
      <c r="B5202"/>
      <c r="C5202"/>
      <c r="D5202"/>
      <c r="E5202"/>
      <c r="F5202"/>
      <c r="G5202"/>
      <c r="H5202"/>
      <c r="I5202"/>
      <c r="J5202"/>
      <c r="K5202"/>
      <c r="L5202"/>
      <c r="M5202" s="2"/>
      <c r="N5202" s="2"/>
      <c r="O5202" s="2"/>
      <c r="P5202" s="2"/>
      <c r="Q5202" s="2"/>
      <c r="R5202" s="2"/>
      <c r="S5202" s="2"/>
      <c r="T5202" s="2"/>
      <c r="U5202" s="2"/>
      <c r="V5202" s="2"/>
    </row>
    <row r="5203" spans="1:22" s="127" customFormat="1" x14ac:dyDescent="0.25">
      <c r="A5203"/>
      <c r="B5203"/>
      <c r="C5203"/>
      <c r="D5203"/>
      <c r="E5203"/>
      <c r="F5203"/>
      <c r="G5203"/>
      <c r="H5203"/>
      <c r="I5203"/>
      <c r="J5203"/>
      <c r="K5203"/>
      <c r="L5203"/>
      <c r="M5203" s="2"/>
      <c r="N5203" s="2"/>
      <c r="O5203" s="2"/>
      <c r="P5203" s="2"/>
      <c r="Q5203" s="2"/>
      <c r="R5203" s="2"/>
      <c r="S5203" s="2"/>
      <c r="T5203" s="2"/>
      <c r="U5203" s="2"/>
      <c r="V5203" s="2"/>
    </row>
    <row r="5204" spans="1:22" s="127" customFormat="1" x14ac:dyDescent="0.25">
      <c r="A5204"/>
      <c r="B5204"/>
      <c r="C5204"/>
      <c r="D5204"/>
      <c r="E5204"/>
      <c r="F5204"/>
      <c r="G5204"/>
      <c r="H5204"/>
      <c r="I5204"/>
      <c r="J5204"/>
      <c r="K5204"/>
      <c r="L5204"/>
      <c r="M5204" s="2"/>
      <c r="N5204" s="2"/>
      <c r="O5204" s="2"/>
      <c r="P5204" s="2"/>
      <c r="Q5204" s="2"/>
      <c r="R5204" s="2"/>
      <c r="S5204" s="2"/>
      <c r="T5204" s="2"/>
      <c r="U5204" s="2"/>
      <c r="V5204" s="2"/>
    </row>
    <row r="5205" spans="1:22" s="127" customFormat="1" x14ac:dyDescent="0.25">
      <c r="A5205"/>
      <c r="B5205"/>
      <c r="C5205"/>
      <c r="D5205"/>
      <c r="E5205"/>
      <c r="F5205"/>
      <c r="G5205"/>
      <c r="H5205"/>
      <c r="I5205"/>
      <c r="J5205"/>
      <c r="K5205"/>
      <c r="L5205"/>
      <c r="M5205" s="2"/>
      <c r="N5205" s="2"/>
      <c r="O5205" s="2"/>
      <c r="P5205" s="2"/>
      <c r="Q5205" s="2"/>
      <c r="R5205" s="2"/>
      <c r="S5205" s="2"/>
      <c r="T5205" s="2"/>
      <c r="U5205" s="2"/>
      <c r="V5205" s="2"/>
    </row>
    <row r="5206" spans="1:22" s="127" customFormat="1" x14ac:dyDescent="0.25">
      <c r="A5206"/>
      <c r="B5206"/>
      <c r="C5206"/>
      <c r="D5206"/>
      <c r="E5206"/>
      <c r="F5206"/>
      <c r="G5206"/>
      <c r="H5206"/>
      <c r="I5206"/>
      <c r="J5206"/>
      <c r="K5206"/>
      <c r="L5206"/>
      <c r="M5206" s="2"/>
      <c r="N5206" s="2"/>
      <c r="O5206" s="2"/>
      <c r="P5206" s="2"/>
      <c r="Q5206" s="2"/>
      <c r="R5206" s="2"/>
      <c r="S5206" s="2"/>
      <c r="T5206" s="2"/>
      <c r="U5206" s="2"/>
      <c r="V5206" s="2"/>
    </row>
    <row r="5207" spans="1:22" s="127" customFormat="1" x14ac:dyDescent="0.25">
      <c r="A5207"/>
      <c r="B5207"/>
      <c r="C5207"/>
      <c r="D5207"/>
      <c r="E5207"/>
      <c r="F5207"/>
      <c r="G5207"/>
      <c r="H5207"/>
      <c r="I5207"/>
      <c r="J5207"/>
      <c r="K5207"/>
      <c r="L5207"/>
      <c r="M5207" s="2"/>
      <c r="N5207" s="2"/>
      <c r="O5207" s="2"/>
      <c r="P5207" s="2"/>
      <c r="Q5207" s="2"/>
      <c r="R5207" s="2"/>
      <c r="S5207" s="2"/>
      <c r="T5207" s="2"/>
      <c r="U5207" s="2"/>
      <c r="V5207" s="2"/>
    </row>
    <row r="5208" spans="1:22" s="127" customFormat="1" x14ac:dyDescent="0.25">
      <c r="A5208"/>
      <c r="B5208"/>
      <c r="C5208"/>
      <c r="D5208"/>
      <c r="E5208"/>
      <c r="F5208"/>
      <c r="G5208"/>
      <c r="H5208"/>
      <c r="I5208"/>
      <c r="J5208"/>
      <c r="K5208"/>
      <c r="L5208"/>
      <c r="M5208" s="2"/>
      <c r="N5208" s="2"/>
      <c r="O5208" s="2"/>
      <c r="P5208" s="2"/>
      <c r="Q5208" s="2"/>
      <c r="R5208" s="2"/>
      <c r="S5208" s="2"/>
      <c r="T5208" s="2"/>
      <c r="U5208" s="2"/>
      <c r="V5208" s="2"/>
    </row>
    <row r="5209" spans="1:22" s="127" customFormat="1" x14ac:dyDescent="0.25">
      <c r="A5209"/>
      <c r="B5209"/>
      <c r="C5209"/>
      <c r="D5209"/>
      <c r="E5209"/>
      <c r="F5209"/>
      <c r="G5209"/>
      <c r="H5209"/>
      <c r="I5209"/>
      <c r="J5209"/>
      <c r="K5209"/>
      <c r="L5209"/>
      <c r="M5209" s="2"/>
      <c r="N5209" s="2"/>
      <c r="O5209" s="2"/>
      <c r="P5209" s="2"/>
      <c r="Q5209" s="2"/>
      <c r="R5209" s="2"/>
      <c r="S5209" s="2"/>
      <c r="T5209" s="2"/>
      <c r="U5209" s="2"/>
      <c r="V5209" s="2"/>
    </row>
    <row r="5210" spans="1:22" s="127" customFormat="1" x14ac:dyDescent="0.25">
      <c r="A5210"/>
      <c r="B5210"/>
      <c r="C5210"/>
      <c r="D5210"/>
      <c r="E5210"/>
      <c r="F5210"/>
      <c r="G5210"/>
      <c r="H5210"/>
      <c r="I5210"/>
      <c r="J5210"/>
      <c r="K5210"/>
      <c r="L5210"/>
      <c r="M5210" s="2"/>
      <c r="N5210" s="2"/>
      <c r="O5210" s="2"/>
      <c r="P5210" s="2"/>
      <c r="Q5210" s="2"/>
      <c r="R5210" s="2"/>
      <c r="S5210" s="2"/>
      <c r="T5210" s="2"/>
      <c r="U5210" s="2"/>
      <c r="V5210" s="2"/>
    </row>
    <row r="5211" spans="1:22" s="127" customFormat="1" x14ac:dyDescent="0.25">
      <c r="A5211"/>
      <c r="B5211"/>
      <c r="C5211"/>
      <c r="D5211"/>
      <c r="E5211"/>
      <c r="F5211"/>
      <c r="G5211"/>
      <c r="H5211"/>
      <c r="I5211"/>
      <c r="J5211"/>
      <c r="K5211"/>
      <c r="L5211"/>
      <c r="M5211" s="2"/>
      <c r="N5211" s="2"/>
      <c r="O5211" s="2"/>
      <c r="P5211" s="2"/>
      <c r="Q5211" s="2"/>
      <c r="R5211" s="2"/>
      <c r="S5211" s="2"/>
      <c r="T5211" s="2"/>
      <c r="U5211" s="2"/>
      <c r="V5211" s="2"/>
    </row>
    <row r="5212" spans="1:22" s="127" customFormat="1" x14ac:dyDescent="0.25">
      <c r="A5212"/>
      <c r="B5212"/>
      <c r="C5212"/>
      <c r="D5212"/>
      <c r="E5212"/>
      <c r="F5212"/>
      <c r="G5212"/>
      <c r="H5212"/>
      <c r="I5212"/>
      <c r="J5212"/>
      <c r="K5212"/>
      <c r="L5212"/>
      <c r="M5212" s="2"/>
      <c r="N5212" s="2"/>
      <c r="O5212" s="2"/>
      <c r="P5212" s="2"/>
      <c r="Q5212" s="2"/>
      <c r="R5212" s="2"/>
      <c r="S5212" s="2"/>
      <c r="T5212" s="2"/>
      <c r="U5212" s="2"/>
      <c r="V5212" s="2"/>
    </row>
    <row r="5213" spans="1:22" s="127" customFormat="1" x14ac:dyDescent="0.25">
      <c r="A5213"/>
      <c r="B5213"/>
      <c r="C5213"/>
      <c r="D5213"/>
      <c r="E5213"/>
      <c r="F5213"/>
      <c r="G5213"/>
      <c r="H5213"/>
      <c r="I5213"/>
      <c r="J5213"/>
      <c r="K5213"/>
      <c r="L5213"/>
      <c r="M5213" s="2"/>
      <c r="N5213" s="2"/>
      <c r="O5213" s="2"/>
      <c r="P5213" s="2"/>
      <c r="Q5213" s="2"/>
      <c r="R5213" s="2"/>
      <c r="S5213" s="2"/>
      <c r="T5213" s="2"/>
      <c r="U5213" s="2"/>
      <c r="V5213" s="2"/>
    </row>
    <row r="5214" spans="1:22" s="127" customFormat="1" x14ac:dyDescent="0.25">
      <c r="A5214"/>
      <c r="B5214"/>
      <c r="C5214"/>
      <c r="D5214"/>
      <c r="E5214"/>
      <c r="F5214"/>
      <c r="G5214"/>
      <c r="H5214"/>
      <c r="I5214"/>
      <c r="J5214"/>
      <c r="K5214"/>
      <c r="L5214"/>
      <c r="M5214" s="2"/>
      <c r="N5214" s="2"/>
      <c r="O5214" s="2"/>
      <c r="P5214" s="2"/>
      <c r="Q5214" s="2"/>
      <c r="R5214" s="2"/>
      <c r="S5214" s="2"/>
      <c r="T5214" s="2"/>
      <c r="U5214" s="2"/>
      <c r="V5214" s="2"/>
    </row>
    <row r="5215" spans="1:22" s="127" customFormat="1" x14ac:dyDescent="0.25">
      <c r="A5215"/>
      <c r="B5215"/>
      <c r="C5215"/>
      <c r="D5215"/>
      <c r="E5215"/>
      <c r="F5215"/>
      <c r="G5215"/>
      <c r="H5215"/>
      <c r="I5215"/>
      <c r="J5215"/>
      <c r="K5215"/>
      <c r="L5215"/>
      <c r="M5215" s="2"/>
      <c r="N5215" s="2"/>
      <c r="O5215" s="2"/>
      <c r="P5215" s="2"/>
      <c r="Q5215" s="2"/>
      <c r="R5215" s="2"/>
      <c r="S5215" s="2"/>
      <c r="T5215" s="2"/>
      <c r="U5215" s="2"/>
      <c r="V5215" s="2"/>
    </row>
    <row r="5216" spans="1:22" s="127" customFormat="1" x14ac:dyDescent="0.25">
      <c r="A5216"/>
      <c r="B5216"/>
      <c r="C5216"/>
      <c r="D5216"/>
      <c r="E5216"/>
      <c r="F5216"/>
      <c r="G5216"/>
      <c r="H5216"/>
      <c r="I5216"/>
      <c r="J5216"/>
      <c r="K5216"/>
      <c r="L5216"/>
      <c r="M5216" s="2"/>
      <c r="N5216" s="2"/>
      <c r="O5216" s="2"/>
      <c r="P5216" s="2"/>
      <c r="Q5216" s="2"/>
      <c r="R5216" s="2"/>
      <c r="S5216" s="2"/>
      <c r="T5216" s="2"/>
      <c r="U5216" s="2"/>
      <c r="V5216" s="2"/>
    </row>
    <row r="5217" spans="1:22" s="127" customFormat="1" x14ac:dyDescent="0.25">
      <c r="A5217"/>
      <c r="B5217"/>
      <c r="C5217"/>
      <c r="D5217"/>
      <c r="E5217"/>
      <c r="F5217"/>
      <c r="G5217"/>
      <c r="H5217"/>
      <c r="I5217"/>
      <c r="J5217"/>
      <c r="K5217"/>
      <c r="L5217"/>
      <c r="M5217" s="2"/>
      <c r="N5217" s="2"/>
      <c r="O5217" s="2"/>
      <c r="P5217" s="2"/>
      <c r="Q5217" s="2"/>
      <c r="R5217" s="2"/>
      <c r="S5217" s="2"/>
      <c r="T5217" s="2"/>
      <c r="U5217" s="2"/>
      <c r="V5217" s="2"/>
    </row>
    <row r="5218" spans="1:22" s="127" customFormat="1" x14ac:dyDescent="0.25">
      <c r="A5218"/>
      <c r="B5218"/>
      <c r="C5218"/>
      <c r="D5218"/>
      <c r="E5218"/>
      <c r="F5218"/>
      <c r="G5218"/>
      <c r="H5218"/>
      <c r="I5218"/>
      <c r="J5218"/>
      <c r="K5218"/>
      <c r="L5218"/>
      <c r="M5218" s="2"/>
      <c r="N5218" s="2"/>
      <c r="O5218" s="2"/>
      <c r="P5218" s="2"/>
      <c r="Q5218" s="2"/>
      <c r="R5218" s="2"/>
      <c r="S5218" s="2"/>
      <c r="T5218" s="2"/>
      <c r="U5218" s="2"/>
      <c r="V5218" s="2"/>
    </row>
    <row r="5219" spans="1:22" s="127" customFormat="1" x14ac:dyDescent="0.25">
      <c r="A5219"/>
      <c r="B5219"/>
      <c r="C5219"/>
      <c r="D5219"/>
      <c r="E5219"/>
      <c r="F5219"/>
      <c r="G5219"/>
      <c r="H5219"/>
      <c r="I5219"/>
      <c r="J5219"/>
      <c r="K5219"/>
      <c r="L5219"/>
      <c r="M5219" s="2"/>
      <c r="N5219" s="2"/>
      <c r="O5219" s="2"/>
      <c r="P5219" s="2"/>
      <c r="Q5219" s="2"/>
      <c r="R5219" s="2"/>
      <c r="S5219" s="2"/>
      <c r="T5219" s="2"/>
      <c r="U5219" s="2"/>
      <c r="V5219" s="2"/>
    </row>
    <row r="5220" spans="1:22" s="127" customFormat="1" x14ac:dyDescent="0.25">
      <c r="A5220"/>
      <c r="B5220"/>
      <c r="C5220"/>
      <c r="D5220"/>
      <c r="E5220"/>
      <c r="F5220"/>
      <c r="G5220"/>
      <c r="H5220"/>
      <c r="I5220"/>
      <c r="J5220"/>
      <c r="K5220"/>
      <c r="L5220"/>
      <c r="M5220" s="2"/>
      <c r="N5220" s="2"/>
      <c r="O5220" s="2"/>
      <c r="P5220" s="2"/>
      <c r="Q5220" s="2"/>
      <c r="R5220" s="2"/>
      <c r="S5220" s="2"/>
      <c r="T5220" s="2"/>
      <c r="U5220" s="2"/>
      <c r="V5220" s="2"/>
    </row>
    <row r="5221" spans="1:22" s="127" customFormat="1" x14ac:dyDescent="0.25">
      <c r="A5221"/>
      <c r="B5221"/>
      <c r="C5221"/>
      <c r="D5221"/>
      <c r="E5221"/>
      <c r="F5221"/>
      <c r="G5221"/>
      <c r="H5221"/>
      <c r="I5221"/>
      <c r="J5221"/>
      <c r="K5221"/>
      <c r="L5221"/>
      <c r="M5221" s="2"/>
      <c r="N5221" s="2"/>
      <c r="O5221" s="2"/>
      <c r="P5221" s="2"/>
      <c r="Q5221" s="2"/>
      <c r="R5221" s="2"/>
      <c r="S5221" s="2"/>
      <c r="T5221" s="2"/>
      <c r="U5221" s="2"/>
      <c r="V5221" s="2"/>
    </row>
    <row r="5222" spans="1:22" s="127" customFormat="1" x14ac:dyDescent="0.25">
      <c r="A5222"/>
      <c r="B5222"/>
      <c r="C5222"/>
      <c r="D5222"/>
      <c r="E5222"/>
      <c r="F5222"/>
      <c r="G5222"/>
      <c r="H5222"/>
      <c r="I5222"/>
      <c r="J5222"/>
      <c r="K5222"/>
      <c r="L5222"/>
      <c r="M5222" s="2"/>
      <c r="N5222" s="2"/>
      <c r="O5222" s="2"/>
      <c r="P5222" s="2"/>
      <c r="Q5222" s="2"/>
      <c r="R5222" s="2"/>
      <c r="S5222" s="2"/>
      <c r="T5222" s="2"/>
      <c r="U5222" s="2"/>
      <c r="V5222" s="2"/>
    </row>
    <row r="5223" spans="1:22" s="127" customFormat="1" x14ac:dyDescent="0.25">
      <c r="A5223"/>
      <c r="B5223"/>
      <c r="C5223"/>
      <c r="D5223"/>
      <c r="E5223"/>
      <c r="F5223"/>
      <c r="G5223"/>
      <c r="H5223"/>
      <c r="I5223"/>
      <c r="J5223"/>
      <c r="K5223"/>
      <c r="L5223"/>
      <c r="M5223" s="2"/>
      <c r="N5223" s="2"/>
      <c r="O5223" s="2"/>
      <c r="P5223" s="2"/>
      <c r="Q5223" s="2"/>
      <c r="R5223" s="2"/>
      <c r="S5223" s="2"/>
      <c r="T5223" s="2"/>
      <c r="U5223" s="2"/>
      <c r="V5223" s="2"/>
    </row>
    <row r="5224" spans="1:22" s="127" customFormat="1" x14ac:dyDescent="0.25">
      <c r="A5224"/>
      <c r="B5224"/>
      <c r="C5224"/>
      <c r="D5224"/>
      <c r="E5224"/>
      <c r="F5224"/>
      <c r="G5224"/>
      <c r="H5224"/>
      <c r="I5224"/>
      <c r="J5224"/>
      <c r="K5224"/>
      <c r="L5224"/>
      <c r="M5224" s="2"/>
      <c r="N5224" s="2"/>
      <c r="O5224" s="2"/>
      <c r="P5224" s="2"/>
      <c r="Q5224" s="2"/>
      <c r="R5224" s="2"/>
      <c r="S5224" s="2"/>
      <c r="T5224" s="2"/>
      <c r="U5224" s="2"/>
      <c r="V5224" s="2"/>
    </row>
    <row r="5225" spans="1:22" s="127" customFormat="1" x14ac:dyDescent="0.25">
      <c r="A5225"/>
      <c r="B5225"/>
      <c r="C5225"/>
      <c r="D5225"/>
      <c r="E5225"/>
      <c r="F5225"/>
      <c r="G5225"/>
      <c r="H5225"/>
      <c r="I5225"/>
      <c r="J5225"/>
      <c r="K5225"/>
      <c r="L5225"/>
      <c r="M5225" s="2"/>
      <c r="N5225" s="2"/>
      <c r="O5225" s="2"/>
      <c r="P5225" s="2"/>
      <c r="Q5225" s="2"/>
      <c r="R5225" s="2"/>
      <c r="S5225" s="2"/>
      <c r="T5225" s="2"/>
      <c r="U5225" s="2"/>
      <c r="V5225" s="2"/>
    </row>
    <row r="5226" spans="1:22" s="127" customFormat="1" x14ac:dyDescent="0.25">
      <c r="A5226"/>
      <c r="B5226"/>
      <c r="C5226"/>
      <c r="D5226"/>
      <c r="E5226"/>
      <c r="F5226"/>
      <c r="G5226"/>
      <c r="H5226"/>
      <c r="I5226"/>
      <c r="J5226"/>
      <c r="K5226"/>
      <c r="L5226"/>
      <c r="M5226" s="2"/>
      <c r="N5226" s="2"/>
      <c r="O5226" s="2"/>
      <c r="P5226" s="2"/>
      <c r="Q5226" s="2"/>
      <c r="R5226" s="2"/>
      <c r="S5226" s="2"/>
      <c r="T5226" s="2"/>
      <c r="U5226" s="2"/>
      <c r="V5226" s="2"/>
    </row>
    <row r="5227" spans="1:22" s="127" customFormat="1" x14ac:dyDescent="0.25">
      <c r="A5227"/>
      <c r="B5227"/>
      <c r="C5227"/>
      <c r="D5227"/>
      <c r="E5227"/>
      <c r="F5227"/>
      <c r="G5227"/>
      <c r="H5227"/>
      <c r="I5227"/>
      <c r="J5227"/>
      <c r="K5227"/>
      <c r="L5227"/>
      <c r="M5227" s="2"/>
      <c r="N5227" s="2"/>
      <c r="O5227" s="2"/>
      <c r="P5227" s="2"/>
      <c r="Q5227" s="2"/>
      <c r="R5227" s="2"/>
      <c r="S5227" s="2"/>
      <c r="T5227" s="2"/>
      <c r="U5227" s="2"/>
      <c r="V5227" s="2"/>
    </row>
    <row r="5228" spans="1:22" s="127" customFormat="1" x14ac:dyDescent="0.25">
      <c r="A5228"/>
      <c r="B5228"/>
      <c r="C5228"/>
      <c r="D5228"/>
      <c r="E5228"/>
      <c r="F5228"/>
      <c r="G5228"/>
      <c r="H5228"/>
      <c r="I5228"/>
      <c r="J5228"/>
      <c r="K5228"/>
      <c r="L5228"/>
      <c r="M5228" s="2"/>
      <c r="N5228" s="2"/>
      <c r="O5228" s="2"/>
      <c r="P5228" s="2"/>
      <c r="Q5228" s="2"/>
      <c r="R5228" s="2"/>
      <c r="S5228" s="2"/>
      <c r="T5228" s="2"/>
      <c r="U5228" s="2"/>
      <c r="V5228" s="2"/>
    </row>
    <row r="5229" spans="1:22" s="127" customFormat="1" x14ac:dyDescent="0.25">
      <c r="A5229"/>
      <c r="B5229"/>
      <c r="C5229"/>
      <c r="D5229"/>
      <c r="E5229"/>
      <c r="F5229"/>
      <c r="G5229"/>
      <c r="H5229"/>
      <c r="I5229"/>
      <c r="J5229"/>
      <c r="K5229"/>
      <c r="L5229"/>
      <c r="M5229" s="2"/>
      <c r="N5229" s="2"/>
      <c r="O5229" s="2"/>
      <c r="P5229" s="2"/>
      <c r="Q5229" s="2"/>
      <c r="R5229" s="2"/>
      <c r="S5229" s="2"/>
      <c r="T5229" s="2"/>
      <c r="U5229" s="2"/>
      <c r="V5229" s="2"/>
    </row>
    <row r="5230" spans="1:22" s="127" customFormat="1" x14ac:dyDescent="0.25">
      <c r="A5230"/>
      <c r="B5230"/>
      <c r="C5230"/>
      <c r="D5230"/>
      <c r="E5230"/>
      <c r="F5230"/>
      <c r="G5230"/>
      <c r="H5230"/>
      <c r="I5230"/>
      <c r="J5230"/>
      <c r="K5230"/>
      <c r="L5230"/>
      <c r="M5230" s="2"/>
      <c r="N5230" s="2"/>
      <c r="O5230" s="2"/>
      <c r="P5230" s="2"/>
      <c r="Q5230" s="2"/>
      <c r="R5230" s="2"/>
      <c r="S5230" s="2"/>
      <c r="T5230" s="2"/>
      <c r="U5230" s="2"/>
      <c r="V5230" s="2"/>
    </row>
    <row r="5231" spans="1:22" s="127" customFormat="1" x14ac:dyDescent="0.25">
      <c r="A5231"/>
      <c r="B5231"/>
      <c r="C5231"/>
      <c r="D5231"/>
      <c r="E5231"/>
      <c r="F5231"/>
      <c r="G5231"/>
      <c r="H5231"/>
      <c r="I5231"/>
      <c r="J5231"/>
      <c r="K5231"/>
      <c r="L5231"/>
      <c r="M5231" s="2"/>
      <c r="N5231" s="2"/>
      <c r="O5231" s="2"/>
      <c r="P5231" s="2"/>
      <c r="Q5231" s="2"/>
      <c r="R5231" s="2"/>
      <c r="S5231" s="2"/>
      <c r="T5231" s="2"/>
      <c r="U5231" s="2"/>
      <c r="V5231" s="2"/>
    </row>
    <row r="5232" spans="1:22" s="127" customFormat="1" x14ac:dyDescent="0.25">
      <c r="A5232"/>
      <c r="B5232"/>
      <c r="C5232"/>
      <c r="D5232"/>
      <c r="E5232"/>
      <c r="F5232"/>
      <c r="G5232"/>
      <c r="H5232"/>
      <c r="I5232"/>
      <c r="J5232"/>
      <c r="K5232"/>
      <c r="L5232"/>
      <c r="M5232" s="2"/>
      <c r="N5232" s="2"/>
      <c r="O5232" s="2"/>
      <c r="P5232" s="2"/>
      <c r="Q5232" s="2"/>
      <c r="R5232" s="2"/>
      <c r="S5232" s="2"/>
      <c r="T5232" s="2"/>
      <c r="U5232" s="2"/>
      <c r="V5232" s="2"/>
    </row>
    <row r="5233" spans="1:22" s="127" customFormat="1" x14ac:dyDescent="0.25">
      <c r="A5233"/>
      <c r="B5233"/>
      <c r="C5233"/>
      <c r="D5233"/>
      <c r="E5233"/>
      <c r="F5233"/>
      <c r="G5233"/>
      <c r="H5233"/>
      <c r="I5233"/>
      <c r="J5233"/>
      <c r="K5233"/>
      <c r="L5233"/>
      <c r="M5233" s="2"/>
      <c r="N5233" s="2"/>
      <c r="O5233" s="2"/>
      <c r="P5233" s="2"/>
      <c r="Q5233" s="2"/>
      <c r="R5233" s="2"/>
      <c r="S5233" s="2"/>
      <c r="T5233" s="2"/>
      <c r="U5233" s="2"/>
      <c r="V5233" s="2"/>
    </row>
    <row r="5234" spans="1:22" s="127" customFormat="1" x14ac:dyDescent="0.25">
      <c r="A5234"/>
      <c r="B5234"/>
      <c r="C5234"/>
      <c r="D5234"/>
      <c r="E5234"/>
      <c r="F5234"/>
      <c r="G5234"/>
      <c r="H5234"/>
      <c r="I5234"/>
      <c r="J5234"/>
      <c r="K5234"/>
      <c r="L5234"/>
      <c r="M5234" s="2"/>
      <c r="N5234" s="2"/>
      <c r="O5234" s="2"/>
      <c r="P5234" s="2"/>
      <c r="Q5234" s="2"/>
      <c r="R5234" s="2"/>
      <c r="S5234" s="2"/>
      <c r="T5234" s="2"/>
      <c r="U5234" s="2"/>
      <c r="V5234" s="2"/>
    </row>
    <row r="5235" spans="1:22" s="127" customFormat="1" x14ac:dyDescent="0.25">
      <c r="A5235"/>
      <c r="B5235"/>
      <c r="C5235"/>
      <c r="D5235"/>
      <c r="E5235"/>
      <c r="F5235"/>
      <c r="G5235"/>
      <c r="H5235"/>
      <c r="I5235"/>
      <c r="J5235"/>
      <c r="K5235"/>
      <c r="L5235"/>
      <c r="M5235" s="2"/>
      <c r="N5235" s="2"/>
      <c r="O5235" s="2"/>
      <c r="P5235" s="2"/>
      <c r="Q5235" s="2"/>
      <c r="R5235" s="2"/>
      <c r="S5235" s="2"/>
      <c r="T5235" s="2"/>
      <c r="U5235" s="2"/>
      <c r="V5235" s="2"/>
    </row>
    <row r="5236" spans="1:22" s="127" customFormat="1" x14ac:dyDescent="0.25">
      <c r="A5236"/>
      <c r="B5236"/>
      <c r="C5236"/>
      <c r="D5236"/>
      <c r="E5236"/>
      <c r="F5236"/>
      <c r="G5236"/>
      <c r="H5236"/>
      <c r="I5236"/>
      <c r="J5236"/>
      <c r="K5236"/>
      <c r="L5236"/>
      <c r="M5236" s="2"/>
      <c r="N5236" s="2"/>
      <c r="O5236" s="2"/>
      <c r="P5236" s="2"/>
      <c r="Q5236" s="2"/>
      <c r="R5236" s="2"/>
      <c r="S5236" s="2"/>
      <c r="T5236" s="2"/>
      <c r="U5236" s="2"/>
      <c r="V5236" s="2"/>
    </row>
    <row r="5237" spans="1:22" s="127" customFormat="1" x14ac:dyDescent="0.25">
      <c r="A5237"/>
      <c r="B5237"/>
      <c r="C5237"/>
      <c r="D5237"/>
      <c r="E5237"/>
      <c r="F5237"/>
      <c r="G5237"/>
      <c r="H5237"/>
      <c r="I5237"/>
      <c r="J5237"/>
      <c r="K5237"/>
      <c r="L5237"/>
      <c r="M5237" s="2"/>
      <c r="N5237" s="2"/>
      <c r="O5237" s="2"/>
      <c r="P5237" s="2"/>
      <c r="Q5237" s="2"/>
      <c r="R5237" s="2"/>
      <c r="S5237" s="2"/>
      <c r="T5237" s="2"/>
      <c r="U5237" s="2"/>
      <c r="V5237" s="2"/>
    </row>
    <row r="5238" spans="1:22" s="127" customFormat="1" x14ac:dyDescent="0.25">
      <c r="A5238"/>
      <c r="B5238"/>
      <c r="C5238"/>
      <c r="D5238"/>
      <c r="E5238"/>
      <c r="F5238"/>
      <c r="G5238"/>
      <c r="H5238"/>
      <c r="I5238"/>
      <c r="J5238"/>
      <c r="K5238"/>
      <c r="L5238"/>
      <c r="M5238" s="2"/>
      <c r="N5238" s="2"/>
      <c r="O5238" s="2"/>
      <c r="P5238" s="2"/>
      <c r="Q5238" s="2"/>
      <c r="R5238" s="2"/>
      <c r="S5238" s="2"/>
      <c r="T5238" s="2"/>
      <c r="U5238" s="2"/>
      <c r="V5238" s="2"/>
    </row>
    <row r="5239" spans="1:22" s="127" customFormat="1" x14ac:dyDescent="0.25">
      <c r="A5239"/>
      <c r="B5239"/>
      <c r="C5239"/>
      <c r="D5239"/>
      <c r="E5239"/>
      <c r="F5239"/>
      <c r="G5239"/>
      <c r="H5239"/>
      <c r="I5239"/>
      <c r="J5239"/>
      <c r="K5239"/>
      <c r="L5239"/>
      <c r="M5239" s="2"/>
      <c r="N5239" s="2"/>
      <c r="O5239" s="2"/>
      <c r="P5239" s="2"/>
      <c r="Q5239" s="2"/>
      <c r="R5239" s="2"/>
      <c r="S5239" s="2"/>
      <c r="T5239" s="2"/>
      <c r="U5239" s="2"/>
      <c r="V5239" s="2"/>
    </row>
    <row r="5240" spans="1:22" s="127" customFormat="1" x14ac:dyDescent="0.25">
      <c r="A5240"/>
      <c r="B5240"/>
      <c r="C5240"/>
      <c r="D5240"/>
      <c r="E5240"/>
      <c r="F5240"/>
      <c r="G5240"/>
      <c r="H5240"/>
      <c r="I5240"/>
      <c r="J5240"/>
      <c r="K5240"/>
      <c r="L5240"/>
      <c r="M5240" s="2"/>
      <c r="N5240" s="2"/>
      <c r="O5240" s="2"/>
      <c r="P5240" s="2"/>
      <c r="Q5240" s="2"/>
      <c r="R5240" s="2"/>
      <c r="S5240" s="2"/>
      <c r="T5240" s="2"/>
      <c r="U5240" s="2"/>
      <c r="V5240" s="2"/>
    </row>
    <row r="5241" spans="1:22" s="127" customFormat="1" x14ac:dyDescent="0.25">
      <c r="A5241"/>
      <c r="B5241"/>
      <c r="C5241"/>
      <c r="D5241"/>
      <c r="E5241"/>
      <c r="F5241"/>
      <c r="G5241"/>
      <c r="H5241"/>
      <c r="I5241"/>
      <c r="J5241"/>
      <c r="K5241"/>
      <c r="L5241"/>
      <c r="M5241" s="2"/>
      <c r="N5241" s="2"/>
      <c r="O5241" s="2"/>
      <c r="P5241" s="2"/>
      <c r="Q5241" s="2"/>
      <c r="R5241" s="2"/>
      <c r="S5241" s="2"/>
      <c r="T5241" s="2"/>
      <c r="U5241" s="2"/>
      <c r="V5241" s="2"/>
    </row>
    <row r="5242" spans="1:22" s="127" customFormat="1" x14ac:dyDescent="0.25">
      <c r="A5242"/>
      <c r="B5242"/>
      <c r="C5242"/>
      <c r="D5242"/>
      <c r="E5242"/>
      <c r="F5242"/>
      <c r="G5242"/>
      <c r="H5242"/>
      <c r="I5242"/>
      <c r="J5242"/>
      <c r="K5242"/>
      <c r="L5242"/>
      <c r="M5242" s="2"/>
      <c r="N5242" s="2"/>
      <c r="O5242" s="2"/>
      <c r="P5242" s="2"/>
      <c r="Q5242" s="2"/>
      <c r="R5242" s="2"/>
      <c r="S5242" s="2"/>
      <c r="T5242" s="2"/>
      <c r="U5242" s="2"/>
      <c r="V5242" s="2"/>
    </row>
    <row r="5243" spans="1:22" s="127" customFormat="1" x14ac:dyDescent="0.25">
      <c r="A5243"/>
      <c r="B5243"/>
      <c r="C5243"/>
      <c r="D5243"/>
      <c r="E5243"/>
      <c r="F5243"/>
      <c r="G5243"/>
      <c r="H5243"/>
      <c r="I5243"/>
      <c r="J5243"/>
      <c r="K5243"/>
      <c r="L5243"/>
      <c r="M5243" s="2"/>
      <c r="N5243" s="2"/>
      <c r="O5243" s="2"/>
      <c r="P5243" s="2"/>
      <c r="Q5243" s="2"/>
      <c r="R5243" s="2"/>
      <c r="S5243" s="2"/>
      <c r="T5243" s="2"/>
      <c r="U5243" s="2"/>
      <c r="V5243" s="2"/>
    </row>
    <row r="5244" spans="1:22" s="127" customFormat="1" x14ac:dyDescent="0.25">
      <c r="A5244"/>
      <c r="B5244"/>
      <c r="C5244"/>
      <c r="D5244"/>
      <c r="E5244"/>
      <c r="F5244"/>
      <c r="G5244"/>
      <c r="H5244"/>
      <c r="I5244"/>
      <c r="J5244"/>
      <c r="K5244"/>
      <c r="L5244"/>
      <c r="M5244" s="2"/>
      <c r="N5244" s="2"/>
      <c r="O5244" s="2"/>
      <c r="P5244" s="2"/>
      <c r="Q5244" s="2"/>
      <c r="R5244" s="2"/>
      <c r="S5244" s="2"/>
      <c r="T5244" s="2"/>
      <c r="U5244" s="2"/>
      <c r="V5244" s="2"/>
    </row>
    <row r="5245" spans="1:22" s="127" customFormat="1" x14ac:dyDescent="0.25">
      <c r="A5245"/>
      <c r="B5245"/>
      <c r="C5245"/>
      <c r="D5245"/>
      <c r="E5245"/>
      <c r="F5245"/>
      <c r="G5245"/>
      <c r="H5245"/>
      <c r="I5245"/>
      <c r="J5245"/>
      <c r="K5245"/>
      <c r="L5245"/>
      <c r="M5245" s="2"/>
      <c r="N5245" s="2"/>
      <c r="O5245" s="2"/>
      <c r="P5245" s="2"/>
      <c r="Q5245" s="2"/>
      <c r="R5245" s="2"/>
      <c r="S5245" s="2"/>
      <c r="T5245" s="2"/>
      <c r="U5245" s="2"/>
      <c r="V5245" s="2"/>
    </row>
    <row r="5246" spans="1:22" s="127" customFormat="1" x14ac:dyDescent="0.25">
      <c r="A5246"/>
      <c r="B5246"/>
      <c r="C5246"/>
      <c r="D5246"/>
      <c r="E5246"/>
      <c r="F5246"/>
      <c r="G5246"/>
      <c r="H5246"/>
      <c r="I5246"/>
      <c r="J5246"/>
      <c r="K5246"/>
      <c r="L5246"/>
      <c r="M5246" s="2"/>
      <c r="N5246" s="2"/>
      <c r="O5246" s="2"/>
      <c r="P5246" s="2"/>
      <c r="Q5246" s="2"/>
      <c r="R5246" s="2"/>
      <c r="S5246" s="2"/>
      <c r="T5246" s="2"/>
      <c r="U5246" s="2"/>
      <c r="V5246" s="2"/>
    </row>
    <row r="5247" spans="1:22" s="127" customFormat="1" x14ac:dyDescent="0.25">
      <c r="A5247"/>
      <c r="B5247"/>
      <c r="C5247"/>
      <c r="D5247"/>
      <c r="E5247"/>
      <c r="F5247"/>
      <c r="G5247"/>
      <c r="H5247"/>
      <c r="I5247"/>
      <c r="J5247"/>
      <c r="K5247"/>
      <c r="L5247"/>
      <c r="M5247" s="2"/>
      <c r="N5247" s="2"/>
      <c r="O5247" s="2"/>
      <c r="P5247" s="2"/>
      <c r="Q5247" s="2"/>
      <c r="R5247" s="2"/>
      <c r="S5247" s="2"/>
      <c r="T5247" s="2"/>
      <c r="U5247" s="2"/>
      <c r="V5247" s="2"/>
    </row>
    <row r="5248" spans="1:22" s="127" customFormat="1" x14ac:dyDescent="0.25">
      <c r="A5248"/>
      <c r="B5248"/>
      <c r="C5248"/>
      <c r="D5248"/>
      <c r="E5248"/>
      <c r="F5248"/>
      <c r="G5248"/>
      <c r="H5248"/>
      <c r="I5248"/>
      <c r="J5248"/>
      <c r="K5248"/>
      <c r="L5248"/>
      <c r="M5248" s="2"/>
      <c r="N5248" s="2"/>
      <c r="O5248" s="2"/>
      <c r="P5248" s="2"/>
      <c r="Q5248" s="2"/>
      <c r="R5248" s="2"/>
      <c r="S5248" s="2"/>
      <c r="T5248" s="2"/>
      <c r="U5248" s="2"/>
      <c r="V5248" s="2"/>
    </row>
    <row r="5249" spans="1:22" s="127" customFormat="1" x14ac:dyDescent="0.25">
      <c r="A5249"/>
      <c r="B5249"/>
      <c r="C5249"/>
      <c r="D5249"/>
      <c r="E5249"/>
      <c r="F5249"/>
      <c r="G5249"/>
      <c r="H5249"/>
      <c r="I5249"/>
      <c r="J5249"/>
      <c r="K5249"/>
      <c r="L5249"/>
      <c r="M5249" s="2"/>
      <c r="N5249" s="2"/>
      <c r="O5249" s="2"/>
      <c r="P5249" s="2"/>
      <c r="Q5249" s="2"/>
      <c r="R5249" s="2"/>
      <c r="S5249" s="2"/>
      <c r="T5249" s="2"/>
      <c r="U5249" s="2"/>
      <c r="V5249" s="2"/>
    </row>
    <row r="5250" spans="1:22" s="127" customFormat="1" x14ac:dyDescent="0.25">
      <c r="A5250"/>
      <c r="B5250"/>
      <c r="C5250"/>
      <c r="D5250"/>
      <c r="E5250"/>
      <c r="F5250"/>
      <c r="G5250"/>
      <c r="H5250"/>
      <c r="I5250"/>
      <c r="J5250"/>
      <c r="K5250"/>
      <c r="L5250"/>
      <c r="M5250" s="2"/>
      <c r="N5250" s="2"/>
      <c r="O5250" s="2"/>
      <c r="P5250" s="2"/>
      <c r="Q5250" s="2"/>
      <c r="R5250" s="2"/>
      <c r="S5250" s="2"/>
      <c r="T5250" s="2"/>
      <c r="U5250" s="2"/>
      <c r="V5250" s="2"/>
    </row>
    <row r="5251" spans="1:22" s="127" customFormat="1" x14ac:dyDescent="0.25">
      <c r="A5251"/>
      <c r="B5251"/>
      <c r="C5251"/>
      <c r="D5251"/>
      <c r="E5251"/>
      <c r="F5251"/>
      <c r="G5251"/>
      <c r="H5251"/>
      <c r="I5251"/>
      <c r="J5251"/>
      <c r="K5251"/>
      <c r="L5251"/>
      <c r="M5251" s="2"/>
      <c r="N5251" s="2"/>
      <c r="O5251" s="2"/>
      <c r="P5251" s="2"/>
      <c r="Q5251" s="2"/>
      <c r="R5251" s="2"/>
      <c r="S5251" s="2"/>
      <c r="T5251" s="2"/>
      <c r="U5251" s="2"/>
      <c r="V5251" s="2"/>
    </row>
    <row r="5252" spans="1:22" s="127" customFormat="1" x14ac:dyDescent="0.25">
      <c r="A5252"/>
      <c r="B5252"/>
      <c r="C5252"/>
      <c r="D5252"/>
      <c r="E5252"/>
      <c r="F5252"/>
      <c r="G5252"/>
      <c r="H5252"/>
      <c r="I5252"/>
      <c r="J5252"/>
      <c r="K5252"/>
      <c r="L5252"/>
      <c r="M5252" s="2"/>
      <c r="N5252" s="2"/>
      <c r="O5252" s="2"/>
      <c r="P5252" s="2"/>
      <c r="Q5252" s="2"/>
      <c r="R5252" s="2"/>
      <c r="S5252" s="2"/>
      <c r="T5252" s="2"/>
      <c r="U5252" s="2"/>
      <c r="V5252" s="2"/>
    </row>
    <row r="5253" spans="1:22" s="127" customFormat="1" x14ac:dyDescent="0.25">
      <c r="A5253"/>
      <c r="B5253"/>
      <c r="C5253"/>
      <c r="D5253"/>
      <c r="E5253"/>
      <c r="F5253"/>
      <c r="G5253"/>
      <c r="H5253"/>
      <c r="I5253"/>
      <c r="J5253"/>
      <c r="K5253"/>
      <c r="L5253"/>
      <c r="M5253" s="2"/>
      <c r="N5253" s="2"/>
      <c r="O5253" s="2"/>
      <c r="P5253" s="2"/>
      <c r="Q5253" s="2"/>
      <c r="R5253" s="2"/>
      <c r="S5253" s="2"/>
      <c r="T5253" s="2"/>
      <c r="U5253" s="2"/>
      <c r="V5253" s="2"/>
    </row>
    <row r="5254" spans="1:22" s="127" customFormat="1" x14ac:dyDescent="0.25">
      <c r="A5254"/>
      <c r="B5254"/>
      <c r="C5254"/>
      <c r="D5254"/>
      <c r="E5254"/>
      <c r="F5254"/>
      <c r="G5254"/>
      <c r="H5254"/>
      <c r="I5254"/>
      <c r="J5254"/>
      <c r="K5254"/>
      <c r="L5254"/>
      <c r="M5254" s="2"/>
      <c r="N5254" s="2"/>
      <c r="O5254" s="2"/>
      <c r="P5254" s="2"/>
      <c r="Q5254" s="2"/>
      <c r="R5254" s="2"/>
      <c r="S5254" s="2"/>
      <c r="T5254" s="2"/>
      <c r="U5254" s="2"/>
      <c r="V5254" s="2"/>
    </row>
    <row r="5255" spans="1:22" s="127" customFormat="1" x14ac:dyDescent="0.25">
      <c r="A5255"/>
      <c r="B5255"/>
      <c r="C5255"/>
      <c r="D5255"/>
      <c r="E5255"/>
      <c r="F5255"/>
      <c r="G5255"/>
      <c r="H5255"/>
      <c r="I5255"/>
      <c r="J5255"/>
      <c r="K5255"/>
      <c r="L5255"/>
      <c r="M5255" s="2"/>
      <c r="N5255" s="2"/>
      <c r="O5255" s="2"/>
      <c r="P5255" s="2"/>
      <c r="Q5255" s="2"/>
      <c r="R5255" s="2"/>
      <c r="S5255" s="2"/>
      <c r="T5255" s="2"/>
      <c r="U5255" s="2"/>
      <c r="V5255" s="2"/>
    </row>
    <row r="5256" spans="1:22" s="127" customFormat="1" x14ac:dyDescent="0.25">
      <c r="A5256"/>
      <c r="B5256"/>
      <c r="C5256"/>
      <c r="D5256"/>
      <c r="E5256"/>
      <c r="F5256"/>
      <c r="G5256"/>
      <c r="H5256"/>
      <c r="I5256"/>
      <c r="J5256"/>
      <c r="K5256"/>
      <c r="L5256"/>
      <c r="M5256" s="2"/>
      <c r="N5256" s="2"/>
      <c r="O5256" s="2"/>
      <c r="P5256" s="2"/>
      <c r="Q5256" s="2"/>
      <c r="R5256" s="2"/>
      <c r="S5256" s="2"/>
      <c r="T5256" s="2"/>
      <c r="U5256" s="2"/>
      <c r="V5256" s="2"/>
    </row>
    <row r="5257" spans="1:22" s="127" customFormat="1" x14ac:dyDescent="0.25">
      <c r="A5257"/>
      <c r="B5257"/>
      <c r="C5257"/>
      <c r="D5257"/>
      <c r="E5257"/>
      <c r="F5257"/>
      <c r="G5257"/>
      <c r="H5257"/>
      <c r="I5257"/>
      <c r="J5257"/>
      <c r="K5257"/>
      <c r="L5257"/>
      <c r="M5257" s="2"/>
      <c r="N5257" s="2"/>
      <c r="O5257" s="2"/>
      <c r="P5257" s="2"/>
      <c r="Q5257" s="2"/>
      <c r="R5257" s="2"/>
      <c r="S5257" s="2"/>
      <c r="T5257" s="2"/>
      <c r="U5257" s="2"/>
      <c r="V5257" s="2"/>
    </row>
    <row r="5258" spans="1:22" s="127" customFormat="1" x14ac:dyDescent="0.25">
      <c r="A5258"/>
      <c r="B5258"/>
      <c r="C5258"/>
      <c r="D5258"/>
      <c r="E5258"/>
      <c r="F5258"/>
      <c r="G5258"/>
      <c r="H5258"/>
      <c r="I5258"/>
      <c r="J5258"/>
      <c r="K5258"/>
      <c r="L5258"/>
      <c r="M5258" s="2"/>
      <c r="N5258" s="2"/>
      <c r="O5258" s="2"/>
      <c r="P5258" s="2"/>
      <c r="Q5258" s="2"/>
      <c r="R5258" s="2"/>
      <c r="S5258" s="2"/>
      <c r="T5258" s="2"/>
      <c r="U5258" s="2"/>
      <c r="V5258" s="2"/>
    </row>
    <row r="5259" spans="1:22" s="127" customFormat="1" x14ac:dyDescent="0.25">
      <c r="A5259"/>
      <c r="B5259"/>
      <c r="C5259"/>
      <c r="D5259"/>
      <c r="E5259"/>
      <c r="F5259"/>
      <c r="G5259"/>
      <c r="H5259"/>
      <c r="I5259"/>
      <c r="J5259"/>
      <c r="K5259"/>
      <c r="L5259"/>
      <c r="M5259" s="2"/>
      <c r="N5259" s="2"/>
      <c r="O5259" s="2"/>
      <c r="P5259" s="2"/>
      <c r="Q5259" s="2"/>
      <c r="R5259" s="2"/>
      <c r="S5259" s="2"/>
      <c r="T5259" s="2"/>
      <c r="U5259" s="2"/>
      <c r="V5259" s="2"/>
    </row>
    <row r="5260" spans="1:22" s="127" customFormat="1" x14ac:dyDescent="0.25">
      <c r="A5260"/>
      <c r="B5260"/>
      <c r="C5260"/>
      <c r="D5260"/>
      <c r="E5260"/>
      <c r="F5260"/>
      <c r="G5260"/>
      <c r="H5260"/>
      <c r="I5260"/>
      <c r="J5260"/>
      <c r="K5260"/>
      <c r="L5260"/>
      <c r="M5260" s="2"/>
      <c r="N5260" s="2"/>
      <c r="O5260" s="2"/>
      <c r="P5260" s="2"/>
      <c r="Q5260" s="2"/>
      <c r="R5260" s="2"/>
      <c r="S5260" s="2"/>
      <c r="T5260" s="2"/>
      <c r="U5260" s="2"/>
      <c r="V5260" s="2"/>
    </row>
    <row r="5261" spans="1:22" s="127" customFormat="1" x14ac:dyDescent="0.25">
      <c r="A5261"/>
      <c r="B5261"/>
      <c r="C5261"/>
      <c r="D5261"/>
      <c r="E5261"/>
      <c r="F5261"/>
      <c r="G5261"/>
      <c r="H5261"/>
      <c r="I5261"/>
      <c r="J5261"/>
      <c r="K5261"/>
      <c r="L5261"/>
      <c r="M5261" s="2"/>
      <c r="N5261" s="2"/>
      <c r="O5261" s="2"/>
      <c r="P5261" s="2"/>
      <c r="Q5261" s="2"/>
      <c r="R5261" s="2"/>
      <c r="S5261" s="2"/>
      <c r="T5261" s="2"/>
      <c r="U5261" s="2"/>
      <c r="V5261" s="2"/>
    </row>
    <row r="5262" spans="1:22" s="127" customFormat="1" x14ac:dyDescent="0.25">
      <c r="A5262"/>
      <c r="B5262"/>
      <c r="C5262"/>
      <c r="D5262"/>
      <c r="E5262"/>
      <c r="F5262"/>
      <c r="G5262"/>
      <c r="H5262"/>
      <c r="I5262"/>
      <c r="J5262"/>
      <c r="K5262"/>
      <c r="L5262"/>
      <c r="M5262" s="2"/>
      <c r="N5262" s="2"/>
      <c r="O5262" s="2"/>
      <c r="P5262" s="2"/>
      <c r="Q5262" s="2"/>
      <c r="R5262" s="2"/>
      <c r="S5262" s="2"/>
      <c r="T5262" s="2"/>
      <c r="U5262" s="2"/>
      <c r="V5262" s="2"/>
    </row>
    <row r="5263" spans="1:22" s="127" customFormat="1" x14ac:dyDescent="0.25">
      <c r="A5263"/>
      <c r="B5263"/>
      <c r="C5263"/>
      <c r="D5263"/>
      <c r="E5263"/>
      <c r="F5263"/>
      <c r="G5263"/>
      <c r="H5263"/>
      <c r="I5263"/>
      <c r="J5263"/>
      <c r="K5263"/>
      <c r="L5263"/>
      <c r="M5263" s="2"/>
      <c r="N5263" s="2"/>
      <c r="O5263" s="2"/>
      <c r="P5263" s="2"/>
      <c r="Q5263" s="2"/>
      <c r="R5263" s="2"/>
      <c r="S5263" s="2"/>
      <c r="T5263" s="2"/>
      <c r="U5263" s="2"/>
      <c r="V5263" s="2"/>
    </row>
    <row r="5264" spans="1:22" s="127" customFormat="1" x14ac:dyDescent="0.25">
      <c r="A5264"/>
      <c r="B5264"/>
      <c r="C5264"/>
      <c r="D5264"/>
      <c r="E5264"/>
      <c r="F5264"/>
      <c r="G5264"/>
      <c r="H5264"/>
      <c r="I5264"/>
      <c r="J5264"/>
      <c r="K5264"/>
      <c r="L5264"/>
      <c r="M5264" s="2"/>
      <c r="N5264" s="2"/>
      <c r="O5264" s="2"/>
      <c r="P5264" s="2"/>
      <c r="Q5264" s="2"/>
      <c r="R5264" s="2"/>
      <c r="S5264" s="2"/>
      <c r="T5264" s="2"/>
      <c r="U5264" s="2"/>
      <c r="V5264" s="2"/>
    </row>
    <row r="5265" spans="1:22" s="127" customFormat="1" x14ac:dyDescent="0.25">
      <c r="A5265"/>
      <c r="B5265"/>
      <c r="C5265"/>
      <c r="D5265"/>
      <c r="E5265"/>
      <c r="F5265"/>
      <c r="G5265"/>
      <c r="H5265"/>
      <c r="I5265"/>
      <c r="J5265"/>
      <c r="K5265"/>
      <c r="L5265"/>
      <c r="M5265" s="2"/>
      <c r="N5265" s="2"/>
      <c r="O5265" s="2"/>
      <c r="P5265" s="2"/>
      <c r="Q5265" s="2"/>
      <c r="R5265" s="2"/>
      <c r="S5265" s="2"/>
      <c r="T5265" s="2"/>
      <c r="U5265" s="2"/>
      <c r="V5265" s="2"/>
    </row>
    <row r="5266" spans="1:22" s="127" customFormat="1" x14ac:dyDescent="0.25">
      <c r="A5266"/>
      <c r="B5266"/>
      <c r="C5266"/>
      <c r="D5266"/>
      <c r="E5266"/>
      <c r="F5266"/>
      <c r="G5266"/>
      <c r="H5266"/>
      <c r="I5266"/>
      <c r="J5266"/>
      <c r="K5266"/>
      <c r="L5266"/>
      <c r="M5266" s="2"/>
      <c r="N5266" s="2"/>
      <c r="O5266" s="2"/>
      <c r="P5266" s="2"/>
      <c r="Q5266" s="2"/>
      <c r="R5266" s="2"/>
      <c r="S5266" s="2"/>
      <c r="T5266" s="2"/>
      <c r="U5266" s="2"/>
      <c r="V5266" s="2"/>
    </row>
    <row r="5267" spans="1:22" s="127" customFormat="1" x14ac:dyDescent="0.25">
      <c r="A5267"/>
      <c r="B5267"/>
      <c r="C5267"/>
      <c r="D5267"/>
      <c r="E5267"/>
      <c r="F5267"/>
      <c r="G5267"/>
      <c r="H5267"/>
      <c r="I5267"/>
      <c r="J5267"/>
      <c r="K5267"/>
      <c r="L5267"/>
      <c r="M5267" s="2"/>
      <c r="N5267" s="2"/>
      <c r="O5267" s="2"/>
      <c r="P5267" s="2"/>
      <c r="Q5267" s="2"/>
      <c r="R5267" s="2"/>
      <c r="S5267" s="2"/>
      <c r="T5267" s="2"/>
      <c r="U5267" s="2"/>
      <c r="V5267" s="2"/>
    </row>
    <row r="5268" spans="1:22" s="127" customFormat="1" x14ac:dyDescent="0.25">
      <c r="A5268"/>
      <c r="B5268"/>
      <c r="C5268"/>
      <c r="D5268"/>
      <c r="E5268"/>
      <c r="F5268"/>
      <c r="G5268"/>
      <c r="H5268"/>
      <c r="I5268"/>
      <c r="J5268"/>
      <c r="K5268"/>
      <c r="L5268"/>
      <c r="M5268" s="2"/>
      <c r="N5268" s="2"/>
      <c r="O5268" s="2"/>
      <c r="P5268" s="2"/>
      <c r="Q5268" s="2"/>
      <c r="R5268" s="2"/>
      <c r="S5268" s="2"/>
      <c r="T5268" s="2"/>
      <c r="U5268" s="2"/>
      <c r="V5268" s="2"/>
    </row>
    <row r="5269" spans="1:22" s="127" customFormat="1" x14ac:dyDescent="0.25">
      <c r="A5269"/>
      <c r="B5269"/>
      <c r="C5269"/>
      <c r="D5269"/>
      <c r="E5269"/>
      <c r="F5269"/>
      <c r="G5269"/>
      <c r="H5269"/>
      <c r="I5269"/>
      <c r="J5269"/>
      <c r="K5269"/>
      <c r="L5269"/>
      <c r="M5269" s="2"/>
      <c r="N5269" s="2"/>
      <c r="O5269" s="2"/>
      <c r="P5269" s="2"/>
      <c r="Q5269" s="2"/>
      <c r="R5269" s="2"/>
      <c r="S5269" s="2"/>
      <c r="T5269" s="2"/>
      <c r="U5269" s="2"/>
      <c r="V5269" s="2"/>
    </row>
    <row r="5270" spans="1:22" s="127" customFormat="1" x14ac:dyDescent="0.25">
      <c r="A5270"/>
      <c r="B5270"/>
      <c r="C5270"/>
      <c r="D5270"/>
      <c r="E5270"/>
      <c r="F5270"/>
      <c r="G5270"/>
      <c r="H5270"/>
      <c r="I5270"/>
      <c r="J5270"/>
      <c r="K5270"/>
      <c r="L5270"/>
      <c r="M5270" s="2"/>
      <c r="N5270" s="2"/>
      <c r="O5270" s="2"/>
      <c r="P5270" s="2"/>
      <c r="Q5270" s="2"/>
      <c r="R5270" s="2"/>
      <c r="S5270" s="2"/>
      <c r="T5270" s="2"/>
      <c r="U5270" s="2"/>
      <c r="V5270" s="2"/>
    </row>
    <row r="5271" spans="1:22" s="127" customFormat="1" x14ac:dyDescent="0.25">
      <c r="A5271"/>
      <c r="B5271"/>
      <c r="C5271"/>
      <c r="D5271"/>
      <c r="E5271"/>
      <c r="F5271"/>
      <c r="G5271"/>
      <c r="H5271"/>
      <c r="I5271"/>
      <c r="J5271"/>
      <c r="K5271"/>
      <c r="L5271"/>
      <c r="M5271" s="2"/>
      <c r="N5271" s="2"/>
      <c r="O5271" s="2"/>
      <c r="P5271" s="2"/>
      <c r="Q5271" s="2"/>
      <c r="R5271" s="2"/>
      <c r="S5271" s="2"/>
      <c r="T5271" s="2"/>
      <c r="U5271" s="2"/>
      <c r="V5271" s="2"/>
    </row>
    <row r="5272" spans="1:22" s="127" customFormat="1" x14ac:dyDescent="0.25">
      <c r="A5272"/>
      <c r="B5272"/>
      <c r="C5272"/>
      <c r="D5272"/>
      <c r="E5272"/>
      <c r="F5272"/>
      <c r="G5272"/>
      <c r="H5272"/>
      <c r="I5272"/>
      <c r="J5272"/>
      <c r="K5272"/>
      <c r="L5272"/>
      <c r="M5272" s="2"/>
      <c r="N5272" s="2"/>
      <c r="O5272" s="2"/>
      <c r="P5272" s="2"/>
      <c r="Q5272" s="2"/>
      <c r="R5272" s="2"/>
      <c r="S5272" s="2"/>
      <c r="T5272" s="2"/>
      <c r="U5272" s="2"/>
      <c r="V5272" s="2"/>
    </row>
    <row r="5273" spans="1:22" s="127" customFormat="1" x14ac:dyDescent="0.25">
      <c r="A5273"/>
      <c r="B5273"/>
      <c r="C5273"/>
      <c r="D5273"/>
      <c r="E5273"/>
      <c r="F5273"/>
      <c r="G5273"/>
      <c r="H5273"/>
      <c r="I5273"/>
      <c r="J5273"/>
      <c r="K5273"/>
      <c r="L5273"/>
      <c r="M5273" s="2"/>
      <c r="N5273" s="2"/>
      <c r="O5273" s="2"/>
      <c r="P5273" s="2"/>
      <c r="Q5273" s="2"/>
      <c r="R5273" s="2"/>
      <c r="S5273" s="2"/>
      <c r="T5273" s="2"/>
      <c r="U5273" s="2"/>
      <c r="V5273" s="2"/>
    </row>
    <row r="5274" spans="1:22" s="127" customFormat="1" x14ac:dyDescent="0.25">
      <c r="A5274"/>
      <c r="B5274"/>
      <c r="C5274"/>
      <c r="D5274"/>
      <c r="E5274"/>
      <c r="F5274"/>
      <c r="G5274"/>
      <c r="H5274"/>
      <c r="I5274"/>
      <c r="J5274"/>
      <c r="K5274"/>
      <c r="L5274"/>
      <c r="M5274" s="2"/>
      <c r="N5274" s="2"/>
      <c r="O5274" s="2"/>
      <c r="P5274" s="2"/>
      <c r="Q5274" s="2"/>
      <c r="R5274" s="2"/>
      <c r="S5274" s="2"/>
      <c r="T5274" s="2"/>
      <c r="U5274" s="2"/>
      <c r="V5274" s="2"/>
    </row>
    <row r="5275" spans="1:22" s="127" customFormat="1" x14ac:dyDescent="0.25">
      <c r="A5275"/>
      <c r="B5275"/>
      <c r="C5275"/>
      <c r="D5275"/>
      <c r="E5275"/>
      <c r="F5275"/>
      <c r="G5275"/>
      <c r="H5275"/>
      <c r="I5275"/>
      <c r="J5275"/>
      <c r="K5275"/>
      <c r="L5275"/>
      <c r="M5275" s="2"/>
      <c r="N5275" s="2"/>
      <c r="O5275" s="2"/>
      <c r="P5275" s="2"/>
      <c r="Q5275" s="2"/>
      <c r="R5275" s="2"/>
      <c r="S5275" s="2"/>
      <c r="T5275" s="2"/>
      <c r="U5275" s="2"/>
      <c r="V5275" s="2"/>
    </row>
    <row r="5276" spans="1:22" s="127" customFormat="1" x14ac:dyDescent="0.25">
      <c r="A5276"/>
      <c r="B5276"/>
      <c r="C5276"/>
      <c r="D5276"/>
      <c r="E5276"/>
      <c r="F5276"/>
      <c r="G5276"/>
      <c r="H5276"/>
      <c r="I5276"/>
      <c r="J5276"/>
      <c r="K5276"/>
      <c r="L5276"/>
      <c r="M5276" s="2"/>
      <c r="N5276" s="2"/>
      <c r="O5276" s="2"/>
      <c r="P5276" s="2"/>
      <c r="Q5276" s="2"/>
      <c r="R5276" s="2"/>
      <c r="S5276" s="2"/>
      <c r="T5276" s="2"/>
      <c r="U5276" s="2"/>
      <c r="V5276" s="2"/>
    </row>
    <row r="5277" spans="1:22" s="127" customFormat="1" x14ac:dyDescent="0.25">
      <c r="A5277"/>
      <c r="B5277"/>
      <c r="C5277"/>
      <c r="D5277"/>
      <c r="E5277"/>
      <c r="F5277"/>
      <c r="G5277"/>
      <c r="H5277"/>
      <c r="I5277"/>
      <c r="J5277"/>
      <c r="K5277"/>
      <c r="L5277"/>
      <c r="M5277" s="2"/>
      <c r="N5277" s="2"/>
      <c r="O5277" s="2"/>
      <c r="P5277" s="2"/>
      <c r="Q5277" s="2"/>
      <c r="R5277" s="2"/>
      <c r="S5277" s="2"/>
      <c r="T5277" s="2"/>
      <c r="U5277" s="2"/>
      <c r="V5277" s="2"/>
    </row>
    <row r="5278" spans="1:22" s="127" customFormat="1" x14ac:dyDescent="0.25">
      <c r="A5278"/>
      <c r="B5278"/>
      <c r="C5278"/>
      <c r="D5278"/>
      <c r="E5278"/>
      <c r="F5278"/>
      <c r="G5278"/>
      <c r="H5278"/>
      <c r="I5278"/>
      <c r="J5278"/>
      <c r="K5278"/>
      <c r="L5278"/>
      <c r="M5278" s="2"/>
      <c r="N5278" s="2"/>
      <c r="O5278" s="2"/>
      <c r="P5278" s="2"/>
      <c r="Q5278" s="2"/>
      <c r="R5278" s="2"/>
      <c r="S5278" s="2"/>
      <c r="T5278" s="2"/>
      <c r="U5278" s="2"/>
      <c r="V5278" s="2"/>
    </row>
    <row r="5279" spans="1:22" s="127" customFormat="1" x14ac:dyDescent="0.25">
      <c r="A5279"/>
      <c r="B5279"/>
      <c r="C5279"/>
      <c r="D5279"/>
      <c r="E5279"/>
      <c r="F5279"/>
      <c r="G5279"/>
      <c r="H5279"/>
      <c r="I5279"/>
      <c r="J5279"/>
      <c r="K5279"/>
      <c r="L5279"/>
      <c r="M5279" s="2"/>
      <c r="N5279" s="2"/>
      <c r="O5279" s="2"/>
      <c r="P5279" s="2"/>
      <c r="Q5279" s="2"/>
      <c r="R5279" s="2"/>
      <c r="S5279" s="2"/>
      <c r="T5279" s="2"/>
      <c r="U5279" s="2"/>
      <c r="V5279" s="2"/>
    </row>
    <row r="5280" spans="1:22" s="127" customFormat="1" x14ac:dyDescent="0.25">
      <c r="A5280"/>
      <c r="B5280"/>
      <c r="C5280"/>
      <c r="D5280"/>
      <c r="E5280"/>
      <c r="F5280"/>
      <c r="G5280"/>
      <c r="H5280"/>
      <c r="I5280"/>
      <c r="J5280"/>
      <c r="K5280"/>
      <c r="L5280"/>
      <c r="M5280" s="2"/>
      <c r="N5280" s="2"/>
      <c r="O5280" s="2"/>
      <c r="P5280" s="2"/>
      <c r="Q5280" s="2"/>
      <c r="R5280" s="2"/>
      <c r="S5280" s="2"/>
      <c r="T5280" s="2"/>
      <c r="U5280" s="2"/>
      <c r="V5280" s="2"/>
    </row>
    <row r="5281" spans="1:22" s="127" customFormat="1" x14ac:dyDescent="0.25">
      <c r="A5281"/>
      <c r="B5281"/>
      <c r="C5281"/>
      <c r="D5281"/>
      <c r="E5281"/>
      <c r="F5281"/>
      <c r="G5281"/>
      <c r="H5281"/>
      <c r="I5281"/>
      <c r="J5281"/>
      <c r="K5281"/>
      <c r="L5281"/>
      <c r="M5281" s="2"/>
      <c r="N5281" s="2"/>
      <c r="O5281" s="2"/>
      <c r="P5281" s="2"/>
      <c r="Q5281" s="2"/>
      <c r="R5281" s="2"/>
      <c r="S5281" s="2"/>
      <c r="T5281" s="2"/>
      <c r="U5281" s="2"/>
      <c r="V5281" s="2"/>
    </row>
    <row r="5282" spans="1:22" s="127" customFormat="1" x14ac:dyDescent="0.25">
      <c r="A5282"/>
      <c r="B5282"/>
      <c r="C5282"/>
      <c r="D5282"/>
      <c r="E5282"/>
      <c r="F5282"/>
      <c r="G5282"/>
      <c r="H5282"/>
      <c r="I5282"/>
      <c r="J5282"/>
      <c r="K5282"/>
      <c r="L5282"/>
      <c r="M5282" s="2"/>
      <c r="N5282" s="2"/>
      <c r="O5282" s="2"/>
      <c r="P5282" s="2"/>
      <c r="Q5282" s="2"/>
      <c r="R5282" s="2"/>
      <c r="S5282" s="2"/>
      <c r="T5282" s="2"/>
      <c r="U5282" s="2"/>
      <c r="V5282" s="2"/>
    </row>
    <row r="5283" spans="1:22" s="127" customFormat="1" x14ac:dyDescent="0.25">
      <c r="A5283"/>
      <c r="B5283"/>
      <c r="C5283"/>
      <c r="D5283"/>
      <c r="E5283"/>
      <c r="F5283"/>
      <c r="G5283"/>
      <c r="H5283"/>
      <c r="I5283"/>
      <c r="J5283"/>
      <c r="K5283"/>
      <c r="L5283"/>
      <c r="M5283" s="2"/>
      <c r="N5283" s="2"/>
      <c r="O5283" s="2"/>
      <c r="P5283" s="2"/>
      <c r="Q5283" s="2"/>
      <c r="R5283" s="2"/>
      <c r="S5283" s="2"/>
      <c r="T5283" s="2"/>
      <c r="U5283" s="2"/>
      <c r="V5283" s="2"/>
    </row>
    <row r="5284" spans="1:22" s="127" customFormat="1" x14ac:dyDescent="0.25">
      <c r="A5284"/>
      <c r="B5284"/>
      <c r="C5284"/>
      <c r="D5284"/>
      <c r="E5284"/>
      <c r="F5284"/>
      <c r="G5284"/>
      <c r="H5284"/>
      <c r="I5284"/>
      <c r="J5284"/>
      <c r="K5284"/>
      <c r="L5284"/>
      <c r="M5284" s="2"/>
      <c r="N5284" s="2"/>
      <c r="O5284" s="2"/>
      <c r="P5284" s="2"/>
      <c r="Q5284" s="2"/>
      <c r="R5284" s="2"/>
      <c r="S5284" s="2"/>
      <c r="T5284" s="2"/>
      <c r="U5284" s="2"/>
      <c r="V5284" s="2"/>
    </row>
    <row r="5285" spans="1:22" s="127" customFormat="1" x14ac:dyDescent="0.25">
      <c r="A5285"/>
      <c r="B5285"/>
      <c r="C5285"/>
      <c r="D5285"/>
      <c r="E5285"/>
      <c r="F5285"/>
      <c r="G5285"/>
      <c r="H5285"/>
      <c r="I5285"/>
      <c r="J5285"/>
      <c r="K5285"/>
      <c r="L5285"/>
      <c r="M5285" s="2"/>
      <c r="N5285" s="2"/>
      <c r="O5285" s="2"/>
      <c r="P5285" s="2"/>
      <c r="Q5285" s="2"/>
      <c r="R5285" s="2"/>
      <c r="S5285" s="2"/>
      <c r="T5285" s="2"/>
      <c r="U5285" s="2"/>
      <c r="V5285" s="2"/>
    </row>
    <row r="5286" spans="1:22" s="127" customFormat="1" x14ac:dyDescent="0.25">
      <c r="A5286"/>
      <c r="B5286"/>
      <c r="C5286"/>
      <c r="D5286"/>
      <c r="E5286"/>
      <c r="F5286"/>
      <c r="G5286"/>
      <c r="H5286"/>
      <c r="I5286"/>
      <c r="J5286"/>
      <c r="K5286"/>
      <c r="L5286"/>
      <c r="M5286" s="2"/>
      <c r="N5286" s="2"/>
      <c r="O5286" s="2"/>
      <c r="P5286" s="2"/>
      <c r="Q5286" s="2"/>
      <c r="R5286" s="2"/>
      <c r="S5286" s="2"/>
      <c r="T5286" s="2"/>
      <c r="U5286" s="2"/>
      <c r="V5286" s="2"/>
    </row>
    <row r="5287" spans="1:22" s="127" customFormat="1" x14ac:dyDescent="0.25">
      <c r="A5287"/>
      <c r="B5287"/>
      <c r="C5287"/>
      <c r="D5287"/>
      <c r="E5287"/>
      <c r="F5287"/>
      <c r="G5287"/>
      <c r="H5287"/>
      <c r="I5287"/>
      <c r="J5287"/>
      <c r="K5287"/>
      <c r="L5287"/>
      <c r="M5287" s="2"/>
      <c r="N5287" s="2"/>
      <c r="O5287" s="2"/>
      <c r="P5287" s="2"/>
      <c r="Q5287" s="2"/>
      <c r="R5287" s="2"/>
      <c r="S5287" s="2"/>
      <c r="T5287" s="2"/>
      <c r="U5287" s="2"/>
      <c r="V5287" s="2"/>
    </row>
    <row r="5288" spans="1:22" s="127" customFormat="1" x14ac:dyDescent="0.25">
      <c r="A5288"/>
      <c r="B5288"/>
      <c r="C5288"/>
      <c r="D5288"/>
      <c r="E5288"/>
      <c r="F5288"/>
      <c r="G5288"/>
      <c r="H5288"/>
      <c r="I5288"/>
      <c r="J5288"/>
      <c r="K5288"/>
      <c r="L5288"/>
      <c r="M5288" s="2"/>
      <c r="N5288" s="2"/>
      <c r="O5288" s="2"/>
      <c r="P5288" s="2"/>
      <c r="Q5288" s="2"/>
      <c r="R5288" s="2"/>
      <c r="S5288" s="2"/>
      <c r="T5288" s="2"/>
      <c r="U5288" s="2"/>
      <c r="V5288" s="2"/>
    </row>
    <row r="5289" spans="1:22" s="127" customFormat="1" x14ac:dyDescent="0.25">
      <c r="A5289"/>
      <c r="B5289"/>
      <c r="C5289"/>
      <c r="D5289"/>
      <c r="E5289"/>
      <c r="F5289"/>
      <c r="G5289"/>
      <c r="H5289"/>
      <c r="I5289"/>
      <c r="J5289"/>
      <c r="K5289"/>
      <c r="L5289"/>
      <c r="M5289" s="2"/>
      <c r="N5289" s="2"/>
      <c r="O5289" s="2"/>
      <c r="P5289" s="2"/>
      <c r="Q5289" s="2"/>
      <c r="R5289" s="2"/>
      <c r="S5289" s="2"/>
      <c r="T5289" s="2"/>
      <c r="U5289" s="2"/>
      <c r="V5289" s="2"/>
    </row>
    <row r="5290" spans="1:22" s="127" customFormat="1" x14ac:dyDescent="0.25">
      <c r="A5290"/>
      <c r="B5290"/>
      <c r="C5290"/>
      <c r="D5290"/>
      <c r="E5290"/>
      <c r="F5290"/>
      <c r="G5290"/>
      <c r="H5290"/>
      <c r="I5290"/>
      <c r="J5290"/>
      <c r="K5290"/>
      <c r="L5290"/>
      <c r="M5290" s="2"/>
      <c r="N5290" s="2"/>
      <c r="O5290" s="2"/>
      <c r="P5290" s="2"/>
      <c r="Q5290" s="2"/>
      <c r="R5290" s="2"/>
      <c r="S5290" s="2"/>
      <c r="T5290" s="2"/>
      <c r="U5290" s="2"/>
      <c r="V5290" s="2"/>
    </row>
    <row r="5291" spans="1:22" s="127" customFormat="1" x14ac:dyDescent="0.25">
      <c r="A5291"/>
      <c r="B5291"/>
      <c r="C5291"/>
      <c r="D5291"/>
      <c r="E5291"/>
      <c r="F5291"/>
      <c r="G5291"/>
      <c r="H5291"/>
      <c r="I5291"/>
      <c r="J5291"/>
      <c r="K5291"/>
      <c r="L5291"/>
      <c r="M5291" s="2"/>
      <c r="N5291" s="2"/>
      <c r="O5291" s="2"/>
      <c r="P5291" s="2"/>
      <c r="Q5291" s="2"/>
      <c r="R5291" s="2"/>
      <c r="S5291" s="2"/>
      <c r="T5291" s="2"/>
      <c r="U5291" s="2"/>
      <c r="V5291" s="2"/>
    </row>
    <row r="5292" spans="1:22" s="127" customFormat="1" x14ac:dyDescent="0.25">
      <c r="A5292"/>
      <c r="B5292"/>
      <c r="C5292"/>
      <c r="D5292"/>
      <c r="E5292"/>
      <c r="F5292"/>
      <c r="G5292"/>
      <c r="H5292"/>
      <c r="I5292"/>
      <c r="J5292"/>
      <c r="K5292"/>
      <c r="L5292"/>
      <c r="M5292" s="2"/>
      <c r="N5292" s="2"/>
      <c r="O5292" s="2"/>
      <c r="P5292" s="2"/>
      <c r="Q5292" s="2"/>
      <c r="R5292" s="2"/>
      <c r="S5292" s="2"/>
      <c r="T5292" s="2"/>
      <c r="U5292" s="2"/>
      <c r="V5292" s="2"/>
    </row>
    <row r="5293" spans="1:22" s="127" customFormat="1" x14ac:dyDescent="0.25">
      <c r="A5293"/>
      <c r="B5293"/>
      <c r="C5293"/>
      <c r="D5293"/>
      <c r="E5293"/>
      <c r="F5293"/>
      <c r="G5293"/>
      <c r="H5293"/>
      <c r="I5293"/>
      <c r="J5293"/>
      <c r="K5293"/>
      <c r="L5293"/>
      <c r="M5293" s="2"/>
      <c r="N5293" s="2"/>
      <c r="O5293" s="2"/>
      <c r="P5293" s="2"/>
      <c r="Q5293" s="2"/>
      <c r="R5293" s="2"/>
      <c r="S5293" s="2"/>
      <c r="T5293" s="2"/>
      <c r="U5293" s="2"/>
      <c r="V5293" s="2"/>
    </row>
    <row r="5294" spans="1:22" s="127" customFormat="1" x14ac:dyDescent="0.25">
      <c r="A5294"/>
      <c r="B5294"/>
      <c r="C5294"/>
      <c r="D5294"/>
      <c r="E5294"/>
      <c r="F5294"/>
      <c r="G5294"/>
      <c r="H5294"/>
      <c r="I5294"/>
      <c r="J5294"/>
      <c r="K5294"/>
      <c r="L5294"/>
      <c r="M5294" s="2"/>
      <c r="N5294" s="2"/>
      <c r="O5294" s="2"/>
      <c r="P5294" s="2"/>
      <c r="Q5294" s="2"/>
      <c r="R5294" s="2"/>
      <c r="S5294" s="2"/>
      <c r="T5294" s="2"/>
      <c r="U5294" s="2"/>
      <c r="V5294" s="2"/>
    </row>
    <row r="5295" spans="1:22" s="127" customFormat="1" x14ac:dyDescent="0.25">
      <c r="A5295"/>
      <c r="B5295"/>
      <c r="C5295"/>
      <c r="D5295"/>
      <c r="E5295"/>
      <c r="F5295"/>
      <c r="G5295"/>
      <c r="H5295"/>
      <c r="I5295"/>
      <c r="J5295"/>
      <c r="K5295"/>
      <c r="L5295"/>
      <c r="M5295" s="2"/>
      <c r="N5295" s="2"/>
      <c r="O5295" s="2"/>
      <c r="P5295" s="2"/>
      <c r="Q5295" s="2"/>
      <c r="R5295" s="2"/>
      <c r="S5295" s="2"/>
      <c r="T5295" s="2"/>
      <c r="U5295" s="2"/>
      <c r="V5295" s="2"/>
    </row>
    <row r="5296" spans="1:22" s="127" customFormat="1" x14ac:dyDescent="0.25">
      <c r="A5296"/>
      <c r="B5296"/>
      <c r="C5296"/>
      <c r="D5296"/>
      <c r="E5296"/>
      <c r="F5296"/>
      <c r="G5296"/>
      <c r="H5296"/>
      <c r="I5296"/>
      <c r="J5296"/>
      <c r="K5296"/>
      <c r="L5296"/>
      <c r="M5296" s="2"/>
      <c r="N5296" s="2"/>
      <c r="O5296" s="2"/>
      <c r="P5296" s="2"/>
      <c r="Q5296" s="2"/>
      <c r="R5296" s="2"/>
      <c r="S5296" s="2"/>
      <c r="T5296" s="2"/>
      <c r="U5296" s="2"/>
      <c r="V5296" s="2"/>
    </row>
    <row r="5297" spans="1:22" s="127" customFormat="1" x14ac:dyDescent="0.25">
      <c r="A5297"/>
      <c r="B5297"/>
      <c r="C5297"/>
      <c r="D5297"/>
      <c r="E5297"/>
      <c r="F5297"/>
      <c r="G5297"/>
      <c r="H5297"/>
      <c r="I5297"/>
      <c r="J5297"/>
      <c r="K5297"/>
      <c r="L5297"/>
      <c r="M5297" s="2"/>
      <c r="N5297" s="2"/>
      <c r="O5297" s="2"/>
      <c r="P5297" s="2"/>
      <c r="Q5297" s="2"/>
      <c r="R5297" s="2"/>
      <c r="S5297" s="2"/>
      <c r="T5297" s="2"/>
      <c r="U5297" s="2"/>
      <c r="V5297" s="2"/>
    </row>
    <row r="5298" spans="1:22" s="127" customFormat="1" x14ac:dyDescent="0.25">
      <c r="A5298"/>
      <c r="B5298"/>
      <c r="C5298"/>
      <c r="D5298"/>
      <c r="E5298"/>
      <c r="F5298"/>
      <c r="G5298"/>
      <c r="H5298"/>
      <c r="I5298"/>
      <c r="J5298"/>
      <c r="K5298"/>
      <c r="L5298"/>
      <c r="M5298" s="2"/>
      <c r="N5298" s="2"/>
      <c r="O5298" s="2"/>
      <c r="P5298" s="2"/>
      <c r="Q5298" s="2"/>
      <c r="R5298" s="2"/>
      <c r="S5298" s="2"/>
      <c r="T5298" s="2"/>
      <c r="U5298" s="2"/>
      <c r="V5298" s="2"/>
    </row>
    <row r="5299" spans="1:22" s="127" customFormat="1" x14ac:dyDescent="0.25">
      <c r="A5299"/>
      <c r="B5299"/>
      <c r="C5299"/>
      <c r="D5299"/>
      <c r="E5299"/>
      <c r="F5299"/>
      <c r="G5299"/>
      <c r="H5299"/>
      <c r="I5299"/>
      <c r="J5299"/>
      <c r="K5299"/>
      <c r="L5299"/>
      <c r="M5299" s="2"/>
      <c r="N5299" s="2"/>
      <c r="O5299" s="2"/>
      <c r="P5299" s="2"/>
      <c r="Q5299" s="2"/>
      <c r="R5299" s="2"/>
      <c r="S5299" s="2"/>
      <c r="T5299" s="2"/>
      <c r="U5299" s="2"/>
      <c r="V5299" s="2"/>
    </row>
    <row r="5300" spans="1:22" s="127" customFormat="1" x14ac:dyDescent="0.25">
      <c r="A5300"/>
      <c r="B5300"/>
      <c r="C5300"/>
      <c r="D5300"/>
      <c r="E5300"/>
      <c r="F5300"/>
      <c r="G5300"/>
      <c r="H5300"/>
      <c r="I5300"/>
      <c r="J5300"/>
      <c r="K5300"/>
      <c r="L5300"/>
      <c r="M5300" s="2"/>
      <c r="N5300" s="2"/>
      <c r="O5300" s="2"/>
      <c r="P5300" s="2"/>
      <c r="Q5300" s="2"/>
      <c r="R5300" s="2"/>
      <c r="S5300" s="2"/>
      <c r="T5300" s="2"/>
      <c r="U5300" s="2"/>
      <c r="V5300" s="2"/>
    </row>
    <row r="5301" spans="1:22" s="127" customFormat="1" x14ac:dyDescent="0.25">
      <c r="A5301"/>
      <c r="B5301"/>
      <c r="C5301"/>
      <c r="D5301"/>
      <c r="E5301"/>
      <c r="F5301"/>
      <c r="G5301"/>
      <c r="H5301"/>
      <c r="I5301"/>
      <c r="J5301"/>
      <c r="K5301"/>
      <c r="L5301"/>
      <c r="M5301" s="2"/>
      <c r="N5301" s="2"/>
      <c r="O5301" s="2"/>
      <c r="P5301" s="2"/>
      <c r="Q5301" s="2"/>
      <c r="R5301" s="2"/>
      <c r="S5301" s="2"/>
      <c r="T5301" s="2"/>
      <c r="U5301" s="2"/>
      <c r="V5301" s="2"/>
    </row>
    <row r="5302" spans="1:22" s="127" customFormat="1" x14ac:dyDescent="0.25">
      <c r="A5302"/>
      <c r="B5302"/>
      <c r="C5302"/>
      <c r="D5302"/>
      <c r="E5302"/>
      <c r="F5302"/>
      <c r="G5302"/>
      <c r="H5302"/>
      <c r="I5302"/>
      <c r="J5302"/>
      <c r="K5302"/>
      <c r="L5302"/>
      <c r="M5302" s="2"/>
      <c r="N5302" s="2"/>
      <c r="O5302" s="2"/>
      <c r="P5302" s="2"/>
      <c r="Q5302" s="2"/>
      <c r="R5302" s="2"/>
      <c r="S5302" s="2"/>
      <c r="T5302" s="2"/>
      <c r="U5302" s="2"/>
      <c r="V5302" s="2"/>
    </row>
    <row r="5303" spans="1:22" s="127" customFormat="1" x14ac:dyDescent="0.25">
      <c r="A5303"/>
      <c r="B5303"/>
      <c r="C5303"/>
      <c r="D5303"/>
      <c r="E5303"/>
      <c r="F5303"/>
      <c r="G5303"/>
      <c r="H5303"/>
      <c r="I5303"/>
      <c r="J5303"/>
      <c r="K5303"/>
      <c r="L5303"/>
      <c r="M5303" s="2"/>
      <c r="N5303" s="2"/>
      <c r="O5303" s="2"/>
      <c r="P5303" s="2"/>
      <c r="Q5303" s="2"/>
      <c r="R5303" s="2"/>
      <c r="S5303" s="2"/>
      <c r="T5303" s="2"/>
      <c r="U5303" s="2"/>
      <c r="V5303" s="2"/>
    </row>
    <row r="5304" spans="1:22" s="127" customFormat="1" x14ac:dyDescent="0.25">
      <c r="A5304"/>
      <c r="B5304"/>
      <c r="C5304"/>
      <c r="D5304"/>
      <c r="E5304"/>
      <c r="F5304"/>
      <c r="G5304"/>
      <c r="H5304"/>
      <c r="I5304"/>
      <c r="J5304"/>
      <c r="K5304"/>
      <c r="L5304"/>
      <c r="M5304" s="2"/>
      <c r="N5304" s="2"/>
      <c r="O5304" s="2"/>
      <c r="P5304" s="2"/>
      <c r="Q5304" s="2"/>
      <c r="R5304" s="2"/>
      <c r="S5304" s="2"/>
      <c r="T5304" s="2"/>
      <c r="U5304" s="2"/>
      <c r="V5304" s="2"/>
    </row>
    <row r="5305" spans="1:22" s="127" customFormat="1" x14ac:dyDescent="0.25">
      <c r="A5305"/>
      <c r="B5305"/>
      <c r="C5305"/>
      <c r="D5305"/>
      <c r="E5305"/>
      <c r="F5305"/>
      <c r="G5305"/>
      <c r="H5305"/>
      <c r="I5305"/>
      <c r="J5305"/>
      <c r="K5305"/>
      <c r="L5305"/>
      <c r="M5305" s="2"/>
      <c r="N5305" s="2"/>
      <c r="O5305" s="2"/>
      <c r="P5305" s="2"/>
      <c r="Q5305" s="2"/>
      <c r="R5305" s="2"/>
      <c r="S5305" s="2"/>
      <c r="T5305" s="2"/>
      <c r="U5305" s="2"/>
      <c r="V5305" s="2"/>
    </row>
    <row r="5306" spans="1:22" s="127" customFormat="1" x14ac:dyDescent="0.25">
      <c r="A5306"/>
      <c r="B5306"/>
      <c r="C5306"/>
      <c r="D5306"/>
      <c r="E5306"/>
      <c r="F5306"/>
      <c r="G5306"/>
      <c r="H5306"/>
      <c r="I5306"/>
      <c r="J5306"/>
      <c r="K5306"/>
      <c r="L5306"/>
      <c r="M5306" s="2"/>
      <c r="N5306" s="2"/>
      <c r="O5306" s="2"/>
      <c r="P5306" s="2"/>
      <c r="Q5306" s="2"/>
      <c r="R5306" s="2"/>
      <c r="S5306" s="2"/>
      <c r="T5306" s="2"/>
      <c r="U5306" s="2"/>
      <c r="V5306" s="2"/>
    </row>
    <row r="5307" spans="1:22" s="127" customFormat="1" x14ac:dyDescent="0.25">
      <c r="A5307"/>
      <c r="B5307"/>
      <c r="C5307"/>
      <c r="D5307"/>
      <c r="E5307"/>
      <c r="F5307"/>
      <c r="G5307"/>
      <c r="H5307"/>
      <c r="I5307"/>
      <c r="J5307"/>
      <c r="K5307"/>
      <c r="L5307"/>
      <c r="M5307" s="2"/>
      <c r="N5307" s="2"/>
      <c r="O5307" s="2"/>
      <c r="P5307" s="2"/>
      <c r="Q5307" s="2"/>
      <c r="R5307" s="2"/>
      <c r="S5307" s="2"/>
      <c r="T5307" s="2"/>
      <c r="U5307" s="2"/>
      <c r="V5307" s="2"/>
    </row>
    <row r="5308" spans="1:22" s="127" customFormat="1" x14ac:dyDescent="0.25">
      <c r="A5308"/>
      <c r="B5308"/>
      <c r="C5308"/>
      <c r="D5308"/>
      <c r="E5308"/>
      <c r="F5308"/>
      <c r="G5308"/>
      <c r="H5308"/>
      <c r="I5308"/>
      <c r="J5308"/>
      <c r="K5308"/>
      <c r="L5308"/>
      <c r="M5308" s="2"/>
      <c r="N5308" s="2"/>
      <c r="O5308" s="2"/>
      <c r="P5308" s="2"/>
      <c r="Q5308" s="2"/>
      <c r="R5308" s="2"/>
      <c r="S5308" s="2"/>
      <c r="T5308" s="2"/>
      <c r="U5308" s="2"/>
      <c r="V5308" s="2"/>
    </row>
    <row r="5309" spans="1:22" s="127" customFormat="1" x14ac:dyDescent="0.25">
      <c r="A5309"/>
      <c r="B5309"/>
      <c r="C5309"/>
      <c r="D5309"/>
      <c r="E5309"/>
      <c r="F5309"/>
      <c r="G5309"/>
      <c r="H5309"/>
      <c r="I5309"/>
      <c r="J5309"/>
      <c r="K5309"/>
      <c r="L5309"/>
      <c r="M5309" s="2"/>
      <c r="N5309" s="2"/>
      <c r="O5309" s="2"/>
      <c r="P5309" s="2"/>
      <c r="Q5309" s="2"/>
      <c r="R5309" s="2"/>
      <c r="S5309" s="2"/>
      <c r="T5309" s="2"/>
      <c r="U5309" s="2"/>
      <c r="V5309" s="2"/>
    </row>
    <row r="5310" spans="1:22" s="127" customFormat="1" x14ac:dyDescent="0.25">
      <c r="A5310"/>
      <c r="B5310"/>
      <c r="C5310"/>
      <c r="D5310"/>
      <c r="E5310"/>
      <c r="F5310"/>
      <c r="G5310"/>
      <c r="H5310"/>
      <c r="I5310"/>
      <c r="J5310"/>
      <c r="K5310"/>
      <c r="L5310"/>
      <c r="M5310" s="2"/>
      <c r="N5310" s="2"/>
      <c r="O5310" s="2"/>
      <c r="P5310" s="2"/>
      <c r="Q5310" s="2"/>
      <c r="R5310" s="2"/>
      <c r="S5310" s="2"/>
      <c r="T5310" s="2"/>
      <c r="U5310" s="2"/>
      <c r="V5310" s="2"/>
    </row>
    <row r="5311" spans="1:22" s="127" customFormat="1" x14ac:dyDescent="0.25">
      <c r="A5311"/>
      <c r="B5311"/>
      <c r="C5311"/>
      <c r="D5311"/>
      <c r="E5311"/>
      <c r="F5311"/>
      <c r="G5311"/>
      <c r="H5311"/>
      <c r="I5311"/>
      <c r="J5311"/>
      <c r="K5311"/>
      <c r="L5311"/>
      <c r="M5311" s="2"/>
      <c r="N5311" s="2"/>
      <c r="O5311" s="2"/>
      <c r="P5311" s="2"/>
      <c r="Q5311" s="2"/>
      <c r="R5311" s="2"/>
      <c r="S5311" s="2"/>
      <c r="T5311" s="2"/>
      <c r="U5311" s="2"/>
      <c r="V5311" s="2"/>
    </row>
    <row r="5312" spans="1:22" s="127" customFormat="1" x14ac:dyDescent="0.25">
      <c r="A5312"/>
      <c r="B5312"/>
      <c r="C5312"/>
      <c r="D5312"/>
      <c r="E5312"/>
      <c r="F5312"/>
      <c r="G5312"/>
      <c r="H5312"/>
      <c r="I5312"/>
      <c r="J5312"/>
      <c r="K5312"/>
      <c r="L5312"/>
      <c r="M5312" s="2"/>
      <c r="N5312" s="2"/>
      <c r="O5312" s="2"/>
      <c r="P5312" s="2"/>
      <c r="Q5312" s="2"/>
      <c r="R5312" s="2"/>
      <c r="S5312" s="2"/>
      <c r="T5312" s="2"/>
      <c r="U5312" s="2"/>
      <c r="V5312" s="2"/>
    </row>
    <row r="5313" spans="1:22" s="127" customFormat="1" x14ac:dyDescent="0.25">
      <c r="A5313"/>
      <c r="B5313"/>
      <c r="C5313"/>
      <c r="D5313"/>
      <c r="E5313"/>
      <c r="F5313"/>
      <c r="G5313"/>
      <c r="H5313"/>
      <c r="I5313"/>
      <c r="J5313"/>
      <c r="K5313"/>
      <c r="L5313"/>
      <c r="M5313" s="2"/>
      <c r="N5313" s="2"/>
      <c r="O5313" s="2"/>
      <c r="P5313" s="2"/>
      <c r="Q5313" s="2"/>
      <c r="R5313" s="2"/>
      <c r="S5313" s="2"/>
      <c r="T5313" s="2"/>
      <c r="U5313" s="2"/>
      <c r="V5313" s="2"/>
    </row>
    <row r="5314" spans="1:22" s="127" customFormat="1" x14ac:dyDescent="0.25">
      <c r="A5314"/>
      <c r="B5314"/>
      <c r="C5314"/>
      <c r="D5314"/>
      <c r="E5314"/>
      <c r="F5314"/>
      <c r="G5314"/>
      <c r="H5314"/>
      <c r="I5314"/>
      <c r="J5314"/>
      <c r="K5314"/>
      <c r="L5314"/>
      <c r="M5314" s="2"/>
      <c r="N5314" s="2"/>
      <c r="O5314" s="2"/>
      <c r="P5314" s="2"/>
      <c r="Q5314" s="2"/>
      <c r="R5314" s="2"/>
      <c r="S5314" s="2"/>
      <c r="T5314" s="2"/>
      <c r="U5314" s="2"/>
      <c r="V5314" s="2"/>
    </row>
    <row r="5315" spans="1:22" s="127" customFormat="1" x14ac:dyDescent="0.25">
      <c r="A5315"/>
      <c r="B5315"/>
      <c r="C5315"/>
      <c r="D5315"/>
      <c r="E5315"/>
      <c r="F5315"/>
      <c r="G5315"/>
      <c r="H5315"/>
      <c r="I5315"/>
      <c r="J5315"/>
      <c r="K5315"/>
      <c r="L5315"/>
      <c r="M5315" s="2"/>
      <c r="N5315" s="2"/>
      <c r="O5315" s="2"/>
      <c r="P5315" s="2"/>
      <c r="Q5315" s="2"/>
      <c r="R5315" s="2"/>
      <c r="S5315" s="2"/>
      <c r="T5315" s="2"/>
      <c r="U5315" s="2"/>
      <c r="V5315" s="2"/>
    </row>
    <row r="5316" spans="1:22" s="127" customFormat="1" x14ac:dyDescent="0.25">
      <c r="A5316"/>
      <c r="B5316"/>
      <c r="C5316"/>
      <c r="D5316"/>
      <c r="E5316"/>
      <c r="F5316"/>
      <c r="G5316"/>
      <c r="H5316"/>
      <c r="I5316"/>
      <c r="J5316"/>
      <c r="K5316"/>
      <c r="L5316"/>
      <c r="M5316" s="2"/>
      <c r="N5316" s="2"/>
      <c r="O5316" s="2"/>
      <c r="P5316" s="2"/>
      <c r="Q5316" s="2"/>
      <c r="R5316" s="2"/>
      <c r="S5316" s="2"/>
      <c r="T5316" s="2"/>
      <c r="U5316" s="2"/>
      <c r="V5316" s="2"/>
    </row>
    <row r="5317" spans="1:22" s="127" customFormat="1" x14ac:dyDescent="0.25">
      <c r="A5317"/>
      <c r="B5317"/>
      <c r="C5317"/>
      <c r="D5317"/>
      <c r="E5317"/>
      <c r="F5317"/>
      <c r="G5317"/>
      <c r="H5317"/>
      <c r="I5317"/>
      <c r="J5317"/>
      <c r="K5317"/>
      <c r="L5317"/>
      <c r="M5317" s="2"/>
      <c r="N5317" s="2"/>
      <c r="O5317" s="2"/>
      <c r="P5317" s="2"/>
      <c r="Q5317" s="2"/>
      <c r="R5317" s="2"/>
      <c r="S5317" s="2"/>
      <c r="T5317" s="2"/>
      <c r="U5317" s="2"/>
      <c r="V5317" s="2"/>
    </row>
    <row r="5318" spans="1:22" s="127" customFormat="1" x14ac:dyDescent="0.25">
      <c r="A5318"/>
      <c r="B5318"/>
      <c r="C5318"/>
      <c r="D5318"/>
      <c r="E5318"/>
      <c r="F5318"/>
      <c r="G5318"/>
      <c r="H5318"/>
      <c r="I5318"/>
      <c r="J5318"/>
      <c r="K5318"/>
      <c r="L5318"/>
      <c r="M5318" s="2"/>
      <c r="N5318" s="2"/>
      <c r="O5318" s="2"/>
      <c r="P5318" s="2"/>
      <c r="Q5318" s="2"/>
      <c r="R5318" s="2"/>
      <c r="S5318" s="2"/>
      <c r="T5318" s="2"/>
      <c r="U5318" s="2"/>
      <c r="V5318" s="2"/>
    </row>
    <row r="5319" spans="1:22" s="127" customFormat="1" x14ac:dyDescent="0.25">
      <c r="A5319"/>
      <c r="B5319"/>
      <c r="C5319"/>
      <c r="D5319"/>
      <c r="E5319"/>
      <c r="F5319"/>
      <c r="G5319"/>
      <c r="H5319"/>
      <c r="I5319"/>
      <c r="J5319"/>
      <c r="K5319"/>
      <c r="L5319"/>
      <c r="M5319" s="2"/>
      <c r="N5319" s="2"/>
      <c r="O5319" s="2"/>
      <c r="P5319" s="2"/>
      <c r="Q5319" s="2"/>
      <c r="R5319" s="2"/>
      <c r="S5319" s="2"/>
      <c r="T5319" s="2"/>
      <c r="U5319" s="2"/>
      <c r="V5319" s="2"/>
    </row>
    <row r="5320" spans="1:22" s="127" customFormat="1" x14ac:dyDescent="0.25">
      <c r="A5320"/>
      <c r="B5320"/>
      <c r="C5320"/>
      <c r="D5320"/>
      <c r="E5320"/>
      <c r="F5320"/>
      <c r="G5320"/>
      <c r="H5320"/>
      <c r="I5320"/>
      <c r="J5320"/>
      <c r="K5320"/>
      <c r="L5320"/>
      <c r="M5320" s="2"/>
      <c r="N5320" s="2"/>
      <c r="O5320" s="2"/>
      <c r="P5320" s="2"/>
      <c r="Q5320" s="2"/>
      <c r="R5320" s="2"/>
      <c r="S5320" s="2"/>
      <c r="T5320" s="2"/>
      <c r="U5320" s="2"/>
      <c r="V5320" s="2"/>
    </row>
    <row r="5321" spans="1:22" s="127" customFormat="1" x14ac:dyDescent="0.25">
      <c r="A5321"/>
      <c r="B5321"/>
      <c r="C5321"/>
      <c r="D5321"/>
      <c r="E5321"/>
      <c r="F5321"/>
      <c r="G5321"/>
      <c r="H5321"/>
      <c r="I5321"/>
      <c r="J5321"/>
      <c r="K5321"/>
      <c r="L5321"/>
      <c r="M5321" s="2"/>
      <c r="N5321" s="2"/>
      <c r="O5321" s="2"/>
      <c r="P5321" s="2"/>
      <c r="Q5321" s="2"/>
      <c r="R5321" s="2"/>
      <c r="S5321" s="2"/>
      <c r="T5321" s="2"/>
      <c r="U5321" s="2"/>
      <c r="V5321" s="2"/>
    </row>
    <row r="5322" spans="1:22" s="127" customFormat="1" x14ac:dyDescent="0.25">
      <c r="A5322"/>
      <c r="B5322"/>
      <c r="C5322"/>
      <c r="D5322"/>
      <c r="E5322"/>
      <c r="F5322"/>
      <c r="G5322"/>
      <c r="H5322"/>
      <c r="I5322"/>
      <c r="J5322"/>
      <c r="K5322"/>
      <c r="L5322"/>
      <c r="M5322" s="2"/>
      <c r="N5322" s="2"/>
      <c r="O5322" s="2"/>
      <c r="P5322" s="2"/>
      <c r="Q5322" s="2"/>
      <c r="R5322" s="2"/>
      <c r="S5322" s="2"/>
      <c r="T5322" s="2"/>
      <c r="U5322" s="2"/>
      <c r="V5322" s="2"/>
    </row>
    <row r="5323" spans="1:22" s="127" customFormat="1" x14ac:dyDescent="0.25">
      <c r="A5323"/>
      <c r="B5323"/>
      <c r="C5323"/>
      <c r="D5323"/>
      <c r="E5323"/>
      <c r="F5323"/>
      <c r="G5323"/>
      <c r="H5323"/>
      <c r="I5323"/>
      <c r="J5323"/>
      <c r="K5323"/>
      <c r="L5323"/>
      <c r="M5323" s="2"/>
      <c r="N5323" s="2"/>
      <c r="O5323" s="2"/>
      <c r="P5323" s="2"/>
      <c r="Q5323" s="2"/>
      <c r="R5323" s="2"/>
      <c r="S5323" s="2"/>
      <c r="T5323" s="2"/>
      <c r="U5323" s="2"/>
      <c r="V5323" s="2"/>
    </row>
    <row r="5324" spans="1:22" s="127" customFormat="1" x14ac:dyDescent="0.25">
      <c r="A5324"/>
      <c r="B5324"/>
      <c r="C5324"/>
      <c r="D5324"/>
      <c r="E5324"/>
      <c r="F5324"/>
      <c r="G5324"/>
      <c r="H5324"/>
      <c r="I5324"/>
      <c r="J5324"/>
      <c r="K5324"/>
      <c r="L5324"/>
      <c r="M5324" s="2"/>
      <c r="N5324" s="2"/>
      <c r="O5324" s="2"/>
      <c r="P5324" s="2"/>
      <c r="Q5324" s="2"/>
      <c r="R5324" s="2"/>
      <c r="S5324" s="2"/>
      <c r="T5324" s="2"/>
      <c r="U5324" s="2"/>
      <c r="V5324" s="2"/>
    </row>
    <row r="5325" spans="1:22" s="127" customFormat="1" x14ac:dyDescent="0.25">
      <c r="A5325"/>
      <c r="B5325"/>
      <c r="C5325"/>
      <c r="D5325"/>
      <c r="E5325"/>
      <c r="F5325"/>
      <c r="G5325"/>
      <c r="H5325"/>
      <c r="I5325"/>
      <c r="J5325"/>
      <c r="K5325"/>
      <c r="L5325"/>
      <c r="M5325" s="2"/>
      <c r="N5325" s="2"/>
      <c r="O5325" s="2"/>
      <c r="P5325" s="2"/>
      <c r="Q5325" s="2"/>
      <c r="R5325" s="2"/>
      <c r="S5325" s="2"/>
      <c r="T5325" s="2"/>
      <c r="U5325" s="2"/>
      <c r="V5325" s="2"/>
    </row>
    <row r="5326" spans="1:22" s="127" customFormat="1" x14ac:dyDescent="0.25">
      <c r="A5326"/>
      <c r="B5326"/>
      <c r="C5326"/>
      <c r="D5326"/>
      <c r="E5326"/>
      <c r="F5326"/>
      <c r="G5326"/>
      <c r="H5326"/>
      <c r="I5326"/>
      <c r="J5326"/>
      <c r="K5326"/>
      <c r="L5326"/>
      <c r="M5326" s="2"/>
      <c r="N5326" s="2"/>
      <c r="O5326" s="2"/>
      <c r="P5326" s="2"/>
      <c r="Q5326" s="2"/>
      <c r="R5326" s="2"/>
      <c r="S5326" s="2"/>
      <c r="T5326" s="2"/>
      <c r="U5326" s="2"/>
      <c r="V5326" s="2"/>
    </row>
    <row r="5327" spans="1:22" s="127" customFormat="1" x14ac:dyDescent="0.25">
      <c r="A5327"/>
      <c r="B5327"/>
      <c r="C5327"/>
      <c r="D5327"/>
      <c r="E5327"/>
      <c r="F5327"/>
      <c r="G5327"/>
      <c r="H5327"/>
      <c r="I5327"/>
      <c r="J5327"/>
      <c r="K5327"/>
      <c r="L5327"/>
      <c r="M5327" s="2"/>
      <c r="N5327" s="2"/>
      <c r="O5327" s="2"/>
      <c r="P5327" s="2"/>
      <c r="Q5327" s="2"/>
      <c r="R5327" s="2"/>
      <c r="S5327" s="2"/>
      <c r="T5327" s="2"/>
      <c r="U5327" s="2"/>
      <c r="V5327" s="2"/>
    </row>
    <row r="5328" spans="1:22" s="127" customFormat="1" x14ac:dyDescent="0.25">
      <c r="A5328"/>
      <c r="B5328"/>
      <c r="C5328"/>
      <c r="D5328"/>
      <c r="E5328"/>
      <c r="F5328"/>
      <c r="G5328"/>
      <c r="H5328"/>
      <c r="I5328"/>
      <c r="J5328"/>
      <c r="K5328"/>
      <c r="L5328"/>
      <c r="M5328" s="2"/>
      <c r="N5328" s="2"/>
      <c r="O5328" s="2"/>
      <c r="P5328" s="2"/>
      <c r="Q5328" s="2"/>
      <c r="R5328" s="2"/>
      <c r="S5328" s="2"/>
      <c r="T5328" s="2"/>
      <c r="U5328" s="2"/>
      <c r="V5328" s="2"/>
    </row>
    <row r="5329" spans="1:22" s="127" customFormat="1" x14ac:dyDescent="0.25">
      <c r="A5329"/>
      <c r="B5329"/>
      <c r="C5329"/>
      <c r="D5329"/>
      <c r="E5329"/>
      <c r="F5329"/>
      <c r="G5329"/>
      <c r="H5329"/>
      <c r="I5329"/>
      <c r="J5329"/>
      <c r="K5329"/>
      <c r="L5329"/>
      <c r="M5329" s="2"/>
      <c r="N5329" s="2"/>
      <c r="O5329" s="2"/>
      <c r="P5329" s="2"/>
      <c r="Q5329" s="2"/>
      <c r="R5329" s="2"/>
      <c r="S5329" s="2"/>
      <c r="T5329" s="2"/>
      <c r="U5329" s="2"/>
      <c r="V5329" s="2"/>
    </row>
    <row r="5330" spans="1:22" s="127" customFormat="1" x14ac:dyDescent="0.25">
      <c r="A5330"/>
      <c r="B5330"/>
      <c r="C5330"/>
      <c r="D5330"/>
      <c r="E5330"/>
      <c r="F5330"/>
      <c r="G5330"/>
      <c r="H5330"/>
      <c r="I5330"/>
      <c r="J5330"/>
      <c r="K5330"/>
      <c r="L5330"/>
      <c r="M5330" s="2"/>
      <c r="N5330" s="2"/>
      <c r="O5330" s="2"/>
      <c r="P5330" s="2"/>
      <c r="Q5330" s="2"/>
      <c r="R5330" s="2"/>
      <c r="S5330" s="2"/>
      <c r="T5330" s="2"/>
      <c r="U5330" s="2"/>
      <c r="V5330" s="2"/>
    </row>
    <row r="5331" spans="1:22" s="127" customFormat="1" x14ac:dyDescent="0.25">
      <c r="A5331"/>
      <c r="B5331"/>
      <c r="C5331"/>
      <c r="D5331"/>
      <c r="E5331"/>
      <c r="F5331"/>
      <c r="G5331"/>
      <c r="H5331"/>
      <c r="I5331"/>
      <c r="J5331"/>
      <c r="K5331"/>
      <c r="L5331"/>
      <c r="M5331" s="2"/>
      <c r="N5331" s="2"/>
      <c r="O5331" s="2"/>
      <c r="P5331" s="2"/>
      <c r="Q5331" s="2"/>
      <c r="R5331" s="2"/>
      <c r="S5331" s="2"/>
      <c r="T5331" s="2"/>
      <c r="U5331" s="2"/>
      <c r="V5331" s="2"/>
    </row>
    <row r="5332" spans="1:22" s="127" customFormat="1" x14ac:dyDescent="0.25">
      <c r="A5332"/>
      <c r="B5332"/>
      <c r="C5332"/>
      <c r="D5332"/>
      <c r="E5332"/>
      <c r="F5332"/>
      <c r="G5332"/>
      <c r="H5332"/>
      <c r="I5332"/>
      <c r="J5332"/>
      <c r="K5332"/>
      <c r="L5332"/>
      <c r="M5332" s="2"/>
      <c r="N5332" s="2"/>
      <c r="O5332" s="2"/>
      <c r="P5332" s="2"/>
      <c r="Q5332" s="2"/>
      <c r="R5332" s="2"/>
      <c r="S5332" s="2"/>
      <c r="T5332" s="2"/>
      <c r="U5332" s="2"/>
      <c r="V5332" s="2"/>
    </row>
    <row r="5333" spans="1:22" s="127" customFormat="1" x14ac:dyDescent="0.25">
      <c r="A5333"/>
      <c r="B5333"/>
      <c r="C5333"/>
      <c r="D5333"/>
      <c r="E5333"/>
      <c r="F5333"/>
      <c r="G5333"/>
      <c r="H5333"/>
      <c r="I5333"/>
      <c r="J5333"/>
      <c r="K5333"/>
      <c r="L5333"/>
      <c r="M5333" s="2"/>
      <c r="N5333" s="2"/>
      <c r="O5333" s="2"/>
      <c r="P5333" s="2"/>
      <c r="Q5333" s="2"/>
      <c r="R5333" s="2"/>
      <c r="S5333" s="2"/>
      <c r="T5333" s="2"/>
      <c r="U5333" s="2"/>
      <c r="V5333" s="2"/>
    </row>
    <row r="5334" spans="1:22" s="127" customFormat="1" x14ac:dyDescent="0.25">
      <c r="A5334"/>
      <c r="B5334"/>
      <c r="C5334"/>
      <c r="D5334"/>
      <c r="E5334"/>
      <c r="F5334"/>
      <c r="G5334"/>
      <c r="H5334"/>
      <c r="I5334"/>
      <c r="J5334"/>
      <c r="K5334"/>
      <c r="L5334"/>
      <c r="M5334" s="2"/>
      <c r="N5334" s="2"/>
      <c r="O5334" s="2"/>
      <c r="P5334" s="2"/>
      <c r="Q5334" s="2"/>
      <c r="R5334" s="2"/>
      <c r="S5334" s="2"/>
      <c r="T5334" s="2"/>
      <c r="U5334" s="2"/>
      <c r="V5334" s="2"/>
    </row>
    <row r="5335" spans="1:22" s="127" customFormat="1" x14ac:dyDescent="0.25">
      <c r="A5335"/>
      <c r="B5335"/>
      <c r="C5335"/>
      <c r="D5335"/>
      <c r="E5335"/>
      <c r="F5335"/>
      <c r="G5335"/>
      <c r="H5335"/>
      <c r="I5335"/>
      <c r="J5335"/>
      <c r="K5335"/>
      <c r="L5335"/>
      <c r="M5335" s="2"/>
      <c r="N5335" s="2"/>
      <c r="O5335" s="2"/>
      <c r="P5335" s="2"/>
      <c r="Q5335" s="2"/>
      <c r="R5335" s="2"/>
      <c r="S5335" s="2"/>
      <c r="T5335" s="2"/>
      <c r="U5335" s="2"/>
      <c r="V5335" s="2"/>
    </row>
    <row r="5336" spans="1:22" s="127" customFormat="1" x14ac:dyDescent="0.25">
      <c r="A5336"/>
      <c r="B5336"/>
      <c r="C5336"/>
      <c r="D5336"/>
      <c r="E5336"/>
      <c r="F5336"/>
      <c r="G5336"/>
      <c r="H5336"/>
      <c r="I5336"/>
      <c r="J5336"/>
      <c r="K5336"/>
      <c r="L5336"/>
      <c r="M5336" s="2"/>
      <c r="N5336" s="2"/>
      <c r="O5336" s="2"/>
      <c r="P5336" s="2"/>
      <c r="Q5336" s="2"/>
      <c r="R5336" s="2"/>
      <c r="S5336" s="2"/>
      <c r="T5336" s="2"/>
      <c r="U5336" s="2"/>
      <c r="V5336" s="2"/>
    </row>
    <row r="5337" spans="1:22" s="127" customFormat="1" x14ac:dyDescent="0.25">
      <c r="A5337"/>
      <c r="B5337"/>
      <c r="C5337"/>
      <c r="D5337"/>
      <c r="E5337"/>
      <c r="F5337"/>
      <c r="G5337"/>
      <c r="H5337"/>
      <c r="I5337"/>
      <c r="J5337"/>
      <c r="K5337"/>
      <c r="L5337"/>
      <c r="M5337" s="2"/>
      <c r="N5337" s="2"/>
      <c r="O5337" s="2"/>
      <c r="P5337" s="2"/>
      <c r="Q5337" s="2"/>
      <c r="R5337" s="2"/>
      <c r="S5337" s="2"/>
      <c r="T5337" s="2"/>
      <c r="U5337" s="2"/>
      <c r="V5337" s="2"/>
    </row>
    <row r="5338" spans="1:22" s="127" customFormat="1" x14ac:dyDescent="0.25">
      <c r="A5338"/>
      <c r="B5338"/>
      <c r="C5338"/>
      <c r="D5338"/>
      <c r="E5338"/>
      <c r="F5338"/>
      <c r="G5338"/>
      <c r="H5338"/>
      <c r="I5338"/>
      <c r="J5338"/>
      <c r="K5338"/>
      <c r="L5338"/>
      <c r="M5338" s="2"/>
      <c r="N5338" s="2"/>
      <c r="O5338" s="2"/>
      <c r="P5338" s="2"/>
      <c r="Q5338" s="2"/>
      <c r="R5338" s="2"/>
      <c r="S5338" s="2"/>
      <c r="T5338" s="2"/>
      <c r="U5338" s="2"/>
      <c r="V5338" s="2"/>
    </row>
    <row r="5339" spans="1:22" s="127" customFormat="1" x14ac:dyDescent="0.25">
      <c r="A5339"/>
      <c r="B5339"/>
      <c r="C5339"/>
      <c r="D5339"/>
      <c r="E5339"/>
      <c r="F5339"/>
      <c r="G5339"/>
      <c r="H5339"/>
      <c r="I5339"/>
      <c r="J5339"/>
      <c r="K5339"/>
      <c r="L5339"/>
      <c r="M5339" s="2"/>
      <c r="N5339" s="2"/>
      <c r="O5339" s="2"/>
      <c r="P5339" s="2"/>
      <c r="Q5339" s="2"/>
      <c r="R5339" s="2"/>
      <c r="S5339" s="2"/>
      <c r="T5339" s="2"/>
      <c r="U5339" s="2"/>
      <c r="V5339" s="2"/>
    </row>
    <row r="5340" spans="1:22" s="127" customFormat="1" x14ac:dyDescent="0.25">
      <c r="A5340"/>
      <c r="B5340"/>
      <c r="C5340"/>
      <c r="D5340"/>
      <c r="E5340"/>
      <c r="F5340"/>
      <c r="G5340"/>
      <c r="H5340"/>
      <c r="I5340"/>
      <c r="J5340"/>
      <c r="K5340"/>
      <c r="L5340"/>
      <c r="M5340" s="2"/>
      <c r="N5340" s="2"/>
      <c r="O5340" s="2"/>
      <c r="P5340" s="2"/>
      <c r="Q5340" s="2"/>
      <c r="R5340" s="2"/>
      <c r="S5340" s="2"/>
      <c r="T5340" s="2"/>
      <c r="U5340" s="2"/>
      <c r="V5340" s="2"/>
    </row>
    <row r="5341" spans="1:22" s="127" customFormat="1" x14ac:dyDescent="0.25">
      <c r="A5341"/>
      <c r="B5341"/>
      <c r="C5341"/>
      <c r="D5341"/>
      <c r="E5341"/>
      <c r="F5341"/>
      <c r="G5341"/>
      <c r="H5341"/>
      <c r="I5341"/>
      <c r="J5341"/>
      <c r="K5341"/>
      <c r="L5341"/>
      <c r="M5341" s="2"/>
      <c r="N5341" s="2"/>
      <c r="O5341" s="2"/>
      <c r="P5341" s="2"/>
      <c r="Q5341" s="2"/>
      <c r="R5341" s="2"/>
      <c r="S5341" s="2"/>
      <c r="T5341" s="2"/>
      <c r="U5341" s="2"/>
      <c r="V5341" s="2"/>
    </row>
    <row r="5342" spans="1:22" s="127" customFormat="1" x14ac:dyDescent="0.25">
      <c r="A5342"/>
      <c r="B5342"/>
      <c r="C5342"/>
      <c r="D5342"/>
      <c r="E5342"/>
      <c r="F5342"/>
      <c r="G5342"/>
      <c r="H5342"/>
      <c r="I5342"/>
      <c r="J5342"/>
      <c r="K5342"/>
      <c r="L5342"/>
      <c r="M5342" s="2"/>
      <c r="N5342" s="2"/>
      <c r="O5342" s="2"/>
      <c r="P5342" s="2"/>
      <c r="Q5342" s="2"/>
      <c r="R5342" s="2"/>
      <c r="S5342" s="2"/>
      <c r="T5342" s="2"/>
      <c r="U5342" s="2"/>
      <c r="V5342" s="2"/>
    </row>
    <row r="5343" spans="1:22" s="127" customFormat="1" x14ac:dyDescent="0.25">
      <c r="A5343"/>
      <c r="B5343"/>
      <c r="C5343"/>
      <c r="D5343"/>
      <c r="E5343"/>
      <c r="F5343"/>
      <c r="G5343"/>
      <c r="H5343"/>
      <c r="I5343"/>
      <c r="J5343"/>
      <c r="K5343"/>
      <c r="L5343"/>
      <c r="M5343" s="2"/>
      <c r="N5343" s="2"/>
      <c r="O5343" s="2"/>
      <c r="P5343" s="2"/>
      <c r="Q5343" s="2"/>
      <c r="R5343" s="2"/>
      <c r="S5343" s="2"/>
      <c r="T5343" s="2"/>
      <c r="U5343" s="2"/>
      <c r="V5343" s="2"/>
    </row>
    <row r="5344" spans="1:22" s="127" customFormat="1" x14ac:dyDescent="0.25">
      <c r="A5344"/>
      <c r="B5344"/>
      <c r="C5344"/>
      <c r="D5344"/>
      <c r="E5344"/>
      <c r="F5344"/>
      <c r="G5344"/>
      <c r="H5344"/>
      <c r="I5344"/>
      <c r="J5344"/>
      <c r="K5344"/>
      <c r="L5344"/>
      <c r="M5344" s="2"/>
      <c r="N5344" s="2"/>
      <c r="O5344" s="2"/>
      <c r="P5344" s="2"/>
      <c r="Q5344" s="2"/>
      <c r="R5344" s="2"/>
      <c r="S5344" s="2"/>
      <c r="T5344" s="2"/>
      <c r="U5344" s="2"/>
      <c r="V5344" s="2"/>
    </row>
    <row r="5345" spans="1:22" s="127" customFormat="1" x14ac:dyDescent="0.25">
      <c r="A5345"/>
      <c r="B5345"/>
      <c r="C5345"/>
      <c r="D5345"/>
      <c r="E5345"/>
      <c r="F5345"/>
      <c r="G5345"/>
      <c r="H5345"/>
      <c r="I5345"/>
      <c r="J5345"/>
      <c r="K5345"/>
      <c r="L5345"/>
      <c r="M5345" s="2"/>
      <c r="N5345" s="2"/>
      <c r="O5345" s="2"/>
      <c r="P5345" s="2"/>
      <c r="Q5345" s="2"/>
      <c r="R5345" s="2"/>
      <c r="S5345" s="2"/>
      <c r="T5345" s="2"/>
      <c r="U5345" s="2"/>
      <c r="V5345" s="2"/>
    </row>
    <row r="5346" spans="1:22" s="127" customFormat="1" x14ac:dyDescent="0.25">
      <c r="A5346"/>
      <c r="B5346"/>
      <c r="C5346"/>
      <c r="D5346"/>
      <c r="E5346"/>
      <c r="F5346"/>
      <c r="G5346"/>
      <c r="H5346"/>
      <c r="I5346"/>
      <c r="J5346"/>
      <c r="K5346"/>
      <c r="L5346"/>
      <c r="M5346" s="2"/>
      <c r="N5346" s="2"/>
      <c r="O5346" s="2"/>
      <c r="P5346" s="2"/>
      <c r="Q5346" s="2"/>
      <c r="R5346" s="2"/>
      <c r="S5346" s="2"/>
      <c r="T5346" s="2"/>
      <c r="U5346" s="2"/>
      <c r="V5346" s="2"/>
    </row>
    <row r="5347" spans="1:22" s="127" customFormat="1" x14ac:dyDescent="0.25">
      <c r="A5347"/>
      <c r="B5347"/>
      <c r="C5347"/>
      <c r="D5347"/>
      <c r="E5347"/>
      <c r="F5347"/>
      <c r="G5347"/>
      <c r="H5347"/>
      <c r="I5347"/>
      <c r="J5347"/>
      <c r="K5347"/>
      <c r="L5347"/>
      <c r="M5347" s="2"/>
      <c r="N5347" s="2"/>
      <c r="O5347" s="2"/>
      <c r="P5347" s="2"/>
      <c r="Q5347" s="2"/>
      <c r="R5347" s="2"/>
      <c r="S5347" s="2"/>
      <c r="T5347" s="2"/>
      <c r="U5347" s="2"/>
      <c r="V5347" s="2"/>
    </row>
    <row r="5348" spans="1:22" s="127" customFormat="1" x14ac:dyDescent="0.25">
      <c r="A5348"/>
      <c r="B5348"/>
      <c r="C5348"/>
      <c r="D5348"/>
      <c r="E5348"/>
      <c r="F5348"/>
      <c r="G5348"/>
      <c r="H5348"/>
      <c r="I5348"/>
      <c r="J5348"/>
      <c r="K5348"/>
      <c r="L5348"/>
      <c r="M5348" s="2"/>
      <c r="N5348" s="2"/>
      <c r="O5348" s="2"/>
      <c r="P5348" s="2"/>
      <c r="Q5348" s="2"/>
      <c r="R5348" s="2"/>
      <c r="S5348" s="2"/>
      <c r="T5348" s="2"/>
      <c r="U5348" s="2"/>
      <c r="V5348" s="2"/>
    </row>
    <row r="5349" spans="1:22" s="127" customFormat="1" x14ac:dyDescent="0.25">
      <c r="A5349"/>
      <c r="B5349"/>
      <c r="C5349"/>
      <c r="D5349"/>
      <c r="E5349"/>
      <c r="F5349"/>
      <c r="G5349"/>
      <c r="H5349"/>
      <c r="I5349"/>
      <c r="J5349"/>
      <c r="K5349"/>
      <c r="L5349"/>
      <c r="M5349" s="2"/>
      <c r="N5349" s="2"/>
      <c r="O5349" s="2"/>
      <c r="P5349" s="2"/>
      <c r="Q5349" s="2"/>
      <c r="R5349" s="2"/>
      <c r="S5349" s="2"/>
      <c r="T5349" s="2"/>
      <c r="U5349" s="2"/>
      <c r="V5349" s="2"/>
    </row>
    <row r="5350" spans="1:22" s="127" customFormat="1" x14ac:dyDescent="0.25">
      <c r="A5350"/>
      <c r="B5350"/>
      <c r="C5350"/>
      <c r="D5350"/>
      <c r="E5350"/>
      <c r="F5350"/>
      <c r="G5350"/>
      <c r="H5350"/>
      <c r="I5350"/>
      <c r="J5350"/>
      <c r="K5350"/>
      <c r="L5350"/>
      <c r="M5350" s="2"/>
      <c r="N5350" s="2"/>
      <c r="O5350" s="2"/>
      <c r="P5350" s="2"/>
      <c r="Q5350" s="2"/>
      <c r="R5350" s="2"/>
      <c r="S5350" s="2"/>
      <c r="T5350" s="2"/>
      <c r="U5350" s="2"/>
      <c r="V5350" s="2"/>
    </row>
    <row r="5351" spans="1:22" s="127" customFormat="1" x14ac:dyDescent="0.25">
      <c r="A5351"/>
      <c r="B5351"/>
      <c r="C5351"/>
      <c r="D5351"/>
      <c r="E5351"/>
      <c r="F5351"/>
      <c r="G5351"/>
      <c r="H5351"/>
      <c r="I5351"/>
      <c r="J5351"/>
      <c r="K5351"/>
      <c r="L5351"/>
      <c r="M5351" s="2"/>
      <c r="N5351" s="2"/>
      <c r="O5351" s="2"/>
      <c r="P5351" s="2"/>
      <c r="Q5351" s="2"/>
      <c r="R5351" s="2"/>
      <c r="S5351" s="2"/>
      <c r="T5351" s="2"/>
      <c r="U5351" s="2"/>
      <c r="V5351" s="2"/>
    </row>
    <row r="5352" spans="1:22" s="127" customFormat="1" x14ac:dyDescent="0.25">
      <c r="A5352"/>
      <c r="B5352"/>
      <c r="C5352"/>
      <c r="D5352"/>
      <c r="E5352"/>
      <c r="F5352"/>
      <c r="G5352"/>
      <c r="H5352"/>
      <c r="I5352"/>
      <c r="J5352"/>
      <c r="K5352"/>
      <c r="L5352"/>
      <c r="M5352" s="2"/>
      <c r="N5352" s="2"/>
      <c r="O5352" s="2"/>
      <c r="P5352" s="2"/>
      <c r="Q5352" s="2"/>
      <c r="R5352" s="2"/>
      <c r="S5352" s="2"/>
      <c r="T5352" s="2"/>
      <c r="U5352" s="2"/>
      <c r="V5352" s="2"/>
    </row>
    <row r="5353" spans="1:22" s="127" customFormat="1" x14ac:dyDescent="0.25">
      <c r="A5353"/>
      <c r="B5353"/>
      <c r="C5353"/>
      <c r="D5353"/>
      <c r="E5353"/>
      <c r="F5353"/>
      <c r="G5353"/>
      <c r="H5353"/>
      <c r="I5353"/>
      <c r="J5353"/>
      <c r="K5353"/>
      <c r="L5353"/>
      <c r="M5353" s="2"/>
      <c r="N5353" s="2"/>
      <c r="O5353" s="2"/>
      <c r="P5353" s="2"/>
      <c r="Q5353" s="2"/>
      <c r="R5353" s="2"/>
      <c r="S5353" s="2"/>
      <c r="T5353" s="2"/>
      <c r="U5353" s="2"/>
      <c r="V5353" s="2"/>
    </row>
    <row r="5354" spans="1:22" s="127" customFormat="1" x14ac:dyDescent="0.25">
      <c r="A5354"/>
      <c r="B5354"/>
      <c r="C5354"/>
      <c r="D5354"/>
      <c r="E5354"/>
      <c r="F5354"/>
      <c r="G5354"/>
      <c r="H5354"/>
      <c r="I5354"/>
      <c r="J5354"/>
      <c r="K5354"/>
      <c r="L5354"/>
      <c r="M5354" s="2"/>
      <c r="N5354" s="2"/>
      <c r="O5354" s="2"/>
      <c r="P5354" s="2"/>
      <c r="Q5354" s="2"/>
      <c r="R5354" s="2"/>
      <c r="S5354" s="2"/>
      <c r="T5354" s="2"/>
      <c r="U5354" s="2"/>
      <c r="V5354" s="2"/>
    </row>
    <row r="5355" spans="1:22" s="127" customFormat="1" x14ac:dyDescent="0.25">
      <c r="A5355"/>
      <c r="B5355"/>
      <c r="C5355"/>
      <c r="D5355"/>
      <c r="E5355"/>
      <c r="F5355"/>
      <c r="G5355"/>
      <c r="H5355"/>
      <c r="I5355"/>
      <c r="J5355"/>
      <c r="K5355"/>
      <c r="L5355"/>
      <c r="M5355" s="2"/>
      <c r="N5355" s="2"/>
      <c r="O5355" s="2"/>
      <c r="P5355" s="2"/>
      <c r="Q5355" s="2"/>
      <c r="R5355" s="2"/>
      <c r="S5355" s="2"/>
      <c r="T5355" s="2"/>
      <c r="U5355" s="2"/>
      <c r="V5355" s="2"/>
    </row>
    <row r="5356" spans="1:22" s="127" customFormat="1" x14ac:dyDescent="0.25">
      <c r="A5356"/>
      <c r="B5356"/>
      <c r="C5356"/>
      <c r="D5356"/>
      <c r="E5356"/>
      <c r="F5356"/>
      <c r="G5356"/>
      <c r="H5356"/>
      <c r="I5356"/>
      <c r="J5356"/>
      <c r="K5356"/>
      <c r="L5356"/>
      <c r="M5356" s="2"/>
      <c r="N5356" s="2"/>
      <c r="O5356" s="2"/>
      <c r="P5356" s="2"/>
      <c r="Q5356" s="2"/>
      <c r="R5356" s="2"/>
      <c r="S5356" s="2"/>
      <c r="T5356" s="2"/>
      <c r="U5356" s="2"/>
      <c r="V5356" s="2"/>
    </row>
    <row r="5357" spans="1:22" s="127" customFormat="1" x14ac:dyDescent="0.25">
      <c r="A5357"/>
      <c r="B5357"/>
      <c r="C5357"/>
      <c r="D5357"/>
      <c r="E5357"/>
      <c r="F5357"/>
      <c r="G5357"/>
      <c r="H5357"/>
      <c r="I5357"/>
      <c r="J5357"/>
      <c r="K5357"/>
      <c r="L5357"/>
      <c r="M5357" s="2"/>
      <c r="N5357" s="2"/>
      <c r="O5357" s="2"/>
      <c r="P5357" s="2"/>
      <c r="Q5357" s="2"/>
      <c r="R5357" s="2"/>
      <c r="S5357" s="2"/>
      <c r="T5357" s="2"/>
      <c r="U5357" s="2"/>
      <c r="V5357" s="2"/>
    </row>
    <row r="5358" spans="1:22" s="127" customFormat="1" x14ac:dyDescent="0.25">
      <c r="A5358"/>
      <c r="B5358"/>
      <c r="C5358"/>
      <c r="D5358"/>
      <c r="E5358"/>
      <c r="F5358"/>
      <c r="G5358"/>
      <c r="H5358"/>
      <c r="I5358"/>
      <c r="J5358"/>
      <c r="K5358"/>
      <c r="L5358"/>
      <c r="M5358" s="2"/>
      <c r="N5358" s="2"/>
      <c r="O5358" s="2"/>
      <c r="P5358" s="2"/>
      <c r="Q5358" s="2"/>
      <c r="R5358" s="2"/>
      <c r="S5358" s="2"/>
      <c r="T5358" s="2"/>
      <c r="U5358" s="2"/>
      <c r="V5358" s="2"/>
    </row>
    <row r="5359" spans="1:22" s="127" customFormat="1" x14ac:dyDescent="0.25">
      <c r="A5359"/>
      <c r="B5359"/>
      <c r="C5359"/>
      <c r="D5359"/>
      <c r="E5359"/>
      <c r="F5359"/>
      <c r="G5359"/>
      <c r="H5359"/>
      <c r="I5359"/>
      <c r="J5359"/>
      <c r="K5359"/>
      <c r="L5359"/>
      <c r="M5359" s="2"/>
      <c r="N5359" s="2"/>
      <c r="O5359" s="2"/>
      <c r="P5359" s="2"/>
      <c r="Q5359" s="2"/>
      <c r="R5359" s="2"/>
      <c r="S5359" s="2"/>
      <c r="T5359" s="2"/>
      <c r="U5359" s="2"/>
      <c r="V5359" s="2"/>
    </row>
    <row r="5360" spans="1:22" s="127" customFormat="1" x14ac:dyDescent="0.25">
      <c r="A5360"/>
      <c r="B5360"/>
      <c r="C5360"/>
      <c r="D5360"/>
      <c r="E5360"/>
      <c r="F5360"/>
      <c r="G5360"/>
      <c r="H5360"/>
      <c r="I5360"/>
      <c r="J5360"/>
      <c r="K5360"/>
      <c r="L5360"/>
      <c r="M5360" s="2"/>
      <c r="N5360" s="2"/>
      <c r="O5360" s="2"/>
      <c r="P5360" s="2"/>
      <c r="Q5360" s="2"/>
      <c r="R5360" s="2"/>
      <c r="S5360" s="2"/>
      <c r="T5360" s="2"/>
      <c r="U5360" s="2"/>
      <c r="V5360" s="2"/>
    </row>
    <row r="5361" spans="1:22" s="127" customFormat="1" x14ac:dyDescent="0.25">
      <c r="A5361"/>
      <c r="B5361"/>
      <c r="C5361"/>
      <c r="D5361"/>
      <c r="E5361"/>
      <c r="F5361"/>
      <c r="G5361"/>
      <c r="H5361"/>
      <c r="I5361"/>
      <c r="J5361"/>
      <c r="K5361"/>
      <c r="L5361"/>
      <c r="M5361" s="2"/>
      <c r="N5361" s="2"/>
      <c r="O5361" s="2"/>
      <c r="P5361" s="2"/>
      <c r="Q5361" s="2"/>
      <c r="R5361" s="2"/>
      <c r="S5361" s="2"/>
      <c r="T5361" s="2"/>
      <c r="U5361" s="2"/>
      <c r="V5361" s="2"/>
    </row>
    <row r="5362" spans="1:22" s="127" customFormat="1" x14ac:dyDescent="0.25">
      <c r="A5362"/>
      <c r="B5362"/>
      <c r="C5362"/>
      <c r="D5362"/>
      <c r="E5362"/>
      <c r="F5362"/>
      <c r="G5362"/>
      <c r="H5362"/>
      <c r="I5362"/>
      <c r="J5362"/>
      <c r="K5362"/>
      <c r="L5362"/>
      <c r="M5362" s="2"/>
      <c r="N5362" s="2"/>
      <c r="O5362" s="2"/>
      <c r="P5362" s="2"/>
      <c r="Q5362" s="2"/>
      <c r="R5362" s="2"/>
      <c r="S5362" s="2"/>
      <c r="T5362" s="2"/>
      <c r="U5362" s="2"/>
      <c r="V5362" s="2"/>
    </row>
    <row r="5363" spans="1:22" s="127" customFormat="1" x14ac:dyDescent="0.25">
      <c r="A5363"/>
      <c r="B5363"/>
      <c r="C5363"/>
      <c r="D5363"/>
      <c r="E5363"/>
      <c r="F5363"/>
      <c r="G5363"/>
      <c r="H5363"/>
      <c r="I5363"/>
      <c r="J5363"/>
      <c r="K5363"/>
      <c r="L5363"/>
      <c r="M5363" s="2"/>
      <c r="N5363" s="2"/>
      <c r="O5363" s="2"/>
      <c r="P5363" s="2"/>
      <c r="Q5363" s="2"/>
      <c r="R5363" s="2"/>
      <c r="S5363" s="2"/>
      <c r="T5363" s="2"/>
      <c r="U5363" s="2"/>
      <c r="V5363" s="2"/>
    </row>
    <row r="5364" spans="1:22" s="127" customFormat="1" x14ac:dyDescent="0.25">
      <c r="A5364"/>
      <c r="B5364"/>
      <c r="C5364"/>
      <c r="D5364"/>
      <c r="E5364"/>
      <c r="F5364"/>
      <c r="G5364"/>
      <c r="H5364"/>
      <c r="I5364"/>
      <c r="J5364"/>
      <c r="K5364"/>
      <c r="L5364"/>
      <c r="M5364" s="2"/>
      <c r="N5364" s="2"/>
      <c r="O5364" s="2"/>
      <c r="P5364" s="2"/>
      <c r="Q5364" s="2"/>
      <c r="R5364" s="2"/>
      <c r="S5364" s="2"/>
      <c r="T5364" s="2"/>
      <c r="U5364" s="2"/>
      <c r="V5364" s="2"/>
    </row>
    <row r="5365" spans="1:22" s="127" customFormat="1" x14ac:dyDescent="0.25">
      <c r="A5365"/>
      <c r="B5365"/>
      <c r="C5365"/>
      <c r="D5365"/>
      <c r="E5365"/>
      <c r="F5365"/>
      <c r="G5365"/>
      <c r="H5365"/>
      <c r="I5365"/>
      <c r="J5365"/>
      <c r="K5365"/>
      <c r="L5365"/>
      <c r="M5365" s="2"/>
      <c r="N5365" s="2"/>
      <c r="O5365" s="2"/>
      <c r="P5365" s="2"/>
      <c r="Q5365" s="2"/>
      <c r="R5365" s="2"/>
      <c r="S5365" s="2"/>
      <c r="T5365" s="2"/>
      <c r="U5365" s="2"/>
      <c r="V5365" s="2"/>
    </row>
    <row r="5366" spans="1:22" s="127" customFormat="1" x14ac:dyDescent="0.25">
      <c r="A5366"/>
      <c r="B5366"/>
      <c r="C5366"/>
      <c r="D5366"/>
      <c r="E5366"/>
      <c r="F5366"/>
      <c r="G5366"/>
      <c r="H5366"/>
      <c r="I5366"/>
      <c r="J5366"/>
      <c r="K5366"/>
      <c r="L5366"/>
      <c r="M5366" s="2"/>
      <c r="N5366" s="2"/>
      <c r="O5366" s="2"/>
      <c r="P5366" s="2"/>
      <c r="Q5366" s="2"/>
      <c r="R5366" s="2"/>
      <c r="S5366" s="2"/>
      <c r="T5366" s="2"/>
      <c r="U5366" s="2"/>
      <c r="V5366" s="2"/>
    </row>
    <row r="5367" spans="1:22" s="127" customFormat="1" x14ac:dyDescent="0.25">
      <c r="A5367"/>
      <c r="B5367"/>
      <c r="C5367"/>
      <c r="D5367"/>
      <c r="E5367"/>
      <c r="F5367"/>
      <c r="G5367"/>
      <c r="H5367"/>
      <c r="I5367"/>
      <c r="J5367"/>
      <c r="K5367"/>
      <c r="L5367"/>
      <c r="M5367" s="2"/>
      <c r="N5367" s="2"/>
      <c r="O5367" s="2"/>
      <c r="P5367" s="2"/>
      <c r="Q5367" s="2"/>
      <c r="R5367" s="2"/>
      <c r="S5367" s="2"/>
      <c r="T5367" s="2"/>
      <c r="U5367" s="2"/>
      <c r="V5367" s="2"/>
    </row>
    <row r="5368" spans="1:22" s="127" customFormat="1" x14ac:dyDescent="0.25">
      <c r="A5368"/>
      <c r="B5368"/>
      <c r="C5368"/>
      <c r="D5368"/>
      <c r="E5368"/>
      <c r="F5368"/>
      <c r="G5368"/>
      <c r="H5368"/>
      <c r="I5368"/>
      <c r="J5368"/>
      <c r="K5368"/>
      <c r="L5368"/>
      <c r="M5368" s="2"/>
      <c r="N5368" s="2"/>
      <c r="O5368" s="2"/>
      <c r="P5368" s="2"/>
      <c r="Q5368" s="2"/>
      <c r="R5368" s="2"/>
      <c r="S5368" s="2"/>
      <c r="T5368" s="2"/>
      <c r="U5368" s="2"/>
      <c r="V5368" s="2"/>
    </row>
    <row r="5369" spans="1:22" s="127" customFormat="1" x14ac:dyDescent="0.25">
      <c r="A5369"/>
      <c r="B5369"/>
      <c r="C5369"/>
      <c r="D5369"/>
      <c r="E5369"/>
      <c r="F5369"/>
      <c r="G5369"/>
      <c r="H5369"/>
      <c r="I5369"/>
      <c r="J5369"/>
      <c r="K5369"/>
      <c r="L5369"/>
      <c r="M5369" s="2"/>
      <c r="N5369" s="2"/>
      <c r="O5369" s="2"/>
      <c r="P5369" s="2"/>
      <c r="Q5369" s="2"/>
      <c r="R5369" s="2"/>
      <c r="S5369" s="2"/>
      <c r="T5369" s="2"/>
      <c r="U5369" s="2"/>
      <c r="V5369" s="2"/>
    </row>
    <row r="5370" spans="1:22" s="127" customFormat="1" x14ac:dyDescent="0.25">
      <c r="A5370"/>
      <c r="B5370"/>
      <c r="C5370"/>
      <c r="D5370"/>
      <c r="E5370"/>
      <c r="F5370"/>
      <c r="G5370"/>
      <c r="H5370"/>
      <c r="I5370"/>
      <c r="J5370"/>
      <c r="K5370"/>
      <c r="L5370"/>
      <c r="M5370" s="2"/>
      <c r="N5370" s="2"/>
      <c r="O5370" s="2"/>
      <c r="P5370" s="2"/>
      <c r="Q5370" s="2"/>
      <c r="R5370" s="2"/>
      <c r="S5370" s="2"/>
      <c r="T5370" s="2"/>
      <c r="U5370" s="2"/>
      <c r="V5370" s="2"/>
    </row>
    <row r="5371" spans="1:22" s="127" customFormat="1" x14ac:dyDescent="0.25">
      <c r="A5371"/>
      <c r="B5371"/>
      <c r="C5371"/>
      <c r="D5371"/>
      <c r="E5371"/>
      <c r="F5371"/>
      <c r="G5371"/>
      <c r="H5371"/>
      <c r="I5371"/>
      <c r="J5371"/>
      <c r="K5371"/>
      <c r="L5371"/>
      <c r="M5371" s="2"/>
      <c r="N5371" s="2"/>
      <c r="O5371" s="2"/>
      <c r="P5371" s="2"/>
      <c r="Q5371" s="2"/>
      <c r="R5371" s="2"/>
      <c r="S5371" s="2"/>
      <c r="T5371" s="2"/>
      <c r="U5371" s="2"/>
      <c r="V5371" s="2"/>
    </row>
    <row r="5372" spans="1:22" s="127" customFormat="1" x14ac:dyDescent="0.25">
      <c r="A5372"/>
      <c r="B5372"/>
      <c r="C5372"/>
      <c r="D5372"/>
      <c r="E5372"/>
      <c r="F5372"/>
      <c r="G5372"/>
      <c r="H5372"/>
      <c r="I5372"/>
      <c r="J5372"/>
      <c r="K5372"/>
      <c r="L5372"/>
      <c r="M5372" s="2"/>
      <c r="N5372" s="2"/>
      <c r="O5372" s="2"/>
      <c r="P5372" s="2"/>
      <c r="Q5372" s="2"/>
      <c r="R5372" s="2"/>
      <c r="S5372" s="2"/>
      <c r="T5372" s="2"/>
      <c r="U5372" s="2"/>
      <c r="V5372" s="2"/>
    </row>
    <row r="5373" spans="1:22" s="127" customFormat="1" x14ac:dyDescent="0.25">
      <c r="A5373"/>
      <c r="B5373"/>
      <c r="C5373"/>
      <c r="D5373"/>
      <c r="E5373"/>
      <c r="F5373"/>
      <c r="G5373"/>
      <c r="H5373"/>
      <c r="I5373"/>
      <c r="J5373"/>
      <c r="K5373"/>
      <c r="L5373"/>
      <c r="M5373" s="2"/>
      <c r="N5373" s="2"/>
      <c r="O5373" s="2"/>
      <c r="P5373" s="2"/>
      <c r="Q5373" s="2"/>
      <c r="R5373" s="2"/>
      <c r="S5373" s="2"/>
      <c r="T5373" s="2"/>
      <c r="U5373" s="2"/>
      <c r="V5373" s="2"/>
    </row>
    <row r="5374" spans="1:22" s="127" customFormat="1" x14ac:dyDescent="0.25">
      <c r="A5374"/>
      <c r="B5374"/>
      <c r="C5374"/>
      <c r="D5374"/>
      <c r="E5374"/>
      <c r="F5374"/>
      <c r="G5374"/>
      <c r="H5374"/>
      <c r="I5374"/>
      <c r="J5374"/>
      <c r="K5374"/>
      <c r="L5374"/>
      <c r="M5374" s="2"/>
      <c r="N5374" s="2"/>
      <c r="O5374" s="2"/>
      <c r="P5374" s="2"/>
      <c r="Q5374" s="2"/>
      <c r="R5374" s="2"/>
      <c r="S5374" s="2"/>
      <c r="T5374" s="2"/>
      <c r="U5374" s="2"/>
      <c r="V5374" s="2"/>
    </row>
    <row r="5375" spans="1:22" s="127" customFormat="1" x14ac:dyDescent="0.25">
      <c r="A5375"/>
      <c r="B5375"/>
      <c r="C5375"/>
      <c r="D5375"/>
      <c r="E5375"/>
      <c r="F5375"/>
      <c r="G5375"/>
      <c r="H5375"/>
      <c r="I5375"/>
      <c r="J5375"/>
      <c r="K5375"/>
      <c r="L5375"/>
      <c r="M5375" s="2"/>
      <c r="N5375" s="2"/>
      <c r="O5375" s="2"/>
      <c r="P5375" s="2"/>
      <c r="Q5375" s="2"/>
      <c r="R5375" s="2"/>
      <c r="S5375" s="2"/>
      <c r="T5375" s="2"/>
      <c r="U5375" s="2"/>
      <c r="V5375" s="2"/>
    </row>
    <row r="5376" spans="1:22" s="127" customFormat="1" x14ac:dyDescent="0.25">
      <c r="A5376"/>
      <c r="B5376"/>
      <c r="C5376"/>
      <c r="D5376"/>
      <c r="E5376"/>
      <c r="F5376"/>
      <c r="G5376"/>
      <c r="H5376"/>
      <c r="I5376"/>
      <c r="J5376"/>
      <c r="K5376"/>
      <c r="L5376"/>
      <c r="M5376" s="2"/>
      <c r="N5376" s="2"/>
      <c r="O5376" s="2"/>
      <c r="P5376" s="2"/>
      <c r="Q5376" s="2"/>
      <c r="R5376" s="2"/>
      <c r="S5376" s="2"/>
      <c r="T5376" s="2"/>
      <c r="U5376" s="2"/>
      <c r="V5376" s="2"/>
    </row>
    <row r="5377" spans="1:22" s="127" customFormat="1" x14ac:dyDescent="0.25">
      <c r="A5377"/>
      <c r="B5377"/>
      <c r="C5377"/>
      <c r="D5377"/>
      <c r="E5377"/>
      <c r="F5377"/>
      <c r="G5377"/>
      <c r="H5377"/>
      <c r="I5377"/>
      <c r="J5377"/>
      <c r="K5377"/>
      <c r="L5377"/>
      <c r="M5377" s="2"/>
      <c r="N5377" s="2"/>
      <c r="O5377" s="2"/>
      <c r="P5377" s="2"/>
      <c r="Q5377" s="2"/>
      <c r="R5377" s="2"/>
      <c r="S5377" s="2"/>
      <c r="T5377" s="2"/>
      <c r="U5377" s="2"/>
      <c r="V5377" s="2"/>
    </row>
    <row r="5378" spans="1:22" s="127" customFormat="1" x14ac:dyDescent="0.25">
      <c r="A5378"/>
      <c r="B5378"/>
      <c r="C5378"/>
      <c r="D5378"/>
      <c r="E5378"/>
      <c r="F5378"/>
      <c r="G5378"/>
      <c r="H5378"/>
      <c r="I5378"/>
      <c r="J5378"/>
      <c r="K5378"/>
      <c r="L5378"/>
      <c r="M5378" s="2"/>
      <c r="N5378" s="2"/>
      <c r="O5378" s="2"/>
      <c r="P5378" s="2"/>
      <c r="Q5378" s="2"/>
      <c r="R5378" s="2"/>
      <c r="S5378" s="2"/>
      <c r="T5378" s="2"/>
      <c r="U5378" s="2"/>
      <c r="V5378" s="2"/>
    </row>
    <row r="5379" spans="1:22" s="127" customFormat="1" x14ac:dyDescent="0.25">
      <c r="A5379"/>
      <c r="B5379"/>
      <c r="C5379"/>
      <c r="D5379"/>
      <c r="E5379"/>
      <c r="F5379"/>
      <c r="G5379"/>
      <c r="H5379"/>
      <c r="I5379"/>
      <c r="J5379"/>
      <c r="K5379"/>
      <c r="L5379"/>
      <c r="M5379" s="2"/>
      <c r="N5379" s="2"/>
      <c r="O5379" s="2"/>
      <c r="P5379" s="2"/>
      <c r="Q5379" s="2"/>
      <c r="R5379" s="2"/>
      <c r="S5379" s="2"/>
      <c r="T5379" s="2"/>
      <c r="U5379" s="2"/>
      <c r="V5379" s="2"/>
    </row>
    <row r="5380" spans="1:22" s="127" customFormat="1" x14ac:dyDescent="0.25">
      <c r="A5380"/>
      <c r="B5380"/>
      <c r="C5380"/>
      <c r="D5380"/>
      <c r="E5380"/>
      <c r="F5380"/>
      <c r="G5380"/>
      <c r="H5380"/>
      <c r="I5380"/>
      <c r="J5380"/>
      <c r="K5380"/>
      <c r="L5380"/>
      <c r="M5380" s="2"/>
      <c r="N5380" s="2"/>
      <c r="O5380" s="2"/>
      <c r="P5380" s="2"/>
      <c r="Q5380" s="2"/>
      <c r="R5380" s="2"/>
      <c r="S5380" s="2"/>
      <c r="T5380" s="2"/>
      <c r="U5380" s="2"/>
      <c r="V5380" s="2"/>
    </row>
    <row r="5381" spans="1:22" s="127" customFormat="1" x14ac:dyDescent="0.25">
      <c r="A5381"/>
      <c r="B5381"/>
      <c r="C5381"/>
      <c r="D5381"/>
      <c r="E5381"/>
      <c r="F5381"/>
      <c r="G5381"/>
      <c r="H5381"/>
      <c r="I5381"/>
      <c r="J5381"/>
      <c r="K5381"/>
      <c r="L5381"/>
      <c r="M5381" s="2"/>
      <c r="N5381" s="2"/>
      <c r="O5381" s="2"/>
      <c r="P5381" s="2"/>
      <c r="Q5381" s="2"/>
      <c r="R5381" s="2"/>
      <c r="S5381" s="2"/>
      <c r="T5381" s="2"/>
      <c r="U5381" s="2"/>
      <c r="V5381" s="2"/>
    </row>
    <row r="5382" spans="1:22" s="127" customFormat="1" x14ac:dyDescent="0.25">
      <c r="A5382"/>
      <c r="B5382"/>
      <c r="C5382"/>
      <c r="D5382"/>
      <c r="E5382"/>
      <c r="F5382"/>
      <c r="G5382"/>
      <c r="H5382"/>
      <c r="I5382"/>
      <c r="J5382"/>
      <c r="K5382"/>
      <c r="L5382"/>
      <c r="M5382" s="2"/>
      <c r="N5382" s="2"/>
      <c r="O5382" s="2"/>
      <c r="P5382" s="2"/>
      <c r="Q5382" s="2"/>
      <c r="R5382" s="2"/>
      <c r="S5382" s="2"/>
      <c r="T5382" s="2"/>
      <c r="U5382" s="2"/>
      <c r="V5382" s="2"/>
    </row>
    <row r="5383" spans="1:22" s="127" customFormat="1" x14ac:dyDescent="0.25">
      <c r="A5383"/>
      <c r="B5383"/>
      <c r="C5383"/>
      <c r="D5383"/>
      <c r="E5383"/>
      <c r="F5383"/>
      <c r="G5383"/>
      <c r="H5383"/>
      <c r="I5383"/>
      <c r="J5383"/>
      <c r="K5383"/>
      <c r="L5383"/>
      <c r="M5383" s="2"/>
      <c r="N5383" s="2"/>
      <c r="O5383" s="2"/>
      <c r="P5383" s="2"/>
      <c r="Q5383" s="2"/>
      <c r="R5383" s="2"/>
      <c r="S5383" s="2"/>
      <c r="T5383" s="2"/>
      <c r="U5383" s="2"/>
      <c r="V5383" s="2"/>
    </row>
    <row r="5384" spans="1:22" s="127" customFormat="1" x14ac:dyDescent="0.25">
      <c r="A5384"/>
      <c r="B5384"/>
      <c r="C5384"/>
      <c r="D5384"/>
      <c r="E5384"/>
      <c r="F5384"/>
      <c r="G5384"/>
      <c r="H5384"/>
      <c r="I5384"/>
      <c r="J5384"/>
      <c r="K5384"/>
      <c r="L5384"/>
      <c r="M5384" s="2"/>
      <c r="N5384" s="2"/>
      <c r="O5384" s="2"/>
      <c r="P5384" s="2"/>
      <c r="Q5384" s="2"/>
      <c r="R5384" s="2"/>
      <c r="S5384" s="2"/>
      <c r="T5384" s="2"/>
      <c r="U5384" s="2"/>
      <c r="V5384" s="2"/>
    </row>
    <row r="5385" spans="1:22" s="127" customFormat="1" x14ac:dyDescent="0.25">
      <c r="A5385"/>
      <c r="B5385"/>
      <c r="C5385"/>
      <c r="D5385"/>
      <c r="E5385"/>
      <c r="F5385"/>
      <c r="G5385"/>
      <c r="H5385"/>
      <c r="I5385"/>
      <c r="J5385"/>
      <c r="K5385"/>
      <c r="L5385"/>
      <c r="M5385" s="2"/>
      <c r="N5385" s="2"/>
      <c r="O5385" s="2"/>
      <c r="P5385" s="2"/>
      <c r="Q5385" s="2"/>
      <c r="R5385" s="2"/>
      <c r="S5385" s="2"/>
      <c r="T5385" s="2"/>
      <c r="U5385" s="2"/>
      <c r="V5385" s="2"/>
    </row>
    <row r="5386" spans="1:22" s="127" customFormat="1" x14ac:dyDescent="0.25">
      <c r="A5386"/>
      <c r="B5386"/>
      <c r="C5386"/>
      <c r="D5386"/>
      <c r="E5386"/>
      <c r="F5386"/>
      <c r="G5386"/>
      <c r="H5386"/>
      <c r="I5386"/>
      <c r="J5386"/>
      <c r="K5386"/>
      <c r="L5386"/>
      <c r="M5386" s="2"/>
      <c r="N5386" s="2"/>
      <c r="O5386" s="2"/>
      <c r="P5386" s="2"/>
      <c r="Q5386" s="2"/>
      <c r="R5386" s="2"/>
      <c r="S5386" s="2"/>
      <c r="T5386" s="2"/>
      <c r="U5386" s="2"/>
      <c r="V5386" s="2"/>
    </row>
    <row r="5387" spans="1:22" s="127" customFormat="1" x14ac:dyDescent="0.25">
      <c r="A5387"/>
      <c r="B5387"/>
      <c r="C5387"/>
      <c r="D5387"/>
      <c r="E5387"/>
      <c r="F5387"/>
      <c r="G5387"/>
      <c r="H5387"/>
      <c r="I5387"/>
      <c r="J5387"/>
      <c r="K5387"/>
      <c r="L5387"/>
      <c r="M5387" s="2"/>
      <c r="N5387" s="2"/>
      <c r="O5387" s="2"/>
      <c r="P5387" s="2"/>
      <c r="Q5387" s="2"/>
      <c r="R5387" s="2"/>
      <c r="S5387" s="2"/>
      <c r="T5387" s="2"/>
      <c r="U5387" s="2"/>
      <c r="V5387" s="2"/>
    </row>
    <row r="5388" spans="1:22" s="127" customFormat="1" x14ac:dyDescent="0.25">
      <c r="A5388"/>
      <c r="B5388"/>
      <c r="C5388"/>
      <c r="D5388"/>
      <c r="E5388"/>
      <c r="F5388"/>
      <c r="G5388"/>
      <c r="H5388"/>
      <c r="I5388"/>
      <c r="J5388"/>
      <c r="K5388"/>
      <c r="L5388"/>
      <c r="M5388" s="2"/>
      <c r="N5388" s="2"/>
      <c r="O5388" s="2"/>
      <c r="P5388" s="2"/>
      <c r="Q5388" s="2"/>
      <c r="R5388" s="2"/>
      <c r="S5388" s="2"/>
      <c r="T5388" s="2"/>
      <c r="U5388" s="2"/>
      <c r="V5388" s="2"/>
    </row>
    <row r="5389" spans="1:22" s="127" customFormat="1" x14ac:dyDescent="0.25">
      <c r="A5389"/>
      <c r="B5389"/>
      <c r="C5389"/>
      <c r="D5389"/>
      <c r="E5389"/>
      <c r="F5389"/>
      <c r="G5389"/>
      <c r="H5389"/>
      <c r="I5389"/>
      <c r="J5389"/>
      <c r="K5389"/>
      <c r="L5389"/>
      <c r="M5389" s="2"/>
      <c r="N5389" s="2"/>
      <c r="O5389" s="2"/>
      <c r="P5389" s="2"/>
      <c r="Q5389" s="2"/>
      <c r="R5389" s="2"/>
      <c r="S5389" s="2"/>
      <c r="T5389" s="2"/>
      <c r="U5389" s="2"/>
      <c r="V5389" s="2"/>
    </row>
    <row r="5390" spans="1:22" s="127" customFormat="1" x14ac:dyDescent="0.25">
      <c r="A5390"/>
      <c r="B5390"/>
      <c r="C5390"/>
      <c r="D5390"/>
      <c r="E5390"/>
      <c r="F5390"/>
      <c r="G5390"/>
      <c r="H5390"/>
      <c r="I5390"/>
      <c r="J5390"/>
      <c r="K5390"/>
      <c r="L5390"/>
      <c r="M5390" s="2"/>
      <c r="N5390" s="2"/>
      <c r="O5390" s="2"/>
      <c r="P5390" s="2"/>
      <c r="Q5390" s="2"/>
      <c r="R5390" s="2"/>
      <c r="S5390" s="2"/>
      <c r="T5390" s="2"/>
      <c r="U5390" s="2"/>
      <c r="V5390" s="2"/>
    </row>
    <row r="5391" spans="1:22" s="127" customFormat="1" x14ac:dyDescent="0.25">
      <c r="A5391"/>
      <c r="B5391"/>
      <c r="C5391"/>
      <c r="D5391"/>
      <c r="E5391"/>
      <c r="F5391"/>
      <c r="G5391"/>
      <c r="H5391"/>
      <c r="I5391"/>
      <c r="J5391"/>
      <c r="K5391"/>
      <c r="L5391"/>
      <c r="M5391" s="2"/>
      <c r="N5391" s="2"/>
      <c r="O5391" s="2"/>
      <c r="P5391" s="2"/>
      <c r="Q5391" s="2"/>
      <c r="R5391" s="2"/>
      <c r="S5391" s="2"/>
      <c r="T5391" s="2"/>
      <c r="U5391" s="2"/>
      <c r="V5391" s="2"/>
    </row>
    <row r="5392" spans="1:22" s="127" customFormat="1" x14ac:dyDescent="0.25">
      <c r="A5392"/>
      <c r="B5392"/>
      <c r="C5392"/>
      <c r="D5392"/>
      <c r="E5392"/>
      <c r="F5392"/>
      <c r="G5392"/>
      <c r="H5392"/>
      <c r="I5392"/>
      <c r="J5392"/>
      <c r="K5392"/>
      <c r="L5392"/>
      <c r="M5392" s="2"/>
      <c r="N5392" s="2"/>
      <c r="O5392" s="2"/>
      <c r="P5392" s="2"/>
      <c r="Q5392" s="2"/>
      <c r="R5392" s="2"/>
      <c r="S5392" s="2"/>
      <c r="T5392" s="2"/>
      <c r="U5392" s="2"/>
      <c r="V5392" s="2"/>
    </row>
    <row r="5393" spans="1:22" s="127" customFormat="1" x14ac:dyDescent="0.25">
      <c r="A5393"/>
      <c r="B5393"/>
      <c r="C5393"/>
      <c r="D5393"/>
      <c r="E5393"/>
      <c r="F5393"/>
      <c r="G5393"/>
      <c r="H5393"/>
      <c r="I5393"/>
      <c r="J5393"/>
      <c r="K5393"/>
      <c r="L5393"/>
      <c r="M5393" s="2"/>
      <c r="N5393" s="2"/>
      <c r="O5393" s="2"/>
      <c r="P5393" s="2"/>
      <c r="Q5393" s="2"/>
      <c r="R5393" s="2"/>
      <c r="S5393" s="2"/>
      <c r="T5393" s="2"/>
      <c r="U5393" s="2"/>
      <c r="V5393" s="2"/>
    </row>
    <row r="5394" spans="1:22" s="127" customFormat="1" x14ac:dyDescent="0.25">
      <c r="A5394"/>
      <c r="B5394"/>
      <c r="C5394"/>
      <c r="D5394"/>
      <c r="E5394"/>
      <c r="F5394"/>
      <c r="G5394"/>
      <c r="H5394"/>
      <c r="I5394"/>
      <c r="J5394"/>
      <c r="K5394"/>
      <c r="L5394"/>
      <c r="M5394" s="2"/>
      <c r="N5394" s="2"/>
      <c r="O5394" s="2"/>
      <c r="P5394" s="2"/>
      <c r="Q5394" s="2"/>
      <c r="R5394" s="2"/>
      <c r="S5394" s="2"/>
      <c r="T5394" s="2"/>
      <c r="U5394" s="2"/>
      <c r="V5394" s="2"/>
    </row>
    <row r="5395" spans="1:22" s="127" customFormat="1" x14ac:dyDescent="0.25">
      <c r="A5395"/>
      <c r="B5395"/>
      <c r="C5395"/>
      <c r="D5395"/>
      <c r="E5395"/>
      <c r="F5395"/>
      <c r="G5395"/>
      <c r="H5395"/>
      <c r="I5395"/>
      <c r="J5395"/>
      <c r="K5395"/>
      <c r="L5395"/>
      <c r="M5395" s="2"/>
      <c r="N5395" s="2"/>
      <c r="O5395" s="2"/>
      <c r="P5395" s="2"/>
      <c r="Q5395" s="2"/>
      <c r="R5395" s="2"/>
      <c r="S5395" s="2"/>
      <c r="T5395" s="2"/>
      <c r="U5395" s="2"/>
      <c r="V5395" s="2"/>
    </row>
    <row r="5396" spans="1:22" s="127" customFormat="1" x14ac:dyDescent="0.25">
      <c r="A5396"/>
      <c r="B5396"/>
      <c r="C5396"/>
      <c r="D5396"/>
      <c r="E5396"/>
      <c r="F5396"/>
      <c r="G5396"/>
      <c r="H5396"/>
      <c r="I5396"/>
      <c r="J5396"/>
      <c r="K5396"/>
      <c r="L5396"/>
      <c r="M5396" s="2"/>
      <c r="N5396" s="2"/>
      <c r="O5396" s="2"/>
      <c r="P5396" s="2"/>
      <c r="Q5396" s="2"/>
      <c r="R5396" s="2"/>
      <c r="S5396" s="2"/>
      <c r="T5396" s="2"/>
      <c r="U5396" s="2"/>
      <c r="V5396" s="2"/>
    </row>
    <row r="5397" spans="1:22" s="127" customFormat="1" x14ac:dyDescent="0.25">
      <c r="A5397"/>
      <c r="B5397"/>
      <c r="C5397"/>
      <c r="D5397"/>
      <c r="E5397"/>
      <c r="F5397"/>
      <c r="G5397"/>
      <c r="H5397"/>
      <c r="I5397"/>
      <c r="J5397"/>
      <c r="K5397"/>
      <c r="L5397"/>
      <c r="M5397" s="2"/>
      <c r="N5397" s="2"/>
      <c r="O5397" s="2"/>
      <c r="P5397" s="2"/>
      <c r="Q5397" s="2"/>
      <c r="R5397" s="2"/>
      <c r="S5397" s="2"/>
      <c r="T5397" s="2"/>
      <c r="U5397" s="2"/>
      <c r="V5397" s="2"/>
    </row>
    <row r="5398" spans="1:22" s="127" customFormat="1" x14ac:dyDescent="0.25">
      <c r="A5398"/>
      <c r="B5398"/>
      <c r="C5398"/>
      <c r="D5398"/>
      <c r="E5398"/>
      <c r="F5398"/>
      <c r="G5398"/>
      <c r="H5398"/>
      <c r="I5398"/>
      <c r="J5398"/>
      <c r="K5398"/>
      <c r="L5398"/>
      <c r="M5398" s="2"/>
      <c r="N5398" s="2"/>
      <c r="O5398" s="2"/>
      <c r="P5398" s="2"/>
      <c r="Q5398" s="2"/>
      <c r="R5398" s="2"/>
      <c r="S5398" s="2"/>
      <c r="T5398" s="2"/>
      <c r="U5398" s="2"/>
      <c r="V5398" s="2"/>
    </row>
    <row r="5399" spans="1:22" s="127" customFormat="1" x14ac:dyDescent="0.25">
      <c r="A5399"/>
      <c r="B5399"/>
      <c r="C5399"/>
      <c r="D5399"/>
      <c r="E5399"/>
      <c r="F5399"/>
      <c r="G5399"/>
      <c r="H5399"/>
      <c r="I5399"/>
      <c r="J5399"/>
      <c r="K5399"/>
      <c r="L5399"/>
      <c r="M5399" s="2"/>
      <c r="N5399" s="2"/>
      <c r="O5399" s="2"/>
      <c r="P5399" s="2"/>
      <c r="Q5399" s="2"/>
      <c r="R5399" s="2"/>
      <c r="S5399" s="2"/>
      <c r="T5399" s="2"/>
      <c r="U5399" s="2"/>
      <c r="V5399" s="2"/>
    </row>
    <row r="5400" spans="1:22" s="127" customFormat="1" x14ac:dyDescent="0.25">
      <c r="A5400"/>
      <c r="B5400"/>
      <c r="C5400"/>
      <c r="D5400"/>
      <c r="E5400"/>
      <c r="F5400"/>
      <c r="G5400"/>
      <c r="H5400"/>
      <c r="I5400"/>
      <c r="J5400"/>
      <c r="K5400"/>
      <c r="L5400"/>
      <c r="M5400" s="2"/>
      <c r="N5400" s="2"/>
      <c r="O5400" s="2"/>
      <c r="P5400" s="2"/>
      <c r="Q5400" s="2"/>
      <c r="R5400" s="2"/>
      <c r="S5400" s="2"/>
      <c r="T5400" s="2"/>
      <c r="U5400" s="2"/>
      <c r="V5400" s="2"/>
    </row>
    <row r="5401" spans="1:22" s="127" customFormat="1" x14ac:dyDescent="0.25">
      <c r="A5401"/>
      <c r="B5401"/>
      <c r="C5401"/>
      <c r="D5401"/>
      <c r="E5401"/>
      <c r="F5401"/>
      <c r="G5401"/>
      <c r="H5401"/>
      <c r="I5401"/>
      <c r="J5401"/>
      <c r="K5401"/>
      <c r="L5401"/>
      <c r="M5401" s="2"/>
      <c r="N5401" s="2"/>
      <c r="O5401" s="2"/>
      <c r="P5401" s="2"/>
      <c r="Q5401" s="2"/>
      <c r="R5401" s="2"/>
      <c r="S5401" s="2"/>
      <c r="T5401" s="2"/>
      <c r="U5401" s="2"/>
      <c r="V5401" s="2"/>
    </row>
    <row r="5402" spans="1:22" s="127" customFormat="1" x14ac:dyDescent="0.25">
      <c r="A5402"/>
      <c r="B5402"/>
      <c r="C5402"/>
      <c r="D5402"/>
      <c r="E5402"/>
      <c r="F5402"/>
      <c r="G5402"/>
      <c r="H5402"/>
      <c r="I5402"/>
      <c r="J5402"/>
      <c r="K5402"/>
      <c r="L5402"/>
      <c r="M5402" s="2"/>
      <c r="N5402" s="2"/>
      <c r="O5402" s="2"/>
      <c r="P5402" s="2"/>
      <c r="Q5402" s="2"/>
      <c r="R5402" s="2"/>
      <c r="S5402" s="2"/>
      <c r="T5402" s="2"/>
      <c r="U5402" s="2"/>
      <c r="V5402" s="2"/>
    </row>
    <row r="5403" spans="1:22" s="127" customFormat="1" x14ac:dyDescent="0.25">
      <c r="A5403"/>
      <c r="B5403"/>
      <c r="C5403"/>
      <c r="D5403"/>
      <c r="E5403"/>
      <c r="F5403"/>
      <c r="G5403"/>
      <c r="H5403"/>
      <c r="I5403"/>
      <c r="J5403"/>
      <c r="K5403"/>
      <c r="L5403"/>
      <c r="M5403" s="2"/>
      <c r="N5403" s="2"/>
      <c r="O5403" s="2"/>
      <c r="P5403" s="2"/>
      <c r="Q5403" s="2"/>
      <c r="R5403" s="2"/>
      <c r="S5403" s="2"/>
      <c r="T5403" s="2"/>
      <c r="U5403" s="2"/>
      <c r="V5403" s="2"/>
    </row>
    <row r="5404" spans="1:22" s="127" customFormat="1" x14ac:dyDescent="0.25">
      <c r="A5404"/>
      <c r="B5404"/>
      <c r="C5404"/>
      <c r="D5404"/>
      <c r="E5404"/>
      <c r="F5404"/>
      <c r="G5404"/>
      <c r="H5404"/>
      <c r="I5404"/>
      <c r="J5404"/>
      <c r="K5404"/>
      <c r="L5404"/>
      <c r="M5404" s="2"/>
      <c r="N5404" s="2"/>
      <c r="O5404" s="2"/>
      <c r="P5404" s="2"/>
      <c r="Q5404" s="2"/>
      <c r="R5404" s="2"/>
      <c r="S5404" s="2"/>
      <c r="T5404" s="2"/>
      <c r="U5404" s="2"/>
      <c r="V5404" s="2"/>
    </row>
    <row r="5405" spans="1:22" s="127" customFormat="1" x14ac:dyDescent="0.25">
      <c r="A5405"/>
      <c r="B5405"/>
      <c r="C5405"/>
      <c r="D5405"/>
      <c r="E5405"/>
      <c r="F5405"/>
      <c r="G5405"/>
      <c r="H5405"/>
      <c r="I5405"/>
      <c r="J5405"/>
      <c r="K5405"/>
      <c r="L5405"/>
      <c r="M5405" s="2"/>
      <c r="N5405" s="2"/>
      <c r="O5405" s="2"/>
      <c r="P5405" s="2"/>
      <c r="Q5405" s="2"/>
      <c r="R5405" s="2"/>
      <c r="S5405" s="2"/>
      <c r="T5405" s="2"/>
      <c r="U5405" s="2"/>
      <c r="V5405" s="2"/>
    </row>
    <row r="5406" spans="1:22" s="127" customFormat="1" x14ac:dyDescent="0.25">
      <c r="A5406"/>
      <c r="B5406"/>
      <c r="C5406"/>
      <c r="D5406"/>
      <c r="E5406"/>
      <c r="F5406"/>
      <c r="G5406"/>
      <c r="H5406"/>
      <c r="I5406"/>
      <c r="J5406"/>
      <c r="K5406"/>
      <c r="L5406"/>
      <c r="M5406" s="2"/>
      <c r="N5406" s="2"/>
      <c r="O5406" s="2"/>
      <c r="P5406" s="2"/>
      <c r="Q5406" s="2"/>
      <c r="R5406" s="2"/>
      <c r="S5406" s="2"/>
      <c r="T5406" s="2"/>
      <c r="U5406" s="2"/>
      <c r="V5406" s="2"/>
    </row>
    <row r="5407" spans="1:22" s="127" customFormat="1" x14ac:dyDescent="0.25">
      <c r="A5407"/>
      <c r="B5407"/>
      <c r="C5407"/>
      <c r="D5407"/>
      <c r="E5407"/>
      <c r="F5407"/>
      <c r="G5407"/>
      <c r="H5407"/>
      <c r="I5407"/>
      <c r="J5407"/>
      <c r="K5407"/>
      <c r="L5407"/>
      <c r="M5407" s="2"/>
      <c r="N5407" s="2"/>
      <c r="O5407" s="2"/>
      <c r="P5407" s="2"/>
      <c r="Q5407" s="2"/>
      <c r="R5407" s="2"/>
      <c r="S5407" s="2"/>
      <c r="T5407" s="2"/>
      <c r="U5407" s="2"/>
      <c r="V5407" s="2"/>
    </row>
    <row r="5408" spans="1:22" s="127" customFormat="1" x14ac:dyDescent="0.25">
      <c r="A5408"/>
      <c r="B5408"/>
      <c r="C5408"/>
      <c r="D5408"/>
      <c r="E5408"/>
      <c r="F5408"/>
      <c r="G5408"/>
      <c r="H5408"/>
      <c r="I5408"/>
      <c r="J5408"/>
      <c r="K5408"/>
      <c r="L5408"/>
      <c r="M5408" s="2"/>
      <c r="N5408" s="2"/>
      <c r="O5408" s="2"/>
      <c r="P5408" s="2"/>
      <c r="Q5408" s="2"/>
      <c r="R5408" s="2"/>
      <c r="S5408" s="2"/>
      <c r="T5408" s="2"/>
      <c r="U5408" s="2"/>
      <c r="V5408" s="2"/>
    </row>
    <row r="5409" spans="1:22" s="127" customFormat="1" x14ac:dyDescent="0.25">
      <c r="A5409"/>
      <c r="B5409"/>
      <c r="C5409"/>
      <c r="D5409"/>
      <c r="E5409"/>
      <c r="F5409"/>
      <c r="G5409"/>
      <c r="H5409"/>
      <c r="I5409"/>
      <c r="J5409"/>
      <c r="K5409"/>
      <c r="L5409"/>
      <c r="M5409" s="2"/>
      <c r="N5409" s="2"/>
      <c r="O5409" s="2"/>
      <c r="P5409" s="2"/>
      <c r="Q5409" s="2"/>
      <c r="R5409" s="2"/>
      <c r="S5409" s="2"/>
      <c r="T5409" s="2"/>
      <c r="U5409" s="2"/>
      <c r="V5409" s="2"/>
    </row>
    <row r="5410" spans="1:22" s="127" customFormat="1" x14ac:dyDescent="0.25">
      <c r="A5410"/>
      <c r="B5410"/>
      <c r="C5410"/>
      <c r="D5410"/>
      <c r="E5410"/>
      <c r="F5410"/>
      <c r="G5410"/>
      <c r="H5410"/>
      <c r="I5410"/>
      <c r="J5410"/>
      <c r="K5410"/>
      <c r="L5410"/>
      <c r="M5410" s="2"/>
      <c r="N5410" s="2"/>
      <c r="O5410" s="2"/>
      <c r="P5410" s="2"/>
      <c r="Q5410" s="2"/>
      <c r="R5410" s="2"/>
      <c r="S5410" s="2"/>
      <c r="T5410" s="2"/>
      <c r="U5410" s="2"/>
      <c r="V5410" s="2"/>
    </row>
    <row r="5411" spans="1:22" s="127" customFormat="1" x14ac:dyDescent="0.25">
      <c r="A5411"/>
      <c r="B5411"/>
      <c r="C5411"/>
      <c r="D5411"/>
      <c r="E5411"/>
      <c r="F5411"/>
      <c r="G5411"/>
      <c r="H5411"/>
      <c r="I5411"/>
      <c r="J5411"/>
      <c r="K5411"/>
      <c r="L5411"/>
      <c r="M5411" s="2"/>
      <c r="N5411" s="2"/>
      <c r="O5411" s="2"/>
      <c r="P5411" s="2"/>
      <c r="Q5411" s="2"/>
      <c r="R5411" s="2"/>
      <c r="S5411" s="2"/>
      <c r="T5411" s="2"/>
      <c r="U5411" s="2"/>
      <c r="V5411" s="2"/>
    </row>
    <row r="5412" spans="1:22" s="127" customFormat="1" x14ac:dyDescent="0.25">
      <c r="A5412"/>
      <c r="B5412"/>
      <c r="C5412"/>
      <c r="D5412"/>
      <c r="E5412"/>
      <c r="F5412"/>
      <c r="G5412"/>
      <c r="H5412"/>
      <c r="I5412"/>
      <c r="J5412"/>
      <c r="K5412"/>
      <c r="L5412"/>
      <c r="M5412" s="2"/>
      <c r="N5412" s="2"/>
      <c r="O5412" s="2"/>
      <c r="P5412" s="2"/>
      <c r="Q5412" s="2"/>
      <c r="R5412" s="2"/>
      <c r="S5412" s="2"/>
      <c r="T5412" s="2"/>
      <c r="U5412" s="2"/>
      <c r="V5412" s="2"/>
    </row>
    <row r="5413" spans="1:22" s="127" customFormat="1" x14ac:dyDescent="0.25">
      <c r="A5413"/>
      <c r="B5413"/>
      <c r="C5413"/>
      <c r="D5413"/>
      <c r="E5413"/>
      <c r="F5413"/>
      <c r="G5413"/>
      <c r="H5413"/>
      <c r="I5413"/>
      <c r="J5413"/>
      <c r="K5413"/>
      <c r="L5413"/>
      <c r="M5413" s="2"/>
      <c r="N5413" s="2"/>
      <c r="O5413" s="2"/>
      <c r="P5413" s="2"/>
      <c r="Q5413" s="2"/>
      <c r="R5413" s="2"/>
      <c r="S5413" s="2"/>
      <c r="T5413" s="2"/>
      <c r="U5413" s="2"/>
      <c r="V5413" s="2"/>
    </row>
    <row r="5414" spans="1:22" s="127" customFormat="1" x14ac:dyDescent="0.25">
      <c r="A5414"/>
      <c r="B5414"/>
      <c r="C5414"/>
      <c r="D5414"/>
      <c r="E5414"/>
      <c r="F5414"/>
      <c r="G5414"/>
      <c r="H5414"/>
      <c r="I5414"/>
      <c r="J5414"/>
      <c r="K5414"/>
      <c r="L5414"/>
      <c r="M5414" s="2"/>
      <c r="N5414" s="2"/>
      <c r="O5414" s="2"/>
      <c r="P5414" s="2"/>
      <c r="Q5414" s="2"/>
      <c r="R5414" s="2"/>
      <c r="S5414" s="2"/>
      <c r="T5414" s="2"/>
      <c r="U5414" s="2"/>
      <c r="V5414" s="2"/>
    </row>
    <row r="5415" spans="1:22" s="127" customFormat="1" x14ac:dyDescent="0.25">
      <c r="A5415"/>
      <c r="B5415"/>
      <c r="C5415"/>
      <c r="D5415"/>
      <c r="E5415"/>
      <c r="F5415"/>
      <c r="G5415"/>
      <c r="H5415"/>
      <c r="I5415"/>
      <c r="J5415"/>
      <c r="K5415"/>
      <c r="L5415"/>
      <c r="M5415" s="2"/>
      <c r="N5415" s="2"/>
      <c r="O5415" s="2"/>
      <c r="P5415" s="2"/>
      <c r="Q5415" s="2"/>
      <c r="R5415" s="2"/>
      <c r="S5415" s="2"/>
      <c r="T5415" s="2"/>
      <c r="U5415" s="2"/>
      <c r="V5415" s="2"/>
    </row>
    <row r="5416" spans="1:22" s="127" customFormat="1" x14ac:dyDescent="0.25">
      <c r="A5416"/>
      <c r="B5416"/>
      <c r="C5416"/>
      <c r="D5416"/>
      <c r="E5416"/>
      <c r="F5416"/>
      <c r="G5416"/>
      <c r="H5416"/>
      <c r="I5416"/>
      <c r="J5416"/>
      <c r="K5416"/>
      <c r="L5416"/>
      <c r="M5416" s="2"/>
      <c r="N5416" s="2"/>
      <c r="O5416" s="2"/>
      <c r="P5416" s="2"/>
      <c r="Q5416" s="2"/>
      <c r="R5416" s="2"/>
      <c r="S5416" s="2"/>
      <c r="T5416" s="2"/>
      <c r="U5416" s="2"/>
      <c r="V5416" s="2"/>
    </row>
    <row r="5417" spans="1:22" s="127" customFormat="1" x14ac:dyDescent="0.25">
      <c r="A5417"/>
      <c r="B5417"/>
      <c r="C5417"/>
      <c r="D5417"/>
      <c r="E5417"/>
      <c r="F5417"/>
      <c r="G5417"/>
      <c r="H5417"/>
      <c r="I5417"/>
      <c r="J5417"/>
      <c r="K5417"/>
      <c r="L5417"/>
      <c r="M5417" s="2"/>
      <c r="N5417" s="2"/>
      <c r="O5417" s="2"/>
      <c r="P5417" s="2"/>
      <c r="Q5417" s="2"/>
      <c r="R5417" s="2"/>
      <c r="S5417" s="2"/>
      <c r="T5417" s="2"/>
      <c r="U5417" s="2"/>
      <c r="V5417" s="2"/>
    </row>
    <row r="5418" spans="1:22" s="127" customFormat="1" x14ac:dyDescent="0.25">
      <c r="A5418"/>
      <c r="B5418"/>
      <c r="C5418"/>
      <c r="D5418"/>
      <c r="E5418"/>
      <c r="F5418"/>
      <c r="G5418"/>
      <c r="H5418"/>
      <c r="I5418"/>
      <c r="J5418"/>
      <c r="K5418"/>
      <c r="L5418"/>
      <c r="M5418" s="2"/>
      <c r="N5418" s="2"/>
      <c r="O5418" s="2"/>
      <c r="P5418" s="2"/>
      <c r="Q5418" s="2"/>
      <c r="R5418" s="2"/>
      <c r="S5418" s="2"/>
      <c r="T5418" s="2"/>
      <c r="U5418" s="2"/>
      <c r="V5418" s="2"/>
    </row>
    <row r="5419" spans="1:22" s="127" customFormat="1" x14ac:dyDescent="0.25">
      <c r="A5419"/>
      <c r="B5419"/>
      <c r="C5419"/>
      <c r="D5419"/>
      <c r="E5419"/>
      <c r="F5419"/>
      <c r="G5419"/>
      <c r="H5419"/>
      <c r="I5419"/>
      <c r="J5419"/>
      <c r="K5419"/>
      <c r="L5419"/>
      <c r="M5419" s="2"/>
      <c r="N5419" s="2"/>
      <c r="O5419" s="2"/>
      <c r="P5419" s="2"/>
      <c r="Q5419" s="2"/>
      <c r="R5419" s="2"/>
      <c r="S5419" s="2"/>
      <c r="T5419" s="2"/>
      <c r="U5419" s="2"/>
      <c r="V5419" s="2"/>
    </row>
    <row r="5420" spans="1:22" s="127" customFormat="1" x14ac:dyDescent="0.25">
      <c r="A5420"/>
      <c r="B5420"/>
      <c r="C5420"/>
      <c r="D5420"/>
      <c r="E5420"/>
      <c r="F5420"/>
      <c r="G5420"/>
      <c r="H5420"/>
      <c r="I5420"/>
      <c r="J5420"/>
      <c r="K5420"/>
      <c r="L5420"/>
      <c r="M5420" s="2"/>
      <c r="N5420" s="2"/>
      <c r="O5420" s="2"/>
      <c r="P5420" s="2"/>
      <c r="Q5420" s="2"/>
      <c r="R5420" s="2"/>
      <c r="S5420" s="2"/>
      <c r="T5420" s="2"/>
      <c r="U5420" s="2"/>
      <c r="V5420" s="2"/>
    </row>
    <row r="5421" spans="1:22" s="127" customFormat="1" x14ac:dyDescent="0.25">
      <c r="A5421"/>
      <c r="B5421"/>
      <c r="C5421"/>
      <c r="D5421"/>
      <c r="E5421"/>
      <c r="F5421"/>
      <c r="G5421"/>
      <c r="H5421"/>
      <c r="I5421"/>
      <c r="J5421"/>
      <c r="K5421"/>
      <c r="L5421"/>
      <c r="M5421" s="2"/>
      <c r="N5421" s="2"/>
      <c r="O5421" s="2"/>
      <c r="P5421" s="2"/>
      <c r="Q5421" s="2"/>
      <c r="R5421" s="2"/>
      <c r="S5421" s="2"/>
      <c r="T5421" s="2"/>
      <c r="U5421" s="2"/>
      <c r="V5421" s="2"/>
    </row>
    <row r="5422" spans="1:22" s="127" customFormat="1" x14ac:dyDescent="0.25">
      <c r="A5422"/>
      <c r="B5422"/>
      <c r="C5422"/>
      <c r="D5422"/>
      <c r="E5422"/>
      <c r="F5422"/>
      <c r="G5422"/>
      <c r="H5422"/>
      <c r="I5422"/>
      <c r="J5422"/>
      <c r="K5422"/>
      <c r="L5422"/>
      <c r="M5422" s="2"/>
      <c r="N5422" s="2"/>
      <c r="O5422" s="2"/>
      <c r="P5422" s="2"/>
      <c r="Q5422" s="2"/>
      <c r="R5422" s="2"/>
      <c r="S5422" s="2"/>
      <c r="T5422" s="2"/>
      <c r="U5422" s="2"/>
      <c r="V5422" s="2"/>
    </row>
    <row r="5423" spans="1:22" s="127" customFormat="1" x14ac:dyDescent="0.25">
      <c r="A5423"/>
      <c r="B5423"/>
      <c r="C5423"/>
      <c r="D5423"/>
      <c r="E5423"/>
      <c r="F5423"/>
      <c r="G5423"/>
      <c r="H5423"/>
      <c r="I5423"/>
      <c r="J5423"/>
      <c r="K5423"/>
      <c r="L5423"/>
      <c r="M5423" s="2"/>
      <c r="N5423" s="2"/>
      <c r="O5423" s="2"/>
      <c r="P5423" s="2"/>
      <c r="Q5423" s="2"/>
      <c r="R5423" s="2"/>
      <c r="S5423" s="2"/>
      <c r="T5423" s="2"/>
      <c r="U5423" s="2"/>
      <c r="V5423" s="2"/>
    </row>
    <row r="5424" spans="1:22" s="127" customFormat="1" x14ac:dyDescent="0.25">
      <c r="A5424"/>
      <c r="B5424"/>
      <c r="C5424"/>
      <c r="D5424"/>
      <c r="E5424"/>
      <c r="F5424"/>
      <c r="G5424"/>
      <c r="H5424"/>
      <c r="I5424"/>
      <c r="J5424"/>
      <c r="K5424"/>
      <c r="L5424"/>
      <c r="M5424" s="2"/>
      <c r="N5424" s="2"/>
      <c r="O5424" s="2"/>
      <c r="P5424" s="2"/>
      <c r="Q5424" s="2"/>
      <c r="R5424" s="2"/>
      <c r="S5424" s="2"/>
      <c r="T5424" s="2"/>
      <c r="U5424" s="2"/>
      <c r="V5424" s="2"/>
    </row>
    <row r="5425" spans="1:22" s="127" customFormat="1" x14ac:dyDescent="0.25">
      <c r="A5425"/>
      <c r="B5425"/>
      <c r="C5425"/>
      <c r="D5425"/>
      <c r="E5425"/>
      <c r="F5425"/>
      <c r="G5425"/>
      <c r="H5425"/>
      <c r="I5425"/>
      <c r="J5425"/>
      <c r="K5425"/>
      <c r="L5425"/>
      <c r="M5425" s="2"/>
      <c r="N5425" s="2"/>
      <c r="O5425" s="2"/>
      <c r="P5425" s="2"/>
      <c r="Q5425" s="2"/>
      <c r="R5425" s="2"/>
      <c r="S5425" s="2"/>
      <c r="T5425" s="2"/>
      <c r="U5425" s="2"/>
      <c r="V5425" s="2"/>
    </row>
    <row r="5426" spans="1:22" s="127" customFormat="1" x14ac:dyDescent="0.25">
      <c r="A5426"/>
      <c r="B5426"/>
      <c r="C5426"/>
      <c r="D5426"/>
      <c r="E5426"/>
      <c r="F5426"/>
      <c r="G5426"/>
      <c r="H5426"/>
      <c r="I5426"/>
      <c r="J5426"/>
      <c r="K5426"/>
      <c r="L5426"/>
      <c r="M5426" s="2"/>
      <c r="N5426" s="2"/>
      <c r="O5426" s="2"/>
      <c r="P5426" s="2"/>
      <c r="Q5426" s="2"/>
      <c r="R5426" s="2"/>
      <c r="S5426" s="2"/>
      <c r="T5426" s="2"/>
      <c r="U5426" s="2"/>
      <c r="V5426" s="2"/>
    </row>
    <row r="5427" spans="1:22" s="127" customFormat="1" x14ac:dyDescent="0.25">
      <c r="A5427"/>
      <c r="B5427"/>
      <c r="C5427"/>
      <c r="D5427"/>
      <c r="E5427"/>
      <c r="F5427"/>
      <c r="G5427"/>
      <c r="H5427"/>
      <c r="I5427"/>
      <c r="J5427"/>
      <c r="K5427"/>
      <c r="L5427"/>
      <c r="M5427" s="2"/>
      <c r="N5427" s="2"/>
      <c r="O5427" s="2"/>
      <c r="P5427" s="2"/>
      <c r="Q5427" s="2"/>
      <c r="R5427" s="2"/>
      <c r="S5427" s="2"/>
      <c r="T5427" s="2"/>
      <c r="U5427" s="2"/>
      <c r="V5427" s="2"/>
    </row>
    <row r="5428" spans="1:22" s="127" customFormat="1" x14ac:dyDescent="0.25">
      <c r="A5428"/>
      <c r="B5428"/>
      <c r="C5428"/>
      <c r="D5428"/>
      <c r="E5428"/>
      <c r="F5428"/>
      <c r="G5428"/>
      <c r="H5428"/>
      <c r="I5428"/>
      <c r="J5428"/>
      <c r="K5428"/>
      <c r="L5428"/>
      <c r="M5428" s="2"/>
      <c r="N5428" s="2"/>
      <c r="O5428" s="2"/>
      <c r="P5428" s="2"/>
      <c r="Q5428" s="2"/>
      <c r="R5428" s="2"/>
      <c r="S5428" s="2"/>
      <c r="T5428" s="2"/>
      <c r="U5428" s="2"/>
      <c r="V5428" s="2"/>
    </row>
    <row r="5429" spans="1:22" s="127" customFormat="1" x14ac:dyDescent="0.25">
      <c r="A5429"/>
      <c r="B5429"/>
      <c r="C5429"/>
      <c r="D5429"/>
      <c r="E5429"/>
      <c r="F5429"/>
      <c r="G5429"/>
      <c r="H5429"/>
      <c r="I5429"/>
      <c r="J5429"/>
      <c r="K5429"/>
      <c r="L5429"/>
      <c r="M5429" s="2"/>
      <c r="N5429" s="2"/>
      <c r="O5429" s="2"/>
      <c r="P5429" s="2"/>
      <c r="Q5429" s="2"/>
      <c r="R5429" s="2"/>
      <c r="S5429" s="2"/>
      <c r="T5429" s="2"/>
      <c r="U5429" s="2"/>
      <c r="V5429" s="2"/>
    </row>
    <row r="5430" spans="1:22" s="127" customFormat="1" x14ac:dyDescent="0.25">
      <c r="A5430"/>
      <c r="B5430"/>
      <c r="C5430"/>
      <c r="D5430"/>
      <c r="E5430"/>
      <c r="F5430"/>
      <c r="G5430"/>
      <c r="H5430"/>
      <c r="I5430"/>
      <c r="J5430"/>
      <c r="K5430"/>
      <c r="L5430"/>
      <c r="M5430" s="2"/>
      <c r="N5430" s="2"/>
      <c r="O5430" s="2"/>
      <c r="P5430" s="2"/>
      <c r="Q5430" s="2"/>
      <c r="R5430" s="2"/>
      <c r="S5430" s="2"/>
      <c r="T5430" s="2"/>
      <c r="U5430" s="2"/>
      <c r="V5430" s="2"/>
    </row>
    <row r="5431" spans="1:22" s="127" customFormat="1" x14ac:dyDescent="0.25">
      <c r="A5431"/>
      <c r="B5431"/>
      <c r="C5431"/>
      <c r="D5431"/>
      <c r="E5431"/>
      <c r="F5431"/>
      <c r="G5431"/>
      <c r="H5431"/>
      <c r="I5431"/>
      <c r="J5431"/>
      <c r="K5431"/>
      <c r="L5431"/>
      <c r="M5431" s="2"/>
      <c r="N5431" s="2"/>
      <c r="O5431" s="2"/>
      <c r="P5431" s="2"/>
      <c r="Q5431" s="2"/>
      <c r="R5431" s="2"/>
      <c r="S5431" s="2"/>
      <c r="T5431" s="2"/>
      <c r="U5431" s="2"/>
      <c r="V5431" s="2"/>
    </row>
    <row r="5432" spans="1:22" s="127" customFormat="1" x14ac:dyDescent="0.25">
      <c r="A5432"/>
      <c r="B5432"/>
      <c r="C5432"/>
      <c r="D5432"/>
      <c r="E5432"/>
      <c r="F5432"/>
      <c r="G5432"/>
      <c r="H5432"/>
      <c r="I5432"/>
      <c r="J5432"/>
      <c r="K5432"/>
      <c r="L5432"/>
      <c r="M5432" s="2"/>
      <c r="N5432" s="2"/>
      <c r="O5432" s="2"/>
      <c r="P5432" s="2"/>
      <c r="Q5432" s="2"/>
      <c r="R5432" s="2"/>
      <c r="S5432" s="2"/>
      <c r="T5432" s="2"/>
      <c r="U5432" s="2"/>
      <c r="V5432" s="2"/>
    </row>
    <row r="5433" spans="1:22" s="127" customFormat="1" x14ac:dyDescent="0.25">
      <c r="A5433"/>
      <c r="B5433"/>
      <c r="C5433"/>
      <c r="D5433"/>
      <c r="E5433"/>
      <c r="F5433"/>
      <c r="G5433"/>
      <c r="H5433"/>
      <c r="I5433"/>
      <c r="J5433"/>
      <c r="K5433"/>
      <c r="L5433"/>
      <c r="M5433" s="2"/>
      <c r="N5433" s="2"/>
      <c r="O5433" s="2"/>
      <c r="P5433" s="2"/>
      <c r="Q5433" s="2"/>
      <c r="R5433" s="2"/>
      <c r="S5433" s="2"/>
      <c r="T5433" s="2"/>
      <c r="U5433" s="2"/>
      <c r="V5433" s="2"/>
    </row>
    <row r="5434" spans="1:22" s="127" customFormat="1" x14ac:dyDescent="0.25">
      <c r="A5434"/>
      <c r="B5434"/>
      <c r="C5434"/>
      <c r="D5434"/>
      <c r="E5434"/>
      <c r="F5434"/>
      <c r="G5434"/>
      <c r="H5434"/>
      <c r="I5434"/>
      <c r="J5434"/>
      <c r="K5434"/>
      <c r="L5434"/>
      <c r="M5434" s="2"/>
      <c r="N5434" s="2"/>
      <c r="O5434" s="2"/>
      <c r="P5434" s="2"/>
      <c r="Q5434" s="2"/>
      <c r="R5434" s="2"/>
      <c r="S5434" s="2"/>
      <c r="T5434" s="2"/>
      <c r="U5434" s="2"/>
      <c r="V5434" s="2"/>
    </row>
    <row r="5435" spans="1:22" s="127" customFormat="1" x14ac:dyDescent="0.25">
      <c r="A5435"/>
      <c r="B5435"/>
      <c r="C5435"/>
      <c r="D5435"/>
      <c r="E5435"/>
      <c r="F5435"/>
      <c r="G5435"/>
      <c r="H5435"/>
      <c r="I5435"/>
      <c r="J5435"/>
      <c r="K5435"/>
      <c r="L5435"/>
      <c r="M5435" s="2"/>
      <c r="N5435" s="2"/>
      <c r="O5435" s="2"/>
      <c r="P5435" s="2"/>
      <c r="Q5435" s="2"/>
      <c r="R5435" s="2"/>
      <c r="S5435" s="2"/>
      <c r="T5435" s="2"/>
      <c r="U5435" s="2"/>
      <c r="V5435" s="2"/>
    </row>
    <row r="5436" spans="1:22" s="127" customFormat="1" x14ac:dyDescent="0.25">
      <c r="A5436"/>
      <c r="B5436"/>
      <c r="C5436"/>
      <c r="D5436"/>
      <c r="E5436"/>
      <c r="F5436"/>
      <c r="G5436"/>
      <c r="H5436"/>
      <c r="I5436"/>
      <c r="J5436"/>
      <c r="K5436"/>
      <c r="L5436"/>
      <c r="M5436" s="2"/>
      <c r="N5436" s="2"/>
      <c r="O5436" s="2"/>
      <c r="P5436" s="2"/>
      <c r="Q5436" s="2"/>
      <c r="R5436" s="2"/>
      <c r="S5436" s="2"/>
      <c r="T5436" s="2"/>
      <c r="U5436" s="2"/>
      <c r="V5436" s="2"/>
    </row>
    <row r="5437" spans="1:22" s="127" customFormat="1" x14ac:dyDescent="0.25">
      <c r="A5437"/>
      <c r="B5437"/>
      <c r="C5437"/>
      <c r="D5437"/>
      <c r="E5437"/>
      <c r="F5437"/>
      <c r="G5437"/>
      <c r="H5437"/>
      <c r="I5437"/>
      <c r="J5437"/>
      <c r="K5437"/>
      <c r="L5437"/>
      <c r="M5437" s="2"/>
      <c r="N5437" s="2"/>
      <c r="O5437" s="2"/>
      <c r="P5437" s="2"/>
      <c r="Q5437" s="2"/>
      <c r="R5437" s="2"/>
      <c r="S5437" s="2"/>
      <c r="T5437" s="2"/>
      <c r="U5437" s="2"/>
      <c r="V5437" s="2"/>
    </row>
    <row r="5438" spans="1:22" s="127" customFormat="1" x14ac:dyDescent="0.25">
      <c r="A5438"/>
      <c r="B5438"/>
      <c r="C5438"/>
      <c r="D5438"/>
      <c r="E5438"/>
      <c r="F5438"/>
      <c r="G5438"/>
      <c r="H5438"/>
      <c r="I5438"/>
      <c r="J5438"/>
      <c r="K5438"/>
      <c r="L5438"/>
      <c r="M5438" s="2"/>
      <c r="N5438" s="2"/>
      <c r="O5438" s="2"/>
      <c r="P5438" s="2"/>
      <c r="Q5438" s="2"/>
      <c r="R5438" s="2"/>
      <c r="S5438" s="2"/>
      <c r="T5438" s="2"/>
      <c r="U5438" s="2"/>
      <c r="V5438" s="2"/>
    </row>
    <row r="5439" spans="1:22" s="127" customFormat="1" x14ac:dyDescent="0.25">
      <c r="A5439"/>
      <c r="B5439"/>
      <c r="C5439"/>
      <c r="D5439"/>
      <c r="E5439"/>
      <c r="F5439"/>
      <c r="G5439"/>
      <c r="H5439"/>
      <c r="I5439"/>
      <c r="J5439"/>
      <c r="K5439"/>
      <c r="L5439"/>
      <c r="M5439" s="2"/>
      <c r="N5439" s="2"/>
      <c r="O5439" s="2"/>
      <c r="P5439" s="2"/>
      <c r="Q5439" s="2"/>
      <c r="R5439" s="2"/>
      <c r="S5439" s="2"/>
      <c r="T5439" s="2"/>
      <c r="U5439" s="2"/>
      <c r="V5439" s="2"/>
    </row>
    <row r="5440" spans="1:22" s="127" customFormat="1" x14ac:dyDescent="0.25">
      <c r="A5440"/>
      <c r="B5440"/>
      <c r="C5440"/>
      <c r="D5440"/>
      <c r="E5440"/>
      <c r="F5440"/>
      <c r="G5440"/>
      <c r="H5440"/>
      <c r="I5440"/>
      <c r="J5440"/>
      <c r="K5440"/>
      <c r="L5440"/>
      <c r="M5440" s="2"/>
      <c r="N5440" s="2"/>
      <c r="O5440" s="2"/>
      <c r="P5440" s="2"/>
      <c r="Q5440" s="2"/>
      <c r="R5440" s="2"/>
      <c r="S5440" s="2"/>
      <c r="T5440" s="2"/>
      <c r="U5440" s="2"/>
      <c r="V5440" s="2"/>
    </row>
    <row r="5441" spans="1:22" s="127" customFormat="1" x14ac:dyDescent="0.25">
      <c r="A5441"/>
      <c r="B5441"/>
      <c r="C5441"/>
      <c r="D5441"/>
      <c r="E5441"/>
      <c r="F5441"/>
      <c r="G5441"/>
      <c r="H5441"/>
      <c r="I5441"/>
      <c r="J5441"/>
      <c r="K5441"/>
      <c r="L5441"/>
      <c r="M5441" s="2"/>
      <c r="N5441" s="2"/>
      <c r="O5441" s="2"/>
      <c r="P5441" s="2"/>
      <c r="Q5441" s="2"/>
      <c r="R5441" s="2"/>
      <c r="S5441" s="2"/>
      <c r="T5441" s="2"/>
      <c r="U5441" s="2"/>
      <c r="V5441" s="2"/>
    </row>
    <row r="5442" spans="1:22" s="127" customFormat="1" x14ac:dyDescent="0.25">
      <c r="A5442"/>
      <c r="B5442"/>
      <c r="C5442"/>
      <c r="D5442"/>
      <c r="E5442"/>
      <c r="F5442"/>
      <c r="G5442"/>
      <c r="H5442"/>
      <c r="I5442"/>
      <c r="J5442"/>
      <c r="K5442"/>
      <c r="L5442"/>
      <c r="M5442" s="2"/>
      <c r="N5442" s="2"/>
      <c r="O5442" s="2"/>
      <c r="P5442" s="2"/>
      <c r="Q5442" s="2"/>
      <c r="R5442" s="2"/>
      <c r="S5442" s="2"/>
      <c r="T5442" s="2"/>
      <c r="U5442" s="2"/>
      <c r="V5442" s="2"/>
    </row>
    <row r="5443" spans="1:22" s="127" customFormat="1" x14ac:dyDescent="0.25">
      <c r="A5443"/>
      <c r="B5443"/>
      <c r="C5443"/>
      <c r="D5443"/>
      <c r="E5443"/>
      <c r="F5443"/>
      <c r="G5443"/>
      <c r="H5443"/>
      <c r="I5443"/>
      <c r="J5443"/>
      <c r="K5443"/>
      <c r="L5443"/>
      <c r="M5443" s="2"/>
      <c r="N5443" s="2"/>
      <c r="O5443" s="2"/>
      <c r="P5443" s="2"/>
      <c r="Q5443" s="2"/>
      <c r="R5443" s="2"/>
      <c r="S5443" s="2"/>
      <c r="T5443" s="2"/>
      <c r="U5443" s="2"/>
      <c r="V5443" s="2"/>
    </row>
    <row r="5444" spans="1:22" s="127" customFormat="1" x14ac:dyDescent="0.25">
      <c r="A5444"/>
      <c r="B5444"/>
      <c r="C5444"/>
      <c r="D5444"/>
      <c r="E5444"/>
      <c r="F5444"/>
      <c r="G5444"/>
      <c r="H5444"/>
      <c r="I5444"/>
      <c r="J5444"/>
      <c r="K5444"/>
      <c r="L5444"/>
      <c r="M5444" s="2"/>
      <c r="N5444" s="2"/>
      <c r="O5444" s="2"/>
      <c r="P5444" s="2"/>
      <c r="Q5444" s="2"/>
      <c r="R5444" s="2"/>
      <c r="S5444" s="2"/>
      <c r="T5444" s="2"/>
      <c r="U5444" s="2"/>
      <c r="V5444" s="2"/>
    </row>
    <row r="5445" spans="1:22" s="127" customFormat="1" x14ac:dyDescent="0.25">
      <c r="A5445"/>
      <c r="B5445"/>
      <c r="C5445"/>
      <c r="D5445"/>
      <c r="E5445"/>
      <c r="F5445"/>
      <c r="G5445"/>
      <c r="H5445"/>
      <c r="I5445"/>
      <c r="J5445"/>
      <c r="K5445"/>
      <c r="L5445"/>
      <c r="M5445" s="2"/>
      <c r="N5445" s="2"/>
      <c r="O5445" s="2"/>
      <c r="P5445" s="2"/>
      <c r="Q5445" s="2"/>
      <c r="R5445" s="2"/>
      <c r="S5445" s="2"/>
      <c r="T5445" s="2"/>
      <c r="U5445" s="2"/>
      <c r="V5445" s="2"/>
    </row>
    <row r="5446" spans="1:22" s="127" customFormat="1" x14ac:dyDescent="0.25">
      <c r="A5446"/>
      <c r="B5446"/>
      <c r="C5446"/>
      <c r="D5446"/>
      <c r="E5446"/>
      <c r="F5446"/>
      <c r="G5446"/>
      <c r="H5446"/>
      <c r="I5446"/>
      <c r="J5446"/>
      <c r="K5446"/>
      <c r="L5446"/>
      <c r="M5446" s="2"/>
      <c r="N5446" s="2"/>
      <c r="O5446" s="2"/>
      <c r="P5446" s="2"/>
      <c r="Q5446" s="2"/>
      <c r="R5446" s="2"/>
      <c r="S5446" s="2"/>
      <c r="T5446" s="2"/>
      <c r="U5446" s="2"/>
      <c r="V5446" s="2"/>
    </row>
    <row r="5447" spans="1:22" s="127" customFormat="1" x14ac:dyDescent="0.25">
      <c r="A5447"/>
      <c r="B5447"/>
      <c r="C5447"/>
      <c r="D5447"/>
      <c r="E5447"/>
      <c r="F5447"/>
      <c r="G5447"/>
      <c r="H5447"/>
      <c r="I5447"/>
      <c r="J5447"/>
      <c r="K5447"/>
      <c r="L5447"/>
      <c r="M5447" s="2"/>
      <c r="N5447" s="2"/>
      <c r="O5447" s="2"/>
      <c r="P5447" s="2"/>
      <c r="Q5447" s="2"/>
      <c r="R5447" s="2"/>
      <c r="S5447" s="2"/>
      <c r="T5447" s="2"/>
      <c r="U5447" s="2"/>
      <c r="V5447" s="2"/>
    </row>
    <row r="5448" spans="1:22" s="127" customFormat="1" x14ac:dyDescent="0.25">
      <c r="A5448"/>
      <c r="B5448"/>
      <c r="C5448"/>
      <c r="D5448"/>
      <c r="E5448"/>
      <c r="F5448"/>
      <c r="G5448"/>
      <c r="H5448"/>
      <c r="I5448"/>
      <c r="J5448"/>
      <c r="K5448"/>
      <c r="L5448"/>
      <c r="M5448" s="2"/>
      <c r="N5448" s="2"/>
      <c r="O5448" s="2"/>
      <c r="P5448" s="2"/>
      <c r="Q5448" s="2"/>
      <c r="R5448" s="2"/>
      <c r="S5448" s="2"/>
      <c r="T5448" s="2"/>
      <c r="U5448" s="2"/>
      <c r="V5448" s="2"/>
    </row>
    <row r="5449" spans="1:22" s="127" customFormat="1" x14ac:dyDescent="0.25">
      <c r="A5449"/>
      <c r="B5449"/>
      <c r="C5449"/>
      <c r="D5449"/>
      <c r="E5449"/>
      <c r="F5449"/>
      <c r="G5449"/>
      <c r="H5449"/>
      <c r="I5449"/>
      <c r="J5449"/>
      <c r="K5449"/>
      <c r="L5449"/>
      <c r="M5449" s="2"/>
      <c r="N5449" s="2"/>
      <c r="O5449" s="2"/>
      <c r="P5449" s="2"/>
      <c r="Q5449" s="2"/>
      <c r="R5449" s="2"/>
      <c r="S5449" s="2"/>
      <c r="T5449" s="2"/>
      <c r="U5449" s="2"/>
      <c r="V5449" s="2"/>
    </row>
    <row r="5450" spans="1:22" s="127" customFormat="1" x14ac:dyDescent="0.25">
      <c r="A5450"/>
      <c r="B5450"/>
      <c r="C5450"/>
      <c r="D5450"/>
      <c r="E5450"/>
      <c r="F5450"/>
      <c r="G5450"/>
      <c r="H5450"/>
      <c r="I5450"/>
      <c r="J5450"/>
      <c r="K5450"/>
      <c r="L5450"/>
      <c r="M5450" s="2"/>
      <c r="N5450" s="2"/>
      <c r="O5450" s="2"/>
      <c r="P5450" s="2"/>
      <c r="Q5450" s="2"/>
      <c r="R5450" s="2"/>
      <c r="S5450" s="2"/>
      <c r="T5450" s="2"/>
      <c r="U5450" s="2"/>
      <c r="V5450" s="2"/>
    </row>
    <row r="5451" spans="1:22" s="127" customFormat="1" x14ac:dyDescent="0.25">
      <c r="A5451"/>
      <c r="B5451"/>
      <c r="C5451"/>
      <c r="D5451"/>
      <c r="E5451"/>
      <c r="F5451"/>
      <c r="G5451"/>
      <c r="H5451"/>
      <c r="I5451"/>
      <c r="J5451"/>
      <c r="K5451"/>
      <c r="L5451"/>
      <c r="M5451" s="2"/>
      <c r="N5451" s="2"/>
      <c r="O5451" s="2"/>
      <c r="P5451" s="2"/>
      <c r="Q5451" s="2"/>
      <c r="R5451" s="2"/>
      <c r="S5451" s="2"/>
      <c r="T5451" s="2"/>
      <c r="U5451" s="2"/>
      <c r="V5451" s="2"/>
    </row>
    <row r="5452" spans="1:22" s="127" customFormat="1" x14ac:dyDescent="0.25">
      <c r="A5452"/>
      <c r="B5452"/>
      <c r="C5452"/>
      <c r="D5452"/>
      <c r="E5452"/>
      <c r="F5452"/>
      <c r="G5452"/>
      <c r="H5452"/>
      <c r="I5452"/>
      <c r="J5452"/>
      <c r="K5452"/>
      <c r="L5452"/>
      <c r="M5452" s="2"/>
      <c r="N5452" s="2"/>
      <c r="O5452" s="2"/>
      <c r="P5452" s="2"/>
      <c r="Q5452" s="2"/>
      <c r="R5452" s="2"/>
      <c r="S5452" s="2"/>
      <c r="T5452" s="2"/>
      <c r="U5452" s="2"/>
      <c r="V5452" s="2"/>
    </row>
    <row r="5453" spans="1:22" s="127" customFormat="1" x14ac:dyDescent="0.25">
      <c r="A5453"/>
      <c r="B5453"/>
      <c r="C5453"/>
      <c r="D5453"/>
      <c r="E5453"/>
      <c r="F5453"/>
      <c r="G5453"/>
      <c r="H5453"/>
      <c r="I5453"/>
      <c r="J5453"/>
      <c r="K5453"/>
      <c r="L5453"/>
      <c r="M5453" s="2"/>
      <c r="N5453" s="2"/>
      <c r="O5453" s="2"/>
      <c r="P5453" s="2"/>
      <c r="Q5453" s="2"/>
      <c r="R5453" s="2"/>
      <c r="S5453" s="2"/>
      <c r="T5453" s="2"/>
      <c r="U5453" s="2"/>
      <c r="V5453" s="2"/>
    </row>
    <row r="5454" spans="1:22" s="127" customFormat="1" x14ac:dyDescent="0.25">
      <c r="A5454"/>
      <c r="B5454"/>
      <c r="C5454"/>
      <c r="D5454"/>
      <c r="E5454"/>
      <c r="F5454"/>
      <c r="G5454"/>
      <c r="H5454"/>
      <c r="I5454"/>
      <c r="J5454"/>
      <c r="K5454"/>
      <c r="L5454"/>
      <c r="M5454" s="2"/>
      <c r="N5454" s="2"/>
      <c r="O5454" s="2"/>
      <c r="P5454" s="2"/>
      <c r="Q5454" s="2"/>
      <c r="R5454" s="2"/>
      <c r="S5454" s="2"/>
      <c r="T5454" s="2"/>
      <c r="U5454" s="2"/>
      <c r="V5454" s="2"/>
    </row>
    <row r="5455" spans="1:22" s="127" customFormat="1" x14ac:dyDescent="0.25">
      <c r="A5455"/>
      <c r="B5455"/>
      <c r="C5455"/>
      <c r="D5455"/>
      <c r="E5455"/>
      <c r="F5455"/>
      <c r="G5455"/>
      <c r="H5455"/>
      <c r="I5455"/>
      <c r="J5455"/>
      <c r="K5455"/>
      <c r="L5455"/>
      <c r="M5455" s="2"/>
      <c r="N5455" s="2"/>
      <c r="O5455" s="2"/>
      <c r="P5455" s="2"/>
      <c r="Q5455" s="2"/>
      <c r="R5455" s="2"/>
      <c r="S5455" s="2"/>
      <c r="T5455" s="2"/>
      <c r="U5455" s="2"/>
      <c r="V5455" s="2"/>
    </row>
    <row r="5456" spans="1:22" s="127" customFormat="1" x14ac:dyDescent="0.25">
      <c r="A5456"/>
      <c r="B5456"/>
      <c r="C5456"/>
      <c r="D5456"/>
      <c r="E5456"/>
      <c r="F5456"/>
      <c r="G5456"/>
      <c r="H5456"/>
      <c r="I5456"/>
      <c r="J5456"/>
      <c r="K5456"/>
      <c r="L5456"/>
      <c r="M5456" s="2"/>
      <c r="N5456" s="2"/>
      <c r="O5456" s="2"/>
      <c r="P5456" s="2"/>
      <c r="Q5456" s="2"/>
      <c r="R5456" s="2"/>
      <c r="S5456" s="2"/>
      <c r="T5456" s="2"/>
      <c r="U5456" s="2"/>
      <c r="V5456" s="2"/>
    </row>
    <row r="5457" spans="1:22" s="127" customFormat="1" x14ac:dyDescent="0.25">
      <c r="A5457"/>
      <c r="B5457"/>
      <c r="C5457"/>
      <c r="D5457"/>
      <c r="E5457"/>
      <c r="F5457"/>
      <c r="G5457"/>
      <c r="H5457"/>
      <c r="I5457"/>
      <c r="J5457"/>
      <c r="K5457"/>
      <c r="L5457"/>
      <c r="M5457" s="2"/>
      <c r="N5457" s="2"/>
      <c r="O5457" s="2"/>
      <c r="P5457" s="2"/>
      <c r="Q5457" s="2"/>
      <c r="R5457" s="2"/>
      <c r="S5457" s="2"/>
      <c r="T5457" s="2"/>
      <c r="U5457" s="2"/>
      <c r="V5457" s="2"/>
    </row>
    <row r="5458" spans="1:22" s="127" customFormat="1" x14ac:dyDescent="0.25">
      <c r="A5458"/>
      <c r="B5458"/>
      <c r="C5458"/>
      <c r="D5458"/>
      <c r="E5458"/>
      <c r="F5458"/>
      <c r="G5458"/>
      <c r="H5458"/>
      <c r="I5458"/>
      <c r="J5458"/>
      <c r="K5458"/>
      <c r="L5458"/>
      <c r="M5458" s="2"/>
      <c r="N5458" s="2"/>
      <c r="O5458" s="2"/>
      <c r="P5458" s="2"/>
      <c r="Q5458" s="2"/>
      <c r="R5458" s="2"/>
      <c r="S5458" s="2"/>
      <c r="T5458" s="2"/>
      <c r="U5458" s="2"/>
      <c r="V5458" s="2"/>
    </row>
    <row r="5459" spans="1:22" s="127" customFormat="1" x14ac:dyDescent="0.25">
      <c r="A5459"/>
      <c r="B5459"/>
      <c r="C5459"/>
      <c r="D5459"/>
      <c r="E5459"/>
      <c r="F5459"/>
      <c r="G5459"/>
      <c r="H5459"/>
      <c r="I5459"/>
      <c r="J5459"/>
      <c r="K5459"/>
      <c r="L5459"/>
      <c r="M5459" s="2"/>
      <c r="N5459" s="2"/>
      <c r="O5459" s="2"/>
      <c r="P5459" s="2"/>
      <c r="Q5459" s="2"/>
      <c r="R5459" s="2"/>
      <c r="S5459" s="2"/>
      <c r="T5459" s="2"/>
      <c r="U5459" s="2"/>
      <c r="V5459" s="2"/>
    </row>
    <row r="5460" spans="1:22" s="127" customFormat="1" x14ac:dyDescent="0.25">
      <c r="A5460"/>
      <c r="B5460"/>
      <c r="C5460"/>
      <c r="D5460"/>
      <c r="E5460"/>
      <c r="F5460"/>
      <c r="G5460"/>
      <c r="H5460"/>
      <c r="I5460"/>
      <c r="J5460"/>
      <c r="K5460"/>
      <c r="L5460"/>
      <c r="M5460" s="2"/>
      <c r="N5460" s="2"/>
      <c r="O5460" s="2"/>
      <c r="P5460" s="2"/>
      <c r="Q5460" s="2"/>
      <c r="R5460" s="2"/>
      <c r="S5460" s="2"/>
      <c r="T5460" s="2"/>
      <c r="U5460" s="2"/>
      <c r="V5460" s="2"/>
    </row>
    <row r="5461" spans="1:22" s="127" customFormat="1" x14ac:dyDescent="0.25">
      <c r="A5461"/>
      <c r="B5461"/>
      <c r="C5461"/>
      <c r="D5461"/>
      <c r="E5461"/>
      <c r="F5461"/>
      <c r="G5461"/>
      <c r="H5461"/>
      <c r="I5461"/>
      <c r="J5461"/>
      <c r="K5461"/>
      <c r="L5461"/>
      <c r="M5461" s="2"/>
      <c r="N5461" s="2"/>
      <c r="O5461" s="2"/>
      <c r="P5461" s="2"/>
      <c r="Q5461" s="2"/>
      <c r="R5461" s="2"/>
      <c r="S5461" s="2"/>
      <c r="T5461" s="2"/>
      <c r="U5461" s="2"/>
      <c r="V5461" s="2"/>
    </row>
    <row r="5462" spans="1:22" s="127" customFormat="1" x14ac:dyDescent="0.25">
      <c r="A5462"/>
      <c r="B5462"/>
      <c r="C5462"/>
      <c r="D5462"/>
      <c r="E5462"/>
      <c r="F5462"/>
      <c r="G5462"/>
      <c r="H5462"/>
      <c r="I5462"/>
      <c r="J5462"/>
      <c r="K5462"/>
      <c r="L5462"/>
      <c r="M5462" s="2"/>
      <c r="N5462" s="2"/>
      <c r="O5462" s="2"/>
      <c r="P5462" s="2"/>
      <c r="Q5462" s="2"/>
      <c r="R5462" s="2"/>
      <c r="S5462" s="2"/>
      <c r="T5462" s="2"/>
      <c r="U5462" s="2"/>
      <c r="V5462" s="2"/>
    </row>
    <row r="5463" spans="1:22" s="127" customFormat="1" x14ac:dyDescent="0.25">
      <c r="A5463"/>
      <c r="B5463"/>
      <c r="C5463"/>
      <c r="D5463"/>
      <c r="E5463"/>
      <c r="F5463"/>
      <c r="G5463"/>
      <c r="H5463"/>
      <c r="I5463"/>
      <c r="J5463"/>
      <c r="K5463"/>
      <c r="L5463"/>
      <c r="M5463" s="2"/>
      <c r="N5463" s="2"/>
      <c r="O5463" s="2"/>
      <c r="P5463" s="2"/>
      <c r="Q5463" s="2"/>
      <c r="R5463" s="2"/>
      <c r="S5463" s="2"/>
      <c r="T5463" s="2"/>
      <c r="U5463" s="2"/>
      <c r="V5463" s="2"/>
    </row>
    <row r="5464" spans="1:22" s="127" customFormat="1" x14ac:dyDescent="0.25">
      <c r="A5464"/>
      <c r="B5464"/>
      <c r="C5464"/>
      <c r="D5464"/>
      <c r="E5464"/>
      <c r="F5464"/>
      <c r="G5464"/>
      <c r="H5464"/>
      <c r="I5464"/>
      <c r="J5464"/>
      <c r="K5464"/>
      <c r="L5464"/>
      <c r="M5464" s="2"/>
      <c r="N5464" s="2"/>
      <c r="O5464" s="2"/>
      <c r="P5464" s="2"/>
      <c r="Q5464" s="2"/>
      <c r="R5464" s="2"/>
      <c r="S5464" s="2"/>
      <c r="T5464" s="2"/>
      <c r="U5464" s="2"/>
      <c r="V5464" s="2"/>
    </row>
    <row r="5465" spans="1:22" s="127" customFormat="1" x14ac:dyDescent="0.25">
      <c r="A5465"/>
      <c r="B5465"/>
      <c r="C5465"/>
      <c r="D5465"/>
      <c r="E5465"/>
      <c r="F5465"/>
      <c r="G5465"/>
      <c r="H5465"/>
      <c r="I5465"/>
      <c r="J5465"/>
      <c r="K5465"/>
      <c r="L5465"/>
      <c r="M5465" s="2"/>
      <c r="N5465" s="2"/>
      <c r="O5465" s="2"/>
      <c r="P5465" s="2"/>
      <c r="Q5465" s="2"/>
      <c r="R5465" s="2"/>
      <c r="S5465" s="2"/>
      <c r="T5465" s="2"/>
      <c r="U5465" s="2"/>
      <c r="V5465" s="2"/>
    </row>
    <row r="5466" spans="1:22" s="127" customFormat="1" x14ac:dyDescent="0.25">
      <c r="A5466"/>
      <c r="B5466"/>
      <c r="C5466"/>
      <c r="D5466"/>
      <c r="E5466"/>
      <c r="F5466"/>
      <c r="G5466"/>
      <c r="H5466"/>
      <c r="I5466"/>
      <c r="J5466"/>
      <c r="K5466"/>
      <c r="L5466"/>
      <c r="M5466" s="2"/>
      <c r="N5466" s="2"/>
      <c r="O5466" s="2"/>
      <c r="P5466" s="2"/>
      <c r="Q5466" s="2"/>
      <c r="R5466" s="2"/>
      <c r="S5466" s="2"/>
      <c r="T5466" s="2"/>
      <c r="U5466" s="2"/>
      <c r="V5466" s="2"/>
    </row>
    <row r="5467" spans="1:22" s="127" customFormat="1" x14ac:dyDescent="0.25">
      <c r="A5467"/>
      <c r="B5467"/>
      <c r="C5467"/>
      <c r="D5467"/>
      <c r="E5467"/>
      <c r="F5467"/>
      <c r="G5467"/>
      <c r="H5467"/>
      <c r="I5467"/>
      <c r="J5467"/>
      <c r="K5467"/>
      <c r="L5467"/>
      <c r="M5467" s="2"/>
      <c r="N5467" s="2"/>
      <c r="O5467" s="2"/>
      <c r="P5467" s="2"/>
      <c r="Q5467" s="2"/>
      <c r="R5467" s="2"/>
      <c r="S5467" s="2"/>
      <c r="T5467" s="2"/>
      <c r="U5467" s="2"/>
      <c r="V5467" s="2"/>
    </row>
    <row r="5468" spans="1:22" s="127" customFormat="1" x14ac:dyDescent="0.25">
      <c r="A5468"/>
      <c r="B5468"/>
      <c r="C5468"/>
      <c r="D5468"/>
      <c r="E5468"/>
      <c r="F5468"/>
      <c r="G5468"/>
      <c r="H5468"/>
      <c r="I5468"/>
      <c r="J5468"/>
      <c r="K5468"/>
      <c r="L5468"/>
      <c r="M5468" s="2"/>
      <c r="N5468" s="2"/>
      <c r="O5468" s="2"/>
      <c r="P5468" s="2"/>
      <c r="Q5468" s="2"/>
      <c r="R5468" s="2"/>
      <c r="S5468" s="2"/>
      <c r="T5468" s="2"/>
      <c r="U5468" s="2"/>
      <c r="V5468" s="2"/>
    </row>
    <row r="5469" spans="1:22" s="127" customFormat="1" x14ac:dyDescent="0.25">
      <c r="A5469"/>
      <c r="B5469"/>
      <c r="C5469"/>
      <c r="D5469"/>
      <c r="E5469"/>
      <c r="F5469"/>
      <c r="G5469"/>
      <c r="H5469"/>
      <c r="I5469"/>
      <c r="J5469"/>
      <c r="K5469"/>
      <c r="L5469"/>
      <c r="M5469" s="2"/>
      <c r="N5469" s="2"/>
      <c r="O5469" s="2"/>
      <c r="P5469" s="2"/>
      <c r="Q5469" s="2"/>
      <c r="R5469" s="2"/>
      <c r="S5469" s="2"/>
      <c r="T5469" s="2"/>
      <c r="U5469" s="2"/>
      <c r="V5469" s="2"/>
    </row>
    <row r="5470" spans="1:22" s="127" customFormat="1" x14ac:dyDescent="0.25">
      <c r="A5470"/>
      <c r="B5470"/>
      <c r="C5470"/>
      <c r="D5470"/>
      <c r="E5470"/>
      <c r="F5470"/>
      <c r="G5470"/>
      <c r="H5470"/>
      <c r="I5470"/>
      <c r="J5470"/>
      <c r="K5470"/>
      <c r="L5470"/>
      <c r="M5470" s="2"/>
      <c r="N5470" s="2"/>
      <c r="O5470" s="2"/>
      <c r="P5470" s="2"/>
      <c r="Q5470" s="2"/>
      <c r="R5470" s="2"/>
      <c r="S5470" s="2"/>
      <c r="T5470" s="2"/>
      <c r="U5470" s="2"/>
      <c r="V5470" s="2"/>
    </row>
    <row r="5471" spans="1:22" s="127" customFormat="1" x14ac:dyDescent="0.25">
      <c r="A5471"/>
      <c r="B5471"/>
      <c r="C5471"/>
      <c r="D5471"/>
      <c r="E5471"/>
      <c r="F5471"/>
      <c r="G5471"/>
      <c r="H5471"/>
      <c r="I5471"/>
      <c r="J5471"/>
      <c r="K5471"/>
      <c r="L5471"/>
      <c r="M5471" s="2"/>
      <c r="N5471" s="2"/>
      <c r="O5471" s="2"/>
      <c r="P5471" s="2"/>
      <c r="Q5471" s="2"/>
      <c r="R5471" s="2"/>
      <c r="S5471" s="2"/>
      <c r="T5471" s="2"/>
      <c r="U5471" s="2"/>
      <c r="V5471" s="2"/>
    </row>
    <row r="5472" spans="1:22" s="127" customFormat="1" x14ac:dyDescent="0.25">
      <c r="A5472"/>
      <c r="B5472"/>
      <c r="C5472"/>
      <c r="D5472"/>
      <c r="E5472"/>
      <c r="F5472"/>
      <c r="G5472"/>
      <c r="H5472"/>
      <c r="I5472"/>
      <c r="J5472"/>
      <c r="K5472"/>
      <c r="L5472"/>
      <c r="M5472" s="2"/>
      <c r="N5472" s="2"/>
      <c r="O5472" s="2"/>
      <c r="P5472" s="2"/>
      <c r="Q5472" s="2"/>
      <c r="R5472" s="2"/>
      <c r="S5472" s="2"/>
      <c r="T5472" s="2"/>
      <c r="U5472" s="2"/>
      <c r="V5472" s="2"/>
    </row>
    <row r="5473" spans="1:22" s="127" customFormat="1" x14ac:dyDescent="0.25">
      <c r="A5473"/>
      <c r="B5473"/>
      <c r="C5473"/>
      <c r="D5473"/>
      <c r="E5473"/>
      <c r="F5473"/>
      <c r="G5473"/>
      <c r="H5473"/>
      <c r="I5473"/>
      <c r="J5473"/>
      <c r="K5473"/>
      <c r="L5473"/>
      <c r="M5473" s="2"/>
      <c r="N5473" s="2"/>
      <c r="O5473" s="2"/>
      <c r="P5473" s="2"/>
      <c r="Q5473" s="2"/>
      <c r="R5473" s="2"/>
      <c r="S5473" s="2"/>
      <c r="T5473" s="2"/>
      <c r="U5473" s="2"/>
      <c r="V5473" s="2"/>
    </row>
    <row r="5474" spans="1:22" s="127" customFormat="1" x14ac:dyDescent="0.25">
      <c r="A5474"/>
      <c r="B5474"/>
      <c r="C5474"/>
      <c r="D5474"/>
      <c r="E5474"/>
      <c r="F5474"/>
      <c r="G5474"/>
      <c r="H5474"/>
      <c r="I5474"/>
      <c r="J5474"/>
      <c r="K5474"/>
      <c r="L5474"/>
      <c r="M5474" s="2"/>
      <c r="N5474" s="2"/>
      <c r="O5474" s="2"/>
      <c r="P5474" s="2"/>
      <c r="Q5474" s="2"/>
      <c r="R5474" s="2"/>
      <c r="S5474" s="2"/>
      <c r="T5474" s="2"/>
      <c r="U5474" s="2"/>
      <c r="V5474" s="2"/>
    </row>
    <row r="5475" spans="1:22" s="127" customFormat="1" x14ac:dyDescent="0.25">
      <c r="A5475"/>
      <c r="B5475"/>
      <c r="C5475"/>
      <c r="D5475"/>
      <c r="E5475"/>
      <c r="F5475"/>
      <c r="G5475"/>
      <c r="H5475"/>
      <c r="I5475"/>
      <c r="J5475"/>
      <c r="K5475"/>
      <c r="L5475"/>
      <c r="M5475" s="2"/>
      <c r="N5475" s="2"/>
      <c r="O5475" s="2"/>
      <c r="P5475" s="2"/>
      <c r="Q5475" s="2"/>
      <c r="R5475" s="2"/>
      <c r="S5475" s="2"/>
      <c r="T5475" s="2"/>
      <c r="U5475" s="2"/>
      <c r="V5475" s="2"/>
    </row>
    <row r="5476" spans="1:22" s="127" customFormat="1" x14ac:dyDescent="0.25">
      <c r="A5476"/>
      <c r="B5476"/>
      <c r="C5476"/>
      <c r="D5476"/>
      <c r="E5476"/>
      <c r="F5476"/>
      <c r="G5476"/>
      <c r="H5476"/>
      <c r="I5476"/>
      <c r="J5476"/>
      <c r="K5476"/>
      <c r="L5476"/>
      <c r="M5476" s="2"/>
      <c r="N5476" s="2"/>
      <c r="O5476" s="2"/>
      <c r="P5476" s="2"/>
      <c r="Q5476" s="2"/>
      <c r="R5476" s="2"/>
      <c r="S5476" s="2"/>
      <c r="T5476" s="2"/>
      <c r="U5476" s="2"/>
      <c r="V5476" s="2"/>
    </row>
    <row r="5477" spans="1:22" s="127" customFormat="1" x14ac:dyDescent="0.25">
      <c r="A5477"/>
      <c r="B5477"/>
      <c r="C5477"/>
      <c r="D5477"/>
      <c r="E5477"/>
      <c r="F5477"/>
      <c r="G5477"/>
      <c r="H5477"/>
      <c r="I5477"/>
      <c r="J5477"/>
      <c r="K5477"/>
      <c r="L5477"/>
      <c r="M5477" s="2"/>
      <c r="N5477" s="2"/>
      <c r="O5477" s="2"/>
      <c r="P5477" s="2"/>
      <c r="Q5477" s="2"/>
      <c r="R5477" s="2"/>
      <c r="S5477" s="2"/>
      <c r="T5477" s="2"/>
      <c r="U5477" s="2"/>
      <c r="V5477" s="2"/>
    </row>
    <row r="5478" spans="1:22" s="127" customFormat="1" x14ac:dyDescent="0.25">
      <c r="A5478"/>
      <c r="B5478"/>
      <c r="C5478"/>
      <c r="D5478"/>
      <c r="E5478"/>
      <c r="F5478"/>
      <c r="G5478"/>
      <c r="H5478"/>
      <c r="I5478"/>
      <c r="J5478"/>
      <c r="K5478"/>
      <c r="L5478"/>
      <c r="M5478" s="2"/>
      <c r="N5478" s="2"/>
      <c r="O5478" s="2"/>
      <c r="P5478" s="2"/>
      <c r="Q5478" s="2"/>
      <c r="R5478" s="2"/>
      <c r="S5478" s="2"/>
      <c r="T5478" s="2"/>
      <c r="U5478" s="2"/>
      <c r="V5478" s="2"/>
    </row>
    <row r="5479" spans="1:22" s="127" customFormat="1" x14ac:dyDescent="0.25">
      <c r="A5479"/>
      <c r="B5479"/>
      <c r="C5479"/>
      <c r="D5479"/>
      <c r="E5479"/>
      <c r="F5479"/>
      <c r="G5479"/>
      <c r="H5479"/>
      <c r="I5479"/>
      <c r="J5479"/>
      <c r="K5479"/>
      <c r="L5479"/>
      <c r="M5479" s="2"/>
      <c r="N5479" s="2"/>
      <c r="O5479" s="2"/>
      <c r="P5479" s="2"/>
      <c r="Q5479" s="2"/>
      <c r="R5479" s="2"/>
      <c r="S5479" s="2"/>
      <c r="T5479" s="2"/>
      <c r="U5479" s="2"/>
      <c r="V5479" s="2"/>
    </row>
    <row r="5480" spans="1:22" s="127" customFormat="1" x14ac:dyDescent="0.25">
      <c r="A5480"/>
      <c r="B5480"/>
      <c r="C5480"/>
      <c r="D5480"/>
      <c r="E5480"/>
      <c r="F5480"/>
      <c r="G5480"/>
      <c r="H5480"/>
      <c r="I5480"/>
      <c r="J5480"/>
      <c r="K5480"/>
      <c r="L5480"/>
      <c r="M5480" s="2"/>
      <c r="N5480" s="2"/>
      <c r="O5480" s="2"/>
      <c r="P5480" s="2"/>
      <c r="Q5480" s="2"/>
      <c r="R5480" s="2"/>
      <c r="S5480" s="2"/>
      <c r="T5480" s="2"/>
      <c r="U5480" s="2"/>
      <c r="V5480" s="2"/>
    </row>
    <row r="5481" spans="1:22" s="127" customFormat="1" x14ac:dyDescent="0.25">
      <c r="A5481"/>
      <c r="B5481"/>
      <c r="C5481"/>
      <c r="D5481"/>
      <c r="E5481"/>
      <c r="F5481"/>
      <c r="G5481"/>
      <c r="H5481"/>
      <c r="I5481"/>
      <c r="J5481"/>
      <c r="K5481"/>
      <c r="L5481"/>
      <c r="M5481" s="2"/>
      <c r="N5481" s="2"/>
      <c r="O5481" s="2"/>
      <c r="P5481" s="2"/>
      <c r="Q5481" s="2"/>
      <c r="R5481" s="2"/>
      <c r="S5481" s="2"/>
      <c r="T5481" s="2"/>
      <c r="U5481" s="2"/>
      <c r="V5481" s="2"/>
    </row>
    <row r="5482" spans="1:22" s="127" customFormat="1" x14ac:dyDescent="0.25">
      <c r="A5482"/>
      <c r="B5482"/>
      <c r="C5482"/>
      <c r="D5482"/>
      <c r="E5482"/>
      <c r="F5482"/>
      <c r="G5482"/>
      <c r="H5482"/>
      <c r="I5482"/>
      <c r="J5482"/>
      <c r="K5482"/>
      <c r="L5482"/>
      <c r="M5482" s="2"/>
      <c r="N5482" s="2"/>
      <c r="O5482" s="2"/>
      <c r="P5482" s="2"/>
      <c r="Q5482" s="2"/>
      <c r="R5482" s="2"/>
      <c r="S5482" s="2"/>
      <c r="T5482" s="2"/>
      <c r="U5482" s="2"/>
      <c r="V5482" s="2"/>
    </row>
    <row r="5483" spans="1:22" s="127" customFormat="1" x14ac:dyDescent="0.25">
      <c r="A5483"/>
      <c r="B5483"/>
      <c r="C5483"/>
      <c r="D5483"/>
      <c r="E5483"/>
      <c r="F5483"/>
      <c r="G5483"/>
      <c r="H5483"/>
      <c r="I5483"/>
      <c r="J5483"/>
      <c r="K5483"/>
      <c r="L5483"/>
      <c r="M5483" s="2"/>
      <c r="N5483" s="2"/>
      <c r="O5483" s="2"/>
      <c r="P5483" s="2"/>
      <c r="Q5483" s="2"/>
      <c r="R5483" s="2"/>
      <c r="S5483" s="2"/>
      <c r="T5483" s="2"/>
      <c r="U5483" s="2"/>
      <c r="V5483" s="2"/>
    </row>
    <row r="5484" spans="1:22" s="127" customFormat="1" x14ac:dyDescent="0.25">
      <c r="A5484"/>
      <c r="B5484"/>
      <c r="C5484"/>
      <c r="D5484"/>
      <c r="E5484"/>
      <c r="F5484"/>
      <c r="G5484"/>
      <c r="H5484"/>
      <c r="I5484"/>
      <c r="J5484"/>
      <c r="K5484"/>
      <c r="L5484"/>
      <c r="M5484" s="2"/>
      <c r="N5484" s="2"/>
      <c r="O5484" s="2"/>
      <c r="P5484" s="2"/>
      <c r="Q5484" s="2"/>
      <c r="R5484" s="2"/>
      <c r="S5484" s="2"/>
      <c r="T5484" s="2"/>
      <c r="U5484" s="2"/>
      <c r="V5484" s="2"/>
    </row>
    <row r="5485" spans="1:22" s="127" customFormat="1" x14ac:dyDescent="0.25">
      <c r="A5485"/>
      <c r="B5485"/>
      <c r="C5485"/>
      <c r="D5485"/>
      <c r="E5485"/>
      <c r="F5485"/>
      <c r="G5485"/>
      <c r="H5485"/>
      <c r="I5485"/>
      <c r="J5485"/>
      <c r="K5485"/>
      <c r="L5485"/>
      <c r="M5485" s="2"/>
      <c r="N5485" s="2"/>
      <c r="O5485" s="2"/>
      <c r="P5485" s="2"/>
      <c r="Q5485" s="2"/>
      <c r="R5485" s="2"/>
      <c r="S5485" s="2"/>
      <c r="T5485" s="2"/>
      <c r="U5485" s="2"/>
      <c r="V5485" s="2"/>
    </row>
    <row r="5486" spans="1:22" s="127" customFormat="1" x14ac:dyDescent="0.25">
      <c r="A5486"/>
      <c r="B5486"/>
      <c r="C5486"/>
      <c r="D5486"/>
      <c r="E5486"/>
      <c r="F5486"/>
      <c r="G5486"/>
      <c r="H5486"/>
      <c r="I5486"/>
      <c r="J5486"/>
      <c r="K5486"/>
      <c r="L5486"/>
      <c r="M5486" s="2"/>
      <c r="N5486" s="2"/>
      <c r="O5486" s="2"/>
      <c r="P5486" s="2"/>
      <c r="Q5486" s="2"/>
      <c r="R5486" s="2"/>
      <c r="S5486" s="2"/>
      <c r="T5486" s="2"/>
      <c r="U5486" s="2"/>
      <c r="V5486" s="2"/>
    </row>
    <row r="5487" spans="1:22" s="127" customFormat="1" x14ac:dyDescent="0.25">
      <c r="A5487"/>
      <c r="B5487"/>
      <c r="C5487"/>
      <c r="D5487"/>
      <c r="E5487"/>
      <c r="F5487"/>
      <c r="G5487"/>
      <c r="H5487"/>
      <c r="I5487"/>
      <c r="J5487"/>
      <c r="K5487"/>
      <c r="L5487"/>
      <c r="M5487" s="2"/>
      <c r="N5487" s="2"/>
      <c r="O5487" s="2"/>
      <c r="P5487" s="2"/>
      <c r="Q5487" s="2"/>
      <c r="R5487" s="2"/>
      <c r="S5487" s="2"/>
      <c r="T5487" s="2"/>
      <c r="U5487" s="2"/>
      <c r="V5487" s="2"/>
    </row>
    <row r="5488" spans="1:22" s="127" customFormat="1" x14ac:dyDescent="0.25">
      <c r="A5488"/>
      <c r="B5488"/>
      <c r="C5488"/>
      <c r="D5488"/>
      <c r="E5488"/>
      <c r="F5488"/>
      <c r="G5488"/>
      <c r="H5488"/>
      <c r="I5488"/>
      <c r="J5488"/>
      <c r="K5488"/>
      <c r="L5488"/>
      <c r="M5488" s="2"/>
      <c r="N5488" s="2"/>
      <c r="O5488" s="2"/>
      <c r="P5488" s="2"/>
      <c r="Q5488" s="2"/>
      <c r="R5488" s="2"/>
      <c r="S5488" s="2"/>
      <c r="T5488" s="2"/>
      <c r="U5488" s="2"/>
      <c r="V5488" s="2"/>
    </row>
    <row r="5489" spans="1:22" s="127" customFormat="1" x14ac:dyDescent="0.25">
      <c r="A5489"/>
      <c r="B5489"/>
      <c r="C5489"/>
      <c r="D5489"/>
      <c r="E5489"/>
      <c r="F5489"/>
      <c r="G5489"/>
      <c r="H5489"/>
      <c r="I5489"/>
      <c r="J5489"/>
      <c r="K5489"/>
      <c r="L5489"/>
      <c r="M5489" s="2"/>
      <c r="N5489" s="2"/>
      <c r="O5489" s="2"/>
      <c r="P5489" s="2"/>
      <c r="Q5489" s="2"/>
      <c r="R5489" s="2"/>
      <c r="S5489" s="2"/>
      <c r="T5489" s="2"/>
      <c r="U5489" s="2"/>
      <c r="V5489" s="2"/>
    </row>
    <row r="5490" spans="1:22" s="127" customFormat="1" x14ac:dyDescent="0.25">
      <c r="A5490"/>
      <c r="B5490"/>
      <c r="C5490"/>
      <c r="D5490"/>
      <c r="E5490"/>
      <c r="F5490"/>
      <c r="G5490"/>
      <c r="H5490"/>
      <c r="I5490"/>
      <c r="J5490"/>
      <c r="K5490"/>
      <c r="L5490"/>
      <c r="M5490" s="2"/>
      <c r="N5490" s="2"/>
      <c r="O5490" s="2"/>
      <c r="P5490" s="2"/>
      <c r="Q5490" s="2"/>
      <c r="R5490" s="2"/>
      <c r="S5490" s="2"/>
      <c r="T5490" s="2"/>
      <c r="U5490" s="2"/>
      <c r="V5490" s="2"/>
    </row>
    <row r="5491" spans="1:22" s="127" customFormat="1" x14ac:dyDescent="0.25">
      <c r="A5491"/>
      <c r="B5491"/>
      <c r="C5491"/>
      <c r="D5491"/>
      <c r="E5491"/>
      <c r="F5491"/>
      <c r="G5491"/>
      <c r="H5491"/>
      <c r="I5491"/>
      <c r="J5491"/>
      <c r="K5491"/>
      <c r="L5491"/>
      <c r="M5491" s="2"/>
      <c r="N5491" s="2"/>
      <c r="O5491" s="2"/>
      <c r="P5491" s="2"/>
      <c r="Q5491" s="2"/>
      <c r="R5491" s="2"/>
      <c r="S5491" s="2"/>
      <c r="T5491" s="2"/>
      <c r="U5491" s="2"/>
      <c r="V5491" s="2"/>
    </row>
    <row r="5492" spans="1:22" s="127" customFormat="1" x14ac:dyDescent="0.25">
      <c r="A5492"/>
      <c r="B5492"/>
      <c r="C5492"/>
      <c r="D5492"/>
      <c r="E5492"/>
      <c r="F5492"/>
      <c r="G5492"/>
      <c r="H5492"/>
      <c r="I5492"/>
      <c r="J5492"/>
      <c r="K5492"/>
      <c r="L5492"/>
      <c r="M5492" s="2"/>
      <c r="N5492" s="2"/>
      <c r="O5492" s="2"/>
      <c r="P5492" s="2"/>
      <c r="Q5492" s="2"/>
      <c r="R5492" s="2"/>
      <c r="S5492" s="2"/>
      <c r="T5492" s="2"/>
      <c r="U5492" s="2"/>
      <c r="V5492" s="2"/>
    </row>
    <row r="5493" spans="1:22" s="127" customFormat="1" x14ac:dyDescent="0.25">
      <c r="A5493"/>
      <c r="B5493"/>
      <c r="C5493"/>
      <c r="D5493"/>
      <c r="E5493"/>
      <c r="F5493"/>
      <c r="G5493"/>
      <c r="H5493"/>
      <c r="I5493"/>
      <c r="J5493"/>
      <c r="K5493"/>
      <c r="L5493"/>
      <c r="M5493" s="2"/>
      <c r="N5493" s="2"/>
      <c r="O5493" s="2"/>
      <c r="P5493" s="2"/>
      <c r="Q5493" s="2"/>
      <c r="R5493" s="2"/>
      <c r="S5493" s="2"/>
      <c r="T5493" s="2"/>
      <c r="U5493" s="2"/>
      <c r="V5493" s="2"/>
    </row>
    <row r="5494" spans="1:22" s="127" customFormat="1" x14ac:dyDescent="0.25">
      <c r="A5494"/>
      <c r="B5494"/>
      <c r="C5494"/>
      <c r="D5494"/>
      <c r="E5494"/>
      <c r="F5494"/>
      <c r="G5494"/>
      <c r="H5494"/>
      <c r="I5494"/>
      <c r="J5494"/>
      <c r="K5494"/>
      <c r="L5494"/>
      <c r="M5494" s="2"/>
      <c r="N5494" s="2"/>
      <c r="O5494" s="2"/>
      <c r="P5494" s="2"/>
      <c r="Q5494" s="2"/>
      <c r="R5494" s="2"/>
      <c r="S5494" s="2"/>
      <c r="T5494" s="2"/>
      <c r="U5494" s="2"/>
      <c r="V5494" s="2"/>
    </row>
    <row r="5495" spans="1:22" s="127" customFormat="1" x14ac:dyDescent="0.25">
      <c r="A5495"/>
      <c r="B5495"/>
      <c r="C5495"/>
      <c r="D5495"/>
      <c r="E5495"/>
      <c r="F5495"/>
      <c r="G5495"/>
      <c r="H5495"/>
      <c r="I5495"/>
      <c r="J5495"/>
      <c r="K5495"/>
      <c r="L5495"/>
      <c r="M5495" s="2"/>
      <c r="N5495" s="2"/>
      <c r="O5495" s="2"/>
      <c r="P5495" s="2"/>
      <c r="Q5495" s="2"/>
      <c r="R5495" s="2"/>
      <c r="S5495" s="2"/>
      <c r="T5495" s="2"/>
      <c r="U5495" s="2"/>
      <c r="V5495" s="2"/>
    </row>
    <row r="5496" spans="1:22" s="127" customFormat="1" x14ac:dyDescent="0.25">
      <c r="A5496"/>
      <c r="B5496"/>
      <c r="C5496"/>
      <c r="D5496"/>
      <c r="E5496"/>
      <c r="F5496"/>
      <c r="G5496"/>
      <c r="H5496"/>
      <c r="I5496"/>
      <c r="J5496"/>
      <c r="K5496"/>
      <c r="L5496"/>
      <c r="M5496" s="2"/>
      <c r="N5496" s="2"/>
      <c r="O5496" s="2"/>
      <c r="P5496" s="2"/>
      <c r="Q5496" s="2"/>
      <c r="R5496" s="2"/>
      <c r="S5496" s="2"/>
      <c r="T5496" s="2"/>
      <c r="U5496" s="2"/>
      <c r="V5496" s="2"/>
    </row>
    <row r="5497" spans="1:22" s="127" customFormat="1" x14ac:dyDescent="0.25">
      <c r="A5497"/>
      <c r="B5497"/>
      <c r="C5497"/>
      <c r="D5497"/>
      <c r="E5497"/>
      <c r="F5497"/>
      <c r="G5497"/>
      <c r="H5497"/>
      <c r="I5497"/>
      <c r="J5497"/>
      <c r="K5497"/>
      <c r="L5497"/>
      <c r="M5497" s="2"/>
      <c r="N5497" s="2"/>
      <c r="O5497" s="2"/>
      <c r="P5497" s="2"/>
      <c r="Q5497" s="2"/>
      <c r="R5497" s="2"/>
      <c r="S5497" s="2"/>
      <c r="T5497" s="2"/>
      <c r="U5497" s="2"/>
      <c r="V5497" s="2"/>
    </row>
    <row r="5498" spans="1:22" s="127" customFormat="1" x14ac:dyDescent="0.25">
      <c r="A5498"/>
      <c r="B5498"/>
      <c r="C5498"/>
      <c r="D5498"/>
      <c r="E5498"/>
      <c r="F5498"/>
      <c r="G5498"/>
      <c r="H5498"/>
      <c r="I5498"/>
      <c r="J5498"/>
      <c r="K5498"/>
      <c r="L5498"/>
      <c r="M5498" s="2"/>
      <c r="N5498" s="2"/>
      <c r="O5498" s="2"/>
      <c r="P5498" s="2"/>
      <c r="Q5498" s="2"/>
      <c r="R5498" s="2"/>
      <c r="S5498" s="2"/>
      <c r="T5498" s="2"/>
      <c r="U5498" s="2"/>
      <c r="V5498" s="2"/>
    </row>
    <row r="5499" spans="1:22" s="127" customFormat="1" x14ac:dyDescent="0.25">
      <c r="A5499"/>
      <c r="B5499"/>
      <c r="C5499"/>
      <c r="D5499"/>
      <c r="E5499"/>
      <c r="F5499"/>
      <c r="G5499"/>
      <c r="H5499"/>
      <c r="I5499"/>
      <c r="J5499"/>
      <c r="K5499"/>
      <c r="L5499"/>
      <c r="M5499" s="2"/>
      <c r="N5499" s="2"/>
      <c r="O5499" s="2"/>
      <c r="P5499" s="2"/>
      <c r="Q5499" s="2"/>
      <c r="R5499" s="2"/>
      <c r="S5499" s="2"/>
      <c r="T5499" s="2"/>
      <c r="U5499" s="2"/>
      <c r="V5499" s="2"/>
    </row>
    <row r="5500" spans="1:22" s="127" customFormat="1" x14ac:dyDescent="0.25">
      <c r="A5500"/>
      <c r="B5500"/>
      <c r="C5500"/>
      <c r="D5500"/>
      <c r="E5500"/>
      <c r="F5500"/>
      <c r="G5500"/>
      <c r="H5500"/>
      <c r="I5500"/>
      <c r="J5500"/>
      <c r="K5500"/>
      <c r="L5500"/>
      <c r="M5500" s="2"/>
      <c r="N5500" s="2"/>
      <c r="O5500" s="2"/>
      <c r="P5500" s="2"/>
      <c r="Q5500" s="2"/>
      <c r="R5500" s="2"/>
      <c r="S5500" s="2"/>
      <c r="T5500" s="2"/>
      <c r="U5500" s="2"/>
      <c r="V5500" s="2"/>
    </row>
    <row r="5501" spans="1:22" s="127" customFormat="1" x14ac:dyDescent="0.25">
      <c r="A5501"/>
      <c r="B5501"/>
      <c r="C5501"/>
      <c r="D5501"/>
      <c r="E5501"/>
      <c r="F5501"/>
      <c r="G5501"/>
      <c r="H5501"/>
      <c r="I5501"/>
      <c r="J5501"/>
      <c r="K5501"/>
      <c r="L5501"/>
      <c r="M5501" s="2"/>
      <c r="N5501" s="2"/>
      <c r="O5501" s="2"/>
      <c r="P5501" s="2"/>
      <c r="Q5501" s="2"/>
      <c r="R5501" s="2"/>
      <c r="S5501" s="2"/>
      <c r="T5501" s="2"/>
      <c r="U5501" s="2"/>
      <c r="V5501" s="2"/>
    </row>
    <row r="5502" spans="1:22" s="127" customFormat="1" x14ac:dyDescent="0.25">
      <c r="A5502"/>
      <c r="B5502"/>
      <c r="C5502"/>
      <c r="D5502"/>
      <c r="E5502"/>
      <c r="F5502"/>
      <c r="G5502"/>
      <c r="H5502"/>
      <c r="I5502"/>
      <c r="J5502"/>
      <c r="K5502"/>
      <c r="L5502"/>
      <c r="M5502" s="2"/>
      <c r="N5502" s="2"/>
      <c r="O5502" s="2"/>
      <c r="P5502" s="2"/>
      <c r="Q5502" s="2"/>
      <c r="R5502" s="2"/>
      <c r="S5502" s="2"/>
      <c r="T5502" s="2"/>
      <c r="U5502" s="2"/>
      <c r="V5502" s="2"/>
    </row>
    <row r="5503" spans="1:22" s="127" customFormat="1" x14ac:dyDescent="0.25">
      <c r="A5503"/>
      <c r="B5503"/>
      <c r="C5503"/>
      <c r="D5503"/>
      <c r="E5503"/>
      <c r="F5503"/>
      <c r="G5503"/>
      <c r="H5503"/>
      <c r="I5503"/>
      <c r="J5503"/>
      <c r="K5503"/>
      <c r="L5503"/>
      <c r="M5503" s="2"/>
      <c r="N5503" s="2"/>
      <c r="O5503" s="2"/>
      <c r="P5503" s="2"/>
      <c r="Q5503" s="2"/>
      <c r="R5503" s="2"/>
      <c r="S5503" s="2"/>
      <c r="T5503" s="2"/>
      <c r="U5503" s="2"/>
      <c r="V5503" s="2"/>
    </row>
    <row r="5504" spans="1:22" s="127" customFormat="1" x14ac:dyDescent="0.25">
      <c r="A5504"/>
      <c r="B5504"/>
      <c r="C5504"/>
      <c r="D5504"/>
      <c r="E5504"/>
      <c r="F5504"/>
      <c r="G5504"/>
      <c r="H5504"/>
      <c r="I5504"/>
      <c r="J5504"/>
      <c r="K5504"/>
      <c r="L5504"/>
      <c r="M5504" s="2"/>
      <c r="N5504" s="2"/>
      <c r="O5504" s="2"/>
      <c r="P5504" s="2"/>
      <c r="Q5504" s="2"/>
      <c r="R5504" s="2"/>
      <c r="S5504" s="2"/>
      <c r="T5504" s="2"/>
      <c r="U5504" s="2"/>
      <c r="V5504" s="2"/>
    </row>
    <row r="5505" spans="1:22" s="127" customFormat="1" x14ac:dyDescent="0.25">
      <c r="A5505"/>
      <c r="B5505"/>
      <c r="C5505"/>
      <c r="D5505"/>
      <c r="E5505"/>
      <c r="F5505"/>
      <c r="G5505"/>
      <c r="H5505"/>
      <c r="I5505"/>
      <c r="J5505"/>
      <c r="K5505"/>
      <c r="L5505"/>
      <c r="M5505" s="2"/>
      <c r="N5505" s="2"/>
      <c r="O5505" s="2"/>
      <c r="P5505" s="2"/>
      <c r="Q5505" s="2"/>
      <c r="R5505" s="2"/>
      <c r="S5505" s="2"/>
      <c r="T5505" s="2"/>
      <c r="U5505" s="2"/>
      <c r="V5505" s="2"/>
    </row>
    <row r="5506" spans="1:22" s="127" customFormat="1" x14ac:dyDescent="0.25">
      <c r="A5506"/>
      <c r="B5506"/>
      <c r="C5506"/>
      <c r="D5506"/>
      <c r="E5506"/>
      <c r="F5506"/>
      <c r="G5506"/>
      <c r="H5506"/>
      <c r="I5506"/>
      <c r="J5506"/>
      <c r="K5506"/>
      <c r="L5506"/>
      <c r="M5506" s="2"/>
      <c r="N5506" s="2"/>
      <c r="O5506" s="2"/>
      <c r="P5506" s="2"/>
      <c r="Q5506" s="2"/>
      <c r="R5506" s="2"/>
      <c r="S5506" s="2"/>
      <c r="T5506" s="2"/>
      <c r="U5506" s="2"/>
      <c r="V5506" s="2"/>
    </row>
    <row r="5507" spans="1:22" s="127" customFormat="1" x14ac:dyDescent="0.25">
      <c r="A5507"/>
      <c r="B5507"/>
      <c r="C5507"/>
      <c r="D5507"/>
      <c r="E5507"/>
      <c r="F5507"/>
      <c r="G5507"/>
      <c r="H5507"/>
      <c r="I5507"/>
      <c r="J5507"/>
      <c r="K5507"/>
      <c r="L5507"/>
      <c r="M5507" s="2"/>
      <c r="N5507" s="2"/>
      <c r="O5507" s="2"/>
      <c r="P5507" s="2"/>
      <c r="Q5507" s="2"/>
      <c r="R5507" s="2"/>
      <c r="S5507" s="2"/>
      <c r="T5507" s="2"/>
      <c r="U5507" s="2"/>
      <c r="V5507" s="2"/>
    </row>
    <row r="5508" spans="1:22" s="127" customFormat="1" x14ac:dyDescent="0.25">
      <c r="A5508"/>
      <c r="B5508"/>
      <c r="C5508"/>
      <c r="D5508"/>
      <c r="E5508"/>
      <c r="F5508"/>
      <c r="G5508"/>
      <c r="H5508"/>
      <c r="I5508"/>
      <c r="J5508"/>
      <c r="K5508"/>
      <c r="L5508"/>
      <c r="M5508" s="2"/>
      <c r="N5508" s="2"/>
      <c r="O5508" s="2"/>
      <c r="P5508" s="2"/>
      <c r="Q5508" s="2"/>
      <c r="R5508" s="2"/>
      <c r="S5508" s="2"/>
      <c r="T5508" s="2"/>
      <c r="U5508" s="2"/>
      <c r="V5508" s="2"/>
    </row>
    <row r="5509" spans="1:22" s="127" customFormat="1" x14ac:dyDescent="0.25">
      <c r="A5509"/>
      <c r="B5509"/>
      <c r="C5509"/>
      <c r="D5509"/>
      <c r="E5509"/>
      <c r="F5509"/>
      <c r="G5509"/>
      <c r="H5509"/>
      <c r="I5509"/>
      <c r="J5509"/>
      <c r="K5509"/>
      <c r="L5509"/>
      <c r="M5509" s="2"/>
      <c r="N5509" s="2"/>
      <c r="O5509" s="2"/>
      <c r="P5509" s="2"/>
      <c r="Q5509" s="2"/>
      <c r="R5509" s="2"/>
      <c r="S5509" s="2"/>
      <c r="T5509" s="2"/>
      <c r="U5509" s="2"/>
      <c r="V5509" s="2"/>
    </row>
    <row r="5510" spans="1:22" s="127" customFormat="1" x14ac:dyDescent="0.25">
      <c r="A5510"/>
      <c r="B5510"/>
      <c r="C5510"/>
      <c r="D5510"/>
      <c r="E5510"/>
      <c r="F5510"/>
      <c r="G5510"/>
      <c r="H5510"/>
      <c r="I5510"/>
      <c r="J5510"/>
      <c r="K5510"/>
      <c r="L5510"/>
      <c r="M5510" s="2"/>
      <c r="N5510" s="2"/>
      <c r="O5510" s="2"/>
      <c r="P5510" s="2"/>
      <c r="Q5510" s="2"/>
      <c r="R5510" s="2"/>
      <c r="S5510" s="2"/>
      <c r="T5510" s="2"/>
      <c r="U5510" s="2"/>
      <c r="V5510" s="2"/>
    </row>
    <row r="5511" spans="1:22" s="127" customFormat="1" x14ac:dyDescent="0.25">
      <c r="A5511"/>
      <c r="B5511"/>
      <c r="C5511"/>
      <c r="D5511"/>
      <c r="E5511"/>
      <c r="F5511"/>
      <c r="G5511"/>
      <c r="H5511"/>
      <c r="I5511"/>
      <c r="J5511"/>
      <c r="K5511"/>
      <c r="L5511"/>
      <c r="M5511" s="2"/>
      <c r="N5511" s="2"/>
      <c r="O5511" s="2"/>
      <c r="P5511" s="2"/>
      <c r="Q5511" s="2"/>
      <c r="R5511" s="2"/>
      <c r="S5511" s="2"/>
      <c r="T5511" s="2"/>
      <c r="U5511" s="2"/>
      <c r="V5511" s="2"/>
    </row>
    <row r="5512" spans="1:22" s="127" customFormat="1" x14ac:dyDescent="0.25">
      <c r="A5512"/>
      <c r="B5512"/>
      <c r="C5512"/>
      <c r="D5512"/>
      <c r="E5512"/>
      <c r="F5512"/>
      <c r="G5512"/>
      <c r="H5512"/>
      <c r="I5512"/>
      <c r="J5512"/>
      <c r="K5512"/>
      <c r="L5512"/>
      <c r="M5512" s="2"/>
      <c r="N5512" s="2"/>
      <c r="O5512" s="2"/>
      <c r="P5512" s="2"/>
      <c r="Q5512" s="2"/>
      <c r="R5512" s="2"/>
      <c r="S5512" s="2"/>
      <c r="T5512" s="2"/>
      <c r="U5512" s="2"/>
      <c r="V5512" s="2"/>
    </row>
    <row r="5513" spans="1:22" s="127" customFormat="1" x14ac:dyDescent="0.25">
      <c r="A5513"/>
      <c r="B5513"/>
      <c r="C5513"/>
      <c r="D5513"/>
      <c r="E5513"/>
      <c r="F5513"/>
      <c r="G5513"/>
      <c r="H5513"/>
      <c r="I5513"/>
      <c r="J5513"/>
      <c r="K5513"/>
      <c r="L5513"/>
      <c r="M5513" s="2"/>
      <c r="N5513" s="2"/>
      <c r="O5513" s="2"/>
      <c r="P5513" s="2"/>
      <c r="Q5513" s="2"/>
      <c r="R5513" s="2"/>
      <c r="S5513" s="2"/>
      <c r="T5513" s="2"/>
      <c r="U5513" s="2"/>
      <c r="V5513" s="2"/>
    </row>
    <row r="5514" spans="1:22" s="127" customFormat="1" x14ac:dyDescent="0.25">
      <c r="A5514"/>
      <c r="B5514"/>
      <c r="C5514"/>
      <c r="D5514"/>
      <c r="E5514"/>
      <c r="F5514"/>
      <c r="G5514"/>
      <c r="H5514"/>
      <c r="I5514"/>
      <c r="J5514"/>
      <c r="K5514"/>
      <c r="L5514"/>
      <c r="M5514" s="2"/>
      <c r="N5514" s="2"/>
      <c r="O5514" s="2"/>
      <c r="P5514" s="2"/>
      <c r="Q5514" s="2"/>
      <c r="R5514" s="2"/>
      <c r="S5514" s="2"/>
      <c r="T5514" s="2"/>
      <c r="U5514" s="2"/>
      <c r="V5514" s="2"/>
    </row>
    <row r="5515" spans="1:22" s="127" customFormat="1" x14ac:dyDescent="0.25">
      <c r="A5515"/>
      <c r="B5515"/>
      <c r="C5515"/>
      <c r="D5515"/>
      <c r="E5515"/>
      <c r="F5515"/>
      <c r="G5515"/>
      <c r="H5515"/>
      <c r="I5515"/>
      <c r="J5515"/>
      <c r="K5515"/>
      <c r="L5515"/>
      <c r="M5515" s="2"/>
      <c r="N5515" s="2"/>
      <c r="O5515" s="2"/>
      <c r="P5515" s="2"/>
      <c r="Q5515" s="2"/>
      <c r="R5515" s="2"/>
      <c r="S5515" s="2"/>
      <c r="T5515" s="2"/>
      <c r="U5515" s="2"/>
      <c r="V5515" s="2"/>
    </row>
    <row r="5516" spans="1:22" s="127" customFormat="1" x14ac:dyDescent="0.25">
      <c r="A5516"/>
      <c r="B5516"/>
      <c r="C5516"/>
      <c r="D5516"/>
      <c r="E5516"/>
      <c r="F5516"/>
      <c r="G5516"/>
      <c r="H5516"/>
      <c r="I5516"/>
      <c r="J5516"/>
      <c r="K5516"/>
      <c r="L5516"/>
      <c r="M5516" s="2"/>
      <c r="N5516" s="2"/>
      <c r="O5516" s="2"/>
      <c r="P5516" s="2"/>
      <c r="Q5516" s="2"/>
      <c r="R5516" s="2"/>
      <c r="S5516" s="2"/>
      <c r="T5516" s="2"/>
      <c r="U5516" s="2"/>
      <c r="V5516" s="2"/>
    </row>
    <row r="5517" spans="1:22" s="127" customFormat="1" x14ac:dyDescent="0.25">
      <c r="A5517"/>
      <c r="B5517"/>
      <c r="C5517"/>
      <c r="D5517"/>
      <c r="E5517"/>
      <c r="F5517"/>
      <c r="G5517"/>
      <c r="H5517"/>
      <c r="I5517"/>
      <c r="J5517"/>
      <c r="K5517"/>
      <c r="L5517"/>
      <c r="M5517" s="2"/>
      <c r="N5517" s="2"/>
      <c r="O5517" s="2"/>
      <c r="P5517" s="2"/>
      <c r="Q5517" s="2"/>
      <c r="R5517" s="2"/>
      <c r="S5517" s="2"/>
      <c r="T5517" s="2"/>
      <c r="U5517" s="2"/>
      <c r="V5517" s="2"/>
    </row>
    <row r="5518" spans="1:22" s="127" customFormat="1" x14ac:dyDescent="0.25">
      <c r="A5518"/>
      <c r="B5518"/>
      <c r="C5518"/>
      <c r="D5518"/>
      <c r="E5518"/>
      <c r="F5518"/>
      <c r="G5518"/>
      <c r="H5518"/>
      <c r="I5518"/>
      <c r="J5518"/>
      <c r="K5518"/>
      <c r="L5518"/>
      <c r="M5518" s="2"/>
      <c r="N5518" s="2"/>
      <c r="O5518" s="2"/>
      <c r="P5518" s="2"/>
      <c r="Q5518" s="2"/>
      <c r="R5518" s="2"/>
      <c r="S5518" s="2"/>
      <c r="T5518" s="2"/>
      <c r="U5518" s="2"/>
      <c r="V5518" s="2"/>
    </row>
    <row r="5519" spans="1:22" s="127" customFormat="1" x14ac:dyDescent="0.25">
      <c r="A5519"/>
      <c r="B5519"/>
      <c r="C5519"/>
      <c r="D5519"/>
      <c r="E5519"/>
      <c r="F5519"/>
      <c r="G5519"/>
      <c r="H5519"/>
      <c r="I5519"/>
      <c r="J5519"/>
      <c r="K5519"/>
      <c r="L5519"/>
      <c r="M5519" s="2"/>
      <c r="N5519" s="2"/>
      <c r="O5519" s="2"/>
      <c r="P5519" s="2"/>
      <c r="Q5519" s="2"/>
      <c r="R5519" s="2"/>
      <c r="S5519" s="2"/>
      <c r="T5519" s="2"/>
      <c r="U5519" s="2"/>
      <c r="V5519" s="2"/>
    </row>
    <row r="5520" spans="1:22" s="127" customFormat="1" x14ac:dyDescent="0.25">
      <c r="A5520"/>
      <c r="B5520"/>
      <c r="C5520"/>
      <c r="D5520"/>
      <c r="E5520"/>
      <c r="F5520"/>
      <c r="G5520"/>
      <c r="H5520"/>
      <c r="I5520"/>
      <c r="J5520"/>
      <c r="K5520"/>
      <c r="L5520"/>
      <c r="M5520" s="2"/>
      <c r="N5520" s="2"/>
      <c r="O5520" s="2"/>
      <c r="P5520" s="2"/>
      <c r="Q5520" s="2"/>
      <c r="R5520" s="2"/>
      <c r="S5520" s="2"/>
      <c r="T5520" s="2"/>
      <c r="U5520" s="2"/>
      <c r="V5520" s="2"/>
    </row>
    <row r="5521" spans="1:22" s="127" customFormat="1" x14ac:dyDescent="0.25">
      <c r="A5521"/>
      <c r="B5521"/>
      <c r="C5521"/>
      <c r="D5521"/>
      <c r="E5521"/>
      <c r="F5521"/>
      <c r="G5521"/>
      <c r="H5521"/>
      <c r="I5521"/>
      <c r="J5521"/>
      <c r="K5521"/>
      <c r="L5521"/>
      <c r="M5521" s="2"/>
      <c r="N5521" s="2"/>
      <c r="O5521" s="2"/>
      <c r="P5521" s="2"/>
      <c r="Q5521" s="2"/>
      <c r="R5521" s="2"/>
      <c r="S5521" s="2"/>
      <c r="T5521" s="2"/>
      <c r="U5521" s="2"/>
      <c r="V5521" s="2"/>
    </row>
    <row r="5522" spans="1:22" s="127" customFormat="1" x14ac:dyDescent="0.25">
      <c r="A5522"/>
      <c r="B5522"/>
      <c r="C5522"/>
      <c r="D5522"/>
      <c r="E5522"/>
      <c r="F5522"/>
      <c r="G5522"/>
      <c r="H5522"/>
      <c r="I5522"/>
      <c r="J5522"/>
      <c r="K5522"/>
      <c r="L5522"/>
      <c r="M5522" s="2"/>
      <c r="N5522" s="2"/>
      <c r="O5522" s="2"/>
      <c r="P5522" s="2"/>
      <c r="Q5522" s="2"/>
      <c r="R5522" s="2"/>
      <c r="S5522" s="2"/>
      <c r="T5522" s="2"/>
      <c r="U5522" s="2"/>
      <c r="V5522" s="2"/>
    </row>
    <row r="5523" spans="1:22" s="127" customFormat="1" x14ac:dyDescent="0.25">
      <c r="A5523"/>
      <c r="B5523"/>
      <c r="C5523"/>
      <c r="D5523"/>
      <c r="E5523"/>
      <c r="F5523"/>
      <c r="G5523"/>
      <c r="H5523"/>
      <c r="I5523"/>
      <c r="J5523"/>
      <c r="K5523"/>
      <c r="L5523"/>
      <c r="M5523" s="2"/>
      <c r="N5523" s="2"/>
      <c r="O5523" s="2"/>
      <c r="P5523" s="2"/>
      <c r="Q5523" s="2"/>
      <c r="R5523" s="2"/>
      <c r="S5523" s="2"/>
      <c r="T5523" s="2"/>
      <c r="U5523" s="2"/>
      <c r="V5523" s="2"/>
    </row>
    <row r="5524" spans="1:22" s="127" customFormat="1" x14ac:dyDescent="0.25">
      <c r="A5524"/>
      <c r="B5524"/>
      <c r="C5524"/>
      <c r="D5524"/>
      <c r="E5524"/>
      <c r="F5524"/>
      <c r="G5524"/>
      <c r="H5524"/>
      <c r="I5524"/>
      <c r="J5524"/>
      <c r="K5524"/>
      <c r="L5524"/>
      <c r="M5524" s="2"/>
      <c r="N5524" s="2"/>
      <c r="O5524" s="2"/>
      <c r="P5524" s="2"/>
      <c r="Q5524" s="2"/>
      <c r="R5524" s="2"/>
      <c r="S5524" s="2"/>
      <c r="T5524" s="2"/>
      <c r="U5524" s="2"/>
      <c r="V5524" s="2"/>
    </row>
    <row r="5525" spans="1:22" s="127" customFormat="1" x14ac:dyDescent="0.25">
      <c r="A5525"/>
      <c r="B5525"/>
      <c r="C5525"/>
      <c r="D5525"/>
      <c r="E5525"/>
      <c r="F5525"/>
      <c r="G5525"/>
      <c r="H5525"/>
      <c r="I5525"/>
      <c r="J5525"/>
      <c r="K5525"/>
      <c r="L5525"/>
      <c r="M5525" s="2"/>
      <c r="N5525" s="2"/>
      <c r="O5525" s="2"/>
      <c r="P5525" s="2"/>
      <c r="Q5525" s="2"/>
      <c r="R5525" s="2"/>
      <c r="S5525" s="2"/>
      <c r="T5525" s="2"/>
      <c r="U5525" s="2"/>
      <c r="V5525" s="2"/>
    </row>
    <row r="5526" spans="1:22" s="127" customFormat="1" x14ac:dyDescent="0.25">
      <c r="A5526"/>
      <c r="B5526"/>
      <c r="C5526"/>
      <c r="D5526"/>
      <c r="E5526"/>
      <c r="F5526"/>
      <c r="G5526"/>
      <c r="H5526"/>
      <c r="I5526"/>
      <c r="J5526"/>
      <c r="K5526"/>
      <c r="L5526"/>
      <c r="M5526" s="2"/>
      <c r="N5526" s="2"/>
      <c r="O5526" s="2"/>
      <c r="P5526" s="2"/>
      <c r="Q5526" s="2"/>
      <c r="R5526" s="2"/>
      <c r="S5526" s="2"/>
      <c r="T5526" s="2"/>
      <c r="U5526" s="2"/>
      <c r="V5526" s="2"/>
    </row>
    <row r="5527" spans="1:22" s="127" customFormat="1" x14ac:dyDescent="0.25">
      <c r="A5527"/>
      <c r="B5527"/>
      <c r="C5527"/>
      <c r="D5527"/>
      <c r="E5527"/>
      <c r="F5527"/>
      <c r="G5527"/>
      <c r="H5527"/>
      <c r="I5527"/>
      <c r="J5527"/>
      <c r="K5527"/>
      <c r="L5527"/>
      <c r="M5527" s="2"/>
      <c r="N5527" s="2"/>
      <c r="O5527" s="2"/>
      <c r="P5527" s="2"/>
      <c r="Q5527" s="2"/>
      <c r="R5527" s="2"/>
      <c r="S5527" s="2"/>
      <c r="T5527" s="2"/>
      <c r="U5527" s="2"/>
      <c r="V5527" s="2"/>
    </row>
    <row r="5528" spans="1:22" s="127" customFormat="1" x14ac:dyDescent="0.25">
      <c r="A5528"/>
      <c r="B5528"/>
      <c r="C5528"/>
      <c r="D5528"/>
      <c r="E5528"/>
      <c r="F5528"/>
      <c r="G5528"/>
      <c r="H5528"/>
      <c r="I5528"/>
      <c r="J5528"/>
      <c r="K5528"/>
      <c r="L5528"/>
      <c r="M5528" s="2"/>
      <c r="N5528" s="2"/>
      <c r="O5528" s="2"/>
      <c r="P5528" s="2"/>
      <c r="Q5528" s="2"/>
      <c r="R5528" s="2"/>
      <c r="S5528" s="2"/>
      <c r="T5528" s="2"/>
      <c r="U5528" s="2"/>
      <c r="V5528" s="2"/>
    </row>
    <row r="5529" spans="1:22" s="127" customFormat="1" x14ac:dyDescent="0.25">
      <c r="A5529"/>
      <c r="B5529"/>
      <c r="C5529"/>
      <c r="D5529"/>
      <c r="E5529"/>
      <c r="F5529"/>
      <c r="G5529"/>
      <c r="H5529"/>
      <c r="I5529"/>
      <c r="J5529"/>
      <c r="K5529"/>
      <c r="L5529"/>
      <c r="M5529" s="2"/>
      <c r="N5529" s="2"/>
      <c r="O5529" s="2"/>
      <c r="P5529" s="2"/>
      <c r="Q5529" s="2"/>
      <c r="R5529" s="2"/>
      <c r="S5529" s="2"/>
      <c r="T5529" s="2"/>
      <c r="U5529" s="2"/>
      <c r="V5529" s="2"/>
    </row>
    <row r="5530" spans="1:22" s="127" customFormat="1" x14ac:dyDescent="0.25">
      <c r="A5530"/>
      <c r="B5530"/>
      <c r="C5530"/>
      <c r="D5530"/>
      <c r="E5530"/>
      <c r="F5530"/>
      <c r="G5530"/>
      <c r="H5530"/>
      <c r="I5530"/>
      <c r="J5530"/>
      <c r="K5530"/>
      <c r="L5530"/>
      <c r="M5530" s="2"/>
      <c r="N5530" s="2"/>
      <c r="O5530" s="2"/>
      <c r="P5530" s="2"/>
      <c r="Q5530" s="2"/>
      <c r="R5530" s="2"/>
      <c r="S5530" s="2"/>
      <c r="T5530" s="2"/>
      <c r="U5530" s="2"/>
      <c r="V5530" s="2"/>
    </row>
    <row r="5531" spans="1:22" s="127" customFormat="1" x14ac:dyDescent="0.25">
      <c r="A5531"/>
      <c r="B5531"/>
      <c r="C5531"/>
      <c r="D5531"/>
      <c r="E5531"/>
      <c r="F5531"/>
      <c r="G5531"/>
      <c r="H5531"/>
      <c r="I5531"/>
      <c r="J5531"/>
      <c r="K5531"/>
      <c r="L5531"/>
      <c r="M5531" s="2"/>
      <c r="N5531" s="2"/>
      <c r="O5531" s="2"/>
      <c r="P5531" s="2"/>
      <c r="Q5531" s="2"/>
      <c r="R5531" s="2"/>
      <c r="S5531" s="2"/>
      <c r="T5531" s="2"/>
      <c r="U5531" s="2"/>
      <c r="V5531" s="2"/>
    </row>
    <row r="5532" spans="1:22" s="127" customFormat="1" x14ac:dyDescent="0.25">
      <c r="A5532"/>
      <c r="B5532"/>
      <c r="C5532"/>
      <c r="D5532"/>
      <c r="E5532"/>
      <c r="F5532"/>
      <c r="G5532"/>
      <c r="H5532"/>
      <c r="I5532"/>
      <c r="J5532"/>
      <c r="K5532"/>
      <c r="L5532"/>
      <c r="M5532" s="2"/>
      <c r="N5532" s="2"/>
      <c r="O5532" s="2"/>
      <c r="P5532" s="2"/>
      <c r="Q5532" s="2"/>
      <c r="R5532" s="2"/>
      <c r="S5532" s="2"/>
      <c r="T5532" s="2"/>
      <c r="U5532" s="2"/>
      <c r="V5532" s="2"/>
    </row>
    <row r="5533" spans="1:22" s="127" customFormat="1" x14ac:dyDescent="0.25">
      <c r="A5533"/>
      <c r="B5533"/>
      <c r="C5533"/>
      <c r="D5533"/>
      <c r="E5533"/>
      <c r="F5533"/>
      <c r="G5533"/>
      <c r="H5533"/>
      <c r="I5533"/>
      <c r="J5533"/>
      <c r="K5533"/>
      <c r="L5533"/>
      <c r="M5533" s="2"/>
      <c r="N5533" s="2"/>
      <c r="O5533" s="2"/>
      <c r="P5533" s="2"/>
      <c r="Q5533" s="2"/>
      <c r="R5533" s="2"/>
      <c r="S5533" s="2"/>
      <c r="T5533" s="2"/>
      <c r="U5533" s="2"/>
      <c r="V5533" s="2"/>
    </row>
    <row r="5534" spans="1:22" s="127" customFormat="1" x14ac:dyDescent="0.25">
      <c r="A5534"/>
      <c r="B5534"/>
      <c r="C5534"/>
      <c r="D5534"/>
      <c r="E5534"/>
      <c r="F5534"/>
      <c r="G5534"/>
      <c r="H5534"/>
      <c r="I5534"/>
      <c r="J5534"/>
      <c r="K5534"/>
      <c r="L5534"/>
      <c r="M5534" s="2"/>
      <c r="N5534" s="2"/>
      <c r="O5534" s="2"/>
      <c r="P5534" s="2"/>
      <c r="Q5534" s="2"/>
      <c r="R5534" s="2"/>
      <c r="S5534" s="2"/>
      <c r="T5534" s="2"/>
      <c r="U5534" s="2"/>
      <c r="V5534" s="2"/>
    </row>
    <row r="5535" spans="1:22" s="127" customFormat="1" x14ac:dyDescent="0.25">
      <c r="A5535"/>
      <c r="B5535"/>
      <c r="C5535"/>
      <c r="D5535"/>
      <c r="E5535"/>
      <c r="F5535"/>
      <c r="G5535"/>
      <c r="H5535"/>
      <c r="I5535"/>
      <c r="J5535"/>
      <c r="K5535"/>
      <c r="L5535"/>
      <c r="M5535" s="2"/>
      <c r="N5535" s="2"/>
      <c r="O5535" s="2"/>
      <c r="P5535" s="2"/>
      <c r="Q5535" s="2"/>
      <c r="R5535" s="2"/>
      <c r="S5535" s="2"/>
      <c r="T5535" s="2"/>
      <c r="U5535" s="2"/>
      <c r="V5535" s="2"/>
    </row>
    <row r="5536" spans="1:22" s="127" customFormat="1" x14ac:dyDescent="0.25">
      <c r="A5536"/>
      <c r="B5536"/>
      <c r="C5536"/>
      <c r="D5536"/>
      <c r="E5536"/>
      <c r="F5536"/>
      <c r="G5536"/>
      <c r="H5536"/>
      <c r="I5536"/>
      <c r="J5536"/>
      <c r="K5536"/>
      <c r="L5536"/>
      <c r="M5536" s="2"/>
      <c r="N5536" s="2"/>
      <c r="O5536" s="2"/>
      <c r="P5536" s="2"/>
      <c r="Q5536" s="2"/>
      <c r="R5536" s="2"/>
      <c r="S5536" s="2"/>
      <c r="T5536" s="2"/>
      <c r="U5536" s="2"/>
      <c r="V5536" s="2"/>
    </row>
    <row r="5537" spans="1:22" s="127" customFormat="1" x14ac:dyDescent="0.25">
      <c r="A5537"/>
      <c r="B5537"/>
      <c r="C5537"/>
      <c r="D5537"/>
      <c r="E5537"/>
      <c r="F5537"/>
      <c r="G5537"/>
      <c r="H5537"/>
      <c r="I5537"/>
      <c r="J5537"/>
      <c r="K5537"/>
      <c r="L5537"/>
      <c r="M5537" s="2"/>
      <c r="N5537" s="2"/>
      <c r="O5537" s="2"/>
      <c r="P5537" s="2"/>
      <c r="Q5537" s="2"/>
      <c r="R5537" s="2"/>
      <c r="S5537" s="2"/>
      <c r="T5537" s="2"/>
      <c r="U5537" s="2"/>
      <c r="V5537" s="2"/>
    </row>
    <row r="5538" spans="1:22" s="127" customFormat="1" x14ac:dyDescent="0.25">
      <c r="A5538"/>
      <c r="B5538"/>
      <c r="C5538"/>
      <c r="D5538"/>
      <c r="E5538"/>
      <c r="F5538"/>
      <c r="G5538"/>
      <c r="H5538"/>
      <c r="I5538"/>
      <c r="J5538"/>
      <c r="K5538"/>
      <c r="L5538"/>
      <c r="M5538" s="2"/>
      <c r="N5538" s="2"/>
      <c r="O5538" s="2"/>
      <c r="P5538" s="2"/>
      <c r="Q5538" s="2"/>
      <c r="R5538" s="2"/>
      <c r="S5538" s="2"/>
      <c r="T5538" s="2"/>
      <c r="U5538" s="2"/>
      <c r="V5538" s="2"/>
    </row>
    <row r="5539" spans="1:22" s="127" customFormat="1" x14ac:dyDescent="0.25">
      <c r="A5539"/>
      <c r="B5539"/>
      <c r="C5539"/>
      <c r="D5539"/>
      <c r="E5539"/>
      <c r="F5539"/>
      <c r="G5539"/>
      <c r="H5539"/>
      <c r="I5539"/>
      <c r="J5539"/>
      <c r="K5539"/>
      <c r="L5539"/>
      <c r="M5539" s="2"/>
      <c r="N5539" s="2"/>
      <c r="O5539" s="2"/>
      <c r="P5539" s="2"/>
      <c r="Q5539" s="2"/>
      <c r="R5539" s="2"/>
      <c r="S5539" s="2"/>
      <c r="T5539" s="2"/>
      <c r="U5539" s="2"/>
      <c r="V5539" s="2"/>
    </row>
    <row r="5540" spans="1:22" s="127" customFormat="1" x14ac:dyDescent="0.25">
      <c r="A5540"/>
      <c r="B5540"/>
      <c r="C5540"/>
      <c r="D5540"/>
      <c r="E5540"/>
      <c r="F5540"/>
      <c r="G5540"/>
      <c r="H5540"/>
      <c r="I5540"/>
      <c r="J5540"/>
      <c r="K5540"/>
      <c r="L5540"/>
      <c r="M5540" s="2"/>
      <c r="N5540" s="2"/>
      <c r="O5540" s="2"/>
      <c r="P5540" s="2"/>
      <c r="Q5540" s="2"/>
      <c r="R5540" s="2"/>
      <c r="S5540" s="2"/>
      <c r="T5540" s="2"/>
      <c r="U5540" s="2"/>
      <c r="V5540" s="2"/>
    </row>
    <row r="5541" spans="1:22" s="127" customFormat="1" x14ac:dyDescent="0.25">
      <c r="A5541"/>
      <c r="B5541"/>
      <c r="C5541"/>
      <c r="D5541"/>
      <c r="E5541"/>
      <c r="F5541"/>
      <c r="G5541"/>
      <c r="H5541"/>
      <c r="I5541"/>
      <c r="J5541"/>
      <c r="K5541"/>
      <c r="L5541"/>
      <c r="M5541" s="2"/>
      <c r="N5541" s="2"/>
      <c r="O5541" s="2"/>
      <c r="P5541" s="2"/>
      <c r="Q5541" s="2"/>
      <c r="R5541" s="2"/>
      <c r="S5541" s="2"/>
      <c r="T5541" s="2"/>
      <c r="U5541" s="2"/>
      <c r="V5541" s="2"/>
    </row>
    <row r="5542" spans="1:22" s="127" customFormat="1" x14ac:dyDescent="0.25">
      <c r="A5542"/>
      <c r="B5542"/>
      <c r="C5542"/>
      <c r="D5542"/>
      <c r="E5542"/>
      <c r="F5542"/>
      <c r="G5542"/>
      <c r="H5542"/>
      <c r="I5542"/>
      <c r="J5542"/>
      <c r="K5542"/>
      <c r="L5542"/>
      <c r="M5542" s="2"/>
      <c r="N5542" s="2"/>
      <c r="O5542" s="2"/>
      <c r="P5542" s="2"/>
      <c r="Q5542" s="2"/>
      <c r="R5542" s="2"/>
      <c r="S5542" s="2"/>
      <c r="T5542" s="2"/>
      <c r="U5542" s="2"/>
      <c r="V5542" s="2"/>
    </row>
    <row r="5543" spans="1:22" s="127" customFormat="1" x14ac:dyDescent="0.25">
      <c r="A5543"/>
      <c r="B5543"/>
      <c r="C5543"/>
      <c r="D5543"/>
      <c r="E5543"/>
      <c r="F5543"/>
      <c r="G5543"/>
      <c r="H5543"/>
      <c r="I5543"/>
      <c r="J5543"/>
      <c r="K5543"/>
      <c r="L5543"/>
      <c r="M5543" s="2"/>
      <c r="N5543" s="2"/>
      <c r="O5543" s="2"/>
      <c r="P5543" s="2"/>
      <c r="Q5543" s="2"/>
      <c r="R5543" s="2"/>
      <c r="S5543" s="2"/>
      <c r="T5543" s="2"/>
      <c r="U5543" s="2"/>
      <c r="V5543" s="2"/>
    </row>
    <row r="5544" spans="1:22" s="127" customFormat="1" x14ac:dyDescent="0.25">
      <c r="A5544"/>
      <c r="B5544"/>
      <c r="C5544"/>
      <c r="D5544"/>
      <c r="E5544"/>
      <c r="F5544"/>
      <c r="G5544"/>
      <c r="H5544"/>
      <c r="I5544"/>
      <c r="J5544"/>
      <c r="K5544"/>
      <c r="L5544"/>
      <c r="M5544" s="2"/>
      <c r="N5544" s="2"/>
      <c r="O5544" s="2"/>
      <c r="P5544" s="2"/>
      <c r="Q5544" s="2"/>
      <c r="R5544" s="2"/>
      <c r="S5544" s="2"/>
      <c r="T5544" s="2"/>
      <c r="U5544" s="2"/>
      <c r="V5544" s="2"/>
    </row>
    <row r="5545" spans="1:22" s="127" customFormat="1" x14ac:dyDescent="0.25">
      <c r="A5545"/>
      <c r="B5545"/>
      <c r="C5545"/>
      <c r="D5545"/>
      <c r="E5545"/>
      <c r="F5545"/>
      <c r="G5545"/>
      <c r="H5545"/>
      <c r="I5545"/>
      <c r="J5545"/>
      <c r="K5545"/>
      <c r="L5545"/>
      <c r="M5545" s="2"/>
      <c r="N5545" s="2"/>
      <c r="O5545" s="2"/>
      <c r="P5545" s="2"/>
      <c r="Q5545" s="2"/>
      <c r="R5545" s="2"/>
      <c r="S5545" s="2"/>
      <c r="T5545" s="2"/>
      <c r="U5545" s="2"/>
      <c r="V5545" s="2"/>
    </row>
    <row r="5546" spans="1:22" s="127" customFormat="1" x14ac:dyDescent="0.25">
      <c r="A5546"/>
      <c r="B5546"/>
      <c r="C5546"/>
      <c r="D5546"/>
      <c r="E5546"/>
      <c r="F5546"/>
      <c r="G5546"/>
      <c r="H5546"/>
      <c r="I5546"/>
      <c r="J5546"/>
      <c r="K5546"/>
      <c r="L5546"/>
      <c r="M5546" s="2"/>
      <c r="N5546" s="2"/>
      <c r="O5546" s="2"/>
      <c r="P5546" s="2"/>
      <c r="Q5546" s="2"/>
      <c r="R5546" s="2"/>
      <c r="S5546" s="2"/>
      <c r="T5546" s="2"/>
      <c r="U5546" s="2"/>
      <c r="V5546" s="2"/>
    </row>
    <row r="5547" spans="1:22" s="127" customFormat="1" x14ac:dyDescent="0.25">
      <c r="A5547"/>
      <c r="B5547"/>
      <c r="C5547"/>
      <c r="D5547"/>
      <c r="E5547"/>
      <c r="F5547"/>
      <c r="G5547"/>
      <c r="H5547"/>
      <c r="I5547"/>
      <c r="J5547"/>
      <c r="K5547"/>
      <c r="L5547"/>
      <c r="M5547" s="2"/>
      <c r="N5547" s="2"/>
      <c r="O5547" s="2"/>
      <c r="P5547" s="2"/>
      <c r="Q5547" s="2"/>
      <c r="R5547" s="2"/>
      <c r="S5547" s="2"/>
      <c r="T5547" s="2"/>
      <c r="U5547" s="2"/>
      <c r="V5547" s="2"/>
    </row>
    <row r="5548" spans="1:22" s="127" customFormat="1" x14ac:dyDescent="0.25">
      <c r="A5548"/>
      <c r="B5548"/>
      <c r="C5548"/>
      <c r="D5548"/>
      <c r="E5548"/>
      <c r="F5548"/>
      <c r="G5548"/>
      <c r="H5548"/>
      <c r="I5548"/>
      <c r="J5548"/>
      <c r="K5548"/>
      <c r="L5548"/>
      <c r="M5548" s="2"/>
      <c r="N5548" s="2"/>
      <c r="O5548" s="2"/>
      <c r="P5548" s="2"/>
      <c r="Q5548" s="2"/>
      <c r="R5548" s="2"/>
      <c r="S5548" s="2"/>
      <c r="T5548" s="2"/>
      <c r="U5548" s="2"/>
      <c r="V5548" s="2"/>
    </row>
    <row r="5549" spans="1:22" s="127" customFormat="1" x14ac:dyDescent="0.25">
      <c r="A5549"/>
      <c r="B5549"/>
      <c r="C5549"/>
      <c r="D5549"/>
      <c r="E5549"/>
      <c r="F5549"/>
      <c r="G5549"/>
      <c r="H5549"/>
      <c r="I5549"/>
      <c r="J5549"/>
      <c r="K5549"/>
      <c r="L5549"/>
      <c r="M5549" s="2"/>
      <c r="N5549" s="2"/>
      <c r="O5549" s="2"/>
      <c r="P5549" s="2"/>
      <c r="Q5549" s="2"/>
      <c r="R5549" s="2"/>
      <c r="S5549" s="2"/>
      <c r="T5549" s="2"/>
      <c r="U5549" s="2"/>
      <c r="V5549" s="2"/>
    </row>
    <row r="5550" spans="1:22" s="127" customFormat="1" x14ac:dyDescent="0.25">
      <c r="A5550"/>
      <c r="B5550"/>
      <c r="C5550"/>
      <c r="D5550"/>
      <c r="E5550"/>
      <c r="F5550"/>
      <c r="G5550"/>
      <c r="H5550"/>
      <c r="I5550"/>
      <c r="J5550"/>
      <c r="K5550"/>
      <c r="L5550"/>
      <c r="M5550" s="2"/>
      <c r="N5550" s="2"/>
      <c r="O5550" s="2"/>
      <c r="P5550" s="2"/>
      <c r="Q5550" s="2"/>
      <c r="R5550" s="2"/>
      <c r="S5550" s="2"/>
      <c r="T5550" s="2"/>
      <c r="U5550" s="2"/>
      <c r="V5550" s="2"/>
    </row>
    <row r="5551" spans="1:22" s="127" customFormat="1" x14ac:dyDescent="0.25">
      <c r="A5551"/>
      <c r="B5551"/>
      <c r="C5551"/>
      <c r="D5551"/>
      <c r="E5551"/>
      <c r="F5551"/>
      <c r="G5551"/>
      <c r="H5551"/>
      <c r="I5551"/>
      <c r="J5551"/>
      <c r="K5551"/>
      <c r="L5551"/>
      <c r="M5551" s="2"/>
      <c r="N5551" s="2"/>
      <c r="O5551" s="2"/>
      <c r="P5551" s="2"/>
      <c r="Q5551" s="2"/>
      <c r="R5551" s="2"/>
      <c r="S5551" s="2"/>
      <c r="T5551" s="2"/>
      <c r="U5551" s="2"/>
      <c r="V5551" s="2"/>
    </row>
    <row r="5552" spans="1:22" s="127" customFormat="1" x14ac:dyDescent="0.25">
      <c r="A5552"/>
      <c r="B5552"/>
      <c r="C5552"/>
      <c r="D5552"/>
      <c r="E5552"/>
      <c r="F5552"/>
      <c r="G5552"/>
      <c r="H5552"/>
      <c r="I5552"/>
      <c r="J5552"/>
      <c r="K5552"/>
      <c r="L5552"/>
      <c r="M5552" s="2"/>
      <c r="N5552" s="2"/>
      <c r="O5552" s="2"/>
      <c r="P5552" s="2"/>
      <c r="Q5552" s="2"/>
      <c r="R5552" s="2"/>
      <c r="S5552" s="2"/>
      <c r="T5552" s="2"/>
      <c r="U5552" s="2"/>
      <c r="V5552" s="2"/>
    </row>
    <row r="5553" spans="1:22" s="127" customFormat="1" x14ac:dyDescent="0.25">
      <c r="A5553"/>
      <c r="B5553"/>
      <c r="C5553"/>
      <c r="D5553"/>
      <c r="E5553"/>
      <c r="F5553"/>
      <c r="G5553"/>
      <c r="H5553"/>
      <c r="I5553"/>
      <c r="J5553"/>
      <c r="K5553"/>
      <c r="L5553"/>
      <c r="M5553" s="2"/>
      <c r="N5553" s="2"/>
      <c r="O5553" s="2"/>
      <c r="P5553" s="2"/>
      <c r="Q5553" s="2"/>
      <c r="R5553" s="2"/>
      <c r="S5553" s="2"/>
      <c r="T5553" s="2"/>
      <c r="U5553" s="2"/>
      <c r="V5553" s="2"/>
    </row>
    <row r="5554" spans="1:22" s="127" customFormat="1" x14ac:dyDescent="0.25">
      <c r="A5554"/>
      <c r="B5554"/>
      <c r="C5554"/>
      <c r="D5554"/>
      <c r="E5554"/>
      <c r="F5554"/>
      <c r="G5554"/>
      <c r="H5554"/>
      <c r="I5554"/>
      <c r="J5554"/>
      <c r="K5554"/>
      <c r="L5554"/>
      <c r="M5554" s="2"/>
      <c r="N5554" s="2"/>
      <c r="O5554" s="2"/>
      <c r="P5554" s="2"/>
      <c r="Q5554" s="2"/>
      <c r="R5554" s="2"/>
      <c r="S5554" s="2"/>
      <c r="T5554" s="2"/>
      <c r="U5554" s="2"/>
      <c r="V5554" s="2"/>
    </row>
    <row r="5555" spans="1:22" s="127" customFormat="1" x14ac:dyDescent="0.25">
      <c r="A5555"/>
      <c r="B5555"/>
      <c r="C5555"/>
      <c r="D5555"/>
      <c r="E5555"/>
      <c r="F5555"/>
      <c r="G5555"/>
      <c r="H5555"/>
      <c r="I5555"/>
      <c r="J5555"/>
      <c r="K5555"/>
      <c r="L5555"/>
      <c r="M5555" s="2"/>
      <c r="N5555" s="2"/>
      <c r="O5555" s="2"/>
      <c r="P5555" s="2"/>
      <c r="Q5555" s="2"/>
      <c r="R5555" s="2"/>
      <c r="S5555" s="2"/>
      <c r="T5555" s="2"/>
      <c r="U5555" s="2"/>
      <c r="V5555" s="2"/>
    </row>
    <row r="5556" spans="1:22" s="127" customFormat="1" x14ac:dyDescent="0.25">
      <c r="A5556"/>
      <c r="B5556"/>
      <c r="C5556"/>
      <c r="D5556"/>
      <c r="E5556"/>
      <c r="F5556"/>
      <c r="G5556"/>
      <c r="H5556"/>
      <c r="I5556"/>
      <c r="J5556"/>
      <c r="K5556"/>
      <c r="L5556"/>
      <c r="M5556" s="2"/>
      <c r="N5556" s="2"/>
      <c r="O5556" s="2"/>
      <c r="P5556" s="2"/>
      <c r="Q5556" s="2"/>
      <c r="R5556" s="2"/>
      <c r="S5556" s="2"/>
      <c r="T5556" s="2"/>
      <c r="U5556" s="2"/>
      <c r="V5556" s="2"/>
    </row>
    <row r="5557" spans="1:22" s="127" customFormat="1" x14ac:dyDescent="0.25">
      <c r="A5557"/>
      <c r="B5557"/>
      <c r="C5557"/>
      <c r="D5557"/>
      <c r="E5557"/>
      <c r="F5557"/>
      <c r="G5557"/>
      <c r="H5557"/>
      <c r="I5557"/>
      <c r="J5557"/>
      <c r="K5557"/>
      <c r="L5557"/>
      <c r="M5557" s="2"/>
      <c r="N5557" s="2"/>
      <c r="O5557" s="2"/>
      <c r="P5557" s="2"/>
      <c r="Q5557" s="2"/>
      <c r="R5557" s="2"/>
      <c r="S5557" s="2"/>
      <c r="T5557" s="2"/>
      <c r="U5557" s="2"/>
      <c r="V5557" s="2"/>
    </row>
    <row r="5558" spans="1:22" s="127" customFormat="1" x14ac:dyDescent="0.25">
      <c r="A5558"/>
      <c r="B5558"/>
      <c r="C5558"/>
      <c r="D5558"/>
      <c r="E5558"/>
      <c r="F5558"/>
      <c r="G5558"/>
      <c r="H5558"/>
      <c r="I5558"/>
      <c r="J5558"/>
      <c r="K5558"/>
      <c r="L5558"/>
      <c r="M5558" s="2"/>
      <c r="N5558" s="2"/>
      <c r="O5558" s="2"/>
      <c r="P5558" s="2"/>
      <c r="Q5558" s="2"/>
      <c r="R5558" s="2"/>
      <c r="S5558" s="2"/>
      <c r="T5558" s="2"/>
      <c r="U5558" s="2"/>
      <c r="V5558" s="2"/>
    </row>
    <row r="5559" spans="1:22" s="127" customFormat="1" x14ac:dyDescent="0.25">
      <c r="A5559"/>
      <c r="B5559"/>
      <c r="C5559"/>
      <c r="D5559"/>
      <c r="E5559"/>
      <c r="F5559"/>
      <c r="G5559"/>
      <c r="H5559"/>
      <c r="I5559"/>
      <c r="J5559"/>
      <c r="K5559"/>
      <c r="L5559"/>
      <c r="M5559" s="2"/>
      <c r="N5559" s="2"/>
      <c r="O5559" s="2"/>
      <c r="P5559" s="2"/>
      <c r="Q5559" s="2"/>
      <c r="R5559" s="2"/>
      <c r="S5559" s="2"/>
      <c r="T5559" s="2"/>
      <c r="U5559" s="2"/>
      <c r="V5559" s="2"/>
    </row>
    <row r="5560" spans="1:22" s="127" customFormat="1" x14ac:dyDescent="0.25">
      <c r="A5560"/>
      <c r="B5560"/>
      <c r="C5560"/>
      <c r="D5560"/>
      <c r="E5560"/>
      <c r="F5560"/>
      <c r="G5560"/>
      <c r="H5560"/>
      <c r="I5560"/>
      <c r="J5560"/>
      <c r="K5560"/>
      <c r="L5560"/>
      <c r="M5560" s="2"/>
      <c r="N5560" s="2"/>
      <c r="O5560" s="2"/>
      <c r="P5560" s="2"/>
      <c r="Q5560" s="2"/>
      <c r="R5560" s="2"/>
      <c r="S5560" s="2"/>
      <c r="T5560" s="2"/>
      <c r="U5560" s="2"/>
      <c r="V5560" s="2"/>
    </row>
    <row r="5561" spans="1:22" s="127" customFormat="1" x14ac:dyDescent="0.25">
      <c r="A5561"/>
      <c r="B5561"/>
      <c r="C5561"/>
      <c r="D5561"/>
      <c r="E5561"/>
      <c r="F5561"/>
      <c r="G5561"/>
      <c r="H5561"/>
      <c r="I5561"/>
      <c r="J5561"/>
      <c r="K5561"/>
      <c r="L5561"/>
      <c r="M5561" s="2"/>
      <c r="N5561" s="2"/>
      <c r="O5561" s="2"/>
      <c r="P5561" s="2"/>
      <c r="Q5561" s="2"/>
      <c r="R5561" s="2"/>
      <c r="S5561" s="2"/>
      <c r="T5561" s="2"/>
      <c r="U5561" s="2"/>
      <c r="V5561" s="2"/>
    </row>
    <row r="5562" spans="1:22" s="127" customFormat="1" x14ac:dyDescent="0.25">
      <c r="A5562"/>
      <c r="B5562"/>
      <c r="C5562"/>
      <c r="D5562"/>
      <c r="E5562"/>
      <c r="F5562"/>
      <c r="G5562"/>
      <c r="H5562"/>
      <c r="I5562"/>
      <c r="J5562"/>
      <c r="K5562"/>
      <c r="L5562"/>
      <c r="M5562" s="2"/>
      <c r="N5562" s="2"/>
      <c r="O5562" s="2"/>
      <c r="P5562" s="2"/>
      <c r="Q5562" s="2"/>
      <c r="R5562" s="2"/>
      <c r="S5562" s="2"/>
      <c r="T5562" s="2"/>
      <c r="U5562" s="2"/>
      <c r="V5562" s="2"/>
    </row>
    <row r="5563" spans="1:22" s="127" customFormat="1" x14ac:dyDescent="0.25">
      <c r="A5563"/>
      <c r="B5563"/>
      <c r="C5563"/>
      <c r="D5563"/>
      <c r="E5563"/>
      <c r="F5563"/>
      <c r="G5563"/>
      <c r="H5563"/>
      <c r="I5563"/>
      <c r="J5563"/>
      <c r="K5563"/>
      <c r="L5563"/>
      <c r="M5563" s="2"/>
      <c r="N5563" s="2"/>
      <c r="O5563" s="2"/>
      <c r="P5563" s="2"/>
      <c r="Q5563" s="2"/>
      <c r="R5563" s="2"/>
      <c r="S5563" s="2"/>
      <c r="T5563" s="2"/>
      <c r="U5563" s="2"/>
      <c r="V5563" s="2"/>
    </row>
    <row r="5564" spans="1:22" s="127" customFormat="1" x14ac:dyDescent="0.25">
      <c r="A5564"/>
      <c r="B5564"/>
      <c r="C5564"/>
      <c r="D5564"/>
      <c r="E5564"/>
      <c r="F5564"/>
      <c r="G5564"/>
      <c r="H5564"/>
      <c r="I5564"/>
      <c r="J5564"/>
      <c r="K5564"/>
      <c r="L5564"/>
      <c r="M5564" s="2"/>
      <c r="N5564" s="2"/>
      <c r="O5564" s="2"/>
      <c r="P5564" s="2"/>
      <c r="Q5564" s="2"/>
      <c r="R5564" s="2"/>
      <c r="S5564" s="2"/>
      <c r="T5564" s="2"/>
      <c r="U5564" s="2"/>
      <c r="V5564" s="2"/>
    </row>
    <row r="5565" spans="1:22" s="127" customFormat="1" x14ac:dyDescent="0.25">
      <c r="A5565"/>
      <c r="B5565"/>
      <c r="C5565"/>
      <c r="D5565"/>
      <c r="E5565"/>
      <c r="F5565"/>
      <c r="G5565"/>
      <c r="H5565"/>
      <c r="I5565"/>
      <c r="J5565"/>
      <c r="K5565"/>
      <c r="L5565"/>
      <c r="M5565" s="2"/>
      <c r="N5565" s="2"/>
      <c r="O5565" s="2"/>
      <c r="P5565" s="2"/>
      <c r="Q5565" s="2"/>
      <c r="R5565" s="2"/>
      <c r="S5565" s="2"/>
      <c r="T5565" s="2"/>
      <c r="U5565" s="2"/>
      <c r="V5565" s="2"/>
    </row>
    <row r="5566" spans="1:22" s="127" customFormat="1" x14ac:dyDescent="0.25">
      <c r="A5566"/>
      <c r="B5566"/>
      <c r="C5566"/>
      <c r="D5566"/>
      <c r="E5566"/>
      <c r="F5566"/>
      <c r="G5566"/>
      <c r="H5566"/>
      <c r="I5566"/>
      <c r="J5566"/>
      <c r="K5566"/>
      <c r="L5566"/>
      <c r="M5566" s="2"/>
      <c r="N5566" s="2"/>
      <c r="O5566" s="2"/>
      <c r="P5566" s="2"/>
      <c r="Q5566" s="2"/>
      <c r="R5566" s="2"/>
      <c r="S5566" s="2"/>
      <c r="T5566" s="2"/>
      <c r="U5566" s="2"/>
      <c r="V5566" s="2"/>
    </row>
    <row r="5567" spans="1:22" s="127" customFormat="1" x14ac:dyDescent="0.25">
      <c r="A5567"/>
      <c r="B5567"/>
      <c r="C5567"/>
      <c r="D5567"/>
      <c r="E5567"/>
      <c r="F5567"/>
      <c r="G5567"/>
      <c r="H5567"/>
      <c r="I5567"/>
      <c r="J5567"/>
      <c r="K5567"/>
      <c r="L5567"/>
      <c r="M5567" s="2"/>
      <c r="N5567" s="2"/>
      <c r="O5567" s="2"/>
      <c r="P5567" s="2"/>
      <c r="Q5567" s="2"/>
      <c r="R5567" s="2"/>
      <c r="S5567" s="2"/>
      <c r="T5567" s="2"/>
      <c r="U5567" s="2"/>
      <c r="V5567" s="2"/>
    </row>
    <row r="5568" spans="1:22" s="127" customFormat="1" x14ac:dyDescent="0.25">
      <c r="A5568"/>
      <c r="B5568"/>
      <c r="C5568"/>
      <c r="D5568"/>
      <c r="E5568"/>
      <c r="F5568"/>
      <c r="G5568"/>
      <c r="H5568"/>
      <c r="I5568"/>
      <c r="J5568"/>
      <c r="K5568"/>
      <c r="L5568"/>
      <c r="M5568" s="2"/>
      <c r="N5568" s="2"/>
      <c r="O5568" s="2"/>
      <c r="P5568" s="2"/>
      <c r="Q5568" s="2"/>
      <c r="R5568" s="2"/>
      <c r="S5568" s="2"/>
      <c r="T5568" s="2"/>
      <c r="U5568" s="2"/>
      <c r="V5568" s="2"/>
    </row>
    <row r="5569" spans="1:22" s="127" customFormat="1" x14ac:dyDescent="0.25">
      <c r="A5569"/>
      <c r="B5569"/>
      <c r="C5569"/>
      <c r="D5569"/>
      <c r="E5569"/>
      <c r="F5569"/>
      <c r="G5569"/>
      <c r="H5569"/>
      <c r="I5569"/>
      <c r="J5569"/>
      <c r="K5569"/>
      <c r="L5569"/>
      <c r="M5569" s="2"/>
      <c r="N5569" s="2"/>
      <c r="O5569" s="2"/>
      <c r="P5569" s="2"/>
      <c r="Q5569" s="2"/>
      <c r="R5569" s="2"/>
      <c r="S5569" s="2"/>
      <c r="T5569" s="2"/>
      <c r="U5569" s="2"/>
      <c r="V5569" s="2"/>
    </row>
    <row r="5570" spans="1:22" s="127" customFormat="1" x14ac:dyDescent="0.25">
      <c r="A5570"/>
      <c r="B5570"/>
      <c r="C5570"/>
      <c r="D5570"/>
      <c r="E5570"/>
      <c r="F5570"/>
      <c r="G5570"/>
      <c r="H5570"/>
      <c r="I5570"/>
      <c r="J5570"/>
      <c r="K5570"/>
      <c r="L5570"/>
      <c r="M5570" s="2"/>
      <c r="N5570" s="2"/>
      <c r="O5570" s="2"/>
      <c r="P5570" s="2"/>
      <c r="Q5570" s="2"/>
      <c r="R5570" s="2"/>
      <c r="S5570" s="2"/>
      <c r="T5570" s="2"/>
      <c r="U5570" s="2"/>
      <c r="V5570" s="2"/>
    </row>
    <row r="5571" spans="1:22" s="127" customFormat="1" x14ac:dyDescent="0.25">
      <c r="A5571"/>
      <c r="B5571"/>
      <c r="C5571"/>
      <c r="D5571"/>
      <c r="E5571"/>
      <c r="F5571"/>
      <c r="G5571"/>
      <c r="H5571"/>
      <c r="I5571"/>
      <c r="J5571"/>
      <c r="K5571"/>
      <c r="L5571"/>
      <c r="M5571" s="2"/>
      <c r="N5571" s="2"/>
      <c r="O5571" s="2"/>
      <c r="P5571" s="2"/>
      <c r="Q5571" s="2"/>
      <c r="R5571" s="2"/>
      <c r="S5571" s="2"/>
      <c r="T5571" s="2"/>
      <c r="U5571" s="2"/>
      <c r="V5571" s="2"/>
    </row>
    <row r="5572" spans="1:22" s="127" customFormat="1" x14ac:dyDescent="0.25">
      <c r="A5572"/>
      <c r="B5572"/>
      <c r="C5572"/>
      <c r="D5572"/>
      <c r="E5572"/>
      <c r="F5572"/>
      <c r="G5572"/>
      <c r="H5572"/>
      <c r="I5572"/>
      <c r="J5572"/>
      <c r="K5572"/>
      <c r="L5572"/>
      <c r="M5572" s="2"/>
      <c r="N5572" s="2"/>
      <c r="O5572" s="2"/>
      <c r="P5572" s="2"/>
      <c r="Q5572" s="2"/>
      <c r="R5572" s="2"/>
      <c r="S5572" s="2"/>
      <c r="T5572" s="2"/>
      <c r="U5572" s="2"/>
      <c r="V5572" s="2"/>
    </row>
    <row r="5573" spans="1:22" s="127" customFormat="1" x14ac:dyDescent="0.25">
      <c r="A5573"/>
      <c r="B5573"/>
      <c r="C5573"/>
      <c r="D5573"/>
      <c r="E5573"/>
      <c r="F5573"/>
      <c r="G5573"/>
      <c r="H5573"/>
      <c r="I5573"/>
      <c r="J5573"/>
      <c r="K5573"/>
      <c r="L5573"/>
      <c r="M5573" s="2"/>
      <c r="N5573" s="2"/>
      <c r="O5573" s="2"/>
      <c r="P5573" s="2"/>
      <c r="Q5573" s="2"/>
      <c r="R5573" s="2"/>
      <c r="S5573" s="2"/>
      <c r="T5573" s="2"/>
      <c r="U5573" s="2"/>
      <c r="V5573" s="2"/>
    </row>
    <row r="5574" spans="1:22" s="127" customFormat="1" x14ac:dyDescent="0.25">
      <c r="A5574"/>
      <c r="B5574"/>
      <c r="C5574"/>
      <c r="D5574"/>
      <c r="E5574"/>
      <c r="F5574"/>
      <c r="G5574"/>
      <c r="H5574"/>
      <c r="I5574"/>
      <c r="J5574"/>
      <c r="K5574"/>
      <c r="L5574"/>
      <c r="M5574" s="2"/>
      <c r="N5574" s="2"/>
      <c r="O5574" s="2"/>
      <c r="P5574" s="2"/>
      <c r="Q5574" s="2"/>
      <c r="R5574" s="2"/>
      <c r="S5574" s="2"/>
      <c r="T5574" s="2"/>
      <c r="U5574" s="2"/>
      <c r="V5574" s="2"/>
    </row>
    <row r="5575" spans="1:22" s="127" customFormat="1" x14ac:dyDescent="0.25">
      <c r="A5575"/>
      <c r="B5575"/>
      <c r="C5575"/>
      <c r="D5575"/>
      <c r="E5575"/>
      <c r="F5575"/>
      <c r="G5575"/>
      <c r="H5575"/>
      <c r="I5575"/>
      <c r="J5575"/>
      <c r="K5575"/>
      <c r="L5575"/>
      <c r="M5575" s="2"/>
      <c r="N5575" s="2"/>
      <c r="O5575" s="2"/>
      <c r="P5575" s="2"/>
      <c r="Q5575" s="2"/>
      <c r="R5575" s="2"/>
      <c r="S5575" s="2"/>
      <c r="T5575" s="2"/>
      <c r="U5575" s="2"/>
      <c r="V5575" s="2"/>
    </row>
    <row r="5576" spans="1:22" s="127" customFormat="1" x14ac:dyDescent="0.25">
      <c r="A5576"/>
      <c r="B5576"/>
      <c r="C5576"/>
      <c r="D5576"/>
      <c r="E5576"/>
      <c r="F5576"/>
      <c r="G5576"/>
      <c r="H5576"/>
      <c r="I5576"/>
      <c r="J5576"/>
      <c r="K5576"/>
      <c r="L5576"/>
      <c r="M5576" s="2"/>
      <c r="N5576" s="2"/>
      <c r="O5576" s="2"/>
      <c r="P5576" s="2"/>
      <c r="Q5576" s="2"/>
      <c r="R5576" s="2"/>
      <c r="S5576" s="2"/>
      <c r="T5576" s="2"/>
      <c r="U5576" s="2"/>
      <c r="V5576" s="2"/>
    </row>
    <row r="5577" spans="1:22" s="127" customFormat="1" x14ac:dyDescent="0.25">
      <c r="A5577"/>
      <c r="B5577"/>
      <c r="C5577"/>
      <c r="D5577"/>
      <c r="E5577"/>
      <c r="F5577"/>
      <c r="G5577"/>
      <c r="H5577"/>
      <c r="I5577"/>
      <c r="J5577"/>
      <c r="K5577"/>
      <c r="L5577"/>
      <c r="M5577" s="2"/>
      <c r="N5577" s="2"/>
      <c r="O5577" s="2"/>
      <c r="P5577" s="2"/>
      <c r="Q5577" s="2"/>
      <c r="R5577" s="2"/>
      <c r="S5577" s="2"/>
      <c r="T5577" s="2"/>
      <c r="U5577" s="2"/>
      <c r="V5577" s="2"/>
    </row>
    <row r="5578" spans="1:22" s="127" customFormat="1" x14ac:dyDescent="0.25">
      <c r="A5578"/>
      <c r="B5578"/>
      <c r="C5578"/>
      <c r="D5578"/>
      <c r="E5578"/>
      <c r="F5578"/>
      <c r="G5578"/>
      <c r="H5578"/>
      <c r="I5578"/>
      <c r="J5578"/>
      <c r="K5578"/>
      <c r="L5578"/>
      <c r="M5578" s="2"/>
      <c r="N5578" s="2"/>
      <c r="O5578" s="2"/>
      <c r="P5578" s="2"/>
      <c r="Q5578" s="2"/>
      <c r="R5578" s="2"/>
      <c r="S5578" s="2"/>
      <c r="T5578" s="2"/>
      <c r="U5578" s="2"/>
      <c r="V5578" s="2"/>
    </row>
    <row r="5579" spans="1:22" s="127" customFormat="1" x14ac:dyDescent="0.25">
      <c r="A5579"/>
      <c r="B5579"/>
      <c r="C5579"/>
      <c r="D5579"/>
      <c r="E5579"/>
      <c r="F5579"/>
      <c r="G5579"/>
      <c r="H5579"/>
      <c r="I5579"/>
      <c r="J5579"/>
      <c r="K5579"/>
      <c r="L5579"/>
      <c r="M5579" s="2"/>
      <c r="N5579" s="2"/>
      <c r="O5579" s="2"/>
      <c r="P5579" s="2"/>
      <c r="Q5579" s="2"/>
      <c r="R5579" s="2"/>
      <c r="S5579" s="2"/>
      <c r="T5579" s="2"/>
      <c r="U5579" s="2"/>
      <c r="V5579" s="2"/>
    </row>
    <row r="5580" spans="1:22" s="127" customFormat="1" x14ac:dyDescent="0.25">
      <c r="A5580"/>
      <c r="B5580"/>
      <c r="C5580"/>
      <c r="D5580"/>
      <c r="E5580"/>
      <c r="F5580"/>
      <c r="G5580"/>
      <c r="H5580"/>
      <c r="I5580"/>
      <c r="J5580"/>
      <c r="K5580"/>
      <c r="L5580"/>
      <c r="M5580" s="2"/>
      <c r="N5580" s="2"/>
      <c r="O5580" s="2"/>
      <c r="P5580" s="2"/>
      <c r="Q5580" s="2"/>
      <c r="R5580" s="2"/>
      <c r="S5580" s="2"/>
      <c r="T5580" s="2"/>
      <c r="U5580" s="2"/>
      <c r="V5580" s="2"/>
    </row>
    <row r="5581" spans="1:22" s="127" customFormat="1" x14ac:dyDescent="0.25">
      <c r="A5581"/>
      <c r="B5581"/>
      <c r="C5581"/>
      <c r="D5581"/>
      <c r="E5581"/>
      <c r="F5581"/>
      <c r="G5581"/>
      <c r="H5581"/>
      <c r="I5581"/>
      <c r="J5581"/>
      <c r="K5581"/>
      <c r="L5581"/>
      <c r="M5581" s="2"/>
      <c r="N5581" s="2"/>
      <c r="O5581" s="2"/>
      <c r="P5581" s="2"/>
      <c r="Q5581" s="2"/>
      <c r="R5581" s="2"/>
      <c r="S5581" s="2"/>
      <c r="T5581" s="2"/>
      <c r="U5581" s="2"/>
      <c r="V5581" s="2"/>
    </row>
    <row r="5582" spans="1:22" s="127" customFormat="1" x14ac:dyDescent="0.25">
      <c r="A5582"/>
      <c r="B5582"/>
      <c r="C5582"/>
      <c r="D5582"/>
      <c r="E5582"/>
      <c r="F5582"/>
      <c r="G5582"/>
      <c r="H5582"/>
      <c r="I5582"/>
      <c r="J5582"/>
      <c r="K5582"/>
      <c r="L5582"/>
      <c r="M5582" s="2"/>
      <c r="N5582" s="2"/>
      <c r="O5582" s="2"/>
      <c r="P5582" s="2"/>
      <c r="Q5582" s="2"/>
      <c r="R5582" s="2"/>
      <c r="S5582" s="2"/>
      <c r="T5582" s="2"/>
      <c r="U5582" s="2"/>
      <c r="V5582" s="2"/>
    </row>
    <row r="5583" spans="1:22" s="127" customFormat="1" x14ac:dyDescent="0.25">
      <c r="A5583"/>
      <c r="B5583"/>
      <c r="C5583"/>
      <c r="D5583"/>
      <c r="E5583"/>
      <c r="F5583"/>
      <c r="G5583"/>
      <c r="H5583"/>
      <c r="I5583"/>
      <c r="J5583"/>
      <c r="K5583"/>
      <c r="L5583"/>
      <c r="M5583" s="2"/>
      <c r="N5583" s="2"/>
      <c r="O5583" s="2"/>
      <c r="P5583" s="2"/>
      <c r="Q5583" s="2"/>
      <c r="R5583" s="2"/>
      <c r="S5583" s="2"/>
      <c r="T5583" s="2"/>
      <c r="U5583" s="2"/>
      <c r="V5583" s="2"/>
    </row>
    <row r="5584" spans="1:22" s="127" customFormat="1" x14ac:dyDescent="0.25">
      <c r="A5584"/>
      <c r="B5584"/>
      <c r="C5584"/>
      <c r="D5584"/>
      <c r="E5584"/>
      <c r="F5584"/>
      <c r="G5584"/>
      <c r="H5584"/>
      <c r="I5584"/>
      <c r="J5584"/>
      <c r="K5584"/>
      <c r="L5584"/>
      <c r="M5584" s="2"/>
      <c r="N5584" s="2"/>
      <c r="O5584" s="2"/>
      <c r="P5584" s="2"/>
      <c r="Q5584" s="2"/>
      <c r="R5584" s="2"/>
      <c r="S5584" s="2"/>
      <c r="T5584" s="2"/>
      <c r="U5584" s="2"/>
      <c r="V5584" s="2"/>
    </row>
    <row r="5585" spans="1:22" s="127" customFormat="1" x14ac:dyDescent="0.25">
      <c r="A5585"/>
      <c r="B5585"/>
      <c r="C5585"/>
      <c r="D5585"/>
      <c r="E5585"/>
      <c r="F5585"/>
      <c r="G5585"/>
      <c r="H5585"/>
      <c r="I5585"/>
      <c r="J5585"/>
      <c r="K5585"/>
      <c r="L5585"/>
      <c r="M5585" s="2"/>
      <c r="N5585" s="2"/>
      <c r="O5585" s="2"/>
      <c r="P5585" s="2"/>
      <c r="Q5585" s="2"/>
      <c r="R5585" s="2"/>
      <c r="S5585" s="2"/>
      <c r="T5585" s="2"/>
      <c r="U5585" s="2"/>
      <c r="V5585" s="2"/>
    </row>
    <row r="5586" spans="1:22" s="127" customFormat="1" x14ac:dyDescent="0.25">
      <c r="A5586"/>
      <c r="B5586"/>
      <c r="C5586"/>
      <c r="D5586"/>
      <c r="E5586"/>
      <c r="F5586"/>
      <c r="G5586"/>
      <c r="H5586"/>
      <c r="I5586"/>
      <c r="J5586"/>
      <c r="K5586"/>
      <c r="L5586"/>
      <c r="M5586" s="2"/>
      <c r="N5586" s="2"/>
      <c r="O5586" s="2"/>
      <c r="P5586" s="2"/>
      <c r="Q5586" s="2"/>
      <c r="R5586" s="2"/>
      <c r="S5586" s="2"/>
      <c r="T5586" s="2"/>
      <c r="U5586" s="2"/>
      <c r="V5586" s="2"/>
    </row>
    <row r="5587" spans="1:22" s="127" customFormat="1" x14ac:dyDescent="0.25">
      <c r="A5587"/>
      <c r="B5587"/>
      <c r="C5587"/>
      <c r="D5587"/>
      <c r="E5587"/>
      <c r="F5587"/>
      <c r="G5587"/>
      <c r="H5587"/>
      <c r="I5587"/>
      <c r="J5587"/>
      <c r="K5587"/>
      <c r="L5587"/>
      <c r="M5587" s="2"/>
      <c r="N5587" s="2"/>
      <c r="O5587" s="2"/>
      <c r="P5587" s="2"/>
      <c r="Q5587" s="2"/>
      <c r="R5587" s="2"/>
      <c r="S5587" s="2"/>
      <c r="T5587" s="2"/>
      <c r="U5587" s="2"/>
      <c r="V5587" s="2"/>
    </row>
    <row r="5588" spans="1:22" s="127" customFormat="1" x14ac:dyDescent="0.25">
      <c r="A5588"/>
      <c r="B5588"/>
      <c r="C5588"/>
      <c r="D5588"/>
      <c r="E5588"/>
      <c r="F5588"/>
      <c r="G5588"/>
      <c r="H5588"/>
      <c r="I5588"/>
      <c r="J5588"/>
      <c r="K5588"/>
      <c r="L5588"/>
      <c r="M5588" s="2"/>
      <c r="N5588" s="2"/>
      <c r="O5588" s="2"/>
      <c r="P5588" s="2"/>
      <c r="Q5588" s="2"/>
      <c r="R5588" s="2"/>
      <c r="S5588" s="2"/>
      <c r="T5588" s="2"/>
      <c r="U5588" s="2"/>
      <c r="V5588" s="2"/>
    </row>
    <row r="5589" spans="1:22" s="127" customFormat="1" x14ac:dyDescent="0.25">
      <c r="A5589"/>
      <c r="B5589"/>
      <c r="C5589"/>
      <c r="D5589"/>
      <c r="E5589"/>
      <c r="F5589"/>
      <c r="G5589"/>
      <c r="H5589"/>
      <c r="I5589"/>
      <c r="J5589"/>
      <c r="K5589"/>
      <c r="L5589"/>
      <c r="M5589" s="2"/>
      <c r="N5589" s="2"/>
      <c r="O5589" s="2"/>
      <c r="P5589" s="2"/>
      <c r="Q5589" s="2"/>
      <c r="R5589" s="2"/>
      <c r="S5589" s="2"/>
      <c r="T5589" s="2"/>
      <c r="U5589" s="2"/>
      <c r="V5589" s="2"/>
    </row>
    <row r="5590" spans="1:22" s="127" customFormat="1" x14ac:dyDescent="0.25">
      <c r="A5590"/>
      <c r="B5590"/>
      <c r="C5590"/>
      <c r="D5590"/>
      <c r="E5590"/>
      <c r="F5590"/>
      <c r="G5590"/>
      <c r="H5590"/>
      <c r="I5590"/>
      <c r="J5590"/>
      <c r="K5590"/>
      <c r="L5590"/>
      <c r="M5590" s="2"/>
      <c r="N5590" s="2"/>
      <c r="O5590" s="2"/>
      <c r="P5590" s="2"/>
      <c r="Q5590" s="2"/>
      <c r="R5590" s="2"/>
      <c r="S5590" s="2"/>
      <c r="T5590" s="2"/>
      <c r="U5590" s="2"/>
      <c r="V5590" s="2"/>
    </row>
    <row r="5591" spans="1:22" s="127" customFormat="1" x14ac:dyDescent="0.25">
      <c r="A5591"/>
      <c r="B5591"/>
      <c r="C5591"/>
      <c r="D5591"/>
      <c r="E5591"/>
      <c r="F5591"/>
      <c r="G5591"/>
      <c r="H5591"/>
      <c r="I5591"/>
      <c r="J5591"/>
      <c r="K5591"/>
      <c r="L5591"/>
      <c r="M5591" s="2"/>
      <c r="N5591" s="2"/>
      <c r="O5591" s="2"/>
      <c r="P5591" s="2"/>
      <c r="Q5591" s="2"/>
      <c r="R5591" s="2"/>
      <c r="S5591" s="2"/>
      <c r="T5591" s="2"/>
      <c r="U5591" s="2"/>
      <c r="V5591" s="2"/>
    </row>
    <row r="5592" spans="1:22" s="127" customFormat="1" x14ac:dyDescent="0.25">
      <c r="A5592"/>
      <c r="B5592"/>
      <c r="C5592"/>
      <c r="D5592"/>
      <c r="E5592"/>
      <c r="F5592"/>
      <c r="G5592"/>
      <c r="H5592"/>
      <c r="I5592"/>
      <c r="J5592"/>
      <c r="K5592"/>
      <c r="L5592"/>
      <c r="M5592" s="2"/>
      <c r="N5592" s="2"/>
      <c r="O5592" s="2"/>
      <c r="P5592" s="2"/>
      <c r="Q5592" s="2"/>
      <c r="R5592" s="2"/>
      <c r="S5592" s="2"/>
      <c r="T5592" s="2"/>
      <c r="U5592" s="2"/>
      <c r="V5592" s="2"/>
    </row>
    <row r="5593" spans="1:22" s="127" customFormat="1" x14ac:dyDescent="0.25">
      <c r="A5593"/>
      <c r="B5593"/>
      <c r="C5593"/>
      <c r="D5593"/>
      <c r="E5593"/>
      <c r="F5593"/>
      <c r="G5593"/>
      <c r="H5593"/>
      <c r="I5593"/>
      <c r="J5593"/>
      <c r="K5593"/>
      <c r="L5593"/>
      <c r="M5593" s="2"/>
      <c r="N5593" s="2"/>
      <c r="O5593" s="2"/>
      <c r="P5593" s="2"/>
      <c r="Q5593" s="2"/>
      <c r="R5593" s="2"/>
      <c r="S5593" s="2"/>
      <c r="T5593" s="2"/>
      <c r="U5593" s="2"/>
      <c r="V5593" s="2"/>
    </row>
    <row r="5594" spans="1:22" s="127" customFormat="1" x14ac:dyDescent="0.25">
      <c r="A5594"/>
      <c r="B5594"/>
      <c r="C5594"/>
      <c r="D5594"/>
      <c r="E5594"/>
      <c r="F5594"/>
      <c r="G5594"/>
      <c r="H5594"/>
      <c r="I5594"/>
      <c r="J5594"/>
      <c r="K5594"/>
      <c r="L5594"/>
      <c r="M5594" s="2"/>
      <c r="N5594" s="2"/>
      <c r="O5594" s="2"/>
      <c r="P5594" s="2"/>
      <c r="Q5594" s="2"/>
      <c r="R5594" s="2"/>
      <c r="S5594" s="2"/>
      <c r="T5594" s="2"/>
      <c r="U5594" s="2"/>
      <c r="V5594" s="2"/>
    </row>
    <row r="5595" spans="1:22" s="127" customFormat="1" x14ac:dyDescent="0.25">
      <c r="A5595"/>
      <c r="B5595"/>
      <c r="C5595"/>
      <c r="D5595"/>
      <c r="E5595"/>
      <c r="F5595"/>
      <c r="G5595"/>
      <c r="H5595"/>
      <c r="I5595"/>
      <c r="J5595"/>
      <c r="K5595"/>
      <c r="L5595"/>
      <c r="M5595" s="2"/>
      <c r="N5595" s="2"/>
      <c r="O5595" s="2"/>
      <c r="P5595" s="2"/>
      <c r="Q5595" s="2"/>
      <c r="R5595" s="2"/>
      <c r="S5595" s="2"/>
      <c r="T5595" s="2"/>
      <c r="U5595" s="2"/>
      <c r="V5595" s="2"/>
    </row>
    <row r="5596" spans="1:22" s="127" customFormat="1" x14ac:dyDescent="0.25">
      <c r="A5596"/>
      <c r="B5596"/>
      <c r="C5596"/>
      <c r="D5596"/>
      <c r="E5596"/>
      <c r="F5596"/>
      <c r="G5596"/>
      <c r="H5596"/>
      <c r="I5596"/>
      <c r="J5596"/>
      <c r="K5596"/>
      <c r="L5596"/>
      <c r="M5596" s="2"/>
      <c r="N5596" s="2"/>
      <c r="O5596" s="2"/>
      <c r="P5596" s="2"/>
      <c r="Q5596" s="2"/>
      <c r="R5596" s="2"/>
      <c r="S5596" s="2"/>
      <c r="T5596" s="2"/>
      <c r="U5596" s="2"/>
      <c r="V5596" s="2"/>
    </row>
    <row r="5597" spans="1:22" s="127" customFormat="1" x14ac:dyDescent="0.25">
      <c r="A5597"/>
      <c r="B5597"/>
      <c r="C5597"/>
      <c r="D5597"/>
      <c r="E5597"/>
      <c r="F5597"/>
      <c r="G5597"/>
      <c r="H5597"/>
      <c r="I5597"/>
      <c r="J5597"/>
      <c r="K5597"/>
      <c r="L5597"/>
      <c r="M5597" s="2"/>
      <c r="N5597" s="2"/>
      <c r="O5597" s="2"/>
      <c r="P5597" s="2"/>
      <c r="Q5597" s="2"/>
      <c r="R5597" s="2"/>
      <c r="S5597" s="2"/>
      <c r="T5597" s="2"/>
      <c r="U5597" s="2"/>
      <c r="V5597" s="2"/>
    </row>
    <row r="5598" spans="1:22" s="127" customFormat="1" x14ac:dyDescent="0.25">
      <c r="A5598"/>
      <c r="B5598"/>
      <c r="C5598"/>
      <c r="D5598"/>
      <c r="E5598"/>
      <c r="F5598"/>
      <c r="G5598"/>
      <c r="H5598"/>
      <c r="I5598"/>
      <c r="J5598"/>
      <c r="K5598"/>
      <c r="L5598"/>
      <c r="M5598" s="2"/>
      <c r="N5598" s="2"/>
      <c r="O5598" s="2"/>
      <c r="P5598" s="2"/>
      <c r="Q5598" s="2"/>
      <c r="R5598" s="2"/>
      <c r="S5598" s="2"/>
      <c r="T5598" s="2"/>
      <c r="U5598" s="2"/>
      <c r="V5598" s="2"/>
    </row>
    <row r="5599" spans="1:22" s="127" customFormat="1" x14ac:dyDescent="0.25">
      <c r="A5599"/>
      <c r="B5599"/>
      <c r="C5599"/>
      <c r="D5599"/>
      <c r="E5599"/>
      <c r="F5599"/>
      <c r="G5599"/>
      <c r="H5599"/>
      <c r="I5599"/>
      <c r="J5599"/>
      <c r="K5599"/>
      <c r="L5599"/>
      <c r="M5599" s="2"/>
      <c r="N5599" s="2"/>
      <c r="O5599" s="2"/>
      <c r="P5599" s="2"/>
      <c r="Q5599" s="2"/>
      <c r="R5599" s="2"/>
      <c r="S5599" s="2"/>
      <c r="T5599" s="2"/>
      <c r="U5599" s="2"/>
      <c r="V5599" s="2"/>
    </row>
    <row r="5600" spans="1:22" s="127" customFormat="1" x14ac:dyDescent="0.25">
      <c r="A5600"/>
      <c r="B5600"/>
      <c r="C5600"/>
      <c r="D5600"/>
      <c r="E5600"/>
      <c r="F5600"/>
      <c r="G5600"/>
      <c r="H5600"/>
      <c r="I5600"/>
      <c r="J5600"/>
      <c r="K5600"/>
      <c r="L5600"/>
      <c r="M5600" s="2"/>
      <c r="N5600" s="2"/>
      <c r="O5600" s="2"/>
      <c r="P5600" s="2"/>
      <c r="Q5600" s="2"/>
      <c r="R5600" s="2"/>
      <c r="S5600" s="2"/>
      <c r="T5600" s="2"/>
      <c r="U5600" s="2"/>
      <c r="V5600" s="2"/>
    </row>
    <row r="5601" spans="1:22" s="127" customFormat="1" x14ac:dyDescent="0.25">
      <c r="A5601"/>
      <c r="B5601"/>
      <c r="C5601"/>
      <c r="D5601"/>
      <c r="E5601"/>
      <c r="F5601"/>
      <c r="G5601"/>
      <c r="H5601"/>
      <c r="I5601"/>
      <c r="J5601"/>
      <c r="K5601"/>
      <c r="L5601"/>
      <c r="M5601" s="2"/>
      <c r="N5601" s="2"/>
      <c r="O5601" s="2"/>
      <c r="P5601" s="2"/>
      <c r="Q5601" s="2"/>
      <c r="R5601" s="2"/>
      <c r="S5601" s="2"/>
      <c r="T5601" s="2"/>
      <c r="U5601" s="2"/>
      <c r="V5601" s="2"/>
    </row>
    <row r="5602" spans="1:22" s="127" customFormat="1" x14ac:dyDescent="0.25">
      <c r="A5602"/>
      <c r="B5602"/>
      <c r="C5602"/>
      <c r="D5602"/>
      <c r="E5602"/>
      <c r="F5602"/>
      <c r="G5602"/>
      <c r="H5602"/>
      <c r="I5602"/>
      <c r="J5602"/>
      <c r="K5602"/>
      <c r="L5602"/>
      <c r="M5602" s="2"/>
      <c r="N5602" s="2"/>
      <c r="O5602" s="2"/>
      <c r="P5602" s="2"/>
      <c r="Q5602" s="2"/>
      <c r="R5602" s="2"/>
      <c r="S5602" s="2"/>
      <c r="T5602" s="2"/>
      <c r="U5602" s="2"/>
      <c r="V5602" s="2"/>
    </row>
    <row r="5603" spans="1:22" s="127" customFormat="1" x14ac:dyDescent="0.25">
      <c r="A5603"/>
      <c r="B5603"/>
      <c r="C5603"/>
      <c r="D5603"/>
      <c r="E5603"/>
      <c r="F5603"/>
      <c r="G5603"/>
      <c r="H5603"/>
      <c r="I5603"/>
      <c r="J5603"/>
      <c r="K5603"/>
      <c r="L5603"/>
      <c r="M5603" s="2"/>
      <c r="N5603" s="2"/>
      <c r="O5603" s="2"/>
      <c r="P5603" s="2"/>
      <c r="Q5603" s="2"/>
      <c r="R5603" s="2"/>
      <c r="S5603" s="2"/>
      <c r="T5603" s="2"/>
      <c r="U5603" s="2"/>
      <c r="V5603" s="2"/>
    </row>
    <row r="5604" spans="1:22" s="127" customFormat="1" x14ac:dyDescent="0.25">
      <c r="A5604"/>
      <c r="B5604"/>
      <c r="C5604"/>
      <c r="D5604"/>
      <c r="E5604"/>
      <c r="F5604"/>
      <c r="G5604"/>
      <c r="H5604"/>
      <c r="I5604"/>
      <c r="J5604"/>
      <c r="K5604"/>
      <c r="L5604"/>
      <c r="M5604" s="2"/>
      <c r="N5604" s="2"/>
      <c r="O5604" s="2"/>
      <c r="P5604" s="2"/>
      <c r="Q5604" s="2"/>
      <c r="R5604" s="2"/>
      <c r="S5604" s="2"/>
      <c r="T5604" s="2"/>
      <c r="U5604" s="2"/>
      <c r="V5604" s="2"/>
    </row>
    <row r="5605" spans="1:22" s="127" customFormat="1" x14ac:dyDescent="0.25">
      <c r="A5605"/>
      <c r="B5605"/>
      <c r="C5605"/>
      <c r="D5605"/>
      <c r="E5605"/>
      <c r="F5605"/>
      <c r="G5605"/>
      <c r="H5605"/>
      <c r="I5605"/>
      <c r="J5605"/>
      <c r="K5605"/>
      <c r="L5605"/>
      <c r="M5605" s="2"/>
      <c r="N5605" s="2"/>
      <c r="O5605" s="2"/>
      <c r="P5605" s="2"/>
      <c r="Q5605" s="2"/>
      <c r="R5605" s="2"/>
      <c r="S5605" s="2"/>
      <c r="T5605" s="2"/>
      <c r="U5605" s="2"/>
      <c r="V5605" s="2"/>
    </row>
    <row r="5606" spans="1:22" s="127" customFormat="1" x14ac:dyDescent="0.25">
      <c r="A5606"/>
      <c r="B5606"/>
      <c r="C5606"/>
      <c r="D5606"/>
      <c r="E5606"/>
      <c r="F5606"/>
      <c r="G5606"/>
      <c r="H5606"/>
      <c r="I5606"/>
      <c r="J5606"/>
      <c r="K5606"/>
      <c r="L5606"/>
      <c r="M5606" s="2"/>
      <c r="N5606" s="2"/>
      <c r="O5606" s="2"/>
      <c r="P5606" s="2"/>
      <c r="Q5606" s="2"/>
      <c r="R5606" s="2"/>
      <c r="S5606" s="2"/>
      <c r="T5606" s="2"/>
      <c r="U5606" s="2"/>
      <c r="V5606" s="2"/>
    </row>
    <row r="5607" spans="1:22" s="127" customFormat="1" x14ac:dyDescent="0.25">
      <c r="A5607"/>
      <c r="B5607"/>
      <c r="C5607"/>
      <c r="D5607"/>
      <c r="E5607"/>
      <c r="F5607"/>
      <c r="G5607"/>
      <c r="H5607"/>
      <c r="I5607"/>
      <c r="J5607"/>
      <c r="K5607"/>
      <c r="L5607"/>
      <c r="M5607" s="2"/>
      <c r="N5607" s="2"/>
      <c r="O5607" s="2"/>
      <c r="P5607" s="2"/>
      <c r="Q5607" s="2"/>
      <c r="R5607" s="2"/>
      <c r="S5607" s="2"/>
      <c r="T5607" s="2"/>
      <c r="U5607" s="2"/>
      <c r="V5607" s="2"/>
    </row>
    <row r="5608" spans="1:22" s="127" customFormat="1" x14ac:dyDescent="0.25">
      <c r="A5608"/>
      <c r="B5608"/>
      <c r="C5608"/>
      <c r="D5608"/>
      <c r="E5608"/>
      <c r="F5608"/>
      <c r="G5608"/>
      <c r="H5608"/>
      <c r="I5608"/>
      <c r="J5608"/>
      <c r="K5608"/>
      <c r="L5608"/>
      <c r="M5608" s="2"/>
      <c r="N5608" s="2"/>
      <c r="O5608" s="2"/>
      <c r="P5608" s="2"/>
      <c r="Q5608" s="2"/>
      <c r="R5608" s="2"/>
      <c r="S5608" s="2"/>
      <c r="T5608" s="2"/>
      <c r="U5608" s="2"/>
      <c r="V5608" s="2"/>
    </row>
    <row r="5609" spans="1:22" s="127" customFormat="1" x14ac:dyDescent="0.25">
      <c r="A5609"/>
      <c r="B5609"/>
      <c r="C5609"/>
      <c r="D5609"/>
      <c r="E5609"/>
      <c r="F5609"/>
      <c r="G5609"/>
      <c r="H5609"/>
      <c r="I5609"/>
      <c r="J5609"/>
      <c r="K5609"/>
      <c r="L5609"/>
      <c r="M5609" s="2"/>
      <c r="N5609" s="2"/>
      <c r="O5609" s="2"/>
      <c r="P5609" s="2"/>
      <c r="Q5609" s="2"/>
      <c r="R5609" s="2"/>
      <c r="S5609" s="2"/>
      <c r="T5609" s="2"/>
      <c r="U5609" s="2"/>
      <c r="V5609" s="2"/>
    </row>
    <row r="5610" spans="1:22" s="127" customFormat="1" x14ac:dyDescent="0.25">
      <c r="A5610"/>
      <c r="B5610"/>
      <c r="C5610"/>
      <c r="D5610"/>
      <c r="E5610"/>
      <c r="F5610"/>
      <c r="G5610"/>
      <c r="H5610"/>
      <c r="I5610"/>
      <c r="J5610"/>
      <c r="K5610"/>
      <c r="L5610"/>
      <c r="M5610" s="2"/>
      <c r="N5610" s="2"/>
      <c r="O5610" s="2"/>
      <c r="P5610" s="2"/>
      <c r="Q5610" s="2"/>
      <c r="R5610" s="2"/>
      <c r="S5610" s="2"/>
      <c r="T5610" s="2"/>
      <c r="U5610" s="2"/>
      <c r="V5610" s="2"/>
    </row>
    <row r="5611" spans="1:22" s="127" customFormat="1" x14ac:dyDescent="0.25">
      <c r="A5611"/>
      <c r="B5611"/>
      <c r="C5611"/>
      <c r="D5611"/>
      <c r="E5611"/>
      <c r="F5611"/>
      <c r="G5611"/>
      <c r="H5611"/>
      <c r="I5611"/>
      <c r="J5611"/>
      <c r="K5611"/>
      <c r="L5611"/>
      <c r="M5611" s="2"/>
      <c r="N5611" s="2"/>
      <c r="O5611" s="2"/>
      <c r="P5611" s="2"/>
      <c r="Q5611" s="2"/>
      <c r="R5611" s="2"/>
      <c r="S5611" s="2"/>
      <c r="T5611" s="2"/>
      <c r="U5611" s="2"/>
      <c r="V5611" s="2"/>
    </row>
    <row r="5612" spans="1:22" s="127" customFormat="1" x14ac:dyDescent="0.25">
      <c r="A5612"/>
      <c r="B5612"/>
      <c r="C5612"/>
      <c r="D5612"/>
      <c r="E5612"/>
      <c r="F5612"/>
      <c r="G5612"/>
      <c r="H5612"/>
      <c r="I5612"/>
      <c r="J5612"/>
      <c r="K5612"/>
      <c r="L5612"/>
      <c r="M5612" s="2"/>
      <c r="N5612" s="2"/>
      <c r="O5612" s="2"/>
      <c r="P5612" s="2"/>
      <c r="Q5612" s="2"/>
      <c r="R5612" s="2"/>
      <c r="S5612" s="2"/>
      <c r="T5612" s="2"/>
      <c r="U5612" s="2"/>
      <c r="V5612" s="2"/>
    </row>
    <row r="5613" spans="1:22" s="127" customFormat="1" x14ac:dyDescent="0.25">
      <c r="A5613"/>
      <c r="B5613"/>
      <c r="C5613"/>
      <c r="D5613"/>
      <c r="E5613"/>
      <c r="F5613"/>
      <c r="G5613"/>
      <c r="H5613"/>
      <c r="I5613"/>
      <c r="J5613"/>
      <c r="K5613"/>
      <c r="L5613"/>
      <c r="M5613" s="2"/>
      <c r="N5613" s="2"/>
      <c r="O5613" s="2"/>
      <c r="P5613" s="2"/>
      <c r="Q5613" s="2"/>
      <c r="R5613" s="2"/>
      <c r="S5613" s="2"/>
      <c r="T5613" s="2"/>
      <c r="U5613" s="2"/>
      <c r="V5613" s="2"/>
    </row>
    <row r="5614" spans="1:22" s="127" customFormat="1" x14ac:dyDescent="0.25">
      <c r="A5614"/>
      <c r="B5614"/>
      <c r="C5614"/>
      <c r="D5614"/>
      <c r="E5614"/>
      <c r="F5614"/>
      <c r="G5614"/>
      <c r="H5614"/>
      <c r="I5614"/>
      <c r="J5614"/>
      <c r="K5614"/>
      <c r="L5614"/>
      <c r="M5614" s="2"/>
      <c r="N5614" s="2"/>
      <c r="O5614" s="2"/>
      <c r="P5614" s="2"/>
      <c r="Q5614" s="2"/>
      <c r="R5614" s="2"/>
      <c r="S5614" s="2"/>
      <c r="T5614" s="2"/>
      <c r="U5614" s="2"/>
      <c r="V5614" s="2"/>
    </row>
    <row r="5615" spans="1:22" s="127" customFormat="1" x14ac:dyDescent="0.25">
      <c r="A5615"/>
      <c r="B5615"/>
      <c r="C5615"/>
      <c r="D5615"/>
      <c r="E5615"/>
      <c r="F5615"/>
      <c r="G5615"/>
      <c r="H5615"/>
      <c r="I5615"/>
      <c r="J5615"/>
      <c r="K5615"/>
      <c r="L5615"/>
      <c r="M5615" s="2"/>
      <c r="N5615" s="2"/>
      <c r="O5615" s="2"/>
      <c r="P5615" s="2"/>
      <c r="Q5615" s="2"/>
      <c r="R5615" s="2"/>
      <c r="S5615" s="2"/>
      <c r="T5615" s="2"/>
      <c r="U5615" s="2"/>
      <c r="V5615" s="2"/>
    </row>
    <row r="5616" spans="1:22" s="127" customFormat="1" x14ac:dyDescent="0.25">
      <c r="A5616"/>
      <c r="B5616"/>
      <c r="C5616"/>
      <c r="D5616"/>
      <c r="E5616"/>
      <c r="F5616"/>
      <c r="G5616"/>
      <c r="H5616"/>
      <c r="I5616"/>
      <c r="J5616"/>
      <c r="K5616"/>
      <c r="L5616"/>
      <c r="M5616" s="2"/>
      <c r="N5616" s="2"/>
      <c r="O5616" s="2"/>
      <c r="P5616" s="2"/>
      <c r="Q5616" s="2"/>
      <c r="R5616" s="2"/>
      <c r="S5616" s="2"/>
      <c r="T5616" s="2"/>
      <c r="U5616" s="2"/>
      <c r="V5616" s="2"/>
    </row>
    <row r="5617" spans="1:22" s="127" customFormat="1" x14ac:dyDescent="0.25">
      <c r="A5617"/>
      <c r="B5617"/>
      <c r="C5617"/>
      <c r="D5617"/>
      <c r="E5617"/>
      <c r="F5617"/>
      <c r="G5617"/>
      <c r="H5617"/>
      <c r="I5617"/>
      <c r="J5617"/>
      <c r="K5617"/>
      <c r="L5617"/>
      <c r="M5617" s="2"/>
      <c r="N5617" s="2"/>
      <c r="O5617" s="2"/>
      <c r="P5617" s="2"/>
      <c r="Q5617" s="2"/>
      <c r="R5617" s="2"/>
      <c r="S5617" s="2"/>
      <c r="T5617" s="2"/>
      <c r="U5617" s="2"/>
      <c r="V5617" s="2"/>
    </row>
    <row r="5618" spans="1:22" s="127" customFormat="1" x14ac:dyDescent="0.25">
      <c r="A5618"/>
      <c r="B5618"/>
      <c r="C5618"/>
      <c r="D5618"/>
      <c r="E5618"/>
      <c r="F5618"/>
      <c r="G5618"/>
      <c r="H5618"/>
      <c r="I5618"/>
      <c r="J5618"/>
      <c r="K5618"/>
      <c r="L5618"/>
      <c r="M5618" s="2"/>
      <c r="N5618" s="2"/>
      <c r="O5618" s="2"/>
      <c r="P5618" s="2"/>
      <c r="Q5618" s="2"/>
      <c r="R5618" s="2"/>
      <c r="S5618" s="2"/>
      <c r="T5618" s="2"/>
      <c r="U5618" s="2"/>
      <c r="V5618" s="2"/>
    </row>
    <row r="5619" spans="1:22" s="127" customFormat="1" x14ac:dyDescent="0.25">
      <c r="A5619"/>
      <c r="B5619"/>
      <c r="C5619"/>
      <c r="D5619"/>
      <c r="E5619"/>
      <c r="F5619"/>
      <c r="G5619"/>
      <c r="H5619"/>
      <c r="I5619"/>
      <c r="J5619"/>
      <c r="K5619"/>
      <c r="L5619"/>
      <c r="M5619" s="2"/>
      <c r="N5619" s="2"/>
      <c r="O5619" s="2"/>
      <c r="P5619" s="2"/>
      <c r="Q5619" s="2"/>
      <c r="R5619" s="2"/>
      <c r="S5619" s="2"/>
      <c r="T5619" s="2"/>
      <c r="U5619" s="2"/>
      <c r="V5619" s="2"/>
    </row>
    <row r="5620" spans="1:22" s="127" customFormat="1" x14ac:dyDescent="0.25">
      <c r="A5620"/>
      <c r="B5620"/>
      <c r="C5620"/>
      <c r="D5620"/>
      <c r="E5620"/>
      <c r="F5620"/>
      <c r="G5620"/>
      <c r="H5620"/>
      <c r="I5620"/>
      <c r="J5620"/>
      <c r="K5620"/>
      <c r="L5620"/>
      <c r="M5620" s="2"/>
      <c r="N5620" s="2"/>
      <c r="O5620" s="2"/>
      <c r="P5620" s="2"/>
      <c r="Q5620" s="2"/>
      <c r="R5620" s="2"/>
      <c r="S5620" s="2"/>
      <c r="T5620" s="2"/>
      <c r="U5620" s="2"/>
      <c r="V5620" s="2"/>
    </row>
    <row r="5621" spans="1:22" s="127" customFormat="1" x14ac:dyDescent="0.25">
      <c r="A5621"/>
      <c r="B5621"/>
      <c r="C5621"/>
      <c r="D5621"/>
      <c r="E5621"/>
      <c r="F5621"/>
      <c r="G5621"/>
      <c r="H5621"/>
      <c r="I5621"/>
      <c r="J5621"/>
      <c r="K5621"/>
      <c r="L5621"/>
      <c r="M5621" s="2"/>
      <c r="N5621" s="2"/>
      <c r="O5621" s="2"/>
      <c r="P5621" s="2"/>
      <c r="Q5621" s="2"/>
      <c r="R5621" s="2"/>
      <c r="S5621" s="2"/>
      <c r="T5621" s="2"/>
      <c r="U5621" s="2"/>
      <c r="V5621" s="2"/>
    </row>
    <row r="5622" spans="1:22" s="127" customFormat="1" x14ac:dyDescent="0.25">
      <c r="A5622"/>
      <c r="B5622"/>
      <c r="C5622"/>
      <c r="D5622"/>
      <c r="E5622"/>
      <c r="F5622"/>
      <c r="G5622"/>
      <c r="H5622"/>
      <c r="I5622"/>
      <c r="J5622"/>
      <c r="K5622"/>
      <c r="L5622"/>
      <c r="M5622" s="2"/>
      <c r="N5622" s="2"/>
      <c r="O5622" s="2"/>
      <c r="P5622" s="2"/>
      <c r="Q5622" s="2"/>
      <c r="R5622" s="2"/>
      <c r="S5622" s="2"/>
      <c r="T5622" s="2"/>
      <c r="U5622" s="2"/>
      <c r="V5622" s="2"/>
    </row>
    <row r="5623" spans="1:22" s="127" customFormat="1" x14ac:dyDescent="0.25">
      <c r="A5623"/>
      <c r="B5623"/>
      <c r="C5623"/>
      <c r="D5623"/>
      <c r="E5623"/>
      <c r="F5623"/>
      <c r="G5623"/>
      <c r="H5623"/>
      <c r="I5623"/>
      <c r="J5623"/>
      <c r="K5623"/>
      <c r="L5623"/>
      <c r="M5623" s="2"/>
      <c r="N5623" s="2"/>
      <c r="O5623" s="2"/>
      <c r="P5623" s="2"/>
      <c r="Q5623" s="2"/>
      <c r="R5623" s="2"/>
      <c r="S5623" s="2"/>
      <c r="T5623" s="2"/>
      <c r="U5623" s="2"/>
      <c r="V5623" s="2"/>
    </row>
    <row r="5624" spans="1:22" s="127" customFormat="1" x14ac:dyDescent="0.25">
      <c r="A5624"/>
      <c r="B5624"/>
      <c r="C5624"/>
      <c r="D5624"/>
      <c r="E5624"/>
      <c r="F5624"/>
      <c r="G5624"/>
      <c r="H5624"/>
      <c r="I5624"/>
      <c r="J5624"/>
      <c r="K5624"/>
      <c r="L5624"/>
      <c r="M5624" s="2"/>
      <c r="N5624" s="2"/>
      <c r="O5624" s="2"/>
      <c r="P5624" s="2"/>
      <c r="Q5624" s="2"/>
      <c r="R5624" s="2"/>
      <c r="S5624" s="2"/>
      <c r="T5624" s="2"/>
      <c r="U5624" s="2"/>
      <c r="V5624" s="2"/>
    </row>
    <row r="5625" spans="1:22" s="127" customFormat="1" x14ac:dyDescent="0.25">
      <c r="A5625"/>
      <c r="B5625"/>
      <c r="C5625"/>
      <c r="D5625"/>
      <c r="E5625"/>
      <c r="F5625"/>
      <c r="G5625"/>
      <c r="H5625"/>
      <c r="I5625"/>
      <c r="J5625"/>
      <c r="K5625"/>
      <c r="L5625"/>
      <c r="M5625" s="2"/>
      <c r="N5625" s="2"/>
      <c r="O5625" s="2"/>
      <c r="P5625" s="2"/>
      <c r="Q5625" s="2"/>
      <c r="R5625" s="2"/>
      <c r="S5625" s="2"/>
      <c r="T5625" s="2"/>
      <c r="U5625" s="2"/>
      <c r="V5625" s="2"/>
    </row>
    <row r="5626" spans="1:22" s="127" customFormat="1" x14ac:dyDescent="0.25">
      <c r="A5626"/>
      <c r="B5626"/>
      <c r="C5626"/>
      <c r="D5626"/>
      <c r="E5626"/>
      <c r="F5626"/>
      <c r="G5626"/>
      <c r="H5626"/>
      <c r="I5626"/>
      <c r="J5626"/>
      <c r="K5626"/>
      <c r="L5626"/>
      <c r="M5626" s="2"/>
      <c r="N5626" s="2"/>
      <c r="O5626" s="2"/>
      <c r="P5626" s="2"/>
      <c r="Q5626" s="2"/>
      <c r="R5626" s="2"/>
      <c r="S5626" s="2"/>
      <c r="T5626" s="2"/>
      <c r="U5626" s="2"/>
      <c r="V5626" s="2"/>
    </row>
    <row r="5627" spans="1:22" s="127" customFormat="1" x14ac:dyDescent="0.25">
      <c r="A5627"/>
      <c r="B5627"/>
      <c r="C5627"/>
      <c r="D5627"/>
      <c r="E5627"/>
      <c r="F5627"/>
      <c r="G5627"/>
      <c r="H5627"/>
      <c r="I5627"/>
      <c r="J5627"/>
      <c r="K5627"/>
      <c r="L5627"/>
      <c r="M5627" s="2"/>
      <c r="N5627" s="2"/>
      <c r="O5627" s="2"/>
      <c r="P5627" s="2"/>
      <c r="Q5627" s="2"/>
      <c r="R5627" s="2"/>
      <c r="S5627" s="2"/>
      <c r="T5627" s="2"/>
      <c r="U5627" s="2"/>
      <c r="V5627" s="2"/>
    </row>
    <row r="5628" spans="1:22" s="127" customFormat="1" x14ac:dyDescent="0.25">
      <c r="A5628"/>
      <c r="B5628"/>
      <c r="C5628"/>
      <c r="D5628"/>
      <c r="E5628"/>
      <c r="F5628"/>
      <c r="G5628"/>
      <c r="H5628"/>
      <c r="I5628"/>
      <c r="J5628"/>
      <c r="K5628"/>
      <c r="L5628"/>
      <c r="M5628" s="2"/>
      <c r="N5628" s="2"/>
      <c r="O5628" s="2"/>
      <c r="P5628" s="2"/>
      <c r="Q5628" s="2"/>
      <c r="R5628" s="2"/>
      <c r="S5628" s="2"/>
      <c r="T5628" s="2"/>
      <c r="U5628" s="2"/>
      <c r="V5628" s="2"/>
    </row>
    <row r="5629" spans="1:22" s="127" customFormat="1" x14ac:dyDescent="0.25">
      <c r="A5629"/>
      <c r="B5629"/>
      <c r="C5629"/>
      <c r="D5629"/>
      <c r="E5629"/>
      <c r="F5629"/>
      <c r="G5629"/>
      <c r="H5629"/>
      <c r="I5629"/>
      <c r="J5629"/>
      <c r="K5629"/>
      <c r="L5629"/>
      <c r="M5629" s="2"/>
      <c r="N5629" s="2"/>
      <c r="O5629" s="2"/>
      <c r="P5629" s="2"/>
      <c r="Q5629" s="2"/>
      <c r="R5629" s="2"/>
      <c r="S5629" s="2"/>
      <c r="T5629" s="2"/>
      <c r="U5629" s="2"/>
      <c r="V5629" s="2"/>
    </row>
    <row r="5630" spans="1:22" s="127" customFormat="1" x14ac:dyDescent="0.25">
      <c r="A5630"/>
      <c r="B5630"/>
      <c r="C5630"/>
      <c r="D5630"/>
      <c r="E5630"/>
      <c r="F5630"/>
      <c r="G5630"/>
      <c r="H5630"/>
      <c r="I5630"/>
      <c r="J5630"/>
      <c r="K5630"/>
      <c r="L5630"/>
      <c r="M5630" s="2"/>
      <c r="N5630" s="2"/>
      <c r="O5630" s="2"/>
      <c r="P5630" s="2"/>
      <c r="Q5630" s="2"/>
      <c r="R5630" s="2"/>
      <c r="S5630" s="2"/>
      <c r="T5630" s="2"/>
      <c r="U5630" s="2"/>
      <c r="V5630" s="2"/>
    </row>
    <row r="5631" spans="1:22" s="127" customFormat="1" x14ac:dyDescent="0.25">
      <c r="A5631"/>
      <c r="B5631"/>
      <c r="C5631"/>
      <c r="D5631"/>
      <c r="E5631"/>
      <c r="F5631"/>
      <c r="G5631"/>
      <c r="H5631"/>
      <c r="I5631"/>
      <c r="J5631"/>
      <c r="K5631"/>
      <c r="L5631"/>
      <c r="M5631" s="2"/>
      <c r="N5631" s="2"/>
      <c r="O5631" s="2"/>
      <c r="P5631" s="2"/>
      <c r="Q5631" s="2"/>
      <c r="R5631" s="2"/>
      <c r="S5631" s="2"/>
      <c r="T5631" s="2"/>
      <c r="U5631" s="2"/>
      <c r="V5631" s="2"/>
    </row>
    <row r="5632" spans="1:22" s="127" customFormat="1" x14ac:dyDescent="0.25">
      <c r="A5632"/>
      <c r="B5632"/>
      <c r="C5632"/>
      <c r="D5632"/>
      <c r="E5632"/>
      <c r="F5632"/>
      <c r="G5632"/>
      <c r="H5632"/>
      <c r="I5632"/>
      <c r="J5632"/>
      <c r="K5632"/>
      <c r="L5632"/>
      <c r="M5632" s="2"/>
      <c r="N5632" s="2"/>
      <c r="O5632" s="2"/>
      <c r="P5632" s="2"/>
      <c r="Q5632" s="2"/>
      <c r="R5632" s="2"/>
      <c r="S5632" s="2"/>
      <c r="T5632" s="2"/>
      <c r="U5632" s="2"/>
      <c r="V5632" s="2"/>
    </row>
    <row r="5633" spans="1:22" s="127" customFormat="1" x14ac:dyDescent="0.25">
      <c r="A5633"/>
      <c r="B5633"/>
      <c r="C5633"/>
      <c r="D5633"/>
      <c r="E5633"/>
      <c r="F5633"/>
      <c r="G5633"/>
      <c r="H5633"/>
      <c r="I5633"/>
      <c r="J5633"/>
      <c r="K5633"/>
      <c r="L5633"/>
      <c r="M5633" s="2"/>
      <c r="N5633" s="2"/>
      <c r="O5633" s="2"/>
      <c r="P5633" s="2"/>
      <c r="Q5633" s="2"/>
      <c r="R5633" s="2"/>
      <c r="S5633" s="2"/>
      <c r="T5633" s="2"/>
      <c r="U5633" s="2"/>
      <c r="V5633" s="2"/>
    </row>
    <row r="5634" spans="1:22" s="127" customFormat="1" x14ac:dyDescent="0.25">
      <c r="A5634"/>
      <c r="B5634"/>
      <c r="C5634"/>
      <c r="D5634"/>
      <c r="E5634"/>
      <c r="F5634"/>
      <c r="G5634"/>
      <c r="H5634"/>
      <c r="I5634"/>
      <c r="J5634"/>
      <c r="K5634"/>
      <c r="L5634"/>
      <c r="M5634" s="2"/>
      <c r="N5634" s="2"/>
      <c r="O5634" s="2"/>
      <c r="P5634" s="2"/>
      <c r="Q5634" s="2"/>
      <c r="R5634" s="2"/>
      <c r="S5634" s="2"/>
      <c r="T5634" s="2"/>
      <c r="U5634" s="2"/>
      <c r="V5634" s="2"/>
    </row>
    <row r="5635" spans="1:22" s="127" customFormat="1" x14ac:dyDescent="0.25">
      <c r="A5635"/>
      <c r="B5635"/>
      <c r="C5635"/>
      <c r="D5635"/>
      <c r="E5635"/>
      <c r="F5635"/>
      <c r="G5635"/>
      <c r="H5635"/>
      <c r="I5635"/>
      <c r="J5635"/>
      <c r="K5635"/>
      <c r="L5635"/>
      <c r="M5635" s="2"/>
      <c r="N5635" s="2"/>
      <c r="O5635" s="2"/>
      <c r="P5635" s="2"/>
      <c r="Q5635" s="2"/>
      <c r="R5635" s="2"/>
      <c r="S5635" s="2"/>
      <c r="T5635" s="2"/>
      <c r="U5635" s="2"/>
      <c r="V5635" s="2"/>
    </row>
    <row r="5636" spans="1:22" s="127" customFormat="1" x14ac:dyDescent="0.25">
      <c r="A5636"/>
      <c r="B5636"/>
      <c r="C5636"/>
      <c r="D5636"/>
      <c r="E5636"/>
      <c r="F5636"/>
      <c r="G5636"/>
      <c r="H5636"/>
      <c r="I5636"/>
      <c r="J5636"/>
      <c r="K5636"/>
      <c r="L5636"/>
      <c r="M5636" s="2"/>
      <c r="N5636" s="2"/>
      <c r="O5636" s="2"/>
      <c r="P5636" s="2"/>
      <c r="Q5636" s="2"/>
      <c r="R5636" s="2"/>
      <c r="S5636" s="2"/>
      <c r="T5636" s="2"/>
      <c r="U5636" s="2"/>
      <c r="V5636" s="2"/>
    </row>
    <row r="5637" spans="1:22" s="127" customFormat="1" x14ac:dyDescent="0.25">
      <c r="A5637"/>
      <c r="B5637"/>
      <c r="C5637"/>
      <c r="D5637"/>
      <c r="E5637"/>
      <c r="F5637"/>
      <c r="G5637"/>
      <c r="H5637"/>
      <c r="I5637"/>
      <c r="J5637"/>
      <c r="K5637"/>
      <c r="L5637"/>
      <c r="M5637" s="2"/>
      <c r="N5637" s="2"/>
      <c r="O5637" s="2"/>
      <c r="P5637" s="2"/>
      <c r="Q5637" s="2"/>
      <c r="R5637" s="2"/>
      <c r="S5637" s="2"/>
      <c r="T5637" s="2"/>
      <c r="U5637" s="2"/>
      <c r="V5637" s="2"/>
    </row>
    <row r="5638" spans="1:22" s="127" customFormat="1" x14ac:dyDescent="0.25">
      <c r="A5638"/>
      <c r="B5638"/>
      <c r="C5638"/>
      <c r="D5638"/>
      <c r="E5638"/>
      <c r="F5638"/>
      <c r="G5638"/>
      <c r="H5638"/>
      <c r="I5638"/>
      <c r="J5638"/>
      <c r="K5638"/>
      <c r="L5638"/>
      <c r="M5638" s="2"/>
      <c r="N5638" s="2"/>
      <c r="O5638" s="2"/>
      <c r="P5638" s="2"/>
      <c r="Q5638" s="2"/>
      <c r="R5638" s="2"/>
      <c r="S5638" s="2"/>
      <c r="T5638" s="2"/>
      <c r="U5638" s="2"/>
      <c r="V5638" s="2"/>
    </row>
    <row r="5639" spans="1:22" s="127" customFormat="1" x14ac:dyDescent="0.25">
      <c r="A5639"/>
      <c r="B5639"/>
      <c r="C5639"/>
      <c r="D5639"/>
      <c r="E5639"/>
      <c r="F5639"/>
      <c r="G5639"/>
      <c r="H5639"/>
      <c r="I5639"/>
      <c r="J5639"/>
      <c r="K5639"/>
      <c r="L5639"/>
      <c r="M5639" s="2"/>
      <c r="N5639" s="2"/>
      <c r="O5639" s="2"/>
      <c r="P5639" s="2"/>
      <c r="Q5639" s="2"/>
      <c r="R5639" s="2"/>
      <c r="S5639" s="2"/>
      <c r="T5639" s="2"/>
      <c r="U5639" s="2"/>
      <c r="V5639" s="2"/>
    </row>
    <row r="5640" spans="1:22" s="127" customFormat="1" x14ac:dyDescent="0.25">
      <c r="A5640"/>
      <c r="B5640"/>
      <c r="C5640"/>
      <c r="D5640"/>
      <c r="E5640"/>
      <c r="F5640"/>
      <c r="G5640"/>
      <c r="H5640"/>
      <c r="I5640"/>
      <c r="J5640"/>
      <c r="K5640"/>
      <c r="L5640"/>
      <c r="M5640" s="2"/>
      <c r="N5640" s="2"/>
      <c r="O5640" s="2"/>
      <c r="P5640" s="2"/>
      <c r="Q5640" s="2"/>
      <c r="R5640" s="2"/>
      <c r="S5640" s="2"/>
      <c r="T5640" s="2"/>
      <c r="U5640" s="2"/>
      <c r="V5640" s="2"/>
    </row>
    <row r="5641" spans="1:22" s="127" customFormat="1" x14ac:dyDescent="0.25">
      <c r="A5641"/>
      <c r="B5641"/>
      <c r="C5641"/>
      <c r="D5641"/>
      <c r="E5641"/>
      <c r="F5641"/>
      <c r="G5641"/>
      <c r="H5641"/>
      <c r="I5641"/>
      <c r="J5641"/>
      <c r="K5641"/>
      <c r="L5641"/>
      <c r="M5641" s="2"/>
      <c r="N5641" s="2"/>
      <c r="O5641" s="2"/>
      <c r="P5641" s="2"/>
      <c r="Q5641" s="2"/>
      <c r="R5641" s="2"/>
      <c r="S5641" s="2"/>
      <c r="T5641" s="2"/>
      <c r="U5641" s="2"/>
      <c r="V5641" s="2"/>
    </row>
    <row r="5642" spans="1:22" s="127" customFormat="1" x14ac:dyDescent="0.25">
      <c r="A5642"/>
      <c r="B5642"/>
      <c r="C5642"/>
      <c r="D5642"/>
      <c r="E5642"/>
      <c r="F5642"/>
      <c r="G5642"/>
      <c r="H5642"/>
      <c r="I5642"/>
      <c r="J5642"/>
      <c r="K5642"/>
      <c r="L5642"/>
      <c r="M5642" s="2"/>
      <c r="N5642" s="2"/>
      <c r="O5642" s="2"/>
      <c r="P5642" s="2"/>
      <c r="Q5642" s="2"/>
      <c r="R5642" s="2"/>
      <c r="S5642" s="2"/>
      <c r="T5642" s="2"/>
      <c r="U5642" s="2"/>
      <c r="V5642" s="2"/>
    </row>
    <row r="5643" spans="1:22" s="127" customFormat="1" x14ac:dyDescent="0.25">
      <c r="A5643"/>
      <c r="B5643"/>
      <c r="C5643"/>
      <c r="D5643"/>
      <c r="E5643"/>
      <c r="F5643"/>
      <c r="G5643"/>
      <c r="H5643"/>
      <c r="I5643"/>
      <c r="J5643"/>
      <c r="K5643"/>
      <c r="L5643"/>
      <c r="M5643" s="2"/>
      <c r="N5643" s="2"/>
      <c r="O5643" s="2"/>
      <c r="P5643" s="2"/>
      <c r="Q5643" s="2"/>
      <c r="R5643" s="2"/>
      <c r="S5643" s="2"/>
      <c r="T5643" s="2"/>
      <c r="U5643" s="2"/>
      <c r="V5643" s="2"/>
    </row>
    <row r="5644" spans="1:22" s="127" customFormat="1" x14ac:dyDescent="0.25">
      <c r="A5644"/>
      <c r="B5644"/>
      <c r="C5644"/>
      <c r="D5644"/>
      <c r="E5644"/>
      <c r="F5644"/>
      <c r="G5644"/>
      <c r="H5644"/>
      <c r="I5644"/>
      <c r="J5644"/>
      <c r="K5644"/>
      <c r="L5644"/>
      <c r="M5644" s="2"/>
      <c r="N5644" s="2"/>
      <c r="O5644" s="2"/>
      <c r="P5644" s="2"/>
      <c r="Q5644" s="2"/>
      <c r="R5644" s="2"/>
      <c r="S5644" s="2"/>
      <c r="T5644" s="2"/>
      <c r="U5644" s="2"/>
      <c r="V5644" s="2"/>
    </row>
    <row r="5645" spans="1:22" s="127" customFormat="1" x14ac:dyDescent="0.25">
      <c r="A5645"/>
      <c r="B5645"/>
      <c r="C5645"/>
      <c r="D5645"/>
      <c r="E5645"/>
      <c r="F5645"/>
      <c r="G5645"/>
      <c r="H5645"/>
      <c r="I5645"/>
      <c r="J5645"/>
      <c r="K5645"/>
      <c r="L5645"/>
      <c r="M5645" s="2"/>
      <c r="N5645" s="2"/>
      <c r="O5645" s="2"/>
      <c r="P5645" s="2"/>
      <c r="Q5645" s="2"/>
      <c r="R5645" s="2"/>
      <c r="S5645" s="2"/>
      <c r="T5645" s="2"/>
      <c r="U5645" s="2"/>
      <c r="V5645" s="2"/>
    </row>
    <row r="5646" spans="1:22" s="127" customFormat="1" x14ac:dyDescent="0.25">
      <c r="A5646"/>
      <c r="B5646"/>
      <c r="C5646"/>
      <c r="D5646"/>
      <c r="E5646"/>
      <c r="F5646"/>
      <c r="G5646"/>
      <c r="H5646"/>
      <c r="I5646"/>
      <c r="J5646"/>
      <c r="K5646"/>
      <c r="L5646"/>
      <c r="M5646" s="2"/>
      <c r="N5646" s="2"/>
      <c r="O5646" s="2"/>
      <c r="P5646" s="2"/>
      <c r="Q5646" s="2"/>
      <c r="R5646" s="2"/>
      <c r="S5646" s="2"/>
      <c r="T5646" s="2"/>
      <c r="U5646" s="2"/>
      <c r="V5646" s="2"/>
    </row>
    <row r="5647" spans="1:22" s="127" customFormat="1" x14ac:dyDescent="0.25">
      <c r="A5647"/>
      <c r="B5647"/>
      <c r="C5647"/>
      <c r="D5647"/>
      <c r="E5647"/>
      <c r="F5647"/>
      <c r="G5647"/>
      <c r="H5647"/>
      <c r="I5647"/>
      <c r="J5647"/>
      <c r="K5647"/>
      <c r="L5647"/>
      <c r="M5647" s="2"/>
      <c r="N5647" s="2"/>
      <c r="O5647" s="2"/>
      <c r="P5647" s="2"/>
      <c r="Q5647" s="2"/>
      <c r="R5647" s="2"/>
      <c r="S5647" s="2"/>
      <c r="T5647" s="2"/>
      <c r="U5647" s="2"/>
      <c r="V5647" s="2"/>
    </row>
    <row r="5648" spans="1:22" s="127" customFormat="1" x14ac:dyDescent="0.25">
      <c r="A5648"/>
      <c r="B5648"/>
      <c r="C5648"/>
      <c r="D5648"/>
      <c r="E5648"/>
      <c r="F5648"/>
      <c r="G5648"/>
      <c r="H5648"/>
      <c r="I5648"/>
      <c r="J5648"/>
      <c r="K5648"/>
      <c r="L5648"/>
      <c r="M5648" s="2"/>
      <c r="N5648" s="2"/>
      <c r="O5648" s="2"/>
      <c r="P5648" s="2"/>
      <c r="Q5648" s="2"/>
      <c r="R5648" s="2"/>
      <c r="S5648" s="2"/>
      <c r="T5648" s="2"/>
      <c r="U5648" s="2"/>
      <c r="V5648" s="2"/>
    </row>
    <row r="5649" spans="1:22" s="127" customFormat="1" x14ac:dyDescent="0.25">
      <c r="A5649"/>
      <c r="B5649"/>
      <c r="C5649"/>
      <c r="D5649"/>
      <c r="E5649"/>
      <c r="F5649"/>
      <c r="G5649"/>
      <c r="H5649"/>
      <c r="I5649"/>
      <c r="J5649"/>
      <c r="K5649"/>
      <c r="L5649"/>
      <c r="M5649" s="2"/>
      <c r="N5649" s="2"/>
      <c r="O5649" s="2"/>
      <c r="P5649" s="2"/>
      <c r="Q5649" s="2"/>
      <c r="R5649" s="2"/>
      <c r="S5649" s="2"/>
      <c r="T5649" s="2"/>
      <c r="U5649" s="2"/>
      <c r="V5649" s="2"/>
    </row>
    <row r="5650" spans="1:22" s="127" customFormat="1" x14ac:dyDescent="0.25">
      <c r="A5650"/>
      <c r="B5650"/>
      <c r="C5650"/>
      <c r="D5650"/>
      <c r="E5650"/>
      <c r="F5650"/>
      <c r="G5650"/>
      <c r="H5650"/>
      <c r="I5650"/>
      <c r="J5650"/>
      <c r="K5650"/>
      <c r="L5650"/>
      <c r="M5650" s="2"/>
      <c r="N5650" s="2"/>
      <c r="O5650" s="2"/>
      <c r="P5650" s="2"/>
      <c r="Q5650" s="2"/>
      <c r="R5650" s="2"/>
      <c r="S5650" s="2"/>
      <c r="T5650" s="2"/>
      <c r="U5650" s="2"/>
      <c r="V5650" s="2"/>
    </row>
    <row r="5651" spans="1:22" s="127" customFormat="1" x14ac:dyDescent="0.25">
      <c r="A5651"/>
      <c r="B5651"/>
      <c r="C5651"/>
      <c r="D5651"/>
      <c r="E5651"/>
      <c r="F5651"/>
      <c r="G5651"/>
      <c r="H5651"/>
      <c r="I5651"/>
      <c r="J5651"/>
      <c r="K5651"/>
      <c r="L5651"/>
      <c r="M5651" s="2"/>
      <c r="N5651" s="2"/>
      <c r="O5651" s="2"/>
      <c r="P5651" s="2"/>
      <c r="Q5651" s="2"/>
      <c r="R5651" s="2"/>
      <c r="S5651" s="2"/>
      <c r="T5651" s="2"/>
      <c r="U5651" s="2"/>
      <c r="V5651" s="2"/>
    </row>
    <row r="5652" spans="1:22" s="127" customFormat="1" x14ac:dyDescent="0.25">
      <c r="A5652"/>
      <c r="B5652"/>
      <c r="C5652"/>
      <c r="D5652"/>
      <c r="E5652"/>
      <c r="F5652"/>
      <c r="G5652"/>
      <c r="H5652"/>
      <c r="I5652"/>
      <c r="J5652"/>
      <c r="K5652"/>
      <c r="L5652"/>
      <c r="M5652" s="2"/>
      <c r="N5652" s="2"/>
      <c r="O5652" s="2"/>
      <c r="P5652" s="2"/>
      <c r="Q5652" s="2"/>
      <c r="R5652" s="2"/>
      <c r="S5652" s="2"/>
      <c r="T5652" s="2"/>
      <c r="U5652" s="2"/>
      <c r="V5652" s="2"/>
    </row>
    <row r="5653" spans="1:22" s="127" customFormat="1" x14ac:dyDescent="0.25">
      <c r="A5653"/>
      <c r="B5653"/>
      <c r="C5653"/>
      <c r="D5653"/>
      <c r="E5653"/>
      <c r="F5653"/>
      <c r="G5653"/>
      <c r="H5653"/>
      <c r="I5653"/>
      <c r="J5653"/>
      <c r="K5653"/>
      <c r="L5653"/>
      <c r="M5653" s="2"/>
      <c r="N5653" s="2"/>
      <c r="O5653" s="2"/>
      <c r="P5653" s="2"/>
      <c r="Q5653" s="2"/>
      <c r="R5653" s="2"/>
      <c r="S5653" s="2"/>
      <c r="T5653" s="2"/>
      <c r="U5653" s="2"/>
      <c r="V5653" s="2"/>
    </row>
    <row r="5654" spans="1:22" s="127" customFormat="1" x14ac:dyDescent="0.25">
      <c r="A5654"/>
      <c r="B5654"/>
      <c r="C5654"/>
      <c r="D5654"/>
      <c r="E5654"/>
      <c r="F5654"/>
      <c r="G5654"/>
      <c r="H5654"/>
      <c r="I5654"/>
      <c r="J5654"/>
      <c r="K5654"/>
      <c r="L5654"/>
      <c r="M5654" s="2"/>
      <c r="N5654" s="2"/>
      <c r="O5654" s="2"/>
      <c r="P5654" s="2"/>
      <c r="Q5654" s="2"/>
      <c r="R5654" s="2"/>
      <c r="S5654" s="2"/>
      <c r="T5654" s="2"/>
      <c r="U5654" s="2"/>
      <c r="V5654" s="2"/>
    </row>
    <row r="5655" spans="1:22" s="127" customFormat="1" x14ac:dyDescent="0.25">
      <c r="A5655"/>
      <c r="B5655"/>
      <c r="C5655"/>
      <c r="D5655"/>
      <c r="E5655"/>
      <c r="F5655"/>
      <c r="G5655"/>
      <c r="H5655"/>
      <c r="I5655"/>
      <c r="J5655"/>
      <c r="K5655"/>
      <c r="L5655"/>
      <c r="M5655" s="2"/>
      <c r="N5655" s="2"/>
      <c r="O5655" s="2"/>
      <c r="P5655" s="2"/>
      <c r="Q5655" s="2"/>
      <c r="R5655" s="2"/>
      <c r="S5655" s="2"/>
      <c r="T5655" s="2"/>
      <c r="U5655" s="2"/>
      <c r="V5655" s="2"/>
    </row>
    <row r="5656" spans="1:22" s="127" customFormat="1" x14ac:dyDescent="0.25">
      <c r="A5656"/>
      <c r="B5656"/>
      <c r="C5656"/>
      <c r="D5656"/>
      <c r="E5656"/>
      <c r="F5656"/>
      <c r="G5656"/>
      <c r="H5656"/>
      <c r="I5656"/>
      <c r="J5656"/>
      <c r="K5656"/>
      <c r="L5656"/>
      <c r="M5656" s="2"/>
      <c r="N5656" s="2"/>
      <c r="O5656" s="2"/>
      <c r="P5656" s="2"/>
      <c r="Q5656" s="2"/>
      <c r="R5656" s="2"/>
      <c r="S5656" s="2"/>
      <c r="T5656" s="2"/>
      <c r="U5656" s="2"/>
      <c r="V5656" s="2"/>
    </row>
    <row r="5657" spans="1:22" s="127" customFormat="1" x14ac:dyDescent="0.25">
      <c r="A5657"/>
      <c r="B5657"/>
      <c r="C5657"/>
      <c r="D5657"/>
      <c r="E5657"/>
      <c r="F5657"/>
      <c r="G5657"/>
      <c r="H5657"/>
      <c r="I5657"/>
      <c r="J5657"/>
      <c r="K5657"/>
      <c r="L5657"/>
      <c r="M5657" s="2"/>
      <c r="N5657" s="2"/>
      <c r="O5657" s="2"/>
      <c r="P5657" s="2"/>
      <c r="Q5657" s="2"/>
      <c r="R5657" s="2"/>
      <c r="S5657" s="2"/>
      <c r="T5657" s="2"/>
      <c r="U5657" s="2"/>
      <c r="V5657" s="2"/>
    </row>
    <row r="5658" spans="1:22" s="127" customFormat="1" x14ac:dyDescent="0.25">
      <c r="A5658"/>
      <c r="B5658"/>
      <c r="C5658"/>
      <c r="D5658"/>
      <c r="E5658"/>
      <c r="F5658"/>
      <c r="G5658"/>
      <c r="H5658"/>
      <c r="I5658"/>
      <c r="J5658"/>
      <c r="K5658"/>
      <c r="L5658"/>
      <c r="M5658" s="2"/>
      <c r="N5658" s="2"/>
      <c r="O5658" s="2"/>
      <c r="P5658" s="2"/>
      <c r="Q5658" s="2"/>
      <c r="R5658" s="2"/>
      <c r="S5658" s="2"/>
      <c r="T5658" s="2"/>
      <c r="U5658" s="2"/>
      <c r="V5658" s="2"/>
    </row>
    <row r="5659" spans="1:22" s="127" customFormat="1" x14ac:dyDescent="0.25">
      <c r="A5659"/>
      <c r="B5659"/>
      <c r="C5659"/>
      <c r="D5659"/>
      <c r="E5659"/>
      <c r="F5659"/>
      <c r="G5659"/>
      <c r="H5659"/>
      <c r="I5659"/>
      <c r="J5659"/>
      <c r="K5659"/>
      <c r="L5659"/>
      <c r="M5659" s="2"/>
      <c r="N5659" s="2"/>
      <c r="O5659" s="2"/>
      <c r="P5659" s="2"/>
      <c r="Q5659" s="2"/>
      <c r="R5659" s="2"/>
      <c r="S5659" s="2"/>
      <c r="T5659" s="2"/>
      <c r="U5659" s="2"/>
      <c r="V5659" s="2"/>
    </row>
    <row r="5660" spans="1:22" s="127" customFormat="1" x14ac:dyDescent="0.25">
      <c r="A5660"/>
      <c r="B5660"/>
      <c r="C5660"/>
      <c r="D5660"/>
      <c r="E5660"/>
      <c r="F5660"/>
      <c r="G5660"/>
      <c r="H5660"/>
      <c r="I5660"/>
      <c r="J5660"/>
      <c r="K5660"/>
      <c r="L5660"/>
      <c r="M5660" s="2"/>
      <c r="N5660" s="2"/>
      <c r="O5660" s="2"/>
      <c r="P5660" s="2"/>
      <c r="Q5660" s="2"/>
      <c r="R5660" s="2"/>
      <c r="S5660" s="2"/>
      <c r="T5660" s="2"/>
      <c r="U5660" s="2"/>
      <c r="V5660" s="2"/>
    </row>
    <row r="5661" spans="1:22" s="127" customFormat="1" x14ac:dyDescent="0.25">
      <c r="A5661"/>
      <c r="B5661"/>
      <c r="C5661"/>
      <c r="D5661"/>
      <c r="E5661"/>
      <c r="F5661"/>
      <c r="G5661"/>
      <c r="H5661"/>
      <c r="I5661"/>
      <c r="J5661"/>
      <c r="K5661"/>
      <c r="L5661"/>
      <c r="M5661" s="2"/>
      <c r="N5661" s="2"/>
      <c r="O5661" s="2"/>
      <c r="P5661" s="2"/>
      <c r="Q5661" s="2"/>
      <c r="R5661" s="2"/>
      <c r="S5661" s="2"/>
      <c r="T5661" s="2"/>
      <c r="U5661" s="2"/>
      <c r="V5661" s="2"/>
    </row>
    <row r="5662" spans="1:22" s="127" customFormat="1" x14ac:dyDescent="0.25">
      <c r="A5662"/>
      <c r="B5662"/>
      <c r="C5662"/>
      <c r="D5662"/>
      <c r="E5662"/>
      <c r="F5662"/>
      <c r="G5662"/>
      <c r="H5662"/>
      <c r="I5662"/>
      <c r="J5662"/>
      <c r="K5662"/>
      <c r="L5662"/>
      <c r="M5662" s="2"/>
      <c r="N5662" s="2"/>
      <c r="O5662" s="2"/>
      <c r="P5662" s="2"/>
      <c r="Q5662" s="2"/>
      <c r="R5662" s="2"/>
      <c r="S5662" s="2"/>
      <c r="T5662" s="2"/>
      <c r="U5662" s="2"/>
      <c r="V5662" s="2"/>
    </row>
    <row r="5663" spans="1:22" s="127" customFormat="1" x14ac:dyDescent="0.25">
      <c r="A5663"/>
      <c r="B5663"/>
      <c r="C5663"/>
      <c r="D5663"/>
      <c r="E5663"/>
      <c r="F5663"/>
      <c r="G5663"/>
      <c r="H5663"/>
      <c r="I5663"/>
      <c r="J5663"/>
      <c r="K5663"/>
      <c r="L5663"/>
      <c r="M5663" s="2"/>
      <c r="N5663" s="2"/>
      <c r="O5663" s="2"/>
      <c r="P5663" s="2"/>
      <c r="Q5663" s="2"/>
      <c r="R5663" s="2"/>
      <c r="S5663" s="2"/>
      <c r="T5663" s="2"/>
      <c r="U5663" s="2"/>
      <c r="V5663" s="2"/>
    </row>
    <row r="5664" spans="1:22" s="127" customFormat="1" x14ac:dyDescent="0.25">
      <c r="A5664"/>
      <c r="B5664"/>
      <c r="C5664"/>
      <c r="D5664"/>
      <c r="E5664"/>
      <c r="F5664"/>
      <c r="G5664"/>
      <c r="H5664"/>
      <c r="I5664"/>
      <c r="J5664"/>
      <c r="K5664"/>
      <c r="L5664"/>
      <c r="M5664" s="2"/>
      <c r="N5664" s="2"/>
      <c r="O5664" s="2"/>
      <c r="P5664" s="2"/>
      <c r="Q5664" s="2"/>
      <c r="R5664" s="2"/>
      <c r="S5664" s="2"/>
      <c r="T5664" s="2"/>
      <c r="U5664" s="2"/>
      <c r="V5664" s="2"/>
    </row>
    <row r="5665" spans="1:22" s="127" customFormat="1" x14ac:dyDescent="0.25">
      <c r="A5665"/>
      <c r="B5665"/>
      <c r="C5665"/>
      <c r="D5665"/>
      <c r="E5665"/>
      <c r="F5665"/>
      <c r="G5665"/>
      <c r="H5665"/>
      <c r="I5665"/>
      <c r="J5665"/>
      <c r="K5665"/>
      <c r="L5665"/>
      <c r="M5665" s="2"/>
      <c r="N5665" s="2"/>
      <c r="O5665" s="2"/>
      <c r="P5665" s="2"/>
      <c r="Q5665" s="2"/>
      <c r="R5665" s="2"/>
      <c r="S5665" s="2"/>
      <c r="T5665" s="2"/>
      <c r="U5665" s="2"/>
      <c r="V5665" s="2"/>
    </row>
    <row r="5666" spans="1:22" s="127" customFormat="1" x14ac:dyDescent="0.25">
      <c r="A5666"/>
      <c r="B5666"/>
      <c r="C5666"/>
      <c r="D5666"/>
      <c r="E5666"/>
      <c r="F5666"/>
      <c r="G5666"/>
      <c r="H5666"/>
      <c r="I5666"/>
      <c r="J5666"/>
      <c r="K5666"/>
      <c r="L5666"/>
      <c r="M5666" s="2"/>
      <c r="N5666" s="2"/>
      <c r="O5666" s="2"/>
      <c r="P5666" s="2"/>
      <c r="Q5666" s="2"/>
      <c r="R5666" s="2"/>
      <c r="S5666" s="2"/>
      <c r="T5666" s="2"/>
      <c r="U5666" s="2"/>
      <c r="V5666" s="2"/>
    </row>
    <row r="5667" spans="1:22" s="127" customFormat="1" x14ac:dyDescent="0.25">
      <c r="A5667"/>
      <c r="B5667"/>
      <c r="C5667"/>
      <c r="D5667"/>
      <c r="E5667"/>
      <c r="F5667"/>
      <c r="G5667"/>
      <c r="H5667"/>
      <c r="I5667"/>
      <c r="J5667"/>
      <c r="K5667"/>
      <c r="L5667"/>
      <c r="M5667" s="2"/>
      <c r="N5667" s="2"/>
      <c r="O5667" s="2"/>
      <c r="P5667" s="2"/>
      <c r="Q5667" s="2"/>
      <c r="R5667" s="2"/>
      <c r="S5667" s="2"/>
      <c r="T5667" s="2"/>
      <c r="U5667" s="2"/>
      <c r="V5667" s="2"/>
    </row>
    <row r="5668" spans="1:22" s="127" customFormat="1" x14ac:dyDescent="0.25">
      <c r="A5668"/>
      <c r="B5668"/>
      <c r="C5668"/>
      <c r="D5668"/>
      <c r="E5668"/>
      <c r="F5668"/>
      <c r="G5668"/>
      <c r="H5668"/>
      <c r="I5668"/>
      <c r="J5668"/>
      <c r="K5668"/>
      <c r="L5668"/>
      <c r="M5668" s="2"/>
      <c r="N5668" s="2"/>
      <c r="O5668" s="2"/>
      <c r="P5668" s="2"/>
      <c r="Q5668" s="2"/>
      <c r="R5668" s="2"/>
      <c r="S5668" s="2"/>
      <c r="T5668" s="2"/>
      <c r="U5668" s="2"/>
      <c r="V5668" s="2"/>
    </row>
    <row r="5669" spans="1:22" s="127" customFormat="1" x14ac:dyDescent="0.25">
      <c r="A5669"/>
      <c r="B5669"/>
      <c r="C5669"/>
      <c r="D5669"/>
      <c r="E5669"/>
      <c r="F5669"/>
      <c r="G5669"/>
      <c r="H5669"/>
      <c r="I5669"/>
      <c r="J5669"/>
      <c r="K5669"/>
      <c r="L5669"/>
      <c r="M5669" s="2"/>
      <c r="N5669" s="2"/>
      <c r="O5669" s="2"/>
      <c r="P5669" s="2"/>
      <c r="Q5669" s="2"/>
      <c r="R5669" s="2"/>
      <c r="S5669" s="2"/>
      <c r="T5669" s="2"/>
      <c r="U5669" s="2"/>
      <c r="V5669" s="2"/>
    </row>
    <row r="5670" spans="1:22" s="127" customFormat="1" x14ac:dyDescent="0.25">
      <c r="A5670"/>
      <c r="B5670"/>
      <c r="C5670"/>
      <c r="D5670"/>
      <c r="E5670"/>
      <c r="F5670"/>
      <c r="G5670"/>
      <c r="H5670"/>
      <c r="I5670"/>
      <c r="J5670"/>
      <c r="K5670"/>
      <c r="L5670"/>
      <c r="M5670" s="2"/>
      <c r="N5670" s="2"/>
      <c r="O5670" s="2"/>
      <c r="P5670" s="2"/>
      <c r="Q5670" s="2"/>
      <c r="R5670" s="2"/>
      <c r="S5670" s="2"/>
      <c r="T5670" s="2"/>
      <c r="U5670" s="2"/>
      <c r="V5670" s="2"/>
    </row>
    <row r="5671" spans="1:22" s="127" customFormat="1" x14ac:dyDescent="0.25">
      <c r="A5671"/>
      <c r="B5671"/>
      <c r="C5671"/>
      <c r="D5671"/>
      <c r="E5671"/>
      <c r="F5671"/>
      <c r="G5671"/>
      <c r="H5671"/>
      <c r="I5671"/>
      <c r="J5671"/>
      <c r="K5671"/>
      <c r="L5671"/>
      <c r="M5671" s="2"/>
      <c r="N5671" s="2"/>
      <c r="O5671" s="2"/>
      <c r="P5671" s="2"/>
      <c r="Q5671" s="2"/>
      <c r="R5671" s="2"/>
      <c r="S5671" s="2"/>
      <c r="T5671" s="2"/>
      <c r="U5671" s="2"/>
      <c r="V5671" s="2"/>
    </row>
    <row r="5672" spans="1:22" s="127" customFormat="1" x14ac:dyDescent="0.25">
      <c r="A5672"/>
      <c r="B5672"/>
      <c r="C5672"/>
      <c r="D5672"/>
      <c r="E5672"/>
      <c r="F5672"/>
      <c r="G5672"/>
      <c r="H5672"/>
      <c r="I5672"/>
      <c r="J5672"/>
      <c r="K5672"/>
      <c r="L5672"/>
      <c r="M5672" s="2"/>
      <c r="N5672" s="2"/>
      <c r="O5672" s="2"/>
      <c r="P5672" s="2"/>
      <c r="Q5672" s="2"/>
      <c r="R5672" s="2"/>
      <c r="S5672" s="2"/>
      <c r="T5672" s="2"/>
      <c r="U5672" s="2"/>
      <c r="V5672" s="2"/>
    </row>
    <row r="5673" spans="1:22" s="127" customFormat="1" x14ac:dyDescent="0.25">
      <c r="A5673"/>
      <c r="B5673"/>
      <c r="C5673"/>
      <c r="D5673"/>
      <c r="E5673"/>
      <c r="F5673"/>
      <c r="G5673"/>
      <c r="H5673"/>
      <c r="I5673"/>
      <c r="J5673"/>
      <c r="K5673"/>
      <c r="L5673"/>
      <c r="M5673" s="2"/>
      <c r="N5673" s="2"/>
      <c r="O5673" s="2"/>
      <c r="P5673" s="2"/>
      <c r="Q5673" s="2"/>
      <c r="R5673" s="2"/>
      <c r="S5673" s="2"/>
      <c r="T5673" s="2"/>
      <c r="U5673" s="2"/>
      <c r="V5673" s="2"/>
    </row>
    <row r="5674" spans="1:22" s="127" customFormat="1" x14ac:dyDescent="0.25">
      <c r="A5674"/>
      <c r="B5674"/>
      <c r="C5674"/>
      <c r="D5674"/>
      <c r="E5674"/>
      <c r="F5674"/>
      <c r="G5674"/>
      <c r="H5674"/>
      <c r="I5674"/>
      <c r="J5674"/>
      <c r="K5674"/>
      <c r="L5674"/>
      <c r="M5674" s="2"/>
      <c r="N5674" s="2"/>
      <c r="O5674" s="2"/>
      <c r="P5674" s="2"/>
      <c r="Q5674" s="2"/>
      <c r="R5674" s="2"/>
      <c r="S5674" s="2"/>
      <c r="T5674" s="2"/>
      <c r="U5674" s="2"/>
      <c r="V5674" s="2"/>
    </row>
    <row r="5675" spans="1:22" s="127" customFormat="1" x14ac:dyDescent="0.25">
      <c r="A5675"/>
      <c r="B5675"/>
      <c r="C5675"/>
      <c r="D5675"/>
      <c r="E5675"/>
      <c r="F5675"/>
      <c r="G5675"/>
      <c r="H5675"/>
      <c r="I5675"/>
      <c r="J5675"/>
      <c r="K5675"/>
      <c r="L5675"/>
      <c r="M5675" s="2"/>
      <c r="N5675" s="2"/>
      <c r="O5675" s="2"/>
      <c r="P5675" s="2"/>
      <c r="Q5675" s="2"/>
      <c r="R5675" s="2"/>
      <c r="S5675" s="2"/>
      <c r="T5675" s="2"/>
      <c r="U5675" s="2"/>
      <c r="V5675" s="2"/>
    </row>
    <row r="5676" spans="1:22" s="127" customFormat="1" x14ac:dyDescent="0.25">
      <c r="A5676"/>
      <c r="B5676"/>
      <c r="C5676"/>
      <c r="D5676"/>
      <c r="E5676"/>
      <c r="F5676"/>
      <c r="G5676"/>
      <c r="H5676"/>
      <c r="I5676"/>
      <c r="J5676"/>
      <c r="K5676"/>
      <c r="L5676"/>
      <c r="M5676" s="2"/>
      <c r="N5676" s="2"/>
      <c r="O5676" s="2"/>
      <c r="P5676" s="2"/>
      <c r="Q5676" s="2"/>
      <c r="R5676" s="2"/>
      <c r="S5676" s="2"/>
      <c r="T5676" s="2"/>
      <c r="U5676" s="2"/>
      <c r="V5676" s="2"/>
    </row>
    <row r="5677" spans="1:22" s="127" customFormat="1" x14ac:dyDescent="0.25">
      <c r="A5677"/>
      <c r="B5677"/>
      <c r="C5677"/>
      <c r="D5677"/>
      <c r="E5677"/>
      <c r="F5677"/>
      <c r="G5677"/>
      <c r="H5677"/>
      <c r="I5677"/>
      <c r="J5677"/>
      <c r="K5677"/>
      <c r="L5677"/>
      <c r="M5677" s="2"/>
      <c r="N5677" s="2"/>
      <c r="O5677" s="2"/>
      <c r="P5677" s="2"/>
      <c r="Q5677" s="2"/>
      <c r="R5677" s="2"/>
      <c r="S5677" s="2"/>
      <c r="T5677" s="2"/>
      <c r="U5677" s="2"/>
      <c r="V5677" s="2"/>
    </row>
    <row r="5678" spans="1:22" s="127" customFormat="1" x14ac:dyDescent="0.25">
      <c r="A5678"/>
      <c r="B5678"/>
      <c r="C5678"/>
      <c r="D5678"/>
      <c r="E5678"/>
      <c r="F5678"/>
      <c r="G5678"/>
      <c r="H5678"/>
      <c r="I5678"/>
      <c r="J5678"/>
      <c r="K5678"/>
      <c r="L5678"/>
      <c r="M5678" s="2"/>
      <c r="N5678" s="2"/>
      <c r="O5678" s="2"/>
      <c r="P5678" s="2"/>
      <c r="Q5678" s="2"/>
      <c r="R5678" s="2"/>
      <c r="S5678" s="2"/>
      <c r="T5678" s="2"/>
      <c r="U5678" s="2"/>
      <c r="V5678" s="2"/>
    </row>
    <row r="5679" spans="1:22" s="127" customFormat="1" x14ac:dyDescent="0.25">
      <c r="A5679"/>
      <c r="B5679"/>
      <c r="C5679"/>
      <c r="D5679"/>
      <c r="E5679"/>
      <c r="F5679"/>
      <c r="G5679"/>
      <c r="H5679"/>
      <c r="I5679"/>
      <c r="J5679"/>
      <c r="K5679"/>
      <c r="L5679"/>
      <c r="M5679" s="2"/>
      <c r="N5679" s="2"/>
      <c r="O5679" s="2"/>
      <c r="P5679" s="2"/>
      <c r="Q5679" s="2"/>
      <c r="R5679" s="2"/>
      <c r="S5679" s="2"/>
      <c r="T5679" s="2"/>
      <c r="U5679" s="2"/>
      <c r="V5679" s="2"/>
    </row>
    <row r="5680" spans="1:22" s="127" customFormat="1" x14ac:dyDescent="0.25">
      <c r="A5680"/>
      <c r="B5680"/>
      <c r="C5680"/>
      <c r="D5680"/>
      <c r="E5680"/>
      <c r="F5680"/>
      <c r="G5680"/>
      <c r="H5680"/>
      <c r="I5680"/>
      <c r="J5680"/>
      <c r="K5680"/>
      <c r="L5680"/>
      <c r="M5680" s="2"/>
      <c r="N5680" s="2"/>
      <c r="O5680" s="2"/>
      <c r="P5680" s="2"/>
      <c r="Q5680" s="2"/>
      <c r="R5680" s="2"/>
      <c r="S5680" s="2"/>
      <c r="T5680" s="2"/>
      <c r="U5680" s="2"/>
      <c r="V5680" s="2"/>
    </row>
    <row r="5681" spans="1:22" s="127" customFormat="1" x14ac:dyDescent="0.25">
      <c r="A5681"/>
      <c r="B5681"/>
      <c r="C5681"/>
      <c r="D5681"/>
      <c r="E5681"/>
      <c r="F5681"/>
      <c r="G5681"/>
      <c r="H5681"/>
      <c r="I5681"/>
      <c r="J5681"/>
      <c r="K5681"/>
      <c r="L5681"/>
      <c r="M5681" s="2"/>
      <c r="N5681" s="2"/>
      <c r="O5681" s="2"/>
      <c r="P5681" s="2"/>
      <c r="Q5681" s="2"/>
      <c r="R5681" s="2"/>
      <c r="S5681" s="2"/>
      <c r="T5681" s="2"/>
      <c r="U5681" s="2"/>
      <c r="V5681" s="2"/>
    </row>
    <row r="5682" spans="1:22" s="127" customFormat="1" x14ac:dyDescent="0.25">
      <c r="A5682"/>
      <c r="B5682"/>
      <c r="C5682"/>
      <c r="D5682"/>
      <c r="E5682"/>
      <c r="F5682"/>
      <c r="G5682"/>
      <c r="H5682"/>
      <c r="I5682"/>
      <c r="J5682"/>
      <c r="K5682"/>
      <c r="L5682"/>
      <c r="M5682" s="2"/>
      <c r="N5682" s="2"/>
      <c r="O5682" s="2"/>
      <c r="P5682" s="2"/>
      <c r="Q5682" s="2"/>
      <c r="R5682" s="2"/>
      <c r="S5682" s="2"/>
      <c r="T5682" s="2"/>
      <c r="U5682" s="2"/>
      <c r="V5682" s="2"/>
    </row>
    <row r="5683" spans="1:22" s="127" customFormat="1" x14ac:dyDescent="0.25">
      <c r="A5683"/>
      <c r="B5683"/>
      <c r="C5683"/>
      <c r="D5683"/>
      <c r="E5683"/>
      <c r="F5683"/>
      <c r="G5683"/>
      <c r="H5683"/>
      <c r="I5683"/>
      <c r="J5683"/>
      <c r="K5683"/>
      <c r="L5683"/>
      <c r="M5683" s="2"/>
      <c r="N5683" s="2"/>
      <c r="O5683" s="2"/>
      <c r="P5683" s="2"/>
      <c r="Q5683" s="2"/>
      <c r="R5683" s="2"/>
      <c r="S5683" s="2"/>
      <c r="T5683" s="2"/>
      <c r="U5683" s="2"/>
      <c r="V5683" s="2"/>
    </row>
    <row r="5684" spans="1:22" s="127" customFormat="1" x14ac:dyDescent="0.25">
      <c r="A5684"/>
      <c r="B5684"/>
      <c r="C5684"/>
      <c r="D5684"/>
      <c r="E5684"/>
      <c r="F5684"/>
      <c r="G5684"/>
      <c r="H5684"/>
      <c r="I5684"/>
      <c r="J5684"/>
      <c r="K5684"/>
      <c r="L5684"/>
      <c r="M5684" s="2"/>
      <c r="N5684" s="2"/>
      <c r="O5684" s="2"/>
      <c r="P5684" s="2"/>
      <c r="Q5684" s="2"/>
      <c r="R5684" s="2"/>
      <c r="S5684" s="2"/>
      <c r="T5684" s="2"/>
      <c r="U5684" s="2"/>
      <c r="V5684" s="2"/>
    </row>
    <row r="5685" spans="1:22" s="127" customFormat="1" x14ac:dyDescent="0.25">
      <c r="A5685"/>
      <c r="B5685"/>
      <c r="C5685"/>
      <c r="D5685"/>
      <c r="E5685"/>
      <c r="F5685"/>
      <c r="G5685"/>
      <c r="H5685"/>
      <c r="I5685"/>
      <c r="J5685"/>
      <c r="K5685"/>
      <c r="L5685"/>
      <c r="M5685" s="2"/>
      <c r="N5685" s="2"/>
      <c r="O5685" s="2"/>
      <c r="P5685" s="2"/>
      <c r="Q5685" s="2"/>
      <c r="R5685" s="2"/>
      <c r="S5685" s="2"/>
      <c r="T5685" s="2"/>
      <c r="U5685" s="2"/>
      <c r="V5685" s="2"/>
    </row>
    <row r="5686" spans="1:22" s="127" customFormat="1" x14ac:dyDescent="0.25">
      <c r="A5686"/>
      <c r="B5686"/>
      <c r="C5686"/>
      <c r="D5686"/>
      <c r="E5686"/>
      <c r="F5686"/>
      <c r="G5686"/>
      <c r="H5686"/>
      <c r="I5686"/>
      <c r="J5686"/>
      <c r="K5686"/>
      <c r="L5686"/>
      <c r="M5686" s="2"/>
      <c r="N5686" s="2"/>
      <c r="O5686" s="2"/>
      <c r="P5686" s="2"/>
      <c r="Q5686" s="2"/>
      <c r="R5686" s="2"/>
      <c r="S5686" s="2"/>
      <c r="T5686" s="2"/>
      <c r="U5686" s="2"/>
      <c r="V5686" s="2"/>
    </row>
    <row r="5687" spans="1:22" s="127" customFormat="1" x14ac:dyDescent="0.25">
      <c r="A5687"/>
      <c r="B5687"/>
      <c r="C5687"/>
      <c r="D5687"/>
      <c r="E5687"/>
      <c r="F5687"/>
      <c r="G5687"/>
      <c r="H5687"/>
      <c r="I5687"/>
      <c r="J5687"/>
      <c r="K5687"/>
      <c r="L5687"/>
      <c r="M5687" s="2"/>
      <c r="N5687" s="2"/>
      <c r="O5687" s="2"/>
      <c r="P5687" s="2"/>
      <c r="Q5687" s="2"/>
      <c r="R5687" s="2"/>
      <c r="S5687" s="2"/>
      <c r="T5687" s="2"/>
      <c r="U5687" s="2"/>
      <c r="V5687" s="2"/>
    </row>
    <row r="5688" spans="1:22" s="127" customFormat="1" x14ac:dyDescent="0.25">
      <c r="A5688"/>
      <c r="B5688"/>
      <c r="C5688"/>
      <c r="D5688"/>
      <c r="E5688"/>
      <c r="F5688"/>
      <c r="G5688"/>
      <c r="H5688"/>
      <c r="I5688"/>
      <c r="J5688"/>
      <c r="K5688"/>
      <c r="L5688"/>
      <c r="M5688" s="2"/>
      <c r="N5688" s="2"/>
      <c r="O5688" s="2"/>
      <c r="P5688" s="2"/>
      <c r="Q5688" s="2"/>
      <c r="R5688" s="2"/>
      <c r="S5688" s="2"/>
      <c r="T5688" s="2"/>
      <c r="U5688" s="2"/>
      <c r="V5688" s="2"/>
    </row>
    <row r="5689" spans="1:22" s="127" customFormat="1" x14ac:dyDescent="0.25">
      <c r="A5689"/>
      <c r="B5689"/>
      <c r="C5689"/>
      <c r="D5689"/>
      <c r="E5689"/>
      <c r="F5689"/>
      <c r="G5689"/>
      <c r="H5689"/>
      <c r="I5689"/>
      <c r="J5689"/>
      <c r="K5689"/>
      <c r="L5689"/>
      <c r="M5689" s="2"/>
      <c r="N5689" s="2"/>
      <c r="O5689" s="2"/>
      <c r="P5689" s="2"/>
      <c r="Q5689" s="2"/>
      <c r="R5689" s="2"/>
      <c r="S5689" s="2"/>
      <c r="T5689" s="2"/>
      <c r="U5689" s="2"/>
      <c r="V5689" s="2"/>
    </row>
    <row r="5690" spans="1:22" s="127" customFormat="1" x14ac:dyDescent="0.25">
      <c r="A5690"/>
      <c r="B5690"/>
      <c r="C5690"/>
      <c r="D5690"/>
      <c r="E5690"/>
      <c r="F5690"/>
      <c r="G5690"/>
      <c r="H5690"/>
      <c r="I5690"/>
      <c r="J5690"/>
      <c r="K5690"/>
      <c r="L5690"/>
      <c r="M5690" s="2"/>
      <c r="N5690" s="2"/>
      <c r="O5690" s="2"/>
      <c r="P5690" s="2"/>
      <c r="Q5690" s="2"/>
      <c r="R5690" s="2"/>
      <c r="S5690" s="2"/>
      <c r="T5690" s="2"/>
      <c r="U5690" s="2"/>
      <c r="V5690" s="2"/>
    </row>
    <row r="5691" spans="1:22" s="127" customFormat="1" x14ac:dyDescent="0.25">
      <c r="A5691"/>
      <c r="B5691"/>
      <c r="C5691"/>
      <c r="D5691"/>
      <c r="E5691"/>
      <c r="F5691"/>
      <c r="G5691"/>
      <c r="H5691"/>
      <c r="I5691"/>
      <c r="J5691"/>
      <c r="K5691"/>
      <c r="L5691"/>
      <c r="M5691" s="2"/>
      <c r="N5691" s="2"/>
      <c r="O5691" s="2"/>
      <c r="P5691" s="2"/>
      <c r="Q5691" s="2"/>
      <c r="R5691" s="2"/>
      <c r="S5691" s="2"/>
      <c r="T5691" s="2"/>
      <c r="U5691" s="2"/>
      <c r="V5691" s="2"/>
    </row>
    <row r="5692" spans="1:22" s="127" customFormat="1" x14ac:dyDescent="0.25">
      <c r="A5692"/>
      <c r="B5692"/>
      <c r="C5692"/>
      <c r="D5692"/>
      <c r="E5692"/>
      <c r="F5692"/>
      <c r="G5692"/>
      <c r="H5692"/>
      <c r="I5692"/>
      <c r="J5692"/>
      <c r="K5692"/>
      <c r="L5692"/>
      <c r="M5692" s="2"/>
      <c r="N5692" s="2"/>
      <c r="O5692" s="2"/>
      <c r="P5692" s="2"/>
      <c r="Q5692" s="2"/>
      <c r="R5692" s="2"/>
      <c r="S5692" s="2"/>
      <c r="T5692" s="2"/>
      <c r="U5692" s="2"/>
      <c r="V5692" s="2"/>
    </row>
    <row r="5693" spans="1:22" s="127" customFormat="1" x14ac:dyDescent="0.25">
      <c r="A5693"/>
      <c r="B5693"/>
      <c r="C5693"/>
      <c r="D5693"/>
      <c r="E5693"/>
      <c r="F5693"/>
      <c r="G5693"/>
      <c r="H5693"/>
      <c r="I5693"/>
      <c r="J5693"/>
      <c r="K5693"/>
      <c r="L5693"/>
      <c r="M5693" s="2"/>
      <c r="N5693" s="2"/>
      <c r="O5693" s="2"/>
      <c r="P5693" s="2"/>
      <c r="Q5693" s="2"/>
      <c r="R5693" s="2"/>
      <c r="S5693" s="2"/>
      <c r="T5693" s="2"/>
      <c r="U5693" s="2"/>
      <c r="V5693" s="2"/>
    </row>
    <row r="5694" spans="1:22" s="127" customFormat="1" x14ac:dyDescent="0.25">
      <c r="A5694"/>
      <c r="B5694"/>
      <c r="C5694"/>
      <c r="D5694"/>
      <c r="E5694"/>
      <c r="F5694"/>
      <c r="G5694"/>
      <c r="H5694"/>
      <c r="I5694"/>
      <c r="J5694"/>
      <c r="K5694"/>
      <c r="L5694"/>
      <c r="M5694" s="2"/>
      <c r="N5694" s="2"/>
      <c r="O5694" s="2"/>
      <c r="P5694" s="2"/>
      <c r="Q5694" s="2"/>
      <c r="R5694" s="2"/>
      <c r="S5694" s="2"/>
      <c r="T5694" s="2"/>
      <c r="U5694" s="2"/>
      <c r="V5694" s="2"/>
    </row>
    <row r="5695" spans="1:22" s="127" customFormat="1" x14ac:dyDescent="0.25">
      <c r="A5695"/>
      <c r="B5695"/>
      <c r="C5695"/>
      <c r="D5695"/>
      <c r="E5695"/>
      <c r="F5695"/>
      <c r="G5695"/>
      <c r="H5695"/>
      <c r="I5695"/>
      <c r="J5695"/>
      <c r="K5695"/>
      <c r="L5695"/>
      <c r="M5695" s="2"/>
      <c r="N5695" s="2"/>
      <c r="O5695" s="2"/>
      <c r="P5695" s="2"/>
      <c r="Q5695" s="2"/>
      <c r="R5695" s="2"/>
      <c r="S5695" s="2"/>
      <c r="T5695" s="2"/>
      <c r="U5695" s="2"/>
      <c r="V5695" s="2"/>
    </row>
    <row r="5696" spans="1:22" s="127" customFormat="1" x14ac:dyDescent="0.25">
      <c r="A5696"/>
      <c r="B5696"/>
      <c r="C5696"/>
      <c r="D5696"/>
      <c r="E5696"/>
      <c r="F5696"/>
      <c r="G5696"/>
      <c r="H5696"/>
      <c r="I5696"/>
      <c r="J5696"/>
      <c r="K5696"/>
      <c r="L5696"/>
      <c r="M5696" s="2"/>
      <c r="N5696" s="2"/>
      <c r="O5696" s="2"/>
      <c r="P5696" s="2"/>
      <c r="Q5696" s="2"/>
      <c r="R5696" s="2"/>
      <c r="S5696" s="2"/>
      <c r="T5696" s="2"/>
      <c r="U5696" s="2"/>
      <c r="V5696" s="2"/>
    </row>
    <row r="5697" spans="1:22" s="127" customFormat="1" x14ac:dyDescent="0.25">
      <c r="A5697"/>
      <c r="B5697"/>
      <c r="C5697"/>
      <c r="D5697"/>
      <c r="E5697"/>
      <c r="F5697"/>
      <c r="G5697"/>
      <c r="H5697"/>
      <c r="I5697"/>
      <c r="J5697"/>
      <c r="K5697"/>
      <c r="L5697"/>
      <c r="M5697" s="2"/>
      <c r="N5697" s="2"/>
      <c r="O5697" s="2"/>
      <c r="P5697" s="2"/>
      <c r="Q5697" s="2"/>
      <c r="R5697" s="2"/>
      <c r="S5697" s="2"/>
      <c r="T5697" s="2"/>
      <c r="U5697" s="2"/>
      <c r="V5697" s="2"/>
    </row>
    <row r="5698" spans="1:22" s="127" customFormat="1" x14ac:dyDescent="0.25">
      <c r="A5698"/>
      <c r="B5698"/>
      <c r="C5698"/>
      <c r="D5698"/>
      <c r="E5698"/>
      <c r="F5698"/>
      <c r="G5698"/>
      <c r="H5698"/>
      <c r="I5698"/>
      <c r="J5698"/>
      <c r="K5698"/>
      <c r="L5698"/>
      <c r="M5698" s="2"/>
      <c r="N5698" s="2"/>
      <c r="O5698" s="2"/>
      <c r="P5698" s="2"/>
      <c r="Q5698" s="2"/>
      <c r="R5698" s="2"/>
      <c r="S5698" s="2"/>
      <c r="T5698" s="2"/>
      <c r="U5698" s="2"/>
      <c r="V5698" s="2"/>
    </row>
    <row r="5699" spans="1:22" s="127" customFormat="1" x14ac:dyDescent="0.25">
      <c r="A5699"/>
      <c r="B5699"/>
      <c r="C5699"/>
      <c r="D5699"/>
      <c r="E5699"/>
      <c r="F5699"/>
      <c r="G5699"/>
      <c r="H5699"/>
      <c r="I5699"/>
      <c r="J5699"/>
      <c r="K5699"/>
      <c r="L5699"/>
      <c r="M5699" s="2"/>
      <c r="N5699" s="2"/>
      <c r="O5699" s="2"/>
      <c r="P5699" s="2"/>
      <c r="Q5699" s="2"/>
      <c r="R5699" s="2"/>
      <c r="S5699" s="2"/>
      <c r="T5699" s="2"/>
      <c r="U5699" s="2"/>
      <c r="V5699" s="2"/>
    </row>
    <row r="5700" spans="1:22" s="127" customFormat="1" x14ac:dyDescent="0.25">
      <c r="A5700"/>
      <c r="B5700"/>
      <c r="C5700"/>
      <c r="D5700"/>
      <c r="E5700"/>
      <c r="F5700"/>
      <c r="G5700"/>
      <c r="H5700"/>
      <c r="I5700"/>
      <c r="J5700"/>
      <c r="K5700"/>
      <c r="L5700"/>
      <c r="M5700" s="2"/>
      <c r="N5700" s="2"/>
      <c r="O5700" s="2"/>
      <c r="P5700" s="2"/>
      <c r="Q5700" s="2"/>
      <c r="R5700" s="2"/>
      <c r="S5700" s="2"/>
      <c r="T5700" s="2"/>
      <c r="U5700" s="2"/>
      <c r="V5700" s="2"/>
    </row>
    <row r="5701" spans="1:22" s="127" customFormat="1" x14ac:dyDescent="0.25">
      <c r="A5701"/>
      <c r="B5701"/>
      <c r="C5701"/>
      <c r="D5701"/>
      <c r="E5701"/>
      <c r="F5701"/>
      <c r="G5701"/>
      <c r="H5701"/>
      <c r="I5701"/>
      <c r="J5701"/>
      <c r="K5701"/>
      <c r="L5701"/>
      <c r="M5701" s="2"/>
      <c r="N5701" s="2"/>
      <c r="O5701" s="2"/>
      <c r="P5701" s="2"/>
      <c r="Q5701" s="2"/>
      <c r="R5701" s="2"/>
      <c r="S5701" s="2"/>
      <c r="T5701" s="2"/>
      <c r="U5701" s="2"/>
      <c r="V5701" s="2"/>
    </row>
    <row r="5702" spans="1:22" s="127" customFormat="1" x14ac:dyDescent="0.25">
      <c r="A5702"/>
      <c r="B5702"/>
      <c r="C5702"/>
      <c r="D5702"/>
      <c r="E5702"/>
      <c r="F5702"/>
      <c r="G5702"/>
      <c r="H5702"/>
      <c r="I5702"/>
      <c r="J5702"/>
      <c r="K5702"/>
      <c r="L5702"/>
      <c r="M5702" s="2"/>
      <c r="N5702" s="2"/>
      <c r="O5702" s="2"/>
      <c r="P5702" s="2"/>
      <c r="Q5702" s="2"/>
      <c r="R5702" s="2"/>
      <c r="S5702" s="2"/>
      <c r="T5702" s="2"/>
      <c r="U5702" s="2"/>
      <c r="V5702" s="2"/>
    </row>
    <row r="5703" spans="1:22" s="127" customFormat="1" x14ac:dyDescent="0.25">
      <c r="A5703"/>
      <c r="B5703"/>
      <c r="C5703"/>
      <c r="D5703"/>
      <c r="E5703"/>
      <c r="F5703"/>
      <c r="G5703"/>
      <c r="H5703"/>
      <c r="I5703"/>
      <c r="J5703"/>
      <c r="K5703"/>
      <c r="L5703"/>
      <c r="M5703" s="2"/>
      <c r="N5703" s="2"/>
      <c r="O5703" s="2"/>
      <c r="P5703" s="2"/>
      <c r="Q5703" s="2"/>
      <c r="R5703" s="2"/>
      <c r="S5703" s="2"/>
      <c r="T5703" s="2"/>
      <c r="U5703" s="2"/>
      <c r="V5703" s="2"/>
    </row>
    <row r="5704" spans="1:22" s="127" customFormat="1" x14ac:dyDescent="0.25">
      <c r="A5704"/>
      <c r="B5704"/>
      <c r="C5704"/>
      <c r="D5704"/>
      <c r="E5704"/>
      <c r="F5704"/>
      <c r="G5704"/>
      <c r="H5704"/>
      <c r="I5704"/>
      <c r="J5704"/>
      <c r="K5704"/>
      <c r="L5704"/>
      <c r="M5704" s="2"/>
      <c r="N5704" s="2"/>
      <c r="O5704" s="2"/>
      <c r="P5704" s="2"/>
      <c r="Q5704" s="2"/>
      <c r="R5704" s="2"/>
      <c r="S5704" s="2"/>
      <c r="T5704" s="2"/>
      <c r="U5704" s="2"/>
      <c r="V5704" s="2"/>
    </row>
    <row r="5705" spans="1:22" s="127" customFormat="1" x14ac:dyDescent="0.25">
      <c r="A5705"/>
      <c r="B5705"/>
      <c r="C5705"/>
      <c r="D5705"/>
      <c r="E5705"/>
      <c r="F5705"/>
      <c r="G5705"/>
      <c r="H5705"/>
      <c r="I5705"/>
      <c r="J5705"/>
      <c r="K5705"/>
      <c r="L5705"/>
      <c r="M5705" s="2"/>
      <c r="N5705" s="2"/>
      <c r="O5705" s="2"/>
      <c r="P5705" s="2"/>
      <c r="Q5705" s="2"/>
      <c r="R5705" s="2"/>
      <c r="S5705" s="2"/>
      <c r="T5705" s="2"/>
      <c r="U5705" s="2"/>
      <c r="V5705" s="2"/>
    </row>
    <row r="5706" spans="1:22" s="127" customFormat="1" x14ac:dyDescent="0.25">
      <c r="A5706"/>
      <c r="B5706"/>
      <c r="C5706"/>
      <c r="D5706"/>
      <c r="E5706"/>
      <c r="F5706"/>
      <c r="G5706"/>
      <c r="H5706"/>
      <c r="I5706"/>
      <c r="J5706"/>
      <c r="K5706"/>
      <c r="L5706"/>
      <c r="M5706" s="2"/>
      <c r="N5706" s="2"/>
      <c r="O5706" s="2"/>
      <c r="P5706" s="2"/>
      <c r="Q5706" s="2"/>
      <c r="R5706" s="2"/>
      <c r="S5706" s="2"/>
      <c r="T5706" s="2"/>
      <c r="U5706" s="2"/>
      <c r="V5706" s="2"/>
    </row>
    <row r="5707" spans="1:22" s="127" customFormat="1" x14ac:dyDescent="0.25">
      <c r="A5707"/>
      <c r="B5707"/>
      <c r="C5707"/>
      <c r="D5707"/>
      <c r="E5707"/>
      <c r="F5707"/>
      <c r="G5707"/>
      <c r="H5707"/>
      <c r="I5707"/>
      <c r="J5707"/>
      <c r="K5707"/>
      <c r="L5707"/>
      <c r="M5707" s="2"/>
      <c r="N5707" s="2"/>
      <c r="O5707" s="2"/>
      <c r="P5707" s="2"/>
      <c r="Q5707" s="2"/>
      <c r="R5707" s="2"/>
      <c r="S5707" s="2"/>
      <c r="T5707" s="2"/>
      <c r="U5707" s="2"/>
      <c r="V5707" s="2"/>
    </row>
    <row r="5708" spans="1:22" s="127" customFormat="1" x14ac:dyDescent="0.25">
      <c r="A5708"/>
      <c r="B5708"/>
      <c r="C5708"/>
      <c r="D5708"/>
      <c r="E5708"/>
      <c r="F5708"/>
      <c r="G5708"/>
      <c r="H5708"/>
      <c r="I5708"/>
      <c r="J5708"/>
      <c r="K5708"/>
      <c r="L5708"/>
      <c r="M5708" s="2"/>
      <c r="N5708" s="2"/>
      <c r="O5708" s="2"/>
      <c r="P5708" s="2"/>
      <c r="Q5708" s="2"/>
      <c r="R5708" s="2"/>
      <c r="S5708" s="2"/>
      <c r="T5708" s="2"/>
      <c r="U5708" s="2"/>
      <c r="V5708" s="2"/>
    </row>
    <row r="5709" spans="1:22" s="127" customFormat="1" x14ac:dyDescent="0.25">
      <c r="A5709"/>
      <c r="B5709"/>
      <c r="C5709"/>
      <c r="D5709"/>
      <c r="E5709"/>
      <c r="F5709"/>
      <c r="G5709"/>
      <c r="H5709"/>
      <c r="I5709"/>
      <c r="J5709"/>
      <c r="K5709"/>
      <c r="L5709"/>
      <c r="M5709" s="2"/>
      <c r="N5709" s="2"/>
      <c r="O5709" s="2"/>
      <c r="P5709" s="2"/>
      <c r="Q5709" s="2"/>
      <c r="R5709" s="2"/>
      <c r="S5709" s="2"/>
      <c r="T5709" s="2"/>
      <c r="U5709" s="2"/>
      <c r="V5709" s="2"/>
    </row>
    <row r="5710" spans="1:22" s="127" customFormat="1" x14ac:dyDescent="0.25">
      <c r="A5710"/>
      <c r="B5710"/>
      <c r="C5710"/>
      <c r="D5710"/>
      <c r="E5710"/>
      <c r="F5710"/>
      <c r="G5710"/>
      <c r="H5710"/>
      <c r="I5710"/>
      <c r="J5710"/>
      <c r="K5710"/>
      <c r="L5710"/>
      <c r="M5710" s="2"/>
      <c r="N5710" s="2"/>
      <c r="O5710" s="2"/>
      <c r="P5710" s="2"/>
      <c r="Q5710" s="2"/>
      <c r="R5710" s="2"/>
      <c r="S5710" s="2"/>
      <c r="T5710" s="2"/>
      <c r="U5710" s="2"/>
      <c r="V5710" s="2"/>
    </row>
    <row r="5711" spans="1:22" s="127" customFormat="1" x14ac:dyDescent="0.25">
      <c r="A5711"/>
      <c r="B5711"/>
      <c r="C5711"/>
      <c r="D5711"/>
      <c r="E5711"/>
      <c r="F5711"/>
      <c r="G5711"/>
      <c r="H5711"/>
      <c r="I5711"/>
      <c r="J5711"/>
      <c r="K5711"/>
      <c r="L5711"/>
      <c r="M5711" s="2"/>
      <c r="N5711" s="2"/>
      <c r="O5711" s="2"/>
      <c r="P5711" s="2"/>
      <c r="Q5711" s="2"/>
      <c r="R5711" s="2"/>
      <c r="S5711" s="2"/>
      <c r="T5711" s="2"/>
      <c r="U5711" s="2"/>
      <c r="V5711" s="2"/>
    </row>
    <row r="5712" spans="1:22" s="127" customFormat="1" x14ac:dyDescent="0.25">
      <c r="A5712"/>
      <c r="B5712"/>
      <c r="C5712"/>
      <c r="D5712"/>
      <c r="E5712"/>
      <c r="F5712"/>
      <c r="G5712"/>
      <c r="H5712"/>
      <c r="I5712"/>
      <c r="J5712"/>
      <c r="K5712"/>
      <c r="L5712"/>
      <c r="M5712" s="2"/>
      <c r="N5712" s="2"/>
      <c r="O5712" s="2"/>
      <c r="P5712" s="2"/>
      <c r="Q5712" s="2"/>
      <c r="R5712" s="2"/>
      <c r="S5712" s="2"/>
      <c r="T5712" s="2"/>
      <c r="U5712" s="2"/>
      <c r="V5712" s="2"/>
    </row>
    <row r="5713" spans="1:22" s="127" customFormat="1" x14ac:dyDescent="0.25">
      <c r="A5713"/>
      <c r="B5713"/>
      <c r="C5713"/>
      <c r="D5713"/>
      <c r="E5713"/>
      <c r="F5713"/>
      <c r="G5713"/>
      <c r="H5713"/>
      <c r="I5713"/>
      <c r="J5713"/>
      <c r="K5713"/>
      <c r="L5713"/>
      <c r="M5713" s="2"/>
      <c r="N5713" s="2"/>
      <c r="O5713" s="2"/>
      <c r="P5713" s="2"/>
      <c r="Q5713" s="2"/>
      <c r="R5713" s="2"/>
      <c r="S5713" s="2"/>
      <c r="T5713" s="2"/>
      <c r="U5713" s="2"/>
      <c r="V5713" s="2"/>
    </row>
    <row r="5714" spans="1:22" s="127" customFormat="1" x14ac:dyDescent="0.25">
      <c r="A5714"/>
      <c r="B5714"/>
      <c r="C5714"/>
      <c r="D5714"/>
      <c r="E5714"/>
      <c r="F5714"/>
      <c r="G5714"/>
      <c r="H5714"/>
      <c r="I5714"/>
      <c r="J5714"/>
      <c r="K5714"/>
      <c r="L5714"/>
      <c r="M5714" s="2"/>
      <c r="N5714" s="2"/>
      <c r="O5714" s="2"/>
      <c r="P5714" s="2"/>
      <c r="Q5714" s="2"/>
      <c r="R5714" s="2"/>
      <c r="S5714" s="2"/>
      <c r="T5714" s="2"/>
      <c r="U5714" s="2"/>
      <c r="V5714" s="2"/>
    </row>
    <row r="5715" spans="1:22" s="127" customFormat="1" x14ac:dyDescent="0.25">
      <c r="A5715"/>
      <c r="B5715"/>
      <c r="C5715"/>
      <c r="D5715"/>
      <c r="E5715"/>
      <c r="F5715"/>
      <c r="G5715"/>
      <c r="H5715"/>
      <c r="I5715"/>
      <c r="J5715"/>
      <c r="K5715"/>
      <c r="L5715"/>
      <c r="M5715" s="2"/>
      <c r="N5715" s="2"/>
      <c r="O5715" s="2"/>
      <c r="P5715" s="2"/>
      <c r="Q5715" s="2"/>
      <c r="R5715" s="2"/>
      <c r="S5715" s="2"/>
      <c r="T5715" s="2"/>
      <c r="U5715" s="2"/>
      <c r="V5715" s="2"/>
    </row>
    <row r="5716" spans="1:22" s="127" customFormat="1" x14ac:dyDescent="0.25">
      <c r="A5716"/>
      <c r="B5716"/>
      <c r="C5716"/>
      <c r="D5716"/>
      <c r="E5716"/>
      <c r="F5716"/>
      <c r="G5716"/>
      <c r="H5716"/>
      <c r="I5716"/>
      <c r="J5716"/>
      <c r="K5716"/>
      <c r="L5716"/>
      <c r="M5716" s="2"/>
      <c r="N5716" s="2"/>
      <c r="O5716" s="2"/>
      <c r="P5716" s="2"/>
      <c r="Q5716" s="2"/>
      <c r="R5716" s="2"/>
      <c r="S5716" s="2"/>
      <c r="T5716" s="2"/>
      <c r="U5716" s="2"/>
      <c r="V5716" s="2"/>
    </row>
    <row r="5717" spans="1:22" s="127" customFormat="1" x14ac:dyDescent="0.25">
      <c r="A5717"/>
      <c r="B5717"/>
      <c r="C5717"/>
      <c r="D5717"/>
      <c r="E5717"/>
      <c r="F5717"/>
      <c r="G5717"/>
      <c r="H5717"/>
      <c r="I5717"/>
      <c r="J5717"/>
      <c r="K5717"/>
      <c r="L5717"/>
      <c r="M5717" s="2"/>
      <c r="N5717" s="2"/>
      <c r="O5717" s="2"/>
      <c r="P5717" s="2"/>
      <c r="Q5717" s="2"/>
      <c r="R5717" s="2"/>
      <c r="S5717" s="2"/>
      <c r="T5717" s="2"/>
      <c r="U5717" s="2"/>
      <c r="V5717" s="2"/>
    </row>
    <row r="5718" spans="1:22" s="127" customFormat="1" x14ac:dyDescent="0.25">
      <c r="A5718"/>
      <c r="B5718"/>
      <c r="C5718"/>
      <c r="D5718"/>
      <c r="E5718"/>
      <c r="F5718"/>
      <c r="G5718"/>
      <c r="H5718"/>
      <c r="I5718"/>
      <c r="J5718"/>
      <c r="K5718"/>
      <c r="L5718"/>
      <c r="M5718" s="2"/>
      <c r="N5718" s="2"/>
      <c r="O5718" s="2"/>
      <c r="P5718" s="2"/>
      <c r="Q5718" s="2"/>
      <c r="R5718" s="2"/>
      <c r="S5718" s="2"/>
      <c r="T5718" s="2"/>
      <c r="U5718" s="2"/>
      <c r="V5718" s="2"/>
    </row>
    <row r="5719" spans="1:22" s="127" customFormat="1" x14ac:dyDescent="0.25">
      <c r="A5719"/>
      <c r="B5719"/>
      <c r="C5719"/>
      <c r="D5719"/>
      <c r="E5719"/>
      <c r="F5719"/>
      <c r="G5719"/>
      <c r="H5719"/>
      <c r="I5719"/>
      <c r="J5719"/>
      <c r="K5719"/>
      <c r="L5719"/>
      <c r="M5719" s="2"/>
      <c r="N5719" s="2"/>
      <c r="O5719" s="2"/>
      <c r="P5719" s="2"/>
      <c r="Q5719" s="2"/>
      <c r="R5719" s="2"/>
      <c r="S5719" s="2"/>
      <c r="T5719" s="2"/>
      <c r="U5719" s="2"/>
      <c r="V5719" s="2"/>
    </row>
    <row r="5720" spans="1:22" s="127" customFormat="1" x14ac:dyDescent="0.25">
      <c r="A5720"/>
      <c r="B5720"/>
      <c r="C5720"/>
      <c r="D5720"/>
      <c r="E5720"/>
      <c r="F5720"/>
      <c r="G5720"/>
      <c r="H5720"/>
      <c r="I5720"/>
      <c r="J5720"/>
      <c r="K5720"/>
      <c r="L5720"/>
      <c r="M5720" s="2"/>
      <c r="N5720" s="2"/>
      <c r="O5720" s="2"/>
      <c r="P5720" s="2"/>
      <c r="Q5720" s="2"/>
      <c r="R5720" s="2"/>
      <c r="S5720" s="2"/>
      <c r="T5720" s="2"/>
      <c r="U5720" s="2"/>
      <c r="V5720" s="2"/>
    </row>
    <row r="5721" spans="1:22" s="127" customFormat="1" x14ac:dyDescent="0.25">
      <c r="A5721"/>
      <c r="B5721"/>
      <c r="C5721"/>
      <c r="D5721"/>
      <c r="E5721"/>
      <c r="F5721"/>
      <c r="G5721"/>
      <c r="H5721"/>
      <c r="I5721"/>
      <c r="J5721"/>
      <c r="K5721"/>
      <c r="L5721"/>
      <c r="M5721" s="2"/>
      <c r="N5721" s="2"/>
      <c r="O5721" s="2"/>
      <c r="P5721" s="2"/>
      <c r="Q5721" s="2"/>
      <c r="R5721" s="2"/>
      <c r="S5721" s="2"/>
      <c r="T5721" s="2"/>
      <c r="U5721" s="2"/>
      <c r="V5721" s="2"/>
    </row>
    <row r="5722" spans="1:22" s="127" customFormat="1" x14ac:dyDescent="0.25">
      <c r="A5722"/>
      <c r="B5722"/>
      <c r="C5722"/>
      <c r="D5722"/>
      <c r="E5722"/>
      <c r="F5722"/>
      <c r="G5722"/>
      <c r="H5722"/>
      <c r="I5722"/>
      <c r="J5722"/>
      <c r="K5722"/>
      <c r="L5722"/>
      <c r="M5722" s="2"/>
      <c r="N5722" s="2"/>
      <c r="O5722" s="2"/>
      <c r="P5722" s="2"/>
      <c r="Q5722" s="2"/>
      <c r="R5722" s="2"/>
      <c r="S5722" s="2"/>
      <c r="T5722" s="2"/>
      <c r="U5722" s="2"/>
      <c r="V5722" s="2"/>
    </row>
    <row r="5723" spans="1:22" s="127" customFormat="1" x14ac:dyDescent="0.25">
      <c r="A5723"/>
      <c r="B5723"/>
      <c r="C5723"/>
      <c r="D5723"/>
      <c r="E5723"/>
      <c r="F5723"/>
      <c r="G5723"/>
      <c r="H5723"/>
      <c r="I5723"/>
      <c r="J5723"/>
      <c r="K5723"/>
      <c r="L5723"/>
      <c r="M5723" s="2"/>
      <c r="N5723" s="2"/>
      <c r="O5723" s="2"/>
      <c r="P5723" s="2"/>
      <c r="Q5723" s="2"/>
      <c r="R5723" s="2"/>
      <c r="S5723" s="2"/>
      <c r="T5723" s="2"/>
      <c r="U5723" s="2"/>
      <c r="V5723" s="2"/>
    </row>
    <row r="5724" spans="1:22" s="127" customFormat="1" x14ac:dyDescent="0.25">
      <c r="A5724"/>
      <c r="B5724"/>
      <c r="C5724"/>
      <c r="D5724"/>
      <c r="E5724"/>
      <c r="F5724"/>
      <c r="G5724"/>
      <c r="H5724"/>
      <c r="I5724"/>
      <c r="J5724"/>
      <c r="K5724"/>
      <c r="L5724"/>
      <c r="M5724" s="2"/>
      <c r="N5724" s="2"/>
      <c r="O5724" s="2"/>
      <c r="P5724" s="2"/>
      <c r="Q5724" s="2"/>
      <c r="R5724" s="2"/>
      <c r="S5724" s="2"/>
      <c r="T5724" s="2"/>
      <c r="U5724" s="2"/>
      <c r="V5724" s="2"/>
    </row>
    <row r="5725" spans="1:22" s="127" customFormat="1" x14ac:dyDescent="0.25">
      <c r="A5725"/>
      <c r="B5725"/>
      <c r="C5725"/>
      <c r="D5725"/>
      <c r="E5725"/>
      <c r="F5725"/>
      <c r="G5725"/>
      <c r="H5725"/>
      <c r="I5725"/>
      <c r="J5725"/>
      <c r="K5725"/>
      <c r="L5725"/>
      <c r="M5725" s="2"/>
      <c r="N5725" s="2"/>
      <c r="O5725" s="2"/>
      <c r="P5725" s="2"/>
      <c r="Q5725" s="2"/>
      <c r="R5725" s="2"/>
      <c r="S5725" s="2"/>
      <c r="T5725" s="2"/>
      <c r="U5725" s="2"/>
      <c r="V5725" s="2"/>
    </row>
    <row r="5726" spans="1:22" s="127" customFormat="1" x14ac:dyDescent="0.25">
      <c r="A5726"/>
      <c r="B5726"/>
      <c r="C5726"/>
      <c r="D5726"/>
      <c r="E5726"/>
      <c r="F5726"/>
      <c r="G5726"/>
      <c r="H5726"/>
      <c r="I5726"/>
      <c r="J5726"/>
      <c r="K5726"/>
      <c r="L5726"/>
      <c r="M5726" s="2"/>
      <c r="N5726" s="2"/>
      <c r="O5726" s="2"/>
      <c r="P5726" s="2"/>
      <c r="Q5726" s="2"/>
      <c r="R5726" s="2"/>
      <c r="S5726" s="2"/>
      <c r="T5726" s="2"/>
      <c r="U5726" s="2"/>
      <c r="V5726" s="2"/>
    </row>
    <row r="5727" spans="1:22" s="127" customFormat="1" x14ac:dyDescent="0.25">
      <c r="A5727"/>
      <c r="B5727"/>
      <c r="C5727"/>
      <c r="D5727"/>
      <c r="E5727"/>
      <c r="F5727"/>
      <c r="G5727"/>
      <c r="H5727"/>
      <c r="I5727"/>
      <c r="J5727"/>
      <c r="K5727"/>
      <c r="L5727"/>
      <c r="M5727" s="2"/>
      <c r="N5727" s="2"/>
      <c r="O5727" s="2"/>
      <c r="P5727" s="2"/>
      <c r="Q5727" s="2"/>
      <c r="R5727" s="2"/>
      <c r="S5727" s="2"/>
      <c r="T5727" s="2"/>
      <c r="U5727" s="2"/>
      <c r="V5727" s="2"/>
    </row>
    <row r="5728" spans="1:22" s="127" customFormat="1" x14ac:dyDescent="0.25">
      <c r="A5728"/>
      <c r="B5728"/>
      <c r="C5728"/>
      <c r="D5728"/>
      <c r="E5728"/>
      <c r="F5728"/>
      <c r="G5728"/>
      <c r="H5728"/>
      <c r="I5728"/>
      <c r="J5728"/>
      <c r="K5728"/>
      <c r="L5728"/>
      <c r="M5728" s="2"/>
      <c r="N5728" s="2"/>
      <c r="O5728" s="2"/>
      <c r="P5728" s="2"/>
      <c r="Q5728" s="2"/>
      <c r="R5728" s="2"/>
      <c r="S5728" s="2"/>
      <c r="T5728" s="2"/>
      <c r="U5728" s="2"/>
      <c r="V5728" s="2"/>
    </row>
    <row r="5729" spans="1:22" s="127" customFormat="1" x14ac:dyDescent="0.25">
      <c r="A5729"/>
      <c r="B5729"/>
      <c r="C5729"/>
      <c r="D5729"/>
      <c r="E5729"/>
      <c r="F5729"/>
      <c r="G5729"/>
      <c r="H5729"/>
      <c r="I5729"/>
      <c r="J5729"/>
      <c r="K5729"/>
      <c r="L5729"/>
      <c r="M5729" s="2"/>
      <c r="N5729" s="2"/>
      <c r="O5729" s="2"/>
      <c r="P5729" s="2"/>
      <c r="Q5729" s="2"/>
      <c r="R5729" s="2"/>
      <c r="S5729" s="2"/>
      <c r="T5729" s="2"/>
      <c r="U5729" s="2"/>
      <c r="V5729" s="2"/>
    </row>
    <row r="5730" spans="1:22" s="127" customFormat="1" x14ac:dyDescent="0.25">
      <c r="A5730"/>
      <c r="B5730"/>
      <c r="C5730"/>
      <c r="D5730"/>
      <c r="E5730"/>
      <c r="F5730"/>
      <c r="G5730"/>
      <c r="H5730"/>
      <c r="I5730"/>
      <c r="J5730"/>
      <c r="K5730"/>
      <c r="L5730"/>
      <c r="M5730" s="2"/>
      <c r="N5730" s="2"/>
      <c r="O5730" s="2"/>
      <c r="P5730" s="2"/>
      <c r="Q5730" s="2"/>
      <c r="R5730" s="2"/>
      <c r="S5730" s="2"/>
      <c r="T5730" s="2"/>
      <c r="U5730" s="2"/>
      <c r="V5730" s="2"/>
    </row>
    <row r="5731" spans="1:22" s="127" customFormat="1" x14ac:dyDescent="0.25">
      <c r="A5731"/>
      <c r="B5731"/>
      <c r="C5731"/>
      <c r="D5731"/>
      <c r="E5731"/>
      <c r="F5731"/>
      <c r="G5731"/>
      <c r="H5731"/>
      <c r="I5731"/>
      <c r="J5731"/>
      <c r="K5731"/>
      <c r="L5731"/>
      <c r="M5731" s="2"/>
      <c r="N5731" s="2"/>
      <c r="O5731" s="2"/>
      <c r="P5731" s="2"/>
      <c r="Q5731" s="2"/>
      <c r="R5731" s="2"/>
      <c r="S5731" s="2"/>
      <c r="T5731" s="2"/>
      <c r="U5731" s="2"/>
      <c r="V5731" s="2"/>
    </row>
    <row r="5732" spans="1:22" s="127" customFormat="1" x14ac:dyDescent="0.25">
      <c r="A5732"/>
      <c r="B5732"/>
      <c r="C5732"/>
      <c r="D5732"/>
      <c r="E5732"/>
      <c r="F5732"/>
      <c r="G5732"/>
      <c r="H5732"/>
      <c r="I5732"/>
      <c r="J5732"/>
      <c r="K5732"/>
      <c r="L5732"/>
      <c r="M5732" s="2"/>
      <c r="N5732" s="2"/>
      <c r="O5732" s="2"/>
      <c r="P5732" s="2"/>
      <c r="Q5732" s="2"/>
      <c r="R5732" s="2"/>
      <c r="S5732" s="2"/>
      <c r="T5732" s="2"/>
      <c r="U5732" s="2"/>
      <c r="V5732" s="2"/>
    </row>
    <row r="5733" spans="1:22" s="127" customFormat="1" x14ac:dyDescent="0.25">
      <c r="A5733"/>
      <c r="B5733"/>
      <c r="C5733"/>
      <c r="D5733"/>
      <c r="E5733"/>
      <c r="F5733"/>
      <c r="G5733"/>
      <c r="H5733"/>
      <c r="I5733"/>
      <c r="J5733"/>
      <c r="K5733"/>
      <c r="L5733"/>
      <c r="M5733" s="2"/>
      <c r="N5733" s="2"/>
      <c r="O5733" s="2"/>
      <c r="P5733" s="2"/>
      <c r="Q5733" s="2"/>
      <c r="R5733" s="2"/>
      <c r="S5733" s="2"/>
      <c r="T5733" s="2"/>
      <c r="U5733" s="2"/>
      <c r="V5733" s="2"/>
    </row>
    <row r="5734" spans="1:22" s="127" customFormat="1" x14ac:dyDescent="0.25">
      <c r="A5734"/>
      <c r="B5734"/>
      <c r="C5734"/>
      <c r="D5734"/>
      <c r="E5734"/>
      <c r="F5734"/>
      <c r="G5734"/>
      <c r="H5734"/>
      <c r="I5734"/>
      <c r="J5734"/>
      <c r="K5734"/>
      <c r="L5734"/>
      <c r="M5734" s="2"/>
      <c r="N5734" s="2"/>
      <c r="O5734" s="2"/>
      <c r="P5734" s="2"/>
      <c r="Q5734" s="2"/>
      <c r="R5734" s="2"/>
      <c r="S5734" s="2"/>
      <c r="T5734" s="2"/>
      <c r="U5734" s="2"/>
      <c r="V5734" s="2"/>
    </row>
    <row r="5735" spans="1:22" s="127" customFormat="1" x14ac:dyDescent="0.25">
      <c r="A5735"/>
      <c r="B5735"/>
      <c r="C5735"/>
      <c r="D5735"/>
      <c r="E5735"/>
      <c r="F5735"/>
      <c r="G5735"/>
      <c r="H5735"/>
      <c r="I5735"/>
      <c r="J5735"/>
      <c r="K5735"/>
      <c r="L5735"/>
      <c r="M5735" s="2"/>
      <c r="N5735" s="2"/>
      <c r="O5735" s="2"/>
      <c r="P5735" s="2"/>
      <c r="Q5735" s="2"/>
      <c r="R5735" s="2"/>
      <c r="S5735" s="2"/>
      <c r="T5735" s="2"/>
      <c r="U5735" s="2"/>
      <c r="V5735" s="2"/>
    </row>
    <row r="5736" spans="1:22" s="127" customFormat="1" x14ac:dyDescent="0.25">
      <c r="A5736"/>
      <c r="B5736"/>
      <c r="C5736"/>
      <c r="D5736"/>
      <c r="E5736"/>
      <c r="F5736"/>
      <c r="G5736"/>
      <c r="H5736"/>
      <c r="I5736"/>
      <c r="J5736"/>
      <c r="K5736"/>
      <c r="L5736"/>
      <c r="M5736" s="2"/>
      <c r="N5736" s="2"/>
      <c r="O5736" s="2"/>
      <c r="P5736" s="2"/>
      <c r="Q5736" s="2"/>
      <c r="R5736" s="2"/>
      <c r="S5736" s="2"/>
      <c r="T5736" s="2"/>
      <c r="U5736" s="2"/>
      <c r="V5736" s="2"/>
    </row>
    <row r="5737" spans="1:22" s="127" customFormat="1" x14ac:dyDescent="0.25">
      <c r="A5737"/>
      <c r="B5737"/>
      <c r="C5737"/>
      <c r="D5737"/>
      <c r="E5737"/>
      <c r="F5737"/>
      <c r="G5737"/>
      <c r="H5737"/>
      <c r="I5737"/>
      <c r="J5737"/>
      <c r="K5737"/>
      <c r="L5737"/>
      <c r="M5737" s="2"/>
      <c r="N5737" s="2"/>
      <c r="O5737" s="2"/>
      <c r="P5737" s="2"/>
      <c r="Q5737" s="2"/>
      <c r="R5737" s="2"/>
      <c r="S5737" s="2"/>
      <c r="T5737" s="2"/>
      <c r="U5737" s="2"/>
      <c r="V5737" s="2"/>
    </row>
    <row r="5738" spans="1:22" s="127" customFormat="1" x14ac:dyDescent="0.25">
      <c r="A5738"/>
      <c r="B5738"/>
      <c r="C5738"/>
      <c r="D5738"/>
      <c r="E5738"/>
      <c r="F5738"/>
      <c r="G5738"/>
      <c r="H5738"/>
      <c r="I5738"/>
      <c r="J5738"/>
      <c r="K5738"/>
      <c r="L5738"/>
      <c r="M5738" s="2"/>
      <c r="N5738" s="2"/>
      <c r="O5738" s="2"/>
      <c r="P5738" s="2"/>
      <c r="Q5738" s="2"/>
      <c r="R5738" s="2"/>
      <c r="S5738" s="2"/>
      <c r="T5738" s="2"/>
      <c r="U5738" s="2"/>
      <c r="V5738" s="2"/>
    </row>
    <row r="5739" spans="1:22" s="127" customFormat="1" x14ac:dyDescent="0.25">
      <c r="A5739"/>
      <c r="B5739"/>
      <c r="C5739"/>
      <c r="D5739"/>
      <c r="E5739"/>
      <c r="F5739"/>
      <c r="G5739"/>
      <c r="H5739"/>
      <c r="I5739"/>
      <c r="J5739"/>
      <c r="K5739"/>
      <c r="L5739"/>
      <c r="M5739" s="2"/>
      <c r="N5739" s="2"/>
      <c r="O5739" s="2"/>
      <c r="P5739" s="2"/>
      <c r="Q5739" s="2"/>
      <c r="R5739" s="2"/>
      <c r="S5739" s="2"/>
      <c r="T5739" s="2"/>
      <c r="U5739" s="2"/>
      <c r="V5739" s="2"/>
    </row>
    <row r="5740" spans="1:22" s="127" customFormat="1" x14ac:dyDescent="0.25">
      <c r="A5740"/>
      <c r="B5740"/>
      <c r="C5740"/>
      <c r="D5740"/>
      <c r="E5740"/>
      <c r="F5740"/>
      <c r="G5740"/>
      <c r="H5740"/>
      <c r="I5740"/>
      <c r="J5740"/>
      <c r="K5740"/>
      <c r="L5740"/>
      <c r="M5740" s="2"/>
      <c r="N5740" s="2"/>
      <c r="O5740" s="2"/>
      <c r="P5740" s="2"/>
      <c r="Q5740" s="2"/>
      <c r="R5740" s="2"/>
      <c r="S5740" s="2"/>
      <c r="T5740" s="2"/>
      <c r="U5740" s="2"/>
      <c r="V5740" s="2"/>
    </row>
    <row r="5741" spans="1:22" s="127" customFormat="1" x14ac:dyDescent="0.25">
      <c r="A5741"/>
      <c r="B5741"/>
      <c r="C5741"/>
      <c r="D5741"/>
      <c r="E5741"/>
      <c r="F5741"/>
      <c r="G5741"/>
      <c r="H5741"/>
      <c r="I5741"/>
      <c r="J5741"/>
      <c r="K5741"/>
      <c r="L5741"/>
      <c r="M5741" s="2"/>
      <c r="N5741" s="2"/>
      <c r="O5741" s="2"/>
      <c r="P5741" s="2"/>
      <c r="Q5741" s="2"/>
      <c r="R5741" s="2"/>
      <c r="S5741" s="2"/>
      <c r="T5741" s="2"/>
      <c r="U5741" s="2"/>
      <c r="V5741" s="2"/>
    </row>
    <row r="5742" spans="1:22" s="127" customFormat="1" x14ac:dyDescent="0.25">
      <c r="A5742"/>
      <c r="B5742"/>
      <c r="C5742"/>
      <c r="D5742"/>
      <c r="E5742"/>
      <c r="F5742"/>
      <c r="G5742"/>
      <c r="H5742"/>
      <c r="I5742"/>
      <c r="J5742"/>
      <c r="K5742"/>
      <c r="L5742"/>
      <c r="M5742" s="2"/>
      <c r="N5742" s="2"/>
      <c r="O5742" s="2"/>
      <c r="P5742" s="2"/>
      <c r="Q5742" s="2"/>
      <c r="R5742" s="2"/>
      <c r="S5742" s="2"/>
      <c r="T5742" s="2"/>
      <c r="U5742" s="2"/>
      <c r="V5742" s="2"/>
    </row>
    <row r="5743" spans="1:22" s="127" customFormat="1" x14ac:dyDescent="0.25">
      <c r="A5743"/>
      <c r="B5743"/>
      <c r="C5743"/>
      <c r="D5743"/>
      <c r="E5743"/>
      <c r="F5743"/>
      <c r="G5743"/>
      <c r="H5743"/>
      <c r="I5743"/>
      <c r="J5743"/>
      <c r="K5743"/>
      <c r="L5743"/>
      <c r="M5743" s="2"/>
      <c r="N5743" s="2"/>
      <c r="O5743" s="2"/>
      <c r="P5743" s="2"/>
      <c r="Q5743" s="2"/>
      <c r="R5743" s="2"/>
      <c r="S5743" s="2"/>
      <c r="T5743" s="2"/>
      <c r="U5743" s="2"/>
      <c r="V5743" s="2"/>
    </row>
    <row r="5744" spans="1:22" s="127" customFormat="1" x14ac:dyDescent="0.25">
      <c r="A5744"/>
      <c r="B5744"/>
      <c r="C5744"/>
      <c r="D5744"/>
      <c r="E5744"/>
      <c r="F5744"/>
      <c r="G5744"/>
      <c r="H5744"/>
      <c r="I5744"/>
      <c r="J5744"/>
      <c r="K5744"/>
      <c r="L5744"/>
      <c r="M5744" s="2"/>
      <c r="N5744" s="2"/>
      <c r="O5744" s="2"/>
      <c r="P5744" s="2"/>
      <c r="Q5744" s="2"/>
      <c r="R5744" s="2"/>
      <c r="S5744" s="2"/>
      <c r="T5744" s="2"/>
      <c r="U5744" s="2"/>
      <c r="V5744" s="2"/>
    </row>
    <row r="5745" spans="1:22" s="127" customFormat="1" x14ac:dyDescent="0.25">
      <c r="A5745"/>
      <c r="B5745"/>
      <c r="C5745"/>
      <c r="D5745"/>
      <c r="E5745"/>
      <c r="F5745"/>
      <c r="G5745"/>
      <c r="H5745"/>
      <c r="I5745"/>
      <c r="J5745"/>
      <c r="K5745"/>
      <c r="L5745"/>
      <c r="M5745" s="2"/>
      <c r="N5745" s="2"/>
      <c r="O5745" s="2"/>
      <c r="P5745" s="2"/>
      <c r="Q5745" s="2"/>
      <c r="R5745" s="2"/>
      <c r="S5745" s="2"/>
      <c r="T5745" s="2"/>
      <c r="U5745" s="2"/>
      <c r="V5745" s="2"/>
    </row>
    <row r="5746" spans="1:22" s="127" customFormat="1" x14ac:dyDescent="0.25">
      <c r="A5746"/>
      <c r="B5746"/>
      <c r="C5746"/>
      <c r="D5746"/>
      <c r="E5746"/>
      <c r="F5746"/>
      <c r="G5746"/>
      <c r="H5746"/>
      <c r="I5746"/>
      <c r="J5746"/>
      <c r="K5746"/>
      <c r="L5746"/>
      <c r="M5746" s="2"/>
      <c r="N5746" s="2"/>
      <c r="O5746" s="2"/>
      <c r="P5746" s="2"/>
      <c r="Q5746" s="2"/>
      <c r="R5746" s="2"/>
      <c r="S5746" s="2"/>
      <c r="T5746" s="2"/>
      <c r="U5746" s="2"/>
      <c r="V5746" s="2"/>
    </row>
    <row r="5747" spans="1:22" s="127" customFormat="1" x14ac:dyDescent="0.25">
      <c r="A5747"/>
      <c r="B5747"/>
      <c r="C5747"/>
      <c r="D5747"/>
      <c r="E5747"/>
      <c r="F5747"/>
      <c r="G5747"/>
      <c r="H5747"/>
      <c r="I5747"/>
      <c r="J5747"/>
      <c r="K5747"/>
      <c r="L5747"/>
      <c r="M5747" s="2"/>
      <c r="N5747" s="2"/>
      <c r="O5747" s="2"/>
      <c r="P5747" s="2"/>
      <c r="Q5747" s="2"/>
      <c r="R5747" s="2"/>
      <c r="S5747" s="2"/>
      <c r="T5747" s="2"/>
      <c r="U5747" s="2"/>
      <c r="V5747" s="2"/>
    </row>
    <row r="5748" spans="1:22" s="127" customFormat="1" x14ac:dyDescent="0.25">
      <c r="A5748"/>
      <c r="B5748"/>
      <c r="C5748"/>
      <c r="D5748"/>
      <c r="E5748"/>
      <c r="F5748"/>
      <c r="G5748"/>
      <c r="H5748"/>
      <c r="I5748"/>
      <c r="J5748"/>
      <c r="K5748"/>
      <c r="L5748"/>
      <c r="M5748" s="2"/>
      <c r="N5748" s="2"/>
      <c r="O5748" s="2"/>
      <c r="P5748" s="2"/>
      <c r="Q5748" s="2"/>
      <c r="R5748" s="2"/>
      <c r="S5748" s="2"/>
      <c r="T5748" s="2"/>
      <c r="U5748" s="2"/>
      <c r="V5748" s="2"/>
    </row>
    <row r="5749" spans="1:22" s="127" customFormat="1" x14ac:dyDescent="0.25">
      <c r="A5749"/>
      <c r="B5749"/>
      <c r="C5749"/>
      <c r="D5749"/>
      <c r="E5749"/>
      <c r="F5749"/>
      <c r="G5749"/>
      <c r="H5749"/>
      <c r="I5749"/>
      <c r="J5749"/>
      <c r="K5749"/>
      <c r="L5749"/>
      <c r="M5749" s="2"/>
      <c r="N5749" s="2"/>
      <c r="O5749" s="2"/>
      <c r="P5749" s="2"/>
      <c r="Q5749" s="2"/>
      <c r="R5749" s="2"/>
      <c r="S5749" s="2"/>
      <c r="T5749" s="2"/>
      <c r="U5749" s="2"/>
      <c r="V5749" s="2"/>
    </row>
    <row r="5750" spans="1:22" s="127" customFormat="1" x14ac:dyDescent="0.25">
      <c r="A5750"/>
      <c r="B5750"/>
      <c r="C5750"/>
      <c r="D5750"/>
      <c r="E5750"/>
      <c r="F5750"/>
      <c r="G5750"/>
      <c r="H5750"/>
      <c r="I5750"/>
      <c r="J5750"/>
      <c r="K5750"/>
      <c r="L5750"/>
      <c r="M5750" s="2"/>
      <c r="N5750" s="2"/>
      <c r="O5750" s="2"/>
      <c r="P5750" s="2"/>
      <c r="Q5750" s="2"/>
      <c r="R5750" s="2"/>
      <c r="S5750" s="2"/>
      <c r="T5750" s="2"/>
      <c r="U5750" s="2"/>
      <c r="V5750" s="2"/>
    </row>
    <row r="5751" spans="1:22" s="127" customFormat="1" x14ac:dyDescent="0.25">
      <c r="A5751"/>
      <c r="B5751"/>
      <c r="C5751"/>
      <c r="D5751"/>
      <c r="E5751"/>
      <c r="F5751"/>
      <c r="G5751"/>
      <c r="H5751"/>
      <c r="I5751"/>
      <c r="J5751"/>
      <c r="K5751"/>
      <c r="L5751"/>
      <c r="M5751" s="2"/>
      <c r="N5751" s="2"/>
      <c r="O5751" s="2"/>
      <c r="P5751" s="2"/>
      <c r="Q5751" s="2"/>
      <c r="R5751" s="2"/>
      <c r="S5751" s="2"/>
      <c r="T5751" s="2"/>
      <c r="U5751" s="2"/>
      <c r="V5751" s="2"/>
    </row>
    <row r="5752" spans="1:22" s="127" customFormat="1" x14ac:dyDescent="0.25">
      <c r="A5752"/>
      <c r="B5752"/>
      <c r="C5752"/>
      <c r="D5752"/>
      <c r="E5752"/>
      <c r="F5752"/>
      <c r="G5752"/>
      <c r="H5752"/>
      <c r="I5752"/>
      <c r="J5752"/>
      <c r="K5752"/>
      <c r="L5752"/>
      <c r="M5752" s="2"/>
      <c r="N5752" s="2"/>
      <c r="O5752" s="2"/>
      <c r="P5752" s="2"/>
      <c r="Q5752" s="2"/>
      <c r="R5752" s="2"/>
      <c r="S5752" s="2"/>
      <c r="T5752" s="2"/>
      <c r="U5752" s="2"/>
      <c r="V5752" s="2"/>
    </row>
    <row r="5753" spans="1:22" s="127" customFormat="1" x14ac:dyDescent="0.25">
      <c r="A5753"/>
      <c r="B5753"/>
      <c r="C5753"/>
      <c r="D5753"/>
      <c r="E5753"/>
      <c r="F5753"/>
      <c r="G5753"/>
      <c r="H5753"/>
      <c r="I5753"/>
      <c r="J5753"/>
      <c r="K5753"/>
      <c r="L5753"/>
      <c r="M5753" s="2"/>
      <c r="N5753" s="2"/>
      <c r="O5753" s="2"/>
      <c r="P5753" s="2"/>
      <c r="Q5753" s="2"/>
      <c r="R5753" s="2"/>
      <c r="S5753" s="2"/>
      <c r="T5753" s="2"/>
      <c r="U5753" s="2"/>
      <c r="V5753" s="2"/>
    </row>
    <row r="5754" spans="1:22" s="127" customFormat="1" x14ac:dyDescent="0.25">
      <c r="A5754"/>
      <c r="B5754"/>
      <c r="C5754"/>
      <c r="D5754"/>
      <c r="E5754"/>
      <c r="F5754"/>
      <c r="G5754"/>
      <c r="H5754"/>
      <c r="I5754"/>
      <c r="J5754"/>
      <c r="K5754"/>
      <c r="L5754"/>
      <c r="M5754" s="2"/>
      <c r="N5754" s="2"/>
      <c r="O5754" s="2"/>
      <c r="P5754" s="2"/>
      <c r="Q5754" s="2"/>
      <c r="R5754" s="2"/>
      <c r="S5754" s="2"/>
      <c r="T5754" s="2"/>
      <c r="U5754" s="2"/>
      <c r="V5754" s="2"/>
    </row>
    <row r="5755" spans="1:22" s="127" customFormat="1" x14ac:dyDescent="0.25">
      <c r="A5755"/>
      <c r="B5755"/>
      <c r="C5755"/>
      <c r="D5755"/>
      <c r="E5755"/>
      <c r="F5755"/>
      <c r="G5755"/>
      <c r="H5755"/>
      <c r="I5755"/>
      <c r="J5755"/>
      <c r="K5755"/>
      <c r="L5755"/>
      <c r="M5755" s="2"/>
      <c r="N5755" s="2"/>
      <c r="O5755" s="2"/>
      <c r="P5755" s="2"/>
      <c r="Q5755" s="2"/>
      <c r="R5755" s="2"/>
      <c r="S5755" s="2"/>
      <c r="T5755" s="2"/>
      <c r="U5755" s="2"/>
      <c r="V5755" s="2"/>
    </row>
    <row r="5756" spans="1:22" s="127" customFormat="1" x14ac:dyDescent="0.25">
      <c r="A5756"/>
      <c r="B5756"/>
      <c r="C5756"/>
      <c r="D5756"/>
      <c r="E5756"/>
      <c r="F5756"/>
      <c r="G5756"/>
      <c r="H5756"/>
      <c r="I5756"/>
      <c r="J5756"/>
      <c r="K5756"/>
      <c r="L5756"/>
      <c r="M5756" s="2"/>
      <c r="N5756" s="2"/>
      <c r="O5756" s="2"/>
      <c r="P5756" s="2"/>
      <c r="Q5756" s="2"/>
      <c r="R5756" s="2"/>
      <c r="S5756" s="2"/>
      <c r="T5756" s="2"/>
      <c r="U5756" s="2"/>
      <c r="V5756" s="2"/>
    </row>
    <row r="5757" spans="1:22" s="127" customFormat="1" x14ac:dyDescent="0.25">
      <c r="A5757"/>
      <c r="B5757"/>
      <c r="C5757"/>
      <c r="D5757"/>
      <c r="E5757"/>
      <c r="F5757"/>
      <c r="G5757"/>
      <c r="H5757"/>
      <c r="I5757"/>
      <c r="J5757"/>
      <c r="K5757"/>
      <c r="L5757"/>
      <c r="M5757" s="2"/>
      <c r="N5757" s="2"/>
      <c r="O5757" s="2"/>
      <c r="P5757" s="2"/>
      <c r="Q5757" s="2"/>
      <c r="R5757" s="2"/>
      <c r="S5757" s="2"/>
      <c r="T5757" s="2"/>
      <c r="U5757" s="2"/>
      <c r="V5757" s="2"/>
    </row>
    <row r="5758" spans="1:22" s="127" customFormat="1" x14ac:dyDescent="0.25">
      <c r="A5758"/>
      <c r="B5758"/>
      <c r="C5758"/>
      <c r="D5758"/>
      <c r="E5758"/>
      <c r="F5758"/>
      <c r="G5758"/>
      <c r="H5758"/>
      <c r="I5758"/>
      <c r="J5758"/>
      <c r="K5758"/>
      <c r="L5758"/>
      <c r="M5758" s="2"/>
      <c r="N5758" s="2"/>
      <c r="O5758" s="2"/>
      <c r="P5758" s="2"/>
      <c r="Q5758" s="2"/>
      <c r="R5758" s="2"/>
      <c r="S5758" s="2"/>
      <c r="T5758" s="2"/>
      <c r="U5758" s="2"/>
      <c r="V5758" s="2"/>
    </row>
    <row r="5759" spans="1:22" s="127" customFormat="1" x14ac:dyDescent="0.25">
      <c r="A5759"/>
      <c r="B5759"/>
      <c r="C5759"/>
      <c r="D5759"/>
      <c r="E5759"/>
      <c r="F5759"/>
      <c r="G5759"/>
      <c r="H5759"/>
      <c r="I5759"/>
      <c r="J5759"/>
      <c r="K5759"/>
      <c r="L5759"/>
      <c r="M5759" s="2"/>
      <c r="N5759" s="2"/>
      <c r="O5759" s="2"/>
      <c r="P5759" s="2"/>
      <c r="Q5759" s="2"/>
      <c r="R5759" s="2"/>
      <c r="S5759" s="2"/>
      <c r="T5759" s="2"/>
      <c r="U5759" s="2"/>
      <c r="V5759" s="2"/>
    </row>
    <row r="5760" spans="1:22" s="127" customFormat="1" x14ac:dyDescent="0.25">
      <c r="A5760"/>
      <c r="B5760"/>
      <c r="C5760"/>
      <c r="D5760"/>
      <c r="E5760"/>
      <c r="F5760"/>
      <c r="G5760"/>
      <c r="H5760"/>
      <c r="I5760"/>
      <c r="J5760"/>
      <c r="K5760"/>
      <c r="L5760"/>
      <c r="M5760" s="2"/>
      <c r="N5760" s="2"/>
      <c r="O5760" s="2"/>
      <c r="P5760" s="2"/>
      <c r="Q5760" s="2"/>
      <c r="R5760" s="2"/>
      <c r="S5760" s="2"/>
      <c r="T5760" s="2"/>
      <c r="U5760" s="2"/>
      <c r="V5760" s="2"/>
    </row>
    <row r="5761" spans="1:22" s="127" customFormat="1" x14ac:dyDescent="0.25">
      <c r="A5761"/>
      <c r="B5761"/>
      <c r="C5761"/>
      <c r="D5761"/>
      <c r="E5761"/>
      <c r="F5761"/>
      <c r="G5761"/>
      <c r="H5761"/>
      <c r="I5761"/>
      <c r="J5761"/>
      <c r="K5761"/>
      <c r="L5761"/>
      <c r="M5761" s="2"/>
      <c r="N5761" s="2"/>
      <c r="O5761" s="2"/>
      <c r="P5761" s="2"/>
      <c r="Q5761" s="2"/>
      <c r="R5761" s="2"/>
      <c r="S5761" s="2"/>
      <c r="T5761" s="2"/>
      <c r="U5761" s="2"/>
      <c r="V5761" s="2"/>
    </row>
    <row r="5762" spans="1:22" s="127" customFormat="1" x14ac:dyDescent="0.25">
      <c r="A5762"/>
      <c r="B5762"/>
      <c r="C5762"/>
      <c r="D5762"/>
      <c r="E5762"/>
      <c r="F5762"/>
      <c r="G5762"/>
      <c r="H5762"/>
      <c r="I5762"/>
      <c r="J5762"/>
      <c r="K5762"/>
      <c r="L5762"/>
      <c r="M5762" s="2"/>
      <c r="N5762" s="2"/>
      <c r="O5762" s="2"/>
      <c r="P5762" s="2"/>
      <c r="Q5762" s="2"/>
      <c r="R5762" s="2"/>
      <c r="S5762" s="2"/>
      <c r="T5762" s="2"/>
      <c r="U5762" s="2"/>
      <c r="V5762" s="2"/>
    </row>
    <row r="5763" spans="1:22" s="127" customFormat="1" x14ac:dyDescent="0.25">
      <c r="A5763"/>
      <c r="B5763"/>
      <c r="C5763"/>
      <c r="D5763"/>
      <c r="E5763"/>
      <c r="F5763"/>
      <c r="G5763"/>
      <c r="H5763"/>
      <c r="I5763"/>
      <c r="J5763"/>
      <c r="K5763"/>
      <c r="L5763"/>
      <c r="M5763" s="2"/>
      <c r="N5763" s="2"/>
      <c r="O5763" s="2"/>
      <c r="P5763" s="2"/>
      <c r="Q5763" s="2"/>
      <c r="R5763" s="2"/>
      <c r="S5763" s="2"/>
      <c r="T5763" s="2"/>
      <c r="U5763" s="2"/>
      <c r="V5763" s="2"/>
    </row>
    <row r="5764" spans="1:22" s="127" customFormat="1" x14ac:dyDescent="0.25">
      <c r="A5764"/>
      <c r="B5764"/>
      <c r="C5764"/>
      <c r="D5764"/>
      <c r="E5764"/>
      <c r="F5764"/>
      <c r="G5764"/>
      <c r="H5764"/>
      <c r="I5764"/>
      <c r="J5764"/>
      <c r="K5764"/>
      <c r="L5764"/>
      <c r="M5764" s="2"/>
      <c r="N5764" s="2"/>
      <c r="O5764" s="2"/>
      <c r="P5764" s="2"/>
      <c r="Q5764" s="2"/>
      <c r="R5764" s="2"/>
      <c r="S5764" s="2"/>
      <c r="T5764" s="2"/>
      <c r="U5764" s="2"/>
      <c r="V5764" s="2"/>
    </row>
    <row r="5765" spans="1:22" s="127" customFormat="1" x14ac:dyDescent="0.25">
      <c r="A5765"/>
      <c r="B5765"/>
      <c r="C5765"/>
      <c r="D5765"/>
      <c r="E5765"/>
      <c r="F5765"/>
      <c r="G5765"/>
      <c r="H5765"/>
      <c r="I5765"/>
      <c r="J5765"/>
      <c r="K5765"/>
      <c r="L5765"/>
      <c r="M5765" s="2"/>
      <c r="N5765" s="2"/>
      <c r="O5765" s="2"/>
      <c r="P5765" s="2"/>
      <c r="Q5765" s="2"/>
      <c r="R5765" s="2"/>
      <c r="S5765" s="2"/>
      <c r="T5765" s="2"/>
      <c r="U5765" s="2"/>
      <c r="V5765" s="2"/>
    </row>
    <row r="5766" spans="1:22" s="127" customFormat="1" x14ac:dyDescent="0.25">
      <c r="A5766"/>
      <c r="B5766"/>
      <c r="C5766"/>
      <c r="D5766"/>
      <c r="E5766"/>
      <c r="F5766"/>
      <c r="G5766"/>
      <c r="H5766"/>
      <c r="I5766"/>
      <c r="J5766"/>
      <c r="K5766"/>
      <c r="L5766"/>
      <c r="M5766" s="2"/>
      <c r="N5766" s="2"/>
      <c r="O5766" s="2"/>
      <c r="P5766" s="2"/>
      <c r="Q5766" s="2"/>
      <c r="R5766" s="2"/>
      <c r="S5766" s="2"/>
      <c r="T5766" s="2"/>
      <c r="U5766" s="2"/>
      <c r="V5766" s="2"/>
    </row>
    <row r="5767" spans="1:22" s="127" customFormat="1" x14ac:dyDescent="0.25">
      <c r="A5767"/>
      <c r="B5767"/>
      <c r="C5767"/>
      <c r="D5767"/>
      <c r="E5767"/>
      <c r="F5767"/>
      <c r="G5767"/>
      <c r="H5767"/>
      <c r="I5767"/>
      <c r="J5767"/>
      <c r="K5767"/>
      <c r="L5767"/>
      <c r="M5767" s="2"/>
      <c r="N5767" s="2"/>
      <c r="O5767" s="2"/>
      <c r="P5767" s="2"/>
      <c r="Q5767" s="2"/>
      <c r="R5767" s="2"/>
      <c r="S5767" s="2"/>
      <c r="T5767" s="2"/>
      <c r="U5767" s="2"/>
      <c r="V5767" s="2"/>
    </row>
    <row r="5768" spans="1:22" s="127" customFormat="1" x14ac:dyDescent="0.25">
      <c r="A5768"/>
      <c r="B5768"/>
      <c r="C5768"/>
      <c r="D5768"/>
      <c r="E5768"/>
      <c r="F5768"/>
      <c r="G5768"/>
      <c r="H5768"/>
      <c r="I5768"/>
      <c r="J5768"/>
      <c r="K5768"/>
      <c r="L5768"/>
      <c r="M5768" s="2"/>
      <c r="N5768" s="2"/>
      <c r="O5768" s="2"/>
      <c r="P5768" s="2"/>
      <c r="Q5768" s="2"/>
      <c r="R5768" s="2"/>
      <c r="S5768" s="2"/>
      <c r="T5768" s="2"/>
      <c r="U5768" s="2"/>
      <c r="V5768" s="2"/>
    </row>
    <row r="5769" spans="1:22" s="127" customFormat="1" x14ac:dyDescent="0.25">
      <c r="A5769"/>
      <c r="B5769"/>
      <c r="C5769"/>
      <c r="D5769"/>
      <c r="E5769"/>
      <c r="F5769"/>
      <c r="G5769"/>
      <c r="H5769"/>
      <c r="I5769"/>
      <c r="J5769"/>
      <c r="K5769"/>
      <c r="L5769"/>
      <c r="M5769" s="2"/>
      <c r="N5769" s="2"/>
      <c r="O5769" s="2"/>
      <c r="P5769" s="2"/>
      <c r="Q5769" s="2"/>
      <c r="R5769" s="2"/>
      <c r="S5769" s="2"/>
      <c r="T5769" s="2"/>
      <c r="U5769" s="2"/>
      <c r="V5769" s="2"/>
    </row>
    <row r="5770" spans="1:22" s="127" customFormat="1" x14ac:dyDescent="0.25">
      <c r="A5770"/>
      <c r="B5770"/>
      <c r="C5770"/>
      <c r="D5770"/>
      <c r="E5770"/>
      <c r="F5770"/>
      <c r="G5770"/>
      <c r="H5770"/>
      <c r="I5770"/>
      <c r="J5770"/>
      <c r="K5770"/>
      <c r="L5770"/>
      <c r="M5770" s="2"/>
      <c r="N5770" s="2"/>
      <c r="O5770" s="2"/>
      <c r="P5770" s="2"/>
      <c r="Q5770" s="2"/>
      <c r="R5770" s="2"/>
      <c r="S5770" s="2"/>
      <c r="T5770" s="2"/>
      <c r="U5770" s="2"/>
      <c r="V5770" s="2"/>
    </row>
    <row r="5771" spans="1:22" s="127" customFormat="1" x14ac:dyDescent="0.25">
      <c r="A5771"/>
      <c r="B5771"/>
      <c r="C5771"/>
      <c r="D5771"/>
      <c r="E5771"/>
      <c r="F5771"/>
      <c r="G5771"/>
      <c r="H5771"/>
      <c r="I5771"/>
      <c r="J5771"/>
      <c r="K5771"/>
      <c r="L5771"/>
      <c r="M5771" s="2"/>
      <c r="N5771" s="2"/>
      <c r="O5771" s="2"/>
      <c r="P5771" s="2"/>
      <c r="Q5771" s="2"/>
      <c r="R5771" s="2"/>
      <c r="S5771" s="2"/>
      <c r="T5771" s="2"/>
      <c r="U5771" s="2"/>
      <c r="V5771" s="2"/>
    </row>
    <row r="5772" spans="1:22" s="127" customFormat="1" x14ac:dyDescent="0.25">
      <c r="A5772"/>
      <c r="B5772"/>
      <c r="C5772"/>
      <c r="D5772"/>
      <c r="E5772"/>
      <c r="F5772"/>
      <c r="G5772"/>
      <c r="H5772"/>
      <c r="I5772"/>
      <c r="J5772"/>
      <c r="K5772"/>
      <c r="L5772"/>
      <c r="M5772" s="2"/>
      <c r="N5772" s="2"/>
      <c r="O5772" s="2"/>
      <c r="P5772" s="2"/>
      <c r="Q5772" s="2"/>
      <c r="R5772" s="2"/>
      <c r="S5772" s="2"/>
      <c r="T5772" s="2"/>
      <c r="U5772" s="2"/>
      <c r="V5772" s="2"/>
    </row>
    <row r="5773" spans="1:22" s="127" customFormat="1" x14ac:dyDescent="0.25">
      <c r="A5773"/>
      <c r="B5773"/>
      <c r="C5773"/>
      <c r="D5773"/>
      <c r="E5773"/>
      <c r="F5773"/>
      <c r="G5773"/>
      <c r="H5773"/>
      <c r="I5773"/>
      <c r="J5773"/>
      <c r="K5773"/>
      <c r="L5773"/>
      <c r="M5773" s="2"/>
      <c r="N5773" s="2"/>
      <c r="O5773" s="2"/>
      <c r="P5773" s="2"/>
      <c r="Q5773" s="2"/>
      <c r="R5773" s="2"/>
      <c r="S5773" s="2"/>
      <c r="T5773" s="2"/>
      <c r="U5773" s="2"/>
      <c r="V5773" s="2"/>
    </row>
    <row r="5774" spans="1:22" s="127" customFormat="1" x14ac:dyDescent="0.25">
      <c r="A5774"/>
      <c r="B5774"/>
      <c r="C5774"/>
      <c r="D5774"/>
      <c r="E5774"/>
      <c r="F5774"/>
      <c r="G5774"/>
      <c r="H5774"/>
      <c r="I5774"/>
      <c r="J5774"/>
      <c r="K5774"/>
      <c r="L5774"/>
      <c r="M5774" s="2"/>
      <c r="N5774" s="2"/>
      <c r="O5774" s="2"/>
      <c r="P5774" s="2"/>
      <c r="Q5774" s="2"/>
      <c r="R5774" s="2"/>
      <c r="S5774" s="2"/>
      <c r="T5774" s="2"/>
      <c r="U5774" s="2"/>
      <c r="V5774" s="2"/>
    </row>
    <row r="5775" spans="1:22" s="127" customFormat="1" x14ac:dyDescent="0.25">
      <c r="A5775"/>
      <c r="B5775"/>
      <c r="C5775"/>
      <c r="D5775"/>
      <c r="E5775"/>
      <c r="F5775"/>
      <c r="G5775"/>
      <c r="H5775"/>
      <c r="I5775"/>
      <c r="J5775"/>
      <c r="K5775"/>
      <c r="L5775"/>
      <c r="M5775" s="2"/>
      <c r="N5775" s="2"/>
      <c r="O5775" s="2"/>
      <c r="P5775" s="2"/>
      <c r="Q5775" s="2"/>
      <c r="R5775" s="2"/>
      <c r="S5775" s="2"/>
      <c r="T5775" s="2"/>
      <c r="U5775" s="2"/>
      <c r="V5775" s="2"/>
    </row>
    <row r="5776" spans="1:22" s="127" customFormat="1" x14ac:dyDescent="0.25">
      <c r="A5776"/>
      <c r="B5776"/>
      <c r="C5776"/>
      <c r="D5776"/>
      <c r="E5776"/>
      <c r="F5776"/>
      <c r="G5776"/>
      <c r="H5776"/>
      <c r="I5776"/>
      <c r="J5776"/>
      <c r="K5776"/>
      <c r="L5776"/>
      <c r="M5776" s="2"/>
      <c r="N5776" s="2"/>
      <c r="O5776" s="2"/>
      <c r="P5776" s="2"/>
      <c r="Q5776" s="2"/>
      <c r="R5776" s="2"/>
      <c r="S5776" s="2"/>
      <c r="T5776" s="2"/>
      <c r="U5776" s="2"/>
      <c r="V5776" s="2"/>
    </row>
    <row r="5777" spans="1:22" s="127" customFormat="1" x14ac:dyDescent="0.25">
      <c r="A5777"/>
      <c r="B5777"/>
      <c r="C5777"/>
      <c r="D5777"/>
      <c r="E5777"/>
      <c r="F5777"/>
      <c r="G5777"/>
      <c r="H5777"/>
      <c r="I5777"/>
      <c r="J5777"/>
      <c r="K5777"/>
      <c r="L5777"/>
      <c r="M5777" s="2"/>
      <c r="N5777" s="2"/>
      <c r="O5777" s="2"/>
      <c r="P5777" s="2"/>
      <c r="Q5777" s="2"/>
      <c r="R5777" s="2"/>
      <c r="S5777" s="2"/>
      <c r="T5777" s="2"/>
      <c r="U5777" s="2"/>
      <c r="V5777" s="2"/>
    </row>
    <row r="5778" spans="1:22" s="127" customFormat="1" x14ac:dyDescent="0.25">
      <c r="A5778"/>
      <c r="B5778"/>
      <c r="C5778"/>
      <c r="D5778"/>
      <c r="E5778"/>
      <c r="F5778"/>
      <c r="G5778"/>
      <c r="H5778"/>
      <c r="I5778"/>
      <c r="J5778"/>
      <c r="K5778"/>
      <c r="L5778"/>
      <c r="M5778" s="2"/>
      <c r="N5778" s="2"/>
      <c r="O5778" s="2"/>
      <c r="P5778" s="2"/>
      <c r="Q5778" s="2"/>
      <c r="R5778" s="2"/>
      <c r="S5778" s="2"/>
      <c r="T5778" s="2"/>
      <c r="U5778" s="2"/>
      <c r="V5778" s="2"/>
    </row>
    <row r="5779" spans="1:22" s="127" customFormat="1" x14ac:dyDescent="0.25">
      <c r="A5779"/>
      <c r="B5779"/>
      <c r="C5779"/>
      <c r="D5779"/>
      <c r="E5779"/>
      <c r="F5779"/>
      <c r="G5779"/>
      <c r="H5779"/>
      <c r="I5779"/>
      <c r="J5779"/>
      <c r="K5779"/>
      <c r="L5779"/>
      <c r="M5779" s="2"/>
      <c r="N5779" s="2"/>
      <c r="O5779" s="2"/>
      <c r="P5779" s="2"/>
      <c r="Q5779" s="2"/>
      <c r="R5779" s="2"/>
      <c r="S5779" s="2"/>
      <c r="T5779" s="2"/>
      <c r="U5779" s="2"/>
      <c r="V5779" s="2"/>
    </row>
    <row r="5780" spans="1:22" s="127" customFormat="1" x14ac:dyDescent="0.25">
      <c r="A5780"/>
      <c r="B5780"/>
      <c r="C5780"/>
      <c r="D5780"/>
      <c r="E5780"/>
      <c r="F5780"/>
      <c r="G5780"/>
      <c r="H5780"/>
      <c r="I5780"/>
      <c r="J5780"/>
      <c r="K5780"/>
      <c r="L5780"/>
      <c r="M5780" s="2"/>
      <c r="N5780" s="2"/>
      <c r="O5780" s="2"/>
      <c r="P5780" s="2"/>
      <c r="Q5780" s="2"/>
      <c r="R5780" s="2"/>
      <c r="S5780" s="2"/>
      <c r="T5780" s="2"/>
      <c r="U5780" s="2"/>
      <c r="V5780" s="2"/>
    </row>
    <row r="5781" spans="1:22" s="127" customFormat="1" x14ac:dyDescent="0.25">
      <c r="A5781"/>
      <c r="B5781"/>
      <c r="C5781"/>
      <c r="D5781"/>
      <c r="E5781"/>
      <c r="F5781"/>
      <c r="G5781"/>
      <c r="H5781"/>
      <c r="I5781"/>
      <c r="J5781"/>
      <c r="K5781"/>
      <c r="L5781"/>
      <c r="M5781" s="2"/>
      <c r="N5781" s="2"/>
      <c r="O5781" s="2"/>
      <c r="P5781" s="2"/>
      <c r="Q5781" s="2"/>
      <c r="R5781" s="2"/>
      <c r="S5781" s="2"/>
      <c r="T5781" s="2"/>
      <c r="U5781" s="2"/>
      <c r="V5781" s="2"/>
    </row>
    <row r="5782" spans="1:22" s="127" customFormat="1" x14ac:dyDescent="0.25">
      <c r="A5782"/>
      <c r="B5782"/>
      <c r="C5782"/>
      <c r="D5782"/>
      <c r="E5782"/>
      <c r="F5782"/>
      <c r="G5782"/>
      <c r="H5782"/>
      <c r="I5782"/>
      <c r="J5782"/>
      <c r="K5782"/>
      <c r="L5782"/>
      <c r="M5782" s="2"/>
      <c r="N5782" s="2"/>
      <c r="O5782" s="2"/>
      <c r="P5782" s="2"/>
      <c r="Q5782" s="2"/>
      <c r="R5782" s="2"/>
      <c r="S5782" s="2"/>
      <c r="T5782" s="2"/>
      <c r="U5782" s="2"/>
      <c r="V5782" s="2"/>
    </row>
    <row r="5783" spans="1:22" s="127" customFormat="1" x14ac:dyDescent="0.25">
      <c r="A5783"/>
      <c r="B5783"/>
      <c r="C5783"/>
      <c r="D5783"/>
      <c r="E5783"/>
      <c r="F5783"/>
      <c r="G5783"/>
      <c r="H5783"/>
      <c r="I5783"/>
      <c r="J5783"/>
      <c r="K5783"/>
      <c r="L5783"/>
      <c r="M5783" s="2"/>
      <c r="N5783" s="2"/>
      <c r="O5783" s="2"/>
      <c r="P5783" s="2"/>
      <c r="Q5783" s="2"/>
      <c r="R5783" s="2"/>
      <c r="S5783" s="2"/>
      <c r="T5783" s="2"/>
      <c r="U5783" s="2"/>
      <c r="V5783" s="2"/>
    </row>
    <row r="5784" spans="1:22" s="127" customFormat="1" x14ac:dyDescent="0.25">
      <c r="A5784"/>
      <c r="B5784"/>
      <c r="C5784"/>
      <c r="D5784"/>
      <c r="E5784"/>
      <c r="F5784"/>
      <c r="G5784"/>
      <c r="H5784"/>
      <c r="I5784"/>
      <c r="J5784"/>
      <c r="K5784"/>
      <c r="L5784"/>
      <c r="M5784" s="2"/>
      <c r="N5784" s="2"/>
      <c r="O5784" s="2"/>
      <c r="P5784" s="2"/>
      <c r="Q5784" s="2"/>
      <c r="R5784" s="2"/>
      <c r="S5784" s="2"/>
      <c r="T5784" s="2"/>
      <c r="U5784" s="2"/>
      <c r="V5784" s="2"/>
    </row>
    <row r="5785" spans="1:22" s="127" customFormat="1" x14ac:dyDescent="0.25">
      <c r="A5785"/>
      <c r="B5785"/>
      <c r="C5785"/>
      <c r="D5785"/>
      <c r="E5785"/>
      <c r="F5785"/>
      <c r="G5785"/>
      <c r="H5785"/>
      <c r="I5785"/>
      <c r="J5785"/>
      <c r="K5785"/>
      <c r="L5785"/>
      <c r="M5785" s="2"/>
      <c r="N5785" s="2"/>
      <c r="O5785" s="2"/>
      <c r="P5785" s="2"/>
      <c r="Q5785" s="2"/>
      <c r="R5785" s="2"/>
      <c r="S5785" s="2"/>
      <c r="T5785" s="2"/>
      <c r="U5785" s="2"/>
      <c r="V5785" s="2"/>
    </row>
    <row r="5786" spans="1:22" s="127" customFormat="1" x14ac:dyDescent="0.25">
      <c r="A5786"/>
      <c r="B5786"/>
      <c r="C5786"/>
      <c r="D5786"/>
      <c r="E5786"/>
      <c r="F5786"/>
      <c r="G5786"/>
      <c r="H5786"/>
      <c r="I5786"/>
      <c r="J5786"/>
      <c r="K5786"/>
      <c r="L5786"/>
      <c r="M5786" s="2"/>
      <c r="N5786" s="2"/>
      <c r="O5786" s="2"/>
      <c r="P5786" s="2"/>
      <c r="Q5786" s="2"/>
      <c r="R5786" s="2"/>
      <c r="S5786" s="2"/>
      <c r="T5786" s="2"/>
      <c r="U5786" s="2"/>
      <c r="V5786" s="2"/>
    </row>
    <row r="5787" spans="1:22" s="127" customFormat="1" x14ac:dyDescent="0.25">
      <c r="A5787"/>
      <c r="B5787"/>
      <c r="C5787"/>
      <c r="D5787"/>
      <c r="E5787"/>
      <c r="F5787"/>
      <c r="G5787"/>
      <c r="H5787"/>
      <c r="I5787"/>
      <c r="J5787"/>
      <c r="K5787"/>
      <c r="L5787"/>
      <c r="M5787" s="2"/>
      <c r="N5787" s="2"/>
      <c r="O5787" s="2"/>
      <c r="P5787" s="2"/>
      <c r="Q5787" s="2"/>
      <c r="R5787" s="2"/>
      <c r="S5787" s="2"/>
      <c r="T5787" s="2"/>
      <c r="U5787" s="2"/>
      <c r="V5787" s="2"/>
    </row>
    <row r="5788" spans="1:22" s="127" customFormat="1" x14ac:dyDescent="0.25">
      <c r="A5788"/>
      <c r="B5788"/>
      <c r="C5788"/>
      <c r="D5788"/>
      <c r="E5788"/>
      <c r="F5788"/>
      <c r="G5788"/>
      <c r="H5788"/>
      <c r="I5788"/>
      <c r="J5788"/>
      <c r="K5788"/>
      <c r="L5788"/>
      <c r="M5788" s="2"/>
      <c r="N5788" s="2"/>
      <c r="O5788" s="2"/>
      <c r="P5788" s="2"/>
      <c r="Q5788" s="2"/>
      <c r="R5788" s="2"/>
      <c r="S5788" s="2"/>
      <c r="T5788" s="2"/>
      <c r="U5788" s="2"/>
      <c r="V5788" s="2"/>
    </row>
    <row r="5789" spans="1:22" s="127" customFormat="1" x14ac:dyDescent="0.25">
      <c r="A5789"/>
      <c r="B5789"/>
      <c r="C5789"/>
      <c r="D5789"/>
      <c r="E5789"/>
      <c r="F5789"/>
      <c r="G5789"/>
      <c r="H5789"/>
      <c r="I5789"/>
      <c r="J5789"/>
      <c r="K5789"/>
      <c r="L5789"/>
      <c r="M5789" s="2"/>
      <c r="N5789" s="2"/>
      <c r="O5789" s="2"/>
      <c r="P5789" s="2"/>
      <c r="Q5789" s="2"/>
      <c r="R5789" s="2"/>
      <c r="S5789" s="2"/>
      <c r="T5789" s="2"/>
      <c r="U5789" s="2"/>
      <c r="V5789" s="2"/>
    </row>
    <row r="5790" spans="1:22" s="127" customFormat="1" x14ac:dyDescent="0.25">
      <c r="A5790"/>
      <c r="B5790"/>
      <c r="C5790"/>
      <c r="D5790"/>
      <c r="E5790"/>
      <c r="F5790"/>
      <c r="G5790"/>
      <c r="H5790"/>
      <c r="I5790"/>
      <c r="J5790"/>
      <c r="K5790"/>
      <c r="L5790"/>
      <c r="M5790" s="2"/>
      <c r="N5790" s="2"/>
      <c r="O5790" s="2"/>
      <c r="P5790" s="2"/>
      <c r="Q5790" s="2"/>
      <c r="R5790" s="2"/>
      <c r="S5790" s="2"/>
      <c r="T5790" s="2"/>
      <c r="U5790" s="2"/>
      <c r="V5790" s="2"/>
    </row>
    <row r="5791" spans="1:22" s="127" customFormat="1" x14ac:dyDescent="0.25">
      <c r="A5791"/>
      <c r="B5791"/>
      <c r="C5791"/>
      <c r="D5791"/>
      <c r="E5791"/>
      <c r="F5791"/>
      <c r="G5791"/>
      <c r="H5791"/>
      <c r="I5791"/>
      <c r="J5791"/>
      <c r="K5791"/>
      <c r="L5791"/>
      <c r="M5791" s="2"/>
      <c r="N5791" s="2"/>
      <c r="O5791" s="2"/>
      <c r="P5791" s="2"/>
      <c r="Q5791" s="2"/>
      <c r="R5791" s="2"/>
      <c r="S5791" s="2"/>
      <c r="T5791" s="2"/>
      <c r="U5791" s="2"/>
      <c r="V5791" s="2"/>
    </row>
    <row r="5792" spans="1:22" s="127" customFormat="1" x14ac:dyDescent="0.25">
      <c r="A5792"/>
      <c r="B5792"/>
      <c r="C5792"/>
      <c r="D5792"/>
      <c r="E5792"/>
      <c r="F5792"/>
      <c r="G5792"/>
      <c r="H5792"/>
      <c r="I5792"/>
      <c r="J5792"/>
      <c r="K5792"/>
      <c r="L5792"/>
      <c r="M5792" s="2"/>
      <c r="N5792" s="2"/>
      <c r="O5792" s="2"/>
      <c r="P5792" s="2"/>
      <c r="Q5792" s="2"/>
      <c r="R5792" s="2"/>
      <c r="S5792" s="2"/>
      <c r="T5792" s="2"/>
      <c r="U5792" s="2"/>
      <c r="V5792" s="2"/>
    </row>
    <row r="5793" spans="1:22" s="127" customFormat="1" x14ac:dyDescent="0.25">
      <c r="A5793"/>
      <c r="B5793"/>
      <c r="C5793"/>
      <c r="D5793"/>
      <c r="E5793"/>
      <c r="F5793"/>
      <c r="G5793"/>
      <c r="H5793"/>
      <c r="I5793"/>
      <c r="J5793"/>
      <c r="K5793"/>
      <c r="L5793"/>
      <c r="M5793" s="2"/>
      <c r="N5793" s="2"/>
      <c r="O5793" s="2"/>
      <c r="P5793" s="2"/>
      <c r="Q5793" s="2"/>
      <c r="R5793" s="2"/>
      <c r="S5793" s="2"/>
      <c r="T5793" s="2"/>
      <c r="U5793" s="2"/>
      <c r="V5793" s="2"/>
    </row>
    <row r="5794" spans="1:22" s="127" customFormat="1" x14ac:dyDescent="0.25">
      <c r="A5794"/>
      <c r="B5794"/>
      <c r="C5794"/>
      <c r="D5794"/>
      <c r="E5794"/>
      <c r="F5794"/>
      <c r="G5794"/>
      <c r="H5794"/>
      <c r="I5794"/>
      <c r="J5794"/>
      <c r="K5794"/>
      <c r="L5794"/>
      <c r="M5794" s="2"/>
      <c r="N5794" s="2"/>
      <c r="O5794" s="2"/>
      <c r="P5794" s="2"/>
      <c r="Q5794" s="2"/>
      <c r="R5794" s="2"/>
      <c r="S5794" s="2"/>
      <c r="T5794" s="2"/>
      <c r="U5794" s="2"/>
      <c r="V5794" s="2"/>
    </row>
    <row r="5795" spans="1:22" s="127" customFormat="1" x14ac:dyDescent="0.25">
      <c r="A5795"/>
      <c r="B5795"/>
      <c r="C5795"/>
      <c r="D5795"/>
      <c r="E5795"/>
      <c r="F5795"/>
      <c r="G5795"/>
      <c r="H5795"/>
      <c r="I5795"/>
      <c r="J5795"/>
      <c r="K5795"/>
      <c r="L5795"/>
      <c r="M5795" s="2"/>
      <c r="N5795" s="2"/>
      <c r="O5795" s="2"/>
      <c r="P5795" s="2"/>
      <c r="Q5795" s="2"/>
      <c r="R5795" s="2"/>
      <c r="S5795" s="2"/>
      <c r="T5795" s="2"/>
      <c r="U5795" s="2"/>
      <c r="V5795" s="2"/>
    </row>
    <row r="5796" spans="1:22" s="127" customFormat="1" x14ac:dyDescent="0.25">
      <c r="A5796"/>
      <c r="B5796"/>
      <c r="C5796"/>
      <c r="D5796"/>
      <c r="E5796"/>
      <c r="F5796"/>
      <c r="G5796"/>
      <c r="H5796"/>
      <c r="I5796"/>
      <c r="J5796"/>
      <c r="K5796"/>
      <c r="L5796"/>
      <c r="M5796" s="2"/>
      <c r="N5796" s="2"/>
      <c r="O5796" s="2"/>
      <c r="P5796" s="2"/>
      <c r="Q5796" s="2"/>
      <c r="R5796" s="2"/>
      <c r="S5796" s="2"/>
      <c r="T5796" s="2"/>
      <c r="U5796" s="2"/>
      <c r="V5796" s="2"/>
    </row>
    <row r="5797" spans="1:22" s="127" customFormat="1" x14ac:dyDescent="0.25">
      <c r="A5797"/>
      <c r="B5797"/>
      <c r="C5797"/>
      <c r="D5797"/>
      <c r="E5797"/>
      <c r="F5797"/>
      <c r="G5797"/>
      <c r="H5797"/>
      <c r="I5797"/>
      <c r="J5797"/>
      <c r="K5797"/>
      <c r="L5797"/>
      <c r="M5797" s="2"/>
      <c r="N5797" s="2"/>
      <c r="O5797" s="2"/>
      <c r="P5797" s="2"/>
      <c r="Q5797" s="2"/>
      <c r="R5797" s="2"/>
      <c r="S5797" s="2"/>
      <c r="T5797" s="2"/>
      <c r="U5797" s="2"/>
      <c r="V5797" s="2"/>
    </row>
    <row r="5798" spans="1:22" s="127" customFormat="1" x14ac:dyDescent="0.25">
      <c r="A5798"/>
      <c r="B5798"/>
      <c r="C5798"/>
      <c r="D5798"/>
      <c r="E5798"/>
      <c r="F5798"/>
      <c r="G5798"/>
      <c r="H5798"/>
      <c r="I5798"/>
      <c r="J5798"/>
      <c r="K5798"/>
      <c r="L5798"/>
      <c r="M5798" s="2"/>
      <c r="N5798" s="2"/>
      <c r="O5798" s="2"/>
      <c r="P5798" s="2"/>
      <c r="Q5798" s="2"/>
      <c r="R5798" s="2"/>
      <c r="S5798" s="2"/>
      <c r="T5798" s="2"/>
      <c r="U5798" s="2"/>
      <c r="V5798" s="2"/>
    </row>
    <row r="5799" spans="1:22" s="127" customFormat="1" x14ac:dyDescent="0.25">
      <c r="A5799"/>
      <c r="B5799"/>
      <c r="C5799"/>
      <c r="D5799"/>
      <c r="E5799"/>
      <c r="F5799"/>
      <c r="G5799"/>
      <c r="H5799"/>
      <c r="I5799"/>
      <c r="J5799"/>
      <c r="K5799"/>
      <c r="L5799"/>
      <c r="M5799" s="2"/>
      <c r="N5799" s="2"/>
      <c r="O5799" s="2"/>
      <c r="P5799" s="2"/>
      <c r="Q5799" s="2"/>
      <c r="R5799" s="2"/>
      <c r="S5799" s="2"/>
      <c r="T5799" s="2"/>
      <c r="U5799" s="2"/>
      <c r="V5799" s="2"/>
    </row>
    <row r="5800" spans="1:22" s="127" customFormat="1" x14ac:dyDescent="0.25">
      <c r="A5800"/>
      <c r="B5800"/>
      <c r="C5800"/>
      <c r="D5800"/>
      <c r="E5800"/>
      <c r="F5800"/>
      <c r="G5800"/>
      <c r="H5800"/>
      <c r="I5800"/>
      <c r="J5800"/>
      <c r="K5800"/>
      <c r="L5800"/>
      <c r="M5800" s="2"/>
      <c r="N5800" s="2"/>
      <c r="O5800" s="2"/>
      <c r="P5800" s="2"/>
      <c r="Q5800" s="2"/>
      <c r="R5800" s="2"/>
      <c r="S5800" s="2"/>
      <c r="T5800" s="2"/>
      <c r="U5800" s="2"/>
      <c r="V5800" s="2"/>
    </row>
    <row r="5801" spans="1:22" s="127" customFormat="1" x14ac:dyDescent="0.25">
      <c r="A5801"/>
      <c r="B5801"/>
      <c r="C5801"/>
      <c r="D5801"/>
      <c r="E5801"/>
      <c r="F5801"/>
      <c r="G5801"/>
      <c r="H5801"/>
      <c r="I5801"/>
      <c r="J5801"/>
      <c r="K5801"/>
      <c r="L5801"/>
      <c r="M5801" s="2"/>
      <c r="N5801" s="2"/>
      <c r="O5801" s="2"/>
      <c r="P5801" s="2"/>
      <c r="Q5801" s="2"/>
      <c r="R5801" s="2"/>
      <c r="S5801" s="2"/>
      <c r="T5801" s="2"/>
      <c r="U5801" s="2"/>
      <c r="V5801" s="2"/>
    </row>
    <row r="5802" spans="1:22" s="127" customFormat="1" x14ac:dyDescent="0.25">
      <c r="A5802"/>
      <c r="B5802"/>
      <c r="C5802"/>
      <c r="D5802"/>
      <c r="E5802"/>
      <c r="F5802"/>
      <c r="G5802"/>
      <c r="H5802"/>
      <c r="I5802"/>
      <c r="J5802"/>
      <c r="K5802"/>
      <c r="L5802"/>
      <c r="M5802" s="2"/>
      <c r="N5802" s="2"/>
      <c r="O5802" s="2"/>
      <c r="P5802" s="2"/>
      <c r="Q5802" s="2"/>
      <c r="R5802" s="2"/>
      <c r="S5802" s="2"/>
      <c r="T5802" s="2"/>
      <c r="U5802" s="2"/>
      <c r="V5802" s="2"/>
    </row>
    <row r="5803" spans="1:22" s="127" customFormat="1" x14ac:dyDescent="0.25">
      <c r="A5803"/>
      <c r="B5803"/>
      <c r="C5803"/>
      <c r="D5803"/>
      <c r="E5803"/>
      <c r="F5803"/>
      <c r="G5803"/>
      <c r="H5803"/>
      <c r="I5803"/>
      <c r="J5803"/>
      <c r="K5803"/>
      <c r="L5803"/>
      <c r="M5803" s="2"/>
      <c r="N5803" s="2"/>
      <c r="O5803" s="2"/>
      <c r="P5803" s="2"/>
      <c r="Q5803" s="2"/>
      <c r="R5803" s="2"/>
      <c r="S5803" s="2"/>
      <c r="T5803" s="2"/>
      <c r="U5803" s="2"/>
      <c r="V5803" s="2"/>
    </row>
    <row r="5804" spans="1:22" s="127" customFormat="1" x14ac:dyDescent="0.25">
      <c r="A5804"/>
      <c r="B5804"/>
      <c r="C5804"/>
      <c r="D5804"/>
      <c r="E5804"/>
      <c r="F5804"/>
      <c r="G5804"/>
      <c r="H5804"/>
      <c r="I5804"/>
      <c r="J5804"/>
      <c r="K5804"/>
      <c r="L5804"/>
      <c r="M5804" s="2"/>
      <c r="N5804" s="2"/>
      <c r="O5804" s="2"/>
      <c r="P5804" s="2"/>
      <c r="Q5804" s="2"/>
      <c r="R5804" s="2"/>
      <c r="S5804" s="2"/>
      <c r="T5804" s="2"/>
      <c r="U5804" s="2"/>
      <c r="V5804" s="2"/>
    </row>
    <row r="5805" spans="1:22" s="127" customFormat="1" x14ac:dyDescent="0.25">
      <c r="A5805"/>
      <c r="B5805"/>
      <c r="C5805"/>
      <c r="D5805"/>
      <c r="E5805"/>
      <c r="F5805"/>
      <c r="G5805"/>
      <c r="H5805"/>
      <c r="I5805"/>
      <c r="J5805"/>
      <c r="K5805"/>
      <c r="L5805"/>
      <c r="M5805" s="2"/>
      <c r="N5805" s="2"/>
      <c r="O5805" s="2"/>
      <c r="P5805" s="2"/>
      <c r="Q5805" s="2"/>
      <c r="R5805" s="2"/>
      <c r="S5805" s="2"/>
      <c r="T5805" s="2"/>
      <c r="U5805" s="2"/>
      <c r="V5805" s="2"/>
    </row>
    <row r="5806" spans="1:22" s="127" customFormat="1" x14ac:dyDescent="0.25">
      <c r="A5806"/>
      <c r="B5806"/>
      <c r="C5806"/>
      <c r="D5806"/>
      <c r="E5806"/>
      <c r="F5806"/>
      <c r="G5806"/>
      <c r="H5806"/>
      <c r="I5806"/>
      <c r="J5806"/>
      <c r="K5806"/>
      <c r="L5806"/>
      <c r="M5806" s="2"/>
      <c r="N5806" s="2"/>
      <c r="O5806" s="2"/>
      <c r="P5806" s="2"/>
      <c r="Q5806" s="2"/>
      <c r="R5806" s="2"/>
      <c r="S5806" s="2"/>
      <c r="T5806" s="2"/>
      <c r="U5806" s="2"/>
      <c r="V5806" s="2"/>
    </row>
    <row r="5807" spans="1:22" s="127" customFormat="1" x14ac:dyDescent="0.25">
      <c r="A5807"/>
      <c r="B5807"/>
      <c r="C5807"/>
      <c r="D5807"/>
      <c r="E5807"/>
      <c r="F5807"/>
      <c r="G5807"/>
      <c r="H5807"/>
      <c r="I5807"/>
      <c r="J5807"/>
      <c r="K5807"/>
      <c r="L5807"/>
      <c r="M5807" s="2"/>
      <c r="N5807" s="2"/>
      <c r="O5807" s="2"/>
      <c r="P5807" s="2"/>
      <c r="Q5807" s="2"/>
      <c r="R5807" s="2"/>
      <c r="S5807" s="2"/>
      <c r="T5807" s="2"/>
      <c r="U5807" s="2"/>
      <c r="V5807" s="2"/>
    </row>
    <row r="5808" spans="1:22" s="127" customFormat="1" x14ac:dyDescent="0.25">
      <c r="A5808"/>
      <c r="B5808"/>
      <c r="C5808"/>
      <c r="D5808"/>
      <c r="E5808"/>
      <c r="F5808"/>
      <c r="G5808"/>
      <c r="H5808"/>
      <c r="I5808"/>
      <c r="J5808"/>
      <c r="K5808"/>
      <c r="L5808"/>
      <c r="M5808" s="2"/>
      <c r="N5808" s="2"/>
      <c r="O5808" s="2"/>
      <c r="P5808" s="2"/>
      <c r="Q5808" s="2"/>
      <c r="R5808" s="2"/>
      <c r="S5808" s="2"/>
      <c r="T5808" s="2"/>
      <c r="U5808" s="2"/>
      <c r="V5808" s="2"/>
    </row>
    <row r="5809" spans="1:22" s="127" customFormat="1" x14ac:dyDescent="0.25">
      <c r="A5809"/>
      <c r="B5809"/>
      <c r="C5809"/>
      <c r="D5809"/>
      <c r="E5809"/>
      <c r="F5809"/>
      <c r="G5809"/>
      <c r="H5809"/>
      <c r="I5809"/>
      <c r="J5809"/>
      <c r="K5809"/>
      <c r="L5809"/>
      <c r="M5809" s="2"/>
      <c r="N5809" s="2"/>
      <c r="O5809" s="2"/>
      <c r="P5809" s="2"/>
      <c r="Q5809" s="2"/>
      <c r="R5809" s="2"/>
      <c r="S5809" s="2"/>
      <c r="T5809" s="2"/>
      <c r="U5809" s="2"/>
      <c r="V5809" s="2"/>
    </row>
    <row r="5810" spans="1:22" s="127" customFormat="1" x14ac:dyDescent="0.25">
      <c r="A5810"/>
      <c r="B5810"/>
      <c r="C5810"/>
      <c r="D5810"/>
      <c r="E5810"/>
      <c r="F5810"/>
      <c r="G5810"/>
      <c r="H5810"/>
      <c r="I5810"/>
      <c r="J5810"/>
      <c r="K5810"/>
      <c r="L5810"/>
      <c r="M5810" s="2"/>
      <c r="N5810" s="2"/>
      <c r="O5810" s="2"/>
      <c r="P5810" s="2"/>
      <c r="Q5810" s="2"/>
      <c r="R5810" s="2"/>
      <c r="S5810" s="2"/>
      <c r="T5810" s="2"/>
      <c r="U5810" s="2"/>
      <c r="V5810" s="2"/>
    </row>
    <row r="5811" spans="1:22" s="127" customFormat="1" x14ac:dyDescent="0.25">
      <c r="A5811"/>
      <c r="B5811"/>
      <c r="C5811"/>
      <c r="D5811"/>
      <c r="E5811"/>
      <c r="F5811"/>
      <c r="G5811"/>
      <c r="H5811"/>
      <c r="I5811"/>
      <c r="J5811"/>
      <c r="K5811"/>
      <c r="L5811"/>
      <c r="M5811" s="2"/>
      <c r="N5811" s="2"/>
      <c r="O5811" s="2"/>
      <c r="P5811" s="2"/>
      <c r="Q5811" s="2"/>
      <c r="R5811" s="2"/>
      <c r="S5811" s="2"/>
      <c r="T5811" s="2"/>
      <c r="U5811" s="2"/>
      <c r="V5811" s="2"/>
    </row>
    <row r="5812" spans="1:22" s="127" customFormat="1" x14ac:dyDescent="0.25">
      <c r="A5812"/>
      <c r="B5812"/>
      <c r="C5812"/>
      <c r="D5812"/>
      <c r="E5812"/>
      <c r="F5812"/>
      <c r="G5812"/>
      <c r="H5812"/>
      <c r="I5812"/>
      <c r="J5812"/>
      <c r="K5812"/>
      <c r="L5812"/>
      <c r="M5812" s="2"/>
      <c r="N5812" s="2"/>
      <c r="O5812" s="2"/>
      <c r="P5812" s="2"/>
      <c r="Q5812" s="2"/>
      <c r="R5812" s="2"/>
      <c r="S5812" s="2"/>
      <c r="T5812" s="2"/>
      <c r="U5812" s="2"/>
      <c r="V5812" s="2"/>
    </row>
    <row r="5813" spans="1:22" s="127" customFormat="1" x14ac:dyDescent="0.25">
      <c r="A5813"/>
      <c r="B5813"/>
      <c r="C5813"/>
      <c r="D5813"/>
      <c r="E5813"/>
      <c r="F5813"/>
      <c r="G5813"/>
      <c r="H5813"/>
      <c r="I5813"/>
      <c r="J5813"/>
      <c r="K5813"/>
      <c r="L5813"/>
      <c r="M5813" s="2"/>
      <c r="N5813" s="2"/>
      <c r="O5813" s="2"/>
      <c r="P5813" s="2"/>
      <c r="Q5813" s="2"/>
      <c r="R5813" s="2"/>
      <c r="S5813" s="2"/>
      <c r="T5813" s="2"/>
      <c r="U5813" s="2"/>
      <c r="V5813" s="2"/>
    </row>
    <row r="5814" spans="1:22" s="127" customFormat="1" x14ac:dyDescent="0.25">
      <c r="A5814"/>
      <c r="B5814"/>
      <c r="C5814"/>
      <c r="D5814"/>
      <c r="E5814"/>
      <c r="F5814"/>
      <c r="G5814"/>
      <c r="H5814"/>
      <c r="I5814"/>
      <c r="J5814"/>
      <c r="K5814"/>
      <c r="L5814"/>
      <c r="M5814" s="2"/>
      <c r="N5814" s="2"/>
      <c r="O5814" s="2"/>
      <c r="P5814" s="2"/>
      <c r="Q5814" s="2"/>
      <c r="R5814" s="2"/>
      <c r="S5814" s="2"/>
      <c r="T5814" s="2"/>
      <c r="U5814" s="2"/>
      <c r="V5814" s="2"/>
    </row>
    <row r="5815" spans="1:22" s="127" customFormat="1" x14ac:dyDescent="0.25">
      <c r="A5815"/>
      <c r="B5815"/>
      <c r="C5815"/>
      <c r="D5815"/>
      <c r="E5815"/>
      <c r="F5815"/>
      <c r="G5815"/>
      <c r="H5815"/>
      <c r="I5815"/>
      <c r="J5815"/>
      <c r="K5815"/>
      <c r="L5815"/>
      <c r="M5815" s="2"/>
      <c r="N5815" s="2"/>
      <c r="O5815" s="2"/>
      <c r="P5815" s="2"/>
      <c r="Q5815" s="2"/>
      <c r="R5815" s="2"/>
      <c r="S5815" s="2"/>
      <c r="T5815" s="2"/>
      <c r="U5815" s="2"/>
      <c r="V5815" s="2"/>
    </row>
    <row r="5816" spans="1:22" s="127" customFormat="1" x14ac:dyDescent="0.25">
      <c r="A5816"/>
      <c r="B5816"/>
      <c r="C5816"/>
      <c r="D5816"/>
      <c r="E5816"/>
      <c r="F5816"/>
      <c r="G5816"/>
      <c r="H5816"/>
      <c r="I5816"/>
      <c r="J5816"/>
      <c r="K5816"/>
      <c r="L5816"/>
      <c r="M5816" s="2"/>
      <c r="N5816" s="2"/>
      <c r="O5816" s="2"/>
      <c r="P5816" s="2"/>
      <c r="Q5816" s="2"/>
      <c r="R5816" s="2"/>
      <c r="S5816" s="2"/>
      <c r="T5816" s="2"/>
      <c r="U5816" s="2"/>
      <c r="V5816" s="2"/>
    </row>
    <row r="5817" spans="1:22" s="127" customFormat="1" x14ac:dyDescent="0.25">
      <c r="A5817"/>
      <c r="B5817"/>
      <c r="C5817"/>
      <c r="D5817"/>
      <c r="E5817"/>
      <c r="F5817"/>
      <c r="G5817"/>
      <c r="H5817"/>
      <c r="I5817"/>
      <c r="J5817"/>
      <c r="K5817"/>
      <c r="L5817"/>
      <c r="M5817" s="2"/>
      <c r="N5817" s="2"/>
      <c r="O5817" s="2"/>
      <c r="P5817" s="2"/>
      <c r="Q5817" s="2"/>
      <c r="R5817" s="2"/>
      <c r="S5817" s="2"/>
      <c r="T5817" s="2"/>
      <c r="U5817" s="2"/>
      <c r="V5817" s="2"/>
    </row>
    <row r="5818" spans="1:22" s="127" customFormat="1" x14ac:dyDescent="0.25">
      <c r="A5818"/>
      <c r="B5818"/>
      <c r="C5818"/>
      <c r="D5818"/>
      <c r="E5818"/>
      <c r="F5818"/>
      <c r="G5818"/>
      <c r="H5818"/>
      <c r="I5818"/>
      <c r="J5818"/>
      <c r="K5818"/>
      <c r="L5818"/>
      <c r="M5818" s="2"/>
      <c r="N5818" s="2"/>
      <c r="O5818" s="2"/>
      <c r="P5818" s="2"/>
      <c r="Q5818" s="2"/>
      <c r="R5818" s="2"/>
      <c r="S5818" s="2"/>
      <c r="T5818" s="2"/>
      <c r="U5818" s="2"/>
      <c r="V5818" s="2"/>
    </row>
    <row r="5819" spans="1:22" s="127" customFormat="1" x14ac:dyDescent="0.25">
      <c r="A5819"/>
      <c r="B5819"/>
      <c r="C5819"/>
      <c r="D5819"/>
      <c r="E5819"/>
      <c r="F5819"/>
      <c r="G5819"/>
      <c r="H5819"/>
      <c r="I5819"/>
      <c r="J5819"/>
      <c r="K5819"/>
      <c r="L5819"/>
      <c r="M5819" s="2"/>
      <c r="N5819" s="2"/>
      <c r="O5819" s="2"/>
      <c r="P5819" s="2"/>
      <c r="Q5819" s="2"/>
      <c r="R5819" s="2"/>
      <c r="S5819" s="2"/>
      <c r="T5819" s="2"/>
      <c r="U5819" s="2"/>
      <c r="V5819" s="2"/>
    </row>
    <row r="5820" spans="1:22" s="127" customFormat="1" x14ac:dyDescent="0.25">
      <c r="A5820"/>
      <c r="B5820"/>
      <c r="C5820"/>
      <c r="D5820"/>
      <c r="E5820"/>
      <c r="F5820"/>
      <c r="G5820"/>
      <c r="H5820"/>
      <c r="I5820"/>
      <c r="J5820"/>
      <c r="K5820"/>
      <c r="L5820"/>
      <c r="M5820" s="2"/>
      <c r="N5820" s="2"/>
      <c r="O5820" s="2"/>
      <c r="P5820" s="2"/>
      <c r="Q5820" s="2"/>
      <c r="R5820" s="2"/>
      <c r="S5820" s="2"/>
      <c r="T5820" s="2"/>
      <c r="U5820" s="2"/>
      <c r="V5820" s="2"/>
    </row>
    <row r="5821" spans="1:22" s="127" customFormat="1" x14ac:dyDescent="0.25">
      <c r="A5821"/>
      <c r="B5821"/>
      <c r="C5821"/>
      <c r="D5821"/>
      <c r="E5821"/>
      <c r="F5821"/>
      <c r="G5821"/>
      <c r="H5821"/>
      <c r="I5821"/>
      <c r="J5821"/>
      <c r="K5821"/>
      <c r="L5821"/>
      <c r="M5821" s="2"/>
      <c r="N5821" s="2"/>
      <c r="O5821" s="2"/>
      <c r="P5821" s="2"/>
      <c r="Q5821" s="2"/>
      <c r="R5821" s="2"/>
      <c r="S5821" s="2"/>
      <c r="T5821" s="2"/>
      <c r="U5821" s="2"/>
      <c r="V5821" s="2"/>
    </row>
    <row r="5822" spans="1:22" s="127" customFormat="1" x14ac:dyDescent="0.25">
      <c r="A5822"/>
      <c r="B5822"/>
      <c r="C5822"/>
      <c r="D5822"/>
      <c r="E5822"/>
      <c r="F5822"/>
      <c r="G5822"/>
      <c r="H5822"/>
      <c r="I5822"/>
      <c r="J5822"/>
      <c r="K5822"/>
      <c r="L5822"/>
      <c r="M5822" s="2"/>
      <c r="N5822" s="2"/>
      <c r="O5822" s="2"/>
      <c r="P5822" s="2"/>
      <c r="Q5822" s="2"/>
      <c r="R5822" s="2"/>
      <c r="S5822" s="2"/>
      <c r="T5822" s="2"/>
      <c r="U5822" s="2"/>
      <c r="V5822" s="2"/>
    </row>
    <row r="5823" spans="1:22" s="127" customFormat="1" x14ac:dyDescent="0.25">
      <c r="A5823"/>
      <c r="B5823"/>
      <c r="C5823"/>
      <c r="D5823"/>
      <c r="E5823"/>
      <c r="F5823"/>
      <c r="G5823"/>
      <c r="H5823"/>
      <c r="I5823"/>
      <c r="J5823"/>
      <c r="K5823"/>
      <c r="L5823"/>
      <c r="M5823" s="2"/>
      <c r="N5823" s="2"/>
      <c r="O5823" s="2"/>
      <c r="P5823" s="2"/>
      <c r="Q5823" s="2"/>
      <c r="R5823" s="2"/>
      <c r="S5823" s="2"/>
      <c r="T5823" s="2"/>
      <c r="U5823" s="2"/>
      <c r="V5823" s="2"/>
    </row>
    <row r="5824" spans="1:22" s="127" customFormat="1" x14ac:dyDescent="0.25">
      <c r="A5824"/>
      <c r="B5824"/>
      <c r="C5824"/>
      <c r="D5824"/>
      <c r="E5824"/>
      <c r="F5824"/>
      <c r="G5824"/>
      <c r="H5824"/>
      <c r="I5824"/>
      <c r="J5824"/>
      <c r="K5824"/>
      <c r="L5824"/>
      <c r="M5824" s="2"/>
      <c r="N5824" s="2"/>
      <c r="O5824" s="2"/>
      <c r="P5824" s="2"/>
      <c r="Q5824" s="2"/>
      <c r="R5824" s="2"/>
      <c r="S5824" s="2"/>
      <c r="T5824" s="2"/>
      <c r="U5824" s="2"/>
      <c r="V5824" s="2"/>
    </row>
    <row r="5825" spans="1:22" s="127" customFormat="1" x14ac:dyDescent="0.25">
      <c r="A5825"/>
      <c r="B5825"/>
      <c r="C5825"/>
      <c r="D5825"/>
      <c r="E5825"/>
      <c r="F5825"/>
      <c r="G5825"/>
      <c r="H5825"/>
      <c r="I5825"/>
      <c r="J5825"/>
      <c r="K5825"/>
      <c r="L5825"/>
      <c r="M5825" s="2"/>
      <c r="N5825" s="2"/>
      <c r="O5825" s="2"/>
      <c r="P5825" s="2"/>
      <c r="Q5825" s="2"/>
      <c r="R5825" s="2"/>
      <c r="S5825" s="2"/>
      <c r="T5825" s="2"/>
      <c r="U5825" s="2"/>
      <c r="V5825" s="2"/>
    </row>
    <row r="5826" spans="1:22" s="127" customFormat="1" x14ac:dyDescent="0.25">
      <c r="A5826"/>
      <c r="B5826"/>
      <c r="C5826"/>
      <c r="D5826"/>
      <c r="E5826"/>
      <c r="F5826"/>
      <c r="G5826"/>
      <c r="H5826"/>
      <c r="I5826"/>
      <c r="J5826"/>
      <c r="K5826"/>
      <c r="L5826"/>
      <c r="M5826" s="2"/>
      <c r="N5826" s="2"/>
      <c r="O5826" s="2"/>
      <c r="P5826" s="2"/>
      <c r="Q5826" s="2"/>
      <c r="R5826" s="2"/>
      <c r="S5826" s="2"/>
      <c r="T5826" s="2"/>
      <c r="U5826" s="2"/>
      <c r="V5826" s="2"/>
    </row>
    <row r="5827" spans="1:22" s="127" customFormat="1" x14ac:dyDescent="0.25">
      <c r="A5827"/>
      <c r="B5827"/>
      <c r="C5827"/>
      <c r="D5827"/>
      <c r="E5827"/>
      <c r="F5827"/>
      <c r="G5827"/>
      <c r="H5827"/>
      <c r="I5827"/>
      <c r="J5827"/>
      <c r="K5827"/>
      <c r="L5827"/>
      <c r="M5827" s="2"/>
      <c r="N5827" s="2"/>
      <c r="O5827" s="2"/>
      <c r="P5827" s="2"/>
      <c r="Q5827" s="2"/>
      <c r="R5827" s="2"/>
      <c r="S5827" s="2"/>
      <c r="T5827" s="2"/>
      <c r="U5827" s="2"/>
      <c r="V5827" s="2"/>
    </row>
    <row r="5828" spans="1:22" s="127" customFormat="1" x14ac:dyDescent="0.25">
      <c r="A5828"/>
      <c r="B5828"/>
      <c r="C5828"/>
      <c r="D5828"/>
      <c r="E5828"/>
      <c r="F5828"/>
      <c r="G5828"/>
      <c r="H5828"/>
      <c r="I5828"/>
      <c r="J5828"/>
      <c r="K5828"/>
      <c r="L5828"/>
      <c r="M5828" s="2"/>
      <c r="N5828" s="2"/>
      <c r="O5828" s="2"/>
      <c r="P5828" s="2"/>
      <c r="Q5828" s="2"/>
      <c r="R5828" s="2"/>
      <c r="S5828" s="2"/>
      <c r="T5828" s="2"/>
      <c r="U5828" s="2"/>
      <c r="V5828" s="2"/>
    </row>
    <row r="5829" spans="1:22" s="127" customFormat="1" x14ac:dyDescent="0.25">
      <c r="A5829"/>
      <c r="B5829"/>
      <c r="C5829"/>
      <c r="D5829"/>
      <c r="E5829"/>
      <c r="F5829"/>
      <c r="G5829"/>
      <c r="H5829"/>
      <c r="I5829"/>
      <c r="J5829"/>
      <c r="K5829"/>
      <c r="L5829"/>
      <c r="M5829" s="2"/>
      <c r="N5829" s="2"/>
      <c r="O5829" s="2"/>
      <c r="P5829" s="2"/>
      <c r="Q5829" s="2"/>
      <c r="R5829" s="2"/>
      <c r="S5829" s="2"/>
      <c r="T5829" s="2"/>
      <c r="U5829" s="2"/>
      <c r="V5829" s="2"/>
    </row>
    <row r="5830" spans="1:22" s="127" customFormat="1" x14ac:dyDescent="0.25">
      <c r="A5830"/>
      <c r="B5830"/>
      <c r="C5830"/>
      <c r="D5830"/>
      <c r="E5830"/>
      <c r="F5830"/>
      <c r="G5830"/>
      <c r="H5830"/>
      <c r="I5830"/>
      <c r="J5830"/>
      <c r="K5830"/>
      <c r="L5830"/>
      <c r="M5830" s="2"/>
      <c r="N5830" s="2"/>
      <c r="O5830" s="2"/>
      <c r="P5830" s="2"/>
      <c r="Q5830" s="2"/>
      <c r="R5830" s="2"/>
      <c r="S5830" s="2"/>
      <c r="T5830" s="2"/>
      <c r="U5830" s="2"/>
      <c r="V5830" s="2"/>
    </row>
    <row r="5831" spans="1:22" s="127" customFormat="1" x14ac:dyDescent="0.25">
      <c r="A5831"/>
      <c r="B5831"/>
      <c r="C5831"/>
      <c r="D5831"/>
      <c r="E5831"/>
      <c r="F5831"/>
      <c r="G5831"/>
      <c r="H5831"/>
      <c r="I5831"/>
      <c r="J5831"/>
      <c r="K5831"/>
      <c r="L5831"/>
      <c r="M5831" s="2"/>
      <c r="N5831" s="2"/>
      <c r="O5831" s="2"/>
      <c r="P5831" s="2"/>
      <c r="Q5831" s="2"/>
      <c r="R5831" s="2"/>
      <c r="S5831" s="2"/>
      <c r="T5831" s="2"/>
      <c r="U5831" s="2"/>
      <c r="V5831" s="2"/>
    </row>
    <row r="5832" spans="1:22" s="127" customFormat="1" x14ac:dyDescent="0.25">
      <c r="A5832"/>
      <c r="B5832"/>
      <c r="C5832"/>
      <c r="D5832"/>
      <c r="E5832"/>
      <c r="F5832"/>
      <c r="G5832"/>
      <c r="H5832"/>
      <c r="I5832"/>
      <c r="J5832"/>
      <c r="K5832"/>
      <c r="L5832"/>
      <c r="M5832" s="2"/>
      <c r="N5832" s="2"/>
      <c r="O5832" s="2"/>
      <c r="P5832" s="2"/>
      <c r="Q5832" s="2"/>
      <c r="R5832" s="2"/>
      <c r="S5832" s="2"/>
      <c r="T5832" s="2"/>
      <c r="U5832" s="2"/>
      <c r="V5832" s="2"/>
    </row>
    <row r="5833" spans="1:22" s="127" customFormat="1" x14ac:dyDescent="0.25">
      <c r="A5833"/>
      <c r="B5833"/>
      <c r="C5833"/>
      <c r="D5833"/>
      <c r="E5833"/>
      <c r="F5833"/>
      <c r="G5833"/>
      <c r="H5833"/>
      <c r="I5833"/>
      <c r="J5833"/>
      <c r="K5833"/>
      <c r="L5833"/>
      <c r="M5833" s="2"/>
      <c r="N5833" s="2"/>
      <c r="O5833" s="2"/>
      <c r="P5833" s="2"/>
      <c r="Q5833" s="2"/>
      <c r="R5833" s="2"/>
      <c r="S5833" s="2"/>
      <c r="T5833" s="2"/>
      <c r="U5833" s="2"/>
      <c r="V5833" s="2"/>
    </row>
    <row r="5834" spans="1:22" s="127" customFormat="1" x14ac:dyDescent="0.25">
      <c r="A5834"/>
      <c r="B5834"/>
      <c r="C5834"/>
      <c r="D5834"/>
      <c r="E5834"/>
      <c r="F5834"/>
      <c r="G5834"/>
      <c r="H5834"/>
      <c r="I5834"/>
      <c r="J5834"/>
      <c r="K5834"/>
      <c r="L5834"/>
      <c r="M5834" s="2"/>
      <c r="N5834" s="2"/>
      <c r="O5834" s="2"/>
      <c r="P5834" s="2"/>
      <c r="Q5834" s="2"/>
      <c r="R5834" s="2"/>
      <c r="S5834" s="2"/>
      <c r="T5834" s="2"/>
      <c r="U5834" s="2"/>
      <c r="V5834" s="2"/>
    </row>
    <row r="5835" spans="1:22" s="127" customFormat="1" x14ac:dyDescent="0.25">
      <c r="A5835"/>
      <c r="B5835"/>
      <c r="C5835"/>
      <c r="D5835"/>
      <c r="E5835"/>
      <c r="F5835"/>
      <c r="G5835"/>
      <c r="H5835"/>
      <c r="I5835"/>
      <c r="J5835"/>
      <c r="K5835"/>
      <c r="L5835"/>
      <c r="M5835" s="2"/>
      <c r="N5835" s="2"/>
      <c r="O5835" s="2"/>
      <c r="P5835" s="2"/>
      <c r="Q5835" s="2"/>
      <c r="R5835" s="2"/>
      <c r="S5835" s="2"/>
      <c r="T5835" s="2"/>
      <c r="U5835" s="2"/>
      <c r="V5835" s="2"/>
    </row>
    <row r="5836" spans="1:22" s="127" customFormat="1" x14ac:dyDescent="0.25">
      <c r="A5836"/>
      <c r="B5836"/>
      <c r="C5836"/>
      <c r="D5836"/>
      <c r="E5836"/>
      <c r="F5836"/>
      <c r="G5836"/>
      <c r="H5836"/>
      <c r="I5836"/>
      <c r="J5836"/>
      <c r="K5836"/>
      <c r="L5836"/>
      <c r="M5836" s="2"/>
      <c r="N5836" s="2"/>
      <c r="O5836" s="2"/>
      <c r="P5836" s="2"/>
      <c r="Q5836" s="2"/>
      <c r="R5836" s="2"/>
      <c r="S5836" s="2"/>
      <c r="T5836" s="2"/>
      <c r="U5836" s="2"/>
      <c r="V5836" s="2"/>
    </row>
    <row r="5837" spans="1:22" s="127" customFormat="1" x14ac:dyDescent="0.25">
      <c r="A5837"/>
      <c r="B5837"/>
      <c r="C5837"/>
      <c r="D5837"/>
      <c r="E5837"/>
      <c r="F5837"/>
      <c r="G5837"/>
      <c r="H5837"/>
      <c r="I5837"/>
      <c r="J5837"/>
      <c r="K5837"/>
      <c r="L5837"/>
      <c r="M5837" s="2"/>
      <c r="N5837" s="2"/>
      <c r="O5837" s="2"/>
      <c r="P5837" s="2"/>
      <c r="Q5837" s="2"/>
      <c r="R5837" s="2"/>
      <c r="S5837" s="2"/>
      <c r="T5837" s="2"/>
      <c r="U5837" s="2"/>
      <c r="V5837" s="2"/>
    </row>
    <row r="5838" spans="1:22" s="127" customFormat="1" x14ac:dyDescent="0.25">
      <c r="A5838"/>
      <c r="B5838"/>
      <c r="C5838"/>
      <c r="D5838"/>
      <c r="E5838"/>
      <c r="F5838"/>
      <c r="G5838"/>
      <c r="H5838"/>
      <c r="I5838"/>
      <c r="J5838"/>
      <c r="K5838"/>
      <c r="L5838"/>
      <c r="M5838" s="2"/>
      <c r="N5838" s="2"/>
      <c r="O5838" s="2"/>
      <c r="P5838" s="2"/>
      <c r="Q5838" s="2"/>
      <c r="R5838" s="2"/>
      <c r="S5838" s="2"/>
      <c r="T5838" s="2"/>
      <c r="U5838" s="2"/>
      <c r="V5838" s="2"/>
    </row>
    <row r="5839" spans="1:22" s="127" customFormat="1" x14ac:dyDescent="0.25">
      <c r="A5839"/>
      <c r="B5839"/>
      <c r="C5839"/>
      <c r="D5839"/>
      <c r="E5839"/>
      <c r="F5839"/>
      <c r="G5839"/>
      <c r="H5839"/>
      <c r="I5839"/>
      <c r="J5839"/>
      <c r="K5839"/>
      <c r="L5839"/>
      <c r="M5839" s="2"/>
      <c r="N5839" s="2"/>
      <c r="O5839" s="2"/>
      <c r="P5839" s="2"/>
      <c r="Q5839" s="2"/>
      <c r="R5839" s="2"/>
      <c r="S5839" s="2"/>
      <c r="T5839" s="2"/>
      <c r="U5839" s="2"/>
      <c r="V5839" s="2"/>
    </row>
    <row r="5840" spans="1:22" s="127" customFormat="1" x14ac:dyDescent="0.25">
      <c r="A5840"/>
      <c r="B5840"/>
      <c r="C5840"/>
      <c r="D5840"/>
      <c r="E5840"/>
      <c r="F5840"/>
      <c r="G5840"/>
      <c r="H5840"/>
      <c r="I5840"/>
      <c r="J5840"/>
      <c r="K5840"/>
      <c r="L5840"/>
      <c r="M5840" s="2"/>
      <c r="N5840" s="2"/>
      <c r="O5840" s="2"/>
      <c r="P5840" s="2"/>
      <c r="Q5840" s="2"/>
      <c r="R5840" s="2"/>
      <c r="S5840" s="2"/>
      <c r="T5840" s="2"/>
      <c r="U5840" s="2"/>
      <c r="V5840" s="2"/>
    </row>
    <row r="5841" spans="1:22" s="127" customFormat="1" x14ac:dyDescent="0.25">
      <c r="A5841"/>
      <c r="B5841"/>
      <c r="C5841"/>
      <c r="D5841"/>
      <c r="E5841"/>
      <c r="F5841"/>
      <c r="G5841"/>
      <c r="H5841"/>
      <c r="I5841"/>
      <c r="J5841"/>
      <c r="K5841"/>
      <c r="L5841"/>
      <c r="M5841" s="2"/>
      <c r="N5841" s="2"/>
      <c r="O5841" s="2"/>
      <c r="P5841" s="2"/>
      <c r="Q5841" s="2"/>
      <c r="R5841" s="2"/>
      <c r="S5841" s="2"/>
      <c r="T5841" s="2"/>
      <c r="U5841" s="2"/>
      <c r="V5841" s="2"/>
    </row>
    <row r="5842" spans="1:22" s="127" customFormat="1" x14ac:dyDescent="0.25">
      <c r="A5842"/>
      <c r="B5842"/>
      <c r="C5842"/>
      <c r="D5842"/>
      <c r="E5842"/>
      <c r="F5842"/>
      <c r="G5842"/>
      <c r="H5842"/>
      <c r="I5842"/>
      <c r="J5842"/>
      <c r="K5842"/>
      <c r="L5842"/>
      <c r="M5842" s="2"/>
      <c r="N5842" s="2"/>
      <c r="O5842" s="2"/>
      <c r="P5842" s="2"/>
      <c r="Q5842" s="2"/>
      <c r="R5842" s="2"/>
      <c r="S5842" s="2"/>
      <c r="T5842" s="2"/>
      <c r="U5842" s="2"/>
      <c r="V5842" s="2"/>
    </row>
    <row r="5843" spans="1:22" s="127" customFormat="1" x14ac:dyDescent="0.25">
      <c r="A5843"/>
      <c r="B5843"/>
      <c r="C5843"/>
      <c r="D5843"/>
      <c r="E5843"/>
      <c r="F5843"/>
      <c r="G5843"/>
      <c r="H5843"/>
      <c r="I5843"/>
      <c r="J5843"/>
      <c r="K5843"/>
      <c r="L5843"/>
      <c r="M5843" s="2"/>
      <c r="N5843" s="2"/>
      <c r="O5843" s="2"/>
      <c r="P5843" s="2"/>
      <c r="Q5843" s="2"/>
      <c r="R5843" s="2"/>
      <c r="S5843" s="2"/>
      <c r="T5843" s="2"/>
      <c r="U5843" s="2"/>
      <c r="V5843" s="2"/>
    </row>
    <row r="5844" spans="1:22" s="127" customFormat="1" x14ac:dyDescent="0.25">
      <c r="A5844"/>
      <c r="B5844"/>
      <c r="C5844"/>
      <c r="D5844"/>
      <c r="E5844"/>
      <c r="F5844"/>
      <c r="G5844"/>
      <c r="H5844"/>
      <c r="I5844"/>
      <c r="J5844"/>
      <c r="K5844"/>
      <c r="L5844"/>
      <c r="M5844" s="2"/>
      <c r="N5844" s="2"/>
      <c r="O5844" s="2"/>
      <c r="P5844" s="2"/>
      <c r="Q5844" s="2"/>
      <c r="R5844" s="2"/>
      <c r="S5844" s="2"/>
      <c r="T5844" s="2"/>
      <c r="U5844" s="2"/>
      <c r="V5844" s="2"/>
    </row>
    <row r="5845" spans="1:22" s="127" customFormat="1" x14ac:dyDescent="0.25">
      <c r="A5845"/>
      <c r="B5845"/>
      <c r="C5845"/>
      <c r="D5845"/>
      <c r="E5845"/>
      <c r="F5845"/>
      <c r="G5845"/>
      <c r="H5845"/>
      <c r="I5845"/>
      <c r="J5845"/>
      <c r="K5845"/>
      <c r="L5845"/>
      <c r="M5845" s="2"/>
      <c r="N5845" s="2"/>
      <c r="O5845" s="2"/>
      <c r="P5845" s="2"/>
      <c r="Q5845" s="2"/>
      <c r="R5845" s="2"/>
      <c r="S5845" s="2"/>
      <c r="T5845" s="2"/>
      <c r="U5845" s="2"/>
      <c r="V5845" s="2"/>
    </row>
    <row r="5846" spans="1:22" s="127" customFormat="1" x14ac:dyDescent="0.25">
      <c r="A5846"/>
      <c r="B5846"/>
      <c r="C5846"/>
      <c r="D5846"/>
      <c r="E5846"/>
      <c r="F5846"/>
      <c r="G5846"/>
      <c r="H5846"/>
      <c r="I5846"/>
      <c r="J5846"/>
      <c r="K5846"/>
      <c r="L5846"/>
      <c r="M5846" s="2"/>
      <c r="N5846" s="2"/>
      <c r="O5846" s="2"/>
      <c r="P5846" s="2"/>
      <c r="Q5846" s="2"/>
      <c r="R5846" s="2"/>
      <c r="S5846" s="2"/>
      <c r="T5846" s="2"/>
      <c r="U5846" s="2"/>
      <c r="V5846" s="2"/>
    </row>
    <row r="5847" spans="1:22" s="127" customFormat="1" x14ac:dyDescent="0.25">
      <c r="A5847"/>
      <c r="B5847"/>
      <c r="C5847"/>
      <c r="D5847"/>
      <c r="E5847"/>
      <c r="F5847"/>
      <c r="G5847"/>
      <c r="H5847"/>
      <c r="I5847"/>
      <c r="J5847"/>
      <c r="K5847"/>
      <c r="L5847"/>
      <c r="M5847" s="2"/>
      <c r="N5847" s="2"/>
      <c r="O5847" s="2"/>
      <c r="P5847" s="2"/>
      <c r="Q5847" s="2"/>
      <c r="R5847" s="2"/>
      <c r="S5847" s="2"/>
      <c r="T5847" s="2"/>
      <c r="U5847" s="2"/>
      <c r="V5847" s="2"/>
    </row>
    <row r="5848" spans="1:22" s="127" customFormat="1" x14ac:dyDescent="0.25">
      <c r="A5848"/>
      <c r="B5848"/>
      <c r="C5848"/>
      <c r="D5848"/>
      <c r="E5848"/>
      <c r="F5848"/>
      <c r="G5848"/>
      <c r="H5848"/>
      <c r="I5848"/>
      <c r="J5848"/>
      <c r="K5848"/>
      <c r="L5848"/>
      <c r="M5848" s="2"/>
      <c r="N5848" s="2"/>
      <c r="O5848" s="2"/>
      <c r="P5848" s="2"/>
      <c r="Q5848" s="2"/>
      <c r="R5848" s="2"/>
      <c r="S5848" s="2"/>
      <c r="T5848" s="2"/>
      <c r="U5848" s="2"/>
      <c r="V5848" s="2"/>
    </row>
    <row r="5849" spans="1:22" s="127" customFormat="1" x14ac:dyDescent="0.25">
      <c r="A5849"/>
      <c r="B5849"/>
      <c r="C5849"/>
      <c r="D5849"/>
      <c r="E5849"/>
      <c r="F5849"/>
      <c r="G5849"/>
      <c r="H5849"/>
      <c r="I5849"/>
      <c r="J5849"/>
      <c r="K5849"/>
      <c r="L5849"/>
      <c r="M5849" s="2"/>
      <c r="N5849" s="2"/>
      <c r="O5849" s="2"/>
      <c r="P5849" s="2"/>
      <c r="Q5849" s="2"/>
      <c r="R5849" s="2"/>
      <c r="S5849" s="2"/>
      <c r="T5849" s="2"/>
      <c r="U5849" s="2"/>
      <c r="V5849" s="2"/>
    </row>
    <row r="5850" spans="1:22" s="127" customFormat="1" x14ac:dyDescent="0.25">
      <c r="A5850"/>
      <c r="B5850"/>
      <c r="C5850"/>
      <c r="D5850"/>
      <c r="E5850"/>
      <c r="F5850"/>
      <c r="G5850"/>
      <c r="H5850"/>
      <c r="I5850"/>
      <c r="J5850"/>
      <c r="K5850"/>
      <c r="L5850"/>
      <c r="M5850" s="2"/>
      <c r="N5850" s="2"/>
      <c r="O5850" s="2"/>
      <c r="P5850" s="2"/>
      <c r="Q5850" s="2"/>
      <c r="R5850" s="2"/>
      <c r="S5850" s="2"/>
      <c r="T5850" s="2"/>
      <c r="U5850" s="2"/>
      <c r="V5850" s="2"/>
    </row>
    <row r="5851" spans="1:22" s="127" customFormat="1" x14ac:dyDescent="0.25">
      <c r="A5851"/>
      <c r="B5851"/>
      <c r="C5851"/>
      <c r="D5851"/>
      <c r="E5851"/>
      <c r="F5851"/>
      <c r="G5851"/>
      <c r="H5851"/>
      <c r="I5851"/>
      <c r="J5851"/>
      <c r="K5851"/>
      <c r="L5851"/>
      <c r="M5851" s="2"/>
      <c r="N5851" s="2"/>
      <c r="O5851" s="2"/>
      <c r="P5851" s="2"/>
      <c r="Q5851" s="2"/>
      <c r="R5851" s="2"/>
      <c r="S5851" s="2"/>
      <c r="T5851" s="2"/>
      <c r="U5851" s="2"/>
      <c r="V5851" s="2"/>
    </row>
    <row r="5852" spans="1:22" s="127" customFormat="1" x14ac:dyDescent="0.25">
      <c r="A5852"/>
      <c r="B5852"/>
      <c r="C5852"/>
      <c r="D5852"/>
      <c r="E5852"/>
      <c r="F5852"/>
      <c r="G5852"/>
      <c r="H5852"/>
      <c r="I5852"/>
      <c r="J5852"/>
      <c r="K5852"/>
      <c r="L5852"/>
      <c r="M5852" s="2"/>
      <c r="N5852" s="2"/>
      <c r="O5852" s="2"/>
      <c r="P5852" s="2"/>
      <c r="Q5852" s="2"/>
      <c r="R5852" s="2"/>
      <c r="S5852" s="2"/>
      <c r="T5852" s="2"/>
      <c r="U5852" s="2"/>
      <c r="V5852" s="2"/>
    </row>
    <row r="5853" spans="1:22" s="127" customFormat="1" x14ac:dyDescent="0.25">
      <c r="A5853"/>
      <c r="B5853"/>
      <c r="C5853"/>
      <c r="D5853"/>
      <c r="E5853"/>
      <c r="F5853"/>
      <c r="G5853"/>
      <c r="H5853"/>
      <c r="I5853"/>
      <c r="J5853"/>
      <c r="K5853"/>
      <c r="L5853"/>
      <c r="M5853" s="2"/>
      <c r="N5853" s="2"/>
      <c r="O5853" s="2"/>
      <c r="P5853" s="2"/>
      <c r="Q5853" s="2"/>
      <c r="R5853" s="2"/>
      <c r="S5853" s="2"/>
      <c r="T5853" s="2"/>
      <c r="U5853" s="2"/>
      <c r="V5853" s="2"/>
    </row>
    <row r="5854" spans="1:22" s="127" customFormat="1" x14ac:dyDescent="0.25">
      <c r="A5854"/>
      <c r="B5854"/>
      <c r="C5854"/>
      <c r="D5854"/>
      <c r="E5854"/>
      <c r="F5854"/>
      <c r="G5854"/>
      <c r="H5854"/>
      <c r="I5854"/>
      <c r="J5854"/>
      <c r="K5854"/>
      <c r="L5854"/>
      <c r="M5854" s="2"/>
      <c r="N5854" s="2"/>
      <c r="O5854" s="2"/>
      <c r="P5854" s="2"/>
      <c r="Q5854" s="2"/>
      <c r="R5854" s="2"/>
      <c r="S5854" s="2"/>
      <c r="T5854" s="2"/>
      <c r="U5854" s="2"/>
      <c r="V5854" s="2"/>
    </row>
    <row r="5855" spans="1:22" s="127" customFormat="1" x14ac:dyDescent="0.25">
      <c r="A5855"/>
      <c r="B5855"/>
      <c r="C5855"/>
      <c r="D5855"/>
      <c r="E5855"/>
      <c r="F5855"/>
      <c r="G5855"/>
      <c r="H5855"/>
      <c r="I5855"/>
      <c r="J5855"/>
      <c r="K5855"/>
      <c r="L5855"/>
      <c r="M5855" s="2"/>
      <c r="N5855" s="2"/>
      <c r="O5855" s="2"/>
      <c r="P5855" s="2"/>
      <c r="Q5855" s="2"/>
      <c r="R5855" s="2"/>
      <c r="S5855" s="2"/>
      <c r="T5855" s="2"/>
      <c r="U5855" s="2"/>
      <c r="V5855" s="2"/>
    </row>
    <row r="5856" spans="1:22" s="127" customFormat="1" x14ac:dyDescent="0.25">
      <c r="A5856"/>
      <c r="B5856"/>
      <c r="C5856"/>
      <c r="D5856"/>
      <c r="E5856"/>
      <c r="F5856"/>
      <c r="G5856"/>
      <c r="H5856"/>
      <c r="I5856"/>
      <c r="J5856"/>
      <c r="K5856"/>
      <c r="L5856"/>
      <c r="M5856" s="2"/>
      <c r="N5856" s="2"/>
      <c r="O5856" s="2"/>
      <c r="P5856" s="2"/>
      <c r="Q5856" s="2"/>
      <c r="R5856" s="2"/>
      <c r="S5856" s="2"/>
      <c r="T5856" s="2"/>
      <c r="U5856" s="2"/>
      <c r="V5856" s="2"/>
    </row>
    <row r="5857" spans="1:22" s="127" customFormat="1" x14ac:dyDescent="0.25">
      <c r="A5857"/>
      <c r="B5857"/>
      <c r="C5857"/>
      <c r="D5857"/>
      <c r="E5857"/>
      <c r="F5857"/>
      <c r="G5857"/>
      <c r="H5857"/>
      <c r="I5857"/>
      <c r="J5857"/>
      <c r="K5857"/>
      <c r="L5857"/>
      <c r="M5857" s="2"/>
      <c r="N5857" s="2"/>
      <c r="O5857" s="2"/>
      <c r="P5857" s="2"/>
      <c r="Q5857" s="2"/>
      <c r="R5857" s="2"/>
      <c r="S5857" s="2"/>
      <c r="T5857" s="2"/>
      <c r="U5857" s="2"/>
      <c r="V5857" s="2"/>
    </row>
    <row r="5858" spans="1:22" s="127" customFormat="1" x14ac:dyDescent="0.25">
      <c r="A5858"/>
      <c r="B5858"/>
      <c r="C5858"/>
      <c r="D5858"/>
      <c r="E5858"/>
      <c r="F5858"/>
      <c r="G5858"/>
      <c r="H5858"/>
      <c r="I5858"/>
      <c r="J5858"/>
      <c r="K5858"/>
      <c r="L5858"/>
      <c r="M5858" s="2"/>
      <c r="N5858" s="2"/>
      <c r="O5858" s="2"/>
      <c r="P5858" s="2"/>
      <c r="Q5858" s="2"/>
      <c r="R5858" s="2"/>
      <c r="S5858" s="2"/>
      <c r="T5858" s="2"/>
      <c r="U5858" s="2"/>
      <c r="V5858" s="2"/>
    </row>
    <row r="5859" spans="1:22" s="127" customFormat="1" x14ac:dyDescent="0.25">
      <c r="A5859"/>
      <c r="B5859"/>
      <c r="C5859"/>
      <c r="D5859"/>
      <c r="E5859"/>
      <c r="F5859"/>
      <c r="G5859"/>
      <c r="H5859"/>
      <c r="I5859"/>
      <c r="J5859"/>
      <c r="K5859"/>
      <c r="L5859"/>
      <c r="M5859" s="2"/>
      <c r="N5859" s="2"/>
      <c r="O5859" s="2"/>
      <c r="P5859" s="2"/>
      <c r="Q5859" s="2"/>
      <c r="R5859" s="2"/>
      <c r="S5859" s="2"/>
      <c r="T5859" s="2"/>
      <c r="U5859" s="2"/>
      <c r="V5859" s="2"/>
    </row>
    <row r="5860" spans="1:22" s="127" customFormat="1" x14ac:dyDescent="0.25">
      <c r="A5860"/>
      <c r="B5860"/>
      <c r="C5860"/>
      <c r="D5860"/>
      <c r="E5860"/>
      <c r="F5860"/>
      <c r="G5860"/>
      <c r="H5860"/>
      <c r="I5860"/>
      <c r="J5860"/>
      <c r="K5860"/>
      <c r="L5860"/>
      <c r="M5860" s="2"/>
      <c r="N5860" s="2"/>
      <c r="O5860" s="2"/>
      <c r="P5860" s="2"/>
      <c r="Q5860" s="2"/>
      <c r="R5860" s="2"/>
      <c r="S5860" s="2"/>
      <c r="T5860" s="2"/>
      <c r="U5860" s="2"/>
      <c r="V5860" s="2"/>
    </row>
    <row r="5861" spans="1:22" s="127" customFormat="1" x14ac:dyDescent="0.25">
      <c r="A5861"/>
      <c r="B5861"/>
      <c r="C5861"/>
      <c r="D5861"/>
      <c r="E5861"/>
      <c r="F5861"/>
      <c r="G5861"/>
      <c r="H5861"/>
      <c r="I5861"/>
      <c r="J5861"/>
      <c r="K5861"/>
      <c r="L5861"/>
      <c r="M5861" s="2"/>
      <c r="N5861" s="2"/>
      <c r="O5861" s="2"/>
      <c r="P5861" s="2"/>
      <c r="Q5861" s="2"/>
      <c r="R5861" s="2"/>
      <c r="S5861" s="2"/>
      <c r="T5861" s="2"/>
      <c r="U5861" s="2"/>
      <c r="V5861" s="2"/>
    </row>
    <row r="5862" spans="1:22" s="127" customFormat="1" x14ac:dyDescent="0.25">
      <c r="A5862"/>
      <c r="B5862"/>
      <c r="C5862"/>
      <c r="D5862"/>
      <c r="E5862"/>
      <c r="F5862"/>
      <c r="G5862"/>
      <c r="H5862"/>
      <c r="I5862"/>
      <c r="J5862"/>
      <c r="K5862"/>
      <c r="L5862"/>
      <c r="M5862" s="2"/>
      <c r="N5862" s="2"/>
      <c r="O5862" s="2"/>
      <c r="P5862" s="2"/>
      <c r="Q5862" s="2"/>
      <c r="R5862" s="2"/>
      <c r="S5862" s="2"/>
      <c r="T5862" s="2"/>
      <c r="U5862" s="2"/>
      <c r="V5862" s="2"/>
    </row>
    <row r="5863" spans="1:22" s="127" customFormat="1" x14ac:dyDescent="0.25">
      <c r="A5863"/>
      <c r="B5863"/>
      <c r="C5863"/>
      <c r="D5863"/>
      <c r="E5863"/>
      <c r="F5863"/>
      <c r="G5863"/>
      <c r="H5863"/>
      <c r="I5863"/>
      <c r="J5863"/>
      <c r="K5863"/>
      <c r="L5863"/>
      <c r="M5863" s="2"/>
      <c r="N5863" s="2"/>
      <c r="O5863" s="2"/>
      <c r="P5863" s="2"/>
      <c r="Q5863" s="2"/>
      <c r="R5863" s="2"/>
      <c r="S5863" s="2"/>
      <c r="T5863" s="2"/>
      <c r="U5863" s="2"/>
      <c r="V5863" s="2"/>
    </row>
    <row r="5864" spans="1:22" s="127" customFormat="1" x14ac:dyDescent="0.25">
      <c r="A5864"/>
      <c r="B5864"/>
      <c r="C5864"/>
      <c r="D5864"/>
      <c r="E5864"/>
      <c r="F5864"/>
      <c r="G5864"/>
      <c r="H5864"/>
      <c r="I5864"/>
      <c r="J5864"/>
      <c r="K5864"/>
      <c r="L5864"/>
      <c r="M5864" s="2"/>
      <c r="N5864" s="2"/>
      <c r="O5864" s="2"/>
      <c r="P5864" s="2"/>
      <c r="Q5864" s="2"/>
      <c r="R5864" s="2"/>
      <c r="S5864" s="2"/>
      <c r="T5864" s="2"/>
      <c r="U5864" s="2"/>
      <c r="V5864" s="2"/>
    </row>
    <row r="5865" spans="1:22" s="127" customFormat="1" x14ac:dyDescent="0.25">
      <c r="A5865"/>
      <c r="B5865"/>
      <c r="C5865"/>
      <c r="D5865"/>
      <c r="E5865"/>
      <c r="F5865"/>
      <c r="G5865"/>
      <c r="H5865"/>
      <c r="I5865"/>
      <c r="J5865"/>
      <c r="K5865"/>
      <c r="L5865"/>
      <c r="M5865" s="2"/>
      <c r="N5865" s="2"/>
      <c r="O5865" s="2"/>
      <c r="P5865" s="2"/>
      <c r="Q5865" s="2"/>
      <c r="R5865" s="2"/>
      <c r="S5865" s="2"/>
      <c r="T5865" s="2"/>
      <c r="U5865" s="2"/>
      <c r="V5865" s="2"/>
    </row>
    <row r="5866" spans="1:22" s="127" customFormat="1" x14ac:dyDescent="0.25">
      <c r="A5866"/>
      <c r="B5866"/>
      <c r="C5866"/>
      <c r="D5866"/>
      <c r="E5866"/>
      <c r="F5866"/>
      <c r="G5866"/>
      <c r="H5866"/>
      <c r="I5866"/>
      <c r="J5866"/>
      <c r="K5866"/>
      <c r="L5866"/>
      <c r="M5866" s="2"/>
      <c r="N5866" s="2"/>
      <c r="O5866" s="2"/>
      <c r="P5866" s="2"/>
      <c r="Q5866" s="2"/>
      <c r="R5866" s="2"/>
      <c r="S5866" s="2"/>
      <c r="T5866" s="2"/>
      <c r="U5866" s="2"/>
      <c r="V5866" s="2"/>
    </row>
    <row r="5867" spans="1:22" s="127" customFormat="1" x14ac:dyDescent="0.25">
      <c r="A5867"/>
      <c r="B5867"/>
      <c r="C5867"/>
      <c r="D5867"/>
      <c r="E5867"/>
      <c r="F5867"/>
      <c r="G5867"/>
      <c r="H5867"/>
      <c r="I5867"/>
      <c r="J5867"/>
      <c r="K5867"/>
      <c r="L5867"/>
      <c r="M5867" s="2"/>
      <c r="N5867" s="2"/>
      <c r="O5867" s="2"/>
      <c r="P5867" s="2"/>
      <c r="Q5867" s="2"/>
      <c r="R5867" s="2"/>
      <c r="S5867" s="2"/>
      <c r="T5867" s="2"/>
      <c r="U5867" s="2"/>
      <c r="V5867" s="2"/>
    </row>
    <row r="5868" spans="1:22" s="127" customFormat="1" x14ac:dyDescent="0.25">
      <c r="A5868"/>
      <c r="B5868"/>
      <c r="C5868"/>
      <c r="D5868"/>
      <c r="E5868"/>
      <c r="F5868"/>
      <c r="G5868"/>
      <c r="H5868"/>
      <c r="I5868"/>
      <c r="J5868"/>
      <c r="K5868"/>
      <c r="L5868"/>
      <c r="M5868" s="2"/>
      <c r="N5868" s="2"/>
      <c r="O5868" s="2"/>
      <c r="P5868" s="2"/>
      <c r="Q5868" s="2"/>
      <c r="R5868" s="2"/>
      <c r="S5868" s="2"/>
      <c r="T5868" s="2"/>
      <c r="U5868" s="2"/>
      <c r="V5868" s="2"/>
    </row>
    <row r="5869" spans="1:22" s="127" customFormat="1" x14ac:dyDescent="0.25">
      <c r="A5869"/>
      <c r="B5869"/>
      <c r="C5869"/>
      <c r="D5869"/>
      <c r="E5869"/>
      <c r="F5869"/>
      <c r="G5869"/>
      <c r="H5869"/>
      <c r="I5869"/>
      <c r="J5869"/>
      <c r="K5869"/>
      <c r="L5869"/>
      <c r="M5869" s="2"/>
      <c r="N5869" s="2"/>
      <c r="O5869" s="2"/>
      <c r="P5869" s="2"/>
      <c r="Q5869" s="2"/>
      <c r="R5869" s="2"/>
      <c r="S5869" s="2"/>
      <c r="T5869" s="2"/>
      <c r="U5869" s="2"/>
      <c r="V5869" s="2"/>
    </row>
    <row r="5870" spans="1:22" s="127" customFormat="1" x14ac:dyDescent="0.25">
      <c r="A5870"/>
      <c r="B5870"/>
      <c r="C5870"/>
      <c r="D5870"/>
      <c r="E5870"/>
      <c r="F5870"/>
      <c r="G5870"/>
      <c r="H5870"/>
      <c r="I5870"/>
      <c r="J5870"/>
      <c r="K5870"/>
      <c r="L5870"/>
      <c r="M5870" s="2"/>
      <c r="N5870" s="2"/>
      <c r="O5870" s="2"/>
      <c r="P5870" s="2"/>
      <c r="Q5870" s="2"/>
      <c r="R5870" s="2"/>
      <c r="S5870" s="2"/>
      <c r="T5870" s="2"/>
      <c r="U5870" s="2"/>
      <c r="V5870" s="2"/>
    </row>
    <row r="5871" spans="1:22" s="127" customFormat="1" x14ac:dyDescent="0.25">
      <c r="A5871"/>
      <c r="B5871"/>
      <c r="C5871"/>
      <c r="D5871"/>
      <c r="E5871"/>
      <c r="F5871"/>
      <c r="G5871"/>
      <c r="H5871"/>
      <c r="I5871"/>
      <c r="J5871"/>
      <c r="K5871"/>
      <c r="L5871"/>
      <c r="M5871" s="2"/>
      <c r="N5871" s="2"/>
      <c r="O5871" s="2"/>
      <c r="P5871" s="2"/>
      <c r="Q5871" s="2"/>
      <c r="R5871" s="2"/>
      <c r="S5871" s="2"/>
      <c r="T5871" s="2"/>
      <c r="U5871" s="2"/>
      <c r="V5871" s="2"/>
    </row>
    <row r="5872" spans="1:22" s="127" customFormat="1" x14ac:dyDescent="0.25">
      <c r="A5872"/>
      <c r="B5872"/>
      <c r="C5872"/>
      <c r="D5872"/>
      <c r="E5872"/>
      <c r="F5872"/>
      <c r="G5872"/>
      <c r="H5872"/>
      <c r="I5872"/>
      <c r="J5872"/>
      <c r="K5872"/>
      <c r="L5872"/>
      <c r="M5872" s="2"/>
      <c r="N5872" s="2"/>
      <c r="O5872" s="2"/>
      <c r="P5872" s="2"/>
      <c r="Q5872" s="2"/>
      <c r="R5872" s="2"/>
      <c r="S5872" s="2"/>
      <c r="T5872" s="2"/>
      <c r="U5872" s="2"/>
      <c r="V5872" s="2"/>
    </row>
    <row r="5873" spans="1:22" s="127" customFormat="1" x14ac:dyDescent="0.25">
      <c r="A5873"/>
      <c r="B5873"/>
      <c r="C5873"/>
      <c r="D5873"/>
      <c r="E5873"/>
      <c r="F5873"/>
      <c r="G5873"/>
      <c r="H5873"/>
      <c r="I5873"/>
      <c r="J5873"/>
      <c r="K5873"/>
      <c r="L5873"/>
      <c r="M5873" s="2"/>
      <c r="N5873" s="2"/>
      <c r="O5873" s="2"/>
      <c r="P5873" s="2"/>
      <c r="Q5873" s="2"/>
      <c r="R5873" s="2"/>
      <c r="S5873" s="2"/>
      <c r="T5873" s="2"/>
      <c r="U5873" s="2"/>
      <c r="V5873" s="2"/>
    </row>
    <row r="5874" spans="1:22" s="127" customFormat="1" x14ac:dyDescent="0.25">
      <c r="A5874"/>
      <c r="B5874"/>
      <c r="C5874"/>
      <c r="D5874"/>
      <c r="E5874"/>
      <c r="F5874"/>
      <c r="G5874"/>
      <c r="H5874"/>
      <c r="I5874"/>
      <c r="J5874"/>
      <c r="K5874"/>
      <c r="L5874"/>
      <c r="M5874" s="2"/>
      <c r="N5874" s="2"/>
      <c r="O5874" s="2"/>
      <c r="P5874" s="2"/>
      <c r="Q5874" s="2"/>
      <c r="R5874" s="2"/>
      <c r="S5874" s="2"/>
      <c r="T5874" s="2"/>
      <c r="U5874" s="2"/>
      <c r="V5874" s="2"/>
    </row>
    <row r="5875" spans="1:22" s="127" customFormat="1" x14ac:dyDescent="0.25">
      <c r="A5875"/>
      <c r="B5875"/>
      <c r="C5875"/>
      <c r="D5875"/>
      <c r="E5875"/>
      <c r="F5875"/>
      <c r="G5875"/>
      <c r="H5875"/>
      <c r="I5875"/>
      <c r="J5875"/>
      <c r="K5875"/>
      <c r="L5875"/>
      <c r="M5875" s="2"/>
      <c r="N5875" s="2"/>
      <c r="O5875" s="2"/>
      <c r="P5875" s="2"/>
      <c r="Q5875" s="2"/>
      <c r="R5875" s="2"/>
      <c r="S5875" s="2"/>
      <c r="T5875" s="2"/>
      <c r="U5875" s="2"/>
      <c r="V5875" s="2"/>
    </row>
    <row r="5876" spans="1:22" s="127" customFormat="1" x14ac:dyDescent="0.25">
      <c r="A5876"/>
      <c r="B5876"/>
      <c r="C5876"/>
      <c r="D5876"/>
      <c r="E5876"/>
      <c r="F5876"/>
      <c r="G5876"/>
      <c r="H5876"/>
      <c r="I5876"/>
      <c r="J5876"/>
      <c r="K5876"/>
      <c r="L5876"/>
      <c r="M5876" s="2"/>
      <c r="N5876" s="2"/>
      <c r="O5876" s="2"/>
      <c r="P5876" s="2"/>
      <c r="Q5876" s="2"/>
      <c r="R5876" s="2"/>
      <c r="S5876" s="2"/>
      <c r="T5876" s="2"/>
      <c r="U5876" s="2"/>
      <c r="V5876" s="2"/>
    </row>
    <row r="5877" spans="1:22" s="127" customFormat="1" x14ac:dyDescent="0.25">
      <c r="A5877"/>
      <c r="B5877"/>
      <c r="C5877"/>
      <c r="D5877"/>
      <c r="E5877"/>
      <c r="F5877"/>
      <c r="G5877"/>
      <c r="H5877"/>
      <c r="I5877"/>
      <c r="J5877"/>
      <c r="K5877"/>
      <c r="L5877"/>
      <c r="M5877" s="2"/>
      <c r="N5877" s="2"/>
      <c r="O5877" s="2"/>
      <c r="P5877" s="2"/>
      <c r="Q5877" s="2"/>
      <c r="R5877" s="2"/>
      <c r="S5877" s="2"/>
      <c r="T5877" s="2"/>
      <c r="U5877" s="2"/>
      <c r="V5877" s="2"/>
    </row>
    <row r="5878" spans="1:22" s="127" customFormat="1" x14ac:dyDescent="0.25">
      <c r="A5878"/>
      <c r="B5878"/>
      <c r="C5878"/>
      <c r="D5878"/>
      <c r="E5878"/>
      <c r="F5878"/>
      <c r="G5878"/>
      <c r="H5878"/>
      <c r="I5878"/>
      <c r="J5878"/>
      <c r="K5878"/>
      <c r="L5878"/>
      <c r="M5878" s="2"/>
      <c r="N5878" s="2"/>
      <c r="O5878" s="2"/>
      <c r="P5878" s="2"/>
      <c r="Q5878" s="2"/>
      <c r="R5878" s="2"/>
      <c r="S5878" s="2"/>
      <c r="T5878" s="2"/>
      <c r="U5878" s="2"/>
      <c r="V5878" s="2"/>
    </row>
    <row r="5879" spans="1:22" s="127" customFormat="1" x14ac:dyDescent="0.25">
      <c r="A5879"/>
      <c r="B5879"/>
      <c r="C5879"/>
      <c r="D5879"/>
      <c r="E5879"/>
      <c r="F5879"/>
      <c r="G5879"/>
      <c r="H5879"/>
      <c r="I5879"/>
      <c r="J5879"/>
      <c r="K5879"/>
      <c r="L5879"/>
      <c r="M5879" s="2"/>
      <c r="N5879" s="2"/>
      <c r="O5879" s="2"/>
      <c r="P5879" s="2"/>
      <c r="Q5879" s="2"/>
      <c r="R5879" s="2"/>
      <c r="S5879" s="2"/>
      <c r="T5879" s="2"/>
      <c r="U5879" s="2"/>
      <c r="V5879" s="2"/>
    </row>
    <row r="5880" spans="1:22" s="127" customFormat="1" x14ac:dyDescent="0.25">
      <c r="A5880"/>
      <c r="B5880"/>
      <c r="C5880"/>
      <c r="D5880"/>
      <c r="E5880"/>
      <c r="F5880"/>
      <c r="G5880"/>
      <c r="H5880"/>
      <c r="I5880"/>
      <c r="J5880"/>
      <c r="K5880"/>
      <c r="L5880"/>
      <c r="M5880" s="2"/>
      <c r="N5880" s="2"/>
      <c r="O5880" s="2"/>
      <c r="P5880" s="2"/>
      <c r="Q5880" s="2"/>
      <c r="R5880" s="2"/>
      <c r="S5880" s="2"/>
      <c r="T5880" s="2"/>
      <c r="U5880" s="2"/>
      <c r="V5880" s="2"/>
    </row>
    <row r="5881" spans="1:22" s="127" customFormat="1" x14ac:dyDescent="0.25">
      <c r="A5881"/>
      <c r="B5881"/>
      <c r="C5881"/>
      <c r="D5881"/>
      <c r="E5881"/>
      <c r="F5881"/>
      <c r="G5881"/>
      <c r="H5881"/>
      <c r="I5881"/>
      <c r="J5881"/>
      <c r="K5881"/>
      <c r="L5881"/>
      <c r="M5881" s="2"/>
      <c r="N5881" s="2"/>
      <c r="O5881" s="2"/>
      <c r="P5881" s="2"/>
      <c r="Q5881" s="2"/>
      <c r="R5881" s="2"/>
      <c r="S5881" s="2"/>
      <c r="T5881" s="2"/>
      <c r="U5881" s="2"/>
      <c r="V5881" s="2"/>
    </row>
    <row r="5882" spans="1:22" s="127" customFormat="1" x14ac:dyDescent="0.25">
      <c r="A5882"/>
      <c r="B5882"/>
      <c r="C5882"/>
      <c r="D5882"/>
      <c r="E5882"/>
      <c r="F5882"/>
      <c r="G5882"/>
      <c r="H5882"/>
      <c r="I5882"/>
      <c r="J5882"/>
      <c r="K5882"/>
      <c r="L5882"/>
      <c r="M5882" s="2"/>
      <c r="N5882" s="2"/>
      <c r="O5882" s="2"/>
      <c r="P5882" s="2"/>
      <c r="Q5882" s="2"/>
      <c r="R5882" s="2"/>
      <c r="S5882" s="2"/>
      <c r="T5882" s="2"/>
      <c r="U5882" s="2"/>
      <c r="V5882" s="2"/>
    </row>
    <row r="5883" spans="1:22" s="127" customFormat="1" x14ac:dyDescent="0.25">
      <c r="A5883"/>
      <c r="B5883"/>
      <c r="C5883"/>
      <c r="D5883"/>
      <c r="E5883"/>
      <c r="F5883"/>
      <c r="G5883"/>
      <c r="H5883"/>
      <c r="I5883"/>
      <c r="J5883"/>
      <c r="K5883"/>
      <c r="L5883"/>
      <c r="M5883" s="2"/>
      <c r="N5883" s="2"/>
      <c r="O5883" s="2"/>
      <c r="P5883" s="2"/>
      <c r="Q5883" s="2"/>
      <c r="R5883" s="2"/>
      <c r="S5883" s="2"/>
      <c r="T5883" s="2"/>
      <c r="U5883" s="2"/>
      <c r="V5883" s="2"/>
    </row>
    <row r="5884" spans="1:22" s="127" customFormat="1" x14ac:dyDescent="0.25">
      <c r="A5884"/>
      <c r="B5884"/>
      <c r="C5884"/>
      <c r="D5884"/>
      <c r="E5884"/>
      <c r="F5884"/>
      <c r="G5884"/>
      <c r="H5884"/>
      <c r="I5884"/>
      <c r="J5884"/>
      <c r="K5884"/>
      <c r="L5884"/>
      <c r="M5884" s="2"/>
      <c r="N5884" s="2"/>
      <c r="O5884" s="2"/>
      <c r="P5884" s="2"/>
      <c r="Q5884" s="2"/>
      <c r="R5884" s="2"/>
      <c r="S5884" s="2"/>
      <c r="T5884" s="2"/>
      <c r="U5884" s="2"/>
      <c r="V5884" s="2"/>
    </row>
    <row r="5885" spans="1:22" s="127" customFormat="1" x14ac:dyDescent="0.25">
      <c r="A5885"/>
      <c r="B5885"/>
      <c r="C5885"/>
      <c r="D5885"/>
      <c r="E5885"/>
      <c r="F5885"/>
      <c r="G5885"/>
      <c r="H5885"/>
      <c r="I5885"/>
      <c r="J5885"/>
      <c r="K5885"/>
      <c r="L5885"/>
      <c r="M5885" s="2"/>
      <c r="N5885" s="2"/>
      <c r="O5885" s="2"/>
      <c r="P5885" s="2"/>
      <c r="Q5885" s="2"/>
      <c r="R5885" s="2"/>
      <c r="S5885" s="2"/>
      <c r="T5885" s="2"/>
      <c r="U5885" s="2"/>
      <c r="V5885" s="2"/>
    </row>
    <row r="5886" spans="1:22" s="127" customFormat="1" x14ac:dyDescent="0.25">
      <c r="A5886"/>
      <c r="B5886"/>
      <c r="C5886"/>
      <c r="D5886"/>
      <c r="E5886"/>
      <c r="F5886"/>
      <c r="G5886"/>
      <c r="H5886"/>
      <c r="I5886"/>
      <c r="J5886"/>
      <c r="K5886"/>
      <c r="L5886"/>
      <c r="M5886" s="2"/>
      <c r="N5886" s="2"/>
      <c r="O5886" s="2"/>
      <c r="P5886" s="2"/>
      <c r="Q5886" s="2"/>
      <c r="R5886" s="2"/>
      <c r="S5886" s="2"/>
      <c r="T5886" s="2"/>
      <c r="U5886" s="2"/>
      <c r="V5886" s="2"/>
    </row>
    <row r="5887" spans="1:22" s="127" customFormat="1" x14ac:dyDescent="0.25">
      <c r="A5887"/>
      <c r="B5887"/>
      <c r="C5887"/>
      <c r="D5887"/>
      <c r="E5887"/>
      <c r="F5887"/>
      <c r="G5887"/>
      <c r="H5887"/>
      <c r="I5887"/>
      <c r="J5887"/>
      <c r="K5887"/>
      <c r="L5887"/>
      <c r="M5887" s="2"/>
      <c r="N5887" s="2"/>
      <c r="O5887" s="2"/>
      <c r="P5887" s="2"/>
      <c r="Q5887" s="2"/>
      <c r="R5887" s="2"/>
      <c r="S5887" s="2"/>
      <c r="T5887" s="2"/>
      <c r="U5887" s="2"/>
      <c r="V5887" s="2"/>
    </row>
    <row r="5888" spans="1:22" s="127" customFormat="1" x14ac:dyDescent="0.25">
      <c r="A5888"/>
      <c r="B5888"/>
      <c r="C5888"/>
      <c r="D5888"/>
      <c r="E5888"/>
      <c r="F5888"/>
      <c r="G5888"/>
      <c r="H5888"/>
      <c r="I5888"/>
      <c r="J5888"/>
      <c r="K5888"/>
      <c r="L5888"/>
      <c r="M5888" s="2"/>
      <c r="N5888" s="2"/>
      <c r="O5888" s="2"/>
      <c r="P5888" s="2"/>
      <c r="Q5888" s="2"/>
      <c r="R5888" s="2"/>
      <c r="S5888" s="2"/>
      <c r="T5888" s="2"/>
      <c r="U5888" s="2"/>
      <c r="V5888" s="2"/>
    </row>
    <row r="5889" spans="1:22" s="127" customFormat="1" x14ac:dyDescent="0.25">
      <c r="A5889"/>
      <c r="B5889"/>
      <c r="C5889"/>
      <c r="D5889"/>
      <c r="E5889"/>
      <c r="F5889"/>
      <c r="G5889"/>
      <c r="H5889"/>
      <c r="I5889"/>
      <c r="J5889"/>
      <c r="K5889"/>
      <c r="L5889"/>
      <c r="M5889" s="2"/>
      <c r="N5889" s="2"/>
      <c r="O5889" s="2"/>
      <c r="P5889" s="2"/>
      <c r="Q5889" s="2"/>
      <c r="R5889" s="2"/>
      <c r="S5889" s="2"/>
      <c r="T5889" s="2"/>
      <c r="U5889" s="2"/>
      <c r="V5889" s="2"/>
    </row>
    <row r="5890" spans="1:22" s="127" customFormat="1" x14ac:dyDescent="0.25">
      <c r="A5890"/>
      <c r="B5890"/>
      <c r="C5890"/>
      <c r="D5890"/>
      <c r="E5890"/>
      <c r="F5890"/>
      <c r="G5890"/>
      <c r="H5890"/>
      <c r="I5890"/>
      <c r="J5890"/>
      <c r="K5890"/>
      <c r="L5890"/>
      <c r="M5890" s="2"/>
      <c r="N5890" s="2"/>
      <c r="O5890" s="2"/>
      <c r="P5890" s="2"/>
      <c r="Q5890" s="2"/>
      <c r="R5890" s="2"/>
      <c r="S5890" s="2"/>
      <c r="T5890" s="2"/>
      <c r="U5890" s="2"/>
      <c r="V5890" s="2"/>
    </row>
    <row r="5891" spans="1:22" s="127" customFormat="1" x14ac:dyDescent="0.25">
      <c r="A5891"/>
      <c r="B5891"/>
      <c r="C5891"/>
      <c r="D5891"/>
      <c r="E5891"/>
      <c r="F5891"/>
      <c r="G5891"/>
      <c r="H5891"/>
      <c r="I5891"/>
      <c r="J5891"/>
      <c r="K5891"/>
      <c r="L5891"/>
      <c r="M5891" s="2"/>
      <c r="N5891" s="2"/>
      <c r="O5891" s="2"/>
      <c r="P5891" s="2"/>
      <c r="Q5891" s="2"/>
      <c r="R5891" s="2"/>
      <c r="S5891" s="2"/>
      <c r="T5891" s="2"/>
      <c r="U5891" s="2"/>
      <c r="V5891" s="2"/>
    </row>
    <row r="5892" spans="1:22" s="127" customFormat="1" x14ac:dyDescent="0.25">
      <c r="A5892"/>
      <c r="B5892"/>
      <c r="C5892"/>
      <c r="D5892"/>
      <c r="E5892"/>
      <c r="F5892"/>
      <c r="G5892"/>
      <c r="H5892"/>
      <c r="I5892"/>
      <c r="J5892"/>
      <c r="K5892"/>
      <c r="L5892"/>
      <c r="M5892" s="2"/>
      <c r="N5892" s="2"/>
      <c r="O5892" s="2"/>
      <c r="P5892" s="2"/>
      <c r="Q5892" s="2"/>
      <c r="R5892" s="2"/>
      <c r="S5892" s="2"/>
      <c r="T5892" s="2"/>
      <c r="U5892" s="2"/>
      <c r="V5892" s="2"/>
    </row>
    <row r="5893" spans="1:22" s="127" customFormat="1" x14ac:dyDescent="0.25">
      <c r="A5893"/>
      <c r="B5893"/>
      <c r="C5893"/>
      <c r="D5893"/>
      <c r="E5893"/>
      <c r="F5893"/>
      <c r="G5893"/>
      <c r="H5893"/>
      <c r="I5893"/>
      <c r="J5893"/>
      <c r="K5893"/>
      <c r="L5893"/>
      <c r="M5893" s="2"/>
      <c r="N5893" s="2"/>
      <c r="O5893" s="2"/>
      <c r="P5893" s="2"/>
      <c r="Q5893" s="2"/>
      <c r="R5893" s="2"/>
      <c r="S5893" s="2"/>
      <c r="T5893" s="2"/>
      <c r="U5893" s="2"/>
      <c r="V5893" s="2"/>
    </row>
    <row r="5894" spans="1:22" s="127" customFormat="1" x14ac:dyDescent="0.25">
      <c r="A5894"/>
      <c r="B5894"/>
      <c r="C5894"/>
      <c r="D5894"/>
      <c r="E5894"/>
      <c r="F5894"/>
      <c r="G5894"/>
      <c r="H5894"/>
      <c r="I5894"/>
      <c r="J5894"/>
      <c r="K5894"/>
      <c r="L5894"/>
      <c r="M5894" s="2"/>
      <c r="N5894" s="2"/>
      <c r="O5894" s="2"/>
      <c r="P5894" s="2"/>
      <c r="Q5894" s="2"/>
      <c r="R5894" s="2"/>
      <c r="S5894" s="2"/>
      <c r="T5894" s="2"/>
      <c r="U5894" s="2"/>
      <c r="V5894" s="2"/>
    </row>
    <row r="5895" spans="1:22" s="127" customFormat="1" x14ac:dyDescent="0.25">
      <c r="A5895"/>
      <c r="B5895"/>
      <c r="C5895"/>
      <c r="D5895"/>
      <c r="E5895"/>
      <c r="F5895"/>
      <c r="G5895"/>
      <c r="H5895"/>
      <c r="I5895"/>
      <c r="J5895"/>
      <c r="K5895"/>
      <c r="L5895"/>
      <c r="M5895" s="2"/>
      <c r="N5895" s="2"/>
      <c r="O5895" s="2"/>
      <c r="P5895" s="2"/>
      <c r="Q5895" s="2"/>
      <c r="R5895" s="2"/>
      <c r="S5895" s="2"/>
      <c r="T5895" s="2"/>
      <c r="U5895" s="2"/>
      <c r="V5895" s="2"/>
    </row>
    <row r="5896" spans="1:22" s="127" customFormat="1" x14ac:dyDescent="0.25">
      <c r="A5896"/>
      <c r="B5896"/>
      <c r="C5896"/>
      <c r="D5896"/>
      <c r="E5896"/>
      <c r="F5896"/>
      <c r="G5896"/>
      <c r="H5896"/>
      <c r="I5896"/>
      <c r="J5896"/>
      <c r="K5896"/>
      <c r="L5896"/>
      <c r="M5896" s="2"/>
      <c r="N5896" s="2"/>
      <c r="O5896" s="2"/>
      <c r="P5896" s="2"/>
      <c r="Q5896" s="2"/>
      <c r="R5896" s="2"/>
      <c r="S5896" s="2"/>
      <c r="T5896" s="2"/>
      <c r="U5896" s="2"/>
      <c r="V5896" s="2"/>
    </row>
    <row r="5897" spans="1:22" s="127" customFormat="1" x14ac:dyDescent="0.25">
      <c r="A5897"/>
      <c r="B5897"/>
      <c r="C5897"/>
      <c r="D5897"/>
      <c r="E5897"/>
      <c r="F5897"/>
      <c r="G5897"/>
      <c r="H5897"/>
      <c r="I5897"/>
      <c r="J5897"/>
      <c r="K5897"/>
      <c r="L5897"/>
      <c r="M5897" s="2"/>
      <c r="N5897" s="2"/>
      <c r="O5897" s="2"/>
      <c r="P5897" s="2"/>
      <c r="Q5897" s="2"/>
      <c r="R5897" s="2"/>
      <c r="S5897" s="2"/>
      <c r="T5897" s="2"/>
      <c r="U5897" s="2"/>
      <c r="V5897" s="2"/>
    </row>
    <row r="5898" spans="1:22" s="127" customFormat="1" x14ac:dyDescent="0.25">
      <c r="A5898"/>
      <c r="B5898"/>
      <c r="C5898"/>
      <c r="D5898"/>
      <c r="E5898"/>
      <c r="F5898"/>
      <c r="G5898"/>
      <c r="H5898"/>
      <c r="I5898"/>
      <c r="J5898"/>
      <c r="K5898"/>
      <c r="L5898"/>
      <c r="M5898" s="2"/>
      <c r="N5898" s="2"/>
      <c r="O5898" s="2"/>
      <c r="P5898" s="2"/>
      <c r="Q5898" s="2"/>
      <c r="R5898" s="2"/>
      <c r="S5898" s="2"/>
      <c r="T5898" s="2"/>
      <c r="U5898" s="2"/>
      <c r="V5898" s="2"/>
    </row>
    <row r="5899" spans="1:22" s="127" customFormat="1" x14ac:dyDescent="0.25">
      <c r="A5899"/>
      <c r="B5899"/>
      <c r="C5899"/>
      <c r="D5899"/>
      <c r="E5899"/>
      <c r="F5899"/>
      <c r="G5899"/>
      <c r="H5899"/>
      <c r="I5899"/>
      <c r="J5899"/>
      <c r="K5899"/>
      <c r="L5899"/>
      <c r="M5899" s="2"/>
      <c r="N5899" s="2"/>
      <c r="O5899" s="2"/>
      <c r="P5899" s="2"/>
      <c r="Q5899" s="2"/>
      <c r="R5899" s="2"/>
      <c r="S5899" s="2"/>
      <c r="T5899" s="2"/>
      <c r="U5899" s="2"/>
      <c r="V5899" s="2"/>
    </row>
    <row r="5900" spans="1:22" s="127" customFormat="1" x14ac:dyDescent="0.25">
      <c r="A5900"/>
      <c r="B5900"/>
      <c r="C5900"/>
      <c r="D5900"/>
      <c r="E5900"/>
      <c r="F5900"/>
      <c r="G5900"/>
      <c r="H5900"/>
      <c r="I5900"/>
      <c r="J5900"/>
      <c r="K5900"/>
      <c r="L5900"/>
      <c r="M5900" s="2"/>
      <c r="N5900" s="2"/>
      <c r="O5900" s="2"/>
      <c r="P5900" s="2"/>
      <c r="Q5900" s="2"/>
      <c r="R5900" s="2"/>
      <c r="S5900" s="2"/>
      <c r="T5900" s="2"/>
      <c r="U5900" s="2"/>
      <c r="V5900" s="2"/>
    </row>
    <row r="5901" spans="1:22" s="127" customFormat="1" x14ac:dyDescent="0.25">
      <c r="A5901"/>
      <c r="B5901"/>
      <c r="C5901"/>
      <c r="D5901"/>
      <c r="E5901"/>
      <c r="F5901"/>
      <c r="G5901"/>
      <c r="H5901"/>
      <c r="I5901"/>
      <c r="J5901"/>
      <c r="K5901"/>
      <c r="L5901"/>
      <c r="M5901" s="2"/>
      <c r="N5901" s="2"/>
      <c r="O5901" s="2"/>
      <c r="P5901" s="2"/>
      <c r="Q5901" s="2"/>
      <c r="R5901" s="2"/>
      <c r="S5901" s="2"/>
      <c r="T5901" s="2"/>
      <c r="U5901" s="2"/>
      <c r="V5901" s="2"/>
    </row>
    <row r="5902" spans="1:22" s="127" customFormat="1" x14ac:dyDescent="0.25">
      <c r="A5902"/>
      <c r="B5902"/>
      <c r="C5902"/>
      <c r="D5902"/>
      <c r="E5902"/>
      <c r="F5902"/>
      <c r="G5902"/>
      <c r="H5902"/>
      <c r="I5902"/>
      <c r="J5902"/>
      <c r="K5902"/>
      <c r="L5902"/>
      <c r="M5902" s="2"/>
      <c r="N5902" s="2"/>
      <c r="O5902" s="2"/>
      <c r="P5902" s="2"/>
      <c r="Q5902" s="2"/>
      <c r="R5902" s="2"/>
      <c r="S5902" s="2"/>
      <c r="T5902" s="2"/>
      <c r="U5902" s="2"/>
      <c r="V5902" s="2"/>
    </row>
    <row r="5903" spans="1:22" s="127" customFormat="1" x14ac:dyDescent="0.25">
      <c r="A5903"/>
      <c r="B5903"/>
      <c r="C5903"/>
      <c r="D5903"/>
      <c r="E5903"/>
      <c r="F5903"/>
      <c r="G5903"/>
      <c r="H5903"/>
      <c r="I5903"/>
      <c r="J5903"/>
      <c r="K5903"/>
      <c r="L5903"/>
      <c r="M5903" s="2"/>
      <c r="N5903" s="2"/>
      <c r="O5903" s="2"/>
      <c r="P5903" s="2"/>
      <c r="Q5903" s="2"/>
      <c r="R5903" s="2"/>
      <c r="S5903" s="2"/>
      <c r="T5903" s="2"/>
      <c r="U5903" s="2"/>
      <c r="V5903" s="2"/>
    </row>
    <row r="5904" spans="1:22" s="127" customFormat="1" x14ac:dyDescent="0.25">
      <c r="A5904"/>
      <c r="B5904"/>
      <c r="C5904"/>
      <c r="D5904"/>
      <c r="E5904"/>
      <c r="F5904"/>
      <c r="G5904"/>
      <c r="H5904"/>
      <c r="I5904"/>
      <c r="J5904"/>
      <c r="K5904"/>
      <c r="L5904"/>
      <c r="M5904" s="2"/>
      <c r="N5904" s="2"/>
      <c r="O5904" s="2"/>
      <c r="P5904" s="2"/>
      <c r="Q5904" s="2"/>
      <c r="R5904" s="2"/>
      <c r="S5904" s="2"/>
      <c r="T5904" s="2"/>
      <c r="U5904" s="2"/>
      <c r="V5904" s="2"/>
    </row>
    <row r="5905" spans="1:22" s="127" customFormat="1" x14ac:dyDescent="0.25">
      <c r="A5905"/>
      <c r="B5905"/>
      <c r="C5905"/>
      <c r="D5905"/>
      <c r="E5905"/>
      <c r="F5905"/>
      <c r="G5905"/>
      <c r="H5905"/>
      <c r="I5905"/>
      <c r="J5905"/>
      <c r="K5905"/>
      <c r="L5905"/>
      <c r="M5905" s="2"/>
      <c r="N5905" s="2"/>
      <c r="O5905" s="2"/>
      <c r="P5905" s="2"/>
      <c r="Q5905" s="2"/>
      <c r="R5905" s="2"/>
      <c r="S5905" s="2"/>
      <c r="T5905" s="2"/>
      <c r="U5905" s="2"/>
      <c r="V5905" s="2"/>
    </row>
    <row r="5906" spans="1:22" s="127" customFormat="1" x14ac:dyDescent="0.25">
      <c r="A5906"/>
      <c r="B5906"/>
      <c r="C5906"/>
      <c r="D5906"/>
      <c r="E5906"/>
      <c r="F5906"/>
      <c r="G5906"/>
      <c r="H5906"/>
      <c r="I5906"/>
      <c r="J5906"/>
      <c r="K5906"/>
      <c r="L5906"/>
      <c r="M5906" s="2"/>
      <c r="N5906" s="2"/>
      <c r="O5906" s="2"/>
      <c r="P5906" s="2"/>
      <c r="Q5906" s="2"/>
      <c r="R5906" s="2"/>
      <c r="S5906" s="2"/>
      <c r="T5906" s="2"/>
      <c r="U5906" s="2"/>
      <c r="V5906" s="2"/>
    </row>
    <row r="5907" spans="1:22" s="127" customFormat="1" x14ac:dyDescent="0.25">
      <c r="A5907"/>
      <c r="B5907"/>
      <c r="C5907"/>
      <c r="D5907"/>
      <c r="E5907"/>
      <c r="F5907"/>
      <c r="G5907"/>
      <c r="H5907"/>
      <c r="I5907"/>
      <c r="J5907"/>
      <c r="K5907"/>
      <c r="L5907"/>
      <c r="M5907" s="2"/>
      <c r="N5907" s="2"/>
      <c r="O5907" s="2"/>
      <c r="P5907" s="2"/>
      <c r="Q5907" s="2"/>
      <c r="R5907" s="2"/>
      <c r="S5907" s="2"/>
      <c r="T5907" s="2"/>
      <c r="U5907" s="2"/>
      <c r="V5907" s="2"/>
    </row>
    <row r="5908" spans="1:22" s="127" customFormat="1" x14ac:dyDescent="0.25">
      <c r="A5908"/>
      <c r="B5908"/>
      <c r="C5908"/>
      <c r="D5908"/>
      <c r="E5908"/>
      <c r="F5908"/>
      <c r="G5908"/>
      <c r="H5908"/>
      <c r="I5908"/>
      <c r="J5908"/>
      <c r="K5908"/>
      <c r="L5908"/>
      <c r="M5908" s="2"/>
      <c r="N5908" s="2"/>
      <c r="O5908" s="2"/>
      <c r="P5908" s="2"/>
      <c r="Q5908" s="2"/>
      <c r="R5908" s="2"/>
      <c r="S5908" s="2"/>
      <c r="T5908" s="2"/>
      <c r="U5908" s="2"/>
      <c r="V5908" s="2"/>
    </row>
    <row r="5909" spans="1:22" s="127" customFormat="1" x14ac:dyDescent="0.25">
      <c r="A5909"/>
      <c r="B5909"/>
      <c r="C5909"/>
      <c r="D5909"/>
      <c r="E5909"/>
      <c r="F5909"/>
      <c r="G5909"/>
      <c r="H5909"/>
      <c r="I5909"/>
      <c r="J5909"/>
      <c r="K5909"/>
      <c r="L5909"/>
      <c r="M5909" s="2"/>
      <c r="N5909" s="2"/>
      <c r="O5909" s="2"/>
      <c r="P5909" s="2"/>
      <c r="Q5909" s="2"/>
      <c r="R5909" s="2"/>
      <c r="S5909" s="2"/>
      <c r="T5909" s="2"/>
      <c r="U5909" s="2"/>
      <c r="V5909" s="2"/>
    </row>
    <row r="5910" spans="1:22" s="127" customFormat="1" x14ac:dyDescent="0.25">
      <c r="A5910"/>
      <c r="B5910"/>
      <c r="C5910"/>
      <c r="D5910"/>
      <c r="E5910"/>
      <c r="F5910"/>
      <c r="G5910"/>
      <c r="H5910"/>
      <c r="I5910"/>
      <c r="J5910"/>
      <c r="K5910"/>
      <c r="L5910"/>
      <c r="M5910" s="2"/>
      <c r="N5910" s="2"/>
      <c r="O5910" s="2"/>
      <c r="P5910" s="2"/>
      <c r="Q5910" s="2"/>
      <c r="R5910" s="2"/>
      <c r="S5910" s="2"/>
      <c r="T5910" s="2"/>
      <c r="U5910" s="2"/>
      <c r="V5910" s="2"/>
    </row>
    <row r="5911" spans="1:22" s="127" customFormat="1" x14ac:dyDescent="0.25">
      <c r="A5911"/>
      <c r="B5911"/>
      <c r="C5911"/>
      <c r="D5911"/>
      <c r="E5911"/>
      <c r="F5911"/>
      <c r="G5911"/>
      <c r="H5911"/>
      <c r="I5911"/>
      <c r="J5911"/>
      <c r="K5911"/>
      <c r="L5911"/>
      <c r="M5911" s="2"/>
      <c r="N5911" s="2"/>
      <c r="O5911" s="2"/>
      <c r="P5911" s="2"/>
      <c r="Q5911" s="2"/>
      <c r="R5911" s="2"/>
      <c r="S5911" s="2"/>
      <c r="T5911" s="2"/>
      <c r="U5911" s="2"/>
      <c r="V5911" s="2"/>
    </row>
    <row r="5912" spans="1:22" s="127" customFormat="1" x14ac:dyDescent="0.25">
      <c r="A5912"/>
      <c r="B5912"/>
      <c r="C5912"/>
      <c r="D5912"/>
      <c r="E5912"/>
      <c r="F5912"/>
      <c r="G5912"/>
      <c r="H5912"/>
      <c r="I5912"/>
      <c r="J5912"/>
      <c r="K5912"/>
      <c r="L5912"/>
      <c r="M5912" s="2"/>
      <c r="N5912" s="2"/>
      <c r="O5912" s="2"/>
      <c r="P5912" s="2"/>
      <c r="Q5912" s="2"/>
      <c r="R5912" s="2"/>
      <c r="S5912" s="2"/>
      <c r="T5912" s="2"/>
      <c r="U5912" s="2"/>
      <c r="V5912" s="2"/>
    </row>
    <row r="5913" spans="1:22" s="127" customFormat="1" x14ac:dyDescent="0.25">
      <c r="A5913"/>
      <c r="B5913"/>
      <c r="C5913"/>
      <c r="D5913"/>
      <c r="E5913"/>
      <c r="F5913"/>
      <c r="G5913"/>
      <c r="H5913"/>
      <c r="I5913"/>
      <c r="J5913"/>
      <c r="K5913"/>
      <c r="L5913"/>
      <c r="M5913" s="2"/>
      <c r="N5913" s="2"/>
      <c r="O5913" s="2"/>
      <c r="P5913" s="2"/>
      <c r="Q5913" s="2"/>
      <c r="R5913" s="2"/>
      <c r="S5913" s="2"/>
      <c r="T5913" s="2"/>
      <c r="U5913" s="2"/>
      <c r="V5913" s="2"/>
    </row>
    <row r="5914" spans="1:22" s="127" customFormat="1" x14ac:dyDescent="0.25">
      <c r="A5914"/>
      <c r="B5914"/>
      <c r="C5914"/>
      <c r="D5914"/>
      <c r="E5914"/>
      <c r="F5914"/>
      <c r="G5914"/>
      <c r="H5914"/>
      <c r="I5914"/>
      <c r="J5914"/>
      <c r="K5914"/>
      <c r="L5914"/>
      <c r="M5914" s="2"/>
      <c r="N5914" s="2"/>
      <c r="O5914" s="2"/>
      <c r="P5914" s="2"/>
      <c r="Q5914" s="2"/>
      <c r="R5914" s="2"/>
      <c r="S5914" s="2"/>
      <c r="T5914" s="2"/>
      <c r="U5914" s="2"/>
      <c r="V5914" s="2"/>
    </row>
    <row r="5915" spans="1:22" s="127" customFormat="1" x14ac:dyDescent="0.25">
      <c r="A5915"/>
      <c r="B5915"/>
      <c r="C5915"/>
      <c r="D5915"/>
      <c r="E5915"/>
      <c r="F5915"/>
      <c r="G5915"/>
      <c r="H5915"/>
      <c r="I5915"/>
      <c r="J5915"/>
      <c r="K5915"/>
      <c r="L5915"/>
      <c r="M5915" s="2"/>
      <c r="N5915" s="2"/>
      <c r="O5915" s="2"/>
      <c r="P5915" s="2"/>
      <c r="Q5915" s="2"/>
      <c r="R5915" s="2"/>
      <c r="S5915" s="2"/>
      <c r="T5915" s="2"/>
      <c r="U5915" s="2"/>
      <c r="V5915" s="2"/>
    </row>
    <row r="5916" spans="1:22" s="127" customFormat="1" x14ac:dyDescent="0.25">
      <c r="A5916"/>
      <c r="B5916"/>
      <c r="C5916"/>
      <c r="D5916"/>
      <c r="E5916"/>
      <c r="F5916"/>
      <c r="G5916"/>
      <c r="H5916"/>
      <c r="I5916"/>
      <c r="J5916"/>
      <c r="K5916"/>
      <c r="L5916"/>
      <c r="M5916" s="2"/>
      <c r="N5916" s="2"/>
      <c r="O5916" s="2"/>
      <c r="P5916" s="2"/>
      <c r="Q5916" s="2"/>
      <c r="R5916" s="2"/>
      <c r="S5916" s="2"/>
      <c r="T5916" s="2"/>
      <c r="U5916" s="2"/>
      <c r="V5916" s="2"/>
    </row>
    <row r="5917" spans="1:22" s="127" customFormat="1" x14ac:dyDescent="0.25">
      <c r="A5917"/>
      <c r="B5917"/>
      <c r="C5917"/>
      <c r="D5917"/>
      <c r="E5917"/>
      <c r="F5917"/>
      <c r="G5917"/>
      <c r="H5917"/>
      <c r="I5917"/>
      <c r="J5917"/>
      <c r="K5917"/>
      <c r="L5917"/>
      <c r="M5917" s="2"/>
      <c r="N5917" s="2"/>
      <c r="O5917" s="2"/>
      <c r="P5917" s="2"/>
      <c r="Q5917" s="2"/>
      <c r="R5917" s="2"/>
      <c r="S5917" s="2"/>
      <c r="T5917" s="2"/>
      <c r="U5917" s="2"/>
      <c r="V5917" s="2"/>
    </row>
    <row r="5918" spans="1:22" s="127" customFormat="1" x14ac:dyDescent="0.25">
      <c r="A5918"/>
      <c r="B5918"/>
      <c r="C5918"/>
      <c r="D5918"/>
      <c r="E5918"/>
      <c r="F5918"/>
      <c r="G5918"/>
      <c r="H5918"/>
      <c r="I5918"/>
      <c r="J5918"/>
      <c r="K5918"/>
      <c r="L5918"/>
      <c r="M5918" s="2"/>
      <c r="N5918" s="2"/>
      <c r="O5918" s="2"/>
      <c r="P5918" s="2"/>
      <c r="Q5918" s="2"/>
      <c r="R5918" s="2"/>
      <c r="S5918" s="2"/>
      <c r="T5918" s="2"/>
      <c r="U5918" s="2"/>
      <c r="V5918" s="2"/>
    </row>
    <row r="5919" spans="1:22" s="127" customFormat="1" x14ac:dyDescent="0.25">
      <c r="A5919"/>
      <c r="B5919"/>
      <c r="C5919"/>
      <c r="D5919"/>
      <c r="E5919"/>
      <c r="F5919"/>
      <c r="G5919"/>
      <c r="H5919"/>
      <c r="I5919"/>
      <c r="J5919"/>
      <c r="K5919"/>
      <c r="L5919"/>
      <c r="M5919" s="2"/>
      <c r="N5919" s="2"/>
      <c r="O5919" s="2"/>
      <c r="P5919" s="2"/>
      <c r="Q5919" s="2"/>
      <c r="R5919" s="2"/>
      <c r="S5919" s="2"/>
      <c r="T5919" s="2"/>
      <c r="U5919" s="2"/>
      <c r="V5919" s="2"/>
    </row>
    <row r="5920" spans="1:22" s="127" customFormat="1" x14ac:dyDescent="0.25">
      <c r="A5920"/>
      <c r="B5920"/>
      <c r="C5920"/>
      <c r="D5920"/>
      <c r="E5920"/>
      <c r="F5920"/>
      <c r="G5920"/>
      <c r="H5920"/>
      <c r="I5920"/>
      <c r="J5920"/>
      <c r="K5920"/>
      <c r="L5920"/>
      <c r="M5920" s="2"/>
      <c r="N5920" s="2"/>
      <c r="O5920" s="2"/>
      <c r="P5920" s="2"/>
      <c r="Q5920" s="2"/>
      <c r="R5920" s="2"/>
      <c r="S5920" s="2"/>
      <c r="T5920" s="2"/>
      <c r="U5920" s="2"/>
      <c r="V5920" s="2"/>
    </row>
    <row r="5921" spans="1:22" s="127" customFormat="1" x14ac:dyDescent="0.25">
      <c r="A5921"/>
      <c r="B5921"/>
      <c r="C5921"/>
      <c r="D5921"/>
      <c r="E5921"/>
      <c r="F5921"/>
      <c r="G5921"/>
      <c r="H5921"/>
      <c r="I5921"/>
      <c r="J5921"/>
      <c r="K5921"/>
      <c r="L5921"/>
      <c r="M5921" s="2"/>
      <c r="N5921" s="2"/>
      <c r="O5921" s="2"/>
      <c r="P5921" s="2"/>
      <c r="Q5921" s="2"/>
      <c r="R5921" s="2"/>
      <c r="S5921" s="2"/>
      <c r="T5921" s="2"/>
      <c r="U5921" s="2"/>
      <c r="V5921" s="2"/>
    </row>
    <row r="5922" spans="1:22" s="127" customFormat="1" x14ac:dyDescent="0.25">
      <c r="A5922"/>
      <c r="B5922"/>
      <c r="C5922"/>
      <c r="D5922"/>
      <c r="E5922"/>
      <c r="F5922"/>
      <c r="G5922"/>
      <c r="H5922"/>
      <c r="I5922"/>
      <c r="J5922"/>
      <c r="K5922"/>
      <c r="L5922"/>
      <c r="M5922" s="2"/>
      <c r="N5922" s="2"/>
      <c r="O5922" s="2"/>
      <c r="P5922" s="2"/>
      <c r="Q5922" s="2"/>
      <c r="R5922" s="2"/>
      <c r="S5922" s="2"/>
      <c r="T5922" s="2"/>
      <c r="U5922" s="2"/>
      <c r="V5922" s="2"/>
    </row>
    <row r="5923" spans="1:22" s="127" customFormat="1" x14ac:dyDescent="0.25">
      <c r="A5923"/>
      <c r="B5923"/>
      <c r="C5923"/>
      <c r="D5923"/>
      <c r="E5923"/>
      <c r="F5923"/>
      <c r="G5923"/>
      <c r="H5923"/>
      <c r="I5923"/>
      <c r="J5923"/>
      <c r="K5923"/>
      <c r="L5923"/>
      <c r="M5923" s="2"/>
      <c r="N5923" s="2"/>
      <c r="O5923" s="2"/>
      <c r="P5923" s="2"/>
      <c r="Q5923" s="2"/>
      <c r="R5923" s="2"/>
      <c r="S5923" s="2"/>
      <c r="T5923" s="2"/>
      <c r="U5923" s="2"/>
      <c r="V5923" s="2"/>
    </row>
    <row r="5924" spans="1:22" s="127" customFormat="1" x14ac:dyDescent="0.25">
      <c r="A5924"/>
      <c r="B5924"/>
      <c r="C5924"/>
      <c r="D5924"/>
      <c r="E5924"/>
      <c r="F5924"/>
      <c r="G5924"/>
      <c r="H5924"/>
      <c r="I5924"/>
      <c r="J5924"/>
      <c r="K5924"/>
      <c r="L5924"/>
      <c r="M5924" s="2"/>
      <c r="N5924" s="2"/>
      <c r="O5924" s="2"/>
      <c r="P5924" s="2"/>
      <c r="Q5924" s="2"/>
      <c r="R5924" s="2"/>
      <c r="S5924" s="2"/>
      <c r="T5924" s="2"/>
      <c r="U5924" s="2"/>
      <c r="V5924" s="2"/>
    </row>
    <row r="5925" spans="1:22" s="127" customFormat="1" x14ac:dyDescent="0.25">
      <c r="A5925"/>
      <c r="B5925"/>
      <c r="C5925"/>
      <c r="D5925"/>
      <c r="E5925"/>
      <c r="F5925"/>
      <c r="G5925"/>
      <c r="H5925"/>
      <c r="I5925"/>
      <c r="J5925"/>
      <c r="K5925"/>
      <c r="L5925"/>
      <c r="M5925" s="2"/>
      <c r="N5925" s="2"/>
      <c r="O5925" s="2"/>
      <c r="P5925" s="2"/>
      <c r="Q5925" s="2"/>
      <c r="R5925" s="2"/>
      <c r="S5925" s="2"/>
      <c r="T5925" s="2"/>
      <c r="U5925" s="2"/>
      <c r="V5925" s="2"/>
    </row>
    <row r="5926" spans="1:22" s="127" customFormat="1" x14ac:dyDescent="0.25">
      <c r="A5926"/>
      <c r="B5926"/>
      <c r="C5926"/>
      <c r="D5926"/>
      <c r="E5926"/>
      <c r="F5926"/>
      <c r="G5926"/>
      <c r="H5926"/>
      <c r="I5926"/>
      <c r="J5926"/>
      <c r="K5926"/>
      <c r="L5926"/>
      <c r="M5926" s="2"/>
      <c r="N5926" s="2"/>
      <c r="O5926" s="2"/>
      <c r="P5926" s="2"/>
      <c r="Q5926" s="2"/>
      <c r="R5926" s="2"/>
      <c r="S5926" s="2"/>
      <c r="T5926" s="2"/>
      <c r="U5926" s="2"/>
      <c r="V5926" s="2"/>
    </row>
    <row r="5927" spans="1:22" s="127" customFormat="1" x14ac:dyDescent="0.25">
      <c r="A5927"/>
      <c r="B5927"/>
      <c r="C5927"/>
      <c r="D5927"/>
      <c r="E5927"/>
      <c r="F5927"/>
      <c r="G5927"/>
      <c r="H5927"/>
      <c r="I5927"/>
      <c r="J5927"/>
      <c r="K5927"/>
      <c r="L5927"/>
      <c r="M5927" s="2"/>
      <c r="N5927" s="2"/>
      <c r="O5927" s="2"/>
      <c r="P5927" s="2"/>
      <c r="Q5927" s="2"/>
      <c r="R5927" s="2"/>
      <c r="S5927" s="2"/>
      <c r="T5927" s="2"/>
      <c r="U5927" s="2"/>
      <c r="V5927" s="2"/>
    </row>
    <row r="5928" spans="1:22" s="127" customFormat="1" x14ac:dyDescent="0.25">
      <c r="A5928"/>
      <c r="B5928"/>
      <c r="C5928"/>
      <c r="D5928"/>
      <c r="E5928"/>
      <c r="F5928"/>
      <c r="G5928"/>
      <c r="H5928"/>
      <c r="I5928"/>
      <c r="J5928"/>
      <c r="K5928"/>
      <c r="L5928"/>
      <c r="M5928" s="2"/>
      <c r="N5928" s="2"/>
      <c r="O5928" s="2"/>
      <c r="P5928" s="2"/>
      <c r="Q5928" s="2"/>
      <c r="R5928" s="2"/>
      <c r="S5928" s="2"/>
      <c r="T5928" s="2"/>
      <c r="U5928" s="2"/>
      <c r="V5928" s="2"/>
    </row>
    <row r="5929" spans="1:22" s="127" customFormat="1" x14ac:dyDescent="0.25">
      <c r="A5929"/>
      <c r="B5929"/>
      <c r="C5929"/>
      <c r="D5929"/>
      <c r="E5929"/>
      <c r="F5929"/>
      <c r="G5929"/>
      <c r="H5929"/>
      <c r="I5929"/>
      <c r="J5929"/>
      <c r="K5929"/>
      <c r="L5929"/>
      <c r="M5929" s="2"/>
      <c r="N5929" s="2"/>
      <c r="O5929" s="2"/>
      <c r="P5929" s="2"/>
      <c r="Q5929" s="2"/>
      <c r="R5929" s="2"/>
      <c r="S5929" s="2"/>
      <c r="T5929" s="2"/>
      <c r="U5929" s="2"/>
      <c r="V5929" s="2"/>
    </row>
    <row r="5930" spans="1:22" s="127" customFormat="1" x14ac:dyDescent="0.25">
      <c r="A5930"/>
      <c r="B5930"/>
      <c r="C5930"/>
      <c r="D5930"/>
      <c r="E5930"/>
      <c r="F5930"/>
      <c r="G5930"/>
      <c r="H5930"/>
      <c r="I5930"/>
      <c r="J5930"/>
      <c r="K5930"/>
      <c r="L5930"/>
      <c r="M5930" s="2"/>
      <c r="N5930" s="2"/>
      <c r="O5930" s="2"/>
      <c r="P5930" s="2"/>
      <c r="Q5930" s="2"/>
      <c r="R5930" s="2"/>
      <c r="S5930" s="2"/>
      <c r="T5930" s="2"/>
      <c r="U5930" s="2"/>
      <c r="V5930" s="2"/>
    </row>
    <row r="5931" spans="1:22" s="127" customFormat="1" x14ac:dyDescent="0.25">
      <c r="A5931"/>
      <c r="B5931"/>
      <c r="C5931"/>
      <c r="D5931"/>
      <c r="E5931"/>
      <c r="F5931"/>
      <c r="G5931"/>
      <c r="H5931"/>
      <c r="I5931"/>
      <c r="J5931"/>
      <c r="K5931"/>
      <c r="L5931"/>
      <c r="M5931" s="2"/>
      <c r="N5931" s="2"/>
      <c r="O5931" s="2"/>
      <c r="P5931" s="2"/>
      <c r="Q5931" s="2"/>
      <c r="R5931" s="2"/>
      <c r="S5931" s="2"/>
      <c r="T5931" s="2"/>
      <c r="U5931" s="2"/>
      <c r="V5931" s="2"/>
    </row>
    <row r="5932" spans="1:22" s="127" customFormat="1" x14ac:dyDescent="0.25">
      <c r="A5932"/>
      <c r="B5932"/>
      <c r="C5932"/>
      <c r="D5932"/>
      <c r="E5932"/>
      <c r="F5932"/>
      <c r="G5932"/>
      <c r="H5932"/>
      <c r="I5932"/>
      <c r="J5932"/>
      <c r="K5932"/>
      <c r="L5932"/>
      <c r="M5932" s="2"/>
      <c r="N5932" s="2"/>
      <c r="O5932" s="2"/>
      <c r="P5932" s="2"/>
      <c r="Q5932" s="2"/>
      <c r="R5932" s="2"/>
      <c r="S5932" s="2"/>
      <c r="T5932" s="2"/>
      <c r="U5932" s="2"/>
      <c r="V5932" s="2"/>
    </row>
    <row r="5933" spans="1:22" s="127" customFormat="1" x14ac:dyDescent="0.25">
      <c r="A5933"/>
      <c r="B5933"/>
      <c r="C5933"/>
      <c r="D5933"/>
      <c r="E5933"/>
      <c r="F5933"/>
      <c r="G5933"/>
      <c r="H5933"/>
      <c r="I5933"/>
      <c r="J5933"/>
      <c r="K5933"/>
      <c r="L5933"/>
      <c r="M5933" s="2"/>
      <c r="N5933" s="2"/>
      <c r="O5933" s="2"/>
      <c r="P5933" s="2"/>
      <c r="Q5933" s="2"/>
      <c r="R5933" s="2"/>
      <c r="S5933" s="2"/>
      <c r="T5933" s="2"/>
      <c r="U5933" s="2"/>
      <c r="V5933" s="2"/>
    </row>
    <row r="5934" spans="1:22" s="127" customFormat="1" x14ac:dyDescent="0.25">
      <c r="A5934"/>
      <c r="B5934"/>
      <c r="C5934"/>
      <c r="D5934"/>
      <c r="E5934"/>
      <c r="F5934"/>
      <c r="G5934"/>
      <c r="H5934"/>
      <c r="I5934"/>
      <c r="J5934"/>
      <c r="K5934"/>
      <c r="L5934"/>
      <c r="M5934" s="2"/>
      <c r="N5934" s="2"/>
      <c r="O5934" s="2"/>
      <c r="P5934" s="2"/>
      <c r="Q5934" s="2"/>
      <c r="R5934" s="2"/>
      <c r="S5934" s="2"/>
      <c r="T5934" s="2"/>
      <c r="U5934" s="2"/>
      <c r="V5934" s="2"/>
    </row>
    <row r="5935" spans="1:22" s="127" customFormat="1" x14ac:dyDescent="0.25">
      <c r="A5935"/>
      <c r="B5935"/>
      <c r="C5935"/>
      <c r="D5935"/>
      <c r="E5935"/>
      <c r="F5935"/>
      <c r="G5935"/>
      <c r="H5935"/>
      <c r="I5935"/>
      <c r="J5935"/>
      <c r="K5935"/>
      <c r="L5935"/>
      <c r="M5935" s="2"/>
      <c r="N5935" s="2"/>
      <c r="O5935" s="2"/>
      <c r="P5935" s="2"/>
      <c r="Q5935" s="2"/>
      <c r="R5935" s="2"/>
      <c r="S5935" s="2"/>
      <c r="T5935" s="2"/>
      <c r="U5935" s="2"/>
      <c r="V5935" s="2"/>
    </row>
    <row r="5936" spans="1:22" s="127" customFormat="1" x14ac:dyDescent="0.25">
      <c r="A5936"/>
      <c r="B5936"/>
      <c r="C5936"/>
      <c r="D5936"/>
      <c r="E5936"/>
      <c r="F5936"/>
      <c r="G5936"/>
      <c r="H5936"/>
      <c r="I5936"/>
      <c r="J5936"/>
      <c r="K5936"/>
      <c r="L5936"/>
      <c r="M5936" s="2"/>
      <c r="N5936" s="2"/>
      <c r="O5936" s="2"/>
      <c r="P5936" s="2"/>
      <c r="Q5936" s="2"/>
      <c r="R5936" s="2"/>
      <c r="S5936" s="2"/>
      <c r="T5936" s="2"/>
      <c r="U5936" s="2"/>
      <c r="V5936" s="2"/>
    </row>
    <row r="5937" spans="1:22" s="127" customFormat="1" x14ac:dyDescent="0.25">
      <c r="A5937"/>
      <c r="B5937"/>
      <c r="C5937"/>
      <c r="D5937"/>
      <c r="E5937"/>
      <c r="F5937"/>
      <c r="G5937"/>
      <c r="H5937"/>
      <c r="I5937"/>
      <c r="J5937"/>
      <c r="K5937"/>
      <c r="L5937"/>
      <c r="M5937" s="2"/>
      <c r="N5937" s="2"/>
      <c r="O5937" s="2"/>
      <c r="P5937" s="2"/>
      <c r="Q5937" s="2"/>
      <c r="R5937" s="2"/>
      <c r="S5937" s="2"/>
      <c r="T5937" s="2"/>
      <c r="U5937" s="2"/>
      <c r="V5937" s="2"/>
    </row>
    <row r="5938" spans="1:22" s="127" customFormat="1" x14ac:dyDescent="0.25">
      <c r="A5938"/>
      <c r="B5938"/>
      <c r="C5938"/>
      <c r="D5938"/>
      <c r="E5938"/>
      <c r="F5938"/>
      <c r="G5938"/>
      <c r="H5938"/>
      <c r="I5938"/>
      <c r="J5938"/>
      <c r="K5938"/>
      <c r="L5938"/>
      <c r="M5938" s="2"/>
      <c r="N5938" s="2"/>
      <c r="O5938" s="2"/>
      <c r="P5938" s="2"/>
      <c r="Q5938" s="2"/>
      <c r="R5938" s="2"/>
      <c r="S5938" s="2"/>
      <c r="T5938" s="2"/>
      <c r="U5938" s="2"/>
      <c r="V5938" s="2"/>
    </row>
    <row r="5939" spans="1:22" s="127" customFormat="1" x14ac:dyDescent="0.25">
      <c r="A5939"/>
      <c r="B5939"/>
      <c r="C5939"/>
      <c r="D5939"/>
      <c r="E5939"/>
      <c r="F5939"/>
      <c r="G5939"/>
      <c r="H5939"/>
      <c r="I5939"/>
      <c r="J5939"/>
      <c r="K5939"/>
      <c r="L5939"/>
      <c r="M5939" s="2"/>
      <c r="N5939" s="2"/>
      <c r="O5939" s="2"/>
      <c r="P5939" s="2"/>
      <c r="Q5939" s="2"/>
      <c r="R5939" s="2"/>
      <c r="S5939" s="2"/>
      <c r="T5939" s="2"/>
      <c r="U5939" s="2"/>
      <c r="V5939" s="2"/>
    </row>
    <row r="5940" spans="1:22" s="127" customFormat="1" x14ac:dyDescent="0.25">
      <c r="A5940"/>
      <c r="B5940"/>
      <c r="C5940"/>
      <c r="D5940"/>
      <c r="E5940"/>
      <c r="F5940"/>
      <c r="G5940"/>
      <c r="H5940"/>
      <c r="I5940"/>
      <c r="J5940"/>
      <c r="K5940"/>
      <c r="L5940"/>
      <c r="M5940" s="2"/>
      <c r="N5940" s="2"/>
      <c r="O5940" s="2"/>
      <c r="P5940" s="2"/>
      <c r="Q5940" s="2"/>
      <c r="R5940" s="2"/>
      <c r="S5940" s="2"/>
      <c r="T5940" s="2"/>
      <c r="U5940" s="2"/>
      <c r="V5940" s="2"/>
    </row>
    <row r="5941" spans="1:22" s="127" customFormat="1" x14ac:dyDescent="0.25">
      <c r="A5941"/>
      <c r="B5941"/>
      <c r="C5941"/>
      <c r="D5941"/>
      <c r="E5941"/>
      <c r="F5941"/>
      <c r="G5941"/>
      <c r="H5941"/>
      <c r="I5941"/>
      <c r="J5941"/>
      <c r="K5941"/>
      <c r="L5941"/>
      <c r="M5941" s="2"/>
      <c r="N5941" s="2"/>
      <c r="O5941" s="2"/>
      <c r="P5941" s="2"/>
      <c r="Q5941" s="2"/>
      <c r="R5941" s="2"/>
      <c r="S5941" s="2"/>
      <c r="T5941" s="2"/>
      <c r="U5941" s="2"/>
      <c r="V5941" s="2"/>
    </row>
    <row r="5942" spans="1:22" s="127" customFormat="1" x14ac:dyDescent="0.25">
      <c r="A5942"/>
      <c r="B5942"/>
      <c r="C5942"/>
      <c r="D5942"/>
      <c r="E5942"/>
      <c r="F5942"/>
      <c r="G5942"/>
      <c r="H5942"/>
      <c r="I5942"/>
      <c r="J5942"/>
      <c r="K5942"/>
      <c r="L5942"/>
      <c r="M5942" s="2"/>
      <c r="N5942" s="2"/>
      <c r="O5942" s="2"/>
      <c r="P5942" s="2"/>
      <c r="Q5942" s="2"/>
      <c r="R5942" s="2"/>
      <c r="S5942" s="2"/>
      <c r="T5942" s="2"/>
      <c r="U5942" s="2"/>
      <c r="V5942" s="2"/>
    </row>
    <row r="5943" spans="1:22" s="127" customFormat="1" x14ac:dyDescent="0.25">
      <c r="A5943"/>
      <c r="B5943"/>
      <c r="C5943"/>
      <c r="D5943"/>
      <c r="E5943"/>
      <c r="F5943"/>
      <c r="G5943"/>
      <c r="H5943"/>
      <c r="I5943"/>
      <c r="J5943"/>
      <c r="K5943"/>
      <c r="L5943"/>
      <c r="M5943" s="2"/>
      <c r="N5943" s="2"/>
      <c r="O5943" s="2"/>
      <c r="P5943" s="2"/>
      <c r="Q5943" s="2"/>
      <c r="R5943" s="2"/>
      <c r="S5943" s="2"/>
      <c r="T5943" s="2"/>
      <c r="U5943" s="2"/>
      <c r="V5943" s="2"/>
    </row>
    <row r="5944" spans="1:22" s="127" customFormat="1" x14ac:dyDescent="0.25">
      <c r="A5944"/>
      <c r="B5944"/>
      <c r="C5944"/>
      <c r="D5944"/>
      <c r="E5944"/>
      <c r="F5944"/>
      <c r="G5944"/>
      <c r="H5944"/>
      <c r="I5944"/>
      <c r="J5944"/>
      <c r="K5944"/>
      <c r="L5944"/>
      <c r="M5944" s="2"/>
      <c r="N5944" s="2"/>
      <c r="O5944" s="2"/>
      <c r="P5944" s="2"/>
      <c r="Q5944" s="2"/>
      <c r="R5944" s="2"/>
      <c r="S5944" s="2"/>
      <c r="T5944" s="2"/>
      <c r="U5944" s="2"/>
      <c r="V5944" s="2"/>
    </row>
    <row r="5945" spans="1:22" s="127" customFormat="1" x14ac:dyDescent="0.25">
      <c r="A5945"/>
      <c r="B5945"/>
      <c r="C5945"/>
      <c r="D5945"/>
      <c r="E5945"/>
      <c r="F5945"/>
      <c r="G5945"/>
      <c r="H5945"/>
      <c r="I5945"/>
      <c r="J5945"/>
      <c r="K5945"/>
      <c r="L5945"/>
      <c r="M5945" s="2"/>
      <c r="N5945" s="2"/>
      <c r="O5945" s="2"/>
      <c r="P5945" s="2"/>
      <c r="Q5945" s="2"/>
      <c r="R5945" s="2"/>
      <c r="S5945" s="2"/>
      <c r="T5945" s="2"/>
      <c r="U5945" s="2"/>
      <c r="V5945" s="2"/>
    </row>
    <row r="5946" spans="1:22" s="127" customFormat="1" x14ac:dyDescent="0.25">
      <c r="A5946"/>
      <c r="B5946"/>
      <c r="C5946"/>
      <c r="D5946"/>
      <c r="E5946"/>
      <c r="F5946"/>
      <c r="G5946"/>
      <c r="H5946"/>
      <c r="I5946"/>
      <c r="J5946"/>
      <c r="K5946"/>
      <c r="L5946"/>
      <c r="M5946" s="2"/>
      <c r="N5946" s="2"/>
      <c r="O5946" s="2"/>
      <c r="P5946" s="2"/>
      <c r="Q5946" s="2"/>
      <c r="R5946" s="2"/>
      <c r="S5946" s="2"/>
      <c r="T5946" s="2"/>
      <c r="U5946" s="2"/>
      <c r="V5946" s="2"/>
    </row>
    <row r="5947" spans="1:22" s="127" customFormat="1" x14ac:dyDescent="0.25">
      <c r="A5947"/>
      <c r="B5947"/>
      <c r="C5947"/>
      <c r="D5947"/>
      <c r="E5947"/>
      <c r="F5947"/>
      <c r="G5947"/>
      <c r="H5947"/>
      <c r="I5947"/>
      <c r="J5947"/>
      <c r="K5947"/>
      <c r="L5947"/>
      <c r="M5947" s="2"/>
      <c r="N5947" s="2"/>
      <c r="O5947" s="2"/>
      <c r="P5947" s="2"/>
      <c r="Q5947" s="2"/>
      <c r="R5947" s="2"/>
      <c r="S5947" s="2"/>
      <c r="T5947" s="2"/>
      <c r="U5947" s="2"/>
      <c r="V5947" s="2"/>
    </row>
    <row r="5948" spans="1:22" s="127" customFormat="1" x14ac:dyDescent="0.25">
      <c r="A5948"/>
      <c r="B5948"/>
      <c r="C5948"/>
      <c r="D5948"/>
      <c r="E5948"/>
      <c r="F5948"/>
      <c r="G5948"/>
      <c r="H5948"/>
      <c r="I5948"/>
      <c r="J5948"/>
      <c r="K5948"/>
      <c r="L5948"/>
      <c r="M5948" s="2"/>
      <c r="N5948" s="2"/>
      <c r="O5948" s="2"/>
      <c r="P5948" s="2"/>
      <c r="Q5948" s="2"/>
      <c r="R5948" s="2"/>
      <c r="S5948" s="2"/>
      <c r="T5948" s="2"/>
      <c r="U5948" s="2"/>
      <c r="V5948" s="2"/>
    </row>
    <row r="5949" spans="1:22" s="127" customFormat="1" x14ac:dyDescent="0.25">
      <c r="A5949"/>
      <c r="B5949"/>
      <c r="C5949"/>
      <c r="D5949"/>
      <c r="E5949"/>
      <c r="F5949"/>
      <c r="G5949"/>
      <c r="H5949"/>
      <c r="I5949"/>
      <c r="J5949"/>
      <c r="K5949"/>
      <c r="L5949"/>
      <c r="M5949" s="2"/>
      <c r="N5949" s="2"/>
      <c r="O5949" s="2"/>
      <c r="P5949" s="2"/>
      <c r="Q5949" s="2"/>
      <c r="R5949" s="2"/>
      <c r="S5949" s="2"/>
      <c r="T5949" s="2"/>
      <c r="U5949" s="2"/>
      <c r="V5949" s="2"/>
    </row>
    <row r="5950" spans="1:22" s="127" customFormat="1" x14ac:dyDescent="0.25">
      <c r="A5950"/>
      <c r="B5950"/>
      <c r="C5950"/>
      <c r="D5950"/>
      <c r="E5950"/>
      <c r="F5950"/>
      <c r="G5950"/>
      <c r="H5950"/>
      <c r="I5950"/>
      <c r="J5950"/>
      <c r="K5950"/>
      <c r="L5950"/>
      <c r="M5950" s="2"/>
      <c r="N5950" s="2"/>
      <c r="O5950" s="2"/>
      <c r="P5950" s="2"/>
      <c r="Q5950" s="2"/>
      <c r="R5950" s="2"/>
      <c r="S5950" s="2"/>
      <c r="T5950" s="2"/>
      <c r="U5950" s="2"/>
      <c r="V5950" s="2"/>
    </row>
    <row r="5951" spans="1:22" s="127" customFormat="1" x14ac:dyDescent="0.25">
      <c r="A5951"/>
      <c r="B5951"/>
      <c r="C5951"/>
      <c r="D5951"/>
      <c r="E5951"/>
      <c r="F5951"/>
      <c r="G5951"/>
      <c r="H5951"/>
      <c r="I5951"/>
      <c r="J5951"/>
      <c r="K5951"/>
      <c r="L5951"/>
      <c r="M5951" s="2"/>
      <c r="N5951" s="2"/>
      <c r="O5951" s="2"/>
      <c r="P5951" s="2"/>
      <c r="Q5951" s="2"/>
      <c r="R5951" s="2"/>
      <c r="S5951" s="2"/>
      <c r="T5951" s="2"/>
      <c r="U5951" s="2"/>
      <c r="V5951" s="2"/>
    </row>
    <row r="5952" spans="1:22" s="127" customFormat="1" x14ac:dyDescent="0.25">
      <c r="A5952"/>
      <c r="B5952"/>
      <c r="C5952"/>
      <c r="D5952"/>
      <c r="E5952"/>
      <c r="F5952"/>
      <c r="G5952"/>
      <c r="H5952"/>
      <c r="I5952"/>
      <c r="J5952"/>
      <c r="K5952"/>
      <c r="L5952"/>
      <c r="M5952" s="2"/>
      <c r="N5952" s="2"/>
      <c r="O5952" s="2"/>
      <c r="P5952" s="2"/>
      <c r="Q5952" s="2"/>
      <c r="R5952" s="2"/>
      <c r="S5952" s="2"/>
      <c r="T5952" s="2"/>
      <c r="U5952" s="2"/>
      <c r="V5952" s="2"/>
    </row>
    <row r="5953" spans="1:22" s="127" customFormat="1" x14ac:dyDescent="0.25">
      <c r="A5953"/>
      <c r="B5953"/>
      <c r="C5953"/>
      <c r="D5953"/>
      <c r="E5953"/>
      <c r="F5953"/>
      <c r="G5953"/>
      <c r="H5953"/>
      <c r="I5953"/>
      <c r="J5953"/>
      <c r="K5953"/>
      <c r="L5953"/>
      <c r="M5953" s="2"/>
      <c r="N5953" s="2"/>
      <c r="O5953" s="2"/>
      <c r="P5953" s="2"/>
      <c r="Q5953" s="2"/>
      <c r="R5953" s="2"/>
      <c r="S5953" s="2"/>
      <c r="T5953" s="2"/>
      <c r="U5953" s="2"/>
      <c r="V5953" s="2"/>
    </row>
    <row r="5954" spans="1:22" s="127" customFormat="1" x14ac:dyDescent="0.25">
      <c r="A5954"/>
      <c r="B5954"/>
      <c r="C5954"/>
      <c r="D5954"/>
      <c r="E5954"/>
      <c r="F5954"/>
      <c r="G5954"/>
      <c r="H5954"/>
      <c r="I5954"/>
      <c r="J5954"/>
      <c r="K5954"/>
      <c r="L5954"/>
      <c r="M5954" s="2"/>
      <c r="N5954" s="2"/>
      <c r="O5954" s="2"/>
      <c r="P5954" s="2"/>
      <c r="Q5954" s="2"/>
      <c r="R5954" s="2"/>
      <c r="S5954" s="2"/>
      <c r="T5954" s="2"/>
      <c r="U5954" s="2"/>
      <c r="V5954" s="2"/>
    </row>
    <row r="5955" spans="1:22" s="127" customFormat="1" x14ac:dyDescent="0.25">
      <c r="A5955"/>
      <c r="B5955"/>
      <c r="C5955"/>
      <c r="D5955"/>
      <c r="E5955"/>
      <c r="F5955"/>
      <c r="G5955"/>
      <c r="H5955"/>
      <c r="I5955"/>
      <c r="J5955"/>
      <c r="K5955"/>
      <c r="L5955"/>
      <c r="M5955" s="2"/>
      <c r="N5955" s="2"/>
      <c r="O5955" s="2"/>
      <c r="P5955" s="2"/>
      <c r="Q5955" s="2"/>
      <c r="R5955" s="2"/>
      <c r="S5955" s="2"/>
      <c r="T5955" s="2"/>
      <c r="U5955" s="2"/>
      <c r="V5955" s="2"/>
    </row>
    <row r="5956" spans="1:22" s="127" customFormat="1" x14ac:dyDescent="0.25">
      <c r="A5956"/>
      <c r="B5956"/>
      <c r="C5956"/>
      <c r="D5956"/>
      <c r="E5956"/>
      <c r="F5956"/>
      <c r="G5956"/>
      <c r="H5956"/>
      <c r="I5956"/>
      <c r="J5956"/>
      <c r="K5956"/>
      <c r="L5956"/>
      <c r="M5956" s="2"/>
      <c r="N5956" s="2"/>
      <c r="O5956" s="2"/>
      <c r="P5956" s="2"/>
      <c r="Q5956" s="2"/>
      <c r="R5956" s="2"/>
      <c r="S5956" s="2"/>
      <c r="T5956" s="2"/>
      <c r="U5956" s="2"/>
      <c r="V5956" s="2"/>
    </row>
    <row r="5957" spans="1:22" s="127" customFormat="1" x14ac:dyDescent="0.25">
      <c r="A5957"/>
      <c r="B5957"/>
      <c r="C5957"/>
      <c r="D5957"/>
      <c r="E5957"/>
      <c r="F5957"/>
      <c r="G5957"/>
      <c r="H5957"/>
      <c r="I5957"/>
      <c r="J5957"/>
      <c r="K5957"/>
      <c r="L5957"/>
      <c r="M5957" s="2"/>
      <c r="N5957" s="2"/>
      <c r="O5957" s="2"/>
      <c r="P5957" s="2"/>
      <c r="Q5957" s="2"/>
      <c r="R5957" s="2"/>
      <c r="S5957" s="2"/>
      <c r="T5957" s="2"/>
      <c r="U5957" s="2"/>
      <c r="V5957" s="2"/>
    </row>
    <row r="5958" spans="1:22" s="127" customFormat="1" x14ac:dyDescent="0.25">
      <c r="A5958"/>
      <c r="B5958"/>
      <c r="C5958"/>
      <c r="D5958"/>
      <c r="E5958"/>
      <c r="F5958"/>
      <c r="G5958"/>
      <c r="H5958"/>
      <c r="I5958"/>
      <c r="J5958"/>
      <c r="K5958"/>
      <c r="L5958"/>
      <c r="M5958" s="2"/>
      <c r="N5958" s="2"/>
      <c r="O5958" s="2"/>
      <c r="P5958" s="2"/>
      <c r="Q5958" s="2"/>
      <c r="R5958" s="2"/>
      <c r="S5958" s="2"/>
      <c r="T5958" s="2"/>
      <c r="U5958" s="2"/>
      <c r="V5958" s="2"/>
    </row>
    <row r="5959" spans="1:22" s="127" customFormat="1" x14ac:dyDescent="0.25">
      <c r="A5959"/>
      <c r="B5959"/>
      <c r="C5959"/>
      <c r="D5959"/>
      <c r="E5959"/>
      <c r="F5959"/>
      <c r="G5959"/>
      <c r="H5959"/>
      <c r="I5959"/>
      <c r="J5959"/>
      <c r="K5959"/>
      <c r="L5959"/>
      <c r="M5959" s="2"/>
      <c r="N5959" s="2"/>
      <c r="O5959" s="2"/>
      <c r="P5959" s="2"/>
      <c r="Q5959" s="2"/>
      <c r="R5959" s="2"/>
      <c r="S5959" s="2"/>
      <c r="T5959" s="2"/>
      <c r="U5959" s="2"/>
      <c r="V5959" s="2"/>
    </row>
    <row r="5960" spans="1:22" s="127" customFormat="1" x14ac:dyDescent="0.25">
      <c r="A5960"/>
      <c r="B5960"/>
      <c r="C5960"/>
      <c r="D5960"/>
      <c r="E5960"/>
      <c r="F5960"/>
      <c r="G5960"/>
      <c r="H5960"/>
      <c r="I5960"/>
      <c r="J5960"/>
      <c r="K5960"/>
      <c r="L5960"/>
      <c r="M5960" s="2"/>
      <c r="N5960" s="2"/>
      <c r="O5960" s="2"/>
      <c r="P5960" s="2"/>
      <c r="Q5960" s="2"/>
      <c r="R5960" s="2"/>
      <c r="S5960" s="2"/>
      <c r="T5960" s="2"/>
      <c r="U5960" s="2"/>
      <c r="V5960" s="2"/>
    </row>
    <row r="5961" spans="1:22" s="127" customFormat="1" x14ac:dyDescent="0.25">
      <c r="A5961"/>
      <c r="B5961"/>
      <c r="C5961"/>
      <c r="D5961"/>
      <c r="E5961"/>
      <c r="F5961"/>
      <c r="G5961"/>
      <c r="H5961"/>
      <c r="I5961"/>
      <c r="J5961"/>
      <c r="K5961"/>
      <c r="L5961"/>
      <c r="M5961" s="2"/>
      <c r="N5961" s="2"/>
      <c r="O5961" s="2"/>
      <c r="P5961" s="2"/>
      <c r="Q5961" s="2"/>
      <c r="R5961" s="2"/>
      <c r="S5961" s="2"/>
      <c r="T5961" s="2"/>
      <c r="U5961" s="2"/>
      <c r="V5961" s="2"/>
    </row>
    <row r="5962" spans="1:22" s="127" customFormat="1" x14ac:dyDescent="0.25">
      <c r="A5962"/>
      <c r="B5962"/>
      <c r="C5962"/>
      <c r="D5962"/>
      <c r="E5962"/>
      <c r="F5962"/>
      <c r="G5962"/>
      <c r="H5962"/>
      <c r="I5962"/>
      <c r="J5962"/>
      <c r="K5962"/>
      <c r="L5962"/>
      <c r="M5962" s="2"/>
      <c r="N5962" s="2"/>
      <c r="O5962" s="2"/>
      <c r="P5962" s="2"/>
      <c r="Q5962" s="2"/>
      <c r="R5962" s="2"/>
      <c r="S5962" s="2"/>
      <c r="T5962" s="2"/>
      <c r="U5962" s="2"/>
      <c r="V5962" s="2"/>
    </row>
    <row r="5963" spans="1:22" s="127" customFormat="1" x14ac:dyDescent="0.25">
      <c r="A5963"/>
      <c r="B5963"/>
      <c r="C5963"/>
      <c r="D5963"/>
      <c r="E5963"/>
      <c r="F5963"/>
      <c r="G5963"/>
      <c r="H5963"/>
      <c r="I5963"/>
      <c r="J5963"/>
      <c r="K5963"/>
      <c r="L5963"/>
      <c r="M5963" s="2"/>
      <c r="N5963" s="2"/>
      <c r="O5963" s="2"/>
      <c r="P5963" s="2"/>
      <c r="Q5963" s="2"/>
      <c r="R5963" s="2"/>
      <c r="S5963" s="2"/>
      <c r="T5963" s="2"/>
      <c r="U5963" s="2"/>
      <c r="V5963" s="2"/>
    </row>
    <row r="5964" spans="1:22" s="127" customFormat="1" x14ac:dyDescent="0.25">
      <c r="A5964"/>
      <c r="B5964"/>
      <c r="C5964"/>
      <c r="D5964"/>
      <c r="E5964"/>
      <c r="F5964"/>
      <c r="G5964"/>
      <c r="H5964"/>
      <c r="I5964"/>
      <c r="J5964"/>
      <c r="K5964"/>
      <c r="L5964"/>
      <c r="M5964" s="2"/>
      <c r="N5964" s="2"/>
      <c r="O5964" s="2"/>
      <c r="P5964" s="2"/>
      <c r="Q5964" s="2"/>
      <c r="R5964" s="2"/>
      <c r="S5964" s="2"/>
      <c r="T5964" s="2"/>
      <c r="U5964" s="2"/>
      <c r="V5964" s="2"/>
    </row>
    <row r="5965" spans="1:22" s="127" customFormat="1" x14ac:dyDescent="0.25">
      <c r="A5965"/>
      <c r="B5965"/>
      <c r="C5965"/>
      <c r="D5965"/>
      <c r="E5965"/>
      <c r="F5965"/>
      <c r="G5965"/>
      <c r="H5965"/>
      <c r="I5965"/>
      <c r="J5965"/>
      <c r="K5965"/>
      <c r="L5965"/>
      <c r="M5965" s="2"/>
      <c r="N5965" s="2"/>
      <c r="O5965" s="2"/>
      <c r="P5965" s="2"/>
      <c r="Q5965" s="2"/>
      <c r="R5965" s="2"/>
      <c r="S5965" s="2"/>
      <c r="T5965" s="2"/>
      <c r="U5965" s="2"/>
      <c r="V5965" s="2"/>
    </row>
    <row r="5966" spans="1:22" s="127" customFormat="1" x14ac:dyDescent="0.25">
      <c r="A5966"/>
      <c r="B5966"/>
      <c r="C5966"/>
      <c r="D5966"/>
      <c r="E5966"/>
      <c r="F5966"/>
      <c r="G5966"/>
      <c r="H5966"/>
      <c r="I5966"/>
      <c r="J5966"/>
      <c r="K5966"/>
      <c r="L5966"/>
      <c r="M5966" s="2"/>
      <c r="N5966" s="2"/>
      <c r="O5966" s="2"/>
      <c r="P5966" s="2"/>
      <c r="Q5966" s="2"/>
      <c r="R5966" s="2"/>
      <c r="S5966" s="2"/>
      <c r="T5966" s="2"/>
      <c r="U5966" s="2"/>
      <c r="V5966" s="2"/>
    </row>
    <row r="5967" spans="1:22" s="127" customFormat="1" x14ac:dyDescent="0.25">
      <c r="A5967"/>
      <c r="B5967"/>
      <c r="C5967"/>
      <c r="D5967"/>
      <c r="E5967"/>
      <c r="F5967"/>
      <c r="G5967"/>
      <c r="H5967"/>
      <c r="I5967"/>
      <c r="J5967"/>
      <c r="K5967"/>
      <c r="L5967"/>
      <c r="M5967" s="2"/>
      <c r="N5967" s="2"/>
      <c r="O5967" s="2"/>
      <c r="P5967" s="2"/>
      <c r="Q5967" s="2"/>
      <c r="R5967" s="2"/>
      <c r="S5967" s="2"/>
      <c r="T5967" s="2"/>
      <c r="U5967" s="2"/>
      <c r="V5967" s="2"/>
    </row>
    <row r="5968" spans="1:22" s="127" customFormat="1" x14ac:dyDescent="0.25">
      <c r="A5968"/>
      <c r="B5968"/>
      <c r="C5968"/>
      <c r="D5968"/>
      <c r="E5968"/>
      <c r="F5968"/>
      <c r="G5968"/>
      <c r="H5968"/>
      <c r="I5968"/>
      <c r="J5968"/>
      <c r="K5968"/>
      <c r="L5968"/>
      <c r="M5968" s="2"/>
      <c r="N5968" s="2"/>
      <c r="O5968" s="2"/>
      <c r="P5968" s="2"/>
      <c r="Q5968" s="2"/>
      <c r="R5968" s="2"/>
      <c r="S5968" s="2"/>
      <c r="T5968" s="2"/>
      <c r="U5968" s="2"/>
      <c r="V5968" s="2"/>
    </row>
    <row r="5969" spans="1:22" s="127" customFormat="1" x14ac:dyDescent="0.25">
      <c r="A5969"/>
      <c r="B5969"/>
      <c r="C5969"/>
      <c r="D5969"/>
      <c r="E5969"/>
      <c r="F5969"/>
      <c r="G5969"/>
      <c r="H5969"/>
      <c r="I5969"/>
      <c r="J5969"/>
      <c r="K5969"/>
      <c r="L5969"/>
      <c r="M5969" s="2"/>
      <c r="N5969" s="2"/>
      <c r="O5969" s="2"/>
      <c r="P5969" s="2"/>
      <c r="Q5969" s="2"/>
      <c r="R5969" s="2"/>
      <c r="S5969" s="2"/>
      <c r="T5969" s="2"/>
      <c r="U5969" s="2"/>
      <c r="V5969" s="2"/>
    </row>
    <row r="5970" spans="1:22" s="127" customFormat="1" x14ac:dyDescent="0.25">
      <c r="A5970"/>
      <c r="B5970"/>
      <c r="C5970"/>
      <c r="D5970"/>
      <c r="E5970"/>
      <c r="F5970"/>
      <c r="G5970"/>
      <c r="H5970"/>
      <c r="I5970"/>
      <c r="J5970"/>
      <c r="K5970"/>
      <c r="L5970"/>
      <c r="M5970" s="2"/>
      <c r="N5970" s="2"/>
      <c r="O5970" s="2"/>
      <c r="P5970" s="2"/>
      <c r="Q5970" s="2"/>
      <c r="R5970" s="2"/>
      <c r="S5970" s="2"/>
      <c r="T5970" s="2"/>
      <c r="U5970" s="2"/>
      <c r="V5970" s="2"/>
    </row>
    <row r="5971" spans="1:22" s="127" customFormat="1" x14ac:dyDescent="0.25">
      <c r="A5971"/>
      <c r="B5971"/>
      <c r="C5971"/>
      <c r="D5971"/>
      <c r="E5971"/>
      <c r="F5971"/>
      <c r="G5971"/>
      <c r="H5971"/>
      <c r="I5971"/>
      <c r="J5971"/>
      <c r="K5971"/>
      <c r="L5971"/>
      <c r="M5971" s="2"/>
      <c r="N5971" s="2"/>
      <c r="O5971" s="2"/>
      <c r="P5971" s="2"/>
      <c r="Q5971" s="2"/>
      <c r="R5971" s="2"/>
      <c r="S5971" s="2"/>
      <c r="T5971" s="2"/>
      <c r="U5971" s="2"/>
      <c r="V5971" s="2"/>
    </row>
    <row r="5972" spans="1:22" s="127" customFormat="1" x14ac:dyDescent="0.25">
      <c r="A5972"/>
      <c r="B5972"/>
      <c r="C5972"/>
      <c r="D5972"/>
      <c r="E5972"/>
      <c r="F5972"/>
      <c r="G5972"/>
      <c r="H5972"/>
      <c r="I5972"/>
      <c r="J5972"/>
      <c r="K5972"/>
      <c r="L5972"/>
      <c r="M5972" s="2"/>
      <c r="N5972" s="2"/>
      <c r="O5972" s="2"/>
      <c r="P5972" s="2"/>
      <c r="Q5972" s="2"/>
      <c r="R5972" s="2"/>
      <c r="S5972" s="2"/>
      <c r="T5972" s="2"/>
      <c r="U5972" s="2"/>
      <c r="V5972" s="2"/>
    </row>
    <row r="5973" spans="1:22" s="127" customFormat="1" x14ac:dyDescent="0.25">
      <c r="A5973"/>
      <c r="B5973"/>
      <c r="C5973"/>
      <c r="D5973"/>
      <c r="E5973"/>
      <c r="F5973"/>
      <c r="G5973"/>
      <c r="H5973"/>
      <c r="I5973"/>
      <c r="J5973"/>
      <c r="K5973"/>
      <c r="L5973"/>
      <c r="M5973" s="2"/>
      <c r="N5973" s="2"/>
      <c r="O5973" s="2"/>
      <c r="P5973" s="2"/>
      <c r="Q5973" s="2"/>
      <c r="R5973" s="2"/>
      <c r="S5973" s="2"/>
      <c r="T5973" s="2"/>
      <c r="U5973" s="2"/>
      <c r="V5973" s="2"/>
    </row>
    <row r="5974" spans="1:22" s="127" customFormat="1" x14ac:dyDescent="0.25">
      <c r="A5974"/>
      <c r="B5974"/>
      <c r="C5974"/>
      <c r="D5974"/>
      <c r="E5974"/>
      <c r="F5974"/>
      <c r="G5974"/>
      <c r="H5974"/>
      <c r="I5974"/>
      <c r="J5974"/>
      <c r="K5974"/>
      <c r="L5974"/>
      <c r="M5974" s="2"/>
      <c r="N5974" s="2"/>
      <c r="O5974" s="2"/>
      <c r="P5974" s="2"/>
      <c r="Q5974" s="2"/>
      <c r="R5974" s="2"/>
      <c r="S5974" s="2"/>
      <c r="T5974" s="2"/>
      <c r="U5974" s="2"/>
      <c r="V5974" s="2"/>
    </row>
    <row r="5975" spans="1:22" s="127" customFormat="1" x14ac:dyDescent="0.25">
      <c r="A5975"/>
      <c r="B5975"/>
      <c r="C5975"/>
      <c r="D5975"/>
      <c r="E5975"/>
      <c r="F5975"/>
      <c r="G5975"/>
      <c r="H5975"/>
      <c r="I5975"/>
      <c r="J5975"/>
      <c r="K5975"/>
      <c r="L5975"/>
      <c r="M5975" s="2"/>
      <c r="N5975" s="2"/>
      <c r="O5975" s="2"/>
      <c r="P5975" s="2"/>
      <c r="Q5975" s="2"/>
      <c r="R5975" s="2"/>
      <c r="S5975" s="2"/>
      <c r="T5975" s="2"/>
      <c r="U5975" s="2"/>
      <c r="V5975" s="2"/>
    </row>
    <row r="5976" spans="1:22" s="127" customFormat="1" x14ac:dyDescent="0.25">
      <c r="A5976"/>
      <c r="B5976"/>
      <c r="C5976"/>
      <c r="D5976"/>
      <c r="E5976"/>
      <c r="F5976"/>
      <c r="G5976"/>
      <c r="H5976"/>
      <c r="I5976"/>
      <c r="J5976"/>
      <c r="K5976"/>
      <c r="L5976"/>
      <c r="M5976" s="2"/>
      <c r="N5976" s="2"/>
      <c r="O5976" s="2"/>
      <c r="P5976" s="2"/>
      <c r="Q5976" s="2"/>
      <c r="R5976" s="2"/>
      <c r="S5976" s="2"/>
      <c r="T5976" s="2"/>
      <c r="U5976" s="2"/>
      <c r="V5976" s="2"/>
    </row>
    <row r="5977" spans="1:22" s="127" customFormat="1" x14ac:dyDescent="0.25">
      <c r="A5977"/>
      <c r="B5977"/>
      <c r="C5977"/>
      <c r="D5977"/>
      <c r="E5977"/>
      <c r="F5977"/>
      <c r="G5977"/>
      <c r="H5977"/>
      <c r="I5977"/>
      <c r="J5977"/>
      <c r="K5977"/>
      <c r="L5977"/>
      <c r="M5977" s="2"/>
      <c r="N5977" s="2"/>
      <c r="O5977" s="2"/>
      <c r="P5977" s="2"/>
      <c r="Q5977" s="2"/>
      <c r="R5977" s="2"/>
      <c r="S5977" s="2"/>
      <c r="T5977" s="2"/>
      <c r="U5977" s="2"/>
      <c r="V5977" s="2"/>
    </row>
    <row r="5978" spans="1:22" s="127" customFormat="1" x14ac:dyDescent="0.25">
      <c r="A5978"/>
      <c r="B5978"/>
      <c r="C5978"/>
      <c r="D5978"/>
      <c r="E5978"/>
      <c r="F5978"/>
      <c r="G5978"/>
      <c r="H5978"/>
      <c r="I5978"/>
      <c r="J5978"/>
      <c r="K5978"/>
      <c r="L5978"/>
      <c r="M5978" s="2"/>
      <c r="N5978" s="2"/>
      <c r="O5978" s="2"/>
      <c r="P5978" s="2"/>
      <c r="Q5978" s="2"/>
      <c r="R5978" s="2"/>
      <c r="S5978" s="2"/>
      <c r="T5978" s="2"/>
      <c r="U5978" s="2"/>
      <c r="V5978" s="2"/>
    </row>
    <row r="5979" spans="1:22" s="127" customFormat="1" x14ac:dyDescent="0.25">
      <c r="A5979"/>
      <c r="B5979"/>
      <c r="C5979"/>
      <c r="D5979"/>
      <c r="E5979"/>
      <c r="F5979"/>
      <c r="G5979"/>
      <c r="H5979"/>
      <c r="I5979"/>
      <c r="J5979"/>
      <c r="K5979"/>
      <c r="L5979"/>
      <c r="M5979" s="2"/>
      <c r="N5979" s="2"/>
      <c r="O5979" s="2"/>
      <c r="P5979" s="2"/>
      <c r="Q5979" s="2"/>
      <c r="R5979" s="2"/>
      <c r="S5979" s="2"/>
      <c r="T5979" s="2"/>
      <c r="U5979" s="2"/>
      <c r="V5979" s="2"/>
    </row>
    <row r="5980" spans="1:22" s="127" customFormat="1" x14ac:dyDescent="0.25">
      <c r="A5980"/>
      <c r="B5980"/>
      <c r="C5980"/>
      <c r="D5980"/>
      <c r="E5980"/>
      <c r="F5980"/>
      <c r="G5980"/>
      <c r="H5980"/>
      <c r="I5980"/>
      <c r="J5980"/>
      <c r="K5980"/>
      <c r="L5980"/>
      <c r="M5980" s="2"/>
      <c r="N5980" s="2"/>
      <c r="O5980" s="2"/>
      <c r="P5980" s="2"/>
      <c r="Q5980" s="2"/>
      <c r="R5980" s="2"/>
      <c r="S5980" s="2"/>
      <c r="T5980" s="2"/>
      <c r="U5980" s="2"/>
      <c r="V5980" s="2"/>
    </row>
    <row r="5981" spans="1:22" s="127" customFormat="1" x14ac:dyDescent="0.25">
      <c r="A5981"/>
      <c r="B5981"/>
      <c r="C5981"/>
      <c r="D5981"/>
      <c r="E5981"/>
      <c r="F5981"/>
      <c r="G5981"/>
      <c r="H5981"/>
      <c r="I5981"/>
      <c r="J5981"/>
      <c r="K5981"/>
      <c r="L5981"/>
      <c r="M5981" s="2"/>
      <c r="N5981" s="2"/>
      <c r="O5981" s="2"/>
      <c r="P5981" s="2"/>
      <c r="Q5981" s="2"/>
      <c r="R5981" s="2"/>
      <c r="S5981" s="2"/>
      <c r="T5981" s="2"/>
      <c r="U5981" s="2"/>
      <c r="V5981" s="2"/>
    </row>
    <row r="5982" spans="1:22" s="127" customFormat="1" x14ac:dyDescent="0.25">
      <c r="A5982"/>
      <c r="B5982"/>
      <c r="C5982"/>
      <c r="D5982"/>
      <c r="E5982"/>
      <c r="F5982"/>
      <c r="G5982"/>
      <c r="H5982"/>
      <c r="I5982"/>
      <c r="J5982"/>
      <c r="K5982"/>
      <c r="L5982"/>
      <c r="M5982" s="2"/>
      <c r="N5982" s="2"/>
      <c r="O5982" s="2"/>
      <c r="P5982" s="2"/>
      <c r="Q5982" s="2"/>
      <c r="R5982" s="2"/>
      <c r="S5982" s="2"/>
      <c r="T5982" s="2"/>
      <c r="U5982" s="2"/>
      <c r="V5982" s="2"/>
    </row>
    <row r="5983" spans="1:22" s="127" customFormat="1" x14ac:dyDescent="0.25">
      <c r="A5983"/>
      <c r="B5983"/>
      <c r="C5983"/>
      <c r="D5983"/>
      <c r="E5983"/>
      <c r="F5983"/>
      <c r="G5983"/>
      <c r="H5983"/>
      <c r="I5983"/>
      <c r="J5983"/>
      <c r="K5983"/>
      <c r="L5983"/>
      <c r="M5983" s="2"/>
      <c r="N5983" s="2"/>
      <c r="O5983" s="2"/>
      <c r="P5983" s="2"/>
      <c r="Q5983" s="2"/>
      <c r="R5983" s="2"/>
      <c r="S5983" s="2"/>
      <c r="T5983" s="2"/>
      <c r="U5983" s="2"/>
      <c r="V5983" s="2"/>
    </row>
    <row r="5984" spans="1:22" s="127" customFormat="1" x14ac:dyDescent="0.25">
      <c r="A5984"/>
      <c r="B5984"/>
      <c r="C5984"/>
      <c r="D5984"/>
      <c r="E5984"/>
      <c r="F5984"/>
      <c r="G5984"/>
      <c r="H5984"/>
      <c r="I5984"/>
      <c r="J5984"/>
      <c r="K5984"/>
      <c r="L5984"/>
      <c r="M5984" s="2"/>
      <c r="N5984" s="2"/>
      <c r="O5984" s="2"/>
      <c r="P5984" s="2"/>
      <c r="Q5984" s="2"/>
      <c r="R5984" s="2"/>
      <c r="S5984" s="2"/>
      <c r="T5984" s="2"/>
      <c r="U5984" s="2"/>
      <c r="V5984" s="2"/>
    </row>
    <row r="5985" spans="1:22" s="127" customFormat="1" x14ac:dyDescent="0.25">
      <c r="A5985"/>
      <c r="B5985"/>
      <c r="C5985"/>
      <c r="D5985"/>
      <c r="E5985"/>
      <c r="F5985"/>
      <c r="G5985"/>
      <c r="H5985"/>
      <c r="I5985"/>
      <c r="J5985"/>
      <c r="K5985"/>
      <c r="L5985"/>
      <c r="M5985" s="2"/>
      <c r="N5985" s="2"/>
      <c r="O5985" s="2"/>
      <c r="P5985" s="2"/>
      <c r="Q5985" s="2"/>
      <c r="R5985" s="2"/>
      <c r="S5985" s="2"/>
      <c r="T5985" s="2"/>
      <c r="U5985" s="2"/>
      <c r="V5985" s="2"/>
    </row>
    <row r="5986" spans="1:22" s="127" customFormat="1" x14ac:dyDescent="0.25">
      <c r="A5986"/>
      <c r="B5986"/>
      <c r="C5986"/>
      <c r="D5986"/>
      <c r="E5986"/>
      <c r="F5986"/>
      <c r="G5986"/>
      <c r="H5986"/>
      <c r="I5986"/>
      <c r="J5986"/>
      <c r="K5986"/>
      <c r="L5986"/>
      <c r="M5986" s="2"/>
      <c r="N5986" s="2"/>
      <c r="O5986" s="2"/>
      <c r="P5986" s="2"/>
      <c r="Q5986" s="2"/>
      <c r="R5986" s="2"/>
      <c r="S5986" s="2"/>
      <c r="T5986" s="2"/>
      <c r="U5986" s="2"/>
      <c r="V5986" s="2"/>
    </row>
    <row r="5987" spans="1:22" s="127" customFormat="1" x14ac:dyDescent="0.25">
      <c r="A5987"/>
      <c r="B5987"/>
      <c r="C5987"/>
      <c r="D5987"/>
      <c r="E5987"/>
      <c r="F5987"/>
      <c r="G5987"/>
      <c r="H5987"/>
      <c r="I5987"/>
      <c r="J5987"/>
      <c r="K5987"/>
      <c r="L5987"/>
      <c r="M5987" s="2"/>
      <c r="N5987" s="2"/>
      <c r="O5987" s="2"/>
      <c r="P5987" s="2"/>
      <c r="Q5987" s="2"/>
      <c r="R5987" s="2"/>
      <c r="S5987" s="2"/>
      <c r="T5987" s="2"/>
      <c r="U5987" s="2"/>
      <c r="V5987" s="2"/>
    </row>
    <row r="5988" spans="1:22" s="127" customFormat="1" x14ac:dyDescent="0.25">
      <c r="A5988"/>
      <c r="B5988"/>
      <c r="C5988"/>
      <c r="D5988"/>
      <c r="E5988"/>
      <c r="F5988"/>
      <c r="G5988"/>
      <c r="H5988"/>
      <c r="I5988"/>
      <c r="J5988"/>
      <c r="K5988"/>
      <c r="L5988"/>
      <c r="M5988" s="2"/>
      <c r="N5988" s="2"/>
      <c r="O5988" s="2"/>
      <c r="P5988" s="2"/>
      <c r="Q5988" s="2"/>
      <c r="R5988" s="2"/>
      <c r="S5988" s="2"/>
      <c r="T5988" s="2"/>
      <c r="U5988" s="2"/>
      <c r="V5988" s="2"/>
    </row>
    <row r="5989" spans="1:22" s="127" customFormat="1" x14ac:dyDescent="0.25">
      <c r="A5989"/>
      <c r="B5989"/>
      <c r="C5989"/>
      <c r="D5989"/>
      <c r="E5989"/>
      <c r="F5989"/>
      <c r="G5989"/>
      <c r="H5989"/>
      <c r="I5989"/>
      <c r="J5989"/>
      <c r="K5989"/>
      <c r="L5989"/>
      <c r="M5989" s="2"/>
      <c r="N5989" s="2"/>
      <c r="O5989" s="2"/>
      <c r="P5989" s="2"/>
      <c r="Q5989" s="2"/>
      <c r="R5989" s="2"/>
      <c r="S5989" s="2"/>
      <c r="T5989" s="2"/>
      <c r="U5989" s="2"/>
      <c r="V5989" s="2"/>
    </row>
    <row r="5990" spans="1:22" s="127" customFormat="1" x14ac:dyDescent="0.25">
      <c r="A5990"/>
      <c r="B5990"/>
      <c r="C5990"/>
      <c r="D5990"/>
      <c r="E5990"/>
      <c r="F5990"/>
      <c r="G5990"/>
      <c r="H5990"/>
      <c r="I5990"/>
      <c r="J5990"/>
      <c r="K5990"/>
      <c r="L5990"/>
      <c r="M5990" s="2"/>
      <c r="N5990" s="2"/>
      <c r="O5990" s="2"/>
      <c r="P5990" s="2"/>
      <c r="Q5990" s="2"/>
      <c r="R5990" s="2"/>
      <c r="S5990" s="2"/>
      <c r="T5990" s="2"/>
      <c r="U5990" s="2"/>
      <c r="V5990" s="2"/>
    </row>
    <row r="5991" spans="1:22" s="127" customFormat="1" x14ac:dyDescent="0.25">
      <c r="A5991"/>
      <c r="B5991"/>
      <c r="C5991"/>
      <c r="D5991"/>
      <c r="E5991"/>
      <c r="F5991"/>
      <c r="G5991"/>
      <c r="H5991"/>
      <c r="I5991"/>
      <c r="J5991"/>
      <c r="K5991"/>
      <c r="L5991"/>
      <c r="M5991" s="2"/>
      <c r="N5991" s="2"/>
      <c r="O5991" s="2"/>
      <c r="P5991" s="2"/>
      <c r="Q5991" s="2"/>
      <c r="R5991" s="2"/>
      <c r="S5991" s="2"/>
      <c r="T5991" s="2"/>
      <c r="U5991" s="2"/>
      <c r="V5991" s="2"/>
    </row>
    <row r="5992" spans="1:22" s="127" customFormat="1" x14ac:dyDescent="0.25">
      <c r="A5992"/>
      <c r="B5992"/>
      <c r="C5992"/>
      <c r="D5992"/>
      <c r="E5992"/>
      <c r="F5992"/>
      <c r="G5992"/>
      <c r="H5992"/>
      <c r="I5992"/>
      <c r="J5992"/>
      <c r="K5992"/>
      <c r="L5992"/>
      <c r="M5992" s="2"/>
      <c r="N5992" s="2"/>
      <c r="O5992" s="2"/>
      <c r="P5992" s="2"/>
      <c r="Q5992" s="2"/>
      <c r="R5992" s="2"/>
      <c r="S5992" s="2"/>
      <c r="T5992" s="2"/>
      <c r="U5992" s="2"/>
      <c r="V5992" s="2"/>
    </row>
    <row r="5993" spans="1:22" s="127" customFormat="1" x14ac:dyDescent="0.25">
      <c r="A5993"/>
      <c r="B5993"/>
      <c r="C5993"/>
      <c r="D5993"/>
      <c r="E5993"/>
      <c r="F5993"/>
      <c r="G5993"/>
      <c r="H5993"/>
      <c r="I5993"/>
      <c r="J5993"/>
      <c r="K5993"/>
      <c r="L5993"/>
      <c r="M5993" s="2"/>
      <c r="N5993" s="2"/>
      <c r="O5993" s="2"/>
      <c r="P5993" s="2"/>
      <c r="Q5993" s="2"/>
      <c r="R5993" s="2"/>
      <c r="S5993" s="2"/>
      <c r="T5993" s="2"/>
      <c r="U5993" s="2"/>
      <c r="V5993" s="2"/>
    </row>
    <row r="5994" spans="1:22" s="127" customFormat="1" x14ac:dyDescent="0.25">
      <c r="A5994"/>
      <c r="B5994"/>
      <c r="C5994"/>
      <c r="D5994"/>
      <c r="E5994"/>
      <c r="F5994"/>
      <c r="G5994"/>
      <c r="H5994"/>
      <c r="I5994"/>
      <c r="J5994"/>
      <c r="K5994"/>
      <c r="L5994"/>
      <c r="M5994" s="2"/>
      <c r="N5994" s="2"/>
      <c r="O5994" s="2"/>
      <c r="P5994" s="2"/>
      <c r="Q5994" s="2"/>
      <c r="R5994" s="2"/>
      <c r="S5994" s="2"/>
      <c r="T5994" s="2"/>
      <c r="U5994" s="2"/>
      <c r="V5994" s="2"/>
    </row>
    <row r="5995" spans="1:22" s="127" customFormat="1" x14ac:dyDescent="0.25">
      <c r="A5995"/>
      <c r="B5995"/>
      <c r="C5995"/>
      <c r="D5995"/>
      <c r="E5995"/>
      <c r="F5995"/>
      <c r="G5995"/>
      <c r="H5995"/>
      <c r="I5995"/>
      <c r="J5995"/>
      <c r="K5995"/>
      <c r="L5995"/>
      <c r="M5995" s="2"/>
      <c r="N5995" s="2"/>
      <c r="O5995" s="2"/>
      <c r="P5995" s="2"/>
      <c r="Q5995" s="2"/>
      <c r="R5995" s="2"/>
      <c r="S5995" s="2"/>
      <c r="T5995" s="2"/>
      <c r="U5995" s="2"/>
      <c r="V5995" s="2"/>
    </row>
    <row r="5996" spans="1:22" s="127" customFormat="1" x14ac:dyDescent="0.25">
      <c r="A5996"/>
      <c r="B5996"/>
      <c r="C5996"/>
      <c r="D5996"/>
      <c r="E5996"/>
      <c r="F5996"/>
      <c r="G5996"/>
      <c r="H5996"/>
      <c r="I5996"/>
      <c r="J5996"/>
      <c r="K5996"/>
      <c r="L5996"/>
      <c r="M5996" s="2"/>
      <c r="N5996" s="2"/>
      <c r="O5996" s="2"/>
      <c r="P5996" s="2"/>
      <c r="Q5996" s="2"/>
      <c r="R5996" s="2"/>
      <c r="S5996" s="2"/>
      <c r="T5996" s="2"/>
      <c r="U5996" s="2"/>
      <c r="V5996" s="2"/>
    </row>
    <row r="5997" spans="1:22" s="127" customFormat="1" x14ac:dyDescent="0.25">
      <c r="A5997"/>
      <c r="B5997"/>
      <c r="C5997"/>
      <c r="D5997"/>
      <c r="E5997"/>
      <c r="F5997"/>
      <c r="G5997"/>
      <c r="H5997"/>
      <c r="I5997"/>
      <c r="J5997"/>
      <c r="K5997"/>
      <c r="L5997"/>
      <c r="M5997" s="2"/>
      <c r="N5997" s="2"/>
      <c r="O5997" s="2"/>
      <c r="P5997" s="2"/>
      <c r="Q5997" s="2"/>
      <c r="R5997" s="2"/>
      <c r="S5997" s="2"/>
      <c r="T5997" s="2"/>
      <c r="U5997" s="2"/>
      <c r="V5997" s="2"/>
    </row>
    <row r="5998" spans="1:22" s="127" customFormat="1" x14ac:dyDescent="0.25">
      <c r="A5998"/>
      <c r="B5998"/>
      <c r="C5998"/>
      <c r="D5998"/>
      <c r="E5998"/>
      <c r="F5998"/>
      <c r="G5998"/>
      <c r="H5998"/>
      <c r="I5998"/>
      <c r="J5998"/>
      <c r="K5998"/>
      <c r="L5998"/>
      <c r="M5998" s="2"/>
      <c r="N5998" s="2"/>
      <c r="O5998" s="2"/>
      <c r="P5998" s="2"/>
      <c r="Q5998" s="2"/>
      <c r="R5998" s="2"/>
      <c r="S5998" s="2"/>
      <c r="T5998" s="2"/>
      <c r="U5998" s="2"/>
      <c r="V5998" s="2"/>
    </row>
    <row r="5999" spans="1:22" s="127" customFormat="1" x14ac:dyDescent="0.25">
      <c r="A5999"/>
      <c r="B5999"/>
      <c r="C5999"/>
      <c r="D5999"/>
      <c r="E5999"/>
      <c r="F5999"/>
      <c r="G5999"/>
      <c r="H5999"/>
      <c r="I5999"/>
      <c r="J5999"/>
      <c r="K5999"/>
      <c r="L5999"/>
      <c r="M5999" s="2"/>
      <c r="N5999" s="2"/>
      <c r="O5999" s="2"/>
      <c r="P5999" s="2"/>
      <c r="Q5999" s="2"/>
      <c r="R5999" s="2"/>
      <c r="S5999" s="2"/>
      <c r="T5999" s="2"/>
      <c r="U5999" s="2"/>
      <c r="V5999" s="2"/>
    </row>
    <row r="6000" spans="1:22" s="127" customFormat="1" x14ac:dyDescent="0.25">
      <c r="A6000"/>
      <c r="B6000"/>
      <c r="C6000"/>
      <c r="D6000"/>
      <c r="E6000"/>
      <c r="F6000"/>
      <c r="G6000"/>
      <c r="H6000"/>
      <c r="I6000"/>
      <c r="J6000"/>
      <c r="K6000"/>
      <c r="L6000"/>
      <c r="M6000" s="2"/>
      <c r="N6000" s="2"/>
      <c r="O6000" s="2"/>
      <c r="P6000" s="2"/>
      <c r="Q6000" s="2"/>
      <c r="R6000" s="2"/>
      <c r="S6000" s="2"/>
      <c r="T6000" s="2"/>
      <c r="U6000" s="2"/>
      <c r="V6000" s="2"/>
    </row>
    <row r="6001" spans="1:22" s="127" customFormat="1" x14ac:dyDescent="0.25">
      <c r="A6001"/>
      <c r="B6001"/>
      <c r="C6001"/>
      <c r="D6001"/>
      <c r="E6001"/>
      <c r="F6001"/>
      <c r="G6001"/>
      <c r="H6001"/>
      <c r="I6001"/>
      <c r="J6001"/>
      <c r="K6001"/>
      <c r="L6001"/>
      <c r="M6001" s="2"/>
      <c r="N6001" s="2"/>
      <c r="O6001" s="2"/>
      <c r="P6001" s="2"/>
      <c r="Q6001" s="2"/>
      <c r="R6001" s="2"/>
      <c r="S6001" s="2"/>
      <c r="T6001" s="2"/>
      <c r="U6001" s="2"/>
      <c r="V6001" s="2"/>
    </row>
    <row r="6002" spans="1:22" s="127" customFormat="1" x14ac:dyDescent="0.25">
      <c r="A6002"/>
      <c r="B6002"/>
      <c r="C6002"/>
      <c r="D6002"/>
      <c r="E6002"/>
      <c r="F6002"/>
      <c r="G6002"/>
      <c r="H6002"/>
      <c r="I6002"/>
      <c r="J6002"/>
      <c r="K6002"/>
      <c r="L6002"/>
      <c r="M6002" s="2"/>
      <c r="N6002" s="2"/>
      <c r="O6002" s="2"/>
      <c r="P6002" s="2"/>
      <c r="Q6002" s="2"/>
      <c r="R6002" s="2"/>
      <c r="S6002" s="2"/>
      <c r="T6002" s="2"/>
      <c r="U6002" s="2"/>
      <c r="V6002" s="2"/>
    </row>
    <row r="6003" spans="1:22" s="127" customFormat="1" x14ac:dyDescent="0.25">
      <c r="A6003"/>
      <c r="B6003"/>
      <c r="C6003"/>
      <c r="D6003"/>
      <c r="E6003"/>
      <c r="F6003"/>
      <c r="G6003"/>
      <c r="H6003"/>
      <c r="I6003"/>
      <c r="J6003"/>
      <c r="K6003"/>
      <c r="L6003"/>
      <c r="M6003" s="2"/>
      <c r="N6003" s="2"/>
      <c r="O6003" s="2"/>
      <c r="P6003" s="2"/>
      <c r="Q6003" s="2"/>
      <c r="R6003" s="2"/>
      <c r="S6003" s="2"/>
      <c r="T6003" s="2"/>
      <c r="U6003" s="2"/>
      <c r="V6003" s="2"/>
    </row>
    <row r="6004" spans="1:22" s="127" customFormat="1" x14ac:dyDescent="0.25">
      <c r="A6004"/>
      <c r="B6004"/>
      <c r="C6004"/>
      <c r="D6004"/>
      <c r="E6004"/>
      <c r="F6004"/>
      <c r="G6004"/>
      <c r="H6004"/>
      <c r="I6004"/>
      <c r="J6004"/>
      <c r="K6004"/>
      <c r="L6004"/>
      <c r="M6004" s="2"/>
      <c r="N6004" s="2"/>
      <c r="O6004" s="2"/>
      <c r="P6004" s="2"/>
      <c r="Q6004" s="2"/>
      <c r="R6004" s="2"/>
      <c r="S6004" s="2"/>
      <c r="T6004" s="2"/>
      <c r="U6004" s="2"/>
      <c r="V6004" s="2"/>
    </row>
    <row r="6005" spans="1:22" s="127" customFormat="1" x14ac:dyDescent="0.25">
      <c r="A6005"/>
      <c r="B6005"/>
      <c r="C6005"/>
      <c r="D6005"/>
      <c r="E6005"/>
      <c r="F6005"/>
      <c r="G6005"/>
      <c r="H6005"/>
      <c r="I6005"/>
      <c r="J6005"/>
      <c r="K6005"/>
      <c r="L6005"/>
      <c r="M6005" s="2"/>
      <c r="N6005" s="2"/>
      <c r="O6005" s="2"/>
      <c r="P6005" s="2"/>
      <c r="Q6005" s="2"/>
      <c r="R6005" s="2"/>
      <c r="S6005" s="2"/>
      <c r="T6005" s="2"/>
      <c r="U6005" s="2"/>
      <c r="V6005" s="2"/>
    </row>
    <row r="6006" spans="1:22" s="127" customFormat="1" x14ac:dyDescent="0.25">
      <c r="A6006"/>
      <c r="B6006"/>
      <c r="C6006"/>
      <c r="D6006"/>
      <c r="E6006"/>
      <c r="F6006"/>
      <c r="G6006"/>
      <c r="H6006"/>
      <c r="I6006"/>
      <c r="J6006"/>
      <c r="K6006"/>
      <c r="L6006"/>
      <c r="M6006" s="2"/>
      <c r="N6006" s="2"/>
      <c r="O6006" s="2"/>
      <c r="P6006" s="2"/>
      <c r="Q6006" s="2"/>
      <c r="R6006" s="2"/>
      <c r="S6006" s="2"/>
      <c r="T6006" s="2"/>
      <c r="U6006" s="2"/>
      <c r="V6006" s="2"/>
    </row>
    <row r="6007" spans="1:22" s="127" customFormat="1" x14ac:dyDescent="0.25">
      <c r="A6007"/>
      <c r="B6007"/>
      <c r="C6007"/>
      <c r="D6007"/>
      <c r="E6007"/>
      <c r="F6007"/>
      <c r="G6007"/>
      <c r="H6007"/>
      <c r="I6007"/>
      <c r="J6007"/>
      <c r="K6007"/>
      <c r="L6007"/>
      <c r="M6007" s="2"/>
      <c r="N6007" s="2"/>
      <c r="O6007" s="2"/>
      <c r="P6007" s="2"/>
      <c r="Q6007" s="2"/>
      <c r="R6007" s="2"/>
      <c r="S6007" s="2"/>
      <c r="T6007" s="2"/>
      <c r="U6007" s="2"/>
      <c r="V6007" s="2"/>
    </row>
    <row r="6008" spans="1:22" s="127" customFormat="1" x14ac:dyDescent="0.25">
      <c r="A6008"/>
      <c r="B6008"/>
      <c r="C6008"/>
      <c r="D6008"/>
      <c r="E6008"/>
      <c r="F6008"/>
      <c r="G6008"/>
      <c r="H6008"/>
      <c r="I6008"/>
      <c r="J6008"/>
      <c r="K6008"/>
      <c r="L6008"/>
      <c r="M6008" s="2"/>
      <c r="N6008" s="2"/>
      <c r="O6008" s="2"/>
      <c r="P6008" s="2"/>
      <c r="Q6008" s="2"/>
      <c r="R6008" s="2"/>
      <c r="S6008" s="2"/>
      <c r="T6008" s="2"/>
      <c r="U6008" s="2"/>
      <c r="V6008" s="2"/>
    </row>
    <row r="6009" spans="1:22" s="127" customFormat="1" x14ac:dyDescent="0.25">
      <c r="A6009"/>
      <c r="B6009"/>
      <c r="C6009"/>
      <c r="D6009"/>
      <c r="E6009"/>
      <c r="F6009"/>
      <c r="G6009"/>
      <c r="H6009"/>
      <c r="I6009"/>
      <c r="J6009"/>
      <c r="K6009"/>
      <c r="L6009"/>
      <c r="M6009" s="2"/>
      <c r="N6009" s="2"/>
      <c r="O6009" s="2"/>
      <c r="P6009" s="2"/>
      <c r="Q6009" s="2"/>
      <c r="R6009" s="2"/>
      <c r="S6009" s="2"/>
      <c r="T6009" s="2"/>
      <c r="U6009" s="2"/>
      <c r="V6009" s="2"/>
    </row>
    <row r="6010" spans="1:22" s="127" customFormat="1" x14ac:dyDescent="0.25">
      <c r="A6010"/>
      <c r="B6010"/>
      <c r="C6010"/>
      <c r="D6010"/>
      <c r="E6010"/>
      <c r="F6010"/>
      <c r="G6010"/>
      <c r="H6010"/>
      <c r="I6010"/>
      <c r="J6010"/>
      <c r="K6010"/>
      <c r="L6010"/>
      <c r="M6010" s="2"/>
      <c r="N6010" s="2"/>
      <c r="O6010" s="2"/>
      <c r="P6010" s="2"/>
      <c r="Q6010" s="2"/>
      <c r="R6010" s="2"/>
      <c r="S6010" s="2"/>
      <c r="T6010" s="2"/>
      <c r="U6010" s="2"/>
      <c r="V6010" s="2"/>
    </row>
    <row r="6011" spans="1:22" s="127" customFormat="1" x14ac:dyDescent="0.25">
      <c r="A6011"/>
      <c r="B6011"/>
      <c r="C6011"/>
      <c r="D6011"/>
      <c r="E6011"/>
      <c r="F6011"/>
      <c r="G6011"/>
      <c r="H6011"/>
      <c r="I6011"/>
      <c r="J6011"/>
      <c r="K6011"/>
      <c r="L6011"/>
      <c r="M6011" s="2"/>
      <c r="N6011" s="2"/>
      <c r="O6011" s="2"/>
      <c r="P6011" s="2"/>
      <c r="Q6011" s="2"/>
      <c r="R6011" s="2"/>
      <c r="S6011" s="2"/>
      <c r="T6011" s="2"/>
      <c r="U6011" s="2"/>
      <c r="V6011" s="2"/>
    </row>
    <row r="6012" spans="1:22" s="127" customFormat="1" x14ac:dyDescent="0.25">
      <c r="A6012"/>
      <c r="B6012"/>
      <c r="C6012"/>
      <c r="D6012"/>
      <c r="E6012"/>
      <c r="F6012"/>
      <c r="G6012"/>
      <c r="H6012"/>
      <c r="I6012"/>
      <c r="J6012"/>
      <c r="K6012"/>
      <c r="L6012"/>
      <c r="M6012" s="2"/>
      <c r="N6012" s="2"/>
      <c r="O6012" s="2"/>
      <c r="P6012" s="2"/>
      <c r="Q6012" s="2"/>
      <c r="R6012" s="2"/>
      <c r="S6012" s="2"/>
      <c r="T6012" s="2"/>
      <c r="U6012" s="2"/>
      <c r="V6012" s="2"/>
    </row>
    <row r="6013" spans="1:22" s="127" customFormat="1" x14ac:dyDescent="0.25">
      <c r="A6013"/>
      <c r="B6013"/>
      <c r="C6013"/>
      <c r="D6013"/>
      <c r="E6013"/>
      <c r="F6013"/>
      <c r="G6013"/>
      <c r="H6013"/>
      <c r="I6013"/>
      <c r="J6013"/>
      <c r="K6013"/>
      <c r="L6013"/>
      <c r="M6013" s="2"/>
      <c r="N6013" s="2"/>
      <c r="O6013" s="2"/>
      <c r="P6013" s="2"/>
      <c r="Q6013" s="2"/>
      <c r="R6013" s="2"/>
      <c r="S6013" s="2"/>
      <c r="T6013" s="2"/>
      <c r="U6013" s="2"/>
      <c r="V6013" s="2"/>
    </row>
    <row r="6014" spans="1:22" s="127" customFormat="1" x14ac:dyDescent="0.25">
      <c r="A6014"/>
      <c r="B6014"/>
      <c r="C6014"/>
      <c r="D6014"/>
      <c r="E6014"/>
      <c r="F6014"/>
      <c r="G6014"/>
      <c r="H6014"/>
      <c r="I6014"/>
      <c r="J6014"/>
      <c r="K6014"/>
      <c r="L6014"/>
      <c r="M6014" s="2"/>
      <c r="N6014" s="2"/>
      <c r="O6014" s="2"/>
      <c r="P6014" s="2"/>
      <c r="Q6014" s="2"/>
      <c r="R6014" s="2"/>
      <c r="S6014" s="2"/>
      <c r="T6014" s="2"/>
      <c r="U6014" s="2"/>
      <c r="V6014" s="2"/>
    </row>
    <row r="6015" spans="1:22" s="127" customFormat="1" x14ac:dyDescent="0.25">
      <c r="A6015"/>
      <c r="B6015"/>
      <c r="C6015"/>
      <c r="D6015"/>
      <c r="E6015"/>
      <c r="F6015"/>
      <c r="G6015"/>
      <c r="H6015"/>
      <c r="I6015"/>
      <c r="J6015"/>
      <c r="K6015"/>
      <c r="L6015"/>
      <c r="M6015" s="2"/>
      <c r="N6015" s="2"/>
      <c r="O6015" s="2"/>
      <c r="P6015" s="2"/>
      <c r="Q6015" s="2"/>
      <c r="R6015" s="2"/>
      <c r="S6015" s="2"/>
      <c r="T6015" s="2"/>
      <c r="U6015" s="2"/>
      <c r="V6015" s="2"/>
    </row>
    <row r="6016" spans="1:22" s="127" customFormat="1" x14ac:dyDescent="0.25">
      <c r="A6016"/>
      <c r="B6016"/>
      <c r="C6016"/>
      <c r="D6016"/>
      <c r="E6016"/>
      <c r="F6016"/>
      <c r="G6016"/>
      <c r="H6016"/>
      <c r="I6016"/>
      <c r="J6016"/>
      <c r="K6016"/>
      <c r="L6016"/>
      <c r="M6016" s="2"/>
      <c r="N6016" s="2"/>
      <c r="O6016" s="2"/>
      <c r="P6016" s="2"/>
      <c r="Q6016" s="2"/>
      <c r="R6016" s="2"/>
      <c r="S6016" s="2"/>
      <c r="T6016" s="2"/>
      <c r="U6016" s="2"/>
      <c r="V6016" s="2"/>
    </row>
    <row r="6017" spans="1:22" s="127" customFormat="1" x14ac:dyDescent="0.25">
      <c r="A6017"/>
      <c r="B6017"/>
      <c r="C6017"/>
      <c r="D6017"/>
      <c r="E6017"/>
      <c r="F6017"/>
      <c r="G6017"/>
      <c r="H6017"/>
      <c r="I6017"/>
      <c r="J6017"/>
      <c r="K6017"/>
      <c r="L6017"/>
      <c r="M6017" s="2"/>
      <c r="N6017" s="2"/>
      <c r="O6017" s="2"/>
      <c r="P6017" s="2"/>
      <c r="Q6017" s="2"/>
      <c r="R6017" s="2"/>
      <c r="S6017" s="2"/>
      <c r="T6017" s="2"/>
      <c r="U6017" s="2"/>
      <c r="V6017" s="2"/>
    </row>
    <row r="6018" spans="1:22" s="127" customFormat="1" x14ac:dyDescent="0.25">
      <c r="A6018"/>
      <c r="B6018"/>
      <c r="C6018"/>
      <c r="D6018"/>
      <c r="E6018"/>
      <c r="F6018"/>
      <c r="G6018"/>
      <c r="H6018"/>
      <c r="I6018"/>
      <c r="J6018"/>
      <c r="K6018"/>
      <c r="L6018"/>
      <c r="M6018" s="2"/>
      <c r="N6018" s="2"/>
      <c r="O6018" s="2"/>
      <c r="P6018" s="2"/>
      <c r="Q6018" s="2"/>
      <c r="R6018" s="2"/>
      <c r="S6018" s="2"/>
      <c r="T6018" s="2"/>
      <c r="U6018" s="2"/>
      <c r="V6018" s="2"/>
    </row>
    <row r="6019" spans="1:22" s="127" customFormat="1" x14ac:dyDescent="0.25">
      <c r="A6019"/>
      <c r="B6019"/>
      <c r="C6019"/>
      <c r="D6019"/>
      <c r="E6019"/>
      <c r="F6019"/>
      <c r="G6019"/>
      <c r="H6019"/>
      <c r="I6019"/>
      <c r="J6019"/>
      <c r="K6019"/>
      <c r="L6019"/>
      <c r="M6019" s="2"/>
      <c r="N6019" s="2"/>
      <c r="O6019" s="2"/>
      <c r="P6019" s="2"/>
      <c r="Q6019" s="2"/>
      <c r="R6019" s="2"/>
      <c r="S6019" s="2"/>
      <c r="T6019" s="2"/>
      <c r="U6019" s="2"/>
      <c r="V6019" s="2"/>
    </row>
    <row r="6020" spans="1:22" s="127" customFormat="1" x14ac:dyDescent="0.25">
      <c r="A6020"/>
      <c r="B6020"/>
      <c r="C6020"/>
      <c r="D6020"/>
      <c r="E6020"/>
      <c r="F6020"/>
      <c r="G6020"/>
      <c r="H6020"/>
      <c r="I6020"/>
      <c r="J6020"/>
      <c r="K6020"/>
      <c r="L6020"/>
      <c r="M6020" s="2"/>
      <c r="N6020" s="2"/>
      <c r="O6020" s="2"/>
      <c r="P6020" s="2"/>
      <c r="Q6020" s="2"/>
      <c r="R6020" s="2"/>
      <c r="S6020" s="2"/>
      <c r="T6020" s="2"/>
      <c r="U6020" s="2"/>
      <c r="V6020" s="2"/>
    </row>
    <row r="6021" spans="1:22" s="127" customFormat="1" x14ac:dyDescent="0.25">
      <c r="A6021"/>
      <c r="B6021"/>
      <c r="C6021"/>
      <c r="D6021"/>
      <c r="E6021"/>
      <c r="F6021"/>
      <c r="G6021"/>
      <c r="H6021"/>
      <c r="I6021"/>
      <c r="J6021"/>
      <c r="K6021"/>
      <c r="L6021"/>
      <c r="M6021" s="2"/>
      <c r="N6021" s="2"/>
      <c r="O6021" s="2"/>
      <c r="P6021" s="2"/>
      <c r="Q6021" s="2"/>
      <c r="R6021" s="2"/>
      <c r="S6021" s="2"/>
      <c r="T6021" s="2"/>
      <c r="U6021" s="2"/>
      <c r="V6021" s="2"/>
    </row>
    <row r="6022" spans="1:22" s="127" customFormat="1" x14ac:dyDescent="0.25">
      <c r="A6022"/>
      <c r="B6022"/>
      <c r="C6022"/>
      <c r="D6022"/>
      <c r="E6022"/>
      <c r="F6022"/>
      <c r="G6022"/>
      <c r="H6022"/>
      <c r="I6022"/>
      <c r="J6022"/>
      <c r="K6022"/>
      <c r="L6022"/>
      <c r="M6022" s="2"/>
      <c r="N6022" s="2"/>
      <c r="O6022" s="2"/>
      <c r="P6022" s="2"/>
      <c r="Q6022" s="2"/>
      <c r="R6022" s="2"/>
      <c r="S6022" s="2"/>
      <c r="T6022" s="2"/>
      <c r="U6022" s="2"/>
      <c r="V6022" s="2"/>
    </row>
    <row r="6023" spans="1:22" s="127" customFormat="1" x14ac:dyDescent="0.25">
      <c r="A6023"/>
      <c r="B6023"/>
      <c r="C6023"/>
      <c r="D6023"/>
      <c r="E6023"/>
      <c r="F6023"/>
      <c r="G6023"/>
      <c r="H6023"/>
      <c r="I6023"/>
      <c r="J6023"/>
      <c r="K6023"/>
      <c r="L6023"/>
      <c r="M6023" s="2"/>
      <c r="N6023" s="2"/>
      <c r="O6023" s="2"/>
      <c r="P6023" s="2"/>
      <c r="Q6023" s="2"/>
      <c r="R6023" s="2"/>
      <c r="S6023" s="2"/>
      <c r="T6023" s="2"/>
      <c r="U6023" s="2"/>
      <c r="V6023" s="2"/>
    </row>
    <row r="6024" spans="1:22" s="127" customFormat="1" x14ac:dyDescent="0.25">
      <c r="A6024"/>
      <c r="B6024"/>
      <c r="C6024"/>
      <c r="D6024"/>
      <c r="E6024"/>
      <c r="F6024"/>
      <c r="G6024"/>
      <c r="H6024"/>
      <c r="I6024"/>
      <c r="J6024"/>
      <c r="K6024"/>
      <c r="L6024"/>
      <c r="M6024" s="2"/>
      <c r="N6024" s="2"/>
      <c r="O6024" s="2"/>
      <c r="P6024" s="2"/>
      <c r="Q6024" s="2"/>
      <c r="R6024" s="2"/>
      <c r="S6024" s="2"/>
      <c r="T6024" s="2"/>
      <c r="U6024" s="2"/>
      <c r="V6024" s="2"/>
    </row>
    <row r="6025" spans="1:22" s="127" customFormat="1" x14ac:dyDescent="0.25">
      <c r="A6025"/>
      <c r="B6025"/>
      <c r="C6025"/>
      <c r="D6025"/>
      <c r="E6025"/>
      <c r="F6025"/>
      <c r="G6025"/>
      <c r="H6025"/>
      <c r="I6025"/>
      <c r="J6025"/>
      <c r="K6025"/>
      <c r="L6025"/>
      <c r="M6025" s="2"/>
      <c r="N6025" s="2"/>
      <c r="O6025" s="2"/>
      <c r="P6025" s="2"/>
      <c r="Q6025" s="2"/>
      <c r="R6025" s="2"/>
      <c r="S6025" s="2"/>
      <c r="T6025" s="2"/>
      <c r="U6025" s="2"/>
      <c r="V6025" s="2"/>
    </row>
    <row r="6026" spans="1:22" s="127" customFormat="1" x14ac:dyDescent="0.25">
      <c r="A6026"/>
      <c r="B6026"/>
      <c r="C6026"/>
      <c r="D6026"/>
      <c r="E6026"/>
      <c r="F6026"/>
      <c r="G6026"/>
      <c r="H6026"/>
      <c r="I6026"/>
      <c r="J6026"/>
      <c r="K6026"/>
      <c r="L6026"/>
      <c r="M6026" s="2"/>
      <c r="N6026" s="2"/>
      <c r="O6026" s="2"/>
      <c r="P6026" s="2"/>
      <c r="Q6026" s="2"/>
      <c r="R6026" s="2"/>
      <c r="S6026" s="2"/>
      <c r="T6026" s="2"/>
      <c r="U6026" s="2"/>
      <c r="V6026" s="2"/>
    </row>
    <row r="6027" spans="1:22" s="127" customFormat="1" x14ac:dyDescent="0.25">
      <c r="A6027"/>
      <c r="B6027"/>
      <c r="C6027"/>
      <c r="D6027"/>
      <c r="E6027"/>
      <c r="F6027"/>
      <c r="G6027"/>
      <c r="H6027"/>
      <c r="I6027"/>
      <c r="J6027"/>
      <c r="K6027"/>
      <c r="L6027"/>
      <c r="M6027" s="2"/>
      <c r="N6027" s="2"/>
      <c r="O6027" s="2"/>
      <c r="P6027" s="2"/>
      <c r="Q6027" s="2"/>
      <c r="R6027" s="2"/>
      <c r="S6027" s="2"/>
      <c r="T6027" s="2"/>
      <c r="U6027" s="2"/>
      <c r="V6027" s="2"/>
    </row>
    <row r="6028" spans="1:22" s="127" customFormat="1" x14ac:dyDescent="0.25">
      <c r="A6028"/>
      <c r="B6028"/>
      <c r="C6028"/>
      <c r="D6028"/>
      <c r="E6028"/>
      <c r="F6028"/>
      <c r="G6028"/>
      <c r="H6028"/>
      <c r="I6028"/>
      <c r="J6028"/>
      <c r="K6028"/>
      <c r="L6028"/>
      <c r="M6028" s="2"/>
      <c r="N6028" s="2"/>
      <c r="O6028" s="2"/>
      <c r="P6028" s="2"/>
      <c r="Q6028" s="2"/>
      <c r="R6028" s="2"/>
      <c r="S6028" s="2"/>
      <c r="T6028" s="2"/>
      <c r="U6028" s="2"/>
      <c r="V6028" s="2"/>
    </row>
    <row r="6029" spans="1:22" s="127" customFormat="1" x14ac:dyDescent="0.25">
      <c r="A6029"/>
      <c r="B6029"/>
      <c r="C6029"/>
      <c r="D6029"/>
      <c r="E6029"/>
      <c r="F6029"/>
      <c r="G6029"/>
      <c r="H6029"/>
      <c r="I6029"/>
      <c r="J6029"/>
      <c r="K6029"/>
      <c r="L6029"/>
      <c r="M6029" s="2"/>
      <c r="N6029" s="2"/>
      <c r="O6029" s="2"/>
      <c r="P6029" s="2"/>
      <c r="Q6029" s="2"/>
      <c r="R6029" s="2"/>
      <c r="S6029" s="2"/>
      <c r="T6029" s="2"/>
      <c r="U6029" s="2"/>
      <c r="V6029" s="2"/>
    </row>
    <row r="6030" spans="1:22" s="127" customFormat="1" x14ac:dyDescent="0.25">
      <c r="A6030"/>
      <c r="B6030"/>
      <c r="C6030"/>
      <c r="D6030"/>
      <c r="E6030"/>
      <c r="F6030"/>
      <c r="G6030"/>
      <c r="H6030"/>
      <c r="I6030"/>
      <c r="J6030"/>
      <c r="K6030"/>
      <c r="L6030"/>
      <c r="M6030" s="2"/>
      <c r="N6030" s="2"/>
      <c r="O6030" s="2"/>
      <c r="P6030" s="2"/>
      <c r="Q6030" s="2"/>
      <c r="R6030" s="2"/>
      <c r="S6030" s="2"/>
      <c r="T6030" s="2"/>
      <c r="U6030" s="2"/>
      <c r="V6030" s="2"/>
    </row>
    <row r="6031" spans="1:22" s="127" customFormat="1" x14ac:dyDescent="0.25">
      <c r="A6031"/>
      <c r="B6031"/>
      <c r="C6031"/>
      <c r="D6031"/>
      <c r="E6031"/>
      <c r="F6031"/>
      <c r="G6031"/>
      <c r="H6031"/>
      <c r="I6031"/>
      <c r="J6031"/>
      <c r="K6031"/>
      <c r="L6031"/>
      <c r="M6031" s="2"/>
      <c r="N6031" s="2"/>
      <c r="O6031" s="2"/>
      <c r="P6031" s="2"/>
      <c r="Q6031" s="2"/>
      <c r="R6031" s="2"/>
      <c r="S6031" s="2"/>
      <c r="T6031" s="2"/>
      <c r="U6031" s="2"/>
      <c r="V6031" s="2"/>
    </row>
    <row r="6032" spans="1:22" s="127" customFormat="1" x14ac:dyDescent="0.25">
      <c r="A6032"/>
      <c r="B6032"/>
      <c r="C6032"/>
      <c r="D6032"/>
      <c r="E6032"/>
      <c r="F6032"/>
      <c r="G6032"/>
      <c r="H6032"/>
      <c r="I6032"/>
      <c r="J6032"/>
      <c r="K6032"/>
      <c r="L6032"/>
      <c r="M6032" s="2"/>
      <c r="N6032" s="2"/>
      <c r="O6032" s="2"/>
      <c r="P6032" s="2"/>
      <c r="Q6032" s="2"/>
      <c r="R6032" s="2"/>
      <c r="S6032" s="2"/>
      <c r="T6032" s="2"/>
      <c r="U6032" s="2"/>
      <c r="V6032" s="2"/>
    </row>
    <row r="6033" spans="1:22" s="127" customFormat="1" x14ac:dyDescent="0.25">
      <c r="A6033"/>
      <c r="B6033"/>
      <c r="C6033"/>
      <c r="D6033"/>
      <c r="E6033"/>
      <c r="F6033"/>
      <c r="G6033"/>
      <c r="H6033"/>
      <c r="I6033"/>
      <c r="J6033"/>
      <c r="K6033"/>
      <c r="L6033"/>
      <c r="M6033" s="2"/>
      <c r="N6033" s="2"/>
      <c r="O6033" s="2"/>
      <c r="P6033" s="2"/>
      <c r="Q6033" s="2"/>
      <c r="R6033" s="2"/>
      <c r="S6033" s="2"/>
      <c r="T6033" s="2"/>
      <c r="U6033" s="2"/>
      <c r="V6033" s="2"/>
    </row>
    <row r="6034" spans="1:22" s="127" customFormat="1" x14ac:dyDescent="0.25">
      <c r="A6034"/>
      <c r="B6034"/>
      <c r="C6034"/>
      <c r="D6034"/>
      <c r="E6034"/>
      <c r="F6034"/>
      <c r="G6034"/>
      <c r="H6034"/>
      <c r="I6034"/>
      <c r="J6034"/>
      <c r="K6034"/>
      <c r="L6034"/>
      <c r="M6034" s="2"/>
      <c r="N6034" s="2"/>
      <c r="O6034" s="2"/>
      <c r="P6034" s="2"/>
      <c r="Q6034" s="2"/>
      <c r="R6034" s="2"/>
      <c r="S6034" s="2"/>
      <c r="T6034" s="2"/>
      <c r="U6034" s="2"/>
      <c r="V6034" s="2"/>
    </row>
    <row r="6035" spans="1:22" s="127" customFormat="1" x14ac:dyDescent="0.25">
      <c r="A6035"/>
      <c r="B6035"/>
      <c r="C6035"/>
      <c r="D6035"/>
      <c r="E6035"/>
      <c r="F6035"/>
      <c r="G6035"/>
      <c r="H6035"/>
      <c r="I6035"/>
      <c r="J6035"/>
      <c r="K6035"/>
      <c r="L6035"/>
      <c r="M6035" s="2"/>
      <c r="N6035" s="2"/>
      <c r="O6035" s="2"/>
      <c r="P6035" s="2"/>
      <c r="Q6035" s="2"/>
      <c r="R6035" s="2"/>
      <c r="S6035" s="2"/>
      <c r="T6035" s="2"/>
      <c r="U6035" s="2"/>
      <c r="V6035" s="2"/>
    </row>
    <row r="6036" spans="1:22" s="127" customFormat="1" x14ac:dyDescent="0.25">
      <c r="A6036"/>
      <c r="B6036"/>
      <c r="C6036"/>
      <c r="D6036"/>
      <c r="E6036"/>
      <c r="F6036"/>
      <c r="G6036"/>
      <c r="H6036"/>
      <c r="I6036"/>
      <c r="J6036"/>
      <c r="K6036"/>
      <c r="L6036"/>
      <c r="M6036" s="2"/>
      <c r="N6036" s="2"/>
      <c r="O6036" s="2"/>
      <c r="P6036" s="2"/>
      <c r="Q6036" s="2"/>
      <c r="R6036" s="2"/>
      <c r="S6036" s="2"/>
      <c r="T6036" s="2"/>
      <c r="U6036" s="2"/>
      <c r="V6036" s="2"/>
    </row>
    <row r="6037" spans="1:22" s="127" customFormat="1" x14ac:dyDescent="0.25">
      <c r="A6037"/>
      <c r="B6037"/>
      <c r="C6037"/>
      <c r="D6037"/>
      <c r="E6037"/>
      <c r="F6037"/>
      <c r="G6037"/>
      <c r="H6037"/>
      <c r="I6037"/>
      <c r="J6037"/>
      <c r="K6037"/>
      <c r="L6037"/>
      <c r="M6037" s="2"/>
      <c r="N6037" s="2"/>
      <c r="O6037" s="2"/>
      <c r="P6037" s="2"/>
      <c r="Q6037" s="2"/>
      <c r="R6037" s="2"/>
      <c r="S6037" s="2"/>
      <c r="T6037" s="2"/>
      <c r="U6037" s="2"/>
      <c r="V6037" s="2"/>
    </row>
    <row r="6038" spans="1:22" s="127" customFormat="1" x14ac:dyDescent="0.25">
      <c r="A6038"/>
      <c r="B6038"/>
      <c r="C6038"/>
      <c r="D6038"/>
      <c r="E6038"/>
      <c r="F6038"/>
      <c r="G6038"/>
      <c r="H6038"/>
      <c r="I6038"/>
      <c r="J6038"/>
      <c r="K6038"/>
      <c r="L6038"/>
      <c r="M6038" s="2"/>
      <c r="N6038" s="2"/>
      <c r="O6038" s="2"/>
      <c r="P6038" s="2"/>
      <c r="Q6038" s="2"/>
      <c r="R6038" s="2"/>
      <c r="S6038" s="2"/>
      <c r="T6038" s="2"/>
      <c r="U6038" s="2"/>
      <c r="V6038" s="2"/>
    </row>
    <row r="6039" spans="1:22" s="127" customFormat="1" x14ac:dyDescent="0.25">
      <c r="A6039"/>
      <c r="B6039"/>
      <c r="C6039"/>
      <c r="D6039"/>
      <c r="E6039"/>
      <c r="F6039"/>
      <c r="G6039"/>
      <c r="H6039"/>
      <c r="I6039"/>
      <c r="J6039"/>
      <c r="K6039"/>
      <c r="L6039"/>
      <c r="M6039" s="2"/>
      <c r="N6039" s="2"/>
      <c r="O6039" s="2"/>
      <c r="P6039" s="2"/>
      <c r="Q6039" s="2"/>
      <c r="R6039" s="2"/>
      <c r="S6039" s="2"/>
      <c r="T6039" s="2"/>
      <c r="U6039" s="2"/>
      <c r="V6039" s="2"/>
    </row>
    <row r="6040" spans="1:22" s="127" customFormat="1" x14ac:dyDescent="0.25">
      <c r="A6040"/>
      <c r="B6040"/>
      <c r="C6040"/>
      <c r="D6040"/>
      <c r="E6040"/>
      <c r="F6040"/>
      <c r="G6040"/>
      <c r="H6040"/>
      <c r="I6040"/>
      <c r="J6040"/>
      <c r="K6040"/>
      <c r="L6040"/>
      <c r="M6040" s="2"/>
      <c r="N6040" s="2"/>
      <c r="O6040" s="2"/>
      <c r="P6040" s="2"/>
      <c r="Q6040" s="2"/>
      <c r="R6040" s="2"/>
      <c r="S6040" s="2"/>
      <c r="T6040" s="2"/>
      <c r="U6040" s="2"/>
      <c r="V6040" s="2"/>
    </row>
    <row r="6041" spans="1:22" s="127" customFormat="1" x14ac:dyDescent="0.25">
      <c r="A6041"/>
      <c r="B6041"/>
      <c r="C6041"/>
      <c r="D6041"/>
      <c r="E6041"/>
      <c r="F6041"/>
      <c r="G6041"/>
      <c r="H6041"/>
      <c r="I6041"/>
      <c r="J6041"/>
      <c r="K6041"/>
      <c r="L6041"/>
      <c r="M6041" s="2"/>
      <c r="N6041" s="2"/>
      <c r="O6041" s="2"/>
      <c r="P6041" s="2"/>
      <c r="Q6041" s="2"/>
      <c r="R6041" s="2"/>
      <c r="S6041" s="2"/>
      <c r="T6041" s="2"/>
      <c r="U6041" s="2"/>
      <c r="V6041" s="2"/>
    </row>
    <row r="6042" spans="1:22" s="127" customFormat="1" x14ac:dyDescent="0.25">
      <c r="A6042"/>
      <c r="B6042"/>
      <c r="C6042"/>
      <c r="D6042"/>
      <c r="E6042"/>
      <c r="F6042"/>
      <c r="G6042"/>
      <c r="H6042"/>
      <c r="I6042"/>
      <c r="J6042"/>
      <c r="K6042"/>
      <c r="L6042"/>
      <c r="M6042" s="2"/>
      <c r="N6042" s="2"/>
      <c r="O6042" s="2"/>
      <c r="P6042" s="2"/>
      <c r="Q6042" s="2"/>
      <c r="R6042" s="2"/>
      <c r="S6042" s="2"/>
      <c r="T6042" s="2"/>
      <c r="U6042" s="2"/>
      <c r="V6042" s="2"/>
    </row>
    <row r="6043" spans="1:22" s="127" customFormat="1" x14ac:dyDescent="0.25">
      <c r="A6043"/>
      <c r="B6043"/>
      <c r="C6043"/>
      <c r="D6043"/>
      <c r="E6043"/>
      <c r="F6043"/>
      <c r="G6043"/>
      <c r="H6043"/>
      <c r="I6043"/>
      <c r="J6043"/>
      <c r="K6043"/>
      <c r="L6043"/>
      <c r="M6043" s="2"/>
      <c r="N6043" s="2"/>
      <c r="O6043" s="2"/>
      <c r="P6043" s="2"/>
      <c r="Q6043" s="2"/>
      <c r="R6043" s="2"/>
      <c r="S6043" s="2"/>
      <c r="T6043" s="2"/>
      <c r="U6043" s="2"/>
      <c r="V6043" s="2"/>
    </row>
    <row r="6044" spans="1:22" s="127" customFormat="1" x14ac:dyDescent="0.25">
      <c r="A6044"/>
      <c r="B6044"/>
      <c r="C6044"/>
      <c r="D6044"/>
      <c r="E6044"/>
      <c r="F6044"/>
      <c r="G6044"/>
      <c r="H6044"/>
      <c r="I6044"/>
      <c r="J6044"/>
      <c r="K6044"/>
      <c r="L6044"/>
      <c r="M6044" s="2"/>
      <c r="N6044" s="2"/>
      <c r="O6044" s="2"/>
      <c r="P6044" s="2"/>
      <c r="Q6044" s="2"/>
      <c r="R6044" s="2"/>
      <c r="S6044" s="2"/>
      <c r="T6044" s="2"/>
      <c r="U6044" s="2"/>
      <c r="V6044" s="2"/>
    </row>
    <row r="6045" spans="1:22" s="127" customFormat="1" x14ac:dyDescent="0.25">
      <c r="A6045"/>
      <c r="B6045"/>
      <c r="C6045"/>
      <c r="D6045"/>
      <c r="E6045"/>
      <c r="F6045"/>
      <c r="G6045"/>
      <c r="H6045"/>
      <c r="I6045"/>
      <c r="J6045"/>
      <c r="K6045"/>
      <c r="L6045"/>
      <c r="M6045" s="2"/>
      <c r="N6045" s="2"/>
      <c r="O6045" s="2"/>
      <c r="P6045" s="2"/>
      <c r="Q6045" s="2"/>
      <c r="R6045" s="2"/>
      <c r="S6045" s="2"/>
      <c r="T6045" s="2"/>
      <c r="U6045" s="2"/>
      <c r="V6045" s="2"/>
    </row>
    <row r="6046" spans="1:22" s="127" customFormat="1" x14ac:dyDescent="0.25">
      <c r="A6046"/>
      <c r="B6046"/>
      <c r="C6046"/>
      <c r="D6046"/>
      <c r="E6046"/>
      <c r="F6046"/>
      <c r="G6046"/>
      <c r="H6046"/>
      <c r="I6046"/>
      <c r="J6046"/>
      <c r="K6046"/>
      <c r="L6046"/>
      <c r="M6046" s="2"/>
      <c r="N6046" s="2"/>
      <c r="O6046" s="2"/>
      <c r="P6046" s="2"/>
      <c r="Q6046" s="2"/>
      <c r="R6046" s="2"/>
      <c r="S6046" s="2"/>
      <c r="T6046" s="2"/>
      <c r="U6046" s="2"/>
      <c r="V6046" s="2"/>
    </row>
    <row r="6047" spans="1:22" s="127" customFormat="1" x14ac:dyDescent="0.25">
      <c r="A6047"/>
      <c r="B6047"/>
      <c r="C6047"/>
      <c r="D6047"/>
      <c r="E6047"/>
      <c r="F6047"/>
      <c r="G6047"/>
      <c r="H6047"/>
      <c r="I6047"/>
      <c r="J6047"/>
      <c r="K6047"/>
      <c r="L6047"/>
      <c r="M6047" s="2"/>
      <c r="N6047" s="2"/>
      <c r="O6047" s="2"/>
      <c r="P6047" s="2"/>
      <c r="Q6047" s="2"/>
      <c r="R6047" s="2"/>
      <c r="S6047" s="2"/>
      <c r="T6047" s="2"/>
      <c r="U6047" s="2"/>
      <c r="V6047" s="2"/>
    </row>
    <row r="6048" spans="1:22" s="127" customFormat="1" x14ac:dyDescent="0.25">
      <c r="A6048"/>
      <c r="B6048"/>
      <c r="C6048"/>
      <c r="D6048"/>
      <c r="E6048"/>
      <c r="F6048"/>
      <c r="G6048"/>
      <c r="H6048"/>
      <c r="I6048"/>
      <c r="J6048"/>
      <c r="K6048"/>
      <c r="L6048"/>
      <c r="M6048" s="2"/>
      <c r="N6048" s="2"/>
      <c r="O6048" s="2"/>
      <c r="P6048" s="2"/>
      <c r="Q6048" s="2"/>
      <c r="R6048" s="2"/>
      <c r="S6048" s="2"/>
      <c r="T6048" s="2"/>
      <c r="U6048" s="2"/>
      <c r="V6048" s="2"/>
    </row>
    <row r="6049" spans="1:22" s="127" customFormat="1" x14ac:dyDescent="0.25">
      <c r="A6049"/>
      <c r="B6049"/>
      <c r="C6049"/>
      <c r="D6049"/>
      <c r="E6049"/>
      <c r="F6049"/>
      <c r="G6049"/>
      <c r="H6049"/>
      <c r="I6049"/>
      <c r="J6049"/>
      <c r="K6049"/>
      <c r="L6049"/>
      <c r="M6049" s="2"/>
      <c r="N6049" s="2"/>
      <c r="O6049" s="2"/>
      <c r="P6049" s="2"/>
      <c r="Q6049" s="2"/>
      <c r="R6049" s="2"/>
      <c r="S6049" s="2"/>
      <c r="T6049" s="2"/>
      <c r="U6049" s="2"/>
      <c r="V6049" s="2"/>
    </row>
    <row r="6050" spans="1:22" s="127" customFormat="1" x14ac:dyDescent="0.25">
      <c r="A6050"/>
      <c r="B6050"/>
      <c r="C6050"/>
      <c r="D6050"/>
      <c r="E6050"/>
      <c r="F6050"/>
      <c r="G6050"/>
      <c r="H6050"/>
      <c r="I6050"/>
      <c r="J6050"/>
      <c r="K6050"/>
      <c r="L6050"/>
      <c r="M6050" s="2"/>
      <c r="N6050" s="2"/>
      <c r="O6050" s="2"/>
      <c r="P6050" s="2"/>
      <c r="Q6050" s="2"/>
      <c r="R6050" s="2"/>
      <c r="S6050" s="2"/>
      <c r="T6050" s="2"/>
      <c r="U6050" s="2"/>
      <c r="V6050" s="2"/>
    </row>
    <row r="6051" spans="1:22" s="127" customFormat="1" x14ac:dyDescent="0.25">
      <c r="A6051"/>
      <c r="B6051"/>
      <c r="C6051"/>
      <c r="D6051"/>
      <c r="E6051"/>
      <c r="F6051"/>
      <c r="G6051"/>
      <c r="H6051"/>
      <c r="I6051"/>
      <c r="J6051"/>
      <c r="K6051"/>
      <c r="L6051"/>
      <c r="M6051" s="2"/>
      <c r="N6051" s="2"/>
      <c r="O6051" s="2"/>
      <c r="P6051" s="2"/>
      <c r="Q6051" s="2"/>
      <c r="R6051" s="2"/>
      <c r="S6051" s="2"/>
      <c r="T6051" s="2"/>
      <c r="U6051" s="2"/>
      <c r="V6051" s="2"/>
    </row>
    <row r="6052" spans="1:22" s="127" customFormat="1" x14ac:dyDescent="0.25">
      <c r="A6052"/>
      <c r="B6052"/>
      <c r="C6052"/>
      <c r="D6052"/>
      <c r="E6052"/>
      <c r="F6052"/>
      <c r="G6052"/>
      <c r="H6052"/>
      <c r="I6052"/>
      <c r="J6052"/>
      <c r="K6052"/>
      <c r="L6052"/>
      <c r="M6052" s="2"/>
      <c r="N6052" s="2"/>
      <c r="O6052" s="2"/>
      <c r="P6052" s="2"/>
      <c r="Q6052" s="2"/>
      <c r="R6052" s="2"/>
      <c r="S6052" s="2"/>
      <c r="T6052" s="2"/>
      <c r="U6052" s="2"/>
      <c r="V6052" s="2"/>
    </row>
    <row r="6053" spans="1:22" s="127" customFormat="1" x14ac:dyDescent="0.25">
      <c r="A6053"/>
      <c r="B6053"/>
      <c r="C6053"/>
      <c r="D6053"/>
      <c r="E6053"/>
      <c r="F6053"/>
      <c r="G6053"/>
      <c r="H6053"/>
      <c r="I6053"/>
      <c r="J6053"/>
      <c r="K6053"/>
      <c r="L6053"/>
      <c r="M6053" s="2"/>
      <c r="N6053" s="2"/>
      <c r="O6053" s="2"/>
      <c r="P6053" s="2"/>
      <c r="Q6053" s="2"/>
      <c r="R6053" s="2"/>
      <c r="S6053" s="2"/>
      <c r="T6053" s="2"/>
      <c r="U6053" s="2"/>
      <c r="V6053" s="2"/>
    </row>
    <row r="6054" spans="1:22" s="127" customFormat="1" x14ac:dyDescent="0.25">
      <c r="A6054"/>
      <c r="B6054"/>
      <c r="C6054"/>
      <c r="D6054"/>
      <c r="E6054"/>
      <c r="F6054"/>
      <c r="G6054"/>
      <c r="H6054"/>
      <c r="I6054"/>
      <c r="J6054"/>
      <c r="K6054"/>
      <c r="L6054"/>
      <c r="M6054" s="2"/>
      <c r="N6054" s="2"/>
      <c r="O6054" s="2"/>
      <c r="P6054" s="2"/>
      <c r="Q6054" s="2"/>
      <c r="R6054" s="2"/>
      <c r="S6054" s="2"/>
      <c r="T6054" s="2"/>
      <c r="U6054" s="2"/>
      <c r="V6054" s="2"/>
    </row>
    <row r="6055" spans="1:22" s="127" customFormat="1" x14ac:dyDescent="0.25">
      <c r="A6055"/>
      <c r="B6055"/>
      <c r="C6055"/>
      <c r="D6055"/>
      <c r="E6055"/>
      <c r="F6055"/>
      <c r="G6055"/>
      <c r="H6055"/>
      <c r="I6055"/>
      <c r="J6055"/>
      <c r="K6055"/>
      <c r="L6055"/>
      <c r="M6055" s="2"/>
      <c r="N6055" s="2"/>
      <c r="O6055" s="2"/>
      <c r="P6055" s="2"/>
      <c r="Q6055" s="2"/>
      <c r="R6055" s="2"/>
      <c r="S6055" s="2"/>
      <c r="T6055" s="2"/>
      <c r="U6055" s="2"/>
      <c r="V6055" s="2"/>
    </row>
    <row r="6056" spans="1:22" s="127" customFormat="1" x14ac:dyDescent="0.25">
      <c r="A6056"/>
      <c r="B6056"/>
      <c r="C6056"/>
      <c r="D6056"/>
      <c r="E6056"/>
      <c r="F6056"/>
      <c r="G6056"/>
      <c r="H6056"/>
      <c r="I6056"/>
      <c r="J6056"/>
      <c r="K6056"/>
      <c r="L6056"/>
      <c r="M6056" s="2"/>
      <c r="N6056" s="2"/>
      <c r="O6056" s="2"/>
      <c r="P6056" s="2"/>
      <c r="Q6056" s="2"/>
      <c r="R6056" s="2"/>
      <c r="S6056" s="2"/>
      <c r="T6056" s="2"/>
      <c r="U6056" s="2"/>
      <c r="V6056" s="2"/>
    </row>
    <row r="6057" spans="1:22" s="127" customFormat="1" x14ac:dyDescent="0.25">
      <c r="A6057"/>
      <c r="B6057"/>
      <c r="C6057"/>
      <c r="D6057"/>
      <c r="E6057"/>
      <c r="F6057"/>
      <c r="G6057"/>
      <c r="H6057"/>
      <c r="I6057"/>
      <c r="J6057"/>
      <c r="K6057"/>
      <c r="L6057"/>
      <c r="M6057" s="2"/>
      <c r="N6057" s="2"/>
      <c r="O6057" s="2"/>
      <c r="P6057" s="2"/>
      <c r="Q6057" s="2"/>
      <c r="R6057" s="2"/>
      <c r="S6057" s="2"/>
      <c r="T6057" s="2"/>
      <c r="U6057" s="2"/>
      <c r="V6057" s="2"/>
    </row>
    <row r="6058" spans="1:22" s="127" customFormat="1" x14ac:dyDescent="0.25">
      <c r="A6058"/>
      <c r="B6058"/>
      <c r="C6058"/>
      <c r="D6058"/>
      <c r="E6058"/>
      <c r="F6058"/>
      <c r="G6058"/>
      <c r="H6058"/>
      <c r="I6058"/>
      <c r="J6058"/>
      <c r="K6058"/>
      <c r="L6058"/>
      <c r="M6058" s="2"/>
      <c r="N6058" s="2"/>
      <c r="O6058" s="2"/>
      <c r="P6058" s="2"/>
      <c r="Q6058" s="2"/>
      <c r="R6058" s="2"/>
      <c r="S6058" s="2"/>
      <c r="T6058" s="2"/>
      <c r="U6058" s="2"/>
      <c r="V6058" s="2"/>
    </row>
    <row r="6059" spans="1:22" s="127" customFormat="1" x14ac:dyDescent="0.25">
      <c r="A6059"/>
      <c r="B6059"/>
      <c r="C6059"/>
      <c r="D6059"/>
      <c r="E6059"/>
      <c r="F6059"/>
      <c r="G6059"/>
      <c r="H6059"/>
      <c r="I6059"/>
      <c r="J6059"/>
      <c r="K6059"/>
      <c r="L6059"/>
      <c r="M6059" s="2"/>
      <c r="N6059" s="2"/>
      <c r="O6059" s="2"/>
      <c r="P6059" s="2"/>
      <c r="Q6059" s="2"/>
      <c r="R6059" s="2"/>
      <c r="S6059" s="2"/>
      <c r="T6059" s="2"/>
      <c r="U6059" s="2"/>
      <c r="V6059" s="2"/>
    </row>
    <row r="6060" spans="1:22" s="127" customFormat="1" x14ac:dyDescent="0.25">
      <c r="A6060"/>
      <c r="B6060"/>
      <c r="C6060"/>
      <c r="D6060"/>
      <c r="E6060"/>
      <c r="F6060"/>
      <c r="G6060"/>
      <c r="H6060"/>
      <c r="I6060"/>
      <c r="J6060"/>
      <c r="K6060"/>
      <c r="L6060"/>
      <c r="M6060" s="2"/>
      <c r="N6060" s="2"/>
      <c r="O6060" s="2"/>
      <c r="P6060" s="2"/>
      <c r="Q6060" s="2"/>
      <c r="R6060" s="2"/>
      <c r="S6060" s="2"/>
      <c r="T6060" s="2"/>
      <c r="U6060" s="2"/>
      <c r="V6060" s="2"/>
    </row>
    <row r="6061" spans="1:22" s="127" customFormat="1" x14ac:dyDescent="0.25">
      <c r="A6061"/>
      <c r="B6061"/>
      <c r="C6061"/>
      <c r="D6061"/>
      <c r="E6061"/>
      <c r="F6061"/>
      <c r="G6061"/>
      <c r="H6061"/>
      <c r="I6061"/>
      <c r="J6061"/>
      <c r="K6061"/>
      <c r="L6061"/>
      <c r="M6061" s="2"/>
      <c r="N6061" s="2"/>
      <c r="O6061" s="2"/>
      <c r="P6061" s="2"/>
      <c r="Q6061" s="2"/>
      <c r="R6061" s="2"/>
      <c r="S6061" s="2"/>
      <c r="T6061" s="2"/>
      <c r="U6061" s="2"/>
      <c r="V6061" s="2"/>
    </row>
    <row r="6062" spans="1:22" s="127" customFormat="1" x14ac:dyDescent="0.25">
      <c r="A6062"/>
      <c r="B6062"/>
      <c r="C6062"/>
      <c r="D6062"/>
      <c r="E6062"/>
      <c r="F6062"/>
      <c r="G6062"/>
      <c r="H6062"/>
      <c r="I6062"/>
      <c r="J6062"/>
      <c r="K6062"/>
      <c r="L6062"/>
      <c r="M6062" s="2"/>
      <c r="N6062" s="2"/>
      <c r="O6062" s="2"/>
      <c r="P6062" s="2"/>
      <c r="Q6062" s="2"/>
      <c r="R6062" s="2"/>
      <c r="S6062" s="2"/>
      <c r="T6062" s="2"/>
      <c r="U6062" s="2"/>
      <c r="V6062" s="2"/>
    </row>
    <row r="6063" spans="1:22" s="127" customFormat="1" x14ac:dyDescent="0.25">
      <c r="A6063"/>
      <c r="B6063"/>
      <c r="C6063"/>
      <c r="D6063"/>
      <c r="E6063"/>
      <c r="F6063"/>
      <c r="G6063"/>
      <c r="H6063"/>
      <c r="I6063"/>
      <c r="J6063"/>
      <c r="K6063"/>
      <c r="L6063"/>
      <c r="M6063" s="2"/>
      <c r="N6063" s="2"/>
      <c r="O6063" s="2"/>
      <c r="P6063" s="2"/>
      <c r="Q6063" s="2"/>
      <c r="R6063" s="2"/>
      <c r="S6063" s="2"/>
      <c r="T6063" s="2"/>
      <c r="U6063" s="2"/>
      <c r="V6063" s="2"/>
    </row>
    <row r="6064" spans="1:22" s="127" customFormat="1" x14ac:dyDescent="0.25">
      <c r="A6064"/>
      <c r="B6064"/>
      <c r="C6064"/>
      <c r="D6064"/>
      <c r="E6064"/>
      <c r="F6064"/>
      <c r="G6064"/>
      <c r="H6064"/>
      <c r="I6064"/>
      <c r="J6064"/>
      <c r="K6064"/>
      <c r="L6064"/>
      <c r="M6064" s="2"/>
      <c r="N6064" s="2"/>
      <c r="O6064" s="2"/>
      <c r="P6064" s="2"/>
      <c r="Q6064" s="2"/>
      <c r="R6064" s="2"/>
      <c r="S6064" s="2"/>
      <c r="T6064" s="2"/>
      <c r="U6064" s="2"/>
      <c r="V6064" s="2"/>
    </row>
    <row r="6065" spans="1:22" s="127" customFormat="1" x14ac:dyDescent="0.25">
      <c r="A6065"/>
      <c r="B6065"/>
      <c r="C6065"/>
      <c r="D6065"/>
      <c r="E6065"/>
      <c r="F6065"/>
      <c r="G6065"/>
      <c r="H6065"/>
      <c r="I6065"/>
      <c r="J6065"/>
      <c r="K6065"/>
      <c r="L6065"/>
      <c r="M6065" s="2"/>
      <c r="N6065" s="2"/>
      <c r="O6065" s="2"/>
      <c r="P6065" s="2"/>
      <c r="Q6065" s="2"/>
      <c r="R6065" s="2"/>
      <c r="S6065" s="2"/>
      <c r="T6065" s="2"/>
      <c r="U6065" s="2"/>
      <c r="V6065" s="2"/>
    </row>
    <row r="6066" spans="1:22" s="127" customFormat="1" x14ac:dyDescent="0.25">
      <c r="A6066"/>
      <c r="B6066"/>
      <c r="C6066"/>
      <c r="D6066"/>
      <c r="E6066"/>
      <c r="F6066"/>
      <c r="G6066"/>
      <c r="H6066"/>
      <c r="I6066"/>
      <c r="J6066"/>
      <c r="K6066"/>
      <c r="L6066"/>
      <c r="M6066" s="2"/>
      <c r="N6066" s="2"/>
      <c r="O6066" s="2"/>
      <c r="P6066" s="2"/>
      <c r="Q6066" s="2"/>
      <c r="R6066" s="2"/>
      <c r="S6066" s="2"/>
      <c r="T6066" s="2"/>
      <c r="U6066" s="2"/>
      <c r="V6066" s="2"/>
    </row>
    <row r="6067" spans="1:22" s="127" customFormat="1" x14ac:dyDescent="0.25">
      <c r="A6067"/>
      <c r="B6067"/>
      <c r="C6067"/>
      <c r="D6067"/>
      <c r="E6067"/>
      <c r="F6067"/>
      <c r="G6067"/>
      <c r="H6067"/>
      <c r="I6067"/>
      <c r="J6067"/>
      <c r="K6067"/>
      <c r="L6067"/>
      <c r="M6067" s="2"/>
      <c r="N6067" s="2"/>
      <c r="O6067" s="2"/>
      <c r="P6067" s="2"/>
      <c r="Q6067" s="2"/>
      <c r="R6067" s="2"/>
      <c r="S6067" s="2"/>
      <c r="T6067" s="2"/>
      <c r="U6067" s="2"/>
      <c r="V6067" s="2"/>
    </row>
    <row r="6068" spans="1:22" s="127" customFormat="1" x14ac:dyDescent="0.25">
      <c r="A6068"/>
      <c r="B6068"/>
      <c r="C6068"/>
      <c r="D6068"/>
      <c r="E6068"/>
      <c r="F6068"/>
      <c r="G6068"/>
      <c r="H6068"/>
      <c r="I6068"/>
      <c r="J6068"/>
      <c r="K6068"/>
      <c r="L6068"/>
      <c r="M6068" s="2"/>
      <c r="N6068" s="2"/>
      <c r="O6068" s="2"/>
      <c r="P6068" s="2"/>
      <c r="Q6068" s="2"/>
      <c r="R6068" s="2"/>
      <c r="S6068" s="2"/>
      <c r="T6068" s="2"/>
      <c r="U6068" s="2"/>
      <c r="V6068" s="2"/>
    </row>
    <row r="6069" spans="1:22" s="127" customFormat="1" x14ac:dyDescent="0.25">
      <c r="A6069"/>
      <c r="B6069"/>
      <c r="C6069"/>
      <c r="D6069"/>
      <c r="E6069"/>
      <c r="F6069"/>
      <c r="G6069"/>
      <c r="H6069"/>
      <c r="I6069"/>
      <c r="J6069"/>
      <c r="K6069"/>
      <c r="L6069"/>
      <c r="M6069" s="2"/>
      <c r="N6069" s="2"/>
      <c r="O6069" s="2"/>
      <c r="P6069" s="2"/>
      <c r="Q6069" s="2"/>
      <c r="R6069" s="2"/>
      <c r="S6069" s="2"/>
      <c r="T6069" s="2"/>
      <c r="U6069" s="2"/>
      <c r="V6069" s="2"/>
    </row>
    <row r="6070" spans="1:22" s="127" customFormat="1" x14ac:dyDescent="0.25">
      <c r="A6070"/>
      <c r="B6070"/>
      <c r="C6070"/>
      <c r="D6070"/>
      <c r="E6070"/>
      <c r="F6070"/>
      <c r="G6070"/>
      <c r="H6070"/>
      <c r="I6070"/>
      <c r="J6070"/>
      <c r="K6070"/>
      <c r="L6070"/>
      <c r="M6070" s="2"/>
      <c r="N6070" s="2"/>
      <c r="O6070" s="2"/>
      <c r="P6070" s="2"/>
      <c r="Q6070" s="2"/>
      <c r="R6070" s="2"/>
      <c r="S6070" s="2"/>
      <c r="T6070" s="2"/>
      <c r="U6070" s="2"/>
      <c r="V6070" s="2"/>
    </row>
    <row r="6071" spans="1:22" s="127" customFormat="1" x14ac:dyDescent="0.25">
      <c r="A6071"/>
      <c r="B6071"/>
      <c r="C6071"/>
      <c r="D6071"/>
      <c r="E6071"/>
      <c r="F6071"/>
      <c r="G6071"/>
      <c r="H6071"/>
      <c r="I6071"/>
      <c r="J6071"/>
      <c r="K6071"/>
      <c r="L6071"/>
      <c r="M6071" s="2"/>
      <c r="N6071" s="2"/>
      <c r="O6071" s="2"/>
      <c r="P6071" s="2"/>
      <c r="Q6071" s="2"/>
      <c r="R6071" s="2"/>
      <c r="S6071" s="2"/>
      <c r="T6071" s="2"/>
      <c r="U6071" s="2"/>
      <c r="V6071" s="2"/>
    </row>
    <row r="6072" spans="1:22" s="127" customFormat="1" x14ac:dyDescent="0.25">
      <c r="A6072"/>
      <c r="B6072"/>
      <c r="C6072"/>
      <c r="D6072"/>
      <c r="E6072"/>
      <c r="F6072"/>
      <c r="G6072"/>
      <c r="H6072"/>
      <c r="I6072"/>
      <c r="J6072"/>
      <c r="K6072"/>
      <c r="L6072"/>
      <c r="M6072" s="2"/>
      <c r="N6072" s="2"/>
      <c r="O6072" s="2"/>
      <c r="P6072" s="2"/>
      <c r="Q6072" s="2"/>
      <c r="R6072" s="2"/>
      <c r="S6072" s="2"/>
      <c r="T6072" s="2"/>
      <c r="U6072" s="2"/>
      <c r="V6072" s="2"/>
    </row>
    <row r="6073" spans="1:22" s="127" customFormat="1" x14ac:dyDescent="0.25">
      <c r="A6073"/>
      <c r="B6073"/>
      <c r="C6073"/>
      <c r="D6073"/>
      <c r="E6073"/>
      <c r="F6073"/>
      <c r="G6073"/>
      <c r="H6073"/>
      <c r="I6073"/>
      <c r="J6073"/>
      <c r="K6073"/>
      <c r="L6073"/>
      <c r="M6073" s="2"/>
      <c r="N6073" s="2"/>
      <c r="O6073" s="2"/>
      <c r="P6073" s="2"/>
      <c r="Q6073" s="2"/>
      <c r="R6073" s="2"/>
      <c r="S6073" s="2"/>
      <c r="T6073" s="2"/>
      <c r="U6073" s="2"/>
      <c r="V6073" s="2"/>
    </row>
    <row r="6074" spans="1:22" s="127" customFormat="1" x14ac:dyDescent="0.25">
      <c r="A6074"/>
      <c r="B6074"/>
      <c r="C6074"/>
      <c r="D6074"/>
      <c r="E6074"/>
      <c r="F6074"/>
      <c r="G6074"/>
      <c r="H6074"/>
      <c r="I6074"/>
      <c r="J6074"/>
      <c r="K6074"/>
      <c r="L6074"/>
      <c r="M6074" s="2"/>
      <c r="N6074" s="2"/>
      <c r="O6074" s="2"/>
      <c r="P6074" s="2"/>
      <c r="Q6074" s="2"/>
      <c r="R6074" s="2"/>
      <c r="S6074" s="2"/>
      <c r="T6074" s="2"/>
      <c r="U6074" s="2"/>
      <c r="V6074" s="2"/>
    </row>
    <row r="6075" spans="1:22" s="127" customFormat="1" x14ac:dyDescent="0.25">
      <c r="A6075"/>
      <c r="B6075"/>
      <c r="C6075"/>
      <c r="D6075"/>
      <c r="E6075"/>
      <c r="F6075"/>
      <c r="G6075"/>
      <c r="H6075"/>
      <c r="I6075"/>
      <c r="J6075"/>
      <c r="K6075"/>
      <c r="L6075"/>
      <c r="M6075" s="2"/>
      <c r="N6075" s="2"/>
      <c r="O6075" s="2"/>
      <c r="P6075" s="2"/>
      <c r="Q6075" s="2"/>
      <c r="R6075" s="2"/>
      <c r="S6075" s="2"/>
      <c r="T6075" s="2"/>
      <c r="U6075" s="2"/>
      <c r="V6075" s="2"/>
    </row>
    <row r="6076" spans="1:22" s="127" customFormat="1" x14ac:dyDescent="0.25">
      <c r="A6076"/>
      <c r="B6076"/>
      <c r="C6076"/>
      <c r="D6076"/>
      <c r="E6076"/>
      <c r="F6076"/>
      <c r="G6076"/>
      <c r="H6076"/>
      <c r="I6076"/>
      <c r="J6076"/>
      <c r="K6076"/>
      <c r="L6076"/>
      <c r="M6076" s="2"/>
      <c r="N6076" s="2"/>
      <c r="O6076" s="2"/>
      <c r="P6076" s="2"/>
      <c r="Q6076" s="2"/>
      <c r="R6076" s="2"/>
      <c r="S6076" s="2"/>
      <c r="T6076" s="2"/>
      <c r="U6076" s="2"/>
      <c r="V6076" s="2"/>
    </row>
    <row r="6077" spans="1:22" s="127" customFormat="1" x14ac:dyDescent="0.25">
      <c r="A6077"/>
      <c r="B6077"/>
      <c r="C6077"/>
      <c r="D6077"/>
      <c r="E6077"/>
      <c r="F6077"/>
      <c r="G6077"/>
      <c r="H6077"/>
      <c r="I6077"/>
      <c r="J6077"/>
      <c r="K6077"/>
      <c r="L6077"/>
      <c r="M6077" s="2"/>
      <c r="N6077" s="2"/>
      <c r="O6077" s="2"/>
      <c r="P6077" s="2"/>
      <c r="Q6077" s="2"/>
      <c r="R6077" s="2"/>
      <c r="S6077" s="2"/>
      <c r="T6077" s="2"/>
      <c r="U6077" s="2"/>
      <c r="V6077" s="2"/>
    </row>
    <row r="6078" spans="1:22" s="127" customFormat="1" x14ac:dyDescent="0.25">
      <c r="A6078"/>
      <c r="B6078"/>
      <c r="C6078"/>
      <c r="D6078"/>
      <c r="E6078"/>
      <c r="F6078"/>
      <c r="G6078"/>
      <c r="H6078"/>
      <c r="I6078"/>
      <c r="J6078"/>
      <c r="K6078"/>
      <c r="L6078"/>
      <c r="M6078" s="2"/>
      <c r="N6078" s="2"/>
      <c r="O6078" s="2"/>
      <c r="P6078" s="2"/>
      <c r="Q6078" s="2"/>
      <c r="R6078" s="2"/>
      <c r="S6078" s="2"/>
      <c r="T6078" s="2"/>
      <c r="U6078" s="2"/>
      <c r="V6078" s="2"/>
    </row>
    <row r="6079" spans="1:22" s="127" customFormat="1" x14ac:dyDescent="0.25">
      <c r="A6079"/>
      <c r="B6079"/>
      <c r="C6079"/>
      <c r="D6079"/>
      <c r="E6079"/>
      <c r="F6079"/>
      <c r="G6079"/>
      <c r="H6079"/>
      <c r="I6079"/>
      <c r="J6079"/>
      <c r="K6079"/>
      <c r="L6079"/>
      <c r="M6079" s="2"/>
      <c r="N6079" s="2"/>
      <c r="O6079" s="2"/>
      <c r="P6079" s="2"/>
      <c r="Q6079" s="2"/>
      <c r="R6079" s="2"/>
      <c r="S6079" s="2"/>
      <c r="T6079" s="2"/>
      <c r="U6079" s="2"/>
      <c r="V6079" s="2"/>
    </row>
    <row r="6080" spans="1:22" s="127" customFormat="1" x14ac:dyDescent="0.25">
      <c r="A6080"/>
      <c r="B6080"/>
      <c r="C6080"/>
      <c r="D6080"/>
      <c r="E6080"/>
      <c r="F6080"/>
      <c r="G6080"/>
      <c r="H6080"/>
      <c r="I6080"/>
      <c r="J6080"/>
      <c r="K6080"/>
      <c r="L6080"/>
      <c r="M6080" s="2"/>
      <c r="N6080" s="2"/>
      <c r="O6080" s="2"/>
      <c r="P6080" s="2"/>
      <c r="Q6080" s="2"/>
      <c r="R6080" s="2"/>
      <c r="S6080" s="2"/>
      <c r="T6080" s="2"/>
      <c r="U6080" s="2"/>
      <c r="V6080" s="2"/>
    </row>
    <row r="6081" spans="1:22" s="127" customFormat="1" x14ac:dyDescent="0.25">
      <c r="A6081"/>
      <c r="B6081"/>
      <c r="C6081"/>
      <c r="D6081"/>
      <c r="E6081"/>
      <c r="F6081"/>
      <c r="G6081"/>
      <c r="H6081"/>
      <c r="I6081"/>
      <c r="J6081"/>
      <c r="K6081"/>
      <c r="L6081"/>
      <c r="M6081" s="2"/>
      <c r="N6081" s="2"/>
      <c r="O6081" s="2"/>
      <c r="P6081" s="2"/>
      <c r="Q6081" s="2"/>
      <c r="R6081" s="2"/>
      <c r="S6081" s="2"/>
      <c r="T6081" s="2"/>
      <c r="U6081" s="2"/>
      <c r="V6081" s="2"/>
    </row>
    <row r="6082" spans="1:22" s="127" customFormat="1" x14ac:dyDescent="0.25">
      <c r="A6082"/>
      <c r="B6082"/>
      <c r="C6082"/>
      <c r="D6082"/>
      <c r="E6082"/>
      <c r="F6082"/>
      <c r="G6082"/>
      <c r="H6082"/>
      <c r="I6082"/>
      <c r="J6082"/>
      <c r="K6082"/>
      <c r="L6082"/>
      <c r="M6082" s="2"/>
      <c r="N6082" s="2"/>
      <c r="O6082" s="2"/>
      <c r="P6082" s="2"/>
      <c r="Q6082" s="2"/>
      <c r="R6082" s="2"/>
      <c r="S6082" s="2"/>
      <c r="T6082" s="2"/>
      <c r="U6082" s="2"/>
      <c r="V6082" s="2"/>
    </row>
    <row r="6083" spans="1:22" s="127" customFormat="1" x14ac:dyDescent="0.25">
      <c r="A6083"/>
      <c r="B6083"/>
      <c r="C6083"/>
      <c r="D6083"/>
      <c r="E6083"/>
      <c r="F6083"/>
      <c r="G6083"/>
      <c r="H6083"/>
      <c r="I6083"/>
      <c r="J6083"/>
      <c r="K6083"/>
      <c r="L6083"/>
      <c r="M6083" s="2"/>
      <c r="N6083" s="2"/>
      <c r="O6083" s="2"/>
      <c r="P6083" s="2"/>
      <c r="Q6083" s="2"/>
      <c r="R6083" s="2"/>
      <c r="S6083" s="2"/>
      <c r="T6083" s="2"/>
      <c r="U6083" s="2"/>
      <c r="V6083" s="2"/>
    </row>
    <row r="6084" spans="1:22" s="127" customFormat="1" x14ac:dyDescent="0.25">
      <c r="A6084"/>
      <c r="B6084"/>
      <c r="C6084"/>
      <c r="D6084"/>
      <c r="E6084"/>
      <c r="F6084"/>
      <c r="G6084"/>
      <c r="H6084"/>
      <c r="I6084"/>
      <c r="J6084"/>
      <c r="K6084"/>
      <c r="L6084"/>
      <c r="M6084" s="2"/>
      <c r="N6084" s="2"/>
      <c r="O6084" s="2"/>
      <c r="P6084" s="2"/>
      <c r="Q6084" s="2"/>
      <c r="R6084" s="2"/>
      <c r="S6084" s="2"/>
      <c r="T6084" s="2"/>
      <c r="U6084" s="2"/>
      <c r="V6084" s="2"/>
    </row>
    <row r="6085" spans="1:22" s="127" customFormat="1" x14ac:dyDescent="0.25">
      <c r="A6085"/>
      <c r="B6085"/>
      <c r="C6085"/>
      <c r="D6085"/>
      <c r="E6085"/>
      <c r="F6085"/>
      <c r="G6085"/>
      <c r="H6085"/>
      <c r="I6085"/>
      <c r="J6085"/>
      <c r="K6085"/>
      <c r="L6085"/>
      <c r="M6085" s="2"/>
      <c r="N6085" s="2"/>
      <c r="O6085" s="2"/>
      <c r="P6085" s="2"/>
      <c r="Q6085" s="2"/>
      <c r="R6085" s="2"/>
      <c r="S6085" s="2"/>
      <c r="T6085" s="2"/>
      <c r="U6085" s="2"/>
      <c r="V6085" s="2"/>
    </row>
    <row r="6086" spans="1:22" s="127" customFormat="1" x14ac:dyDescent="0.25">
      <c r="A6086"/>
      <c r="B6086"/>
      <c r="C6086"/>
      <c r="D6086"/>
      <c r="E6086"/>
      <c r="F6086"/>
      <c r="G6086"/>
      <c r="H6086"/>
      <c r="I6086"/>
      <c r="J6086"/>
      <c r="K6086"/>
      <c r="L6086"/>
      <c r="M6086" s="2"/>
      <c r="N6086" s="2"/>
      <c r="O6086" s="2"/>
      <c r="P6086" s="2"/>
      <c r="Q6086" s="2"/>
      <c r="R6086" s="2"/>
      <c r="S6086" s="2"/>
      <c r="T6086" s="2"/>
      <c r="U6086" s="2"/>
      <c r="V6086" s="2"/>
    </row>
    <row r="6087" spans="1:22" s="127" customFormat="1" x14ac:dyDescent="0.25">
      <c r="A6087"/>
      <c r="B6087"/>
      <c r="C6087"/>
      <c r="D6087"/>
      <c r="E6087"/>
      <c r="F6087"/>
      <c r="G6087"/>
      <c r="H6087"/>
      <c r="I6087"/>
      <c r="J6087"/>
      <c r="K6087"/>
      <c r="L6087"/>
      <c r="M6087" s="2"/>
      <c r="N6087" s="2"/>
      <c r="O6087" s="2"/>
      <c r="P6087" s="2"/>
      <c r="Q6087" s="2"/>
      <c r="R6087" s="2"/>
      <c r="S6087" s="2"/>
      <c r="T6087" s="2"/>
      <c r="U6087" s="2"/>
      <c r="V6087" s="2"/>
    </row>
    <row r="6088" spans="1:22" s="127" customFormat="1" x14ac:dyDescent="0.25">
      <c r="A6088"/>
      <c r="B6088"/>
      <c r="C6088"/>
      <c r="D6088"/>
      <c r="E6088"/>
      <c r="F6088"/>
      <c r="G6088"/>
      <c r="H6088"/>
      <c r="I6088"/>
      <c r="J6088"/>
      <c r="K6088"/>
      <c r="L6088"/>
      <c r="M6088" s="2"/>
      <c r="N6088" s="2"/>
      <c r="O6088" s="2"/>
      <c r="P6088" s="2"/>
      <c r="Q6088" s="2"/>
      <c r="R6088" s="2"/>
      <c r="S6088" s="2"/>
      <c r="T6088" s="2"/>
      <c r="U6088" s="2"/>
      <c r="V6088" s="2"/>
    </row>
    <row r="6089" spans="1:22" s="127" customFormat="1" x14ac:dyDescent="0.25">
      <c r="A6089"/>
      <c r="B6089"/>
      <c r="C6089"/>
      <c r="D6089"/>
      <c r="E6089"/>
      <c r="F6089"/>
      <c r="G6089"/>
      <c r="H6089"/>
      <c r="I6089"/>
      <c r="J6089"/>
      <c r="K6089"/>
      <c r="L6089"/>
      <c r="M6089" s="2"/>
      <c r="N6089" s="2"/>
      <c r="O6089" s="2"/>
      <c r="P6089" s="2"/>
      <c r="Q6089" s="2"/>
      <c r="R6089" s="2"/>
      <c r="S6089" s="2"/>
      <c r="T6089" s="2"/>
      <c r="U6089" s="2"/>
      <c r="V6089" s="2"/>
    </row>
    <row r="6090" spans="1:22" s="127" customFormat="1" x14ac:dyDescent="0.25">
      <c r="A6090"/>
      <c r="B6090"/>
      <c r="C6090"/>
      <c r="D6090"/>
      <c r="E6090"/>
      <c r="F6090"/>
      <c r="G6090"/>
      <c r="H6090"/>
      <c r="I6090"/>
      <c r="J6090"/>
      <c r="K6090"/>
      <c r="L6090"/>
      <c r="M6090" s="2"/>
      <c r="N6090" s="2"/>
      <c r="O6090" s="2"/>
      <c r="P6090" s="2"/>
      <c r="Q6090" s="2"/>
      <c r="R6090" s="2"/>
      <c r="S6090" s="2"/>
      <c r="T6090" s="2"/>
      <c r="U6090" s="2"/>
      <c r="V6090" s="2"/>
    </row>
    <row r="6091" spans="1:22" s="127" customFormat="1" x14ac:dyDescent="0.25">
      <c r="A6091"/>
      <c r="B6091"/>
      <c r="C6091"/>
      <c r="D6091"/>
      <c r="E6091"/>
      <c r="F6091"/>
      <c r="G6091"/>
      <c r="H6091"/>
      <c r="I6091"/>
      <c r="J6091"/>
      <c r="K6091"/>
      <c r="L6091"/>
      <c r="M6091" s="2"/>
      <c r="N6091" s="2"/>
      <c r="O6091" s="2"/>
      <c r="P6091" s="2"/>
      <c r="Q6091" s="2"/>
      <c r="R6091" s="2"/>
      <c r="S6091" s="2"/>
      <c r="T6091" s="2"/>
      <c r="U6091" s="2"/>
      <c r="V6091" s="2"/>
    </row>
    <row r="6092" spans="1:22" s="127" customFormat="1" x14ac:dyDescent="0.25">
      <c r="A6092"/>
      <c r="B6092"/>
      <c r="C6092"/>
      <c r="D6092"/>
      <c r="E6092"/>
      <c r="F6092"/>
      <c r="G6092"/>
      <c r="H6092"/>
      <c r="I6092"/>
      <c r="J6092"/>
      <c r="K6092"/>
      <c r="L6092"/>
      <c r="M6092" s="2"/>
      <c r="N6092" s="2"/>
      <c r="O6092" s="2"/>
      <c r="P6092" s="2"/>
      <c r="Q6092" s="2"/>
      <c r="R6092" s="2"/>
      <c r="S6092" s="2"/>
      <c r="T6092" s="2"/>
      <c r="U6092" s="2"/>
      <c r="V6092" s="2"/>
    </row>
    <row r="6093" spans="1:22" s="127" customFormat="1" x14ac:dyDescent="0.25">
      <c r="A6093"/>
      <c r="B6093"/>
      <c r="C6093"/>
      <c r="D6093"/>
      <c r="E6093"/>
      <c r="F6093"/>
      <c r="G6093"/>
      <c r="H6093"/>
      <c r="I6093"/>
      <c r="J6093"/>
      <c r="K6093"/>
      <c r="L6093"/>
      <c r="M6093" s="2"/>
      <c r="N6093" s="2"/>
      <c r="O6093" s="2"/>
      <c r="P6093" s="2"/>
      <c r="Q6093" s="2"/>
      <c r="R6093" s="2"/>
      <c r="S6093" s="2"/>
      <c r="T6093" s="2"/>
      <c r="U6093" s="2"/>
      <c r="V6093" s="2"/>
    </row>
    <row r="6094" spans="1:22" s="127" customFormat="1" x14ac:dyDescent="0.25">
      <c r="A6094"/>
      <c r="B6094"/>
      <c r="C6094"/>
      <c r="D6094"/>
      <c r="E6094"/>
      <c r="F6094"/>
      <c r="G6094"/>
      <c r="H6094"/>
      <c r="I6094"/>
      <c r="J6094"/>
      <c r="K6094"/>
      <c r="L6094"/>
      <c r="M6094" s="2"/>
      <c r="N6094" s="2"/>
      <c r="O6094" s="2"/>
      <c r="P6094" s="2"/>
      <c r="Q6094" s="2"/>
      <c r="R6094" s="2"/>
      <c r="S6094" s="2"/>
      <c r="T6094" s="2"/>
      <c r="U6094" s="2"/>
      <c r="V6094" s="2"/>
    </row>
    <row r="6095" spans="1:22" s="127" customFormat="1" x14ac:dyDescent="0.25">
      <c r="A6095"/>
      <c r="B6095"/>
      <c r="C6095"/>
      <c r="D6095"/>
      <c r="E6095"/>
      <c r="F6095"/>
      <c r="G6095"/>
      <c r="H6095"/>
      <c r="I6095"/>
      <c r="J6095"/>
      <c r="K6095"/>
      <c r="L6095"/>
      <c r="M6095" s="2"/>
      <c r="N6095" s="2"/>
      <c r="O6095" s="2"/>
      <c r="P6095" s="2"/>
      <c r="Q6095" s="2"/>
      <c r="R6095" s="2"/>
      <c r="S6095" s="2"/>
      <c r="T6095" s="2"/>
      <c r="U6095" s="2"/>
      <c r="V6095" s="2"/>
    </row>
    <row r="6096" spans="1:22" s="127" customFormat="1" x14ac:dyDescent="0.25">
      <c r="A6096"/>
      <c r="B6096"/>
      <c r="C6096"/>
      <c r="D6096"/>
      <c r="E6096"/>
      <c r="F6096"/>
      <c r="G6096"/>
      <c r="H6096"/>
      <c r="I6096"/>
      <c r="J6096"/>
      <c r="K6096"/>
      <c r="L6096"/>
      <c r="M6096" s="2"/>
      <c r="N6096" s="2"/>
      <c r="O6096" s="2"/>
      <c r="P6096" s="2"/>
      <c r="Q6096" s="2"/>
      <c r="R6096" s="2"/>
      <c r="S6096" s="2"/>
      <c r="T6096" s="2"/>
      <c r="U6096" s="2"/>
      <c r="V6096" s="2"/>
    </row>
    <row r="6097" spans="1:22" s="127" customFormat="1" x14ac:dyDescent="0.25">
      <c r="A6097"/>
      <c r="B6097"/>
      <c r="C6097"/>
      <c r="D6097"/>
      <c r="E6097"/>
      <c r="F6097"/>
      <c r="G6097"/>
      <c r="H6097"/>
      <c r="I6097"/>
      <c r="J6097"/>
      <c r="K6097"/>
      <c r="L6097"/>
      <c r="M6097" s="2"/>
      <c r="N6097" s="2"/>
      <c r="O6097" s="2"/>
      <c r="P6097" s="2"/>
      <c r="Q6097" s="2"/>
      <c r="R6097" s="2"/>
      <c r="S6097" s="2"/>
      <c r="T6097" s="2"/>
      <c r="U6097" s="2"/>
      <c r="V6097" s="2"/>
    </row>
    <row r="6098" spans="1:22" s="127" customFormat="1" x14ac:dyDescent="0.25">
      <c r="A6098"/>
      <c r="B6098"/>
      <c r="C6098"/>
      <c r="D6098"/>
      <c r="E6098"/>
      <c r="F6098"/>
      <c r="G6098"/>
      <c r="H6098"/>
      <c r="I6098"/>
      <c r="J6098"/>
      <c r="K6098"/>
      <c r="L6098"/>
      <c r="M6098" s="2"/>
      <c r="N6098" s="2"/>
      <c r="O6098" s="2"/>
      <c r="P6098" s="2"/>
      <c r="Q6098" s="2"/>
      <c r="R6098" s="2"/>
      <c r="S6098" s="2"/>
      <c r="T6098" s="2"/>
      <c r="U6098" s="2"/>
      <c r="V6098" s="2"/>
    </row>
    <row r="6099" spans="1:22" s="127" customFormat="1" x14ac:dyDescent="0.25">
      <c r="A6099"/>
      <c r="B6099"/>
      <c r="C6099"/>
      <c r="D6099"/>
      <c r="E6099"/>
      <c r="F6099"/>
      <c r="G6099"/>
      <c r="H6099"/>
      <c r="I6099"/>
      <c r="J6099"/>
      <c r="K6099"/>
      <c r="L6099"/>
      <c r="M6099" s="2"/>
      <c r="N6099" s="2"/>
      <c r="O6099" s="2"/>
      <c r="P6099" s="2"/>
      <c r="Q6099" s="2"/>
      <c r="R6099" s="2"/>
      <c r="S6099" s="2"/>
      <c r="T6099" s="2"/>
      <c r="U6099" s="2"/>
      <c r="V6099" s="2"/>
    </row>
    <row r="6100" spans="1:22" s="127" customFormat="1" x14ac:dyDescent="0.25">
      <c r="A6100"/>
      <c r="B6100"/>
      <c r="C6100"/>
      <c r="D6100"/>
      <c r="E6100"/>
      <c r="F6100"/>
      <c r="G6100"/>
      <c r="H6100"/>
      <c r="I6100"/>
      <c r="J6100"/>
      <c r="K6100"/>
      <c r="L6100"/>
      <c r="M6100" s="2"/>
      <c r="N6100" s="2"/>
      <c r="O6100" s="2"/>
      <c r="P6100" s="2"/>
      <c r="Q6100" s="2"/>
      <c r="R6100" s="2"/>
      <c r="S6100" s="2"/>
      <c r="T6100" s="2"/>
      <c r="U6100" s="2"/>
      <c r="V6100" s="2"/>
    </row>
    <row r="6101" spans="1:22" s="127" customFormat="1" x14ac:dyDescent="0.25">
      <c r="A6101"/>
      <c r="B6101"/>
      <c r="C6101"/>
      <c r="D6101"/>
      <c r="E6101"/>
      <c r="F6101"/>
      <c r="G6101"/>
      <c r="H6101"/>
      <c r="I6101"/>
      <c r="J6101"/>
      <c r="K6101"/>
      <c r="L6101"/>
      <c r="M6101" s="2"/>
      <c r="N6101" s="2"/>
      <c r="O6101" s="2"/>
      <c r="P6101" s="2"/>
      <c r="Q6101" s="2"/>
      <c r="R6101" s="2"/>
      <c r="S6101" s="2"/>
      <c r="T6101" s="2"/>
      <c r="U6101" s="2"/>
      <c r="V6101" s="2"/>
    </row>
    <row r="6102" spans="1:22" s="127" customFormat="1" x14ac:dyDescent="0.25">
      <c r="A6102"/>
      <c r="B6102"/>
      <c r="C6102"/>
      <c r="D6102"/>
      <c r="E6102"/>
      <c r="F6102"/>
      <c r="G6102"/>
      <c r="H6102"/>
      <c r="I6102"/>
      <c r="J6102"/>
      <c r="K6102"/>
      <c r="L6102"/>
      <c r="M6102" s="2"/>
      <c r="N6102" s="2"/>
      <c r="O6102" s="2"/>
      <c r="P6102" s="2"/>
      <c r="Q6102" s="2"/>
      <c r="R6102" s="2"/>
      <c r="S6102" s="2"/>
      <c r="T6102" s="2"/>
      <c r="U6102" s="2"/>
      <c r="V6102" s="2"/>
    </row>
    <row r="6103" spans="1:22" s="127" customFormat="1" x14ac:dyDescent="0.25">
      <c r="A6103"/>
      <c r="B6103"/>
      <c r="C6103"/>
      <c r="D6103"/>
      <c r="E6103"/>
      <c r="F6103"/>
      <c r="G6103"/>
      <c r="H6103"/>
      <c r="I6103"/>
      <c r="J6103"/>
      <c r="K6103"/>
      <c r="L6103"/>
      <c r="M6103" s="2"/>
      <c r="N6103" s="2"/>
      <c r="O6103" s="2"/>
      <c r="P6103" s="2"/>
      <c r="Q6103" s="2"/>
      <c r="R6103" s="2"/>
      <c r="S6103" s="2"/>
      <c r="T6103" s="2"/>
      <c r="U6103" s="2"/>
      <c r="V6103" s="2"/>
    </row>
    <row r="6104" spans="1:22" s="127" customFormat="1" x14ac:dyDescent="0.25">
      <c r="A6104"/>
      <c r="B6104"/>
      <c r="C6104"/>
      <c r="D6104"/>
      <c r="E6104"/>
      <c r="F6104"/>
      <c r="G6104"/>
      <c r="H6104"/>
      <c r="I6104"/>
      <c r="J6104"/>
      <c r="K6104"/>
      <c r="L6104"/>
      <c r="M6104" s="2"/>
      <c r="N6104" s="2"/>
      <c r="O6104" s="2"/>
      <c r="P6104" s="2"/>
      <c r="Q6104" s="2"/>
      <c r="R6104" s="2"/>
      <c r="S6104" s="2"/>
      <c r="T6104" s="2"/>
      <c r="U6104" s="2"/>
      <c r="V6104" s="2"/>
    </row>
    <row r="6105" spans="1:22" s="127" customFormat="1" x14ac:dyDescent="0.25">
      <c r="A6105"/>
      <c r="B6105"/>
      <c r="C6105"/>
      <c r="D6105"/>
      <c r="E6105"/>
      <c r="F6105"/>
      <c r="G6105"/>
      <c r="H6105"/>
      <c r="I6105"/>
      <c r="J6105"/>
      <c r="K6105"/>
      <c r="L6105"/>
      <c r="M6105" s="2"/>
      <c r="N6105" s="2"/>
      <c r="O6105" s="2"/>
      <c r="P6105" s="2"/>
      <c r="Q6105" s="2"/>
      <c r="R6105" s="2"/>
      <c r="S6105" s="2"/>
      <c r="T6105" s="2"/>
      <c r="U6105" s="2"/>
      <c r="V6105" s="2"/>
    </row>
    <row r="6106" spans="1:22" s="127" customFormat="1" x14ac:dyDescent="0.25">
      <c r="A6106"/>
      <c r="B6106"/>
      <c r="C6106"/>
      <c r="D6106"/>
      <c r="E6106"/>
      <c r="F6106"/>
      <c r="G6106"/>
      <c r="H6106"/>
      <c r="I6106"/>
      <c r="J6106"/>
      <c r="K6106"/>
      <c r="L6106"/>
      <c r="M6106" s="2"/>
      <c r="N6106" s="2"/>
      <c r="O6106" s="2"/>
      <c r="P6106" s="2"/>
      <c r="Q6106" s="2"/>
      <c r="R6106" s="2"/>
      <c r="S6106" s="2"/>
      <c r="T6106" s="2"/>
      <c r="U6106" s="2"/>
      <c r="V6106" s="2"/>
    </row>
    <row r="6107" spans="1:22" s="127" customFormat="1" x14ac:dyDescent="0.25">
      <c r="A6107"/>
      <c r="B6107"/>
      <c r="C6107"/>
      <c r="D6107"/>
      <c r="E6107"/>
      <c r="F6107"/>
      <c r="G6107"/>
      <c r="H6107"/>
      <c r="I6107"/>
      <c r="J6107"/>
      <c r="K6107"/>
      <c r="L6107"/>
      <c r="M6107" s="2"/>
      <c r="N6107" s="2"/>
      <c r="O6107" s="2"/>
      <c r="P6107" s="2"/>
      <c r="Q6107" s="2"/>
      <c r="R6107" s="2"/>
      <c r="S6107" s="2"/>
      <c r="T6107" s="2"/>
      <c r="U6107" s="2"/>
      <c r="V6107" s="2"/>
    </row>
    <row r="6108" spans="1:22" s="127" customFormat="1" x14ac:dyDescent="0.25">
      <c r="A6108"/>
      <c r="B6108"/>
      <c r="C6108"/>
      <c r="D6108"/>
      <c r="E6108"/>
      <c r="F6108"/>
      <c r="G6108"/>
      <c r="H6108"/>
      <c r="I6108"/>
      <c r="J6108"/>
      <c r="K6108"/>
      <c r="L6108"/>
      <c r="M6108" s="2"/>
      <c r="N6108" s="2"/>
      <c r="O6108" s="2"/>
      <c r="P6108" s="2"/>
      <c r="Q6108" s="2"/>
      <c r="R6108" s="2"/>
      <c r="S6108" s="2"/>
      <c r="T6108" s="2"/>
      <c r="U6108" s="2"/>
      <c r="V6108" s="2"/>
    </row>
    <row r="6109" spans="1:22" s="127" customFormat="1" x14ac:dyDescent="0.25">
      <c r="A6109"/>
      <c r="B6109"/>
      <c r="C6109"/>
      <c r="D6109"/>
      <c r="E6109"/>
      <c r="F6109"/>
      <c r="G6109"/>
      <c r="H6109"/>
      <c r="I6109"/>
      <c r="J6109"/>
      <c r="K6109"/>
      <c r="L6109"/>
      <c r="M6109" s="2"/>
      <c r="N6109" s="2"/>
      <c r="O6109" s="2"/>
      <c r="P6109" s="2"/>
      <c r="Q6109" s="2"/>
      <c r="R6109" s="2"/>
      <c r="S6109" s="2"/>
      <c r="T6109" s="2"/>
      <c r="U6109" s="2"/>
      <c r="V6109" s="2"/>
    </row>
    <row r="6110" spans="1:22" s="127" customFormat="1" x14ac:dyDescent="0.25">
      <c r="A6110"/>
      <c r="B6110"/>
      <c r="C6110"/>
      <c r="D6110"/>
      <c r="E6110"/>
      <c r="F6110"/>
      <c r="G6110"/>
      <c r="H6110"/>
      <c r="I6110"/>
      <c r="J6110"/>
      <c r="K6110"/>
      <c r="L6110"/>
      <c r="M6110" s="2"/>
      <c r="N6110" s="2"/>
      <c r="O6110" s="2"/>
      <c r="P6110" s="2"/>
      <c r="Q6110" s="2"/>
      <c r="R6110" s="2"/>
      <c r="S6110" s="2"/>
      <c r="T6110" s="2"/>
      <c r="U6110" s="2"/>
      <c r="V6110" s="2"/>
    </row>
    <row r="6111" spans="1:22" s="127" customFormat="1" x14ac:dyDescent="0.25">
      <c r="A6111"/>
      <c r="B6111"/>
      <c r="C6111"/>
      <c r="D6111"/>
      <c r="E6111"/>
      <c r="F6111"/>
      <c r="G6111"/>
      <c r="H6111"/>
      <c r="I6111"/>
      <c r="J6111"/>
      <c r="K6111"/>
      <c r="L6111"/>
      <c r="M6111" s="2"/>
      <c r="N6111" s="2"/>
      <c r="O6111" s="2"/>
      <c r="P6111" s="2"/>
      <c r="Q6111" s="2"/>
      <c r="R6111" s="2"/>
      <c r="S6111" s="2"/>
      <c r="T6111" s="2"/>
      <c r="U6111" s="2"/>
      <c r="V6111" s="2"/>
    </row>
    <row r="6112" spans="1:22" s="127" customFormat="1" x14ac:dyDescent="0.25">
      <c r="A6112"/>
      <c r="B6112"/>
      <c r="C6112"/>
      <c r="D6112"/>
      <c r="E6112"/>
      <c r="F6112"/>
      <c r="G6112"/>
      <c r="H6112"/>
      <c r="I6112"/>
      <c r="J6112"/>
      <c r="K6112"/>
      <c r="L6112"/>
      <c r="M6112" s="2"/>
      <c r="N6112" s="2"/>
      <c r="O6112" s="2"/>
      <c r="P6112" s="2"/>
      <c r="Q6112" s="2"/>
      <c r="R6112" s="2"/>
      <c r="S6112" s="2"/>
      <c r="T6112" s="2"/>
      <c r="U6112" s="2"/>
      <c r="V6112" s="2"/>
    </row>
    <row r="6113" spans="1:22" s="127" customFormat="1" x14ac:dyDescent="0.25">
      <c r="A6113"/>
      <c r="B6113"/>
      <c r="C6113"/>
      <c r="D6113"/>
      <c r="E6113"/>
      <c r="F6113"/>
      <c r="G6113"/>
      <c r="H6113"/>
      <c r="I6113"/>
      <c r="J6113"/>
      <c r="K6113"/>
      <c r="L6113"/>
      <c r="M6113" s="2"/>
      <c r="N6113" s="2"/>
      <c r="O6113" s="2"/>
      <c r="P6113" s="2"/>
      <c r="Q6113" s="2"/>
      <c r="R6113" s="2"/>
      <c r="S6113" s="2"/>
      <c r="T6113" s="2"/>
      <c r="U6113" s="2"/>
      <c r="V6113" s="2"/>
    </row>
    <row r="6114" spans="1:22" s="127" customFormat="1" x14ac:dyDescent="0.25">
      <c r="A6114"/>
      <c r="B6114"/>
      <c r="C6114"/>
      <c r="D6114"/>
      <c r="E6114"/>
      <c r="F6114"/>
      <c r="G6114"/>
      <c r="H6114"/>
      <c r="I6114"/>
      <c r="J6114"/>
      <c r="K6114"/>
      <c r="L6114"/>
      <c r="M6114" s="2"/>
      <c r="N6114" s="2"/>
      <c r="O6114" s="2"/>
      <c r="P6114" s="2"/>
      <c r="Q6114" s="2"/>
      <c r="R6114" s="2"/>
      <c r="S6114" s="2"/>
      <c r="T6114" s="2"/>
      <c r="U6114" s="2"/>
      <c r="V6114" s="2"/>
    </row>
    <row r="6115" spans="1:22" s="127" customFormat="1" x14ac:dyDescent="0.25">
      <c r="A6115"/>
      <c r="B6115"/>
      <c r="C6115"/>
      <c r="D6115"/>
      <c r="E6115"/>
      <c r="F6115"/>
      <c r="G6115"/>
      <c r="H6115"/>
      <c r="I6115"/>
      <c r="J6115"/>
      <c r="K6115"/>
      <c r="L6115"/>
      <c r="M6115" s="2"/>
      <c r="N6115" s="2"/>
      <c r="O6115" s="2"/>
      <c r="P6115" s="2"/>
      <c r="Q6115" s="2"/>
      <c r="R6115" s="2"/>
      <c r="S6115" s="2"/>
      <c r="T6115" s="2"/>
      <c r="U6115" s="2"/>
      <c r="V6115" s="2"/>
    </row>
    <row r="6116" spans="1:22" s="127" customFormat="1" x14ac:dyDescent="0.25">
      <c r="A6116"/>
      <c r="B6116"/>
      <c r="C6116"/>
      <c r="D6116"/>
      <c r="E6116"/>
      <c r="F6116"/>
      <c r="G6116"/>
      <c r="H6116"/>
      <c r="I6116"/>
      <c r="J6116"/>
      <c r="K6116"/>
      <c r="L6116"/>
      <c r="M6116" s="2"/>
      <c r="N6116" s="2"/>
      <c r="O6116" s="2"/>
      <c r="P6116" s="2"/>
      <c r="Q6116" s="2"/>
      <c r="R6116" s="2"/>
      <c r="S6116" s="2"/>
      <c r="T6116" s="2"/>
      <c r="U6116" s="2"/>
      <c r="V6116" s="2"/>
    </row>
    <row r="6117" spans="1:22" s="127" customFormat="1" x14ac:dyDescent="0.25">
      <c r="A6117"/>
      <c r="B6117"/>
      <c r="C6117"/>
      <c r="D6117"/>
      <c r="E6117"/>
      <c r="F6117"/>
      <c r="G6117"/>
      <c r="H6117"/>
      <c r="I6117"/>
      <c r="J6117"/>
      <c r="K6117"/>
      <c r="L6117"/>
      <c r="M6117" s="2"/>
      <c r="N6117" s="2"/>
      <c r="O6117" s="2"/>
      <c r="P6117" s="2"/>
      <c r="Q6117" s="2"/>
      <c r="R6117" s="2"/>
      <c r="S6117" s="2"/>
      <c r="T6117" s="2"/>
      <c r="U6117" s="2"/>
      <c r="V6117" s="2"/>
    </row>
    <row r="6118" spans="1:22" s="127" customFormat="1" x14ac:dyDescent="0.25">
      <c r="A6118"/>
      <c r="B6118"/>
      <c r="C6118"/>
      <c r="D6118"/>
      <c r="E6118"/>
      <c r="F6118"/>
      <c r="G6118"/>
      <c r="H6118"/>
      <c r="I6118"/>
      <c r="J6118"/>
      <c r="K6118"/>
      <c r="L6118"/>
      <c r="M6118" s="2"/>
      <c r="N6118" s="2"/>
      <c r="O6118" s="2"/>
      <c r="P6118" s="2"/>
      <c r="Q6118" s="2"/>
      <c r="R6118" s="2"/>
      <c r="S6118" s="2"/>
      <c r="T6118" s="2"/>
      <c r="U6118" s="2"/>
      <c r="V6118" s="2"/>
    </row>
    <row r="6119" spans="1:22" s="127" customFormat="1" x14ac:dyDescent="0.25">
      <c r="A6119"/>
      <c r="B6119"/>
      <c r="C6119"/>
      <c r="D6119"/>
      <c r="E6119"/>
      <c r="F6119"/>
      <c r="G6119"/>
      <c r="H6119"/>
      <c r="I6119"/>
      <c r="J6119"/>
      <c r="K6119"/>
      <c r="L6119"/>
      <c r="M6119" s="2"/>
      <c r="N6119" s="2"/>
      <c r="O6119" s="2"/>
      <c r="P6119" s="2"/>
      <c r="Q6119" s="2"/>
      <c r="R6119" s="2"/>
      <c r="S6119" s="2"/>
      <c r="T6119" s="2"/>
      <c r="U6119" s="2"/>
      <c r="V6119" s="2"/>
    </row>
    <row r="6120" spans="1:22" s="127" customFormat="1" x14ac:dyDescent="0.25">
      <c r="A6120"/>
      <c r="B6120"/>
      <c r="C6120"/>
      <c r="D6120"/>
      <c r="E6120"/>
      <c r="F6120"/>
      <c r="G6120"/>
      <c r="H6120"/>
      <c r="I6120"/>
      <c r="J6120"/>
      <c r="K6120"/>
      <c r="L6120"/>
      <c r="M6120" s="2"/>
      <c r="N6120" s="2"/>
      <c r="O6120" s="2"/>
      <c r="P6120" s="2"/>
      <c r="Q6120" s="2"/>
      <c r="R6120" s="2"/>
      <c r="S6120" s="2"/>
      <c r="T6120" s="2"/>
      <c r="U6120" s="2"/>
      <c r="V6120" s="2"/>
    </row>
    <row r="6121" spans="1:22" s="127" customFormat="1" x14ac:dyDescent="0.25">
      <c r="A6121"/>
      <c r="B6121"/>
      <c r="C6121"/>
      <c r="D6121"/>
      <c r="E6121"/>
      <c r="F6121"/>
      <c r="G6121"/>
      <c r="H6121"/>
      <c r="I6121"/>
      <c r="J6121"/>
      <c r="K6121"/>
      <c r="L6121"/>
      <c r="M6121" s="2"/>
      <c r="N6121" s="2"/>
      <c r="O6121" s="2"/>
      <c r="P6121" s="2"/>
      <c r="Q6121" s="2"/>
      <c r="R6121" s="2"/>
      <c r="S6121" s="2"/>
      <c r="T6121" s="2"/>
      <c r="U6121" s="2"/>
      <c r="V6121" s="2"/>
    </row>
    <row r="6122" spans="1:22" s="127" customFormat="1" x14ac:dyDescent="0.25">
      <c r="A6122"/>
      <c r="B6122"/>
      <c r="C6122"/>
      <c r="D6122"/>
      <c r="E6122"/>
      <c r="F6122"/>
      <c r="G6122"/>
      <c r="H6122"/>
      <c r="I6122"/>
      <c r="J6122"/>
      <c r="K6122"/>
      <c r="L6122"/>
      <c r="M6122" s="2"/>
      <c r="N6122" s="2"/>
      <c r="O6122" s="2"/>
      <c r="P6122" s="2"/>
      <c r="Q6122" s="2"/>
      <c r="R6122" s="2"/>
      <c r="S6122" s="2"/>
      <c r="T6122" s="2"/>
      <c r="U6122" s="2"/>
      <c r="V6122" s="2"/>
    </row>
    <row r="6123" spans="1:22" s="127" customFormat="1" x14ac:dyDescent="0.25">
      <c r="A6123"/>
      <c r="B6123"/>
      <c r="C6123"/>
      <c r="D6123"/>
      <c r="E6123"/>
      <c r="F6123"/>
      <c r="G6123"/>
      <c r="H6123"/>
      <c r="I6123"/>
      <c r="J6123"/>
      <c r="K6123"/>
      <c r="L6123"/>
      <c r="M6123" s="2"/>
      <c r="N6123" s="2"/>
      <c r="O6123" s="2"/>
      <c r="P6123" s="2"/>
      <c r="Q6123" s="2"/>
      <c r="R6123" s="2"/>
      <c r="S6123" s="2"/>
      <c r="T6123" s="2"/>
      <c r="U6123" s="2"/>
      <c r="V6123" s="2"/>
    </row>
    <row r="6124" spans="1:22" s="127" customFormat="1" x14ac:dyDescent="0.25">
      <c r="A6124"/>
      <c r="B6124"/>
      <c r="C6124"/>
      <c r="D6124"/>
      <c r="E6124"/>
      <c r="F6124"/>
      <c r="G6124"/>
      <c r="H6124"/>
      <c r="I6124"/>
      <c r="J6124"/>
      <c r="K6124"/>
      <c r="L6124"/>
      <c r="M6124" s="2"/>
      <c r="N6124" s="2"/>
      <c r="O6124" s="2"/>
      <c r="P6124" s="2"/>
      <c r="Q6124" s="2"/>
      <c r="R6124" s="2"/>
      <c r="S6124" s="2"/>
      <c r="T6124" s="2"/>
      <c r="U6124" s="2"/>
      <c r="V6124" s="2"/>
    </row>
    <row r="6125" spans="1:22" s="127" customFormat="1" x14ac:dyDescent="0.25">
      <c r="A6125"/>
      <c r="B6125"/>
      <c r="C6125"/>
      <c r="D6125"/>
      <c r="E6125"/>
      <c r="F6125"/>
      <c r="G6125"/>
      <c r="H6125"/>
      <c r="I6125"/>
      <c r="J6125"/>
      <c r="K6125"/>
      <c r="L6125"/>
      <c r="M6125" s="2"/>
      <c r="N6125" s="2"/>
      <c r="O6125" s="2"/>
      <c r="P6125" s="2"/>
      <c r="Q6125" s="2"/>
      <c r="R6125" s="2"/>
      <c r="S6125" s="2"/>
      <c r="T6125" s="2"/>
      <c r="U6125" s="2"/>
      <c r="V6125" s="2"/>
    </row>
    <row r="6126" spans="1:22" s="127" customFormat="1" x14ac:dyDescent="0.25">
      <c r="A6126"/>
      <c r="B6126"/>
      <c r="C6126"/>
      <c r="D6126"/>
      <c r="E6126"/>
      <c r="F6126"/>
      <c r="G6126"/>
      <c r="H6126"/>
      <c r="I6126"/>
      <c r="J6126"/>
      <c r="K6126"/>
      <c r="L6126"/>
      <c r="M6126" s="2"/>
      <c r="N6126" s="2"/>
      <c r="O6126" s="2"/>
      <c r="P6126" s="2"/>
      <c r="Q6126" s="2"/>
      <c r="R6126" s="2"/>
      <c r="S6126" s="2"/>
      <c r="T6126" s="2"/>
      <c r="U6126" s="2"/>
      <c r="V6126" s="2"/>
    </row>
    <row r="6127" spans="1:22" s="127" customFormat="1" x14ac:dyDescent="0.25">
      <c r="A6127"/>
      <c r="B6127"/>
      <c r="C6127"/>
      <c r="D6127"/>
      <c r="E6127"/>
      <c r="F6127"/>
      <c r="G6127"/>
      <c r="H6127"/>
      <c r="I6127"/>
      <c r="J6127"/>
      <c r="K6127"/>
      <c r="L6127"/>
      <c r="M6127" s="2"/>
      <c r="N6127" s="2"/>
      <c r="O6127" s="2"/>
      <c r="P6127" s="2"/>
      <c r="Q6127" s="2"/>
      <c r="R6127" s="2"/>
      <c r="S6127" s="2"/>
      <c r="T6127" s="2"/>
      <c r="U6127" s="2"/>
      <c r="V6127" s="2"/>
    </row>
    <row r="6128" spans="1:22" s="127" customFormat="1" x14ac:dyDescent="0.25">
      <c r="A6128"/>
      <c r="B6128"/>
      <c r="C6128"/>
      <c r="D6128"/>
      <c r="E6128"/>
      <c r="F6128"/>
      <c r="G6128"/>
      <c r="H6128"/>
      <c r="I6128"/>
      <c r="J6128"/>
      <c r="K6128"/>
      <c r="L6128"/>
      <c r="M6128" s="2"/>
      <c r="N6128" s="2"/>
      <c r="O6128" s="2"/>
      <c r="P6128" s="2"/>
      <c r="Q6128" s="2"/>
      <c r="R6128" s="2"/>
      <c r="S6128" s="2"/>
      <c r="T6128" s="2"/>
      <c r="U6128" s="2"/>
      <c r="V6128" s="2"/>
    </row>
    <row r="6129" spans="1:22" s="127" customFormat="1" x14ac:dyDescent="0.25">
      <c r="A6129"/>
      <c r="B6129"/>
      <c r="C6129"/>
      <c r="D6129"/>
      <c r="E6129"/>
      <c r="F6129"/>
      <c r="G6129"/>
      <c r="H6129"/>
      <c r="I6129"/>
      <c r="J6129"/>
      <c r="K6129"/>
      <c r="L6129"/>
      <c r="M6129" s="2"/>
      <c r="N6129" s="2"/>
      <c r="O6129" s="2"/>
      <c r="P6129" s="2"/>
      <c r="Q6129" s="2"/>
      <c r="R6129" s="2"/>
      <c r="S6129" s="2"/>
      <c r="T6129" s="2"/>
      <c r="U6129" s="2"/>
      <c r="V6129" s="2"/>
    </row>
    <row r="6130" spans="1:22" s="127" customFormat="1" x14ac:dyDescent="0.25">
      <c r="A6130"/>
      <c r="B6130"/>
      <c r="C6130"/>
      <c r="D6130"/>
      <c r="E6130"/>
      <c r="F6130"/>
      <c r="G6130"/>
      <c r="H6130"/>
      <c r="I6130"/>
      <c r="J6130"/>
      <c r="K6130"/>
      <c r="L6130"/>
      <c r="M6130" s="2"/>
      <c r="N6130" s="2"/>
      <c r="O6130" s="2"/>
      <c r="P6130" s="2"/>
      <c r="Q6130" s="2"/>
      <c r="R6130" s="2"/>
      <c r="S6130" s="2"/>
      <c r="T6130" s="2"/>
      <c r="U6130" s="2"/>
      <c r="V6130" s="2"/>
    </row>
    <row r="6131" spans="1:22" s="127" customFormat="1" x14ac:dyDescent="0.25">
      <c r="A6131"/>
      <c r="B6131"/>
      <c r="C6131"/>
      <c r="D6131"/>
      <c r="E6131"/>
      <c r="F6131"/>
      <c r="G6131"/>
      <c r="H6131"/>
      <c r="I6131"/>
      <c r="J6131"/>
      <c r="K6131"/>
      <c r="L6131"/>
      <c r="M6131" s="2"/>
      <c r="N6131" s="2"/>
      <c r="O6131" s="2"/>
      <c r="P6131" s="2"/>
      <c r="Q6131" s="2"/>
      <c r="R6131" s="2"/>
      <c r="S6131" s="2"/>
      <c r="T6131" s="2"/>
      <c r="U6131" s="2"/>
      <c r="V6131" s="2"/>
    </row>
    <row r="6132" spans="1:22" s="127" customFormat="1" x14ac:dyDescent="0.25">
      <c r="A6132"/>
      <c r="B6132"/>
      <c r="C6132"/>
      <c r="D6132"/>
      <c r="E6132"/>
      <c r="F6132"/>
      <c r="G6132"/>
      <c r="H6132"/>
      <c r="I6132"/>
      <c r="J6132"/>
      <c r="K6132"/>
      <c r="L6132"/>
      <c r="M6132" s="2"/>
      <c r="N6132" s="2"/>
      <c r="O6132" s="2"/>
      <c r="P6132" s="2"/>
      <c r="Q6132" s="2"/>
      <c r="R6132" s="2"/>
      <c r="S6132" s="2"/>
      <c r="T6132" s="2"/>
      <c r="U6132" s="2"/>
      <c r="V6132" s="2"/>
    </row>
    <row r="6133" spans="1:22" s="127" customFormat="1" x14ac:dyDescent="0.25">
      <c r="A6133"/>
      <c r="B6133"/>
      <c r="C6133"/>
      <c r="D6133"/>
      <c r="E6133"/>
      <c r="F6133"/>
      <c r="G6133"/>
      <c r="H6133"/>
      <c r="I6133"/>
      <c r="J6133"/>
      <c r="K6133"/>
      <c r="L6133"/>
      <c r="M6133" s="2"/>
      <c r="N6133" s="2"/>
      <c r="O6133" s="2"/>
      <c r="P6133" s="2"/>
      <c r="Q6133" s="2"/>
      <c r="R6133" s="2"/>
      <c r="S6133" s="2"/>
      <c r="T6133" s="2"/>
      <c r="U6133" s="2"/>
      <c r="V6133" s="2"/>
    </row>
    <row r="6134" spans="1:22" s="127" customFormat="1" x14ac:dyDescent="0.25">
      <c r="A6134"/>
      <c r="B6134"/>
      <c r="C6134"/>
      <c r="D6134"/>
      <c r="E6134"/>
      <c r="F6134"/>
      <c r="G6134"/>
      <c r="H6134"/>
      <c r="I6134"/>
      <c r="J6134"/>
      <c r="K6134"/>
      <c r="L6134"/>
      <c r="M6134" s="2"/>
      <c r="N6134" s="2"/>
      <c r="O6134" s="2"/>
      <c r="P6134" s="2"/>
      <c r="Q6134" s="2"/>
      <c r="R6134" s="2"/>
      <c r="S6134" s="2"/>
      <c r="T6134" s="2"/>
      <c r="U6134" s="2"/>
      <c r="V6134" s="2"/>
    </row>
    <row r="6135" spans="1:22" s="127" customFormat="1" x14ac:dyDescent="0.25">
      <c r="A6135"/>
      <c r="B6135"/>
      <c r="C6135"/>
      <c r="D6135"/>
      <c r="E6135"/>
      <c r="F6135"/>
      <c r="G6135"/>
      <c r="H6135"/>
      <c r="I6135"/>
      <c r="J6135"/>
      <c r="K6135"/>
      <c r="L6135"/>
      <c r="M6135" s="2"/>
      <c r="N6135" s="2"/>
      <c r="O6135" s="2"/>
      <c r="P6135" s="2"/>
      <c r="Q6135" s="2"/>
      <c r="R6135" s="2"/>
      <c r="S6135" s="2"/>
      <c r="T6135" s="2"/>
      <c r="U6135" s="2"/>
      <c r="V6135" s="2"/>
    </row>
    <row r="6136" spans="1:22" s="127" customFormat="1" x14ac:dyDescent="0.25">
      <c r="A6136"/>
      <c r="B6136"/>
      <c r="C6136"/>
      <c r="D6136"/>
      <c r="E6136"/>
      <c r="F6136"/>
      <c r="G6136"/>
      <c r="H6136"/>
      <c r="I6136"/>
      <c r="J6136"/>
      <c r="K6136"/>
      <c r="L6136"/>
      <c r="M6136" s="2"/>
      <c r="N6136" s="2"/>
      <c r="O6136" s="2"/>
      <c r="P6136" s="2"/>
      <c r="Q6136" s="2"/>
      <c r="R6136" s="2"/>
      <c r="S6136" s="2"/>
      <c r="T6136" s="2"/>
      <c r="U6136" s="2"/>
      <c r="V6136" s="2"/>
    </row>
    <row r="6137" spans="1:22" s="127" customFormat="1" x14ac:dyDescent="0.25">
      <c r="A6137"/>
      <c r="B6137"/>
      <c r="C6137"/>
      <c r="D6137"/>
      <c r="E6137"/>
      <c r="F6137"/>
      <c r="G6137"/>
      <c r="H6137"/>
      <c r="I6137"/>
      <c r="J6137"/>
      <c r="K6137"/>
      <c r="L6137"/>
      <c r="M6137" s="2"/>
      <c r="N6137" s="2"/>
      <c r="O6137" s="2"/>
      <c r="P6137" s="2"/>
      <c r="Q6137" s="2"/>
      <c r="R6137" s="2"/>
      <c r="S6137" s="2"/>
      <c r="T6137" s="2"/>
      <c r="U6137" s="2"/>
      <c r="V6137" s="2"/>
    </row>
    <row r="6138" spans="1:22" s="127" customFormat="1" x14ac:dyDescent="0.25">
      <c r="A6138"/>
      <c r="B6138"/>
      <c r="C6138"/>
      <c r="D6138"/>
      <c r="E6138"/>
      <c r="F6138"/>
      <c r="G6138"/>
      <c r="H6138"/>
      <c r="I6138"/>
      <c r="J6138"/>
      <c r="K6138"/>
      <c r="L6138"/>
      <c r="M6138" s="2"/>
      <c r="N6138" s="2"/>
      <c r="O6138" s="2"/>
      <c r="P6138" s="2"/>
      <c r="Q6138" s="2"/>
      <c r="R6138" s="2"/>
      <c r="S6138" s="2"/>
      <c r="T6138" s="2"/>
      <c r="U6138" s="2"/>
      <c r="V6138" s="2"/>
    </row>
    <row r="6139" spans="1:22" s="127" customFormat="1" x14ac:dyDescent="0.25">
      <c r="A6139"/>
      <c r="B6139"/>
      <c r="C6139"/>
      <c r="D6139"/>
      <c r="E6139"/>
      <c r="F6139"/>
      <c r="G6139"/>
      <c r="H6139"/>
      <c r="I6139"/>
      <c r="J6139"/>
      <c r="K6139"/>
      <c r="L6139"/>
      <c r="M6139" s="2"/>
      <c r="N6139" s="2"/>
      <c r="O6139" s="2"/>
      <c r="P6139" s="2"/>
      <c r="Q6139" s="2"/>
      <c r="R6139" s="2"/>
      <c r="S6139" s="2"/>
      <c r="T6139" s="2"/>
      <c r="U6139" s="2"/>
      <c r="V6139" s="2"/>
    </row>
    <row r="6140" spans="1:22" s="127" customFormat="1" x14ac:dyDescent="0.25">
      <c r="A6140"/>
      <c r="B6140"/>
      <c r="C6140"/>
      <c r="D6140"/>
      <c r="E6140"/>
      <c r="F6140"/>
      <c r="G6140"/>
      <c r="H6140"/>
      <c r="I6140"/>
      <c r="J6140"/>
      <c r="K6140"/>
      <c r="L6140"/>
      <c r="M6140" s="2"/>
      <c r="N6140" s="2"/>
      <c r="O6140" s="2"/>
      <c r="P6140" s="2"/>
      <c r="Q6140" s="2"/>
      <c r="R6140" s="2"/>
      <c r="S6140" s="2"/>
      <c r="T6140" s="2"/>
      <c r="U6140" s="2"/>
      <c r="V6140" s="2"/>
    </row>
    <row r="6141" spans="1:22" s="127" customFormat="1" x14ac:dyDescent="0.25">
      <c r="A6141"/>
      <c r="B6141"/>
      <c r="C6141"/>
      <c r="D6141"/>
      <c r="E6141"/>
      <c r="F6141"/>
      <c r="G6141"/>
      <c r="H6141"/>
      <c r="I6141"/>
      <c r="J6141"/>
      <c r="K6141"/>
      <c r="L6141"/>
      <c r="M6141" s="2"/>
      <c r="N6141" s="2"/>
      <c r="O6141" s="2"/>
      <c r="P6141" s="2"/>
      <c r="Q6141" s="2"/>
      <c r="R6141" s="2"/>
      <c r="S6141" s="2"/>
      <c r="T6141" s="2"/>
      <c r="U6141" s="2"/>
      <c r="V6141" s="2"/>
    </row>
    <row r="6142" spans="1:22" s="127" customFormat="1" x14ac:dyDescent="0.25">
      <c r="A6142"/>
      <c r="B6142"/>
      <c r="C6142"/>
      <c r="D6142"/>
      <c r="E6142"/>
      <c r="F6142"/>
      <c r="G6142"/>
      <c r="H6142"/>
      <c r="I6142"/>
      <c r="J6142"/>
      <c r="K6142"/>
      <c r="L6142"/>
      <c r="M6142" s="2"/>
      <c r="N6142" s="2"/>
      <c r="O6142" s="2"/>
      <c r="P6142" s="2"/>
      <c r="Q6142" s="2"/>
      <c r="R6142" s="2"/>
      <c r="S6142" s="2"/>
      <c r="T6142" s="2"/>
      <c r="U6142" s="2"/>
      <c r="V6142" s="2"/>
    </row>
    <row r="6143" spans="1:22" s="127" customFormat="1" x14ac:dyDescent="0.25">
      <c r="A6143"/>
      <c r="B6143"/>
      <c r="C6143"/>
      <c r="D6143"/>
      <c r="E6143"/>
      <c r="F6143"/>
      <c r="G6143"/>
      <c r="H6143"/>
      <c r="I6143"/>
      <c r="J6143"/>
      <c r="K6143"/>
      <c r="L6143"/>
      <c r="M6143" s="2"/>
      <c r="N6143" s="2"/>
      <c r="O6143" s="2"/>
      <c r="P6143" s="2"/>
      <c r="Q6143" s="2"/>
      <c r="R6143" s="2"/>
      <c r="S6143" s="2"/>
      <c r="T6143" s="2"/>
      <c r="U6143" s="2"/>
      <c r="V6143" s="2"/>
    </row>
    <row r="6144" spans="1:22" s="127" customFormat="1" x14ac:dyDescent="0.25">
      <c r="A6144"/>
      <c r="B6144"/>
      <c r="C6144"/>
      <c r="D6144"/>
      <c r="E6144"/>
      <c r="F6144"/>
      <c r="G6144"/>
      <c r="H6144"/>
      <c r="I6144"/>
      <c r="J6144"/>
      <c r="K6144"/>
      <c r="L6144"/>
      <c r="M6144" s="2"/>
      <c r="N6144" s="2"/>
      <c r="O6144" s="2"/>
      <c r="P6144" s="2"/>
      <c r="Q6144" s="2"/>
      <c r="R6144" s="2"/>
      <c r="S6144" s="2"/>
      <c r="T6144" s="2"/>
      <c r="U6144" s="2"/>
      <c r="V6144" s="2"/>
    </row>
    <row r="6145" spans="1:22" s="127" customFormat="1" x14ac:dyDescent="0.25">
      <c r="A6145"/>
      <c r="B6145"/>
      <c r="C6145"/>
      <c r="D6145"/>
      <c r="E6145"/>
      <c r="F6145"/>
      <c r="G6145"/>
      <c r="H6145"/>
      <c r="I6145"/>
      <c r="J6145"/>
      <c r="K6145"/>
      <c r="L6145"/>
      <c r="M6145" s="2"/>
      <c r="N6145" s="2"/>
      <c r="O6145" s="2"/>
      <c r="P6145" s="2"/>
      <c r="Q6145" s="2"/>
      <c r="R6145" s="2"/>
      <c r="S6145" s="2"/>
      <c r="T6145" s="2"/>
      <c r="U6145" s="2"/>
      <c r="V6145" s="2"/>
    </row>
    <row r="6146" spans="1:22" s="127" customFormat="1" x14ac:dyDescent="0.25">
      <c r="A6146"/>
      <c r="B6146"/>
      <c r="C6146"/>
      <c r="D6146"/>
      <c r="E6146"/>
      <c r="F6146"/>
      <c r="G6146"/>
      <c r="H6146"/>
      <c r="I6146"/>
      <c r="J6146"/>
      <c r="K6146"/>
      <c r="L6146"/>
      <c r="M6146" s="2"/>
      <c r="N6146" s="2"/>
      <c r="O6146" s="2"/>
      <c r="P6146" s="2"/>
      <c r="Q6146" s="2"/>
      <c r="R6146" s="2"/>
      <c r="S6146" s="2"/>
      <c r="T6146" s="2"/>
      <c r="U6146" s="2"/>
      <c r="V6146" s="2"/>
    </row>
    <row r="6147" spans="1:22" s="127" customFormat="1" x14ac:dyDescent="0.25">
      <c r="A6147"/>
      <c r="B6147"/>
      <c r="C6147"/>
      <c r="D6147"/>
      <c r="E6147"/>
      <c r="F6147"/>
      <c r="G6147"/>
      <c r="H6147"/>
      <c r="I6147"/>
      <c r="J6147"/>
      <c r="K6147"/>
      <c r="L6147"/>
      <c r="M6147" s="2"/>
      <c r="N6147" s="2"/>
      <c r="O6147" s="2"/>
      <c r="P6147" s="2"/>
      <c r="Q6147" s="2"/>
      <c r="R6147" s="2"/>
      <c r="S6147" s="2"/>
      <c r="T6147" s="2"/>
      <c r="U6147" s="2"/>
      <c r="V6147" s="2"/>
    </row>
    <row r="6148" spans="1:22" s="127" customFormat="1" x14ac:dyDescent="0.25">
      <c r="A6148"/>
      <c r="B6148"/>
      <c r="C6148"/>
      <c r="D6148"/>
      <c r="E6148"/>
      <c r="F6148"/>
      <c r="G6148"/>
      <c r="H6148"/>
      <c r="I6148"/>
      <c r="J6148"/>
      <c r="K6148"/>
      <c r="L6148"/>
      <c r="M6148" s="2"/>
      <c r="N6148" s="2"/>
      <c r="O6148" s="2"/>
      <c r="P6148" s="2"/>
      <c r="Q6148" s="2"/>
      <c r="R6148" s="2"/>
      <c r="S6148" s="2"/>
      <c r="T6148" s="2"/>
      <c r="U6148" s="2"/>
      <c r="V6148" s="2"/>
    </row>
    <row r="6149" spans="1:22" s="127" customFormat="1" x14ac:dyDescent="0.25">
      <c r="A6149"/>
      <c r="B6149"/>
      <c r="C6149"/>
      <c r="D6149"/>
      <c r="E6149"/>
      <c r="F6149"/>
      <c r="G6149"/>
      <c r="H6149"/>
      <c r="I6149"/>
      <c r="J6149"/>
      <c r="K6149"/>
      <c r="L6149"/>
      <c r="M6149" s="2"/>
      <c r="N6149" s="2"/>
      <c r="O6149" s="2"/>
      <c r="P6149" s="2"/>
      <c r="Q6149" s="2"/>
      <c r="R6149" s="2"/>
      <c r="S6149" s="2"/>
      <c r="T6149" s="2"/>
      <c r="U6149" s="2"/>
      <c r="V6149" s="2"/>
    </row>
    <row r="6150" spans="1:22" s="127" customFormat="1" x14ac:dyDescent="0.25">
      <c r="A6150"/>
      <c r="B6150"/>
      <c r="C6150"/>
      <c r="D6150"/>
      <c r="E6150"/>
      <c r="F6150"/>
      <c r="G6150"/>
      <c r="H6150"/>
      <c r="I6150"/>
      <c r="J6150"/>
      <c r="K6150"/>
      <c r="L6150"/>
      <c r="M6150" s="2"/>
      <c r="N6150" s="2"/>
      <c r="O6150" s="2"/>
      <c r="P6150" s="2"/>
      <c r="Q6150" s="2"/>
      <c r="R6150" s="2"/>
      <c r="S6150" s="2"/>
      <c r="T6150" s="2"/>
      <c r="U6150" s="2"/>
      <c r="V6150" s="2"/>
    </row>
    <row r="6151" spans="1:22" s="127" customFormat="1" x14ac:dyDescent="0.25">
      <c r="A6151"/>
      <c r="B6151"/>
      <c r="C6151"/>
      <c r="D6151"/>
      <c r="E6151"/>
      <c r="F6151"/>
      <c r="G6151"/>
      <c r="H6151"/>
      <c r="I6151"/>
      <c r="J6151"/>
      <c r="K6151"/>
      <c r="L6151"/>
      <c r="M6151" s="2"/>
      <c r="N6151" s="2"/>
      <c r="O6151" s="2"/>
      <c r="P6151" s="2"/>
      <c r="Q6151" s="2"/>
      <c r="R6151" s="2"/>
      <c r="S6151" s="2"/>
      <c r="T6151" s="2"/>
      <c r="U6151" s="2"/>
      <c r="V6151" s="2"/>
    </row>
    <row r="6152" spans="1:22" s="127" customFormat="1" x14ac:dyDescent="0.25">
      <c r="A6152"/>
      <c r="B6152"/>
      <c r="C6152"/>
      <c r="D6152"/>
      <c r="E6152"/>
      <c r="F6152"/>
      <c r="G6152"/>
      <c r="H6152"/>
      <c r="I6152"/>
      <c r="J6152"/>
      <c r="K6152"/>
      <c r="L6152"/>
      <c r="M6152" s="2"/>
      <c r="N6152" s="2"/>
      <c r="O6152" s="2"/>
      <c r="P6152" s="2"/>
      <c r="Q6152" s="2"/>
      <c r="R6152" s="2"/>
      <c r="S6152" s="2"/>
      <c r="T6152" s="2"/>
      <c r="U6152" s="2"/>
      <c r="V6152" s="2"/>
    </row>
    <row r="6153" spans="1:22" s="127" customFormat="1" x14ac:dyDescent="0.25">
      <c r="A6153"/>
      <c r="B6153"/>
      <c r="C6153"/>
      <c r="D6153"/>
      <c r="E6153"/>
      <c r="F6153"/>
      <c r="G6153"/>
      <c r="H6153"/>
      <c r="I6153"/>
      <c r="J6153"/>
      <c r="K6153"/>
      <c r="L6153"/>
      <c r="M6153" s="2"/>
      <c r="N6153" s="2"/>
      <c r="O6153" s="2"/>
      <c r="P6153" s="2"/>
      <c r="Q6153" s="2"/>
      <c r="R6153" s="2"/>
      <c r="S6153" s="2"/>
      <c r="T6153" s="2"/>
      <c r="U6153" s="2"/>
      <c r="V6153" s="2"/>
    </row>
    <row r="6154" spans="1:22" s="127" customFormat="1" x14ac:dyDescent="0.25">
      <c r="A6154"/>
      <c r="B6154"/>
      <c r="C6154"/>
      <c r="D6154"/>
      <c r="E6154"/>
      <c r="F6154"/>
      <c r="G6154"/>
      <c r="H6154"/>
      <c r="I6154"/>
      <c r="J6154"/>
      <c r="K6154"/>
      <c r="L6154"/>
      <c r="M6154" s="2"/>
      <c r="N6154" s="2"/>
      <c r="O6154" s="2"/>
      <c r="P6154" s="2"/>
      <c r="Q6154" s="2"/>
      <c r="R6154" s="2"/>
      <c r="S6154" s="2"/>
      <c r="T6154" s="2"/>
      <c r="U6154" s="2"/>
      <c r="V6154" s="2"/>
    </row>
    <row r="6155" spans="1:22" s="127" customFormat="1" x14ac:dyDescent="0.25">
      <c r="A6155"/>
      <c r="B6155"/>
      <c r="C6155"/>
      <c r="D6155"/>
      <c r="E6155"/>
      <c r="F6155"/>
      <c r="G6155"/>
      <c r="H6155"/>
      <c r="I6155"/>
      <c r="J6155"/>
      <c r="K6155"/>
      <c r="L6155"/>
      <c r="M6155" s="2"/>
      <c r="N6155" s="2"/>
      <c r="O6155" s="2"/>
      <c r="P6155" s="2"/>
      <c r="Q6155" s="2"/>
      <c r="R6155" s="2"/>
      <c r="S6155" s="2"/>
      <c r="T6155" s="2"/>
      <c r="U6155" s="2"/>
      <c r="V6155" s="2"/>
    </row>
    <row r="6156" spans="1:22" s="127" customFormat="1" x14ac:dyDescent="0.25">
      <c r="A6156"/>
      <c r="B6156"/>
      <c r="C6156"/>
      <c r="D6156"/>
      <c r="E6156"/>
      <c r="F6156"/>
      <c r="G6156"/>
      <c r="H6156"/>
      <c r="I6156"/>
      <c r="J6156"/>
      <c r="K6156"/>
      <c r="L6156"/>
      <c r="M6156" s="2"/>
      <c r="N6156" s="2"/>
      <c r="O6156" s="2"/>
      <c r="P6156" s="2"/>
      <c r="Q6156" s="2"/>
      <c r="R6156" s="2"/>
      <c r="S6156" s="2"/>
      <c r="T6156" s="2"/>
      <c r="U6156" s="2"/>
      <c r="V6156" s="2"/>
    </row>
    <row r="6157" spans="1:22" s="127" customFormat="1" x14ac:dyDescent="0.25">
      <c r="A6157"/>
      <c r="B6157"/>
      <c r="C6157"/>
      <c r="D6157"/>
      <c r="E6157"/>
      <c r="F6157"/>
      <c r="G6157"/>
      <c r="H6157"/>
      <c r="I6157"/>
      <c r="J6157"/>
      <c r="K6157"/>
      <c r="L6157"/>
      <c r="M6157" s="2"/>
      <c r="N6157" s="2"/>
      <c r="O6157" s="2"/>
      <c r="P6157" s="2"/>
      <c r="Q6157" s="2"/>
      <c r="R6157" s="2"/>
      <c r="S6157" s="2"/>
      <c r="T6157" s="2"/>
      <c r="U6157" s="2"/>
      <c r="V6157" s="2"/>
    </row>
    <row r="6158" spans="1:22" s="127" customFormat="1" x14ac:dyDescent="0.25">
      <c r="A6158"/>
      <c r="B6158"/>
      <c r="C6158"/>
      <c r="D6158"/>
      <c r="E6158"/>
      <c r="F6158"/>
      <c r="G6158"/>
      <c r="H6158"/>
      <c r="I6158"/>
      <c r="J6158"/>
      <c r="K6158"/>
      <c r="L6158"/>
      <c r="M6158" s="2"/>
      <c r="N6158" s="2"/>
      <c r="O6158" s="2"/>
      <c r="P6158" s="2"/>
      <c r="Q6158" s="2"/>
      <c r="R6158" s="2"/>
      <c r="S6158" s="2"/>
      <c r="T6158" s="2"/>
      <c r="U6158" s="2"/>
      <c r="V6158" s="2"/>
    </row>
    <row r="6159" spans="1:22" s="127" customFormat="1" x14ac:dyDescent="0.25">
      <c r="A6159"/>
      <c r="B6159"/>
      <c r="C6159"/>
      <c r="D6159"/>
      <c r="E6159"/>
      <c r="F6159"/>
      <c r="G6159"/>
      <c r="H6159"/>
      <c r="I6159"/>
      <c r="J6159"/>
      <c r="K6159"/>
      <c r="L6159"/>
      <c r="M6159" s="2"/>
      <c r="N6159" s="2"/>
      <c r="O6159" s="2"/>
      <c r="P6159" s="2"/>
      <c r="Q6159" s="2"/>
      <c r="R6159" s="2"/>
      <c r="S6159" s="2"/>
      <c r="T6159" s="2"/>
      <c r="U6159" s="2"/>
      <c r="V6159" s="2"/>
    </row>
    <row r="6160" spans="1:22" s="127" customFormat="1" x14ac:dyDescent="0.25">
      <c r="A6160"/>
      <c r="B6160"/>
      <c r="C6160"/>
      <c r="D6160"/>
      <c r="E6160"/>
      <c r="F6160"/>
      <c r="G6160"/>
      <c r="H6160"/>
      <c r="I6160"/>
      <c r="J6160"/>
      <c r="K6160"/>
      <c r="L6160"/>
      <c r="M6160" s="2"/>
      <c r="N6160" s="2"/>
      <c r="O6160" s="2"/>
      <c r="P6160" s="2"/>
      <c r="Q6160" s="2"/>
      <c r="R6160" s="2"/>
      <c r="S6160" s="2"/>
      <c r="T6160" s="2"/>
      <c r="U6160" s="2"/>
      <c r="V6160" s="2"/>
    </row>
    <row r="6161" spans="1:22" s="127" customFormat="1" x14ac:dyDescent="0.25">
      <c r="A6161"/>
      <c r="B6161"/>
      <c r="C6161"/>
      <c r="D6161"/>
      <c r="E6161"/>
      <c r="F6161"/>
      <c r="G6161"/>
      <c r="H6161"/>
      <c r="I6161"/>
      <c r="J6161"/>
      <c r="K6161"/>
      <c r="L6161"/>
      <c r="M6161" s="2"/>
      <c r="N6161" s="2"/>
      <c r="O6161" s="2"/>
      <c r="P6161" s="2"/>
      <c r="Q6161" s="2"/>
      <c r="R6161" s="2"/>
      <c r="S6161" s="2"/>
      <c r="T6161" s="2"/>
      <c r="U6161" s="2"/>
      <c r="V6161" s="2"/>
    </row>
    <row r="6162" spans="1:22" s="127" customFormat="1" x14ac:dyDescent="0.25">
      <c r="A6162"/>
      <c r="B6162"/>
      <c r="C6162"/>
      <c r="D6162"/>
      <c r="E6162"/>
      <c r="F6162"/>
      <c r="G6162"/>
      <c r="H6162"/>
      <c r="I6162"/>
      <c r="J6162"/>
      <c r="K6162"/>
      <c r="L6162"/>
      <c r="M6162" s="2"/>
      <c r="N6162" s="2"/>
      <c r="O6162" s="2"/>
      <c r="P6162" s="2"/>
      <c r="Q6162" s="2"/>
      <c r="R6162" s="2"/>
      <c r="S6162" s="2"/>
      <c r="T6162" s="2"/>
      <c r="U6162" s="2"/>
      <c r="V6162" s="2"/>
    </row>
    <row r="6163" spans="1:22" s="127" customFormat="1" x14ac:dyDescent="0.25">
      <c r="A6163"/>
      <c r="B6163"/>
      <c r="C6163"/>
      <c r="D6163"/>
      <c r="E6163"/>
      <c r="F6163"/>
      <c r="G6163"/>
      <c r="H6163"/>
      <c r="I6163"/>
      <c r="J6163"/>
      <c r="K6163"/>
      <c r="L6163"/>
      <c r="M6163" s="2"/>
      <c r="N6163" s="2"/>
      <c r="O6163" s="2"/>
      <c r="P6163" s="2"/>
      <c r="Q6163" s="2"/>
      <c r="R6163" s="2"/>
      <c r="S6163" s="2"/>
      <c r="T6163" s="2"/>
      <c r="U6163" s="2"/>
      <c r="V6163" s="2"/>
    </row>
    <row r="6164" spans="1:22" s="127" customFormat="1" x14ac:dyDescent="0.25">
      <c r="A6164"/>
      <c r="B6164"/>
      <c r="C6164"/>
      <c r="D6164"/>
      <c r="E6164"/>
      <c r="F6164"/>
      <c r="G6164"/>
      <c r="H6164"/>
      <c r="I6164"/>
      <c r="J6164"/>
      <c r="K6164"/>
      <c r="L6164"/>
      <c r="M6164" s="2"/>
      <c r="N6164" s="2"/>
      <c r="O6164" s="2"/>
      <c r="P6164" s="2"/>
      <c r="Q6164" s="2"/>
      <c r="R6164" s="2"/>
      <c r="S6164" s="2"/>
      <c r="T6164" s="2"/>
      <c r="U6164" s="2"/>
      <c r="V6164" s="2"/>
    </row>
    <row r="6165" spans="1:22" s="127" customFormat="1" x14ac:dyDescent="0.25">
      <c r="A6165"/>
      <c r="B6165"/>
      <c r="C6165"/>
      <c r="D6165"/>
      <c r="E6165"/>
      <c r="F6165"/>
      <c r="G6165"/>
      <c r="H6165"/>
      <c r="I6165"/>
      <c r="J6165"/>
      <c r="K6165"/>
      <c r="L6165"/>
      <c r="M6165" s="2"/>
      <c r="N6165" s="2"/>
      <c r="O6165" s="2"/>
      <c r="P6165" s="2"/>
      <c r="Q6165" s="2"/>
      <c r="R6165" s="2"/>
      <c r="S6165" s="2"/>
      <c r="T6165" s="2"/>
      <c r="U6165" s="2"/>
      <c r="V6165" s="2"/>
    </row>
    <row r="6166" spans="1:22" s="127" customFormat="1" x14ac:dyDescent="0.25">
      <c r="A6166"/>
      <c r="B6166"/>
      <c r="C6166"/>
      <c r="D6166"/>
      <c r="E6166"/>
      <c r="F6166"/>
      <c r="G6166"/>
      <c r="H6166"/>
      <c r="I6166"/>
      <c r="J6166"/>
      <c r="K6166"/>
      <c r="L6166"/>
      <c r="M6166" s="2"/>
      <c r="N6166" s="2"/>
      <c r="O6166" s="2"/>
      <c r="P6166" s="2"/>
      <c r="Q6166" s="2"/>
      <c r="R6166" s="2"/>
      <c r="S6166" s="2"/>
      <c r="T6166" s="2"/>
      <c r="U6166" s="2"/>
      <c r="V6166" s="2"/>
    </row>
    <row r="6167" spans="1:22" s="127" customFormat="1" x14ac:dyDescent="0.25">
      <c r="A6167"/>
      <c r="B6167"/>
      <c r="C6167"/>
      <c r="D6167"/>
      <c r="E6167"/>
      <c r="F6167"/>
      <c r="G6167"/>
      <c r="H6167"/>
      <c r="I6167"/>
      <c r="J6167"/>
      <c r="K6167"/>
      <c r="L6167"/>
      <c r="M6167" s="2"/>
      <c r="N6167" s="2"/>
      <c r="O6167" s="2"/>
      <c r="P6167" s="2"/>
      <c r="Q6167" s="2"/>
      <c r="R6167" s="2"/>
      <c r="S6167" s="2"/>
      <c r="T6167" s="2"/>
      <c r="U6167" s="2"/>
      <c r="V6167" s="2"/>
    </row>
    <row r="6168" spans="1:22" s="127" customFormat="1" x14ac:dyDescent="0.25">
      <c r="A6168"/>
      <c r="B6168"/>
      <c r="C6168"/>
      <c r="D6168"/>
      <c r="E6168"/>
      <c r="F6168"/>
      <c r="G6168"/>
      <c r="H6168"/>
      <c r="I6168"/>
      <c r="J6168"/>
      <c r="K6168"/>
      <c r="L6168"/>
      <c r="M6168" s="2"/>
      <c r="N6168" s="2"/>
      <c r="O6168" s="2"/>
      <c r="P6168" s="2"/>
      <c r="Q6168" s="2"/>
      <c r="R6168" s="2"/>
      <c r="S6168" s="2"/>
      <c r="T6168" s="2"/>
      <c r="U6168" s="2"/>
      <c r="V6168" s="2"/>
    </row>
    <row r="6169" spans="1:22" s="127" customFormat="1" x14ac:dyDescent="0.25">
      <c r="A6169"/>
      <c r="B6169"/>
      <c r="C6169"/>
      <c r="D6169"/>
      <c r="E6169"/>
      <c r="F6169"/>
      <c r="G6169"/>
      <c r="H6169"/>
      <c r="I6169"/>
      <c r="J6169"/>
      <c r="K6169"/>
      <c r="L6169"/>
      <c r="M6169" s="2"/>
      <c r="N6169" s="2"/>
      <c r="O6169" s="2"/>
      <c r="P6169" s="2"/>
      <c r="Q6169" s="2"/>
      <c r="R6169" s="2"/>
      <c r="S6169" s="2"/>
      <c r="T6169" s="2"/>
      <c r="U6169" s="2"/>
      <c r="V6169" s="2"/>
    </row>
    <row r="6170" spans="1:22" s="127" customFormat="1" x14ac:dyDescent="0.25">
      <c r="A6170"/>
      <c r="B6170"/>
      <c r="C6170"/>
      <c r="D6170"/>
      <c r="E6170"/>
      <c r="F6170"/>
      <c r="G6170"/>
      <c r="H6170"/>
      <c r="I6170"/>
      <c r="J6170"/>
      <c r="K6170"/>
      <c r="L6170"/>
      <c r="M6170" s="2"/>
      <c r="N6170" s="2"/>
      <c r="O6170" s="2"/>
      <c r="P6170" s="2"/>
      <c r="Q6170" s="2"/>
      <c r="R6170" s="2"/>
      <c r="S6170" s="2"/>
      <c r="T6170" s="2"/>
      <c r="U6170" s="2"/>
      <c r="V6170" s="2"/>
    </row>
    <row r="6171" spans="1:22" s="127" customFormat="1" x14ac:dyDescent="0.25">
      <c r="A6171"/>
      <c r="B6171"/>
      <c r="C6171"/>
      <c r="D6171"/>
      <c r="E6171"/>
      <c r="F6171"/>
      <c r="G6171"/>
      <c r="H6171"/>
      <c r="I6171"/>
      <c r="J6171"/>
      <c r="K6171"/>
      <c r="L6171"/>
      <c r="M6171" s="2"/>
      <c r="N6171" s="2"/>
      <c r="O6171" s="2"/>
      <c r="P6171" s="2"/>
      <c r="Q6171" s="2"/>
      <c r="R6171" s="2"/>
      <c r="S6171" s="2"/>
      <c r="T6171" s="2"/>
      <c r="U6171" s="2"/>
      <c r="V6171" s="2"/>
    </row>
    <row r="6172" spans="1:22" s="127" customFormat="1" x14ac:dyDescent="0.25">
      <c r="A6172"/>
      <c r="B6172"/>
      <c r="C6172"/>
      <c r="D6172"/>
      <c r="E6172"/>
      <c r="F6172"/>
      <c r="G6172"/>
      <c r="H6172"/>
      <c r="I6172"/>
      <c r="J6172"/>
      <c r="K6172"/>
      <c r="L6172"/>
      <c r="M6172" s="2"/>
      <c r="N6172" s="2"/>
      <c r="O6172" s="2"/>
      <c r="P6172" s="2"/>
      <c r="Q6172" s="2"/>
      <c r="R6172" s="2"/>
      <c r="S6172" s="2"/>
      <c r="T6172" s="2"/>
      <c r="U6172" s="2"/>
      <c r="V6172" s="2"/>
    </row>
    <row r="6173" spans="1:22" s="127" customFormat="1" x14ac:dyDescent="0.25">
      <c r="A6173"/>
      <c r="B6173"/>
      <c r="C6173"/>
      <c r="D6173"/>
      <c r="E6173"/>
      <c r="F6173"/>
      <c r="G6173"/>
      <c r="H6173"/>
      <c r="I6173"/>
      <c r="J6173"/>
      <c r="K6173"/>
      <c r="L6173"/>
      <c r="M6173" s="2"/>
      <c r="N6173" s="2"/>
      <c r="O6173" s="2"/>
      <c r="P6173" s="2"/>
      <c r="Q6173" s="2"/>
      <c r="R6173" s="2"/>
      <c r="S6173" s="2"/>
      <c r="T6173" s="2"/>
      <c r="U6173" s="2"/>
      <c r="V6173" s="2"/>
    </row>
    <row r="6174" spans="1:22" s="127" customFormat="1" x14ac:dyDescent="0.25">
      <c r="A6174"/>
      <c r="B6174"/>
      <c r="C6174"/>
      <c r="D6174"/>
      <c r="E6174"/>
      <c r="F6174"/>
      <c r="G6174"/>
      <c r="H6174"/>
      <c r="I6174"/>
      <c r="J6174"/>
      <c r="K6174"/>
      <c r="L6174"/>
      <c r="M6174" s="2"/>
      <c r="N6174" s="2"/>
      <c r="O6174" s="2"/>
      <c r="P6174" s="2"/>
      <c r="Q6174" s="2"/>
      <c r="R6174" s="2"/>
      <c r="S6174" s="2"/>
      <c r="T6174" s="2"/>
      <c r="U6174" s="2"/>
      <c r="V6174" s="2"/>
    </row>
    <row r="6175" spans="1:22" s="127" customFormat="1" x14ac:dyDescent="0.25">
      <c r="A6175"/>
      <c r="B6175"/>
      <c r="C6175"/>
      <c r="D6175"/>
      <c r="E6175"/>
      <c r="F6175"/>
      <c r="G6175"/>
      <c r="H6175"/>
      <c r="I6175"/>
      <c r="J6175"/>
      <c r="K6175"/>
      <c r="L6175"/>
      <c r="M6175" s="2"/>
      <c r="N6175" s="2"/>
      <c r="O6175" s="2"/>
      <c r="P6175" s="2"/>
      <c r="Q6175" s="2"/>
      <c r="R6175" s="2"/>
      <c r="S6175" s="2"/>
      <c r="T6175" s="2"/>
      <c r="U6175" s="2"/>
      <c r="V6175" s="2"/>
    </row>
    <row r="6176" spans="1:22" s="127" customFormat="1" x14ac:dyDescent="0.25">
      <c r="A6176"/>
      <c r="B6176"/>
      <c r="C6176"/>
      <c r="D6176"/>
      <c r="E6176"/>
      <c r="F6176"/>
      <c r="G6176"/>
      <c r="H6176"/>
      <c r="I6176"/>
      <c r="J6176"/>
      <c r="K6176"/>
      <c r="L6176"/>
      <c r="M6176" s="2"/>
      <c r="N6176" s="2"/>
      <c r="O6176" s="2"/>
      <c r="P6176" s="2"/>
      <c r="Q6176" s="2"/>
      <c r="R6176" s="2"/>
      <c r="S6176" s="2"/>
      <c r="T6176" s="2"/>
      <c r="U6176" s="2"/>
      <c r="V6176" s="2"/>
    </row>
    <row r="6177" spans="1:22" s="127" customFormat="1" x14ac:dyDescent="0.25">
      <c r="A6177"/>
      <c r="B6177"/>
      <c r="C6177"/>
      <c r="D6177"/>
      <c r="E6177"/>
      <c r="F6177"/>
      <c r="G6177"/>
      <c r="H6177"/>
      <c r="I6177"/>
      <c r="J6177"/>
      <c r="K6177"/>
      <c r="L6177"/>
      <c r="M6177" s="2"/>
      <c r="N6177" s="2"/>
      <c r="O6177" s="2"/>
      <c r="P6177" s="2"/>
      <c r="Q6177" s="2"/>
      <c r="R6177" s="2"/>
      <c r="S6177" s="2"/>
      <c r="T6177" s="2"/>
      <c r="U6177" s="2"/>
      <c r="V6177" s="2"/>
    </row>
    <row r="6178" spans="1:22" s="127" customFormat="1" x14ac:dyDescent="0.25">
      <c r="A6178"/>
      <c r="B6178"/>
      <c r="C6178"/>
      <c r="D6178"/>
      <c r="E6178"/>
      <c r="F6178"/>
      <c r="G6178"/>
      <c r="H6178"/>
      <c r="I6178"/>
      <c r="J6178"/>
      <c r="K6178"/>
      <c r="L6178"/>
      <c r="M6178" s="2"/>
      <c r="N6178" s="2"/>
      <c r="O6178" s="2"/>
      <c r="P6178" s="2"/>
      <c r="Q6178" s="2"/>
      <c r="R6178" s="2"/>
      <c r="S6178" s="2"/>
      <c r="T6178" s="2"/>
      <c r="U6178" s="2"/>
      <c r="V6178" s="2"/>
    </row>
    <row r="6179" spans="1:22" s="127" customFormat="1" x14ac:dyDescent="0.25">
      <c r="A6179"/>
      <c r="B6179"/>
      <c r="C6179"/>
      <c r="D6179"/>
      <c r="E6179"/>
      <c r="F6179"/>
      <c r="G6179"/>
      <c r="H6179"/>
      <c r="I6179"/>
      <c r="J6179"/>
      <c r="K6179"/>
      <c r="L6179"/>
      <c r="M6179" s="2"/>
      <c r="N6179" s="2"/>
      <c r="O6179" s="2"/>
      <c r="P6179" s="2"/>
      <c r="Q6179" s="2"/>
      <c r="R6179" s="2"/>
      <c r="S6179" s="2"/>
      <c r="T6179" s="2"/>
      <c r="U6179" s="2"/>
      <c r="V6179" s="2"/>
    </row>
    <row r="6180" spans="1:22" s="127" customFormat="1" x14ac:dyDescent="0.25">
      <c r="A6180"/>
      <c r="B6180"/>
      <c r="C6180"/>
      <c r="D6180"/>
      <c r="E6180"/>
      <c r="F6180"/>
      <c r="G6180"/>
      <c r="H6180"/>
      <c r="I6180"/>
      <c r="J6180"/>
      <c r="K6180"/>
      <c r="L6180"/>
      <c r="M6180" s="2"/>
      <c r="N6180" s="2"/>
      <c r="O6180" s="2"/>
      <c r="P6180" s="2"/>
      <c r="Q6180" s="2"/>
      <c r="R6180" s="2"/>
      <c r="S6180" s="2"/>
      <c r="T6180" s="2"/>
      <c r="U6180" s="2"/>
      <c r="V6180" s="2"/>
    </row>
    <row r="6181" spans="1:22" s="127" customFormat="1" x14ac:dyDescent="0.25">
      <c r="A6181"/>
      <c r="B6181"/>
      <c r="C6181"/>
      <c r="D6181"/>
      <c r="E6181"/>
      <c r="F6181"/>
      <c r="G6181"/>
      <c r="H6181"/>
      <c r="I6181"/>
      <c r="J6181"/>
      <c r="K6181"/>
      <c r="L6181"/>
      <c r="M6181" s="2"/>
      <c r="N6181" s="2"/>
      <c r="O6181" s="2"/>
      <c r="P6181" s="2"/>
      <c r="Q6181" s="2"/>
      <c r="R6181" s="2"/>
      <c r="S6181" s="2"/>
      <c r="T6181" s="2"/>
      <c r="U6181" s="2"/>
      <c r="V6181" s="2"/>
    </row>
    <row r="6182" spans="1:22" s="127" customFormat="1" x14ac:dyDescent="0.25">
      <c r="A6182"/>
      <c r="B6182"/>
      <c r="C6182"/>
      <c r="D6182"/>
      <c r="E6182"/>
      <c r="F6182"/>
      <c r="G6182"/>
      <c r="H6182"/>
      <c r="I6182"/>
      <c r="J6182"/>
      <c r="K6182"/>
      <c r="L6182"/>
      <c r="M6182" s="2"/>
      <c r="N6182" s="2"/>
      <c r="O6182" s="2"/>
      <c r="P6182" s="2"/>
      <c r="Q6182" s="2"/>
      <c r="R6182" s="2"/>
      <c r="S6182" s="2"/>
      <c r="T6182" s="2"/>
      <c r="U6182" s="2"/>
      <c r="V6182" s="2"/>
    </row>
    <row r="6183" spans="1:22" s="127" customFormat="1" x14ac:dyDescent="0.25">
      <c r="A6183"/>
      <c r="B6183"/>
      <c r="C6183"/>
      <c r="D6183"/>
      <c r="E6183"/>
      <c r="F6183"/>
      <c r="G6183"/>
      <c r="H6183"/>
      <c r="I6183"/>
      <c r="J6183"/>
      <c r="K6183"/>
      <c r="L6183"/>
      <c r="M6183" s="2"/>
      <c r="N6183" s="2"/>
      <c r="O6183" s="2"/>
      <c r="P6183" s="2"/>
      <c r="Q6183" s="2"/>
      <c r="R6183" s="2"/>
      <c r="S6183" s="2"/>
      <c r="T6183" s="2"/>
      <c r="U6183" s="2"/>
      <c r="V6183" s="2"/>
    </row>
    <row r="6184" spans="1:22" s="127" customFormat="1" x14ac:dyDescent="0.25">
      <c r="A6184"/>
      <c r="B6184"/>
      <c r="C6184"/>
      <c r="D6184"/>
      <c r="E6184"/>
      <c r="F6184"/>
      <c r="G6184"/>
      <c r="H6184"/>
      <c r="I6184"/>
      <c r="J6184"/>
      <c r="K6184"/>
      <c r="L6184"/>
      <c r="M6184" s="2"/>
      <c r="N6184" s="2"/>
      <c r="O6184" s="2"/>
      <c r="P6184" s="2"/>
      <c r="Q6184" s="2"/>
      <c r="R6184" s="2"/>
      <c r="S6184" s="2"/>
      <c r="T6184" s="2"/>
      <c r="U6184" s="2"/>
      <c r="V6184" s="2"/>
    </row>
    <row r="6185" spans="1:22" s="127" customFormat="1" x14ac:dyDescent="0.25">
      <c r="A6185"/>
      <c r="B6185"/>
      <c r="C6185"/>
      <c r="D6185"/>
      <c r="E6185"/>
      <c r="F6185"/>
      <c r="G6185"/>
      <c r="H6185"/>
      <c r="I6185"/>
      <c r="J6185"/>
      <c r="K6185"/>
      <c r="L6185"/>
      <c r="M6185" s="2"/>
      <c r="N6185" s="2"/>
      <c r="O6185" s="2"/>
      <c r="P6185" s="2"/>
      <c r="Q6185" s="2"/>
      <c r="R6185" s="2"/>
      <c r="S6185" s="2"/>
      <c r="T6185" s="2"/>
      <c r="U6185" s="2"/>
      <c r="V6185" s="2"/>
    </row>
    <row r="6186" spans="1:22" s="127" customFormat="1" x14ac:dyDescent="0.25">
      <c r="A6186"/>
      <c r="B6186"/>
      <c r="C6186"/>
      <c r="D6186"/>
      <c r="E6186"/>
      <c r="F6186"/>
      <c r="G6186"/>
      <c r="H6186"/>
      <c r="I6186"/>
      <c r="J6186"/>
      <c r="K6186"/>
      <c r="L6186"/>
      <c r="M6186" s="2"/>
      <c r="N6186" s="2"/>
      <c r="O6186" s="2"/>
      <c r="P6186" s="2"/>
      <c r="Q6186" s="2"/>
      <c r="R6186" s="2"/>
      <c r="S6186" s="2"/>
      <c r="T6186" s="2"/>
      <c r="U6186" s="2"/>
      <c r="V6186" s="2"/>
    </row>
    <row r="6187" spans="1:22" s="127" customFormat="1" x14ac:dyDescent="0.25">
      <c r="A6187"/>
      <c r="B6187"/>
      <c r="C6187"/>
      <c r="D6187"/>
      <c r="E6187"/>
      <c r="F6187"/>
      <c r="G6187"/>
      <c r="H6187"/>
      <c r="I6187"/>
      <c r="J6187"/>
      <c r="K6187"/>
      <c r="L6187"/>
      <c r="M6187" s="2"/>
      <c r="N6187" s="2"/>
      <c r="O6187" s="2"/>
      <c r="P6187" s="2"/>
      <c r="Q6187" s="2"/>
      <c r="R6187" s="2"/>
      <c r="S6187" s="2"/>
      <c r="T6187" s="2"/>
      <c r="U6187" s="2"/>
      <c r="V6187" s="2"/>
    </row>
    <row r="6188" spans="1:22" s="127" customFormat="1" x14ac:dyDescent="0.25">
      <c r="A6188"/>
      <c r="B6188"/>
      <c r="C6188"/>
      <c r="D6188"/>
      <c r="E6188"/>
      <c r="F6188"/>
      <c r="G6188"/>
      <c r="H6188"/>
      <c r="I6188"/>
      <c r="J6188"/>
      <c r="K6188"/>
      <c r="L6188"/>
      <c r="M6188" s="2"/>
      <c r="N6188" s="2"/>
      <c r="O6188" s="2"/>
      <c r="P6188" s="2"/>
      <c r="Q6188" s="2"/>
      <c r="R6188" s="2"/>
      <c r="S6188" s="2"/>
      <c r="T6188" s="2"/>
      <c r="U6188" s="2"/>
      <c r="V6188" s="2"/>
    </row>
    <row r="6189" spans="1:22" s="127" customFormat="1" x14ac:dyDescent="0.25">
      <c r="A6189"/>
      <c r="B6189"/>
      <c r="C6189"/>
      <c r="D6189"/>
      <c r="E6189"/>
      <c r="F6189"/>
      <c r="G6189"/>
      <c r="H6189"/>
      <c r="I6189"/>
      <c r="J6189"/>
      <c r="K6189"/>
      <c r="L6189"/>
      <c r="M6189" s="2"/>
      <c r="N6189" s="2"/>
      <c r="O6189" s="2"/>
      <c r="P6189" s="2"/>
      <c r="Q6189" s="2"/>
      <c r="R6189" s="2"/>
      <c r="S6189" s="2"/>
      <c r="T6189" s="2"/>
      <c r="U6189" s="2"/>
      <c r="V6189" s="2"/>
    </row>
    <row r="6190" spans="1:22" s="127" customFormat="1" x14ac:dyDescent="0.25">
      <c r="A6190"/>
      <c r="B6190"/>
      <c r="C6190"/>
      <c r="D6190"/>
      <c r="E6190"/>
      <c r="F6190"/>
      <c r="G6190"/>
      <c r="H6190"/>
      <c r="I6190"/>
      <c r="J6190"/>
      <c r="K6190"/>
      <c r="L6190"/>
      <c r="M6190" s="2"/>
      <c r="N6190" s="2"/>
      <c r="O6190" s="2"/>
      <c r="P6190" s="2"/>
      <c r="Q6190" s="2"/>
      <c r="R6190" s="2"/>
      <c r="S6190" s="2"/>
      <c r="T6190" s="2"/>
      <c r="U6190" s="2"/>
      <c r="V6190" s="2"/>
    </row>
    <row r="6191" spans="1:22" s="127" customFormat="1" x14ac:dyDescent="0.25">
      <c r="A6191"/>
      <c r="B6191"/>
      <c r="C6191"/>
      <c r="D6191"/>
      <c r="E6191"/>
      <c r="F6191"/>
      <c r="G6191"/>
      <c r="H6191"/>
      <c r="I6191"/>
      <c r="J6191"/>
      <c r="K6191"/>
      <c r="L6191"/>
      <c r="M6191" s="2"/>
      <c r="N6191" s="2"/>
      <c r="O6191" s="2"/>
      <c r="P6191" s="2"/>
      <c r="Q6191" s="2"/>
      <c r="R6191" s="2"/>
      <c r="S6191" s="2"/>
      <c r="T6191" s="2"/>
      <c r="U6191" s="2"/>
      <c r="V6191" s="2"/>
    </row>
    <row r="6192" spans="1:22" s="127" customFormat="1" x14ac:dyDescent="0.25">
      <c r="A6192"/>
      <c r="B6192"/>
      <c r="C6192"/>
      <c r="D6192"/>
      <c r="E6192"/>
      <c r="F6192"/>
      <c r="G6192"/>
      <c r="H6192"/>
      <c r="I6192"/>
      <c r="J6192"/>
      <c r="K6192"/>
      <c r="L6192"/>
      <c r="M6192" s="2"/>
      <c r="N6192" s="2"/>
      <c r="O6192" s="2"/>
      <c r="P6192" s="2"/>
      <c r="Q6192" s="2"/>
      <c r="R6192" s="2"/>
      <c r="S6192" s="2"/>
      <c r="T6192" s="2"/>
      <c r="U6192" s="2"/>
      <c r="V6192" s="2"/>
    </row>
    <row r="6193" spans="1:22" s="127" customFormat="1" x14ac:dyDescent="0.25">
      <c r="A6193"/>
      <c r="B6193"/>
      <c r="C6193"/>
      <c r="D6193"/>
      <c r="E6193"/>
      <c r="F6193"/>
      <c r="G6193"/>
      <c r="H6193"/>
      <c r="I6193"/>
      <c r="J6193"/>
      <c r="K6193"/>
      <c r="L6193"/>
      <c r="M6193" s="2"/>
      <c r="N6193" s="2"/>
      <c r="O6193" s="2"/>
      <c r="P6193" s="2"/>
      <c r="Q6193" s="2"/>
      <c r="R6193" s="2"/>
      <c r="S6193" s="2"/>
      <c r="T6193" s="2"/>
      <c r="U6193" s="2"/>
      <c r="V6193" s="2"/>
    </row>
    <row r="6194" spans="1:22" s="127" customFormat="1" x14ac:dyDescent="0.25">
      <c r="A6194"/>
      <c r="B6194"/>
      <c r="C6194"/>
      <c r="D6194"/>
      <c r="E6194"/>
      <c r="F6194"/>
      <c r="G6194"/>
      <c r="H6194"/>
      <c r="I6194"/>
      <c r="J6194"/>
      <c r="K6194"/>
      <c r="L6194"/>
      <c r="M6194" s="2"/>
      <c r="N6194" s="2"/>
      <c r="O6194" s="2"/>
      <c r="P6194" s="2"/>
      <c r="Q6194" s="2"/>
      <c r="R6194" s="2"/>
      <c r="S6194" s="2"/>
      <c r="T6194" s="2"/>
      <c r="U6194" s="2"/>
      <c r="V6194" s="2"/>
    </row>
    <row r="6195" spans="1:22" s="127" customFormat="1" x14ac:dyDescent="0.25">
      <c r="A6195"/>
      <c r="B6195"/>
      <c r="C6195"/>
      <c r="D6195"/>
      <c r="E6195"/>
      <c r="F6195"/>
      <c r="G6195"/>
      <c r="H6195"/>
      <c r="I6195"/>
      <c r="J6195"/>
      <c r="K6195"/>
      <c r="L6195"/>
      <c r="M6195" s="2"/>
      <c r="N6195" s="2"/>
      <c r="O6195" s="2"/>
      <c r="P6195" s="2"/>
      <c r="Q6195" s="2"/>
      <c r="R6195" s="2"/>
      <c r="S6195" s="2"/>
      <c r="T6195" s="2"/>
      <c r="U6195" s="2"/>
      <c r="V6195" s="2"/>
    </row>
    <row r="6196" spans="1:22" s="127" customFormat="1" x14ac:dyDescent="0.25">
      <c r="A6196"/>
      <c r="B6196"/>
      <c r="C6196"/>
      <c r="D6196"/>
      <c r="E6196"/>
      <c r="F6196"/>
      <c r="G6196"/>
      <c r="H6196"/>
      <c r="I6196"/>
      <c r="J6196"/>
      <c r="K6196"/>
      <c r="L6196"/>
      <c r="M6196" s="2"/>
      <c r="N6196" s="2"/>
      <c r="O6196" s="2"/>
      <c r="P6196" s="2"/>
      <c r="Q6196" s="2"/>
      <c r="R6196" s="2"/>
      <c r="S6196" s="2"/>
      <c r="T6196" s="2"/>
      <c r="U6196" s="2"/>
      <c r="V6196" s="2"/>
    </row>
    <row r="6197" spans="1:22" s="127" customFormat="1" x14ac:dyDescent="0.25">
      <c r="A6197"/>
      <c r="B6197"/>
      <c r="C6197"/>
      <c r="D6197"/>
      <c r="E6197"/>
      <c r="F6197"/>
      <c r="G6197"/>
      <c r="H6197"/>
      <c r="I6197"/>
      <c r="J6197"/>
      <c r="K6197"/>
      <c r="L6197"/>
      <c r="M6197" s="2"/>
      <c r="N6197" s="2"/>
      <c r="O6197" s="2"/>
      <c r="P6197" s="2"/>
      <c r="Q6197" s="2"/>
      <c r="R6197" s="2"/>
      <c r="S6197" s="2"/>
      <c r="T6197" s="2"/>
      <c r="U6197" s="2"/>
      <c r="V6197" s="2"/>
    </row>
    <row r="6198" spans="1:22" s="127" customFormat="1" x14ac:dyDescent="0.25">
      <c r="A6198"/>
      <c r="B6198"/>
      <c r="C6198"/>
      <c r="D6198"/>
      <c r="E6198"/>
      <c r="F6198"/>
      <c r="G6198"/>
      <c r="H6198"/>
      <c r="I6198"/>
      <c r="J6198"/>
      <c r="K6198"/>
      <c r="L6198"/>
      <c r="M6198" s="2"/>
      <c r="N6198" s="2"/>
      <c r="O6198" s="2"/>
      <c r="P6198" s="2"/>
      <c r="Q6198" s="2"/>
      <c r="R6198" s="2"/>
      <c r="S6198" s="2"/>
      <c r="T6198" s="2"/>
      <c r="U6198" s="2"/>
      <c r="V6198" s="2"/>
    </row>
    <row r="6199" spans="1:22" s="127" customFormat="1" x14ac:dyDescent="0.25">
      <c r="A6199"/>
      <c r="B6199"/>
      <c r="C6199"/>
      <c r="D6199"/>
      <c r="E6199"/>
      <c r="F6199"/>
      <c r="G6199"/>
      <c r="H6199"/>
      <c r="I6199"/>
      <c r="J6199"/>
      <c r="K6199"/>
      <c r="L6199"/>
      <c r="M6199" s="2"/>
      <c r="N6199" s="2"/>
      <c r="O6199" s="2"/>
      <c r="P6199" s="2"/>
      <c r="Q6199" s="2"/>
      <c r="R6199" s="2"/>
      <c r="S6199" s="2"/>
      <c r="T6199" s="2"/>
      <c r="U6199" s="2"/>
      <c r="V6199" s="2"/>
    </row>
    <row r="6200" spans="1:22" s="127" customFormat="1" x14ac:dyDescent="0.25">
      <c r="A6200"/>
      <c r="B6200"/>
      <c r="C6200"/>
      <c r="D6200"/>
      <c r="E6200"/>
      <c r="F6200"/>
      <c r="G6200"/>
      <c r="H6200"/>
      <c r="I6200"/>
      <c r="J6200"/>
      <c r="K6200"/>
      <c r="L6200"/>
      <c r="M6200" s="2"/>
      <c r="N6200" s="2"/>
      <c r="O6200" s="2"/>
      <c r="P6200" s="2"/>
      <c r="Q6200" s="2"/>
      <c r="R6200" s="2"/>
      <c r="S6200" s="2"/>
      <c r="T6200" s="2"/>
      <c r="U6200" s="2"/>
      <c r="V6200" s="2"/>
    </row>
    <row r="6201" spans="1:22" s="127" customFormat="1" x14ac:dyDescent="0.25">
      <c r="A6201"/>
      <c r="B6201"/>
      <c r="C6201"/>
      <c r="D6201"/>
      <c r="E6201"/>
      <c r="F6201"/>
      <c r="G6201"/>
      <c r="H6201"/>
      <c r="I6201"/>
      <c r="J6201"/>
      <c r="K6201"/>
      <c r="L6201"/>
      <c r="M6201" s="2"/>
      <c r="N6201" s="2"/>
      <c r="O6201" s="2"/>
      <c r="P6201" s="2"/>
      <c r="Q6201" s="2"/>
      <c r="R6201" s="2"/>
      <c r="S6201" s="2"/>
      <c r="T6201" s="2"/>
      <c r="U6201" s="2"/>
      <c r="V6201" s="2"/>
    </row>
    <row r="6202" spans="1:22" s="127" customFormat="1" x14ac:dyDescent="0.25">
      <c r="A6202"/>
      <c r="B6202"/>
      <c r="C6202"/>
      <c r="D6202"/>
      <c r="E6202"/>
      <c r="F6202"/>
      <c r="G6202"/>
      <c r="H6202"/>
      <c r="I6202"/>
      <c r="J6202"/>
      <c r="K6202"/>
      <c r="L6202"/>
      <c r="M6202" s="2"/>
      <c r="N6202" s="2"/>
      <c r="O6202" s="2"/>
      <c r="P6202" s="2"/>
      <c r="Q6202" s="2"/>
      <c r="R6202" s="2"/>
      <c r="S6202" s="2"/>
      <c r="T6202" s="2"/>
      <c r="U6202" s="2"/>
      <c r="V6202" s="2"/>
    </row>
    <row r="6203" spans="1:22" s="127" customFormat="1" x14ac:dyDescent="0.25">
      <c r="A6203"/>
      <c r="B6203"/>
      <c r="C6203"/>
      <c r="D6203"/>
      <c r="E6203"/>
      <c r="F6203"/>
      <c r="G6203"/>
      <c r="H6203"/>
      <c r="I6203"/>
      <c r="J6203"/>
      <c r="K6203"/>
      <c r="L6203"/>
      <c r="M6203" s="2"/>
      <c r="N6203" s="2"/>
      <c r="O6203" s="2"/>
      <c r="P6203" s="2"/>
      <c r="Q6203" s="2"/>
      <c r="R6203" s="2"/>
      <c r="S6203" s="2"/>
      <c r="T6203" s="2"/>
      <c r="U6203" s="2"/>
      <c r="V6203" s="2"/>
    </row>
    <row r="6204" spans="1:22" s="127" customFormat="1" x14ac:dyDescent="0.25">
      <c r="A6204"/>
      <c r="B6204"/>
      <c r="C6204"/>
      <c r="D6204"/>
      <c r="E6204"/>
      <c r="F6204"/>
      <c r="G6204"/>
      <c r="H6204"/>
      <c r="I6204"/>
      <c r="J6204"/>
      <c r="K6204"/>
      <c r="L6204"/>
      <c r="M6204" s="2"/>
      <c r="N6204" s="2"/>
      <c r="O6204" s="2"/>
      <c r="P6204" s="2"/>
      <c r="Q6204" s="2"/>
      <c r="R6204" s="2"/>
      <c r="S6204" s="2"/>
      <c r="T6204" s="2"/>
      <c r="U6204" s="2"/>
      <c r="V6204" s="2"/>
    </row>
    <row r="6205" spans="1:22" s="127" customFormat="1" x14ac:dyDescent="0.25">
      <c r="A6205"/>
      <c r="B6205"/>
      <c r="C6205"/>
      <c r="D6205"/>
      <c r="E6205"/>
      <c r="F6205"/>
      <c r="G6205"/>
      <c r="H6205"/>
      <c r="I6205"/>
      <c r="J6205"/>
      <c r="K6205"/>
      <c r="L6205"/>
      <c r="M6205" s="2"/>
      <c r="N6205" s="2"/>
      <c r="O6205" s="2"/>
      <c r="P6205" s="2"/>
      <c r="Q6205" s="2"/>
      <c r="R6205" s="2"/>
      <c r="S6205" s="2"/>
      <c r="T6205" s="2"/>
      <c r="U6205" s="2"/>
      <c r="V6205" s="2"/>
    </row>
    <row r="6206" spans="1:22" s="127" customFormat="1" x14ac:dyDescent="0.25">
      <c r="A6206"/>
      <c r="B6206"/>
      <c r="C6206"/>
      <c r="D6206"/>
      <c r="E6206"/>
      <c r="F6206"/>
      <c r="G6206"/>
      <c r="H6206"/>
      <c r="I6206"/>
      <c r="J6206"/>
      <c r="K6206"/>
      <c r="L6206"/>
      <c r="M6206" s="2"/>
      <c r="N6206" s="2"/>
      <c r="O6206" s="2"/>
      <c r="P6206" s="2"/>
      <c r="Q6206" s="2"/>
      <c r="R6206" s="2"/>
      <c r="S6206" s="2"/>
      <c r="T6206" s="2"/>
      <c r="U6206" s="2"/>
      <c r="V6206" s="2"/>
    </row>
    <row r="6207" spans="1:22" s="127" customFormat="1" x14ac:dyDescent="0.25">
      <c r="A6207"/>
      <c r="B6207"/>
      <c r="C6207"/>
      <c r="D6207"/>
      <c r="E6207"/>
      <c r="F6207"/>
      <c r="G6207"/>
      <c r="H6207"/>
      <c r="I6207"/>
      <c r="J6207"/>
      <c r="K6207"/>
      <c r="L6207"/>
      <c r="M6207" s="2"/>
      <c r="N6207" s="2"/>
      <c r="O6207" s="2"/>
      <c r="P6207" s="2"/>
      <c r="Q6207" s="2"/>
      <c r="R6207" s="2"/>
      <c r="S6207" s="2"/>
      <c r="T6207" s="2"/>
      <c r="U6207" s="2"/>
      <c r="V6207" s="2"/>
    </row>
    <row r="6208" spans="1:22" s="127" customFormat="1" x14ac:dyDescent="0.25">
      <c r="A6208"/>
      <c r="B6208"/>
      <c r="C6208"/>
      <c r="D6208"/>
      <c r="E6208"/>
      <c r="F6208"/>
      <c r="G6208"/>
      <c r="H6208"/>
      <c r="I6208"/>
      <c r="J6208"/>
      <c r="K6208"/>
      <c r="L6208"/>
      <c r="M6208" s="2"/>
      <c r="N6208" s="2"/>
      <c r="O6208" s="2"/>
      <c r="P6208" s="2"/>
      <c r="Q6208" s="2"/>
      <c r="R6208" s="2"/>
      <c r="S6208" s="2"/>
      <c r="T6208" s="2"/>
      <c r="U6208" s="2"/>
      <c r="V6208" s="2"/>
    </row>
    <row r="6209" spans="1:22" s="127" customFormat="1" x14ac:dyDescent="0.25">
      <c r="A6209"/>
      <c r="B6209"/>
      <c r="C6209"/>
      <c r="D6209"/>
      <c r="E6209"/>
      <c r="F6209"/>
      <c r="G6209"/>
      <c r="H6209"/>
      <c r="I6209"/>
      <c r="J6209"/>
      <c r="K6209"/>
      <c r="L6209"/>
      <c r="M6209" s="2"/>
      <c r="N6209" s="2"/>
      <c r="O6209" s="2"/>
      <c r="P6209" s="2"/>
      <c r="Q6209" s="2"/>
      <c r="R6209" s="2"/>
      <c r="S6209" s="2"/>
      <c r="T6209" s="2"/>
      <c r="U6209" s="2"/>
      <c r="V6209" s="2"/>
    </row>
    <row r="6210" spans="1:22" s="127" customFormat="1" x14ac:dyDescent="0.25">
      <c r="A6210"/>
      <c r="B6210"/>
      <c r="C6210"/>
      <c r="D6210"/>
      <c r="E6210"/>
      <c r="F6210"/>
      <c r="G6210"/>
      <c r="H6210"/>
      <c r="I6210"/>
      <c r="J6210"/>
      <c r="K6210"/>
      <c r="L6210"/>
      <c r="M6210" s="2"/>
      <c r="N6210" s="2"/>
      <c r="O6210" s="2"/>
      <c r="P6210" s="2"/>
      <c r="Q6210" s="2"/>
      <c r="R6210" s="2"/>
      <c r="S6210" s="2"/>
      <c r="T6210" s="2"/>
      <c r="U6210" s="2"/>
      <c r="V6210" s="2"/>
    </row>
    <row r="6211" spans="1:22" s="127" customFormat="1" x14ac:dyDescent="0.25">
      <c r="A6211"/>
      <c r="B6211"/>
      <c r="C6211"/>
      <c r="D6211"/>
      <c r="E6211"/>
      <c r="F6211"/>
      <c r="G6211"/>
      <c r="H6211"/>
      <c r="I6211"/>
      <c r="J6211"/>
      <c r="K6211"/>
      <c r="L6211"/>
      <c r="M6211" s="2"/>
      <c r="N6211" s="2"/>
      <c r="O6211" s="2"/>
      <c r="P6211" s="2"/>
      <c r="Q6211" s="2"/>
      <c r="R6211" s="2"/>
      <c r="S6211" s="2"/>
      <c r="T6211" s="2"/>
      <c r="U6211" s="2"/>
      <c r="V6211" s="2"/>
    </row>
    <row r="6212" spans="1:22" s="127" customFormat="1" x14ac:dyDescent="0.25">
      <c r="A6212"/>
      <c r="B6212"/>
      <c r="C6212"/>
      <c r="D6212"/>
      <c r="E6212"/>
      <c r="F6212"/>
      <c r="G6212"/>
      <c r="H6212"/>
      <c r="I6212"/>
      <c r="J6212"/>
      <c r="K6212"/>
      <c r="L6212"/>
      <c r="M6212" s="2"/>
      <c r="N6212" s="2"/>
      <c r="O6212" s="2"/>
      <c r="P6212" s="2"/>
      <c r="Q6212" s="2"/>
      <c r="R6212" s="2"/>
      <c r="S6212" s="2"/>
      <c r="T6212" s="2"/>
      <c r="U6212" s="2"/>
      <c r="V6212" s="2"/>
    </row>
    <row r="6213" spans="1:22" s="127" customFormat="1" x14ac:dyDescent="0.25">
      <c r="A6213"/>
      <c r="B6213"/>
      <c r="C6213"/>
      <c r="D6213"/>
      <c r="E6213"/>
      <c r="F6213"/>
      <c r="G6213"/>
      <c r="H6213"/>
      <c r="I6213"/>
      <c r="J6213"/>
      <c r="K6213"/>
      <c r="L6213"/>
      <c r="M6213" s="2"/>
      <c r="N6213" s="2"/>
      <c r="O6213" s="2"/>
      <c r="P6213" s="2"/>
      <c r="Q6213" s="2"/>
      <c r="R6213" s="2"/>
      <c r="S6213" s="2"/>
      <c r="T6213" s="2"/>
      <c r="U6213" s="2"/>
      <c r="V6213" s="2"/>
    </row>
    <row r="6214" spans="1:22" s="127" customFormat="1" x14ac:dyDescent="0.25">
      <c r="A6214"/>
      <c r="B6214"/>
      <c r="C6214"/>
      <c r="D6214"/>
      <c r="E6214"/>
      <c r="F6214"/>
      <c r="G6214"/>
      <c r="H6214"/>
      <c r="I6214"/>
      <c r="J6214"/>
      <c r="K6214"/>
      <c r="L6214"/>
      <c r="M6214" s="2"/>
      <c r="N6214" s="2"/>
      <c r="O6214" s="2"/>
      <c r="P6214" s="2"/>
      <c r="Q6214" s="2"/>
      <c r="R6214" s="2"/>
      <c r="S6214" s="2"/>
      <c r="T6214" s="2"/>
      <c r="U6214" s="2"/>
      <c r="V6214" s="2"/>
    </row>
    <row r="6215" spans="1:22" s="127" customFormat="1" x14ac:dyDescent="0.25">
      <c r="A6215"/>
      <c r="B6215"/>
      <c r="C6215"/>
      <c r="D6215"/>
      <c r="E6215"/>
      <c r="F6215"/>
      <c r="G6215"/>
      <c r="H6215"/>
      <c r="I6215"/>
      <c r="J6215"/>
      <c r="K6215"/>
      <c r="L6215"/>
      <c r="M6215" s="2"/>
      <c r="N6215" s="2"/>
      <c r="O6215" s="2"/>
      <c r="P6215" s="2"/>
      <c r="Q6215" s="2"/>
      <c r="R6215" s="2"/>
      <c r="S6215" s="2"/>
      <c r="T6215" s="2"/>
      <c r="U6215" s="2"/>
      <c r="V6215" s="2"/>
    </row>
    <row r="6216" spans="1:22" s="127" customFormat="1" x14ac:dyDescent="0.25">
      <c r="A6216"/>
      <c r="B6216"/>
      <c r="C6216"/>
      <c r="D6216"/>
      <c r="E6216"/>
      <c r="F6216"/>
      <c r="G6216"/>
      <c r="H6216"/>
      <c r="I6216"/>
      <c r="J6216"/>
      <c r="K6216"/>
      <c r="L6216"/>
      <c r="M6216" s="2"/>
      <c r="N6216" s="2"/>
      <c r="O6216" s="2"/>
      <c r="P6216" s="2"/>
      <c r="Q6216" s="2"/>
      <c r="R6216" s="2"/>
      <c r="S6216" s="2"/>
      <c r="T6216" s="2"/>
      <c r="U6216" s="2"/>
      <c r="V6216" s="2"/>
    </row>
    <row r="6217" spans="1:22" s="127" customFormat="1" x14ac:dyDescent="0.25">
      <c r="A6217"/>
      <c r="B6217"/>
      <c r="C6217"/>
      <c r="D6217"/>
      <c r="E6217"/>
      <c r="F6217"/>
      <c r="G6217"/>
      <c r="H6217"/>
      <c r="I6217"/>
      <c r="J6217"/>
      <c r="K6217"/>
      <c r="L6217"/>
      <c r="M6217" s="2"/>
      <c r="N6217" s="2"/>
      <c r="O6217" s="2"/>
      <c r="P6217" s="2"/>
      <c r="Q6217" s="2"/>
      <c r="R6217" s="2"/>
      <c r="S6217" s="2"/>
      <c r="T6217" s="2"/>
      <c r="U6217" s="2"/>
      <c r="V6217" s="2"/>
    </row>
    <row r="6218" spans="1:22" s="127" customFormat="1" x14ac:dyDescent="0.25">
      <c r="A6218"/>
      <c r="B6218"/>
      <c r="C6218"/>
      <c r="D6218"/>
      <c r="E6218"/>
      <c r="F6218"/>
      <c r="G6218"/>
      <c r="H6218"/>
      <c r="I6218"/>
      <c r="J6218"/>
      <c r="K6218"/>
      <c r="L6218"/>
      <c r="M6218" s="2"/>
      <c r="N6218" s="2"/>
      <c r="O6218" s="2"/>
      <c r="P6218" s="2"/>
      <c r="Q6218" s="2"/>
      <c r="R6218" s="2"/>
      <c r="S6218" s="2"/>
      <c r="T6218" s="2"/>
      <c r="U6218" s="2"/>
      <c r="V6218" s="2"/>
    </row>
    <row r="6219" spans="1:22" s="127" customFormat="1" x14ac:dyDescent="0.25">
      <c r="A6219"/>
      <c r="B6219"/>
      <c r="C6219"/>
      <c r="D6219"/>
      <c r="E6219"/>
      <c r="F6219"/>
      <c r="G6219"/>
      <c r="H6219"/>
      <c r="I6219"/>
      <c r="J6219"/>
      <c r="K6219"/>
      <c r="L6219"/>
      <c r="M6219" s="2"/>
      <c r="N6219" s="2"/>
      <c r="O6219" s="2"/>
      <c r="P6219" s="2"/>
      <c r="Q6219" s="2"/>
      <c r="R6219" s="2"/>
      <c r="S6219" s="2"/>
      <c r="T6219" s="2"/>
      <c r="U6219" s="2"/>
      <c r="V6219" s="2"/>
    </row>
    <row r="6220" spans="1:22" s="127" customFormat="1" x14ac:dyDescent="0.25">
      <c r="A6220"/>
      <c r="B6220"/>
      <c r="C6220"/>
      <c r="D6220"/>
      <c r="E6220"/>
      <c r="F6220"/>
      <c r="G6220"/>
      <c r="H6220"/>
      <c r="I6220"/>
      <c r="J6220"/>
      <c r="K6220"/>
      <c r="L6220"/>
      <c r="M6220" s="2"/>
      <c r="N6220" s="2"/>
      <c r="O6220" s="2"/>
      <c r="P6220" s="2"/>
      <c r="Q6220" s="2"/>
      <c r="R6220" s="2"/>
      <c r="S6220" s="2"/>
      <c r="T6220" s="2"/>
      <c r="U6220" s="2"/>
      <c r="V6220" s="2"/>
    </row>
    <row r="6221" spans="1:22" s="127" customFormat="1" x14ac:dyDescent="0.25">
      <c r="A6221"/>
      <c r="B6221"/>
      <c r="C6221"/>
      <c r="D6221"/>
      <c r="E6221"/>
      <c r="F6221"/>
      <c r="G6221"/>
      <c r="H6221"/>
      <c r="I6221"/>
      <c r="J6221"/>
      <c r="K6221"/>
      <c r="L6221"/>
      <c r="M6221" s="2"/>
      <c r="N6221" s="2"/>
      <c r="O6221" s="2"/>
      <c r="P6221" s="2"/>
      <c r="Q6221" s="2"/>
      <c r="R6221" s="2"/>
      <c r="S6221" s="2"/>
      <c r="T6221" s="2"/>
      <c r="U6221" s="2"/>
      <c r="V6221" s="2"/>
    </row>
    <row r="6222" spans="1:22" s="127" customFormat="1" x14ac:dyDescent="0.25">
      <c r="A6222"/>
      <c r="B6222"/>
      <c r="C6222"/>
      <c r="D6222"/>
      <c r="E6222"/>
      <c r="F6222"/>
      <c r="G6222"/>
      <c r="H6222"/>
      <c r="I6222"/>
      <c r="J6222"/>
      <c r="K6222"/>
      <c r="L6222"/>
      <c r="M6222" s="2"/>
      <c r="N6222" s="2"/>
      <c r="O6222" s="2"/>
      <c r="P6222" s="2"/>
      <c r="Q6222" s="2"/>
      <c r="R6222" s="2"/>
      <c r="S6222" s="2"/>
      <c r="T6222" s="2"/>
      <c r="U6222" s="2"/>
      <c r="V6222" s="2"/>
    </row>
    <row r="6223" spans="1:22" s="127" customFormat="1" x14ac:dyDescent="0.25">
      <c r="A6223"/>
      <c r="B6223"/>
      <c r="C6223"/>
      <c r="D6223"/>
      <c r="E6223"/>
      <c r="F6223"/>
      <c r="G6223"/>
      <c r="H6223"/>
      <c r="I6223"/>
      <c r="J6223"/>
      <c r="K6223"/>
      <c r="L6223"/>
      <c r="M6223" s="2"/>
      <c r="N6223" s="2"/>
      <c r="O6223" s="2"/>
      <c r="P6223" s="2"/>
      <c r="Q6223" s="2"/>
      <c r="R6223" s="2"/>
      <c r="S6223" s="2"/>
      <c r="T6223" s="2"/>
      <c r="U6223" s="2"/>
      <c r="V6223" s="2"/>
    </row>
    <row r="6224" spans="1:22" s="127" customFormat="1" x14ac:dyDescent="0.25">
      <c r="A6224"/>
      <c r="B6224"/>
      <c r="C6224"/>
      <c r="D6224"/>
      <c r="E6224"/>
      <c r="F6224"/>
      <c r="G6224"/>
      <c r="H6224"/>
      <c r="I6224"/>
      <c r="J6224"/>
      <c r="K6224"/>
      <c r="L6224"/>
      <c r="M6224" s="2"/>
      <c r="N6224" s="2"/>
      <c r="O6224" s="2"/>
      <c r="P6224" s="2"/>
      <c r="Q6224" s="2"/>
      <c r="R6224" s="2"/>
      <c r="S6224" s="2"/>
      <c r="T6224" s="2"/>
      <c r="U6224" s="2"/>
      <c r="V6224" s="2"/>
    </row>
    <row r="6225" spans="1:22" s="127" customFormat="1" x14ac:dyDescent="0.25">
      <c r="A6225"/>
      <c r="B6225"/>
      <c r="C6225"/>
      <c r="D6225"/>
      <c r="E6225"/>
      <c r="F6225"/>
      <c r="G6225"/>
      <c r="H6225"/>
      <c r="I6225"/>
      <c r="J6225"/>
      <c r="K6225"/>
      <c r="L6225"/>
      <c r="M6225" s="2"/>
      <c r="N6225" s="2"/>
      <c r="O6225" s="2"/>
      <c r="P6225" s="2"/>
      <c r="Q6225" s="2"/>
      <c r="R6225" s="2"/>
      <c r="S6225" s="2"/>
      <c r="T6225" s="2"/>
      <c r="U6225" s="2"/>
      <c r="V6225" s="2"/>
    </row>
    <row r="6226" spans="1:22" s="127" customFormat="1" x14ac:dyDescent="0.25">
      <c r="A6226"/>
      <c r="B6226"/>
      <c r="C6226"/>
      <c r="D6226"/>
      <c r="E6226"/>
      <c r="F6226"/>
      <c r="G6226"/>
      <c r="H6226"/>
      <c r="I6226"/>
      <c r="J6226"/>
      <c r="K6226"/>
      <c r="L6226"/>
      <c r="M6226" s="2"/>
      <c r="N6226" s="2"/>
      <c r="O6226" s="2"/>
      <c r="P6226" s="2"/>
      <c r="Q6226" s="2"/>
      <c r="R6226" s="2"/>
      <c r="S6226" s="2"/>
      <c r="T6226" s="2"/>
      <c r="U6226" s="2"/>
      <c r="V6226" s="2"/>
    </row>
    <row r="6227" spans="1:22" s="127" customFormat="1" x14ac:dyDescent="0.25">
      <c r="A6227"/>
      <c r="B6227"/>
      <c r="C6227"/>
      <c r="D6227"/>
      <c r="E6227"/>
      <c r="F6227"/>
      <c r="G6227"/>
      <c r="H6227"/>
      <c r="I6227"/>
      <c r="J6227"/>
      <c r="K6227"/>
      <c r="L6227"/>
      <c r="M6227" s="2"/>
      <c r="N6227" s="2"/>
      <c r="O6227" s="2"/>
      <c r="P6227" s="2"/>
      <c r="Q6227" s="2"/>
      <c r="R6227" s="2"/>
      <c r="S6227" s="2"/>
      <c r="T6227" s="2"/>
      <c r="U6227" s="2"/>
      <c r="V6227" s="2"/>
    </row>
    <row r="6228" spans="1:22" s="127" customFormat="1" x14ac:dyDescent="0.25">
      <c r="A6228"/>
      <c r="B6228"/>
      <c r="C6228"/>
      <c r="D6228"/>
      <c r="E6228"/>
      <c r="F6228"/>
      <c r="G6228"/>
      <c r="H6228"/>
      <c r="I6228"/>
      <c r="J6228"/>
      <c r="K6228"/>
      <c r="L6228"/>
      <c r="M6228" s="2"/>
      <c r="N6228" s="2"/>
      <c r="O6228" s="2"/>
      <c r="P6228" s="2"/>
      <c r="Q6228" s="2"/>
      <c r="R6228" s="2"/>
      <c r="S6228" s="2"/>
      <c r="T6228" s="2"/>
      <c r="U6228" s="2"/>
      <c r="V6228" s="2"/>
    </row>
    <row r="6229" spans="1:22" s="127" customFormat="1" x14ac:dyDescent="0.25">
      <c r="A6229"/>
      <c r="B6229"/>
      <c r="C6229"/>
      <c r="D6229"/>
      <c r="E6229"/>
      <c r="F6229"/>
      <c r="G6229"/>
      <c r="H6229"/>
      <c r="I6229"/>
      <c r="J6229"/>
      <c r="K6229"/>
      <c r="L6229"/>
      <c r="M6229" s="2"/>
      <c r="N6229" s="2"/>
      <c r="O6229" s="2"/>
      <c r="P6229" s="2"/>
      <c r="Q6229" s="2"/>
      <c r="R6229" s="2"/>
      <c r="S6229" s="2"/>
      <c r="T6229" s="2"/>
      <c r="U6229" s="2"/>
      <c r="V6229" s="2"/>
    </row>
    <row r="6230" spans="1:22" s="127" customFormat="1" x14ac:dyDescent="0.25">
      <c r="A6230"/>
      <c r="B6230"/>
      <c r="C6230"/>
      <c r="D6230"/>
      <c r="E6230"/>
      <c r="F6230"/>
      <c r="G6230"/>
      <c r="H6230"/>
      <c r="I6230"/>
      <c r="J6230"/>
      <c r="K6230"/>
      <c r="L6230"/>
      <c r="M6230" s="2"/>
      <c r="N6230" s="2"/>
      <c r="O6230" s="2"/>
      <c r="P6230" s="2"/>
      <c r="Q6230" s="2"/>
      <c r="R6230" s="2"/>
      <c r="S6230" s="2"/>
      <c r="T6230" s="2"/>
      <c r="U6230" s="2"/>
      <c r="V6230" s="2"/>
    </row>
    <row r="6231" spans="1:22" s="127" customFormat="1" x14ac:dyDescent="0.25">
      <c r="A6231"/>
      <c r="B6231"/>
      <c r="C6231"/>
      <c r="D6231"/>
      <c r="E6231"/>
      <c r="F6231"/>
      <c r="G6231"/>
      <c r="H6231"/>
      <c r="I6231"/>
      <c r="J6231"/>
      <c r="K6231"/>
      <c r="L6231"/>
      <c r="M6231" s="2"/>
      <c r="N6231" s="2"/>
      <c r="O6231" s="2"/>
      <c r="P6231" s="2"/>
      <c r="Q6231" s="2"/>
      <c r="R6231" s="2"/>
      <c r="S6231" s="2"/>
      <c r="T6231" s="2"/>
      <c r="U6231" s="2"/>
      <c r="V6231" s="2"/>
    </row>
    <row r="6232" spans="1:22" s="127" customFormat="1" x14ac:dyDescent="0.25">
      <c r="A6232"/>
      <c r="B6232"/>
      <c r="C6232"/>
      <c r="D6232"/>
      <c r="E6232"/>
      <c r="F6232"/>
      <c r="G6232"/>
      <c r="H6232"/>
      <c r="I6232"/>
      <c r="J6232"/>
      <c r="K6232"/>
      <c r="L6232"/>
      <c r="M6232" s="2"/>
      <c r="N6232" s="2"/>
      <c r="O6232" s="2"/>
      <c r="P6232" s="2"/>
      <c r="Q6232" s="2"/>
      <c r="R6232" s="2"/>
      <c r="S6232" s="2"/>
      <c r="T6232" s="2"/>
      <c r="U6232" s="2"/>
      <c r="V6232" s="2"/>
    </row>
    <row r="6233" spans="1:22" s="127" customFormat="1" x14ac:dyDescent="0.25">
      <c r="A6233"/>
      <c r="B6233"/>
      <c r="C6233"/>
      <c r="D6233"/>
      <c r="E6233"/>
      <c r="F6233"/>
      <c r="G6233"/>
      <c r="H6233"/>
      <c r="I6233"/>
      <c r="J6233"/>
      <c r="K6233"/>
      <c r="L6233"/>
      <c r="M6233" s="2"/>
      <c r="N6233" s="2"/>
      <c r="O6233" s="2"/>
      <c r="P6233" s="2"/>
      <c r="Q6233" s="2"/>
      <c r="R6233" s="2"/>
      <c r="S6233" s="2"/>
      <c r="T6233" s="2"/>
      <c r="U6233" s="2"/>
      <c r="V6233" s="2"/>
    </row>
    <row r="6234" spans="1:22" s="127" customFormat="1" x14ac:dyDescent="0.25">
      <c r="A6234"/>
      <c r="B6234"/>
      <c r="C6234"/>
      <c r="D6234"/>
      <c r="E6234"/>
      <c r="F6234"/>
      <c r="G6234"/>
      <c r="H6234"/>
      <c r="I6234"/>
      <c r="J6234"/>
      <c r="K6234"/>
      <c r="L6234"/>
      <c r="M6234" s="2"/>
      <c r="N6234" s="2"/>
      <c r="O6234" s="2"/>
      <c r="P6234" s="2"/>
      <c r="Q6234" s="2"/>
      <c r="R6234" s="2"/>
      <c r="S6234" s="2"/>
      <c r="T6234" s="2"/>
      <c r="U6234" s="2"/>
      <c r="V6234" s="2"/>
    </row>
    <row r="6235" spans="1:22" s="127" customFormat="1" x14ac:dyDescent="0.25">
      <c r="A6235"/>
      <c r="B6235"/>
      <c r="C6235"/>
      <c r="D6235"/>
      <c r="E6235"/>
      <c r="F6235"/>
      <c r="G6235"/>
      <c r="H6235"/>
      <c r="I6235"/>
      <c r="J6235"/>
      <c r="K6235"/>
      <c r="L6235"/>
      <c r="M6235" s="2"/>
      <c r="N6235" s="2"/>
      <c r="O6235" s="2"/>
      <c r="P6235" s="2"/>
      <c r="Q6235" s="2"/>
      <c r="R6235" s="2"/>
      <c r="S6235" s="2"/>
      <c r="T6235" s="2"/>
      <c r="U6235" s="2"/>
      <c r="V6235" s="2"/>
    </row>
    <row r="6236" spans="1:22" s="127" customFormat="1" x14ac:dyDescent="0.25">
      <c r="A6236"/>
      <c r="B6236"/>
      <c r="C6236"/>
      <c r="D6236"/>
      <c r="E6236"/>
      <c r="F6236"/>
      <c r="G6236"/>
      <c r="H6236"/>
      <c r="I6236"/>
      <c r="J6236"/>
      <c r="K6236"/>
      <c r="L6236"/>
      <c r="M6236" s="2"/>
      <c r="N6236" s="2"/>
      <c r="O6236" s="2"/>
      <c r="P6236" s="2"/>
      <c r="Q6236" s="2"/>
      <c r="R6236" s="2"/>
      <c r="S6236" s="2"/>
      <c r="T6236" s="2"/>
      <c r="U6236" s="2"/>
      <c r="V6236" s="2"/>
    </row>
    <row r="6237" spans="1:22" s="127" customFormat="1" x14ac:dyDescent="0.25">
      <c r="A6237"/>
      <c r="B6237"/>
      <c r="C6237"/>
      <c r="D6237"/>
      <c r="E6237"/>
      <c r="F6237"/>
      <c r="G6237"/>
      <c r="H6237"/>
      <c r="I6237"/>
      <c r="J6237"/>
      <c r="K6237"/>
      <c r="L6237"/>
      <c r="M6237" s="2"/>
      <c r="N6237" s="2"/>
      <c r="O6237" s="2"/>
      <c r="P6237" s="2"/>
      <c r="Q6237" s="2"/>
      <c r="R6237" s="2"/>
      <c r="S6237" s="2"/>
      <c r="T6237" s="2"/>
      <c r="U6237" s="2"/>
      <c r="V6237" s="2"/>
    </row>
    <row r="6238" spans="1:22" s="127" customFormat="1" x14ac:dyDescent="0.25">
      <c r="A6238"/>
      <c r="B6238"/>
      <c r="C6238"/>
      <c r="D6238"/>
      <c r="E6238"/>
      <c r="F6238"/>
      <c r="G6238"/>
      <c r="H6238"/>
      <c r="I6238"/>
      <c r="J6238"/>
      <c r="K6238"/>
      <c r="L6238"/>
      <c r="M6238" s="2"/>
      <c r="N6238" s="2"/>
      <c r="O6238" s="2"/>
      <c r="P6238" s="2"/>
      <c r="Q6238" s="2"/>
      <c r="R6238" s="2"/>
      <c r="S6238" s="2"/>
      <c r="T6238" s="2"/>
      <c r="U6238" s="2"/>
      <c r="V6238" s="2"/>
    </row>
    <row r="6239" spans="1:22" s="127" customFormat="1" x14ac:dyDescent="0.25">
      <c r="A6239"/>
      <c r="B6239"/>
      <c r="C6239"/>
      <c r="D6239"/>
      <c r="E6239"/>
      <c r="F6239"/>
      <c r="G6239"/>
      <c r="H6239"/>
      <c r="I6239"/>
      <c r="J6239"/>
      <c r="K6239"/>
      <c r="L6239"/>
      <c r="M6239" s="2"/>
      <c r="N6239" s="2"/>
      <c r="O6239" s="2"/>
      <c r="P6239" s="2"/>
      <c r="Q6239" s="2"/>
      <c r="R6239" s="2"/>
      <c r="S6239" s="2"/>
      <c r="T6239" s="2"/>
      <c r="U6239" s="2"/>
      <c r="V6239" s="2"/>
    </row>
    <row r="6240" spans="1:22" s="127" customFormat="1" x14ac:dyDescent="0.25">
      <c r="A6240"/>
      <c r="B6240"/>
      <c r="C6240"/>
      <c r="D6240"/>
      <c r="E6240"/>
      <c r="F6240"/>
      <c r="G6240"/>
      <c r="H6240"/>
      <c r="I6240"/>
      <c r="J6240"/>
      <c r="K6240"/>
      <c r="L6240"/>
      <c r="M6240" s="2"/>
      <c r="N6240" s="2"/>
      <c r="O6240" s="2"/>
      <c r="P6240" s="2"/>
      <c r="Q6240" s="2"/>
      <c r="R6240" s="2"/>
      <c r="S6240" s="2"/>
      <c r="T6240" s="2"/>
      <c r="U6240" s="2"/>
      <c r="V6240" s="2"/>
    </row>
    <row r="6241" spans="1:22" s="127" customFormat="1" x14ac:dyDescent="0.25">
      <c r="A6241"/>
      <c r="B6241"/>
      <c r="C6241"/>
      <c r="D6241"/>
      <c r="E6241"/>
      <c r="F6241"/>
      <c r="G6241"/>
      <c r="H6241"/>
      <c r="I6241"/>
      <c r="J6241"/>
      <c r="K6241"/>
      <c r="L6241"/>
      <c r="M6241" s="2"/>
      <c r="N6241" s="2"/>
      <c r="O6241" s="2"/>
      <c r="P6241" s="2"/>
      <c r="Q6241" s="2"/>
      <c r="R6241" s="2"/>
      <c r="S6241" s="2"/>
      <c r="T6241" s="2"/>
      <c r="U6241" s="2"/>
      <c r="V6241" s="2"/>
    </row>
    <row r="6242" spans="1:22" s="127" customFormat="1" x14ac:dyDescent="0.25">
      <c r="A6242"/>
      <c r="B6242"/>
      <c r="C6242"/>
      <c r="D6242"/>
      <c r="E6242"/>
      <c r="F6242"/>
      <c r="G6242"/>
      <c r="H6242"/>
      <c r="I6242"/>
      <c r="J6242"/>
      <c r="K6242"/>
      <c r="L6242"/>
      <c r="M6242" s="2"/>
      <c r="N6242" s="2"/>
      <c r="O6242" s="2"/>
      <c r="P6242" s="2"/>
      <c r="Q6242" s="2"/>
      <c r="R6242" s="2"/>
      <c r="S6242" s="2"/>
      <c r="T6242" s="2"/>
      <c r="U6242" s="2"/>
      <c r="V6242" s="2"/>
    </row>
    <row r="6243" spans="1:22" s="127" customFormat="1" x14ac:dyDescent="0.25">
      <c r="A6243"/>
      <c r="B6243"/>
      <c r="C6243"/>
      <c r="D6243"/>
      <c r="E6243"/>
      <c r="F6243"/>
      <c r="G6243"/>
      <c r="H6243"/>
      <c r="I6243"/>
      <c r="J6243"/>
      <c r="K6243"/>
      <c r="L6243"/>
      <c r="M6243" s="2"/>
      <c r="N6243" s="2"/>
      <c r="O6243" s="2"/>
      <c r="P6243" s="2"/>
      <c r="Q6243" s="2"/>
      <c r="R6243" s="2"/>
      <c r="S6243" s="2"/>
      <c r="T6243" s="2"/>
      <c r="U6243" s="2"/>
      <c r="V6243" s="2"/>
    </row>
    <row r="6244" spans="1:22" s="127" customFormat="1" x14ac:dyDescent="0.25">
      <c r="A6244"/>
      <c r="B6244"/>
      <c r="C6244"/>
      <c r="D6244"/>
      <c r="E6244"/>
      <c r="F6244"/>
      <c r="G6244"/>
      <c r="H6244"/>
      <c r="I6244"/>
      <c r="J6244"/>
      <c r="K6244"/>
      <c r="L6244"/>
      <c r="M6244" s="2"/>
      <c r="N6244" s="2"/>
      <c r="O6244" s="2"/>
      <c r="P6244" s="2"/>
      <c r="Q6244" s="2"/>
      <c r="R6244" s="2"/>
      <c r="S6244" s="2"/>
      <c r="T6244" s="2"/>
      <c r="U6244" s="2"/>
      <c r="V6244" s="2"/>
    </row>
    <row r="6245" spans="1:22" s="127" customFormat="1" x14ac:dyDescent="0.25">
      <c r="A6245"/>
      <c r="B6245"/>
      <c r="C6245"/>
      <c r="D6245"/>
      <c r="E6245"/>
      <c r="F6245"/>
      <c r="G6245"/>
      <c r="H6245"/>
      <c r="I6245"/>
      <c r="J6245"/>
      <c r="K6245"/>
      <c r="L6245"/>
      <c r="M6245" s="2"/>
      <c r="N6245" s="2"/>
      <c r="O6245" s="2"/>
      <c r="P6245" s="2"/>
      <c r="Q6245" s="2"/>
      <c r="R6245" s="2"/>
      <c r="S6245" s="2"/>
      <c r="T6245" s="2"/>
      <c r="U6245" s="2"/>
      <c r="V6245" s="2"/>
    </row>
    <row r="6246" spans="1:22" s="127" customFormat="1" x14ac:dyDescent="0.25">
      <c r="A6246"/>
      <c r="B6246"/>
      <c r="C6246"/>
      <c r="D6246"/>
      <c r="E6246"/>
      <c r="F6246"/>
      <c r="G6246"/>
      <c r="H6246"/>
      <c r="I6246"/>
      <c r="J6246"/>
      <c r="K6246"/>
      <c r="L6246"/>
      <c r="M6246" s="2"/>
      <c r="N6246" s="2"/>
      <c r="O6246" s="2"/>
      <c r="P6246" s="2"/>
      <c r="Q6246" s="2"/>
      <c r="R6246" s="2"/>
      <c r="S6246" s="2"/>
      <c r="T6246" s="2"/>
      <c r="U6246" s="2"/>
      <c r="V6246" s="2"/>
    </row>
    <row r="6247" spans="1:22" s="127" customFormat="1" x14ac:dyDescent="0.25">
      <c r="A6247"/>
      <c r="B6247"/>
      <c r="C6247"/>
      <c r="D6247"/>
      <c r="E6247"/>
      <c r="F6247"/>
      <c r="G6247"/>
      <c r="H6247"/>
      <c r="I6247"/>
      <c r="J6247"/>
      <c r="K6247"/>
      <c r="L6247"/>
      <c r="M6247" s="2"/>
      <c r="N6247" s="2"/>
      <c r="O6247" s="2"/>
      <c r="P6247" s="2"/>
      <c r="Q6247" s="2"/>
      <c r="R6247" s="2"/>
      <c r="S6247" s="2"/>
      <c r="T6247" s="2"/>
      <c r="U6247" s="2"/>
      <c r="V6247" s="2"/>
    </row>
    <row r="6248" spans="1:22" s="127" customFormat="1" x14ac:dyDescent="0.25">
      <c r="A6248"/>
      <c r="B6248"/>
      <c r="C6248"/>
      <c r="D6248"/>
      <c r="E6248"/>
      <c r="F6248"/>
      <c r="G6248"/>
      <c r="H6248"/>
      <c r="I6248"/>
      <c r="J6248"/>
      <c r="K6248"/>
      <c r="L6248"/>
      <c r="M6248" s="2"/>
      <c r="N6248" s="2"/>
      <c r="O6248" s="2"/>
      <c r="P6248" s="2"/>
      <c r="Q6248" s="2"/>
      <c r="R6248" s="2"/>
      <c r="S6248" s="2"/>
      <c r="T6248" s="2"/>
      <c r="U6248" s="2"/>
      <c r="V6248" s="2"/>
    </row>
    <row r="6249" spans="1:22" s="127" customFormat="1" x14ac:dyDescent="0.25">
      <c r="A6249"/>
      <c r="B6249"/>
      <c r="C6249"/>
      <c r="D6249"/>
      <c r="E6249"/>
      <c r="F6249"/>
      <c r="G6249"/>
      <c r="H6249"/>
      <c r="I6249"/>
      <c r="J6249"/>
      <c r="K6249"/>
      <c r="L6249"/>
      <c r="M6249" s="2"/>
      <c r="N6249" s="2"/>
      <c r="O6249" s="2"/>
      <c r="P6249" s="2"/>
      <c r="Q6249" s="2"/>
      <c r="R6249" s="2"/>
      <c r="S6249" s="2"/>
      <c r="T6249" s="2"/>
      <c r="U6249" s="2"/>
      <c r="V6249" s="2"/>
    </row>
    <row r="6250" spans="1:22" s="127" customFormat="1" x14ac:dyDescent="0.25">
      <c r="A6250"/>
      <c r="B6250"/>
      <c r="C6250"/>
      <c r="D6250"/>
      <c r="E6250"/>
      <c r="F6250"/>
      <c r="G6250"/>
      <c r="H6250"/>
      <c r="I6250"/>
      <c r="J6250"/>
      <c r="K6250"/>
      <c r="L6250"/>
      <c r="M6250" s="2"/>
      <c r="N6250" s="2"/>
      <c r="O6250" s="2"/>
      <c r="P6250" s="2"/>
      <c r="Q6250" s="2"/>
      <c r="R6250" s="2"/>
      <c r="S6250" s="2"/>
      <c r="T6250" s="2"/>
      <c r="U6250" s="2"/>
      <c r="V6250" s="2"/>
    </row>
    <row r="6251" spans="1:22" s="127" customFormat="1" x14ac:dyDescent="0.25">
      <c r="A6251"/>
      <c r="B6251"/>
      <c r="C6251"/>
      <c r="D6251"/>
      <c r="E6251"/>
      <c r="F6251"/>
      <c r="G6251"/>
      <c r="H6251"/>
      <c r="I6251"/>
      <c r="J6251"/>
      <c r="K6251"/>
      <c r="L6251"/>
      <c r="M6251" s="2"/>
      <c r="N6251" s="2"/>
      <c r="O6251" s="2"/>
      <c r="P6251" s="2"/>
      <c r="Q6251" s="2"/>
      <c r="R6251" s="2"/>
      <c r="S6251" s="2"/>
      <c r="T6251" s="2"/>
      <c r="U6251" s="2"/>
      <c r="V6251" s="2"/>
    </row>
    <row r="6252" spans="1:22" s="127" customFormat="1" x14ac:dyDescent="0.25">
      <c r="A6252"/>
      <c r="B6252"/>
      <c r="C6252"/>
      <c r="D6252"/>
      <c r="E6252"/>
      <c r="F6252"/>
      <c r="G6252"/>
      <c r="H6252"/>
      <c r="I6252"/>
      <c r="J6252"/>
      <c r="K6252"/>
      <c r="L6252"/>
      <c r="M6252" s="2"/>
      <c r="N6252" s="2"/>
      <c r="O6252" s="2"/>
      <c r="P6252" s="2"/>
      <c r="Q6252" s="2"/>
      <c r="R6252" s="2"/>
      <c r="S6252" s="2"/>
      <c r="T6252" s="2"/>
      <c r="U6252" s="2"/>
      <c r="V6252" s="2"/>
    </row>
    <row r="6253" spans="1:22" s="127" customFormat="1" x14ac:dyDescent="0.25">
      <c r="A6253"/>
      <c r="B6253"/>
      <c r="C6253"/>
      <c r="D6253"/>
      <c r="E6253"/>
      <c r="F6253"/>
      <c r="G6253"/>
      <c r="H6253"/>
      <c r="I6253"/>
      <c r="J6253"/>
      <c r="K6253"/>
      <c r="L6253"/>
      <c r="M6253" s="2"/>
      <c r="N6253" s="2"/>
      <c r="O6253" s="2"/>
      <c r="P6253" s="2"/>
      <c r="Q6253" s="2"/>
      <c r="R6253" s="2"/>
      <c r="S6253" s="2"/>
      <c r="T6253" s="2"/>
      <c r="U6253" s="2"/>
      <c r="V6253" s="2"/>
    </row>
    <row r="6254" spans="1:22" s="127" customFormat="1" x14ac:dyDescent="0.25">
      <c r="A6254"/>
      <c r="B6254"/>
      <c r="C6254"/>
      <c r="D6254"/>
      <c r="E6254"/>
      <c r="F6254"/>
      <c r="G6254"/>
      <c r="H6254"/>
      <c r="I6254"/>
      <c r="J6254"/>
      <c r="K6254"/>
      <c r="L6254"/>
      <c r="M6254" s="2"/>
      <c r="N6254" s="2"/>
      <c r="O6254" s="2"/>
      <c r="P6254" s="2"/>
      <c r="Q6254" s="2"/>
      <c r="R6254" s="2"/>
      <c r="S6254" s="2"/>
      <c r="T6254" s="2"/>
      <c r="U6254" s="2"/>
      <c r="V6254" s="2"/>
    </row>
    <row r="6255" spans="1:22" s="127" customFormat="1" x14ac:dyDescent="0.25">
      <c r="A6255"/>
      <c r="B6255"/>
      <c r="C6255"/>
      <c r="D6255"/>
      <c r="E6255"/>
      <c r="F6255"/>
      <c r="G6255"/>
      <c r="H6255"/>
      <c r="I6255"/>
      <c r="J6255"/>
      <c r="K6255"/>
      <c r="L6255"/>
      <c r="M6255" s="2"/>
      <c r="N6255" s="2"/>
      <c r="O6255" s="2"/>
      <c r="P6255" s="2"/>
      <c r="Q6255" s="2"/>
      <c r="R6255" s="2"/>
      <c r="S6255" s="2"/>
      <c r="T6255" s="2"/>
      <c r="U6255" s="2"/>
      <c r="V6255" s="2"/>
    </row>
    <row r="6256" spans="1:22" s="127" customFormat="1" x14ac:dyDescent="0.25">
      <c r="A6256"/>
      <c r="B6256"/>
      <c r="C6256"/>
      <c r="D6256"/>
      <c r="E6256"/>
      <c r="F6256"/>
      <c r="G6256"/>
      <c r="H6256"/>
      <c r="I6256"/>
      <c r="J6256"/>
      <c r="K6256"/>
      <c r="L6256"/>
      <c r="M6256" s="2"/>
      <c r="N6256" s="2"/>
      <c r="O6256" s="2"/>
      <c r="P6256" s="2"/>
      <c r="Q6256" s="2"/>
      <c r="R6256" s="2"/>
      <c r="S6256" s="2"/>
      <c r="T6256" s="2"/>
      <c r="U6256" s="2"/>
      <c r="V6256" s="2"/>
    </row>
    <row r="6257" spans="1:22" s="127" customFormat="1" x14ac:dyDescent="0.25">
      <c r="A6257"/>
      <c r="B6257"/>
      <c r="C6257"/>
      <c r="D6257"/>
      <c r="E6257"/>
      <c r="F6257"/>
      <c r="G6257"/>
      <c r="H6257"/>
      <c r="I6257"/>
      <c r="J6257"/>
      <c r="K6257"/>
      <c r="L6257"/>
      <c r="M6257" s="2"/>
      <c r="N6257" s="2"/>
      <c r="O6257" s="2"/>
      <c r="P6257" s="2"/>
      <c r="Q6257" s="2"/>
      <c r="R6257" s="2"/>
      <c r="S6257" s="2"/>
      <c r="T6257" s="2"/>
      <c r="U6257" s="2"/>
      <c r="V6257" s="2"/>
    </row>
    <row r="6258" spans="1:22" s="127" customFormat="1" x14ac:dyDescent="0.25">
      <c r="A6258"/>
      <c r="B6258"/>
      <c r="C6258"/>
      <c r="D6258"/>
      <c r="E6258"/>
      <c r="F6258"/>
      <c r="G6258"/>
      <c r="H6258"/>
      <c r="I6258"/>
      <c r="J6258"/>
      <c r="K6258"/>
      <c r="L6258"/>
      <c r="M6258" s="2"/>
      <c r="N6258" s="2"/>
      <c r="O6258" s="2"/>
      <c r="P6258" s="2"/>
      <c r="Q6258" s="2"/>
      <c r="R6258" s="2"/>
      <c r="S6258" s="2"/>
      <c r="T6258" s="2"/>
      <c r="U6258" s="2"/>
      <c r="V6258" s="2"/>
    </row>
    <row r="6259" spans="1:22" s="127" customFormat="1" x14ac:dyDescent="0.25">
      <c r="A6259"/>
      <c r="B6259"/>
      <c r="C6259"/>
      <c r="D6259"/>
      <c r="E6259"/>
      <c r="F6259"/>
      <c r="G6259"/>
      <c r="H6259"/>
      <c r="I6259"/>
      <c r="J6259"/>
      <c r="K6259"/>
      <c r="L6259"/>
      <c r="M6259" s="2"/>
      <c r="N6259" s="2"/>
      <c r="O6259" s="2"/>
      <c r="P6259" s="2"/>
      <c r="Q6259" s="2"/>
      <c r="R6259" s="2"/>
      <c r="S6259" s="2"/>
      <c r="T6259" s="2"/>
      <c r="U6259" s="2"/>
      <c r="V6259" s="2"/>
    </row>
    <row r="6260" spans="1:22" s="127" customFormat="1" x14ac:dyDescent="0.25">
      <c r="A6260"/>
      <c r="B6260"/>
      <c r="C6260"/>
      <c r="D6260"/>
      <c r="E6260"/>
      <c r="F6260"/>
      <c r="G6260"/>
      <c r="H6260"/>
      <c r="I6260"/>
      <c r="J6260"/>
      <c r="K6260"/>
      <c r="L6260"/>
      <c r="M6260" s="2"/>
      <c r="N6260" s="2"/>
      <c r="O6260" s="2"/>
      <c r="P6260" s="2"/>
      <c r="Q6260" s="2"/>
      <c r="R6260" s="2"/>
      <c r="S6260" s="2"/>
      <c r="T6260" s="2"/>
      <c r="U6260" s="2"/>
      <c r="V6260" s="2"/>
    </row>
    <row r="6261" spans="1:22" s="127" customFormat="1" x14ac:dyDescent="0.25">
      <c r="A6261"/>
      <c r="B6261"/>
      <c r="C6261"/>
      <c r="D6261"/>
      <c r="E6261"/>
      <c r="F6261"/>
      <c r="G6261"/>
      <c r="H6261"/>
      <c r="I6261"/>
      <c r="J6261"/>
      <c r="K6261"/>
      <c r="L6261"/>
      <c r="M6261" s="2"/>
      <c r="N6261" s="2"/>
      <c r="O6261" s="2"/>
      <c r="P6261" s="2"/>
      <c r="Q6261" s="2"/>
      <c r="R6261" s="2"/>
      <c r="S6261" s="2"/>
      <c r="T6261" s="2"/>
      <c r="U6261" s="2"/>
      <c r="V6261" s="2"/>
    </row>
    <row r="6262" spans="1:22" s="127" customFormat="1" x14ac:dyDescent="0.25">
      <c r="A6262"/>
      <c r="B6262"/>
      <c r="C6262"/>
      <c r="D6262"/>
      <c r="E6262"/>
      <c r="F6262"/>
      <c r="G6262"/>
      <c r="H6262"/>
      <c r="I6262"/>
      <c r="J6262"/>
      <c r="K6262"/>
      <c r="L6262"/>
      <c r="M6262" s="2"/>
      <c r="N6262" s="2"/>
      <c r="O6262" s="2"/>
      <c r="P6262" s="2"/>
      <c r="Q6262" s="2"/>
      <c r="R6262" s="2"/>
      <c r="S6262" s="2"/>
      <c r="T6262" s="2"/>
      <c r="U6262" s="2"/>
      <c r="V6262" s="2"/>
    </row>
    <row r="6263" spans="1:22" s="127" customFormat="1" x14ac:dyDescent="0.25">
      <c r="A6263"/>
      <c r="B6263"/>
      <c r="C6263"/>
      <c r="D6263"/>
      <c r="E6263"/>
      <c r="F6263"/>
      <c r="G6263"/>
      <c r="H6263"/>
      <c r="I6263"/>
      <c r="J6263"/>
      <c r="K6263"/>
      <c r="L6263"/>
      <c r="M6263" s="2"/>
      <c r="N6263" s="2"/>
      <c r="O6263" s="2"/>
      <c r="P6263" s="2"/>
      <c r="Q6263" s="2"/>
      <c r="R6263" s="2"/>
      <c r="S6263" s="2"/>
      <c r="T6263" s="2"/>
      <c r="U6263" s="2"/>
      <c r="V6263" s="2"/>
    </row>
    <row r="6264" spans="1:22" s="127" customFormat="1" x14ac:dyDescent="0.25">
      <c r="A6264"/>
      <c r="B6264"/>
      <c r="C6264"/>
      <c r="D6264"/>
      <c r="E6264"/>
      <c r="F6264"/>
      <c r="G6264"/>
      <c r="H6264"/>
      <c r="I6264"/>
      <c r="J6264"/>
      <c r="K6264"/>
      <c r="L6264"/>
      <c r="M6264" s="2"/>
      <c r="N6264" s="2"/>
      <c r="O6264" s="2"/>
      <c r="P6264" s="2"/>
      <c r="Q6264" s="2"/>
      <c r="R6264" s="2"/>
      <c r="S6264" s="2"/>
      <c r="T6264" s="2"/>
      <c r="U6264" s="2"/>
      <c r="V6264" s="2"/>
    </row>
    <row r="6265" spans="1:22" s="127" customFormat="1" x14ac:dyDescent="0.25">
      <c r="A6265"/>
      <c r="B6265"/>
      <c r="C6265"/>
      <c r="D6265"/>
      <c r="E6265"/>
      <c r="F6265"/>
      <c r="G6265"/>
      <c r="H6265"/>
      <c r="I6265"/>
      <c r="J6265"/>
      <c r="K6265"/>
      <c r="L6265"/>
      <c r="M6265" s="2"/>
      <c r="N6265" s="2"/>
      <c r="O6265" s="2"/>
      <c r="P6265" s="2"/>
      <c r="Q6265" s="2"/>
      <c r="R6265" s="2"/>
      <c r="S6265" s="2"/>
      <c r="T6265" s="2"/>
      <c r="U6265" s="2"/>
      <c r="V6265" s="2"/>
    </row>
    <row r="6266" spans="1:22" s="127" customFormat="1" x14ac:dyDescent="0.25">
      <c r="A6266"/>
      <c r="B6266"/>
      <c r="C6266"/>
      <c r="D6266"/>
      <c r="E6266"/>
      <c r="F6266"/>
      <c r="G6266"/>
      <c r="H6266"/>
      <c r="I6266"/>
      <c r="J6266"/>
      <c r="K6266"/>
      <c r="L6266"/>
      <c r="M6266" s="2"/>
      <c r="N6266" s="2"/>
      <c r="O6266" s="2"/>
      <c r="P6266" s="2"/>
      <c r="Q6266" s="2"/>
      <c r="R6266" s="2"/>
      <c r="S6266" s="2"/>
      <c r="T6266" s="2"/>
      <c r="U6266" s="2"/>
      <c r="V6266" s="2"/>
    </row>
    <row r="6267" spans="1:22" s="127" customFormat="1" x14ac:dyDescent="0.25">
      <c r="A6267"/>
      <c r="B6267"/>
      <c r="C6267"/>
      <c r="D6267"/>
      <c r="E6267"/>
      <c r="F6267"/>
      <c r="G6267"/>
      <c r="H6267"/>
      <c r="I6267"/>
      <c r="J6267"/>
      <c r="K6267"/>
      <c r="L6267"/>
      <c r="M6267" s="2"/>
      <c r="N6267" s="2"/>
      <c r="O6267" s="2"/>
      <c r="P6267" s="2"/>
      <c r="Q6267" s="2"/>
      <c r="R6267" s="2"/>
      <c r="S6267" s="2"/>
      <c r="T6267" s="2"/>
      <c r="U6267" s="2"/>
      <c r="V6267" s="2"/>
    </row>
    <row r="6268" spans="1:22" s="127" customFormat="1" x14ac:dyDescent="0.25">
      <c r="A6268"/>
      <c r="B6268"/>
      <c r="C6268"/>
      <c r="D6268"/>
      <c r="E6268"/>
      <c r="F6268"/>
      <c r="G6268"/>
      <c r="H6268"/>
      <c r="I6268"/>
      <c r="J6268"/>
      <c r="K6268"/>
      <c r="L6268"/>
      <c r="M6268" s="2"/>
      <c r="N6268" s="2"/>
      <c r="O6268" s="2"/>
      <c r="P6268" s="2"/>
      <c r="Q6268" s="2"/>
      <c r="R6268" s="2"/>
      <c r="S6268" s="2"/>
      <c r="T6268" s="2"/>
      <c r="U6268" s="2"/>
      <c r="V6268" s="2"/>
    </row>
    <row r="6269" spans="1:22" s="127" customFormat="1" x14ac:dyDescent="0.25">
      <c r="A6269"/>
      <c r="B6269"/>
      <c r="C6269"/>
      <c r="D6269"/>
      <c r="E6269"/>
      <c r="F6269"/>
      <c r="G6269"/>
      <c r="H6269"/>
      <c r="I6269"/>
      <c r="J6269"/>
      <c r="K6269"/>
      <c r="L6269"/>
      <c r="M6269" s="2"/>
      <c r="N6269" s="2"/>
      <c r="O6269" s="2"/>
      <c r="P6269" s="2"/>
      <c r="Q6269" s="2"/>
      <c r="R6269" s="2"/>
      <c r="S6269" s="2"/>
      <c r="T6269" s="2"/>
      <c r="U6269" s="2"/>
      <c r="V6269" s="2"/>
    </row>
    <row r="6270" spans="1:22" s="127" customFormat="1" x14ac:dyDescent="0.25">
      <c r="A6270"/>
      <c r="B6270"/>
      <c r="C6270"/>
      <c r="D6270"/>
      <c r="E6270"/>
      <c r="F6270"/>
      <c r="G6270"/>
      <c r="H6270"/>
      <c r="I6270"/>
      <c r="J6270"/>
      <c r="K6270"/>
      <c r="L6270"/>
      <c r="M6270" s="2"/>
      <c r="N6270" s="2"/>
      <c r="O6270" s="2"/>
      <c r="P6270" s="2"/>
      <c r="Q6270" s="2"/>
      <c r="R6270" s="2"/>
      <c r="S6270" s="2"/>
      <c r="T6270" s="2"/>
      <c r="U6270" s="2"/>
      <c r="V6270" s="2"/>
    </row>
    <row r="6271" spans="1:22" s="127" customFormat="1" x14ac:dyDescent="0.25">
      <c r="A6271"/>
      <c r="B6271"/>
      <c r="C6271"/>
      <c r="D6271"/>
      <c r="E6271"/>
      <c r="F6271"/>
      <c r="G6271"/>
      <c r="H6271"/>
      <c r="I6271"/>
      <c r="J6271"/>
      <c r="K6271"/>
      <c r="L6271"/>
      <c r="M6271" s="2"/>
      <c r="N6271" s="2"/>
      <c r="O6271" s="2"/>
      <c r="P6271" s="2"/>
      <c r="Q6271" s="2"/>
      <c r="R6271" s="2"/>
      <c r="S6271" s="2"/>
      <c r="T6271" s="2"/>
      <c r="U6271" s="2"/>
      <c r="V6271" s="2"/>
    </row>
    <row r="6272" spans="1:22" s="127" customFormat="1" x14ac:dyDescent="0.25">
      <c r="A6272"/>
      <c r="B6272"/>
      <c r="C6272"/>
      <c r="D6272"/>
      <c r="E6272"/>
      <c r="F6272"/>
      <c r="G6272"/>
      <c r="H6272"/>
      <c r="I6272"/>
      <c r="J6272"/>
      <c r="K6272"/>
      <c r="L6272"/>
      <c r="M6272" s="2"/>
      <c r="N6272" s="2"/>
      <c r="O6272" s="2"/>
      <c r="P6272" s="2"/>
      <c r="Q6272" s="2"/>
      <c r="R6272" s="2"/>
      <c r="S6272" s="2"/>
      <c r="T6272" s="2"/>
      <c r="U6272" s="2"/>
      <c r="V6272" s="2"/>
    </row>
    <row r="6273" spans="1:22" s="127" customFormat="1" x14ac:dyDescent="0.25">
      <c r="A6273"/>
      <c r="B6273"/>
      <c r="C6273"/>
      <c r="D6273"/>
      <c r="E6273"/>
      <c r="F6273"/>
      <c r="G6273"/>
      <c r="H6273"/>
      <c r="I6273"/>
      <c r="J6273"/>
      <c r="K6273"/>
      <c r="L6273"/>
      <c r="M6273" s="2"/>
      <c r="N6273" s="2"/>
      <c r="O6273" s="2"/>
      <c r="P6273" s="2"/>
      <c r="Q6273" s="2"/>
      <c r="R6273" s="2"/>
      <c r="S6273" s="2"/>
      <c r="T6273" s="2"/>
      <c r="U6273" s="2"/>
      <c r="V6273" s="2"/>
    </row>
    <row r="6274" spans="1:22" s="127" customFormat="1" x14ac:dyDescent="0.25">
      <c r="A6274"/>
      <c r="B6274"/>
      <c r="C6274"/>
      <c r="D6274"/>
      <c r="E6274"/>
      <c r="F6274"/>
      <c r="G6274"/>
      <c r="H6274"/>
      <c r="I6274"/>
      <c r="J6274"/>
      <c r="K6274"/>
      <c r="L6274"/>
      <c r="M6274" s="2"/>
      <c r="N6274" s="2"/>
      <c r="O6274" s="2"/>
      <c r="P6274" s="2"/>
      <c r="Q6274" s="2"/>
      <c r="R6274" s="2"/>
      <c r="S6274" s="2"/>
      <c r="T6274" s="2"/>
      <c r="U6274" s="2"/>
      <c r="V6274" s="2"/>
    </row>
    <row r="6275" spans="1:22" s="127" customFormat="1" x14ac:dyDescent="0.25">
      <c r="A6275"/>
      <c r="B6275"/>
      <c r="C6275"/>
      <c r="D6275"/>
      <c r="E6275"/>
      <c r="F6275"/>
      <c r="G6275"/>
      <c r="H6275"/>
      <c r="I6275"/>
      <c r="J6275"/>
      <c r="K6275"/>
      <c r="L6275"/>
      <c r="M6275" s="2"/>
      <c r="N6275" s="2"/>
      <c r="O6275" s="2"/>
      <c r="P6275" s="2"/>
      <c r="Q6275" s="2"/>
      <c r="R6275" s="2"/>
      <c r="S6275" s="2"/>
      <c r="T6275" s="2"/>
      <c r="U6275" s="2"/>
      <c r="V6275" s="2"/>
    </row>
    <row r="6276" spans="1:22" s="127" customFormat="1" x14ac:dyDescent="0.25">
      <c r="A6276"/>
      <c r="B6276"/>
      <c r="C6276"/>
      <c r="D6276"/>
      <c r="E6276"/>
      <c r="F6276"/>
      <c r="G6276"/>
      <c r="H6276"/>
      <c r="I6276"/>
      <c r="J6276"/>
      <c r="K6276"/>
      <c r="L6276"/>
      <c r="M6276" s="2"/>
      <c r="N6276" s="2"/>
      <c r="O6276" s="2"/>
      <c r="P6276" s="2"/>
      <c r="Q6276" s="2"/>
      <c r="R6276" s="2"/>
      <c r="S6276" s="2"/>
      <c r="T6276" s="2"/>
      <c r="U6276" s="2"/>
      <c r="V6276" s="2"/>
    </row>
    <row r="6277" spans="1:22" s="127" customFormat="1" x14ac:dyDescent="0.25">
      <c r="A6277"/>
      <c r="B6277"/>
      <c r="C6277"/>
      <c r="D6277"/>
      <c r="E6277"/>
      <c r="F6277"/>
      <c r="G6277"/>
      <c r="H6277"/>
      <c r="I6277"/>
      <c r="J6277"/>
      <c r="K6277"/>
      <c r="L6277"/>
      <c r="M6277" s="2"/>
      <c r="N6277" s="2"/>
      <c r="O6277" s="2"/>
      <c r="P6277" s="2"/>
      <c r="Q6277" s="2"/>
      <c r="R6277" s="2"/>
      <c r="S6277" s="2"/>
      <c r="T6277" s="2"/>
      <c r="U6277" s="2"/>
      <c r="V6277" s="2"/>
    </row>
    <row r="6278" spans="1:22" s="127" customFormat="1" x14ac:dyDescent="0.25">
      <c r="A6278"/>
      <c r="B6278"/>
      <c r="C6278"/>
      <c r="D6278"/>
      <c r="E6278"/>
      <c r="F6278"/>
      <c r="G6278"/>
      <c r="H6278"/>
      <c r="I6278"/>
      <c r="J6278"/>
      <c r="K6278"/>
      <c r="L6278"/>
      <c r="M6278" s="2"/>
      <c r="N6278" s="2"/>
      <c r="O6278" s="2"/>
      <c r="P6278" s="2"/>
      <c r="Q6278" s="2"/>
      <c r="R6278" s="2"/>
      <c r="S6278" s="2"/>
      <c r="T6278" s="2"/>
      <c r="U6278" s="2"/>
      <c r="V6278" s="2"/>
    </row>
    <row r="6279" spans="1:22" s="127" customFormat="1" x14ac:dyDescent="0.25">
      <c r="A6279"/>
      <c r="B6279"/>
      <c r="C6279"/>
      <c r="D6279"/>
      <c r="E6279"/>
      <c r="F6279"/>
      <c r="G6279"/>
      <c r="H6279"/>
      <c r="I6279"/>
      <c r="J6279"/>
      <c r="K6279"/>
      <c r="L6279"/>
      <c r="M6279" s="2"/>
      <c r="N6279" s="2"/>
      <c r="O6279" s="2"/>
      <c r="P6279" s="2"/>
      <c r="Q6279" s="2"/>
      <c r="R6279" s="2"/>
      <c r="S6279" s="2"/>
      <c r="T6279" s="2"/>
      <c r="U6279" s="2"/>
      <c r="V6279" s="2"/>
    </row>
    <row r="6280" spans="1:22" s="127" customFormat="1" x14ac:dyDescent="0.25">
      <c r="A6280"/>
      <c r="B6280"/>
      <c r="C6280"/>
      <c r="D6280"/>
      <c r="E6280"/>
      <c r="F6280"/>
      <c r="G6280"/>
      <c r="H6280"/>
      <c r="I6280"/>
      <c r="J6280"/>
      <c r="K6280"/>
      <c r="L6280"/>
      <c r="M6280" s="2"/>
      <c r="N6280" s="2"/>
      <c r="O6280" s="2"/>
      <c r="P6280" s="2"/>
      <c r="Q6280" s="2"/>
      <c r="R6280" s="2"/>
      <c r="S6280" s="2"/>
      <c r="T6280" s="2"/>
      <c r="U6280" s="2"/>
      <c r="V6280" s="2"/>
    </row>
    <row r="6281" spans="1:22" s="127" customFormat="1" x14ac:dyDescent="0.25">
      <c r="A6281"/>
      <c r="B6281"/>
      <c r="C6281"/>
      <c r="D6281"/>
      <c r="E6281"/>
      <c r="F6281"/>
      <c r="G6281"/>
      <c r="H6281"/>
      <c r="I6281"/>
      <c r="J6281"/>
      <c r="K6281"/>
      <c r="L6281"/>
      <c r="M6281" s="2"/>
      <c r="N6281" s="2"/>
      <c r="O6281" s="2"/>
      <c r="P6281" s="2"/>
      <c r="Q6281" s="2"/>
      <c r="R6281" s="2"/>
      <c r="S6281" s="2"/>
      <c r="T6281" s="2"/>
      <c r="U6281" s="2"/>
      <c r="V6281" s="2"/>
    </row>
    <row r="6282" spans="1:22" s="127" customFormat="1" x14ac:dyDescent="0.25">
      <c r="A6282"/>
      <c r="B6282"/>
      <c r="C6282"/>
      <c r="D6282"/>
      <c r="E6282"/>
      <c r="F6282"/>
      <c r="G6282"/>
      <c r="H6282"/>
      <c r="I6282"/>
      <c r="J6282"/>
      <c r="K6282"/>
      <c r="L6282"/>
      <c r="M6282" s="2"/>
      <c r="N6282" s="2"/>
      <c r="O6282" s="2"/>
      <c r="P6282" s="2"/>
      <c r="Q6282" s="2"/>
      <c r="R6282" s="2"/>
      <c r="S6282" s="2"/>
      <c r="T6282" s="2"/>
      <c r="U6282" s="2"/>
      <c r="V6282" s="2"/>
    </row>
    <row r="6283" spans="1:22" s="127" customFormat="1" x14ac:dyDescent="0.25">
      <c r="A6283"/>
      <c r="B6283"/>
      <c r="C6283"/>
      <c r="D6283"/>
      <c r="E6283"/>
      <c r="F6283"/>
      <c r="G6283"/>
      <c r="H6283"/>
      <c r="I6283"/>
      <c r="J6283"/>
      <c r="K6283"/>
      <c r="L6283"/>
      <c r="M6283" s="2"/>
      <c r="N6283" s="2"/>
      <c r="O6283" s="2"/>
      <c r="P6283" s="2"/>
      <c r="Q6283" s="2"/>
      <c r="R6283" s="2"/>
      <c r="S6283" s="2"/>
      <c r="T6283" s="2"/>
      <c r="U6283" s="2"/>
      <c r="V6283" s="2"/>
    </row>
    <row r="6284" spans="1:22" s="127" customFormat="1" x14ac:dyDescent="0.25">
      <c r="A6284"/>
      <c r="B6284"/>
      <c r="C6284"/>
      <c r="D6284"/>
      <c r="E6284"/>
      <c r="F6284"/>
      <c r="G6284"/>
      <c r="H6284"/>
      <c r="I6284"/>
      <c r="J6284"/>
      <c r="K6284"/>
      <c r="L6284"/>
      <c r="M6284" s="2"/>
      <c r="N6284" s="2"/>
      <c r="O6284" s="2"/>
      <c r="P6284" s="2"/>
      <c r="Q6284" s="2"/>
      <c r="R6284" s="2"/>
      <c r="S6284" s="2"/>
      <c r="T6284" s="2"/>
      <c r="U6284" s="2"/>
      <c r="V6284" s="2"/>
    </row>
    <row r="6285" spans="1:22" s="127" customFormat="1" x14ac:dyDescent="0.25">
      <c r="A6285"/>
      <c r="B6285"/>
      <c r="C6285"/>
      <c r="D6285"/>
      <c r="E6285"/>
      <c r="F6285"/>
      <c r="G6285"/>
      <c r="H6285"/>
      <c r="I6285"/>
      <c r="J6285"/>
      <c r="K6285"/>
      <c r="L6285"/>
      <c r="M6285" s="2"/>
      <c r="N6285" s="2"/>
      <c r="O6285" s="2"/>
      <c r="P6285" s="2"/>
      <c r="Q6285" s="2"/>
      <c r="R6285" s="2"/>
      <c r="S6285" s="2"/>
      <c r="T6285" s="2"/>
      <c r="U6285" s="2"/>
      <c r="V6285" s="2"/>
    </row>
    <row r="6286" spans="1:22" s="127" customFormat="1" x14ac:dyDescent="0.25">
      <c r="A6286"/>
      <c r="B6286"/>
      <c r="C6286"/>
      <c r="D6286"/>
      <c r="E6286"/>
      <c r="F6286"/>
      <c r="G6286"/>
      <c r="H6286"/>
      <c r="I6286"/>
      <c r="J6286"/>
      <c r="K6286"/>
      <c r="L6286"/>
      <c r="M6286" s="2"/>
      <c r="N6286" s="2"/>
      <c r="O6286" s="2"/>
      <c r="P6286" s="2"/>
      <c r="Q6286" s="2"/>
      <c r="R6286" s="2"/>
      <c r="S6286" s="2"/>
      <c r="T6286" s="2"/>
      <c r="U6286" s="2"/>
      <c r="V6286" s="2"/>
    </row>
    <row r="6287" spans="1:22" s="127" customFormat="1" x14ac:dyDescent="0.25">
      <c r="A6287"/>
      <c r="B6287"/>
      <c r="C6287"/>
      <c r="D6287"/>
      <c r="E6287"/>
      <c r="F6287"/>
      <c r="G6287"/>
      <c r="H6287"/>
      <c r="I6287"/>
      <c r="J6287"/>
      <c r="K6287"/>
      <c r="L6287"/>
      <c r="M6287" s="2"/>
      <c r="N6287" s="2"/>
      <c r="O6287" s="2"/>
      <c r="P6287" s="2"/>
      <c r="Q6287" s="2"/>
      <c r="R6287" s="2"/>
      <c r="S6287" s="2"/>
      <c r="T6287" s="2"/>
      <c r="U6287" s="2"/>
      <c r="V6287" s="2"/>
    </row>
    <row r="6288" spans="1:22" s="127" customFormat="1" x14ac:dyDescent="0.25">
      <c r="A6288"/>
      <c r="B6288"/>
      <c r="C6288"/>
      <c r="D6288"/>
      <c r="E6288"/>
      <c r="F6288"/>
      <c r="G6288"/>
      <c r="H6288"/>
      <c r="I6288"/>
      <c r="J6288"/>
      <c r="K6288"/>
      <c r="L6288"/>
      <c r="M6288" s="2"/>
      <c r="N6288" s="2"/>
      <c r="O6288" s="2"/>
      <c r="P6288" s="2"/>
      <c r="Q6288" s="2"/>
      <c r="R6288" s="2"/>
      <c r="S6288" s="2"/>
      <c r="T6288" s="2"/>
      <c r="U6288" s="2"/>
      <c r="V6288" s="2"/>
    </row>
    <row r="6289" spans="1:22" s="127" customFormat="1" x14ac:dyDescent="0.25">
      <c r="A6289"/>
      <c r="B6289"/>
      <c r="C6289"/>
      <c r="D6289"/>
      <c r="E6289"/>
      <c r="F6289"/>
      <c r="G6289"/>
      <c r="H6289"/>
      <c r="I6289"/>
      <c r="J6289"/>
      <c r="K6289"/>
      <c r="L6289"/>
      <c r="M6289" s="2"/>
      <c r="N6289" s="2"/>
      <c r="O6289" s="2"/>
      <c r="P6289" s="2"/>
      <c r="Q6289" s="2"/>
      <c r="R6289" s="2"/>
      <c r="S6289" s="2"/>
      <c r="T6289" s="2"/>
      <c r="U6289" s="2"/>
      <c r="V6289" s="2"/>
    </row>
    <row r="6290" spans="1:22" s="127" customFormat="1" x14ac:dyDescent="0.25">
      <c r="A6290"/>
      <c r="B6290"/>
      <c r="C6290"/>
      <c r="D6290"/>
      <c r="E6290"/>
      <c r="F6290"/>
      <c r="G6290"/>
      <c r="H6290"/>
      <c r="I6290"/>
      <c r="J6290"/>
      <c r="K6290"/>
      <c r="L6290"/>
      <c r="M6290" s="2"/>
      <c r="N6290" s="2"/>
      <c r="O6290" s="2"/>
      <c r="P6290" s="2"/>
      <c r="Q6290" s="2"/>
      <c r="R6290" s="2"/>
      <c r="S6290" s="2"/>
      <c r="T6290" s="2"/>
      <c r="U6290" s="2"/>
      <c r="V6290" s="2"/>
    </row>
    <row r="6291" spans="1:22" s="127" customFormat="1" x14ac:dyDescent="0.25">
      <c r="A6291"/>
      <c r="B6291"/>
      <c r="C6291"/>
      <c r="D6291"/>
      <c r="E6291"/>
      <c r="F6291"/>
      <c r="G6291"/>
      <c r="H6291"/>
      <c r="I6291"/>
      <c r="J6291"/>
      <c r="K6291"/>
      <c r="L6291"/>
      <c r="M6291" s="2"/>
      <c r="N6291" s="2"/>
      <c r="O6291" s="2"/>
      <c r="P6291" s="2"/>
      <c r="Q6291" s="2"/>
      <c r="R6291" s="2"/>
      <c r="S6291" s="2"/>
      <c r="T6291" s="2"/>
      <c r="U6291" s="2"/>
      <c r="V6291" s="2"/>
    </row>
    <row r="6292" spans="1:22" s="127" customFormat="1" x14ac:dyDescent="0.25">
      <c r="A6292"/>
      <c r="B6292"/>
      <c r="C6292"/>
      <c r="D6292"/>
      <c r="E6292"/>
      <c r="F6292"/>
      <c r="G6292"/>
      <c r="H6292"/>
      <c r="I6292"/>
      <c r="J6292"/>
      <c r="K6292"/>
      <c r="L6292"/>
      <c r="M6292" s="2"/>
      <c r="N6292" s="2"/>
      <c r="O6292" s="2"/>
      <c r="P6292" s="2"/>
      <c r="Q6292" s="2"/>
      <c r="R6292" s="2"/>
      <c r="S6292" s="2"/>
      <c r="T6292" s="2"/>
      <c r="U6292" s="2"/>
      <c r="V6292" s="2"/>
    </row>
    <row r="6293" spans="1:22" s="127" customFormat="1" x14ac:dyDescent="0.25">
      <c r="A6293"/>
      <c r="B6293"/>
      <c r="C6293"/>
      <c r="D6293"/>
      <c r="E6293"/>
      <c r="F6293"/>
      <c r="G6293"/>
      <c r="H6293"/>
      <c r="I6293"/>
      <c r="J6293"/>
      <c r="K6293"/>
      <c r="L6293"/>
      <c r="M6293" s="2"/>
      <c r="N6293" s="2"/>
      <c r="O6293" s="2"/>
      <c r="P6293" s="2"/>
      <c r="Q6293" s="2"/>
      <c r="R6293" s="2"/>
      <c r="S6293" s="2"/>
      <c r="T6293" s="2"/>
      <c r="U6293" s="2"/>
      <c r="V6293" s="2"/>
    </row>
    <row r="6294" spans="1:22" s="127" customFormat="1" x14ac:dyDescent="0.25">
      <c r="A6294"/>
      <c r="B6294"/>
      <c r="C6294"/>
      <c r="D6294"/>
      <c r="E6294"/>
      <c r="F6294"/>
      <c r="G6294"/>
      <c r="H6294"/>
      <c r="I6294"/>
      <c r="J6294"/>
      <c r="K6294"/>
      <c r="L6294"/>
      <c r="M6294" s="2"/>
      <c r="N6294" s="2"/>
      <c r="O6294" s="2"/>
      <c r="P6294" s="2"/>
      <c r="Q6294" s="2"/>
      <c r="R6294" s="2"/>
      <c r="S6294" s="2"/>
      <c r="T6294" s="2"/>
      <c r="U6294" s="2"/>
      <c r="V6294" s="2"/>
    </row>
    <row r="6295" spans="1:22" s="127" customFormat="1" x14ac:dyDescent="0.25">
      <c r="A6295"/>
      <c r="B6295"/>
      <c r="C6295"/>
      <c r="D6295"/>
      <c r="E6295"/>
      <c r="F6295"/>
      <c r="G6295"/>
      <c r="H6295"/>
      <c r="I6295"/>
      <c r="J6295"/>
      <c r="K6295"/>
      <c r="L6295"/>
      <c r="M6295" s="2"/>
      <c r="N6295" s="2"/>
      <c r="O6295" s="2"/>
      <c r="P6295" s="2"/>
      <c r="Q6295" s="2"/>
      <c r="R6295" s="2"/>
      <c r="S6295" s="2"/>
      <c r="T6295" s="2"/>
      <c r="U6295" s="2"/>
      <c r="V6295" s="2"/>
    </row>
    <row r="6296" spans="1:22" s="127" customFormat="1" x14ac:dyDescent="0.25">
      <c r="A6296"/>
      <c r="B6296"/>
      <c r="C6296"/>
      <c r="D6296"/>
      <c r="E6296"/>
      <c r="F6296"/>
      <c r="G6296"/>
      <c r="H6296"/>
      <c r="I6296"/>
      <c r="J6296"/>
      <c r="K6296"/>
      <c r="L6296"/>
      <c r="M6296" s="2"/>
      <c r="N6296" s="2"/>
      <c r="O6296" s="2"/>
      <c r="P6296" s="2"/>
      <c r="Q6296" s="2"/>
      <c r="R6296" s="2"/>
      <c r="S6296" s="2"/>
      <c r="T6296" s="2"/>
      <c r="U6296" s="2"/>
      <c r="V6296" s="2"/>
    </row>
    <row r="6297" spans="1:22" s="127" customFormat="1" x14ac:dyDescent="0.25">
      <c r="A6297"/>
      <c r="B6297"/>
      <c r="C6297"/>
      <c r="D6297"/>
      <c r="E6297"/>
      <c r="F6297"/>
      <c r="G6297"/>
      <c r="H6297"/>
      <c r="I6297"/>
      <c r="J6297"/>
      <c r="K6297"/>
      <c r="L6297"/>
      <c r="M6297" s="2"/>
      <c r="N6297" s="2"/>
      <c r="O6297" s="2"/>
      <c r="P6297" s="2"/>
      <c r="Q6297" s="2"/>
      <c r="R6297" s="2"/>
      <c r="S6297" s="2"/>
      <c r="T6297" s="2"/>
      <c r="U6297" s="2"/>
      <c r="V6297" s="2"/>
    </row>
    <row r="6298" spans="1:22" s="127" customFormat="1" x14ac:dyDescent="0.25">
      <c r="A6298"/>
      <c r="B6298"/>
      <c r="C6298"/>
      <c r="D6298"/>
      <c r="E6298"/>
      <c r="F6298"/>
      <c r="G6298"/>
      <c r="H6298"/>
      <c r="I6298"/>
      <c r="J6298"/>
      <c r="K6298"/>
      <c r="L6298"/>
      <c r="M6298" s="2"/>
      <c r="N6298" s="2"/>
      <c r="O6298" s="2"/>
      <c r="P6298" s="2"/>
      <c r="Q6298" s="2"/>
      <c r="R6298" s="2"/>
      <c r="S6298" s="2"/>
      <c r="T6298" s="2"/>
      <c r="U6298" s="2"/>
      <c r="V6298" s="2"/>
    </row>
    <row r="6299" spans="1:22" s="127" customFormat="1" x14ac:dyDescent="0.25">
      <c r="A6299"/>
      <c r="B6299"/>
      <c r="C6299"/>
      <c r="D6299"/>
      <c r="E6299"/>
      <c r="F6299"/>
      <c r="G6299"/>
      <c r="H6299"/>
      <c r="I6299"/>
      <c r="J6299"/>
      <c r="K6299"/>
      <c r="L6299"/>
      <c r="M6299" s="2"/>
      <c r="N6299" s="2"/>
      <c r="O6299" s="2"/>
      <c r="P6299" s="2"/>
      <c r="Q6299" s="2"/>
      <c r="R6299" s="2"/>
      <c r="S6299" s="2"/>
      <c r="T6299" s="2"/>
      <c r="U6299" s="2"/>
      <c r="V6299" s="2"/>
    </row>
    <row r="6300" spans="1:22" s="127" customFormat="1" x14ac:dyDescent="0.25">
      <c r="A6300"/>
      <c r="B6300"/>
      <c r="C6300"/>
      <c r="D6300"/>
      <c r="E6300"/>
      <c r="F6300"/>
      <c r="G6300"/>
      <c r="H6300"/>
      <c r="I6300"/>
      <c r="J6300"/>
      <c r="K6300"/>
      <c r="L6300"/>
      <c r="M6300" s="2"/>
      <c r="N6300" s="2"/>
      <c r="O6300" s="2"/>
      <c r="P6300" s="2"/>
      <c r="Q6300" s="2"/>
      <c r="R6300" s="2"/>
      <c r="S6300" s="2"/>
      <c r="T6300" s="2"/>
      <c r="U6300" s="2"/>
      <c r="V6300" s="2"/>
    </row>
    <row r="6301" spans="1:22" s="127" customFormat="1" x14ac:dyDescent="0.25">
      <c r="A6301"/>
      <c r="B6301"/>
      <c r="C6301"/>
      <c r="D6301"/>
      <c r="E6301"/>
      <c r="F6301"/>
      <c r="G6301"/>
      <c r="H6301"/>
      <c r="I6301"/>
      <c r="J6301"/>
      <c r="K6301"/>
      <c r="L6301"/>
      <c r="M6301" s="2"/>
      <c r="N6301" s="2"/>
      <c r="O6301" s="2"/>
      <c r="P6301" s="2"/>
      <c r="Q6301" s="2"/>
      <c r="R6301" s="2"/>
      <c r="S6301" s="2"/>
      <c r="T6301" s="2"/>
      <c r="U6301" s="2"/>
      <c r="V6301" s="2"/>
    </row>
    <row r="6302" spans="1:22" s="127" customFormat="1" x14ac:dyDescent="0.25">
      <c r="A6302"/>
      <c r="B6302"/>
      <c r="C6302"/>
      <c r="D6302"/>
      <c r="E6302"/>
      <c r="F6302"/>
      <c r="G6302"/>
      <c r="H6302"/>
      <c r="I6302"/>
      <c r="J6302"/>
      <c r="K6302"/>
      <c r="L6302"/>
      <c r="M6302" s="2"/>
      <c r="N6302" s="2"/>
      <c r="O6302" s="2"/>
      <c r="P6302" s="2"/>
      <c r="Q6302" s="2"/>
      <c r="R6302" s="2"/>
      <c r="S6302" s="2"/>
      <c r="T6302" s="2"/>
      <c r="U6302" s="2"/>
      <c r="V6302" s="2"/>
    </row>
    <row r="6303" spans="1:22" s="127" customFormat="1" x14ac:dyDescent="0.25">
      <c r="A6303"/>
      <c r="B6303"/>
      <c r="C6303"/>
      <c r="D6303"/>
      <c r="E6303"/>
      <c r="F6303"/>
      <c r="G6303"/>
      <c r="H6303"/>
      <c r="I6303"/>
      <c r="J6303"/>
      <c r="K6303"/>
      <c r="L6303"/>
      <c r="M6303" s="2"/>
      <c r="N6303" s="2"/>
      <c r="O6303" s="2"/>
      <c r="P6303" s="2"/>
      <c r="Q6303" s="2"/>
      <c r="R6303" s="2"/>
      <c r="S6303" s="2"/>
      <c r="T6303" s="2"/>
      <c r="U6303" s="2"/>
      <c r="V6303" s="2"/>
    </row>
    <row r="6304" spans="1:22" s="127" customFormat="1" x14ac:dyDescent="0.25">
      <c r="A6304"/>
      <c r="B6304"/>
      <c r="C6304"/>
      <c r="D6304"/>
      <c r="E6304"/>
      <c r="F6304"/>
      <c r="G6304"/>
      <c r="H6304"/>
      <c r="I6304"/>
      <c r="J6304"/>
      <c r="K6304"/>
      <c r="L6304"/>
      <c r="M6304" s="2"/>
      <c r="N6304" s="2"/>
      <c r="O6304" s="2"/>
      <c r="P6304" s="2"/>
      <c r="Q6304" s="2"/>
      <c r="R6304" s="2"/>
      <c r="S6304" s="2"/>
      <c r="T6304" s="2"/>
      <c r="U6304" s="2"/>
      <c r="V6304" s="2"/>
    </row>
    <row r="6305" spans="1:22" s="127" customFormat="1" x14ac:dyDescent="0.25">
      <c r="A6305"/>
      <c r="B6305"/>
      <c r="C6305"/>
      <c r="D6305"/>
      <c r="E6305"/>
      <c r="F6305"/>
      <c r="G6305"/>
      <c r="H6305"/>
      <c r="I6305"/>
      <c r="J6305"/>
      <c r="K6305"/>
      <c r="L6305"/>
      <c r="M6305" s="2"/>
      <c r="N6305" s="2"/>
      <c r="O6305" s="2"/>
      <c r="P6305" s="2"/>
      <c r="Q6305" s="2"/>
      <c r="R6305" s="2"/>
      <c r="S6305" s="2"/>
      <c r="T6305" s="2"/>
      <c r="U6305" s="2"/>
      <c r="V6305" s="2"/>
    </row>
    <row r="6306" spans="1:22" s="127" customFormat="1" x14ac:dyDescent="0.25">
      <c r="A6306"/>
      <c r="B6306"/>
      <c r="C6306"/>
      <c r="D6306"/>
      <c r="E6306"/>
      <c r="F6306"/>
      <c r="G6306"/>
      <c r="H6306"/>
      <c r="I6306"/>
      <c r="J6306"/>
      <c r="K6306"/>
      <c r="L6306"/>
      <c r="M6306" s="2"/>
      <c r="N6306" s="2"/>
      <c r="O6306" s="2"/>
      <c r="P6306" s="2"/>
      <c r="Q6306" s="2"/>
      <c r="R6306" s="2"/>
      <c r="S6306" s="2"/>
      <c r="T6306" s="2"/>
      <c r="U6306" s="2"/>
      <c r="V6306" s="2"/>
    </row>
    <row r="6307" spans="1:22" s="127" customFormat="1" x14ac:dyDescent="0.25">
      <c r="A6307"/>
      <c r="B6307"/>
      <c r="C6307"/>
      <c r="D6307"/>
      <c r="E6307"/>
      <c r="F6307"/>
      <c r="G6307"/>
      <c r="H6307"/>
      <c r="I6307"/>
      <c r="J6307"/>
      <c r="K6307"/>
      <c r="L6307"/>
      <c r="M6307" s="2"/>
      <c r="N6307" s="2"/>
      <c r="O6307" s="2"/>
      <c r="P6307" s="2"/>
      <c r="Q6307" s="2"/>
      <c r="R6307" s="2"/>
      <c r="S6307" s="2"/>
      <c r="T6307" s="2"/>
      <c r="U6307" s="2"/>
      <c r="V6307" s="2"/>
    </row>
    <row r="6308" spans="1:22" s="127" customFormat="1" x14ac:dyDescent="0.25">
      <c r="A6308"/>
      <c r="B6308"/>
      <c r="C6308"/>
      <c r="D6308"/>
      <c r="E6308"/>
      <c r="F6308"/>
      <c r="G6308"/>
      <c r="H6308"/>
      <c r="I6308"/>
      <c r="J6308"/>
      <c r="K6308"/>
      <c r="L6308"/>
      <c r="M6308" s="2"/>
      <c r="N6308" s="2"/>
      <c r="O6308" s="2"/>
      <c r="P6308" s="2"/>
      <c r="Q6308" s="2"/>
      <c r="R6308" s="2"/>
      <c r="S6308" s="2"/>
      <c r="T6308" s="2"/>
      <c r="U6308" s="2"/>
      <c r="V6308" s="2"/>
    </row>
    <row r="6309" spans="1:22" s="127" customFormat="1" x14ac:dyDescent="0.25">
      <c r="A6309"/>
      <c r="B6309"/>
      <c r="C6309"/>
      <c r="D6309"/>
      <c r="E6309"/>
      <c r="F6309"/>
      <c r="G6309"/>
      <c r="H6309"/>
      <c r="I6309"/>
      <c r="J6309"/>
      <c r="K6309"/>
      <c r="L6309"/>
      <c r="M6309" s="2"/>
      <c r="N6309" s="2"/>
      <c r="O6309" s="2"/>
      <c r="P6309" s="2"/>
      <c r="Q6309" s="2"/>
      <c r="R6309" s="2"/>
      <c r="S6309" s="2"/>
      <c r="T6309" s="2"/>
      <c r="U6309" s="2"/>
      <c r="V6309" s="2"/>
    </row>
    <row r="6310" spans="1:22" s="127" customFormat="1" x14ac:dyDescent="0.25">
      <c r="A6310"/>
      <c r="B6310"/>
      <c r="C6310"/>
      <c r="D6310"/>
      <c r="E6310"/>
      <c r="F6310"/>
      <c r="G6310"/>
      <c r="H6310"/>
      <c r="I6310"/>
      <c r="J6310"/>
      <c r="K6310"/>
      <c r="L6310"/>
      <c r="M6310" s="2"/>
      <c r="N6310" s="2"/>
      <c r="O6310" s="2"/>
      <c r="P6310" s="2"/>
      <c r="Q6310" s="2"/>
      <c r="R6310" s="2"/>
      <c r="S6310" s="2"/>
      <c r="T6310" s="2"/>
      <c r="U6310" s="2"/>
      <c r="V6310" s="2"/>
    </row>
    <row r="6311" spans="1:22" s="127" customFormat="1" x14ac:dyDescent="0.25">
      <c r="A6311"/>
      <c r="B6311"/>
      <c r="C6311"/>
      <c r="D6311"/>
      <c r="E6311"/>
      <c r="F6311"/>
      <c r="G6311"/>
      <c r="H6311"/>
      <c r="I6311"/>
      <c r="J6311"/>
      <c r="K6311"/>
      <c r="L6311"/>
      <c r="M6311" s="2"/>
      <c r="N6311" s="2"/>
      <c r="O6311" s="2"/>
      <c r="P6311" s="2"/>
      <c r="Q6311" s="2"/>
      <c r="R6311" s="2"/>
      <c r="S6311" s="2"/>
      <c r="T6311" s="2"/>
      <c r="U6311" s="2"/>
      <c r="V6311" s="2"/>
    </row>
    <row r="6312" spans="1:22" s="127" customFormat="1" x14ac:dyDescent="0.25">
      <c r="A6312"/>
      <c r="B6312"/>
      <c r="C6312"/>
      <c r="D6312"/>
      <c r="E6312"/>
      <c r="F6312"/>
      <c r="G6312"/>
      <c r="H6312"/>
      <c r="I6312"/>
      <c r="J6312"/>
      <c r="K6312"/>
      <c r="L6312"/>
      <c r="M6312" s="2"/>
      <c r="N6312" s="2"/>
      <c r="O6312" s="2"/>
      <c r="P6312" s="2"/>
      <c r="Q6312" s="2"/>
      <c r="R6312" s="2"/>
      <c r="S6312" s="2"/>
      <c r="T6312" s="2"/>
      <c r="U6312" s="2"/>
      <c r="V6312" s="2"/>
    </row>
    <row r="6313" spans="1:22" s="127" customFormat="1" x14ac:dyDescent="0.25">
      <c r="A6313"/>
      <c r="B6313"/>
      <c r="C6313"/>
      <c r="D6313"/>
      <c r="E6313"/>
      <c r="F6313"/>
      <c r="G6313"/>
      <c r="H6313"/>
      <c r="I6313"/>
      <c r="J6313"/>
      <c r="K6313"/>
      <c r="L6313"/>
      <c r="M6313" s="2"/>
      <c r="N6313" s="2"/>
      <c r="O6313" s="2"/>
      <c r="P6313" s="2"/>
      <c r="Q6313" s="2"/>
      <c r="R6313" s="2"/>
      <c r="S6313" s="2"/>
      <c r="T6313" s="2"/>
      <c r="U6313" s="2"/>
      <c r="V6313" s="2"/>
    </row>
    <row r="6314" spans="1:22" s="127" customFormat="1" x14ac:dyDescent="0.25">
      <c r="A6314"/>
      <c r="B6314"/>
      <c r="C6314"/>
      <c r="D6314"/>
      <c r="E6314"/>
      <c r="F6314"/>
      <c r="G6314"/>
      <c r="H6314"/>
      <c r="I6314"/>
      <c r="J6314"/>
      <c r="K6314"/>
      <c r="L6314"/>
      <c r="M6314" s="2"/>
      <c r="N6314" s="2"/>
      <c r="O6314" s="2"/>
      <c r="P6314" s="2"/>
      <c r="Q6314" s="2"/>
      <c r="R6314" s="2"/>
      <c r="S6314" s="2"/>
      <c r="T6314" s="2"/>
      <c r="U6314" s="2"/>
      <c r="V6314" s="2"/>
    </row>
    <row r="6315" spans="1:22" s="127" customFormat="1" x14ac:dyDescent="0.25">
      <c r="A6315"/>
      <c r="B6315"/>
      <c r="C6315"/>
      <c r="D6315"/>
      <c r="E6315"/>
      <c r="F6315"/>
      <c r="G6315"/>
      <c r="H6315"/>
      <c r="I6315"/>
      <c r="J6315"/>
      <c r="K6315"/>
      <c r="L6315"/>
      <c r="M6315" s="2"/>
      <c r="N6315" s="2"/>
      <c r="O6315" s="2"/>
      <c r="P6315" s="2"/>
      <c r="Q6315" s="2"/>
      <c r="R6315" s="2"/>
      <c r="S6315" s="2"/>
      <c r="T6315" s="2"/>
      <c r="U6315" s="2"/>
      <c r="V6315" s="2"/>
    </row>
    <row r="6316" spans="1:22" s="127" customFormat="1" x14ac:dyDescent="0.25">
      <c r="A6316"/>
      <c r="B6316"/>
      <c r="C6316"/>
      <c r="D6316"/>
      <c r="E6316"/>
      <c r="F6316"/>
      <c r="G6316"/>
      <c r="H6316"/>
      <c r="I6316"/>
      <c r="J6316"/>
      <c r="K6316"/>
      <c r="L6316"/>
      <c r="M6316" s="2"/>
      <c r="N6316" s="2"/>
      <c r="O6316" s="2"/>
      <c r="P6316" s="2"/>
      <c r="Q6316" s="2"/>
      <c r="R6316" s="2"/>
      <c r="S6316" s="2"/>
      <c r="T6316" s="2"/>
      <c r="U6316" s="2"/>
      <c r="V6316" s="2"/>
    </row>
    <row r="6317" spans="1:22" s="127" customFormat="1" x14ac:dyDescent="0.25">
      <c r="A6317"/>
      <c r="B6317"/>
      <c r="C6317"/>
      <c r="D6317"/>
      <c r="E6317"/>
      <c r="F6317"/>
      <c r="G6317"/>
      <c r="H6317"/>
      <c r="I6317"/>
      <c r="J6317"/>
      <c r="K6317"/>
      <c r="L6317"/>
      <c r="M6317" s="2"/>
      <c r="N6317" s="2"/>
      <c r="O6317" s="2"/>
      <c r="P6317" s="2"/>
      <c r="Q6317" s="2"/>
      <c r="R6317" s="2"/>
      <c r="S6317" s="2"/>
      <c r="T6317" s="2"/>
      <c r="U6317" s="2"/>
      <c r="V6317" s="2"/>
    </row>
    <row r="6318" spans="1:22" s="127" customFormat="1" x14ac:dyDescent="0.25">
      <c r="A6318"/>
      <c r="B6318"/>
      <c r="C6318"/>
      <c r="D6318"/>
      <c r="E6318"/>
      <c r="F6318"/>
      <c r="G6318"/>
      <c r="H6318"/>
      <c r="I6318"/>
      <c r="J6318"/>
      <c r="K6318"/>
      <c r="L6318"/>
      <c r="M6318" s="2"/>
      <c r="N6318" s="2"/>
      <c r="O6318" s="2"/>
      <c r="P6318" s="2"/>
      <c r="Q6318" s="2"/>
      <c r="R6318" s="2"/>
      <c r="S6318" s="2"/>
      <c r="T6318" s="2"/>
      <c r="U6318" s="2"/>
      <c r="V6318" s="2"/>
    </row>
    <row r="6319" spans="1:22" s="127" customFormat="1" x14ac:dyDescent="0.25">
      <c r="A6319"/>
      <c r="B6319"/>
      <c r="C6319"/>
      <c r="D6319"/>
      <c r="E6319"/>
      <c r="F6319"/>
      <c r="G6319"/>
      <c r="H6319"/>
      <c r="I6319"/>
      <c r="J6319"/>
      <c r="K6319"/>
      <c r="L6319"/>
      <c r="M6319" s="2"/>
      <c r="N6319" s="2"/>
      <c r="O6319" s="2"/>
      <c r="P6319" s="2"/>
      <c r="Q6319" s="2"/>
      <c r="R6319" s="2"/>
      <c r="S6319" s="2"/>
      <c r="T6319" s="2"/>
      <c r="U6319" s="2"/>
      <c r="V6319" s="2"/>
    </row>
    <row r="6320" spans="1:22" s="127" customFormat="1" x14ac:dyDescent="0.25">
      <c r="A6320"/>
      <c r="B6320"/>
      <c r="C6320"/>
      <c r="D6320"/>
      <c r="E6320"/>
      <c r="F6320"/>
      <c r="G6320"/>
      <c r="H6320"/>
      <c r="I6320"/>
      <c r="J6320"/>
      <c r="K6320"/>
      <c r="L6320"/>
      <c r="M6320" s="2"/>
      <c r="N6320" s="2"/>
      <c r="O6320" s="2"/>
      <c r="P6320" s="2"/>
      <c r="Q6320" s="2"/>
      <c r="R6320" s="2"/>
      <c r="S6320" s="2"/>
      <c r="T6320" s="2"/>
      <c r="U6320" s="2"/>
      <c r="V6320" s="2"/>
    </row>
    <row r="6321" spans="1:22" s="127" customFormat="1" x14ac:dyDescent="0.25">
      <c r="A6321"/>
      <c r="B6321"/>
      <c r="C6321"/>
      <c r="D6321"/>
      <c r="E6321"/>
      <c r="F6321"/>
      <c r="G6321"/>
      <c r="H6321"/>
      <c r="I6321"/>
      <c r="J6321"/>
      <c r="K6321"/>
      <c r="L6321"/>
      <c r="M6321" s="2"/>
      <c r="N6321" s="2"/>
      <c r="O6321" s="2"/>
      <c r="P6321" s="2"/>
      <c r="Q6321" s="2"/>
      <c r="R6321" s="2"/>
      <c r="S6321" s="2"/>
      <c r="T6321" s="2"/>
      <c r="U6321" s="2"/>
      <c r="V6321" s="2"/>
    </row>
    <row r="6322" spans="1:22" s="127" customFormat="1" x14ac:dyDescent="0.25">
      <c r="A6322"/>
      <c r="B6322"/>
      <c r="C6322"/>
      <c r="D6322"/>
      <c r="E6322"/>
      <c r="F6322"/>
      <c r="G6322"/>
      <c r="H6322"/>
      <c r="I6322"/>
      <c r="J6322"/>
      <c r="K6322"/>
      <c r="L6322"/>
      <c r="M6322" s="2"/>
      <c r="N6322" s="2"/>
      <c r="O6322" s="2"/>
      <c r="P6322" s="2"/>
      <c r="Q6322" s="2"/>
      <c r="R6322" s="2"/>
      <c r="S6322" s="2"/>
      <c r="T6322" s="2"/>
      <c r="U6322" s="2"/>
      <c r="V6322" s="2"/>
    </row>
    <row r="6323" spans="1:22" s="127" customFormat="1" x14ac:dyDescent="0.25">
      <c r="A6323"/>
      <c r="B6323"/>
      <c r="C6323"/>
      <c r="D6323"/>
      <c r="E6323"/>
      <c r="F6323"/>
      <c r="G6323"/>
      <c r="H6323"/>
      <c r="I6323"/>
      <c r="J6323"/>
      <c r="K6323"/>
      <c r="L6323"/>
      <c r="M6323" s="2"/>
      <c r="N6323" s="2"/>
      <c r="O6323" s="2"/>
      <c r="P6323" s="2"/>
      <c r="Q6323" s="2"/>
      <c r="R6323" s="2"/>
      <c r="S6323" s="2"/>
      <c r="T6323" s="2"/>
      <c r="U6323" s="2"/>
      <c r="V6323" s="2"/>
    </row>
    <row r="6324" spans="1:22" s="127" customFormat="1" x14ac:dyDescent="0.25">
      <c r="A6324"/>
      <c r="B6324"/>
      <c r="C6324"/>
      <c r="D6324"/>
      <c r="E6324"/>
      <c r="F6324"/>
      <c r="G6324"/>
      <c r="H6324"/>
      <c r="I6324"/>
      <c r="J6324"/>
      <c r="K6324"/>
      <c r="L6324"/>
      <c r="M6324" s="2"/>
      <c r="N6324" s="2"/>
      <c r="O6324" s="2"/>
      <c r="P6324" s="2"/>
      <c r="Q6324" s="2"/>
      <c r="R6324" s="2"/>
      <c r="S6324" s="2"/>
      <c r="T6324" s="2"/>
      <c r="U6324" s="2"/>
      <c r="V6324" s="2"/>
    </row>
    <row r="6325" spans="1:22" s="127" customFormat="1" x14ac:dyDescent="0.25">
      <c r="A6325"/>
      <c r="B6325"/>
      <c r="C6325"/>
      <c r="D6325"/>
      <c r="E6325"/>
      <c r="F6325"/>
      <c r="G6325"/>
      <c r="H6325"/>
      <c r="I6325"/>
      <c r="J6325"/>
      <c r="K6325"/>
      <c r="L6325"/>
      <c r="M6325" s="2"/>
      <c r="N6325" s="2"/>
      <c r="O6325" s="2"/>
      <c r="P6325" s="2"/>
      <c r="Q6325" s="2"/>
      <c r="R6325" s="2"/>
      <c r="S6325" s="2"/>
      <c r="T6325" s="2"/>
      <c r="U6325" s="2"/>
      <c r="V6325" s="2"/>
    </row>
    <row r="6326" spans="1:22" s="127" customFormat="1" x14ac:dyDescent="0.25">
      <c r="A6326"/>
      <c r="B6326"/>
      <c r="C6326"/>
      <c r="D6326"/>
      <c r="E6326"/>
      <c r="F6326"/>
      <c r="G6326"/>
      <c r="H6326"/>
      <c r="I6326"/>
      <c r="J6326"/>
      <c r="K6326"/>
      <c r="L6326"/>
      <c r="M6326" s="2"/>
      <c r="N6326" s="2"/>
      <c r="O6326" s="2"/>
      <c r="P6326" s="2"/>
      <c r="Q6326" s="2"/>
      <c r="R6326" s="2"/>
      <c r="S6326" s="2"/>
      <c r="T6326" s="2"/>
      <c r="U6326" s="2"/>
      <c r="V6326" s="2"/>
    </row>
    <row r="6327" spans="1:22" s="127" customFormat="1" x14ac:dyDescent="0.25">
      <c r="A6327"/>
      <c r="B6327"/>
      <c r="C6327"/>
      <c r="D6327"/>
      <c r="E6327"/>
      <c r="F6327"/>
      <c r="G6327"/>
      <c r="H6327"/>
      <c r="I6327"/>
      <c r="J6327"/>
      <c r="K6327"/>
      <c r="L6327"/>
      <c r="M6327" s="2"/>
      <c r="N6327" s="2"/>
      <c r="O6327" s="2"/>
      <c r="P6327" s="2"/>
      <c r="Q6327" s="2"/>
      <c r="R6327" s="2"/>
      <c r="S6327" s="2"/>
      <c r="T6327" s="2"/>
      <c r="U6327" s="2"/>
      <c r="V6327" s="2"/>
    </row>
    <row r="6328" spans="1:22" s="127" customFormat="1" x14ac:dyDescent="0.25">
      <c r="A6328"/>
      <c r="B6328"/>
      <c r="C6328"/>
      <c r="D6328"/>
      <c r="E6328"/>
      <c r="F6328"/>
      <c r="G6328"/>
      <c r="H6328"/>
      <c r="I6328"/>
      <c r="J6328"/>
      <c r="K6328"/>
      <c r="L6328"/>
      <c r="M6328" s="2"/>
      <c r="N6328" s="2"/>
      <c r="O6328" s="2"/>
      <c r="P6328" s="2"/>
      <c r="Q6328" s="2"/>
      <c r="R6328" s="2"/>
      <c r="S6328" s="2"/>
      <c r="T6328" s="2"/>
      <c r="U6328" s="2"/>
      <c r="V6328" s="2"/>
    </row>
    <row r="6329" spans="1:22" s="127" customFormat="1" x14ac:dyDescent="0.25">
      <c r="A6329"/>
      <c r="B6329"/>
      <c r="C6329"/>
      <c r="D6329"/>
      <c r="E6329"/>
      <c r="F6329"/>
      <c r="G6329"/>
      <c r="H6329"/>
      <c r="I6329"/>
      <c r="J6329"/>
      <c r="K6329"/>
      <c r="L6329"/>
      <c r="M6329" s="2"/>
      <c r="N6329" s="2"/>
      <c r="O6329" s="2"/>
      <c r="P6329" s="2"/>
      <c r="Q6329" s="2"/>
      <c r="R6329" s="2"/>
      <c r="S6329" s="2"/>
      <c r="T6329" s="2"/>
      <c r="U6329" s="2"/>
      <c r="V6329" s="2"/>
    </row>
    <row r="6330" spans="1:22" s="127" customFormat="1" x14ac:dyDescent="0.25">
      <c r="A6330"/>
      <c r="B6330"/>
      <c r="C6330"/>
      <c r="D6330"/>
      <c r="E6330"/>
      <c r="F6330"/>
      <c r="G6330"/>
      <c r="H6330"/>
      <c r="I6330"/>
      <c r="J6330"/>
      <c r="K6330"/>
      <c r="L6330"/>
      <c r="M6330" s="2"/>
      <c r="N6330" s="2"/>
      <c r="O6330" s="2"/>
      <c r="P6330" s="2"/>
      <c r="Q6330" s="2"/>
      <c r="R6330" s="2"/>
      <c r="S6330" s="2"/>
      <c r="T6330" s="2"/>
      <c r="U6330" s="2"/>
      <c r="V6330" s="2"/>
    </row>
    <row r="6331" spans="1:22" s="127" customFormat="1" x14ac:dyDescent="0.25">
      <c r="A6331"/>
      <c r="B6331"/>
      <c r="C6331"/>
      <c r="D6331"/>
      <c r="E6331"/>
      <c r="F6331"/>
      <c r="G6331"/>
      <c r="H6331"/>
      <c r="I6331"/>
      <c r="J6331"/>
      <c r="K6331"/>
      <c r="L6331"/>
      <c r="M6331" s="2"/>
      <c r="N6331" s="2"/>
      <c r="O6331" s="2"/>
      <c r="P6331" s="2"/>
      <c r="Q6331" s="2"/>
      <c r="R6331" s="2"/>
      <c r="S6331" s="2"/>
      <c r="T6331" s="2"/>
      <c r="U6331" s="2"/>
      <c r="V6331" s="2"/>
    </row>
    <row r="6332" spans="1:22" s="127" customFormat="1" x14ac:dyDescent="0.25">
      <c r="A6332"/>
      <c r="B6332"/>
      <c r="C6332"/>
      <c r="D6332"/>
      <c r="E6332"/>
      <c r="F6332"/>
      <c r="G6332"/>
      <c r="H6332"/>
      <c r="I6332"/>
      <c r="J6332"/>
      <c r="K6332"/>
      <c r="L6332"/>
      <c r="M6332" s="2"/>
      <c r="N6332" s="2"/>
      <c r="O6332" s="2"/>
      <c r="P6332" s="2"/>
      <c r="Q6332" s="2"/>
      <c r="R6332" s="2"/>
      <c r="S6332" s="2"/>
      <c r="T6332" s="2"/>
      <c r="U6332" s="2"/>
      <c r="V6332" s="2"/>
    </row>
    <row r="6333" spans="1:22" s="127" customFormat="1" x14ac:dyDescent="0.25">
      <c r="A6333"/>
      <c r="B6333"/>
      <c r="C6333"/>
      <c r="D6333"/>
      <c r="E6333"/>
      <c r="F6333"/>
      <c r="G6333"/>
      <c r="H6333"/>
      <c r="I6333"/>
      <c r="J6333"/>
      <c r="K6333"/>
      <c r="L6333"/>
      <c r="M6333" s="2"/>
      <c r="N6333" s="2"/>
      <c r="O6333" s="2"/>
      <c r="P6333" s="2"/>
      <c r="Q6333" s="2"/>
      <c r="R6333" s="2"/>
      <c r="S6333" s="2"/>
      <c r="T6333" s="2"/>
      <c r="U6333" s="2"/>
      <c r="V6333" s="2"/>
    </row>
    <row r="6334" spans="1:22" s="127" customFormat="1" x14ac:dyDescent="0.25">
      <c r="A6334"/>
      <c r="B6334"/>
      <c r="C6334"/>
      <c r="D6334"/>
      <c r="E6334"/>
      <c r="F6334"/>
      <c r="G6334"/>
      <c r="H6334"/>
      <c r="I6334"/>
      <c r="J6334"/>
      <c r="K6334"/>
      <c r="L6334"/>
      <c r="M6334" s="2"/>
      <c r="N6334" s="2"/>
      <c r="O6334" s="2"/>
      <c r="P6334" s="2"/>
      <c r="Q6334" s="2"/>
      <c r="R6334" s="2"/>
      <c r="S6334" s="2"/>
      <c r="T6334" s="2"/>
      <c r="U6334" s="2"/>
      <c r="V6334" s="2"/>
    </row>
    <row r="6335" spans="1:22" s="127" customFormat="1" x14ac:dyDescent="0.25">
      <c r="A6335"/>
      <c r="B6335"/>
      <c r="C6335"/>
      <c r="D6335"/>
      <c r="E6335"/>
      <c r="F6335"/>
      <c r="G6335"/>
      <c r="H6335"/>
      <c r="I6335"/>
      <c r="J6335"/>
      <c r="K6335"/>
      <c r="L6335"/>
      <c r="M6335" s="2"/>
      <c r="N6335" s="2"/>
      <c r="O6335" s="2"/>
      <c r="P6335" s="2"/>
      <c r="Q6335" s="2"/>
      <c r="R6335" s="2"/>
      <c r="S6335" s="2"/>
      <c r="T6335" s="2"/>
      <c r="U6335" s="2"/>
      <c r="V6335" s="2"/>
    </row>
    <row r="6336" spans="1:22" s="127" customFormat="1" x14ac:dyDescent="0.25">
      <c r="A6336"/>
      <c r="B6336"/>
      <c r="C6336"/>
      <c r="D6336"/>
      <c r="E6336"/>
      <c r="F6336"/>
      <c r="G6336"/>
      <c r="H6336"/>
      <c r="I6336"/>
      <c r="J6336"/>
      <c r="K6336"/>
      <c r="L6336"/>
      <c r="M6336" s="2"/>
      <c r="N6336" s="2"/>
      <c r="O6336" s="2"/>
      <c r="P6336" s="2"/>
      <c r="Q6336" s="2"/>
      <c r="R6336" s="2"/>
      <c r="S6336" s="2"/>
      <c r="T6336" s="2"/>
      <c r="U6336" s="2"/>
      <c r="V6336" s="2"/>
    </row>
    <row r="6337" spans="1:22" s="127" customFormat="1" x14ac:dyDescent="0.25">
      <c r="A6337"/>
      <c r="B6337"/>
      <c r="C6337"/>
      <c r="D6337"/>
      <c r="E6337"/>
      <c r="F6337"/>
      <c r="G6337"/>
      <c r="H6337"/>
      <c r="I6337"/>
      <c r="J6337"/>
      <c r="K6337"/>
      <c r="L6337"/>
      <c r="M6337" s="2"/>
      <c r="N6337" s="2"/>
      <c r="O6337" s="2"/>
      <c r="P6337" s="2"/>
      <c r="Q6337" s="2"/>
      <c r="R6337" s="2"/>
      <c r="S6337" s="2"/>
      <c r="T6337" s="2"/>
      <c r="U6337" s="2"/>
      <c r="V6337" s="2"/>
    </row>
    <row r="6338" spans="1:22" s="127" customFormat="1" x14ac:dyDescent="0.25">
      <c r="A6338"/>
      <c r="B6338"/>
      <c r="C6338"/>
      <c r="D6338"/>
      <c r="E6338"/>
      <c r="F6338"/>
      <c r="G6338"/>
      <c r="H6338"/>
      <c r="I6338"/>
      <c r="J6338"/>
      <c r="K6338"/>
      <c r="L6338"/>
      <c r="M6338" s="2"/>
      <c r="N6338" s="2"/>
      <c r="O6338" s="2"/>
      <c r="P6338" s="2"/>
      <c r="Q6338" s="2"/>
      <c r="R6338" s="2"/>
      <c r="S6338" s="2"/>
      <c r="T6338" s="2"/>
      <c r="U6338" s="2"/>
      <c r="V6338" s="2"/>
    </row>
    <row r="6339" spans="1:22" s="127" customFormat="1" x14ac:dyDescent="0.25">
      <c r="A6339"/>
      <c r="B6339"/>
      <c r="C6339"/>
      <c r="D6339"/>
      <c r="E6339"/>
      <c r="F6339"/>
      <c r="G6339"/>
      <c r="H6339"/>
      <c r="I6339"/>
      <c r="J6339"/>
      <c r="K6339"/>
      <c r="L6339"/>
      <c r="M6339" s="2"/>
      <c r="N6339" s="2"/>
      <c r="O6339" s="2"/>
      <c r="P6339" s="2"/>
      <c r="Q6339" s="2"/>
      <c r="R6339" s="2"/>
      <c r="S6339" s="2"/>
      <c r="T6339" s="2"/>
      <c r="U6339" s="2"/>
      <c r="V6339" s="2"/>
    </row>
    <row r="6340" spans="1:22" s="127" customFormat="1" x14ac:dyDescent="0.25">
      <c r="A6340"/>
      <c r="B6340"/>
      <c r="C6340"/>
      <c r="D6340"/>
      <c r="E6340"/>
      <c r="F6340"/>
      <c r="G6340"/>
      <c r="H6340"/>
      <c r="I6340"/>
      <c r="J6340"/>
      <c r="K6340"/>
      <c r="L6340"/>
      <c r="M6340" s="2"/>
      <c r="N6340" s="2"/>
      <c r="O6340" s="2"/>
      <c r="P6340" s="2"/>
      <c r="Q6340" s="2"/>
      <c r="R6340" s="2"/>
      <c r="S6340" s="2"/>
      <c r="T6340" s="2"/>
      <c r="U6340" s="2"/>
      <c r="V6340" s="2"/>
    </row>
    <row r="6341" spans="1:22" s="127" customFormat="1" x14ac:dyDescent="0.25">
      <c r="A6341"/>
      <c r="B6341"/>
      <c r="C6341"/>
      <c r="D6341"/>
      <c r="E6341"/>
      <c r="F6341"/>
      <c r="G6341"/>
      <c r="H6341"/>
      <c r="I6341"/>
      <c r="J6341"/>
      <c r="K6341"/>
      <c r="L6341"/>
      <c r="M6341" s="2"/>
      <c r="N6341" s="2"/>
      <c r="O6341" s="2"/>
      <c r="P6341" s="2"/>
      <c r="Q6341" s="2"/>
      <c r="R6341" s="2"/>
      <c r="S6341" s="2"/>
      <c r="T6341" s="2"/>
      <c r="U6341" s="2"/>
      <c r="V6341" s="2"/>
    </row>
    <row r="6342" spans="1:22" s="127" customFormat="1" x14ac:dyDescent="0.25">
      <c r="A6342"/>
      <c r="B6342"/>
      <c r="C6342"/>
      <c r="D6342"/>
      <c r="E6342"/>
      <c r="F6342"/>
      <c r="G6342"/>
      <c r="H6342"/>
      <c r="I6342"/>
      <c r="J6342"/>
      <c r="K6342"/>
      <c r="L6342"/>
      <c r="M6342" s="2"/>
      <c r="N6342" s="2"/>
      <c r="O6342" s="2"/>
      <c r="P6342" s="2"/>
      <c r="Q6342" s="2"/>
      <c r="R6342" s="2"/>
      <c r="S6342" s="2"/>
      <c r="T6342" s="2"/>
      <c r="U6342" s="2"/>
      <c r="V6342" s="2"/>
    </row>
    <row r="6343" spans="1:22" s="127" customFormat="1" x14ac:dyDescent="0.25">
      <c r="A6343"/>
      <c r="B6343"/>
      <c r="C6343"/>
      <c r="D6343"/>
      <c r="E6343"/>
      <c r="F6343"/>
      <c r="G6343"/>
      <c r="H6343"/>
      <c r="I6343"/>
      <c r="J6343"/>
      <c r="K6343"/>
      <c r="L6343"/>
      <c r="M6343" s="2"/>
      <c r="N6343" s="2"/>
      <c r="O6343" s="2"/>
      <c r="P6343" s="2"/>
      <c r="Q6343" s="2"/>
      <c r="R6343" s="2"/>
      <c r="S6343" s="2"/>
      <c r="T6343" s="2"/>
      <c r="U6343" s="2"/>
      <c r="V6343" s="2"/>
    </row>
    <row r="6344" spans="1:22" s="127" customFormat="1" x14ac:dyDescent="0.25">
      <c r="A6344"/>
      <c r="B6344"/>
      <c r="C6344"/>
      <c r="D6344"/>
      <c r="E6344"/>
      <c r="F6344"/>
      <c r="G6344"/>
      <c r="H6344"/>
      <c r="I6344"/>
      <c r="J6344"/>
      <c r="K6344"/>
      <c r="L6344"/>
      <c r="M6344" s="2"/>
      <c r="N6344" s="2"/>
      <c r="O6344" s="2"/>
      <c r="P6344" s="2"/>
      <c r="Q6344" s="2"/>
      <c r="R6344" s="2"/>
      <c r="S6344" s="2"/>
      <c r="T6344" s="2"/>
      <c r="U6344" s="2"/>
      <c r="V6344" s="2"/>
    </row>
    <row r="6345" spans="1:22" s="127" customFormat="1" x14ac:dyDescent="0.25">
      <c r="A6345"/>
      <c r="B6345"/>
      <c r="C6345"/>
      <c r="D6345"/>
      <c r="E6345"/>
      <c r="F6345"/>
      <c r="G6345"/>
      <c r="H6345"/>
      <c r="I6345"/>
      <c r="J6345"/>
      <c r="K6345"/>
      <c r="L6345"/>
      <c r="M6345" s="2"/>
      <c r="N6345" s="2"/>
      <c r="O6345" s="2"/>
      <c r="P6345" s="2"/>
      <c r="Q6345" s="2"/>
      <c r="R6345" s="2"/>
      <c r="S6345" s="2"/>
      <c r="T6345" s="2"/>
      <c r="U6345" s="2"/>
      <c r="V6345" s="2"/>
    </row>
    <row r="6346" spans="1:22" s="127" customFormat="1" x14ac:dyDescent="0.25">
      <c r="A6346"/>
      <c r="B6346"/>
      <c r="C6346"/>
      <c r="D6346"/>
      <c r="E6346"/>
      <c r="F6346"/>
      <c r="G6346"/>
      <c r="H6346"/>
      <c r="I6346"/>
      <c r="J6346"/>
      <c r="K6346"/>
      <c r="L6346"/>
      <c r="M6346" s="2"/>
      <c r="N6346" s="2"/>
      <c r="O6346" s="2"/>
      <c r="P6346" s="2"/>
      <c r="Q6346" s="2"/>
      <c r="R6346" s="2"/>
      <c r="S6346" s="2"/>
      <c r="T6346" s="2"/>
      <c r="U6346" s="2"/>
      <c r="V6346" s="2"/>
    </row>
    <row r="6347" spans="1:22" s="127" customFormat="1" x14ac:dyDescent="0.25">
      <c r="A6347"/>
      <c r="B6347"/>
      <c r="C6347"/>
      <c r="D6347"/>
      <c r="E6347"/>
      <c r="F6347"/>
      <c r="G6347"/>
      <c r="H6347"/>
      <c r="I6347"/>
      <c r="J6347"/>
      <c r="K6347"/>
      <c r="L6347"/>
      <c r="M6347" s="2"/>
      <c r="N6347" s="2"/>
      <c r="O6347" s="2"/>
      <c r="P6347" s="2"/>
      <c r="Q6347" s="2"/>
      <c r="R6347" s="2"/>
      <c r="S6347" s="2"/>
      <c r="T6347" s="2"/>
      <c r="U6347" s="2"/>
      <c r="V6347" s="2"/>
    </row>
    <row r="6348" spans="1:22" s="127" customFormat="1" x14ac:dyDescent="0.25">
      <c r="A6348"/>
      <c r="B6348"/>
      <c r="C6348"/>
      <c r="D6348"/>
      <c r="E6348"/>
      <c r="F6348"/>
      <c r="G6348"/>
      <c r="H6348"/>
      <c r="I6348"/>
      <c r="J6348"/>
      <c r="K6348"/>
      <c r="L6348"/>
      <c r="M6348" s="2"/>
      <c r="N6348" s="2"/>
      <c r="O6348" s="2"/>
      <c r="P6348" s="2"/>
      <c r="Q6348" s="2"/>
      <c r="R6348" s="2"/>
      <c r="S6348" s="2"/>
      <c r="T6348" s="2"/>
      <c r="U6348" s="2"/>
      <c r="V6348" s="2"/>
    </row>
    <row r="6349" spans="1:22" s="127" customFormat="1" x14ac:dyDescent="0.25">
      <c r="A6349"/>
      <c r="B6349"/>
      <c r="C6349"/>
      <c r="D6349"/>
      <c r="E6349"/>
      <c r="F6349"/>
      <c r="G6349"/>
      <c r="H6349"/>
      <c r="I6349"/>
      <c r="J6349"/>
      <c r="K6349"/>
      <c r="L6349"/>
      <c r="M6349" s="2"/>
      <c r="N6349" s="2"/>
      <c r="O6349" s="2"/>
      <c r="P6349" s="2"/>
      <c r="Q6349" s="2"/>
      <c r="R6349" s="2"/>
      <c r="S6349" s="2"/>
      <c r="T6349" s="2"/>
      <c r="U6349" s="2"/>
      <c r="V6349" s="2"/>
    </row>
    <row r="6350" spans="1:22" s="127" customFormat="1" x14ac:dyDescent="0.25">
      <c r="A6350"/>
      <c r="B6350"/>
      <c r="C6350"/>
      <c r="D6350"/>
      <c r="E6350"/>
      <c r="F6350"/>
      <c r="G6350"/>
      <c r="H6350"/>
      <c r="I6350"/>
      <c r="J6350"/>
      <c r="K6350"/>
      <c r="L6350"/>
      <c r="M6350" s="2"/>
      <c r="N6350" s="2"/>
      <c r="O6350" s="2"/>
      <c r="P6350" s="2"/>
      <c r="Q6350" s="2"/>
      <c r="R6350" s="2"/>
      <c r="S6350" s="2"/>
      <c r="T6350" s="2"/>
      <c r="U6350" s="2"/>
      <c r="V6350" s="2"/>
    </row>
    <row r="6351" spans="1:22" s="127" customFormat="1" x14ac:dyDescent="0.25">
      <c r="A6351"/>
      <c r="B6351"/>
      <c r="C6351"/>
      <c r="D6351"/>
      <c r="E6351"/>
      <c r="F6351"/>
      <c r="G6351"/>
      <c r="H6351"/>
      <c r="I6351"/>
      <c r="J6351"/>
      <c r="K6351"/>
      <c r="L6351"/>
      <c r="M6351" s="2"/>
      <c r="N6351" s="2"/>
      <c r="O6351" s="2"/>
      <c r="P6351" s="2"/>
      <c r="Q6351" s="2"/>
      <c r="R6351" s="2"/>
      <c r="S6351" s="2"/>
      <c r="T6351" s="2"/>
      <c r="U6351" s="2"/>
      <c r="V6351" s="2"/>
    </row>
    <row r="6352" spans="1:22" s="127" customFormat="1" x14ac:dyDescent="0.25">
      <c r="A6352"/>
      <c r="B6352"/>
      <c r="C6352"/>
      <c r="D6352"/>
      <c r="E6352"/>
      <c r="F6352"/>
      <c r="G6352"/>
      <c r="H6352"/>
      <c r="I6352"/>
      <c r="J6352"/>
      <c r="K6352"/>
      <c r="L6352"/>
      <c r="M6352" s="2"/>
      <c r="N6352" s="2"/>
      <c r="O6352" s="2"/>
      <c r="P6352" s="2"/>
      <c r="Q6352" s="2"/>
      <c r="R6352" s="2"/>
      <c r="S6352" s="2"/>
      <c r="T6352" s="2"/>
      <c r="U6352" s="2"/>
      <c r="V6352" s="2"/>
    </row>
    <row r="6353" spans="1:22" s="127" customFormat="1" x14ac:dyDescent="0.25">
      <c r="A6353"/>
      <c r="B6353"/>
      <c r="C6353"/>
      <c r="D6353"/>
      <c r="E6353"/>
      <c r="F6353"/>
      <c r="G6353"/>
      <c r="H6353"/>
      <c r="I6353"/>
      <c r="J6353"/>
      <c r="K6353"/>
      <c r="L6353"/>
      <c r="M6353" s="2"/>
      <c r="N6353" s="2"/>
      <c r="O6353" s="2"/>
      <c r="P6353" s="2"/>
      <c r="Q6353" s="2"/>
      <c r="R6353" s="2"/>
      <c r="S6353" s="2"/>
      <c r="T6353" s="2"/>
      <c r="U6353" s="2"/>
      <c r="V6353" s="2"/>
    </row>
    <row r="6354" spans="1:22" s="127" customFormat="1" x14ac:dyDescent="0.25">
      <c r="A6354"/>
      <c r="B6354"/>
      <c r="C6354"/>
      <c r="D6354"/>
      <c r="E6354"/>
      <c r="F6354"/>
      <c r="G6354"/>
      <c r="H6354"/>
      <c r="I6354"/>
      <c r="J6354"/>
      <c r="K6354"/>
      <c r="L6354"/>
      <c r="M6354" s="2"/>
      <c r="N6354" s="2"/>
      <c r="O6354" s="2"/>
      <c r="P6354" s="2"/>
      <c r="Q6354" s="2"/>
      <c r="R6354" s="2"/>
      <c r="S6354" s="2"/>
      <c r="T6354" s="2"/>
      <c r="U6354" s="2"/>
      <c r="V6354" s="2"/>
    </row>
    <row r="6355" spans="1:22" s="127" customFormat="1" x14ac:dyDescent="0.25">
      <c r="A6355"/>
      <c r="B6355"/>
      <c r="C6355"/>
      <c r="D6355"/>
      <c r="E6355"/>
      <c r="F6355"/>
      <c r="G6355"/>
      <c r="H6355"/>
      <c r="I6355"/>
      <c r="J6355"/>
      <c r="K6355"/>
      <c r="L6355"/>
      <c r="M6355" s="2"/>
      <c r="N6355" s="2"/>
      <c r="O6355" s="2"/>
      <c r="P6355" s="2"/>
      <c r="Q6355" s="2"/>
      <c r="R6355" s="2"/>
      <c r="S6355" s="2"/>
      <c r="T6355" s="2"/>
      <c r="U6355" s="2"/>
      <c r="V6355" s="2"/>
    </row>
    <row r="6356" spans="1:22" s="127" customFormat="1" x14ac:dyDescent="0.25">
      <c r="A6356"/>
      <c r="B6356"/>
      <c r="C6356"/>
      <c r="D6356"/>
      <c r="E6356"/>
      <c r="F6356"/>
      <c r="G6356"/>
      <c r="H6356"/>
      <c r="I6356"/>
      <c r="J6356"/>
      <c r="K6356"/>
      <c r="L6356"/>
      <c r="M6356" s="2"/>
      <c r="N6356" s="2"/>
      <c r="O6356" s="2"/>
      <c r="P6356" s="2"/>
      <c r="Q6356" s="2"/>
      <c r="R6356" s="2"/>
      <c r="S6356" s="2"/>
      <c r="T6356" s="2"/>
      <c r="U6356" s="2"/>
      <c r="V6356" s="2"/>
    </row>
    <row r="6357" spans="1:22" s="127" customFormat="1" x14ac:dyDescent="0.25">
      <c r="A6357"/>
      <c r="B6357"/>
      <c r="C6357"/>
      <c r="D6357"/>
      <c r="E6357"/>
      <c r="F6357"/>
      <c r="G6357"/>
      <c r="H6357"/>
      <c r="I6357"/>
      <c r="J6357"/>
      <c r="K6357"/>
      <c r="L6357"/>
      <c r="M6357" s="2"/>
      <c r="N6357" s="2"/>
      <c r="O6357" s="2"/>
      <c r="P6357" s="2"/>
      <c r="Q6357" s="2"/>
      <c r="R6357" s="2"/>
      <c r="S6357" s="2"/>
      <c r="T6357" s="2"/>
      <c r="U6357" s="2"/>
      <c r="V6357" s="2"/>
    </row>
    <row r="6358" spans="1:22" s="127" customFormat="1" x14ac:dyDescent="0.25">
      <c r="A6358"/>
      <c r="B6358"/>
      <c r="C6358"/>
      <c r="D6358"/>
      <c r="E6358"/>
      <c r="F6358"/>
      <c r="G6358"/>
      <c r="H6358"/>
      <c r="I6358"/>
      <c r="J6358"/>
      <c r="K6358"/>
      <c r="L6358"/>
      <c r="M6358" s="2"/>
      <c r="N6358" s="2"/>
      <c r="O6358" s="2"/>
      <c r="P6358" s="2"/>
      <c r="Q6358" s="2"/>
      <c r="R6358" s="2"/>
      <c r="S6358" s="2"/>
      <c r="T6358" s="2"/>
      <c r="U6358" s="2"/>
      <c r="V6358" s="2"/>
    </row>
    <row r="6359" spans="1:22" s="127" customFormat="1" x14ac:dyDescent="0.25">
      <c r="A6359"/>
      <c r="B6359"/>
      <c r="C6359"/>
      <c r="D6359"/>
      <c r="E6359"/>
      <c r="F6359"/>
      <c r="G6359"/>
      <c r="H6359"/>
      <c r="I6359"/>
      <c r="J6359"/>
      <c r="K6359"/>
      <c r="L6359"/>
      <c r="M6359" s="2"/>
      <c r="N6359" s="2"/>
      <c r="O6359" s="2"/>
      <c r="P6359" s="2"/>
      <c r="Q6359" s="2"/>
      <c r="R6359" s="2"/>
      <c r="S6359" s="2"/>
      <c r="T6359" s="2"/>
      <c r="U6359" s="2"/>
      <c r="V6359" s="2"/>
    </row>
    <row r="6360" spans="1:22" s="127" customFormat="1" x14ac:dyDescent="0.25">
      <c r="A6360"/>
      <c r="B6360"/>
      <c r="C6360"/>
      <c r="D6360"/>
      <c r="E6360"/>
      <c r="F6360"/>
      <c r="G6360"/>
      <c r="H6360"/>
      <c r="I6360"/>
      <c r="J6360"/>
      <c r="K6360"/>
      <c r="L6360"/>
      <c r="M6360" s="2"/>
      <c r="N6360" s="2"/>
      <c r="O6360" s="2"/>
      <c r="P6360" s="2"/>
      <c r="Q6360" s="2"/>
      <c r="R6360" s="2"/>
      <c r="S6360" s="2"/>
      <c r="T6360" s="2"/>
      <c r="U6360" s="2"/>
      <c r="V6360" s="2"/>
    </row>
    <row r="6361" spans="1:22" s="127" customFormat="1" x14ac:dyDescent="0.25">
      <c r="A6361"/>
      <c r="B6361"/>
      <c r="C6361"/>
      <c r="D6361"/>
      <c r="E6361"/>
      <c r="F6361"/>
      <c r="G6361"/>
      <c r="H6361"/>
      <c r="I6361"/>
      <c r="J6361"/>
      <c r="K6361"/>
      <c r="L6361"/>
      <c r="M6361" s="2"/>
      <c r="N6361" s="2"/>
      <c r="O6361" s="2"/>
      <c r="P6361" s="2"/>
      <c r="Q6361" s="2"/>
      <c r="R6361" s="2"/>
      <c r="S6361" s="2"/>
      <c r="T6361" s="2"/>
      <c r="U6361" s="2"/>
      <c r="V6361" s="2"/>
    </row>
    <row r="6362" spans="1:22" s="127" customFormat="1" x14ac:dyDescent="0.25">
      <c r="A6362"/>
      <c r="B6362"/>
      <c r="C6362"/>
      <c r="D6362"/>
      <c r="E6362"/>
      <c r="F6362"/>
      <c r="G6362"/>
      <c r="H6362"/>
      <c r="I6362"/>
      <c r="J6362"/>
      <c r="K6362"/>
      <c r="L6362"/>
      <c r="M6362" s="2"/>
      <c r="N6362" s="2"/>
      <c r="O6362" s="2"/>
      <c r="P6362" s="2"/>
      <c r="Q6362" s="2"/>
      <c r="R6362" s="2"/>
      <c r="S6362" s="2"/>
      <c r="T6362" s="2"/>
      <c r="U6362" s="2"/>
      <c r="V6362" s="2"/>
    </row>
    <row r="6363" spans="1:22" s="127" customFormat="1" x14ac:dyDescent="0.25">
      <c r="A6363"/>
      <c r="B6363"/>
      <c r="C6363"/>
      <c r="D6363"/>
      <c r="E6363"/>
      <c r="F6363"/>
      <c r="G6363"/>
      <c r="H6363"/>
      <c r="I6363"/>
      <c r="J6363"/>
      <c r="K6363"/>
      <c r="L6363"/>
      <c r="M6363" s="2"/>
      <c r="N6363" s="2"/>
      <c r="O6363" s="2"/>
      <c r="P6363" s="2"/>
      <c r="Q6363" s="2"/>
      <c r="R6363" s="2"/>
      <c r="S6363" s="2"/>
      <c r="T6363" s="2"/>
      <c r="U6363" s="2"/>
      <c r="V6363" s="2"/>
    </row>
    <row r="6364" spans="1:22" s="127" customFormat="1" x14ac:dyDescent="0.25">
      <c r="A6364"/>
      <c r="B6364"/>
      <c r="C6364"/>
      <c r="D6364"/>
      <c r="E6364"/>
      <c r="F6364"/>
      <c r="G6364"/>
      <c r="H6364"/>
      <c r="I6364"/>
      <c r="J6364"/>
      <c r="K6364"/>
      <c r="L6364"/>
      <c r="M6364" s="2"/>
      <c r="N6364" s="2"/>
      <c r="O6364" s="2"/>
      <c r="P6364" s="2"/>
      <c r="Q6364" s="2"/>
      <c r="R6364" s="2"/>
      <c r="S6364" s="2"/>
      <c r="T6364" s="2"/>
      <c r="U6364" s="2"/>
      <c r="V6364" s="2"/>
    </row>
    <row r="6365" spans="1:22" s="127" customFormat="1" x14ac:dyDescent="0.25">
      <c r="A6365"/>
      <c r="B6365"/>
      <c r="C6365"/>
      <c r="D6365"/>
      <c r="E6365"/>
      <c r="F6365"/>
      <c r="G6365"/>
      <c r="H6365"/>
      <c r="I6365"/>
      <c r="J6365"/>
      <c r="K6365"/>
      <c r="L6365"/>
      <c r="M6365" s="2"/>
      <c r="N6365" s="2"/>
      <c r="O6365" s="2"/>
      <c r="P6365" s="2"/>
      <c r="Q6365" s="2"/>
      <c r="R6365" s="2"/>
      <c r="S6365" s="2"/>
      <c r="T6365" s="2"/>
      <c r="U6365" s="2"/>
      <c r="V6365" s="2"/>
    </row>
    <row r="6366" spans="1:22" s="127" customFormat="1" x14ac:dyDescent="0.25">
      <c r="A6366"/>
      <c r="B6366"/>
      <c r="C6366"/>
      <c r="D6366"/>
      <c r="E6366"/>
      <c r="F6366"/>
      <c r="G6366"/>
      <c r="H6366"/>
      <c r="I6366"/>
      <c r="J6366"/>
      <c r="K6366"/>
      <c r="L6366"/>
      <c r="M6366" s="2"/>
      <c r="N6366" s="2"/>
      <c r="O6366" s="2"/>
      <c r="P6366" s="2"/>
      <c r="Q6366" s="2"/>
      <c r="R6366" s="2"/>
      <c r="S6366" s="2"/>
      <c r="T6366" s="2"/>
      <c r="U6366" s="2"/>
      <c r="V6366" s="2"/>
    </row>
    <row r="6367" spans="1:22" s="127" customFormat="1" x14ac:dyDescent="0.25">
      <c r="A6367"/>
      <c r="B6367"/>
      <c r="C6367"/>
      <c r="D6367"/>
      <c r="E6367"/>
      <c r="F6367"/>
      <c r="G6367"/>
      <c r="H6367"/>
      <c r="I6367"/>
      <c r="J6367"/>
      <c r="K6367"/>
      <c r="L6367"/>
      <c r="M6367" s="2"/>
      <c r="N6367" s="2"/>
      <c r="O6367" s="2"/>
      <c r="P6367" s="2"/>
      <c r="Q6367" s="2"/>
      <c r="R6367" s="2"/>
      <c r="S6367" s="2"/>
      <c r="T6367" s="2"/>
      <c r="U6367" s="2"/>
      <c r="V6367" s="2"/>
    </row>
    <row r="6368" spans="1:22" s="127" customFormat="1" x14ac:dyDescent="0.25">
      <c r="A6368"/>
      <c r="B6368"/>
      <c r="C6368"/>
      <c r="D6368"/>
      <c r="E6368"/>
      <c r="F6368"/>
      <c r="G6368"/>
      <c r="H6368"/>
      <c r="I6368"/>
      <c r="J6368"/>
      <c r="K6368"/>
      <c r="L6368"/>
      <c r="M6368" s="2"/>
      <c r="N6368" s="2"/>
      <c r="O6368" s="2"/>
      <c r="P6368" s="2"/>
      <c r="Q6368" s="2"/>
      <c r="R6368" s="2"/>
      <c r="S6368" s="2"/>
      <c r="T6368" s="2"/>
      <c r="U6368" s="2"/>
      <c r="V6368" s="2"/>
    </row>
    <row r="6369" spans="1:22" s="127" customFormat="1" x14ac:dyDescent="0.25">
      <c r="A6369"/>
      <c r="B6369"/>
      <c r="C6369"/>
      <c r="D6369"/>
      <c r="E6369"/>
      <c r="F6369"/>
      <c r="G6369"/>
      <c r="H6369"/>
      <c r="I6369"/>
      <c r="J6369"/>
      <c r="K6369"/>
      <c r="L6369"/>
      <c r="M6369" s="2"/>
      <c r="N6369" s="2"/>
      <c r="O6369" s="2"/>
      <c r="P6369" s="2"/>
      <c r="Q6369" s="2"/>
      <c r="R6369" s="2"/>
      <c r="S6369" s="2"/>
      <c r="T6369" s="2"/>
      <c r="U6369" s="2"/>
      <c r="V6369" s="2"/>
    </row>
    <row r="6370" spans="1:22" s="127" customFormat="1" x14ac:dyDescent="0.25">
      <c r="A6370"/>
      <c r="B6370"/>
      <c r="C6370"/>
      <c r="D6370"/>
      <c r="E6370"/>
      <c r="F6370"/>
      <c r="G6370"/>
      <c r="H6370"/>
      <c r="I6370"/>
      <c r="J6370"/>
      <c r="K6370"/>
      <c r="L6370"/>
      <c r="M6370" s="2"/>
      <c r="N6370" s="2"/>
      <c r="O6370" s="2"/>
      <c r="P6370" s="2"/>
      <c r="Q6370" s="2"/>
      <c r="R6370" s="2"/>
      <c r="S6370" s="2"/>
      <c r="T6370" s="2"/>
      <c r="U6370" s="2"/>
      <c r="V6370" s="2"/>
    </row>
    <row r="6371" spans="1:22" s="127" customFormat="1" x14ac:dyDescent="0.25">
      <c r="A6371"/>
      <c r="B6371"/>
      <c r="C6371"/>
      <c r="D6371"/>
      <c r="E6371"/>
      <c r="F6371"/>
      <c r="G6371"/>
      <c r="H6371"/>
      <c r="I6371"/>
      <c r="J6371"/>
      <c r="K6371"/>
      <c r="L6371"/>
      <c r="M6371" s="2"/>
      <c r="N6371" s="2"/>
      <c r="O6371" s="2"/>
      <c r="P6371" s="2"/>
      <c r="Q6371" s="2"/>
      <c r="R6371" s="2"/>
      <c r="S6371" s="2"/>
      <c r="T6371" s="2"/>
      <c r="U6371" s="2"/>
      <c r="V6371" s="2"/>
    </row>
    <row r="6372" spans="1:22" s="127" customFormat="1" x14ac:dyDescent="0.25">
      <c r="A6372"/>
      <c r="B6372"/>
      <c r="C6372"/>
      <c r="D6372"/>
      <c r="E6372"/>
      <c r="F6372"/>
      <c r="G6372"/>
      <c r="H6372"/>
      <c r="I6372"/>
      <c r="J6372"/>
      <c r="K6372"/>
      <c r="L6372"/>
      <c r="M6372" s="2"/>
      <c r="N6372" s="2"/>
      <c r="O6372" s="2"/>
      <c r="P6372" s="2"/>
      <c r="Q6372" s="2"/>
      <c r="R6372" s="2"/>
      <c r="S6372" s="2"/>
      <c r="T6372" s="2"/>
      <c r="U6372" s="2"/>
      <c r="V6372" s="2"/>
    </row>
    <row r="6373" spans="1:22" s="127" customFormat="1" x14ac:dyDescent="0.25">
      <c r="A6373"/>
      <c r="B6373"/>
      <c r="C6373"/>
      <c r="D6373"/>
      <c r="E6373"/>
      <c r="F6373"/>
      <c r="G6373"/>
      <c r="H6373"/>
      <c r="I6373"/>
      <c r="J6373"/>
      <c r="K6373"/>
      <c r="L6373"/>
      <c r="M6373" s="2"/>
      <c r="N6373" s="2"/>
      <c r="O6373" s="2"/>
      <c r="P6373" s="2"/>
      <c r="Q6373" s="2"/>
      <c r="R6373" s="2"/>
      <c r="S6373" s="2"/>
      <c r="T6373" s="2"/>
      <c r="U6373" s="2"/>
      <c r="V6373" s="2"/>
    </row>
    <row r="6374" spans="1:22" s="127" customFormat="1" x14ac:dyDescent="0.25">
      <c r="A6374"/>
      <c r="B6374"/>
      <c r="C6374"/>
      <c r="D6374"/>
      <c r="E6374"/>
      <c r="F6374"/>
      <c r="G6374"/>
      <c r="H6374"/>
      <c r="I6374"/>
      <c r="J6374"/>
      <c r="K6374"/>
      <c r="L6374"/>
      <c r="M6374" s="2"/>
      <c r="N6374" s="2"/>
      <c r="O6374" s="2"/>
      <c r="P6374" s="2"/>
      <c r="Q6374" s="2"/>
      <c r="R6374" s="2"/>
      <c r="S6374" s="2"/>
      <c r="T6374" s="2"/>
      <c r="U6374" s="2"/>
      <c r="V6374" s="2"/>
    </row>
    <row r="6375" spans="1:22" s="127" customFormat="1" x14ac:dyDescent="0.25">
      <c r="A6375"/>
      <c r="B6375"/>
      <c r="C6375"/>
      <c r="D6375"/>
      <c r="E6375"/>
      <c r="F6375"/>
      <c r="G6375"/>
      <c r="H6375"/>
      <c r="I6375"/>
      <c r="J6375"/>
      <c r="K6375"/>
      <c r="L6375"/>
      <c r="M6375" s="2"/>
      <c r="N6375" s="2"/>
      <c r="O6375" s="2"/>
      <c r="P6375" s="2"/>
      <c r="Q6375" s="2"/>
      <c r="R6375" s="2"/>
      <c r="S6375" s="2"/>
      <c r="T6375" s="2"/>
      <c r="U6375" s="2"/>
      <c r="V6375" s="2"/>
    </row>
    <row r="6376" spans="1:22" s="127" customFormat="1" x14ac:dyDescent="0.25">
      <c r="A6376"/>
      <c r="B6376"/>
      <c r="C6376"/>
      <c r="D6376"/>
      <c r="E6376"/>
      <c r="F6376"/>
      <c r="G6376"/>
      <c r="H6376"/>
      <c r="I6376"/>
      <c r="J6376"/>
      <c r="K6376"/>
      <c r="L6376"/>
      <c r="M6376" s="2"/>
      <c r="N6376" s="2"/>
      <c r="O6376" s="2"/>
      <c r="P6376" s="2"/>
      <c r="Q6376" s="2"/>
      <c r="R6376" s="2"/>
      <c r="S6376" s="2"/>
      <c r="T6376" s="2"/>
      <c r="U6376" s="2"/>
      <c r="V6376" s="2"/>
    </row>
    <row r="6377" spans="1:22" s="127" customFormat="1" x14ac:dyDescent="0.25">
      <c r="A6377"/>
      <c r="B6377"/>
      <c r="C6377"/>
      <c r="D6377"/>
      <c r="E6377"/>
      <c r="F6377"/>
      <c r="G6377"/>
      <c r="H6377"/>
      <c r="I6377"/>
      <c r="J6377"/>
      <c r="K6377"/>
      <c r="L6377"/>
      <c r="M6377" s="2"/>
      <c r="N6377" s="2"/>
      <c r="O6377" s="2"/>
      <c r="P6377" s="2"/>
      <c r="Q6377" s="2"/>
      <c r="R6377" s="2"/>
      <c r="S6377" s="2"/>
      <c r="T6377" s="2"/>
      <c r="U6377" s="2"/>
      <c r="V6377" s="2"/>
    </row>
    <row r="6378" spans="1:22" s="127" customFormat="1" x14ac:dyDescent="0.25">
      <c r="A6378"/>
      <c r="B6378"/>
      <c r="C6378"/>
      <c r="D6378"/>
      <c r="E6378"/>
      <c r="F6378"/>
      <c r="G6378"/>
      <c r="H6378"/>
      <c r="I6378"/>
      <c r="J6378"/>
      <c r="K6378"/>
      <c r="L6378"/>
      <c r="M6378" s="2"/>
      <c r="N6378" s="2"/>
      <c r="O6378" s="2"/>
      <c r="P6378" s="2"/>
      <c r="Q6378" s="2"/>
      <c r="R6378" s="2"/>
      <c r="S6378" s="2"/>
      <c r="T6378" s="2"/>
      <c r="U6378" s="2"/>
      <c r="V6378" s="2"/>
    </row>
    <row r="6379" spans="1:22" s="127" customFormat="1" x14ac:dyDescent="0.25">
      <c r="A6379"/>
      <c r="B6379"/>
      <c r="C6379"/>
      <c r="D6379"/>
      <c r="E6379"/>
      <c r="F6379"/>
      <c r="G6379"/>
      <c r="H6379"/>
      <c r="I6379"/>
      <c r="J6379"/>
      <c r="K6379"/>
      <c r="L6379"/>
      <c r="M6379" s="2"/>
      <c r="N6379" s="2"/>
      <c r="O6379" s="2"/>
      <c r="P6379" s="2"/>
      <c r="Q6379" s="2"/>
      <c r="R6379" s="2"/>
      <c r="S6379" s="2"/>
      <c r="T6379" s="2"/>
      <c r="U6379" s="2"/>
      <c r="V6379" s="2"/>
    </row>
    <row r="6380" spans="1:22" s="127" customFormat="1" x14ac:dyDescent="0.25">
      <c r="A6380"/>
      <c r="B6380"/>
      <c r="C6380"/>
      <c r="D6380"/>
      <c r="E6380"/>
      <c r="F6380"/>
      <c r="G6380"/>
      <c r="H6380"/>
      <c r="I6380"/>
      <c r="J6380"/>
      <c r="K6380"/>
      <c r="L6380"/>
      <c r="M6380" s="2"/>
      <c r="N6380" s="2"/>
      <c r="O6380" s="2"/>
      <c r="P6380" s="2"/>
      <c r="Q6380" s="2"/>
      <c r="R6380" s="2"/>
      <c r="S6380" s="2"/>
      <c r="T6380" s="2"/>
      <c r="U6380" s="2"/>
      <c r="V6380" s="2"/>
    </row>
    <row r="6381" spans="1:22" s="127" customFormat="1" x14ac:dyDescent="0.25">
      <c r="A6381"/>
      <c r="B6381"/>
      <c r="C6381"/>
      <c r="D6381"/>
      <c r="E6381"/>
      <c r="F6381"/>
      <c r="G6381"/>
      <c r="H6381"/>
      <c r="I6381"/>
      <c r="J6381"/>
      <c r="K6381"/>
      <c r="L6381"/>
      <c r="M6381" s="2"/>
      <c r="N6381" s="2"/>
      <c r="O6381" s="2"/>
      <c r="P6381" s="2"/>
      <c r="Q6381" s="2"/>
      <c r="R6381" s="2"/>
      <c r="S6381" s="2"/>
      <c r="T6381" s="2"/>
      <c r="U6381" s="2"/>
      <c r="V6381" s="2"/>
    </row>
    <row r="6382" spans="1:22" s="127" customFormat="1" x14ac:dyDescent="0.25">
      <c r="A6382"/>
      <c r="B6382"/>
      <c r="C6382"/>
      <c r="D6382"/>
      <c r="E6382"/>
      <c r="F6382"/>
      <c r="G6382"/>
      <c r="H6382"/>
      <c r="I6382"/>
      <c r="J6382"/>
      <c r="K6382"/>
      <c r="L6382"/>
      <c r="M6382" s="2"/>
      <c r="N6382" s="2"/>
      <c r="O6382" s="2"/>
      <c r="P6382" s="2"/>
      <c r="Q6382" s="2"/>
      <c r="R6382" s="2"/>
      <c r="S6382" s="2"/>
      <c r="T6382" s="2"/>
      <c r="U6382" s="2"/>
      <c r="V6382" s="2"/>
    </row>
    <row r="6383" spans="1:22" s="127" customFormat="1" x14ac:dyDescent="0.25">
      <c r="A6383"/>
      <c r="B6383"/>
      <c r="C6383"/>
      <c r="D6383"/>
      <c r="E6383"/>
      <c r="F6383"/>
      <c r="G6383"/>
      <c r="H6383"/>
      <c r="I6383"/>
      <c r="J6383"/>
      <c r="K6383"/>
      <c r="L6383"/>
      <c r="M6383" s="2"/>
      <c r="N6383" s="2"/>
      <c r="O6383" s="2"/>
      <c r="P6383" s="2"/>
      <c r="Q6383" s="2"/>
      <c r="R6383" s="2"/>
      <c r="S6383" s="2"/>
      <c r="T6383" s="2"/>
      <c r="U6383" s="2"/>
      <c r="V6383" s="2"/>
    </row>
    <row r="6384" spans="1:22" s="127" customFormat="1" x14ac:dyDescent="0.25">
      <c r="A6384"/>
      <c r="B6384"/>
      <c r="C6384"/>
      <c r="D6384"/>
      <c r="E6384"/>
      <c r="F6384"/>
      <c r="G6384"/>
      <c r="H6384"/>
      <c r="I6384"/>
      <c r="J6384"/>
      <c r="K6384"/>
      <c r="L6384"/>
      <c r="M6384" s="2"/>
      <c r="N6384" s="2"/>
      <c r="O6384" s="2"/>
      <c r="P6384" s="2"/>
      <c r="Q6384" s="2"/>
      <c r="R6384" s="2"/>
      <c r="S6384" s="2"/>
      <c r="T6384" s="2"/>
      <c r="U6384" s="2"/>
      <c r="V6384" s="2"/>
    </row>
    <row r="6385" spans="1:22" s="127" customFormat="1" x14ac:dyDescent="0.25">
      <c r="A6385"/>
      <c r="B6385"/>
      <c r="C6385"/>
      <c r="D6385"/>
      <c r="E6385"/>
      <c r="F6385"/>
      <c r="G6385"/>
      <c r="H6385"/>
      <c r="I6385"/>
      <c r="J6385"/>
      <c r="K6385"/>
      <c r="L6385"/>
      <c r="M6385" s="2"/>
      <c r="N6385" s="2"/>
      <c r="O6385" s="2"/>
      <c r="P6385" s="2"/>
      <c r="Q6385" s="2"/>
      <c r="R6385" s="2"/>
      <c r="S6385" s="2"/>
      <c r="T6385" s="2"/>
      <c r="U6385" s="2"/>
      <c r="V6385" s="2"/>
    </row>
    <row r="6386" spans="1:22" s="127" customFormat="1" x14ac:dyDescent="0.25">
      <c r="A6386"/>
      <c r="B6386"/>
      <c r="C6386"/>
      <c r="D6386"/>
      <c r="E6386"/>
      <c r="F6386"/>
      <c r="G6386"/>
      <c r="H6386"/>
      <c r="I6386"/>
      <c r="J6386"/>
      <c r="K6386"/>
      <c r="L6386"/>
      <c r="M6386" s="2"/>
      <c r="N6386" s="2"/>
      <c r="O6386" s="2"/>
      <c r="P6386" s="2"/>
      <c r="Q6386" s="2"/>
      <c r="R6386" s="2"/>
      <c r="S6386" s="2"/>
      <c r="T6386" s="2"/>
      <c r="U6386" s="2"/>
      <c r="V6386" s="2"/>
    </row>
    <row r="6387" spans="1:22" s="127" customFormat="1" x14ac:dyDescent="0.25">
      <c r="A6387"/>
      <c r="B6387"/>
      <c r="C6387"/>
      <c r="D6387"/>
      <c r="E6387"/>
      <c r="F6387"/>
      <c r="G6387"/>
      <c r="H6387"/>
      <c r="I6387"/>
      <c r="J6387"/>
      <c r="K6387"/>
      <c r="L6387"/>
      <c r="M6387" s="2"/>
      <c r="N6387" s="2"/>
      <c r="O6387" s="2"/>
      <c r="P6387" s="2"/>
      <c r="Q6387" s="2"/>
      <c r="R6387" s="2"/>
      <c r="S6387" s="2"/>
      <c r="T6387" s="2"/>
      <c r="U6387" s="2"/>
      <c r="V6387" s="2"/>
    </row>
    <row r="6388" spans="1:22" s="127" customFormat="1" x14ac:dyDescent="0.25">
      <c r="A6388"/>
      <c r="B6388"/>
      <c r="C6388"/>
      <c r="D6388"/>
      <c r="E6388"/>
      <c r="F6388"/>
      <c r="G6388"/>
      <c r="H6388"/>
      <c r="I6388"/>
      <c r="J6388"/>
      <c r="K6388"/>
      <c r="L6388"/>
      <c r="M6388" s="2"/>
      <c r="N6388" s="2"/>
      <c r="O6388" s="2"/>
      <c r="P6388" s="2"/>
      <c r="Q6388" s="2"/>
      <c r="R6388" s="2"/>
      <c r="S6388" s="2"/>
      <c r="T6388" s="2"/>
      <c r="U6388" s="2"/>
      <c r="V6388" s="2"/>
    </row>
    <row r="6389" spans="1:22" s="127" customFormat="1" x14ac:dyDescent="0.25">
      <c r="A6389"/>
      <c r="B6389"/>
      <c r="C6389"/>
      <c r="D6389"/>
      <c r="E6389"/>
      <c r="F6389"/>
      <c r="G6389"/>
      <c r="H6389"/>
      <c r="I6389"/>
      <c r="J6389"/>
      <c r="K6389"/>
      <c r="L6389"/>
      <c r="M6389" s="2"/>
      <c r="N6389" s="2"/>
      <c r="O6389" s="2"/>
      <c r="P6389" s="2"/>
      <c r="Q6389" s="2"/>
      <c r="R6389" s="2"/>
      <c r="S6389" s="2"/>
      <c r="T6389" s="2"/>
      <c r="U6389" s="2"/>
      <c r="V6389" s="2"/>
    </row>
    <row r="6390" spans="1:22" s="127" customFormat="1" x14ac:dyDescent="0.25">
      <c r="A6390"/>
      <c r="B6390"/>
      <c r="C6390"/>
      <c r="D6390"/>
      <c r="E6390"/>
      <c r="F6390"/>
      <c r="G6390"/>
      <c r="H6390"/>
      <c r="I6390"/>
      <c r="J6390"/>
      <c r="K6390"/>
      <c r="L6390"/>
      <c r="M6390" s="2"/>
      <c r="N6390" s="2"/>
      <c r="O6390" s="2"/>
      <c r="P6390" s="2"/>
      <c r="Q6390" s="2"/>
      <c r="R6390" s="2"/>
      <c r="S6390" s="2"/>
      <c r="T6390" s="2"/>
      <c r="U6390" s="2"/>
      <c r="V6390" s="2"/>
    </row>
    <row r="6391" spans="1:22" s="127" customFormat="1" x14ac:dyDescent="0.25">
      <c r="A6391"/>
      <c r="B6391"/>
      <c r="C6391"/>
      <c r="D6391"/>
      <c r="E6391"/>
      <c r="F6391"/>
      <c r="G6391"/>
      <c r="H6391"/>
      <c r="I6391"/>
      <c r="J6391"/>
      <c r="K6391"/>
      <c r="L6391"/>
      <c r="M6391" s="2"/>
      <c r="N6391" s="2"/>
      <c r="O6391" s="2"/>
      <c r="P6391" s="2"/>
      <c r="Q6391" s="2"/>
      <c r="R6391" s="2"/>
      <c r="S6391" s="2"/>
      <c r="T6391" s="2"/>
      <c r="U6391" s="2"/>
      <c r="V6391" s="2"/>
    </row>
    <row r="6392" spans="1:22" s="127" customFormat="1" x14ac:dyDescent="0.25">
      <c r="A6392"/>
      <c r="B6392"/>
      <c r="C6392"/>
      <c r="D6392"/>
      <c r="E6392"/>
      <c r="F6392"/>
      <c r="G6392"/>
      <c r="H6392"/>
      <c r="I6392"/>
      <c r="J6392"/>
      <c r="K6392"/>
      <c r="L6392"/>
      <c r="M6392" s="2"/>
      <c r="N6392" s="2"/>
      <c r="O6392" s="2"/>
      <c r="P6392" s="2"/>
      <c r="Q6392" s="2"/>
      <c r="R6392" s="2"/>
      <c r="S6392" s="2"/>
      <c r="T6392" s="2"/>
      <c r="U6392" s="2"/>
      <c r="V6392" s="2"/>
    </row>
    <row r="6393" spans="1:22" s="127" customFormat="1" x14ac:dyDescent="0.25">
      <c r="A6393"/>
      <c r="B6393"/>
      <c r="C6393"/>
      <c r="D6393"/>
      <c r="E6393"/>
      <c r="F6393"/>
      <c r="G6393"/>
      <c r="H6393"/>
      <c r="I6393"/>
      <c r="J6393"/>
      <c r="K6393"/>
      <c r="L6393"/>
      <c r="M6393" s="2"/>
      <c r="N6393" s="2"/>
      <c r="O6393" s="2"/>
      <c r="P6393" s="2"/>
      <c r="Q6393" s="2"/>
      <c r="R6393" s="2"/>
      <c r="S6393" s="2"/>
      <c r="T6393" s="2"/>
      <c r="U6393" s="2"/>
      <c r="V6393" s="2"/>
    </row>
    <row r="6394" spans="1:22" s="127" customFormat="1" x14ac:dyDescent="0.25">
      <c r="A6394"/>
      <c r="B6394"/>
      <c r="C6394"/>
      <c r="D6394"/>
      <c r="E6394"/>
      <c r="F6394"/>
      <c r="G6394"/>
      <c r="H6394"/>
      <c r="I6394"/>
      <c r="J6394"/>
      <c r="K6394"/>
      <c r="L6394"/>
      <c r="M6394" s="2"/>
      <c r="N6394" s="2"/>
      <c r="O6394" s="2"/>
      <c r="P6394" s="2"/>
      <c r="Q6394" s="2"/>
      <c r="R6394" s="2"/>
      <c r="S6394" s="2"/>
      <c r="T6394" s="2"/>
      <c r="U6394" s="2"/>
      <c r="V6394" s="2"/>
    </row>
    <row r="6395" spans="1:22" s="127" customFormat="1" x14ac:dyDescent="0.25">
      <c r="A6395"/>
      <c r="B6395"/>
      <c r="C6395"/>
      <c r="D6395"/>
      <c r="E6395"/>
      <c r="F6395"/>
      <c r="G6395"/>
      <c r="H6395"/>
      <c r="I6395"/>
      <c r="J6395"/>
      <c r="K6395"/>
      <c r="L6395"/>
      <c r="M6395" s="2"/>
      <c r="N6395" s="2"/>
      <c r="O6395" s="2"/>
      <c r="P6395" s="2"/>
      <c r="Q6395" s="2"/>
      <c r="R6395" s="2"/>
      <c r="S6395" s="2"/>
      <c r="T6395" s="2"/>
      <c r="U6395" s="2"/>
      <c r="V6395" s="2"/>
    </row>
    <row r="6396" spans="1:22" s="127" customFormat="1" x14ac:dyDescent="0.25">
      <c r="A6396"/>
      <c r="B6396"/>
      <c r="C6396"/>
      <c r="D6396"/>
      <c r="E6396"/>
      <c r="F6396"/>
      <c r="G6396"/>
      <c r="H6396"/>
      <c r="I6396"/>
      <c r="J6396"/>
      <c r="K6396"/>
      <c r="L6396"/>
      <c r="M6396" s="2"/>
      <c r="N6396" s="2"/>
      <c r="O6396" s="2"/>
      <c r="P6396" s="2"/>
      <c r="Q6396" s="2"/>
      <c r="R6396" s="2"/>
      <c r="S6396" s="2"/>
      <c r="T6396" s="2"/>
      <c r="U6396" s="2"/>
      <c r="V6396" s="2"/>
    </row>
    <row r="6397" spans="1:22" s="127" customFormat="1" x14ac:dyDescent="0.25">
      <c r="A6397"/>
      <c r="B6397"/>
      <c r="C6397"/>
      <c r="D6397"/>
      <c r="E6397"/>
      <c r="F6397"/>
      <c r="G6397"/>
      <c r="H6397"/>
      <c r="I6397"/>
      <c r="J6397"/>
      <c r="K6397"/>
      <c r="L6397"/>
      <c r="M6397" s="2"/>
      <c r="N6397" s="2"/>
      <c r="O6397" s="2"/>
      <c r="P6397" s="2"/>
      <c r="Q6397" s="2"/>
      <c r="R6397" s="2"/>
      <c r="S6397" s="2"/>
      <c r="T6397" s="2"/>
      <c r="U6397" s="2"/>
      <c r="V6397" s="2"/>
    </row>
    <row r="6398" spans="1:22" s="127" customFormat="1" x14ac:dyDescent="0.25">
      <c r="A6398"/>
      <c r="B6398"/>
      <c r="C6398"/>
      <c r="D6398"/>
      <c r="E6398"/>
      <c r="F6398"/>
      <c r="G6398"/>
      <c r="H6398"/>
      <c r="I6398"/>
      <c r="J6398"/>
      <c r="K6398"/>
      <c r="L6398"/>
      <c r="M6398" s="2"/>
      <c r="N6398" s="2"/>
      <c r="O6398" s="2"/>
      <c r="P6398" s="2"/>
      <c r="Q6398" s="2"/>
      <c r="R6398" s="2"/>
      <c r="S6398" s="2"/>
      <c r="T6398" s="2"/>
      <c r="U6398" s="2"/>
      <c r="V6398" s="2"/>
    </row>
    <row r="6399" spans="1:22" s="127" customFormat="1" x14ac:dyDescent="0.25">
      <c r="A6399"/>
      <c r="B6399"/>
      <c r="C6399"/>
      <c r="D6399"/>
      <c r="E6399"/>
      <c r="F6399"/>
      <c r="G6399"/>
      <c r="H6399"/>
      <c r="I6399"/>
      <c r="J6399"/>
      <c r="K6399"/>
      <c r="L6399"/>
      <c r="M6399" s="2"/>
      <c r="N6399" s="2"/>
      <c r="O6399" s="2"/>
      <c r="P6399" s="2"/>
      <c r="Q6399" s="2"/>
      <c r="R6399" s="2"/>
      <c r="S6399" s="2"/>
      <c r="T6399" s="2"/>
      <c r="U6399" s="2"/>
      <c r="V6399" s="2"/>
    </row>
    <row r="6400" spans="1:22" s="127" customFormat="1" x14ac:dyDescent="0.25">
      <c r="A6400"/>
      <c r="B6400"/>
      <c r="C6400"/>
      <c r="D6400"/>
      <c r="E6400"/>
      <c r="F6400"/>
      <c r="G6400"/>
      <c r="H6400"/>
      <c r="I6400"/>
      <c r="J6400"/>
      <c r="K6400"/>
      <c r="L6400"/>
      <c r="M6400" s="2"/>
      <c r="N6400" s="2"/>
      <c r="O6400" s="2"/>
      <c r="P6400" s="2"/>
      <c r="Q6400" s="2"/>
      <c r="R6400" s="2"/>
      <c r="S6400" s="2"/>
      <c r="T6400" s="2"/>
      <c r="U6400" s="2"/>
      <c r="V6400" s="2"/>
    </row>
    <row r="6401" spans="1:22" s="127" customFormat="1" x14ac:dyDescent="0.25">
      <c r="A6401"/>
      <c r="B6401"/>
      <c r="C6401"/>
      <c r="D6401"/>
      <c r="E6401"/>
      <c r="F6401"/>
      <c r="G6401"/>
      <c r="H6401"/>
      <c r="I6401"/>
      <c r="J6401"/>
      <c r="K6401"/>
      <c r="L6401"/>
      <c r="M6401" s="2"/>
      <c r="N6401" s="2"/>
      <c r="O6401" s="2"/>
      <c r="P6401" s="2"/>
      <c r="Q6401" s="2"/>
      <c r="R6401" s="2"/>
      <c r="S6401" s="2"/>
      <c r="T6401" s="2"/>
      <c r="U6401" s="2"/>
      <c r="V6401" s="2"/>
    </row>
    <row r="6402" spans="1:22" s="127" customFormat="1" x14ac:dyDescent="0.25">
      <c r="A6402"/>
      <c r="B6402"/>
      <c r="C6402"/>
      <c r="D6402"/>
      <c r="E6402"/>
      <c r="F6402"/>
      <c r="G6402"/>
      <c r="H6402"/>
      <c r="I6402"/>
      <c r="J6402"/>
      <c r="K6402"/>
      <c r="L6402"/>
      <c r="M6402" s="2"/>
      <c r="N6402" s="2"/>
      <c r="O6402" s="2"/>
      <c r="P6402" s="2"/>
      <c r="Q6402" s="2"/>
      <c r="R6402" s="2"/>
      <c r="S6402" s="2"/>
      <c r="T6402" s="2"/>
      <c r="U6402" s="2"/>
      <c r="V6402" s="2"/>
    </row>
    <row r="6403" spans="1:22" s="127" customFormat="1" x14ac:dyDescent="0.25">
      <c r="A6403"/>
      <c r="B6403"/>
      <c r="C6403"/>
      <c r="D6403"/>
      <c r="E6403"/>
      <c r="F6403"/>
      <c r="G6403"/>
      <c r="H6403"/>
      <c r="I6403"/>
      <c r="J6403"/>
      <c r="K6403"/>
      <c r="L6403"/>
      <c r="M6403" s="2"/>
      <c r="N6403" s="2"/>
      <c r="O6403" s="2"/>
      <c r="P6403" s="2"/>
      <c r="Q6403" s="2"/>
      <c r="R6403" s="2"/>
      <c r="S6403" s="2"/>
      <c r="T6403" s="2"/>
      <c r="U6403" s="2"/>
      <c r="V6403" s="2"/>
    </row>
    <row r="6404" spans="1:22" s="127" customFormat="1" x14ac:dyDescent="0.25">
      <c r="A6404"/>
      <c r="B6404"/>
      <c r="C6404"/>
      <c r="D6404"/>
      <c r="E6404"/>
      <c r="F6404"/>
      <c r="G6404"/>
      <c r="H6404"/>
      <c r="I6404"/>
      <c r="J6404"/>
      <c r="K6404"/>
      <c r="L6404"/>
      <c r="M6404" s="2"/>
      <c r="N6404" s="2"/>
      <c r="O6404" s="2"/>
      <c r="P6404" s="2"/>
      <c r="Q6404" s="2"/>
      <c r="R6404" s="2"/>
      <c r="S6404" s="2"/>
      <c r="T6404" s="2"/>
      <c r="U6404" s="2"/>
      <c r="V6404" s="2"/>
    </row>
    <row r="6405" spans="1:22" s="127" customFormat="1" x14ac:dyDescent="0.25">
      <c r="A6405"/>
      <c r="B6405"/>
      <c r="C6405"/>
      <c r="D6405"/>
      <c r="E6405"/>
      <c r="F6405"/>
      <c r="G6405"/>
      <c r="H6405"/>
      <c r="I6405"/>
      <c r="J6405"/>
      <c r="K6405"/>
      <c r="L6405"/>
      <c r="M6405" s="2"/>
      <c r="N6405" s="2"/>
      <c r="O6405" s="2"/>
      <c r="P6405" s="2"/>
      <c r="Q6405" s="2"/>
      <c r="R6405" s="2"/>
      <c r="S6405" s="2"/>
      <c r="T6405" s="2"/>
      <c r="U6405" s="2"/>
      <c r="V6405" s="2"/>
    </row>
    <row r="6406" spans="1:22" s="127" customFormat="1" x14ac:dyDescent="0.25">
      <c r="A6406"/>
      <c r="B6406"/>
      <c r="C6406"/>
      <c r="D6406"/>
      <c r="E6406"/>
      <c r="F6406"/>
      <c r="G6406"/>
      <c r="H6406"/>
      <c r="I6406"/>
      <c r="J6406"/>
      <c r="K6406"/>
      <c r="L6406"/>
      <c r="M6406" s="2"/>
      <c r="N6406" s="2"/>
      <c r="O6406" s="2"/>
      <c r="P6406" s="2"/>
      <c r="Q6406" s="2"/>
      <c r="R6406" s="2"/>
      <c r="S6406" s="2"/>
      <c r="T6406" s="2"/>
      <c r="U6406" s="2"/>
      <c r="V6406" s="2"/>
    </row>
    <row r="6407" spans="1:22" s="127" customFormat="1" x14ac:dyDescent="0.25">
      <c r="A6407"/>
      <c r="B6407"/>
      <c r="C6407"/>
      <c r="D6407"/>
      <c r="E6407"/>
      <c r="F6407"/>
      <c r="G6407"/>
      <c r="H6407"/>
      <c r="I6407"/>
      <c r="J6407"/>
      <c r="K6407"/>
      <c r="L6407"/>
      <c r="M6407" s="2"/>
      <c r="N6407" s="2"/>
      <c r="O6407" s="2"/>
      <c r="P6407" s="2"/>
      <c r="Q6407" s="2"/>
      <c r="R6407" s="2"/>
      <c r="S6407" s="2"/>
      <c r="T6407" s="2"/>
      <c r="U6407" s="2"/>
      <c r="V6407" s="2"/>
    </row>
    <row r="6408" spans="1:22" s="127" customFormat="1" x14ac:dyDescent="0.25">
      <c r="A6408"/>
      <c r="B6408"/>
      <c r="C6408"/>
      <c r="D6408"/>
      <c r="E6408"/>
      <c r="F6408"/>
      <c r="G6408"/>
      <c r="H6408"/>
      <c r="I6408"/>
      <c r="J6408"/>
      <c r="K6408"/>
      <c r="L6408"/>
      <c r="M6408" s="2"/>
      <c r="N6408" s="2"/>
      <c r="O6408" s="2"/>
      <c r="P6408" s="2"/>
      <c r="Q6408" s="2"/>
      <c r="R6408" s="2"/>
      <c r="S6408" s="2"/>
      <c r="T6408" s="2"/>
      <c r="U6408" s="2"/>
      <c r="V6408" s="2"/>
    </row>
    <row r="6409" spans="1:22" s="127" customFormat="1" x14ac:dyDescent="0.25">
      <c r="A6409"/>
      <c r="B6409"/>
      <c r="C6409"/>
      <c r="D6409"/>
      <c r="E6409"/>
      <c r="F6409"/>
      <c r="G6409"/>
      <c r="H6409"/>
      <c r="I6409"/>
      <c r="J6409"/>
      <c r="K6409"/>
      <c r="L6409"/>
      <c r="M6409" s="2"/>
      <c r="N6409" s="2"/>
      <c r="O6409" s="2"/>
      <c r="P6409" s="2"/>
      <c r="Q6409" s="2"/>
      <c r="R6409" s="2"/>
      <c r="S6409" s="2"/>
      <c r="T6409" s="2"/>
      <c r="U6409" s="2"/>
      <c r="V6409" s="2"/>
    </row>
    <row r="6410" spans="1:22" s="127" customFormat="1" x14ac:dyDescent="0.25">
      <c r="A6410"/>
      <c r="B6410"/>
      <c r="C6410"/>
      <c r="D6410"/>
      <c r="E6410"/>
      <c r="F6410"/>
      <c r="G6410"/>
      <c r="H6410"/>
      <c r="I6410"/>
      <c r="J6410"/>
      <c r="K6410"/>
      <c r="L6410"/>
      <c r="M6410" s="2"/>
      <c r="N6410" s="2"/>
      <c r="O6410" s="2"/>
      <c r="P6410" s="2"/>
      <c r="Q6410" s="2"/>
      <c r="R6410" s="2"/>
      <c r="S6410" s="2"/>
      <c r="T6410" s="2"/>
      <c r="U6410" s="2"/>
      <c r="V6410" s="2"/>
    </row>
    <row r="6411" spans="1:22" s="127" customFormat="1" x14ac:dyDescent="0.25">
      <c r="A6411"/>
      <c r="B6411"/>
      <c r="C6411"/>
      <c r="D6411"/>
      <c r="E6411"/>
      <c r="F6411"/>
      <c r="G6411"/>
      <c r="H6411"/>
      <c r="I6411"/>
      <c r="J6411"/>
      <c r="K6411"/>
      <c r="L6411"/>
      <c r="M6411" s="2"/>
      <c r="N6411" s="2"/>
      <c r="O6411" s="2"/>
      <c r="P6411" s="2"/>
      <c r="Q6411" s="2"/>
      <c r="R6411" s="2"/>
      <c r="S6411" s="2"/>
      <c r="T6411" s="2"/>
      <c r="U6411" s="2"/>
      <c r="V6411" s="2"/>
    </row>
    <row r="6412" spans="1:22" s="127" customFormat="1" x14ac:dyDescent="0.25">
      <c r="A6412"/>
      <c r="B6412"/>
      <c r="C6412"/>
      <c r="D6412"/>
      <c r="E6412"/>
      <c r="F6412"/>
      <c r="G6412"/>
      <c r="H6412"/>
      <c r="I6412"/>
      <c r="J6412"/>
      <c r="K6412"/>
      <c r="L6412"/>
      <c r="M6412" s="2"/>
      <c r="N6412" s="2"/>
      <c r="O6412" s="2"/>
      <c r="P6412" s="2"/>
      <c r="Q6412" s="2"/>
      <c r="R6412" s="2"/>
      <c r="S6412" s="2"/>
      <c r="T6412" s="2"/>
      <c r="U6412" s="2"/>
      <c r="V6412" s="2"/>
    </row>
    <row r="6413" spans="1:22" s="127" customFormat="1" x14ac:dyDescent="0.25">
      <c r="A6413"/>
      <c r="B6413"/>
      <c r="C6413"/>
      <c r="D6413"/>
      <c r="E6413"/>
      <c r="F6413"/>
      <c r="G6413"/>
      <c r="H6413"/>
      <c r="I6413"/>
      <c r="J6413"/>
      <c r="K6413"/>
      <c r="L6413"/>
      <c r="M6413" s="2"/>
      <c r="N6413" s="2"/>
      <c r="O6413" s="2"/>
      <c r="P6413" s="2"/>
      <c r="Q6413" s="2"/>
      <c r="R6413" s="2"/>
      <c r="S6413" s="2"/>
      <c r="T6413" s="2"/>
      <c r="U6413" s="2"/>
      <c r="V6413" s="2"/>
    </row>
    <row r="6414" spans="1:22" s="127" customFormat="1" x14ac:dyDescent="0.25">
      <c r="A6414"/>
      <c r="B6414"/>
      <c r="C6414"/>
      <c r="D6414"/>
      <c r="E6414"/>
      <c r="F6414"/>
      <c r="G6414"/>
      <c r="H6414"/>
      <c r="I6414"/>
      <c r="J6414"/>
      <c r="K6414"/>
      <c r="L6414"/>
      <c r="M6414" s="2"/>
      <c r="N6414" s="2"/>
      <c r="O6414" s="2"/>
      <c r="P6414" s="2"/>
      <c r="Q6414" s="2"/>
      <c r="R6414" s="2"/>
      <c r="S6414" s="2"/>
      <c r="T6414" s="2"/>
      <c r="U6414" s="2"/>
      <c r="V6414" s="2"/>
    </row>
    <row r="6415" spans="1:22" s="127" customFormat="1" x14ac:dyDescent="0.25">
      <c r="A6415"/>
      <c r="B6415"/>
      <c r="C6415"/>
      <c r="D6415"/>
      <c r="E6415"/>
      <c r="F6415"/>
      <c r="G6415"/>
      <c r="H6415"/>
      <c r="I6415"/>
      <c r="J6415"/>
      <c r="K6415"/>
      <c r="L6415"/>
      <c r="M6415" s="2"/>
      <c r="N6415" s="2"/>
      <c r="O6415" s="2"/>
      <c r="P6415" s="2"/>
      <c r="Q6415" s="2"/>
      <c r="R6415" s="2"/>
      <c r="S6415" s="2"/>
      <c r="T6415" s="2"/>
      <c r="U6415" s="2"/>
      <c r="V6415" s="2"/>
    </row>
    <row r="6416" spans="1:22" s="127" customFormat="1" x14ac:dyDescent="0.25">
      <c r="A6416"/>
      <c r="B6416"/>
      <c r="C6416"/>
      <c r="D6416"/>
      <c r="E6416"/>
      <c r="F6416"/>
      <c r="G6416"/>
      <c r="H6416"/>
      <c r="I6416"/>
      <c r="J6416"/>
      <c r="K6416"/>
      <c r="L6416"/>
      <c r="M6416" s="2"/>
      <c r="N6416" s="2"/>
      <c r="O6416" s="2"/>
      <c r="P6416" s="2"/>
      <c r="Q6416" s="2"/>
      <c r="R6416" s="2"/>
      <c r="S6416" s="2"/>
      <c r="T6416" s="2"/>
      <c r="U6416" s="2"/>
      <c r="V6416" s="2"/>
    </row>
    <row r="6417" spans="1:22" s="127" customFormat="1" x14ac:dyDescent="0.25">
      <c r="A6417"/>
      <c r="B6417"/>
      <c r="C6417"/>
      <c r="D6417"/>
      <c r="E6417"/>
      <c r="F6417"/>
      <c r="G6417"/>
      <c r="H6417"/>
      <c r="I6417"/>
      <c r="J6417"/>
      <c r="K6417"/>
      <c r="L6417"/>
      <c r="M6417" s="2"/>
      <c r="N6417" s="2"/>
      <c r="O6417" s="2"/>
      <c r="P6417" s="2"/>
      <c r="Q6417" s="2"/>
      <c r="R6417" s="2"/>
      <c r="S6417" s="2"/>
      <c r="T6417" s="2"/>
      <c r="U6417" s="2"/>
      <c r="V6417" s="2"/>
    </row>
    <row r="6418" spans="1:22" s="127" customFormat="1" x14ac:dyDescent="0.25">
      <c r="A6418"/>
      <c r="B6418"/>
      <c r="C6418"/>
      <c r="D6418"/>
      <c r="E6418"/>
      <c r="F6418"/>
      <c r="G6418"/>
      <c r="H6418"/>
      <c r="I6418"/>
      <c r="J6418"/>
      <c r="K6418"/>
      <c r="L6418"/>
      <c r="M6418" s="2"/>
      <c r="N6418" s="2"/>
      <c r="O6418" s="2"/>
      <c r="P6418" s="2"/>
      <c r="Q6418" s="2"/>
      <c r="R6418" s="2"/>
      <c r="S6418" s="2"/>
      <c r="T6418" s="2"/>
      <c r="U6418" s="2"/>
      <c r="V6418" s="2"/>
    </row>
    <row r="6419" spans="1:22" s="127" customFormat="1" x14ac:dyDescent="0.25">
      <c r="A6419"/>
      <c r="B6419"/>
      <c r="C6419"/>
      <c r="D6419"/>
      <c r="E6419"/>
      <c r="F6419"/>
      <c r="G6419"/>
      <c r="H6419"/>
      <c r="I6419"/>
      <c r="J6419"/>
      <c r="K6419"/>
      <c r="L6419"/>
      <c r="M6419" s="2"/>
      <c r="N6419" s="2"/>
      <c r="O6419" s="2"/>
      <c r="P6419" s="2"/>
      <c r="Q6419" s="2"/>
      <c r="R6419" s="2"/>
      <c r="S6419" s="2"/>
      <c r="T6419" s="2"/>
      <c r="U6419" s="2"/>
      <c r="V6419" s="2"/>
    </row>
    <row r="6420" spans="1:22" s="127" customFormat="1" x14ac:dyDescent="0.25">
      <c r="A6420"/>
      <c r="B6420"/>
      <c r="C6420"/>
      <c r="D6420"/>
      <c r="E6420"/>
      <c r="F6420"/>
      <c r="G6420"/>
      <c r="H6420"/>
      <c r="I6420"/>
      <c r="J6420"/>
      <c r="K6420"/>
      <c r="L6420"/>
      <c r="M6420" s="2"/>
      <c r="N6420" s="2"/>
      <c r="O6420" s="2"/>
      <c r="P6420" s="2"/>
      <c r="Q6420" s="2"/>
      <c r="R6420" s="2"/>
      <c r="S6420" s="2"/>
      <c r="T6420" s="2"/>
      <c r="U6420" s="2"/>
      <c r="V6420" s="2"/>
    </row>
    <row r="6421" spans="1:22" s="127" customFormat="1" x14ac:dyDescent="0.25">
      <c r="A6421"/>
      <c r="B6421"/>
      <c r="C6421"/>
      <c r="D6421"/>
      <c r="E6421"/>
      <c r="F6421"/>
      <c r="G6421"/>
      <c r="H6421"/>
      <c r="I6421"/>
      <c r="J6421"/>
      <c r="K6421"/>
      <c r="L6421"/>
      <c r="M6421" s="2"/>
      <c r="N6421" s="2"/>
      <c r="O6421" s="2"/>
      <c r="P6421" s="2"/>
      <c r="Q6421" s="2"/>
      <c r="R6421" s="2"/>
      <c r="S6421" s="2"/>
      <c r="T6421" s="2"/>
      <c r="U6421" s="2"/>
      <c r="V6421" s="2"/>
    </row>
    <row r="6422" spans="1:22" s="127" customFormat="1" x14ac:dyDescent="0.25">
      <c r="A6422"/>
      <c r="B6422"/>
      <c r="C6422"/>
      <c r="D6422"/>
      <c r="E6422"/>
      <c r="F6422"/>
      <c r="G6422"/>
      <c r="H6422"/>
      <c r="I6422"/>
      <c r="J6422"/>
      <c r="K6422"/>
      <c r="L6422"/>
      <c r="M6422" s="2"/>
      <c r="N6422" s="2"/>
      <c r="O6422" s="2"/>
      <c r="P6422" s="2"/>
      <c r="Q6422" s="2"/>
      <c r="R6422" s="2"/>
      <c r="S6422" s="2"/>
      <c r="T6422" s="2"/>
      <c r="U6422" s="2"/>
      <c r="V6422" s="2"/>
    </row>
    <row r="6423" spans="1:22" s="127" customFormat="1" x14ac:dyDescent="0.25">
      <c r="A6423"/>
      <c r="B6423"/>
      <c r="C6423"/>
      <c r="D6423"/>
      <c r="E6423"/>
      <c r="F6423"/>
      <c r="G6423"/>
      <c r="H6423"/>
      <c r="I6423"/>
      <c r="J6423"/>
      <c r="K6423"/>
      <c r="L6423"/>
      <c r="M6423" s="2"/>
      <c r="N6423" s="2"/>
      <c r="O6423" s="2"/>
      <c r="P6423" s="2"/>
      <c r="Q6423" s="2"/>
      <c r="R6423" s="2"/>
      <c r="S6423" s="2"/>
      <c r="T6423" s="2"/>
      <c r="U6423" s="2"/>
      <c r="V6423" s="2"/>
    </row>
    <row r="6424" spans="1:22" s="127" customFormat="1" x14ac:dyDescent="0.25">
      <c r="A6424"/>
      <c r="B6424"/>
      <c r="C6424"/>
      <c r="D6424"/>
      <c r="E6424"/>
      <c r="F6424"/>
      <c r="G6424"/>
      <c r="H6424"/>
      <c r="I6424"/>
      <c r="J6424"/>
      <c r="K6424"/>
      <c r="L6424"/>
      <c r="M6424" s="2"/>
      <c r="N6424" s="2"/>
      <c r="O6424" s="2"/>
      <c r="P6424" s="2"/>
      <c r="Q6424" s="2"/>
      <c r="R6424" s="2"/>
      <c r="S6424" s="2"/>
      <c r="T6424" s="2"/>
      <c r="U6424" s="2"/>
      <c r="V6424" s="2"/>
    </row>
    <row r="6425" spans="1:22" s="127" customFormat="1" x14ac:dyDescent="0.25">
      <c r="A6425"/>
      <c r="B6425"/>
      <c r="C6425"/>
      <c r="D6425"/>
      <c r="E6425"/>
      <c r="F6425"/>
      <c r="G6425"/>
      <c r="H6425"/>
      <c r="I6425"/>
      <c r="J6425"/>
      <c r="K6425"/>
      <c r="L6425"/>
      <c r="M6425" s="2"/>
      <c r="N6425" s="2"/>
      <c r="O6425" s="2"/>
      <c r="P6425" s="2"/>
      <c r="Q6425" s="2"/>
      <c r="R6425" s="2"/>
      <c r="S6425" s="2"/>
      <c r="T6425" s="2"/>
      <c r="U6425" s="2"/>
      <c r="V6425" s="2"/>
    </row>
    <row r="6426" spans="1:22" s="127" customFormat="1" x14ac:dyDescent="0.25">
      <c r="A6426"/>
      <c r="B6426"/>
      <c r="C6426"/>
      <c r="D6426"/>
      <c r="E6426"/>
      <c r="F6426"/>
      <c r="G6426"/>
      <c r="H6426"/>
      <c r="I6426"/>
      <c r="J6426"/>
      <c r="K6426"/>
      <c r="L6426"/>
      <c r="M6426" s="2"/>
      <c r="N6426" s="2"/>
      <c r="O6426" s="2"/>
      <c r="P6426" s="2"/>
      <c r="Q6426" s="2"/>
      <c r="R6426" s="2"/>
      <c r="S6426" s="2"/>
      <c r="T6426" s="2"/>
      <c r="U6426" s="2"/>
      <c r="V6426" s="2"/>
    </row>
    <row r="6427" spans="1:22" s="127" customFormat="1" x14ac:dyDescent="0.25">
      <c r="A6427"/>
      <c r="B6427"/>
      <c r="C6427"/>
      <c r="D6427"/>
      <c r="E6427"/>
      <c r="F6427"/>
      <c r="G6427"/>
      <c r="H6427"/>
      <c r="I6427"/>
      <c r="J6427"/>
      <c r="K6427"/>
      <c r="L6427"/>
      <c r="M6427" s="2"/>
      <c r="N6427" s="2"/>
      <c r="O6427" s="2"/>
      <c r="P6427" s="2"/>
      <c r="Q6427" s="2"/>
      <c r="R6427" s="2"/>
      <c r="S6427" s="2"/>
      <c r="T6427" s="2"/>
      <c r="U6427" s="2"/>
      <c r="V6427" s="2"/>
    </row>
    <row r="6428" spans="1:22" s="127" customFormat="1" x14ac:dyDescent="0.25">
      <c r="A6428"/>
      <c r="B6428"/>
      <c r="C6428"/>
      <c r="D6428"/>
      <c r="E6428"/>
      <c r="F6428"/>
      <c r="G6428"/>
      <c r="H6428"/>
      <c r="I6428"/>
      <c r="J6428"/>
      <c r="K6428"/>
      <c r="L6428"/>
      <c r="M6428" s="2"/>
      <c r="N6428" s="2"/>
      <c r="O6428" s="2"/>
      <c r="P6428" s="2"/>
      <c r="Q6428" s="2"/>
      <c r="R6428" s="2"/>
      <c r="S6428" s="2"/>
      <c r="T6428" s="2"/>
      <c r="U6428" s="2"/>
      <c r="V6428" s="2"/>
    </row>
    <row r="6429" spans="1:22" s="127" customFormat="1" x14ac:dyDescent="0.25">
      <c r="A6429"/>
      <c r="B6429"/>
      <c r="C6429"/>
      <c r="D6429"/>
      <c r="E6429"/>
      <c r="F6429"/>
      <c r="G6429"/>
      <c r="H6429"/>
      <c r="I6429"/>
      <c r="J6429"/>
      <c r="K6429"/>
      <c r="L6429"/>
      <c r="M6429" s="2"/>
      <c r="N6429" s="2"/>
      <c r="O6429" s="2"/>
      <c r="P6429" s="2"/>
      <c r="Q6429" s="2"/>
      <c r="R6429" s="2"/>
      <c r="S6429" s="2"/>
      <c r="T6429" s="2"/>
      <c r="U6429" s="2"/>
      <c r="V6429" s="2"/>
    </row>
    <row r="6430" spans="1:22" s="127" customFormat="1" x14ac:dyDescent="0.25">
      <c r="A6430"/>
      <c r="B6430"/>
      <c r="C6430"/>
      <c r="D6430"/>
      <c r="E6430"/>
      <c r="F6430"/>
      <c r="G6430"/>
      <c r="H6430"/>
      <c r="I6430"/>
      <c r="J6430"/>
      <c r="K6430"/>
      <c r="L6430"/>
      <c r="M6430" s="2"/>
      <c r="N6430" s="2"/>
      <c r="O6430" s="2"/>
      <c r="P6430" s="2"/>
      <c r="Q6430" s="2"/>
      <c r="R6430" s="2"/>
      <c r="S6430" s="2"/>
      <c r="T6430" s="2"/>
      <c r="U6430" s="2"/>
      <c r="V6430" s="2"/>
    </row>
    <row r="6431" spans="1:22" s="127" customFormat="1" x14ac:dyDescent="0.25">
      <c r="A6431"/>
      <c r="B6431"/>
      <c r="C6431"/>
      <c r="D6431"/>
      <c r="E6431"/>
      <c r="F6431"/>
      <c r="G6431"/>
      <c r="H6431"/>
      <c r="I6431"/>
      <c r="J6431"/>
      <c r="K6431"/>
      <c r="L6431"/>
      <c r="M6431" s="2"/>
      <c r="N6431" s="2"/>
      <c r="O6431" s="2"/>
      <c r="P6431" s="2"/>
      <c r="Q6431" s="2"/>
      <c r="R6431" s="2"/>
      <c r="S6431" s="2"/>
      <c r="T6431" s="2"/>
      <c r="U6431" s="2"/>
      <c r="V6431" s="2"/>
    </row>
    <row r="6432" spans="1:22" s="127" customFormat="1" x14ac:dyDescent="0.25">
      <c r="A6432"/>
      <c r="B6432"/>
      <c r="C6432"/>
      <c r="D6432"/>
      <c r="E6432"/>
      <c r="F6432"/>
      <c r="G6432"/>
      <c r="H6432"/>
      <c r="I6432"/>
      <c r="J6432"/>
      <c r="K6432"/>
      <c r="L6432"/>
      <c r="M6432" s="2"/>
      <c r="N6432" s="2"/>
      <c r="O6432" s="2"/>
      <c r="P6432" s="2"/>
      <c r="Q6432" s="2"/>
      <c r="R6432" s="2"/>
      <c r="S6432" s="2"/>
      <c r="T6432" s="2"/>
      <c r="U6432" s="2"/>
      <c r="V6432" s="2"/>
    </row>
    <row r="6433" spans="1:22" s="127" customFormat="1" x14ac:dyDescent="0.25">
      <c r="A6433"/>
      <c r="B6433"/>
      <c r="C6433"/>
      <c r="D6433"/>
      <c r="E6433"/>
      <c r="F6433"/>
      <c r="G6433"/>
      <c r="H6433"/>
      <c r="I6433"/>
      <c r="J6433"/>
      <c r="K6433"/>
      <c r="L6433"/>
      <c r="M6433" s="2"/>
      <c r="N6433" s="2"/>
      <c r="O6433" s="2"/>
      <c r="P6433" s="2"/>
      <c r="Q6433" s="2"/>
      <c r="R6433" s="2"/>
      <c r="S6433" s="2"/>
      <c r="T6433" s="2"/>
      <c r="U6433" s="2"/>
      <c r="V6433" s="2"/>
    </row>
    <row r="6434" spans="1:22" s="127" customFormat="1" x14ac:dyDescent="0.25">
      <c r="A6434"/>
      <c r="B6434"/>
      <c r="C6434"/>
      <c r="D6434"/>
      <c r="E6434"/>
      <c r="F6434"/>
      <c r="G6434"/>
      <c r="H6434"/>
      <c r="I6434"/>
      <c r="J6434"/>
      <c r="K6434"/>
      <c r="L6434"/>
      <c r="M6434" s="2"/>
      <c r="N6434" s="2"/>
      <c r="O6434" s="2"/>
      <c r="P6434" s="2"/>
      <c r="Q6434" s="2"/>
      <c r="R6434" s="2"/>
      <c r="S6434" s="2"/>
      <c r="T6434" s="2"/>
      <c r="U6434" s="2"/>
      <c r="V6434" s="2"/>
    </row>
    <row r="6435" spans="1:22" s="127" customFormat="1" x14ac:dyDescent="0.25">
      <c r="A6435"/>
      <c r="B6435"/>
      <c r="C6435"/>
      <c r="D6435"/>
      <c r="E6435"/>
      <c r="F6435"/>
      <c r="G6435"/>
      <c r="H6435"/>
      <c r="I6435"/>
      <c r="J6435"/>
      <c r="K6435"/>
      <c r="L6435"/>
      <c r="M6435" s="2"/>
      <c r="N6435" s="2"/>
      <c r="O6435" s="2"/>
      <c r="P6435" s="2"/>
      <c r="Q6435" s="2"/>
      <c r="R6435" s="2"/>
      <c r="S6435" s="2"/>
      <c r="T6435" s="2"/>
      <c r="U6435" s="2"/>
      <c r="V6435" s="2"/>
    </row>
    <row r="6436" spans="1:22" s="127" customFormat="1" x14ac:dyDescent="0.25">
      <c r="A6436"/>
      <c r="B6436"/>
      <c r="C6436"/>
      <c r="D6436"/>
      <c r="E6436"/>
      <c r="F6436"/>
      <c r="G6436"/>
      <c r="H6436"/>
      <c r="I6436"/>
      <c r="J6436"/>
      <c r="K6436"/>
      <c r="L6436"/>
      <c r="M6436" s="2"/>
      <c r="N6436" s="2"/>
      <c r="O6436" s="2"/>
      <c r="P6436" s="2"/>
      <c r="Q6436" s="2"/>
      <c r="R6436" s="2"/>
      <c r="S6436" s="2"/>
      <c r="T6436" s="2"/>
      <c r="U6436" s="2"/>
      <c r="V6436" s="2"/>
    </row>
    <row r="6437" spans="1:22" s="127" customFormat="1" x14ac:dyDescent="0.25">
      <c r="A6437"/>
      <c r="B6437"/>
      <c r="C6437"/>
      <c r="D6437"/>
      <c r="E6437"/>
      <c r="F6437"/>
      <c r="G6437"/>
      <c r="H6437"/>
      <c r="I6437"/>
      <c r="J6437"/>
      <c r="K6437"/>
      <c r="L6437"/>
      <c r="M6437" s="2"/>
      <c r="N6437" s="2"/>
      <c r="O6437" s="2"/>
      <c r="P6437" s="2"/>
      <c r="Q6437" s="2"/>
      <c r="R6437" s="2"/>
      <c r="S6437" s="2"/>
      <c r="T6437" s="2"/>
      <c r="U6437" s="2"/>
      <c r="V6437" s="2"/>
    </row>
    <row r="6438" spans="1:22" s="127" customFormat="1" x14ac:dyDescent="0.25">
      <c r="A6438"/>
      <c r="B6438"/>
      <c r="C6438"/>
      <c r="D6438"/>
      <c r="E6438"/>
      <c r="F6438"/>
      <c r="G6438"/>
      <c r="H6438"/>
      <c r="I6438"/>
      <c r="J6438"/>
      <c r="K6438"/>
      <c r="L6438"/>
      <c r="M6438" s="2"/>
      <c r="N6438" s="2"/>
      <c r="O6438" s="2"/>
      <c r="P6438" s="2"/>
      <c r="Q6438" s="2"/>
      <c r="R6438" s="2"/>
      <c r="S6438" s="2"/>
      <c r="T6438" s="2"/>
      <c r="U6438" s="2"/>
      <c r="V6438" s="2"/>
    </row>
    <row r="6439" spans="1:22" s="127" customFormat="1" x14ac:dyDescent="0.25">
      <c r="A6439"/>
      <c r="B6439"/>
      <c r="C6439"/>
      <c r="D6439"/>
      <c r="E6439"/>
      <c r="F6439"/>
      <c r="G6439"/>
      <c r="H6439"/>
      <c r="I6439"/>
      <c r="J6439"/>
      <c r="K6439"/>
      <c r="L6439"/>
      <c r="M6439" s="2"/>
      <c r="N6439" s="2"/>
      <c r="O6439" s="2"/>
      <c r="P6439" s="2"/>
      <c r="Q6439" s="2"/>
      <c r="R6439" s="2"/>
      <c r="S6439" s="2"/>
      <c r="T6439" s="2"/>
      <c r="U6439" s="2"/>
      <c r="V6439" s="2"/>
    </row>
    <row r="6440" spans="1:22" s="127" customFormat="1" x14ac:dyDescent="0.25">
      <c r="A6440"/>
      <c r="B6440"/>
      <c r="C6440"/>
      <c r="D6440"/>
      <c r="E6440"/>
      <c r="F6440"/>
      <c r="G6440"/>
      <c r="H6440"/>
      <c r="I6440"/>
      <c r="J6440"/>
      <c r="K6440"/>
      <c r="L6440"/>
      <c r="M6440" s="2"/>
      <c r="N6440" s="2"/>
      <c r="O6440" s="2"/>
      <c r="P6440" s="2"/>
      <c r="Q6440" s="2"/>
      <c r="R6440" s="2"/>
      <c r="S6440" s="2"/>
      <c r="T6440" s="2"/>
      <c r="U6440" s="2"/>
      <c r="V6440" s="2"/>
    </row>
    <row r="6441" spans="1:22" s="127" customFormat="1" x14ac:dyDescent="0.25">
      <c r="A6441"/>
      <c r="B6441"/>
      <c r="C6441"/>
      <c r="D6441"/>
      <c r="E6441"/>
      <c r="F6441"/>
      <c r="G6441"/>
      <c r="H6441"/>
      <c r="I6441"/>
      <c r="J6441"/>
      <c r="K6441"/>
      <c r="L6441"/>
      <c r="M6441" s="2"/>
      <c r="N6441" s="2"/>
      <c r="O6441" s="2"/>
      <c r="P6441" s="2"/>
      <c r="Q6441" s="2"/>
      <c r="R6441" s="2"/>
      <c r="S6441" s="2"/>
      <c r="T6441" s="2"/>
      <c r="U6441" s="2"/>
      <c r="V6441" s="2"/>
    </row>
    <row r="6442" spans="1:22" s="127" customFormat="1" x14ac:dyDescent="0.25">
      <c r="A6442"/>
      <c r="B6442"/>
      <c r="C6442"/>
      <c r="D6442"/>
      <c r="E6442"/>
      <c r="F6442"/>
      <c r="G6442"/>
      <c r="H6442"/>
      <c r="I6442"/>
      <c r="J6442"/>
      <c r="K6442"/>
      <c r="L6442"/>
      <c r="M6442" s="2"/>
      <c r="N6442" s="2"/>
      <c r="O6442" s="2"/>
      <c r="P6442" s="2"/>
      <c r="Q6442" s="2"/>
      <c r="R6442" s="2"/>
      <c r="S6442" s="2"/>
      <c r="T6442" s="2"/>
      <c r="U6442" s="2"/>
      <c r="V6442" s="2"/>
    </row>
    <row r="6443" spans="1:22" s="127" customFormat="1" x14ac:dyDescent="0.25">
      <c r="A6443"/>
      <c r="B6443"/>
      <c r="C6443"/>
      <c r="D6443"/>
      <c r="E6443"/>
      <c r="F6443"/>
      <c r="G6443"/>
      <c r="H6443"/>
      <c r="I6443"/>
      <c r="J6443"/>
      <c r="K6443"/>
      <c r="L6443"/>
      <c r="M6443" s="2"/>
      <c r="N6443" s="2"/>
      <c r="O6443" s="2"/>
      <c r="P6443" s="2"/>
      <c r="Q6443" s="2"/>
      <c r="R6443" s="2"/>
      <c r="S6443" s="2"/>
      <c r="T6443" s="2"/>
      <c r="U6443" s="2"/>
      <c r="V6443" s="2"/>
    </row>
    <row r="6444" spans="1:22" s="127" customFormat="1" x14ac:dyDescent="0.25">
      <c r="A6444"/>
      <c r="B6444"/>
      <c r="C6444"/>
      <c r="D6444"/>
      <c r="E6444"/>
      <c r="F6444"/>
      <c r="G6444"/>
      <c r="H6444"/>
      <c r="I6444"/>
      <c r="J6444"/>
      <c r="K6444"/>
      <c r="L6444"/>
      <c r="M6444" s="2"/>
      <c r="N6444" s="2"/>
      <c r="O6444" s="2"/>
      <c r="P6444" s="2"/>
      <c r="Q6444" s="2"/>
      <c r="R6444" s="2"/>
      <c r="S6444" s="2"/>
      <c r="T6444" s="2"/>
      <c r="U6444" s="2"/>
      <c r="V6444" s="2"/>
    </row>
    <row r="6445" spans="1:22" s="127" customFormat="1" x14ac:dyDescent="0.25">
      <c r="A6445"/>
      <c r="B6445"/>
      <c r="C6445"/>
      <c r="D6445"/>
      <c r="E6445"/>
      <c r="F6445"/>
      <c r="G6445"/>
      <c r="H6445"/>
      <c r="I6445"/>
      <c r="J6445"/>
      <c r="K6445"/>
      <c r="L6445"/>
      <c r="M6445" s="2"/>
      <c r="N6445" s="2"/>
      <c r="O6445" s="2"/>
      <c r="P6445" s="2"/>
      <c r="Q6445" s="2"/>
      <c r="R6445" s="2"/>
      <c r="S6445" s="2"/>
      <c r="T6445" s="2"/>
      <c r="U6445" s="2"/>
      <c r="V6445" s="2"/>
    </row>
    <row r="6446" spans="1:22" s="127" customFormat="1" x14ac:dyDescent="0.25">
      <c r="A6446"/>
      <c r="B6446"/>
      <c r="C6446"/>
      <c r="D6446"/>
      <c r="E6446"/>
      <c r="F6446"/>
      <c r="G6446"/>
      <c r="H6446"/>
      <c r="I6446"/>
      <c r="J6446"/>
      <c r="K6446"/>
      <c r="L6446"/>
      <c r="M6446" s="2"/>
      <c r="N6446" s="2"/>
      <c r="O6446" s="2"/>
      <c r="P6446" s="2"/>
      <c r="Q6446" s="2"/>
      <c r="R6446" s="2"/>
      <c r="S6446" s="2"/>
      <c r="T6446" s="2"/>
      <c r="U6446" s="2"/>
      <c r="V6446" s="2"/>
    </row>
    <row r="6447" spans="1:22" s="127" customFormat="1" x14ac:dyDescent="0.25">
      <c r="A6447"/>
      <c r="B6447"/>
      <c r="C6447"/>
      <c r="D6447"/>
      <c r="E6447"/>
      <c r="F6447"/>
      <c r="G6447"/>
      <c r="H6447"/>
      <c r="I6447"/>
      <c r="J6447"/>
      <c r="K6447"/>
      <c r="L6447"/>
      <c r="M6447" s="2"/>
      <c r="N6447" s="2"/>
      <c r="O6447" s="2"/>
      <c r="P6447" s="2"/>
      <c r="Q6447" s="2"/>
      <c r="R6447" s="2"/>
      <c r="S6447" s="2"/>
      <c r="T6447" s="2"/>
      <c r="U6447" s="2"/>
      <c r="V6447" s="2"/>
    </row>
    <row r="6448" spans="1:22" s="127" customFormat="1" x14ac:dyDescent="0.25">
      <c r="A6448"/>
      <c r="B6448"/>
      <c r="C6448"/>
      <c r="D6448"/>
      <c r="E6448"/>
      <c r="F6448"/>
      <c r="G6448"/>
      <c r="H6448"/>
      <c r="I6448"/>
      <c r="J6448"/>
      <c r="K6448"/>
      <c r="L6448"/>
      <c r="M6448" s="2"/>
      <c r="N6448" s="2"/>
      <c r="O6448" s="2"/>
      <c r="P6448" s="2"/>
      <c r="Q6448" s="2"/>
      <c r="R6448" s="2"/>
      <c r="S6448" s="2"/>
      <c r="T6448" s="2"/>
      <c r="U6448" s="2"/>
      <c r="V6448" s="2"/>
    </row>
    <row r="6449" spans="1:22" s="127" customFormat="1" x14ac:dyDescent="0.25">
      <c r="A6449"/>
      <c r="B6449"/>
      <c r="C6449"/>
      <c r="D6449"/>
      <c r="E6449"/>
      <c r="F6449"/>
      <c r="G6449"/>
      <c r="H6449"/>
      <c r="I6449"/>
      <c r="J6449"/>
      <c r="K6449"/>
      <c r="L6449"/>
      <c r="M6449" s="2"/>
      <c r="N6449" s="2"/>
      <c r="O6449" s="2"/>
      <c r="P6449" s="2"/>
      <c r="Q6449" s="2"/>
      <c r="R6449" s="2"/>
      <c r="S6449" s="2"/>
      <c r="T6449" s="2"/>
      <c r="U6449" s="2"/>
      <c r="V6449" s="2"/>
    </row>
    <row r="6450" spans="1:22" s="127" customFormat="1" x14ac:dyDescent="0.25">
      <c r="A6450"/>
      <c r="B6450"/>
      <c r="C6450"/>
      <c r="D6450"/>
      <c r="E6450"/>
      <c r="F6450"/>
      <c r="G6450"/>
      <c r="H6450"/>
      <c r="I6450"/>
      <c r="J6450"/>
      <c r="K6450"/>
      <c r="L6450"/>
      <c r="M6450" s="2"/>
      <c r="N6450" s="2"/>
      <c r="O6450" s="2"/>
      <c r="P6450" s="2"/>
      <c r="Q6450" s="2"/>
      <c r="R6450" s="2"/>
      <c r="S6450" s="2"/>
      <c r="T6450" s="2"/>
      <c r="U6450" s="2"/>
      <c r="V6450" s="2"/>
    </row>
    <row r="6451" spans="1:22" s="127" customFormat="1" x14ac:dyDescent="0.25">
      <c r="A6451"/>
      <c r="B6451"/>
      <c r="C6451"/>
      <c r="D6451"/>
      <c r="E6451"/>
      <c r="F6451"/>
      <c r="G6451"/>
      <c r="H6451"/>
      <c r="I6451"/>
      <c r="J6451"/>
      <c r="K6451"/>
      <c r="L6451"/>
      <c r="M6451" s="2"/>
      <c r="N6451" s="2"/>
      <c r="O6451" s="2"/>
      <c r="P6451" s="2"/>
      <c r="Q6451" s="2"/>
      <c r="R6451" s="2"/>
      <c r="S6451" s="2"/>
      <c r="T6451" s="2"/>
      <c r="U6451" s="2"/>
      <c r="V6451" s="2"/>
    </row>
    <row r="6452" spans="1:22" s="127" customFormat="1" x14ac:dyDescent="0.25">
      <c r="A6452"/>
      <c r="B6452"/>
      <c r="C6452"/>
      <c r="D6452"/>
      <c r="E6452"/>
      <c r="F6452"/>
      <c r="G6452"/>
      <c r="H6452"/>
      <c r="I6452"/>
      <c r="J6452"/>
      <c r="K6452"/>
      <c r="L6452"/>
      <c r="M6452" s="2"/>
      <c r="N6452" s="2"/>
      <c r="O6452" s="2"/>
      <c r="P6452" s="2"/>
      <c r="Q6452" s="2"/>
      <c r="R6452" s="2"/>
      <c r="S6452" s="2"/>
      <c r="T6452" s="2"/>
      <c r="U6452" s="2"/>
      <c r="V6452" s="2"/>
    </row>
    <row r="6453" spans="1:22" s="127" customFormat="1" x14ac:dyDescent="0.25">
      <c r="A6453"/>
      <c r="B6453"/>
      <c r="C6453"/>
      <c r="D6453"/>
      <c r="E6453"/>
      <c r="F6453"/>
      <c r="G6453"/>
      <c r="H6453"/>
      <c r="I6453"/>
      <c r="J6453"/>
      <c r="K6453"/>
      <c r="L6453"/>
      <c r="M6453" s="2"/>
      <c r="N6453" s="2"/>
      <c r="O6453" s="2"/>
      <c r="P6453" s="2"/>
      <c r="Q6453" s="2"/>
      <c r="R6453" s="2"/>
      <c r="S6453" s="2"/>
      <c r="T6453" s="2"/>
      <c r="U6453" s="2"/>
      <c r="V6453" s="2"/>
    </row>
    <row r="6454" spans="1:22" s="127" customFormat="1" x14ac:dyDescent="0.25">
      <c r="A6454"/>
      <c r="B6454"/>
      <c r="C6454"/>
      <c r="D6454"/>
      <c r="E6454"/>
      <c r="F6454"/>
      <c r="G6454"/>
      <c r="H6454"/>
      <c r="I6454"/>
      <c r="J6454"/>
      <c r="K6454"/>
      <c r="L6454"/>
      <c r="M6454" s="2"/>
      <c r="N6454" s="2"/>
      <c r="O6454" s="2"/>
      <c r="P6454" s="2"/>
      <c r="Q6454" s="2"/>
      <c r="R6454" s="2"/>
      <c r="S6454" s="2"/>
      <c r="T6454" s="2"/>
      <c r="U6454" s="2"/>
      <c r="V6454" s="2"/>
    </row>
    <row r="6455" spans="1:22" s="127" customFormat="1" x14ac:dyDescent="0.25">
      <c r="A6455"/>
      <c r="B6455"/>
      <c r="C6455"/>
      <c r="D6455"/>
      <c r="E6455"/>
      <c r="F6455"/>
      <c r="G6455"/>
      <c r="H6455"/>
      <c r="I6455"/>
      <c r="J6455"/>
      <c r="K6455"/>
      <c r="L6455"/>
      <c r="M6455" s="2"/>
      <c r="N6455" s="2"/>
      <c r="O6455" s="2"/>
      <c r="P6455" s="2"/>
      <c r="Q6455" s="2"/>
      <c r="R6455" s="2"/>
      <c r="S6455" s="2"/>
      <c r="T6455" s="2"/>
      <c r="U6455" s="2"/>
      <c r="V6455" s="2"/>
    </row>
    <row r="6456" spans="1:22" s="127" customFormat="1" x14ac:dyDescent="0.25">
      <c r="A6456"/>
      <c r="B6456"/>
      <c r="C6456"/>
      <c r="D6456"/>
      <c r="E6456"/>
      <c r="F6456"/>
      <c r="G6456"/>
      <c r="H6456"/>
      <c r="I6456"/>
      <c r="J6456"/>
      <c r="K6456"/>
      <c r="L6456"/>
      <c r="M6456" s="2"/>
      <c r="N6456" s="2"/>
      <c r="O6456" s="2"/>
      <c r="P6456" s="2"/>
      <c r="Q6456" s="2"/>
      <c r="R6456" s="2"/>
      <c r="S6456" s="2"/>
      <c r="T6456" s="2"/>
      <c r="U6456" s="2"/>
      <c r="V6456" s="2"/>
    </row>
    <row r="6457" spans="1:22" s="127" customFormat="1" x14ac:dyDescent="0.25">
      <c r="A6457"/>
      <c r="B6457"/>
      <c r="C6457"/>
      <c r="D6457"/>
      <c r="E6457"/>
      <c r="F6457"/>
      <c r="G6457"/>
      <c r="H6457"/>
      <c r="I6457"/>
      <c r="J6457"/>
      <c r="K6457"/>
      <c r="L6457"/>
      <c r="M6457" s="2"/>
      <c r="N6457" s="2"/>
      <c r="O6457" s="2"/>
      <c r="P6457" s="2"/>
      <c r="Q6457" s="2"/>
      <c r="R6457" s="2"/>
      <c r="S6457" s="2"/>
      <c r="T6457" s="2"/>
      <c r="U6457" s="2"/>
      <c r="V6457" s="2"/>
    </row>
    <row r="6458" spans="1:22" s="127" customFormat="1" x14ac:dyDescent="0.25">
      <c r="A6458"/>
      <c r="B6458"/>
      <c r="C6458"/>
      <c r="D6458"/>
      <c r="E6458"/>
      <c r="F6458"/>
      <c r="G6458"/>
      <c r="H6458"/>
      <c r="I6458"/>
      <c r="J6458"/>
      <c r="K6458"/>
      <c r="L6458"/>
      <c r="M6458" s="2"/>
      <c r="N6458" s="2"/>
      <c r="O6458" s="2"/>
      <c r="P6458" s="2"/>
      <c r="Q6458" s="2"/>
      <c r="R6458" s="2"/>
      <c r="S6458" s="2"/>
      <c r="T6458" s="2"/>
      <c r="U6458" s="2"/>
      <c r="V6458" s="2"/>
    </row>
    <row r="6459" spans="1:22" s="127" customFormat="1" x14ac:dyDescent="0.25">
      <c r="A6459"/>
      <c r="B6459"/>
      <c r="C6459"/>
      <c r="D6459"/>
      <c r="E6459"/>
      <c r="F6459"/>
      <c r="G6459"/>
      <c r="H6459"/>
      <c r="I6459"/>
      <c r="J6459"/>
      <c r="K6459"/>
      <c r="L6459"/>
      <c r="M6459" s="2"/>
      <c r="N6459" s="2"/>
      <c r="O6459" s="2"/>
      <c r="P6459" s="2"/>
      <c r="Q6459" s="2"/>
      <c r="R6459" s="2"/>
      <c r="S6459" s="2"/>
      <c r="T6459" s="2"/>
      <c r="U6459" s="2"/>
      <c r="V6459" s="2"/>
    </row>
    <row r="6460" spans="1:22" s="127" customFormat="1" x14ac:dyDescent="0.25">
      <c r="A6460"/>
      <c r="B6460"/>
      <c r="C6460"/>
      <c r="D6460"/>
      <c r="E6460"/>
      <c r="F6460"/>
      <c r="G6460"/>
      <c r="H6460"/>
      <c r="I6460"/>
      <c r="J6460"/>
      <c r="K6460"/>
      <c r="L6460"/>
      <c r="M6460" s="2"/>
      <c r="N6460" s="2"/>
      <c r="O6460" s="2"/>
      <c r="P6460" s="2"/>
      <c r="Q6460" s="2"/>
      <c r="R6460" s="2"/>
      <c r="S6460" s="2"/>
      <c r="T6460" s="2"/>
      <c r="U6460" s="2"/>
      <c r="V6460" s="2"/>
    </row>
    <row r="6461" spans="1:22" s="127" customFormat="1" x14ac:dyDescent="0.25">
      <c r="A6461"/>
      <c r="B6461"/>
      <c r="C6461"/>
      <c r="D6461"/>
      <c r="E6461"/>
      <c r="F6461"/>
      <c r="G6461"/>
      <c r="H6461"/>
      <c r="I6461"/>
      <c r="J6461"/>
      <c r="K6461"/>
      <c r="L6461"/>
      <c r="M6461" s="2"/>
      <c r="N6461" s="2"/>
      <c r="O6461" s="2"/>
      <c r="P6461" s="2"/>
      <c r="Q6461" s="2"/>
      <c r="R6461" s="2"/>
      <c r="S6461" s="2"/>
      <c r="T6461" s="2"/>
      <c r="U6461" s="2"/>
      <c r="V6461" s="2"/>
    </row>
    <row r="6462" spans="1:22" s="127" customFormat="1" x14ac:dyDescent="0.25">
      <c r="A6462"/>
      <c r="B6462"/>
      <c r="C6462"/>
      <c r="D6462"/>
      <c r="E6462"/>
      <c r="F6462"/>
      <c r="G6462"/>
      <c r="H6462"/>
      <c r="I6462"/>
      <c r="J6462"/>
      <c r="K6462"/>
      <c r="L6462"/>
      <c r="M6462" s="2"/>
      <c r="N6462" s="2"/>
      <c r="O6462" s="2"/>
      <c r="P6462" s="2"/>
      <c r="Q6462" s="2"/>
      <c r="R6462" s="2"/>
      <c r="S6462" s="2"/>
      <c r="T6462" s="2"/>
      <c r="U6462" s="2"/>
      <c r="V6462" s="2"/>
    </row>
    <row r="6463" spans="1:22" s="127" customFormat="1" x14ac:dyDescent="0.25">
      <c r="A6463"/>
      <c r="B6463"/>
      <c r="C6463"/>
      <c r="D6463"/>
      <c r="E6463"/>
      <c r="F6463"/>
      <c r="G6463"/>
      <c r="H6463"/>
      <c r="I6463"/>
      <c r="J6463"/>
      <c r="K6463"/>
      <c r="L6463"/>
      <c r="M6463" s="2"/>
      <c r="N6463" s="2"/>
      <c r="O6463" s="2"/>
      <c r="P6463" s="2"/>
      <c r="Q6463" s="2"/>
      <c r="R6463" s="2"/>
      <c r="S6463" s="2"/>
      <c r="T6463" s="2"/>
      <c r="U6463" s="2"/>
      <c r="V6463" s="2"/>
    </row>
    <row r="6464" spans="1:22" s="127" customFormat="1" x14ac:dyDescent="0.25">
      <c r="A6464"/>
      <c r="B6464"/>
      <c r="C6464"/>
      <c r="D6464"/>
      <c r="E6464"/>
      <c r="F6464"/>
      <c r="G6464"/>
      <c r="H6464"/>
      <c r="I6464"/>
      <c r="J6464"/>
      <c r="K6464"/>
      <c r="L6464"/>
      <c r="M6464" s="2"/>
      <c r="N6464" s="2"/>
      <c r="O6464" s="2"/>
      <c r="P6464" s="2"/>
      <c r="Q6464" s="2"/>
      <c r="R6464" s="2"/>
      <c r="S6464" s="2"/>
      <c r="T6464" s="2"/>
      <c r="U6464" s="2"/>
      <c r="V6464" s="2"/>
    </row>
    <row r="6465" spans="1:22" s="127" customFormat="1" x14ac:dyDescent="0.25">
      <c r="A6465"/>
      <c r="B6465"/>
      <c r="C6465"/>
      <c r="D6465"/>
      <c r="E6465"/>
      <c r="F6465"/>
      <c r="G6465"/>
      <c r="H6465"/>
      <c r="I6465"/>
      <c r="J6465"/>
      <c r="K6465"/>
      <c r="L6465"/>
      <c r="M6465" s="2"/>
      <c r="N6465" s="2"/>
      <c r="O6465" s="2"/>
      <c r="P6465" s="2"/>
      <c r="Q6465" s="2"/>
      <c r="R6465" s="2"/>
      <c r="S6465" s="2"/>
      <c r="T6465" s="2"/>
      <c r="U6465" s="2"/>
      <c r="V6465" s="2"/>
    </row>
    <row r="6466" spans="1:22" s="127" customFormat="1" x14ac:dyDescent="0.25">
      <c r="A6466"/>
      <c r="B6466"/>
      <c r="C6466"/>
      <c r="D6466"/>
      <c r="E6466"/>
      <c r="F6466"/>
      <c r="G6466"/>
      <c r="H6466"/>
      <c r="I6466"/>
      <c r="J6466"/>
      <c r="K6466"/>
      <c r="L6466"/>
      <c r="M6466" s="2"/>
      <c r="N6466" s="2"/>
      <c r="O6466" s="2"/>
      <c r="P6466" s="2"/>
      <c r="Q6466" s="2"/>
      <c r="R6466" s="2"/>
      <c r="S6466" s="2"/>
      <c r="T6466" s="2"/>
      <c r="U6466" s="2"/>
      <c r="V6466" s="2"/>
    </row>
    <row r="6467" spans="1:22" s="127" customFormat="1" x14ac:dyDescent="0.25">
      <c r="A6467"/>
      <c r="B6467"/>
      <c r="C6467"/>
      <c r="D6467"/>
      <c r="E6467"/>
      <c r="F6467"/>
      <c r="G6467"/>
      <c r="H6467"/>
      <c r="I6467"/>
      <c r="J6467"/>
      <c r="K6467"/>
      <c r="L6467"/>
      <c r="M6467" s="2"/>
      <c r="N6467" s="2"/>
      <c r="O6467" s="2"/>
      <c r="P6467" s="2"/>
      <c r="Q6467" s="2"/>
      <c r="R6467" s="2"/>
      <c r="S6467" s="2"/>
      <c r="T6467" s="2"/>
      <c r="U6467" s="2"/>
      <c r="V6467" s="2"/>
    </row>
    <row r="6468" spans="1:22" s="127" customFormat="1" x14ac:dyDescent="0.25">
      <c r="A6468"/>
      <c r="B6468"/>
      <c r="C6468"/>
      <c r="D6468"/>
      <c r="E6468"/>
      <c r="F6468"/>
      <c r="G6468"/>
      <c r="H6468"/>
      <c r="I6468"/>
      <c r="J6468"/>
      <c r="K6468"/>
      <c r="L6468"/>
      <c r="M6468" s="2"/>
      <c r="N6468" s="2"/>
      <c r="O6468" s="2"/>
      <c r="P6468" s="2"/>
      <c r="Q6468" s="2"/>
      <c r="R6468" s="2"/>
      <c r="S6468" s="2"/>
      <c r="T6468" s="2"/>
      <c r="U6468" s="2"/>
      <c r="V6468" s="2"/>
    </row>
    <row r="6469" spans="1:22" s="127" customFormat="1" x14ac:dyDescent="0.25">
      <c r="A6469"/>
      <c r="B6469"/>
      <c r="C6469"/>
      <c r="D6469"/>
      <c r="E6469"/>
      <c r="F6469"/>
      <c r="G6469"/>
      <c r="H6469"/>
      <c r="I6469"/>
      <c r="J6469"/>
      <c r="K6469"/>
      <c r="L6469"/>
      <c r="M6469" s="2"/>
      <c r="N6469" s="2"/>
      <c r="O6469" s="2"/>
      <c r="P6469" s="2"/>
      <c r="Q6469" s="2"/>
      <c r="R6469" s="2"/>
      <c r="S6469" s="2"/>
      <c r="T6469" s="2"/>
      <c r="U6469" s="2"/>
      <c r="V6469" s="2"/>
    </row>
    <row r="6470" spans="1:22" s="127" customFormat="1" x14ac:dyDescent="0.25">
      <c r="A6470"/>
      <c r="B6470"/>
      <c r="C6470"/>
      <c r="D6470"/>
      <c r="E6470"/>
      <c r="F6470"/>
      <c r="G6470"/>
      <c r="H6470"/>
      <c r="I6470"/>
      <c r="J6470"/>
      <c r="K6470"/>
      <c r="L6470"/>
      <c r="M6470" s="2"/>
      <c r="N6470" s="2"/>
      <c r="O6470" s="2"/>
      <c r="P6470" s="2"/>
      <c r="Q6470" s="2"/>
      <c r="R6470" s="2"/>
      <c r="S6470" s="2"/>
      <c r="T6470" s="2"/>
      <c r="U6470" s="2"/>
      <c r="V6470" s="2"/>
    </row>
    <row r="6471" spans="1:22" s="127" customFormat="1" x14ac:dyDescent="0.25">
      <c r="A6471"/>
      <c r="B6471"/>
      <c r="C6471"/>
      <c r="D6471"/>
      <c r="E6471"/>
      <c r="F6471"/>
      <c r="G6471"/>
      <c r="H6471"/>
      <c r="I6471"/>
      <c r="J6471"/>
      <c r="K6471"/>
      <c r="L6471"/>
      <c r="M6471" s="2"/>
      <c r="N6471" s="2"/>
      <c r="O6471" s="2"/>
      <c r="P6471" s="2"/>
      <c r="Q6471" s="2"/>
      <c r="R6471" s="2"/>
      <c r="S6471" s="2"/>
      <c r="T6471" s="2"/>
      <c r="U6471" s="2"/>
      <c r="V6471" s="2"/>
    </row>
    <row r="6472" spans="1:22" s="127" customFormat="1" x14ac:dyDescent="0.25">
      <c r="A6472"/>
      <c r="B6472"/>
      <c r="C6472"/>
      <c r="D6472"/>
      <c r="E6472"/>
      <c r="F6472"/>
      <c r="G6472"/>
      <c r="H6472"/>
      <c r="I6472"/>
      <c r="J6472"/>
      <c r="K6472"/>
      <c r="L6472"/>
      <c r="M6472" s="2"/>
      <c r="N6472" s="2"/>
      <c r="O6472" s="2"/>
      <c r="P6472" s="2"/>
      <c r="Q6472" s="2"/>
      <c r="R6472" s="2"/>
      <c r="S6472" s="2"/>
      <c r="T6472" s="2"/>
      <c r="U6472" s="2"/>
      <c r="V6472" s="2"/>
    </row>
    <row r="6473" spans="1:22" s="127" customFormat="1" x14ac:dyDescent="0.25">
      <c r="A6473"/>
      <c r="B6473"/>
      <c r="C6473"/>
      <c r="D6473"/>
      <c r="E6473"/>
      <c r="F6473"/>
      <c r="G6473"/>
      <c r="H6473"/>
      <c r="I6473"/>
      <c r="J6473"/>
      <c r="K6473"/>
      <c r="L6473"/>
      <c r="M6473" s="2"/>
      <c r="N6473" s="2"/>
      <c r="O6473" s="2"/>
      <c r="P6473" s="2"/>
      <c r="Q6473" s="2"/>
      <c r="R6473" s="2"/>
      <c r="S6473" s="2"/>
      <c r="T6473" s="2"/>
      <c r="U6473" s="2"/>
      <c r="V6473" s="2"/>
    </row>
    <row r="6474" spans="1:22" s="127" customFormat="1" x14ac:dyDescent="0.25">
      <c r="A6474"/>
      <c r="B6474"/>
      <c r="C6474"/>
      <c r="D6474"/>
      <c r="E6474"/>
      <c r="F6474"/>
      <c r="G6474"/>
      <c r="H6474"/>
      <c r="I6474"/>
      <c r="J6474"/>
      <c r="K6474"/>
      <c r="L6474"/>
      <c r="M6474" s="2"/>
      <c r="N6474" s="2"/>
      <c r="O6474" s="2"/>
      <c r="P6474" s="2"/>
      <c r="Q6474" s="2"/>
      <c r="R6474" s="2"/>
      <c r="S6474" s="2"/>
      <c r="T6474" s="2"/>
      <c r="U6474" s="2"/>
      <c r="V6474" s="2"/>
    </row>
    <row r="6475" spans="1:22" s="127" customFormat="1" x14ac:dyDescent="0.25">
      <c r="A6475"/>
      <c r="B6475"/>
      <c r="C6475"/>
      <c r="D6475"/>
      <c r="E6475"/>
      <c r="F6475"/>
      <c r="G6475"/>
      <c r="H6475"/>
      <c r="I6475"/>
      <c r="J6475"/>
      <c r="K6475"/>
      <c r="L6475"/>
      <c r="M6475" s="2"/>
      <c r="N6475" s="2"/>
      <c r="O6475" s="2"/>
      <c r="P6475" s="2"/>
      <c r="Q6475" s="2"/>
      <c r="R6475" s="2"/>
      <c r="S6475" s="2"/>
      <c r="T6475" s="2"/>
      <c r="U6475" s="2"/>
      <c r="V6475" s="2"/>
    </row>
    <row r="6476" spans="1:22" s="127" customFormat="1" x14ac:dyDescent="0.25">
      <c r="A6476"/>
      <c r="B6476"/>
      <c r="C6476"/>
      <c r="D6476"/>
      <c r="E6476"/>
      <c r="F6476"/>
      <c r="G6476"/>
      <c r="H6476"/>
      <c r="I6476"/>
      <c r="J6476"/>
      <c r="K6476"/>
      <c r="L6476"/>
      <c r="M6476" s="2"/>
      <c r="N6476" s="2"/>
      <c r="O6476" s="2"/>
      <c r="P6476" s="2"/>
      <c r="Q6476" s="2"/>
      <c r="R6476" s="2"/>
      <c r="S6476" s="2"/>
      <c r="T6476" s="2"/>
      <c r="U6476" s="2"/>
      <c r="V6476" s="2"/>
    </row>
    <row r="6477" spans="1:22" s="127" customFormat="1" x14ac:dyDescent="0.25">
      <c r="A6477"/>
      <c r="B6477"/>
      <c r="C6477"/>
      <c r="D6477"/>
      <c r="E6477"/>
      <c r="F6477"/>
      <c r="G6477"/>
      <c r="H6477"/>
      <c r="I6477"/>
      <c r="J6477"/>
      <c r="K6477"/>
      <c r="L6477"/>
      <c r="M6477" s="2"/>
      <c r="N6477" s="2"/>
      <c r="O6477" s="2"/>
      <c r="P6477" s="2"/>
      <c r="Q6477" s="2"/>
      <c r="R6477" s="2"/>
      <c r="S6477" s="2"/>
      <c r="T6477" s="2"/>
      <c r="U6477" s="2"/>
      <c r="V6477" s="2"/>
    </row>
    <row r="6478" spans="1:22" s="127" customFormat="1" x14ac:dyDescent="0.25">
      <c r="A6478"/>
      <c r="B6478"/>
      <c r="C6478"/>
      <c r="D6478"/>
      <c r="E6478"/>
      <c r="F6478"/>
      <c r="G6478"/>
      <c r="H6478"/>
      <c r="I6478"/>
      <c r="J6478"/>
      <c r="K6478"/>
      <c r="L6478"/>
      <c r="M6478" s="2"/>
      <c r="N6478" s="2"/>
      <c r="O6478" s="2"/>
      <c r="P6478" s="2"/>
      <c r="Q6478" s="2"/>
      <c r="R6478" s="2"/>
      <c r="S6478" s="2"/>
      <c r="T6478" s="2"/>
      <c r="U6478" s="2"/>
      <c r="V6478" s="2"/>
    </row>
    <row r="6479" spans="1:22" s="127" customFormat="1" x14ac:dyDescent="0.25">
      <c r="A6479"/>
      <c r="B6479"/>
      <c r="C6479"/>
      <c r="D6479"/>
      <c r="E6479"/>
      <c r="F6479"/>
      <c r="G6479"/>
      <c r="H6479"/>
      <c r="I6479"/>
      <c r="J6479"/>
      <c r="K6479"/>
      <c r="L6479"/>
      <c r="M6479" s="2"/>
      <c r="N6479" s="2"/>
      <c r="O6479" s="2"/>
      <c r="P6479" s="2"/>
      <c r="Q6479" s="2"/>
      <c r="R6479" s="2"/>
      <c r="S6479" s="2"/>
      <c r="T6479" s="2"/>
      <c r="U6479" s="2"/>
      <c r="V6479" s="2"/>
    </row>
    <row r="6480" spans="1:22" s="127" customFormat="1" x14ac:dyDescent="0.25">
      <c r="A6480"/>
      <c r="B6480"/>
      <c r="C6480"/>
      <c r="D6480"/>
      <c r="E6480"/>
      <c r="F6480"/>
      <c r="G6480"/>
      <c r="H6480"/>
      <c r="I6480"/>
      <c r="J6480"/>
      <c r="K6480"/>
      <c r="L6480"/>
      <c r="M6480" s="2"/>
      <c r="N6480" s="2"/>
      <c r="O6480" s="2"/>
      <c r="P6480" s="2"/>
      <c r="Q6480" s="2"/>
      <c r="R6480" s="2"/>
      <c r="S6480" s="2"/>
      <c r="T6480" s="2"/>
      <c r="U6480" s="2"/>
      <c r="V6480" s="2"/>
    </row>
    <row r="6481" spans="1:22" s="127" customFormat="1" x14ac:dyDescent="0.25">
      <c r="A6481"/>
      <c r="B6481"/>
      <c r="C6481"/>
      <c r="D6481"/>
      <c r="E6481"/>
      <c r="F6481"/>
      <c r="G6481"/>
      <c r="H6481"/>
      <c r="I6481"/>
      <c r="J6481"/>
      <c r="K6481"/>
      <c r="L6481"/>
      <c r="M6481" s="2"/>
      <c r="N6481" s="2"/>
      <c r="O6481" s="2"/>
      <c r="P6481" s="2"/>
      <c r="Q6481" s="2"/>
      <c r="R6481" s="2"/>
      <c r="S6481" s="2"/>
      <c r="T6481" s="2"/>
      <c r="U6481" s="2"/>
      <c r="V6481" s="2"/>
    </row>
    <row r="6482" spans="1:22" s="127" customFormat="1" x14ac:dyDescent="0.25">
      <c r="A6482"/>
      <c r="B6482"/>
      <c r="C6482"/>
      <c r="D6482"/>
      <c r="E6482"/>
      <c r="F6482"/>
      <c r="G6482"/>
      <c r="H6482"/>
      <c r="I6482"/>
      <c r="J6482"/>
      <c r="K6482"/>
      <c r="L6482"/>
      <c r="M6482" s="2"/>
      <c r="N6482" s="2"/>
      <c r="O6482" s="2"/>
      <c r="P6482" s="2"/>
      <c r="Q6482" s="2"/>
      <c r="R6482" s="2"/>
      <c r="S6482" s="2"/>
      <c r="T6482" s="2"/>
      <c r="U6482" s="2"/>
      <c r="V6482" s="2"/>
    </row>
    <row r="6483" spans="1:22" s="127" customFormat="1" x14ac:dyDescent="0.25">
      <c r="A6483"/>
      <c r="B6483"/>
      <c r="C6483"/>
      <c r="D6483"/>
      <c r="E6483"/>
      <c r="F6483"/>
      <c r="G6483"/>
      <c r="H6483"/>
      <c r="I6483"/>
      <c r="J6483"/>
      <c r="K6483"/>
      <c r="L6483"/>
      <c r="M6483" s="2"/>
      <c r="N6483" s="2"/>
      <c r="O6483" s="2"/>
      <c r="P6483" s="2"/>
      <c r="Q6483" s="2"/>
      <c r="R6483" s="2"/>
      <c r="S6483" s="2"/>
      <c r="T6483" s="2"/>
      <c r="U6483" s="2"/>
      <c r="V6483" s="2"/>
    </row>
    <row r="6484" spans="1:22" s="127" customFormat="1" x14ac:dyDescent="0.25">
      <c r="A6484"/>
      <c r="B6484"/>
      <c r="C6484"/>
      <c r="D6484"/>
      <c r="E6484"/>
      <c r="F6484"/>
      <c r="G6484"/>
      <c r="H6484"/>
      <c r="I6484"/>
      <c r="J6484"/>
      <c r="K6484"/>
      <c r="L6484"/>
      <c r="M6484" s="2"/>
      <c r="N6484" s="2"/>
      <c r="O6484" s="2"/>
      <c r="P6484" s="2"/>
      <c r="Q6484" s="2"/>
      <c r="R6484" s="2"/>
      <c r="S6484" s="2"/>
      <c r="T6484" s="2"/>
      <c r="U6484" s="2"/>
      <c r="V6484" s="2"/>
    </row>
    <row r="6485" spans="1:22" s="127" customFormat="1" x14ac:dyDescent="0.25">
      <c r="A6485"/>
      <c r="B6485"/>
      <c r="C6485"/>
      <c r="D6485"/>
      <c r="E6485"/>
      <c r="F6485"/>
      <c r="G6485"/>
      <c r="H6485"/>
      <c r="I6485"/>
      <c r="J6485"/>
      <c r="K6485"/>
      <c r="L6485"/>
      <c r="M6485" s="2"/>
      <c r="N6485" s="2"/>
      <c r="O6485" s="2"/>
      <c r="P6485" s="2"/>
      <c r="Q6485" s="2"/>
      <c r="R6485" s="2"/>
      <c r="S6485" s="2"/>
      <c r="T6485" s="2"/>
      <c r="U6485" s="2"/>
      <c r="V6485" s="2"/>
    </row>
    <row r="6486" spans="1:22" s="127" customFormat="1" x14ac:dyDescent="0.25">
      <c r="A6486"/>
      <c r="B6486"/>
      <c r="C6486"/>
      <c r="D6486"/>
      <c r="E6486"/>
      <c r="F6486"/>
      <c r="G6486"/>
      <c r="H6486"/>
      <c r="I6486"/>
      <c r="J6486"/>
      <c r="K6486"/>
      <c r="L6486"/>
      <c r="M6486" s="2"/>
      <c r="N6486" s="2"/>
      <c r="O6486" s="2"/>
      <c r="P6486" s="2"/>
      <c r="Q6486" s="2"/>
      <c r="R6486" s="2"/>
      <c r="S6486" s="2"/>
      <c r="T6486" s="2"/>
      <c r="U6486" s="2"/>
      <c r="V6486" s="2"/>
    </row>
    <row r="6487" spans="1:22" s="127" customFormat="1" x14ac:dyDescent="0.25">
      <c r="A6487"/>
      <c r="B6487"/>
      <c r="C6487"/>
      <c r="D6487"/>
      <c r="E6487"/>
      <c r="F6487"/>
      <c r="G6487"/>
      <c r="H6487"/>
      <c r="I6487"/>
      <c r="J6487"/>
      <c r="K6487"/>
      <c r="L6487"/>
      <c r="M6487" s="2"/>
      <c r="N6487" s="2"/>
      <c r="O6487" s="2"/>
      <c r="P6487" s="2"/>
      <c r="Q6487" s="2"/>
      <c r="R6487" s="2"/>
      <c r="S6487" s="2"/>
      <c r="T6487" s="2"/>
      <c r="U6487" s="2"/>
      <c r="V6487" s="2"/>
    </row>
    <row r="6488" spans="1:22" s="127" customFormat="1" x14ac:dyDescent="0.25">
      <c r="A6488"/>
      <c r="B6488"/>
      <c r="C6488"/>
      <c r="D6488"/>
      <c r="E6488"/>
      <c r="F6488"/>
      <c r="G6488"/>
      <c r="H6488"/>
      <c r="I6488"/>
      <c r="J6488"/>
      <c r="K6488"/>
      <c r="L6488"/>
      <c r="M6488" s="2"/>
      <c r="N6488" s="2"/>
      <c r="O6488" s="2"/>
      <c r="P6488" s="2"/>
      <c r="Q6488" s="2"/>
      <c r="R6488" s="2"/>
      <c r="S6488" s="2"/>
      <c r="T6488" s="2"/>
      <c r="U6488" s="2"/>
      <c r="V6488" s="2"/>
    </row>
    <row r="6489" spans="1:22" s="127" customFormat="1" x14ac:dyDescent="0.25">
      <c r="A6489"/>
      <c r="B6489"/>
      <c r="C6489"/>
      <c r="D6489"/>
      <c r="E6489"/>
      <c r="F6489"/>
      <c r="G6489"/>
      <c r="H6489"/>
      <c r="I6489"/>
      <c r="J6489"/>
      <c r="K6489"/>
      <c r="L6489"/>
      <c r="M6489" s="2"/>
      <c r="N6489" s="2"/>
      <c r="O6489" s="2"/>
      <c r="P6489" s="2"/>
      <c r="Q6489" s="2"/>
      <c r="R6489" s="2"/>
      <c r="S6489" s="2"/>
      <c r="T6489" s="2"/>
      <c r="U6489" s="2"/>
      <c r="V6489" s="2"/>
    </row>
    <row r="6490" spans="1:22" s="127" customFormat="1" x14ac:dyDescent="0.25">
      <c r="A6490"/>
      <c r="B6490"/>
      <c r="C6490"/>
      <c r="D6490"/>
      <c r="E6490"/>
      <c r="F6490"/>
      <c r="G6490"/>
      <c r="H6490"/>
      <c r="I6490"/>
      <c r="J6490"/>
      <c r="K6490"/>
      <c r="L6490"/>
      <c r="M6490" s="2"/>
      <c r="N6490" s="2"/>
      <c r="O6490" s="2"/>
      <c r="P6490" s="2"/>
      <c r="Q6490" s="2"/>
      <c r="R6490" s="2"/>
      <c r="S6490" s="2"/>
      <c r="T6490" s="2"/>
      <c r="U6490" s="2"/>
      <c r="V6490" s="2"/>
    </row>
    <row r="6491" spans="1:22" s="127" customFormat="1" x14ac:dyDescent="0.25">
      <c r="A6491"/>
      <c r="B6491"/>
      <c r="C6491"/>
      <c r="D6491"/>
      <c r="E6491"/>
      <c r="F6491"/>
      <c r="G6491"/>
      <c r="H6491"/>
      <c r="I6491"/>
      <c r="J6491"/>
      <c r="K6491"/>
      <c r="L6491"/>
      <c r="M6491" s="2"/>
      <c r="N6491" s="2"/>
      <c r="O6491" s="2"/>
      <c r="P6491" s="2"/>
      <c r="Q6491" s="2"/>
      <c r="R6491" s="2"/>
      <c r="S6491" s="2"/>
      <c r="T6491" s="2"/>
      <c r="U6491" s="2"/>
      <c r="V6491" s="2"/>
    </row>
    <row r="6492" spans="1:22" s="127" customFormat="1" x14ac:dyDescent="0.25">
      <c r="A6492"/>
      <c r="B6492"/>
      <c r="C6492"/>
      <c r="D6492"/>
      <c r="E6492"/>
      <c r="F6492"/>
      <c r="G6492"/>
      <c r="H6492"/>
      <c r="I6492"/>
      <c r="J6492"/>
      <c r="K6492"/>
      <c r="L6492"/>
      <c r="M6492" s="2"/>
      <c r="N6492" s="2"/>
      <c r="O6492" s="2"/>
      <c r="P6492" s="2"/>
      <c r="Q6492" s="2"/>
      <c r="R6492" s="2"/>
      <c r="S6492" s="2"/>
      <c r="T6492" s="2"/>
      <c r="U6492" s="2"/>
      <c r="V6492" s="2"/>
    </row>
    <row r="6493" spans="1:22" s="127" customFormat="1" x14ac:dyDescent="0.25">
      <c r="A6493"/>
      <c r="B6493"/>
      <c r="C6493"/>
      <c r="D6493"/>
      <c r="E6493"/>
      <c r="F6493"/>
      <c r="G6493"/>
      <c r="H6493"/>
      <c r="I6493"/>
      <c r="J6493"/>
      <c r="K6493"/>
      <c r="L6493"/>
      <c r="M6493" s="2"/>
      <c r="N6493" s="2"/>
      <c r="O6493" s="2"/>
      <c r="P6493" s="2"/>
      <c r="Q6493" s="2"/>
      <c r="R6493" s="2"/>
      <c r="S6493" s="2"/>
      <c r="T6493" s="2"/>
      <c r="U6493" s="2"/>
      <c r="V6493" s="2"/>
    </row>
    <row r="6494" spans="1:22" s="127" customFormat="1" x14ac:dyDescent="0.25">
      <c r="A6494"/>
      <c r="B6494"/>
      <c r="C6494"/>
      <c r="D6494"/>
      <c r="E6494"/>
      <c r="F6494"/>
      <c r="G6494"/>
      <c r="H6494"/>
      <c r="I6494"/>
      <c r="J6494"/>
      <c r="K6494"/>
      <c r="L6494"/>
      <c r="M6494" s="2"/>
      <c r="N6494" s="2"/>
      <c r="O6494" s="2"/>
      <c r="P6494" s="2"/>
      <c r="Q6494" s="2"/>
      <c r="R6494" s="2"/>
      <c r="S6494" s="2"/>
      <c r="T6494" s="2"/>
      <c r="U6494" s="2"/>
      <c r="V6494" s="2"/>
    </row>
    <row r="6495" spans="1:22" s="127" customFormat="1" x14ac:dyDescent="0.25">
      <c r="A6495"/>
      <c r="B6495"/>
      <c r="C6495"/>
      <c r="D6495"/>
      <c r="E6495"/>
      <c r="F6495"/>
      <c r="G6495"/>
      <c r="H6495"/>
      <c r="I6495"/>
      <c r="J6495"/>
      <c r="K6495"/>
      <c r="L6495"/>
      <c r="M6495" s="2"/>
      <c r="N6495" s="2"/>
      <c r="O6495" s="2"/>
      <c r="P6495" s="2"/>
      <c r="Q6495" s="2"/>
      <c r="R6495" s="2"/>
      <c r="S6495" s="2"/>
      <c r="T6495" s="2"/>
      <c r="U6495" s="2"/>
      <c r="V6495" s="2"/>
    </row>
    <row r="6496" spans="1:22" s="127" customFormat="1" x14ac:dyDescent="0.25">
      <c r="A6496"/>
      <c r="B6496"/>
      <c r="C6496"/>
      <c r="D6496"/>
      <c r="E6496"/>
      <c r="F6496"/>
      <c r="G6496"/>
      <c r="H6496"/>
      <c r="I6496"/>
      <c r="J6496"/>
      <c r="K6496"/>
      <c r="L6496"/>
      <c r="M6496" s="2"/>
      <c r="N6496" s="2"/>
      <c r="O6496" s="2"/>
      <c r="P6496" s="2"/>
      <c r="Q6496" s="2"/>
      <c r="R6496" s="2"/>
      <c r="S6496" s="2"/>
      <c r="T6496" s="2"/>
      <c r="U6496" s="2"/>
      <c r="V6496" s="2"/>
    </row>
    <row r="6497" spans="1:22" s="127" customFormat="1" x14ac:dyDescent="0.25">
      <c r="A6497"/>
      <c r="B6497"/>
      <c r="C6497"/>
      <c r="D6497"/>
      <c r="E6497"/>
      <c r="F6497"/>
      <c r="G6497"/>
      <c r="H6497"/>
      <c r="I6497"/>
      <c r="J6497"/>
      <c r="K6497"/>
      <c r="L6497"/>
      <c r="M6497" s="2"/>
      <c r="N6497" s="2"/>
      <c r="O6497" s="2"/>
      <c r="P6497" s="2"/>
      <c r="Q6497" s="2"/>
      <c r="R6497" s="2"/>
      <c r="S6497" s="2"/>
      <c r="T6497" s="2"/>
      <c r="U6497" s="2"/>
      <c r="V6497" s="2"/>
    </row>
    <row r="6498" spans="1:22" s="127" customFormat="1" x14ac:dyDescent="0.25">
      <c r="A6498"/>
      <c r="B6498"/>
      <c r="C6498"/>
      <c r="D6498"/>
      <c r="E6498"/>
      <c r="F6498"/>
      <c r="G6498"/>
      <c r="H6498"/>
      <c r="I6498"/>
      <c r="J6498"/>
      <c r="K6498"/>
      <c r="L6498"/>
      <c r="M6498" s="2"/>
      <c r="N6498" s="2"/>
      <c r="O6498" s="2"/>
      <c r="P6498" s="2"/>
      <c r="Q6498" s="2"/>
      <c r="R6498" s="2"/>
      <c r="S6498" s="2"/>
      <c r="T6498" s="2"/>
      <c r="U6498" s="2"/>
      <c r="V6498" s="2"/>
    </row>
    <row r="6499" spans="1:22" s="127" customFormat="1" x14ac:dyDescent="0.25">
      <c r="A6499"/>
      <c r="B6499"/>
      <c r="C6499"/>
      <c r="D6499"/>
      <c r="E6499"/>
      <c r="F6499"/>
      <c r="G6499"/>
      <c r="H6499"/>
      <c r="I6499"/>
      <c r="J6499"/>
      <c r="K6499"/>
      <c r="L6499"/>
      <c r="M6499" s="2"/>
      <c r="N6499" s="2"/>
      <c r="O6499" s="2"/>
      <c r="P6499" s="2"/>
      <c r="Q6499" s="2"/>
      <c r="R6499" s="2"/>
      <c r="S6499" s="2"/>
      <c r="T6499" s="2"/>
      <c r="U6499" s="2"/>
      <c r="V6499" s="2"/>
    </row>
    <row r="6500" spans="1:22" s="127" customFormat="1" x14ac:dyDescent="0.25">
      <c r="A6500"/>
      <c r="B6500"/>
      <c r="C6500"/>
      <c r="D6500"/>
      <c r="E6500"/>
      <c r="F6500"/>
      <c r="G6500"/>
      <c r="H6500"/>
      <c r="I6500"/>
      <c r="J6500"/>
      <c r="K6500"/>
      <c r="L6500"/>
      <c r="M6500" s="2"/>
      <c r="N6500" s="2"/>
      <c r="O6500" s="2"/>
      <c r="P6500" s="2"/>
      <c r="Q6500" s="2"/>
      <c r="R6500" s="2"/>
      <c r="S6500" s="2"/>
      <c r="T6500" s="2"/>
      <c r="U6500" s="2"/>
      <c r="V6500" s="2"/>
    </row>
    <row r="6501" spans="1:22" s="127" customFormat="1" x14ac:dyDescent="0.25">
      <c r="A6501"/>
      <c r="B6501"/>
      <c r="C6501"/>
      <c r="D6501"/>
      <c r="E6501"/>
      <c r="F6501"/>
      <c r="G6501"/>
      <c r="H6501"/>
      <c r="I6501"/>
      <c r="J6501"/>
      <c r="K6501"/>
      <c r="L6501"/>
      <c r="M6501" s="2"/>
      <c r="N6501" s="2"/>
      <c r="O6501" s="2"/>
      <c r="P6501" s="2"/>
      <c r="Q6501" s="2"/>
      <c r="R6501" s="2"/>
      <c r="S6501" s="2"/>
      <c r="T6501" s="2"/>
      <c r="U6501" s="2"/>
      <c r="V6501" s="2"/>
    </row>
    <row r="6502" spans="1:22" s="127" customFormat="1" x14ac:dyDescent="0.25">
      <c r="A6502"/>
      <c r="B6502"/>
      <c r="C6502"/>
      <c r="D6502"/>
      <c r="E6502"/>
      <c r="F6502"/>
      <c r="G6502"/>
      <c r="H6502"/>
      <c r="I6502"/>
      <c r="J6502"/>
      <c r="K6502"/>
      <c r="L6502"/>
      <c r="M6502" s="2"/>
      <c r="N6502" s="2"/>
      <c r="O6502" s="2"/>
      <c r="P6502" s="2"/>
      <c r="Q6502" s="2"/>
      <c r="R6502" s="2"/>
      <c r="S6502" s="2"/>
      <c r="T6502" s="2"/>
      <c r="U6502" s="2"/>
      <c r="V6502" s="2"/>
    </row>
    <row r="6503" spans="1:22" s="127" customFormat="1" x14ac:dyDescent="0.25">
      <c r="A6503"/>
      <c r="B6503"/>
      <c r="C6503"/>
      <c r="D6503"/>
      <c r="E6503"/>
      <c r="F6503"/>
      <c r="G6503"/>
      <c r="H6503"/>
      <c r="I6503"/>
      <c r="J6503"/>
      <c r="K6503"/>
      <c r="L6503"/>
      <c r="M6503" s="2"/>
      <c r="N6503" s="2"/>
      <c r="O6503" s="2"/>
      <c r="P6503" s="2"/>
      <c r="Q6503" s="2"/>
      <c r="R6503" s="2"/>
      <c r="S6503" s="2"/>
      <c r="T6503" s="2"/>
      <c r="U6503" s="2"/>
      <c r="V6503" s="2"/>
    </row>
    <row r="6504" spans="1:22" s="127" customFormat="1" x14ac:dyDescent="0.25">
      <c r="A6504"/>
      <c r="B6504"/>
      <c r="C6504"/>
      <c r="D6504"/>
      <c r="E6504"/>
      <c r="F6504"/>
      <c r="G6504"/>
      <c r="H6504"/>
      <c r="I6504"/>
      <c r="J6504"/>
      <c r="K6504"/>
      <c r="L6504"/>
      <c r="M6504" s="2"/>
      <c r="N6504" s="2"/>
      <c r="O6504" s="2"/>
      <c r="P6504" s="2"/>
      <c r="Q6504" s="2"/>
      <c r="R6504" s="2"/>
      <c r="S6504" s="2"/>
      <c r="T6504" s="2"/>
      <c r="U6504" s="2"/>
      <c r="V6504" s="2"/>
    </row>
    <row r="6505" spans="1:22" s="127" customFormat="1" x14ac:dyDescent="0.25">
      <c r="A6505"/>
      <c r="B6505"/>
      <c r="C6505"/>
      <c r="D6505"/>
      <c r="E6505"/>
      <c r="F6505"/>
      <c r="G6505"/>
      <c r="H6505"/>
      <c r="I6505"/>
      <c r="J6505"/>
      <c r="K6505"/>
      <c r="L6505"/>
      <c r="M6505" s="2"/>
      <c r="N6505" s="2"/>
      <c r="O6505" s="2"/>
      <c r="P6505" s="2"/>
      <c r="Q6505" s="2"/>
      <c r="R6505" s="2"/>
      <c r="S6505" s="2"/>
      <c r="T6505" s="2"/>
      <c r="U6505" s="2"/>
      <c r="V6505" s="2"/>
    </row>
    <row r="6506" spans="1:22" s="127" customFormat="1" x14ac:dyDescent="0.25">
      <c r="A6506"/>
      <c r="B6506"/>
      <c r="C6506"/>
      <c r="D6506"/>
      <c r="E6506"/>
      <c r="F6506"/>
      <c r="G6506"/>
      <c r="H6506"/>
      <c r="I6506"/>
      <c r="J6506"/>
      <c r="K6506"/>
      <c r="L6506"/>
      <c r="M6506" s="2"/>
      <c r="N6506" s="2"/>
      <c r="O6506" s="2"/>
      <c r="P6506" s="2"/>
      <c r="Q6506" s="2"/>
      <c r="R6506" s="2"/>
      <c r="S6506" s="2"/>
      <c r="T6506" s="2"/>
      <c r="U6506" s="2"/>
      <c r="V6506" s="2"/>
    </row>
    <row r="6507" spans="1:22" s="127" customFormat="1" x14ac:dyDescent="0.25">
      <c r="A6507"/>
      <c r="B6507"/>
      <c r="C6507"/>
      <c r="D6507"/>
      <c r="E6507"/>
      <c r="F6507"/>
      <c r="G6507"/>
      <c r="H6507"/>
      <c r="I6507"/>
      <c r="J6507"/>
      <c r="K6507"/>
      <c r="L6507"/>
      <c r="M6507" s="2"/>
      <c r="N6507" s="2"/>
      <c r="O6507" s="2"/>
      <c r="P6507" s="2"/>
      <c r="Q6507" s="2"/>
      <c r="R6507" s="2"/>
      <c r="S6507" s="2"/>
      <c r="T6507" s="2"/>
      <c r="U6507" s="2"/>
      <c r="V6507" s="2"/>
    </row>
    <row r="6508" spans="1:22" s="127" customFormat="1" x14ac:dyDescent="0.25">
      <c r="A6508"/>
      <c r="B6508"/>
      <c r="C6508"/>
      <c r="D6508"/>
      <c r="E6508"/>
      <c r="F6508"/>
      <c r="G6508"/>
      <c r="H6508"/>
      <c r="I6508"/>
      <c r="J6508"/>
      <c r="K6508"/>
      <c r="L6508"/>
      <c r="M6508" s="2"/>
      <c r="N6508" s="2"/>
      <c r="O6508" s="2"/>
      <c r="P6508" s="2"/>
      <c r="Q6508" s="2"/>
      <c r="R6508" s="2"/>
      <c r="S6508" s="2"/>
      <c r="T6508" s="2"/>
      <c r="U6508" s="2"/>
      <c r="V6508" s="2"/>
    </row>
    <row r="6509" spans="1:22" s="127" customFormat="1" x14ac:dyDescent="0.25">
      <c r="A6509"/>
      <c r="B6509"/>
      <c r="C6509"/>
      <c r="D6509"/>
      <c r="E6509"/>
      <c r="F6509"/>
      <c r="G6509"/>
      <c r="H6509"/>
      <c r="I6509"/>
      <c r="J6509"/>
      <c r="K6509"/>
      <c r="L6509"/>
      <c r="M6509" s="2"/>
      <c r="N6509" s="2"/>
      <c r="O6509" s="2"/>
      <c r="P6509" s="2"/>
      <c r="Q6509" s="2"/>
      <c r="R6509" s="2"/>
      <c r="S6509" s="2"/>
      <c r="T6509" s="2"/>
      <c r="U6509" s="2"/>
      <c r="V6509" s="2"/>
    </row>
    <row r="6510" spans="1:22" s="127" customFormat="1" x14ac:dyDescent="0.25">
      <c r="A6510"/>
      <c r="B6510"/>
      <c r="C6510"/>
      <c r="D6510"/>
      <c r="E6510"/>
      <c r="F6510"/>
      <c r="G6510"/>
      <c r="H6510"/>
      <c r="I6510"/>
      <c r="J6510"/>
      <c r="K6510"/>
      <c r="L6510"/>
      <c r="M6510" s="2"/>
      <c r="N6510" s="2"/>
      <c r="O6510" s="2"/>
      <c r="P6510" s="2"/>
      <c r="Q6510" s="2"/>
      <c r="R6510" s="2"/>
      <c r="S6510" s="2"/>
      <c r="T6510" s="2"/>
      <c r="U6510" s="2"/>
      <c r="V6510" s="2"/>
    </row>
    <row r="6511" spans="1:22" s="127" customFormat="1" x14ac:dyDescent="0.25">
      <c r="A6511"/>
      <c r="B6511"/>
      <c r="C6511"/>
      <c r="D6511"/>
      <c r="E6511"/>
      <c r="F6511"/>
      <c r="G6511"/>
      <c r="H6511"/>
      <c r="I6511"/>
      <c r="J6511"/>
      <c r="K6511"/>
      <c r="L6511"/>
      <c r="M6511" s="2"/>
      <c r="N6511" s="2"/>
      <c r="O6511" s="2"/>
      <c r="P6511" s="2"/>
      <c r="Q6511" s="2"/>
      <c r="R6511" s="2"/>
      <c r="S6511" s="2"/>
      <c r="T6511" s="2"/>
      <c r="U6511" s="2"/>
      <c r="V6511" s="2"/>
    </row>
    <row r="6512" spans="1:22" s="127" customFormat="1" x14ac:dyDescent="0.25">
      <c r="A6512"/>
      <c r="B6512"/>
      <c r="C6512"/>
      <c r="D6512"/>
      <c r="E6512"/>
      <c r="F6512"/>
      <c r="G6512"/>
      <c r="H6512"/>
      <c r="I6512"/>
      <c r="J6512"/>
      <c r="K6512"/>
      <c r="L6512"/>
      <c r="M6512" s="2"/>
      <c r="N6512" s="2"/>
      <c r="O6512" s="2"/>
      <c r="P6512" s="2"/>
      <c r="Q6512" s="2"/>
      <c r="R6512" s="2"/>
      <c r="S6512" s="2"/>
      <c r="T6512" s="2"/>
      <c r="U6512" s="2"/>
      <c r="V6512" s="2"/>
    </row>
    <row r="6513" spans="1:22" s="127" customFormat="1" x14ac:dyDescent="0.25">
      <c r="A6513"/>
      <c r="B6513"/>
      <c r="C6513"/>
      <c r="D6513"/>
      <c r="E6513"/>
      <c r="F6513"/>
      <c r="G6513"/>
      <c r="H6513"/>
      <c r="I6513"/>
      <c r="J6513"/>
      <c r="K6513"/>
      <c r="L6513"/>
      <c r="M6513" s="2"/>
      <c r="N6513" s="2"/>
      <c r="O6513" s="2"/>
      <c r="P6513" s="2"/>
      <c r="Q6513" s="2"/>
      <c r="R6513" s="2"/>
      <c r="S6513" s="2"/>
      <c r="T6513" s="2"/>
      <c r="U6513" s="2"/>
      <c r="V6513" s="2"/>
    </row>
    <row r="6514" spans="1:22" s="127" customFormat="1" x14ac:dyDescent="0.25">
      <c r="A6514"/>
      <c r="B6514"/>
      <c r="C6514"/>
      <c r="D6514"/>
      <c r="E6514"/>
      <c r="F6514"/>
      <c r="G6514"/>
      <c r="H6514"/>
      <c r="I6514"/>
      <c r="J6514"/>
      <c r="K6514"/>
      <c r="L6514"/>
      <c r="M6514" s="2"/>
      <c r="N6514" s="2"/>
      <c r="O6514" s="2"/>
      <c r="P6514" s="2"/>
      <c r="Q6514" s="2"/>
      <c r="R6514" s="2"/>
      <c r="S6514" s="2"/>
      <c r="T6514" s="2"/>
      <c r="U6514" s="2"/>
      <c r="V6514" s="2"/>
    </row>
    <row r="6515" spans="1:22" s="127" customFormat="1" x14ac:dyDescent="0.25">
      <c r="A6515"/>
      <c r="B6515"/>
      <c r="C6515"/>
      <c r="D6515"/>
      <c r="E6515"/>
      <c r="F6515"/>
      <c r="G6515"/>
      <c r="H6515"/>
      <c r="I6515"/>
      <c r="J6515"/>
      <c r="K6515"/>
      <c r="L6515"/>
      <c r="M6515" s="2"/>
      <c r="N6515" s="2"/>
      <c r="O6515" s="2"/>
      <c r="P6515" s="2"/>
      <c r="Q6515" s="2"/>
      <c r="R6515" s="2"/>
      <c r="S6515" s="2"/>
      <c r="T6515" s="2"/>
      <c r="U6515" s="2"/>
      <c r="V6515" s="2"/>
    </row>
    <row r="6516" spans="1:22" s="127" customFormat="1" x14ac:dyDescent="0.25">
      <c r="A6516"/>
      <c r="B6516"/>
      <c r="C6516"/>
      <c r="D6516"/>
      <c r="E6516"/>
      <c r="F6516"/>
      <c r="G6516"/>
      <c r="H6516"/>
      <c r="I6516"/>
      <c r="J6516"/>
      <c r="K6516"/>
      <c r="L6516"/>
      <c r="M6516" s="2"/>
      <c r="N6516" s="2"/>
      <c r="O6516" s="2"/>
      <c r="P6516" s="2"/>
      <c r="Q6516" s="2"/>
      <c r="R6516" s="2"/>
      <c r="S6516" s="2"/>
      <c r="T6516" s="2"/>
      <c r="U6516" s="2"/>
      <c r="V6516" s="2"/>
    </row>
    <row r="6517" spans="1:22" s="127" customFormat="1" x14ac:dyDescent="0.25">
      <c r="A6517"/>
      <c r="B6517"/>
      <c r="C6517"/>
      <c r="D6517"/>
      <c r="E6517"/>
      <c r="F6517"/>
      <c r="G6517"/>
      <c r="H6517"/>
      <c r="I6517"/>
      <c r="J6517"/>
      <c r="K6517"/>
      <c r="L6517"/>
      <c r="M6517" s="2"/>
      <c r="N6517" s="2"/>
      <c r="O6517" s="2"/>
      <c r="P6517" s="2"/>
      <c r="Q6517" s="2"/>
      <c r="R6517" s="2"/>
      <c r="S6517" s="2"/>
      <c r="T6517" s="2"/>
      <c r="U6517" s="2"/>
      <c r="V6517" s="2"/>
    </row>
    <row r="6518" spans="1:22" s="127" customFormat="1" x14ac:dyDescent="0.25">
      <c r="A6518"/>
      <c r="B6518"/>
      <c r="C6518"/>
      <c r="D6518"/>
      <c r="E6518"/>
      <c r="F6518"/>
      <c r="G6518"/>
      <c r="H6518"/>
      <c r="I6518"/>
      <c r="J6518"/>
      <c r="K6518"/>
      <c r="L6518"/>
      <c r="M6518" s="2"/>
      <c r="N6518" s="2"/>
      <c r="O6518" s="2"/>
      <c r="P6518" s="2"/>
      <c r="Q6518" s="2"/>
      <c r="R6518" s="2"/>
      <c r="S6518" s="2"/>
      <c r="T6518" s="2"/>
      <c r="U6518" s="2"/>
      <c r="V6518" s="2"/>
    </row>
    <row r="6519" spans="1:22" s="127" customFormat="1" x14ac:dyDescent="0.25">
      <c r="A6519"/>
      <c r="B6519"/>
      <c r="C6519"/>
      <c r="D6519"/>
      <c r="E6519"/>
      <c r="F6519"/>
      <c r="G6519"/>
      <c r="H6519"/>
      <c r="I6519"/>
      <c r="J6519"/>
      <c r="K6519"/>
      <c r="L6519"/>
      <c r="M6519" s="2"/>
      <c r="N6519" s="2"/>
      <c r="O6519" s="2"/>
      <c r="P6519" s="2"/>
      <c r="Q6519" s="2"/>
      <c r="R6519" s="2"/>
      <c r="S6519" s="2"/>
      <c r="T6519" s="2"/>
      <c r="U6519" s="2"/>
      <c r="V6519" s="2"/>
    </row>
    <row r="6520" spans="1:22" s="127" customFormat="1" x14ac:dyDescent="0.25">
      <c r="A6520"/>
      <c r="B6520"/>
      <c r="C6520"/>
      <c r="D6520"/>
      <c r="E6520"/>
      <c r="F6520"/>
      <c r="G6520"/>
      <c r="H6520"/>
      <c r="I6520"/>
      <c r="J6520"/>
      <c r="K6520"/>
      <c r="L6520"/>
      <c r="M6520" s="2"/>
      <c r="N6520" s="2"/>
      <c r="O6520" s="2"/>
      <c r="P6520" s="2"/>
      <c r="Q6520" s="2"/>
      <c r="R6520" s="2"/>
      <c r="S6520" s="2"/>
      <c r="T6520" s="2"/>
      <c r="U6520" s="2"/>
      <c r="V6520" s="2"/>
    </row>
    <row r="6521" spans="1:22" s="127" customFormat="1" x14ac:dyDescent="0.25">
      <c r="A6521"/>
      <c r="B6521"/>
      <c r="C6521"/>
      <c r="D6521"/>
      <c r="E6521"/>
      <c r="F6521"/>
      <c r="G6521"/>
      <c r="H6521"/>
      <c r="I6521"/>
      <c r="J6521"/>
      <c r="K6521"/>
      <c r="L6521"/>
      <c r="M6521" s="2"/>
      <c r="N6521" s="2"/>
      <c r="O6521" s="2"/>
      <c r="P6521" s="2"/>
      <c r="Q6521" s="2"/>
      <c r="R6521" s="2"/>
      <c r="S6521" s="2"/>
      <c r="T6521" s="2"/>
      <c r="U6521" s="2"/>
      <c r="V6521" s="2"/>
    </row>
    <row r="6522" spans="1:22" s="127" customFormat="1" x14ac:dyDescent="0.25">
      <c r="A6522"/>
      <c r="B6522"/>
      <c r="C6522"/>
      <c r="D6522"/>
      <c r="E6522"/>
      <c r="F6522"/>
      <c r="G6522"/>
      <c r="H6522"/>
      <c r="I6522"/>
      <c r="J6522"/>
      <c r="K6522"/>
      <c r="L6522"/>
      <c r="M6522" s="2"/>
      <c r="N6522" s="2"/>
      <c r="O6522" s="2"/>
      <c r="P6522" s="2"/>
      <c r="Q6522" s="2"/>
      <c r="R6522" s="2"/>
      <c r="S6522" s="2"/>
      <c r="T6522" s="2"/>
      <c r="U6522" s="2"/>
      <c r="V6522" s="2"/>
    </row>
    <row r="6523" spans="1:22" s="127" customFormat="1" x14ac:dyDescent="0.25">
      <c r="A6523"/>
      <c r="B6523"/>
      <c r="C6523"/>
      <c r="D6523"/>
      <c r="E6523"/>
      <c r="F6523"/>
      <c r="G6523"/>
      <c r="H6523"/>
      <c r="I6523"/>
      <c r="J6523"/>
      <c r="K6523"/>
      <c r="L6523"/>
      <c r="M6523" s="2"/>
      <c r="N6523" s="2"/>
      <c r="O6523" s="2"/>
      <c r="P6523" s="2"/>
      <c r="Q6523" s="2"/>
      <c r="R6523" s="2"/>
      <c r="S6523" s="2"/>
      <c r="T6523" s="2"/>
      <c r="U6523" s="2"/>
      <c r="V6523" s="2"/>
    </row>
    <row r="6524" spans="1:22" s="127" customFormat="1" x14ac:dyDescent="0.25">
      <c r="A6524"/>
      <c r="B6524"/>
      <c r="C6524"/>
      <c r="D6524"/>
      <c r="E6524"/>
      <c r="F6524"/>
      <c r="G6524"/>
      <c r="H6524"/>
      <c r="I6524"/>
      <c r="J6524"/>
      <c r="K6524"/>
      <c r="L6524"/>
      <c r="M6524" s="2"/>
      <c r="N6524" s="2"/>
      <c r="O6524" s="2"/>
      <c r="P6524" s="2"/>
      <c r="Q6524" s="2"/>
      <c r="R6524" s="2"/>
      <c r="S6524" s="2"/>
      <c r="T6524" s="2"/>
      <c r="U6524" s="2"/>
      <c r="V6524" s="2"/>
    </row>
    <row r="6525" spans="1:22" s="127" customFormat="1" x14ac:dyDescent="0.25">
      <c r="A6525"/>
      <c r="B6525"/>
      <c r="C6525"/>
      <c r="D6525"/>
      <c r="E6525"/>
      <c r="F6525"/>
      <c r="G6525"/>
      <c r="H6525"/>
      <c r="I6525"/>
      <c r="J6525"/>
      <c r="K6525"/>
      <c r="L6525"/>
      <c r="M6525" s="2"/>
      <c r="N6525" s="2"/>
      <c r="O6525" s="2"/>
      <c r="P6525" s="2"/>
      <c r="Q6525" s="2"/>
      <c r="R6525" s="2"/>
      <c r="S6525" s="2"/>
      <c r="T6525" s="2"/>
      <c r="U6525" s="2"/>
      <c r="V6525" s="2"/>
    </row>
    <row r="6526" spans="1:22" s="127" customFormat="1" x14ac:dyDescent="0.25">
      <c r="A6526"/>
      <c r="B6526"/>
      <c r="C6526"/>
      <c r="D6526"/>
      <c r="E6526"/>
      <c r="F6526"/>
      <c r="G6526"/>
      <c r="H6526"/>
      <c r="I6526"/>
      <c r="J6526"/>
      <c r="K6526"/>
      <c r="L6526"/>
      <c r="M6526" s="2"/>
      <c r="N6526" s="2"/>
      <c r="O6526" s="2"/>
      <c r="P6526" s="2"/>
      <c r="Q6526" s="2"/>
      <c r="R6526" s="2"/>
      <c r="S6526" s="2"/>
      <c r="T6526" s="2"/>
      <c r="U6526" s="2"/>
      <c r="V6526" s="2"/>
    </row>
    <row r="6527" spans="1:22" s="127" customFormat="1" x14ac:dyDescent="0.25">
      <c r="A6527"/>
      <c r="B6527"/>
      <c r="C6527"/>
      <c r="D6527"/>
      <c r="E6527"/>
      <c r="F6527"/>
      <c r="G6527"/>
      <c r="H6527"/>
      <c r="I6527"/>
      <c r="J6527"/>
      <c r="K6527"/>
      <c r="L6527"/>
      <c r="M6527" s="2"/>
      <c r="N6527" s="2"/>
      <c r="O6527" s="2"/>
      <c r="P6527" s="2"/>
      <c r="Q6527" s="2"/>
      <c r="R6527" s="2"/>
      <c r="S6527" s="2"/>
      <c r="T6527" s="2"/>
      <c r="U6527" s="2"/>
      <c r="V6527" s="2"/>
    </row>
    <row r="6528" spans="1:22" s="127" customFormat="1" x14ac:dyDescent="0.25">
      <c r="A6528"/>
      <c r="B6528"/>
      <c r="C6528"/>
      <c r="D6528"/>
      <c r="E6528"/>
      <c r="F6528"/>
      <c r="G6528"/>
      <c r="H6528"/>
      <c r="I6528"/>
      <c r="J6528"/>
      <c r="K6528"/>
      <c r="L6528"/>
      <c r="M6528" s="2"/>
      <c r="N6528" s="2"/>
      <c r="O6528" s="2"/>
      <c r="P6528" s="2"/>
      <c r="Q6528" s="2"/>
      <c r="R6528" s="2"/>
      <c r="S6528" s="2"/>
      <c r="T6528" s="2"/>
      <c r="U6528" s="2"/>
      <c r="V6528" s="2"/>
    </row>
    <row r="6529" spans="1:22" s="127" customFormat="1" x14ac:dyDescent="0.25">
      <c r="A6529"/>
      <c r="B6529"/>
      <c r="C6529"/>
      <c r="D6529"/>
      <c r="E6529"/>
      <c r="F6529"/>
      <c r="G6529"/>
      <c r="H6529"/>
      <c r="I6529"/>
      <c r="J6529"/>
      <c r="K6529"/>
      <c r="L6529"/>
      <c r="M6529" s="2"/>
      <c r="N6529" s="2"/>
      <c r="O6529" s="2"/>
      <c r="P6529" s="2"/>
      <c r="Q6529" s="2"/>
      <c r="R6529" s="2"/>
      <c r="S6529" s="2"/>
      <c r="T6529" s="2"/>
      <c r="U6529" s="2"/>
      <c r="V6529" s="2"/>
    </row>
    <row r="6530" spans="1:22" s="127" customFormat="1" x14ac:dyDescent="0.25">
      <c r="A6530"/>
      <c r="B6530"/>
      <c r="C6530"/>
      <c r="D6530"/>
      <c r="E6530"/>
      <c r="F6530"/>
      <c r="G6530"/>
      <c r="H6530"/>
      <c r="I6530"/>
      <c r="J6530"/>
      <c r="K6530"/>
      <c r="L6530"/>
      <c r="M6530" s="2"/>
      <c r="N6530" s="2"/>
      <c r="O6530" s="2"/>
      <c r="P6530" s="2"/>
      <c r="Q6530" s="2"/>
      <c r="R6530" s="2"/>
      <c r="S6530" s="2"/>
      <c r="T6530" s="2"/>
      <c r="U6530" s="2"/>
      <c r="V6530" s="2"/>
    </row>
    <row r="6531" spans="1:22" s="127" customFormat="1" x14ac:dyDescent="0.25">
      <c r="A6531"/>
      <c r="B6531"/>
      <c r="C6531"/>
      <c r="D6531"/>
      <c r="E6531"/>
      <c r="F6531"/>
      <c r="G6531"/>
      <c r="H6531"/>
      <c r="I6531"/>
      <c r="J6531"/>
      <c r="K6531"/>
      <c r="L6531"/>
      <c r="M6531" s="2"/>
      <c r="N6531" s="2"/>
      <c r="O6531" s="2"/>
      <c r="P6531" s="2"/>
      <c r="Q6531" s="2"/>
      <c r="R6531" s="2"/>
      <c r="S6531" s="2"/>
      <c r="T6531" s="2"/>
      <c r="U6531" s="2"/>
      <c r="V6531" s="2"/>
    </row>
    <row r="6532" spans="1:22" s="127" customFormat="1" x14ac:dyDescent="0.25">
      <c r="A6532"/>
      <c r="B6532"/>
      <c r="C6532"/>
      <c r="D6532"/>
      <c r="E6532"/>
      <c r="F6532"/>
      <c r="G6532"/>
      <c r="H6532"/>
      <c r="I6532"/>
      <c r="J6532"/>
      <c r="K6532"/>
      <c r="L6532"/>
      <c r="M6532" s="2"/>
      <c r="N6532" s="2"/>
      <c r="O6532" s="2"/>
      <c r="P6532" s="2"/>
      <c r="Q6532" s="2"/>
      <c r="R6532" s="2"/>
      <c r="S6532" s="2"/>
      <c r="T6532" s="2"/>
      <c r="U6532" s="2"/>
      <c r="V6532" s="2"/>
    </row>
    <row r="6533" spans="1:22" s="127" customFormat="1" x14ac:dyDescent="0.25">
      <c r="A6533"/>
      <c r="B6533"/>
      <c r="C6533"/>
      <c r="D6533"/>
      <c r="E6533"/>
      <c r="F6533"/>
      <c r="G6533"/>
      <c r="H6533"/>
      <c r="I6533"/>
      <c r="J6533"/>
      <c r="K6533"/>
      <c r="L6533"/>
      <c r="M6533" s="2"/>
      <c r="N6533" s="2"/>
      <c r="O6533" s="2"/>
      <c r="P6533" s="2"/>
      <c r="Q6533" s="2"/>
      <c r="R6533" s="2"/>
      <c r="S6533" s="2"/>
      <c r="T6533" s="2"/>
      <c r="U6533" s="2"/>
      <c r="V6533" s="2"/>
    </row>
    <row r="6534" spans="1:22" s="127" customFormat="1" x14ac:dyDescent="0.25">
      <c r="A6534"/>
      <c r="B6534"/>
      <c r="C6534"/>
      <c r="D6534"/>
      <c r="E6534"/>
      <c r="F6534"/>
      <c r="G6534"/>
      <c r="H6534"/>
      <c r="I6534"/>
      <c r="J6534"/>
      <c r="K6534"/>
      <c r="L6534"/>
      <c r="M6534" s="2"/>
      <c r="N6534" s="2"/>
      <c r="O6534" s="2"/>
      <c r="P6534" s="2"/>
      <c r="Q6534" s="2"/>
      <c r="R6534" s="2"/>
      <c r="S6534" s="2"/>
      <c r="T6534" s="2"/>
      <c r="U6534" s="2"/>
      <c r="V6534" s="2"/>
    </row>
    <row r="6535" spans="1:22" s="127" customFormat="1" x14ac:dyDescent="0.25">
      <c r="A6535"/>
      <c r="B6535"/>
      <c r="C6535"/>
      <c r="D6535"/>
      <c r="E6535"/>
      <c r="F6535"/>
      <c r="G6535"/>
      <c r="H6535"/>
      <c r="I6535"/>
      <c r="J6535"/>
      <c r="K6535"/>
      <c r="L6535"/>
      <c r="M6535" s="2"/>
      <c r="N6535" s="2"/>
      <c r="O6535" s="2"/>
      <c r="P6535" s="2"/>
      <c r="Q6535" s="2"/>
      <c r="R6535" s="2"/>
      <c r="S6535" s="2"/>
      <c r="T6535" s="2"/>
      <c r="U6535" s="2"/>
      <c r="V6535" s="2"/>
    </row>
    <row r="6536" spans="1:22" s="127" customFormat="1" x14ac:dyDescent="0.25">
      <c r="A6536"/>
      <c r="B6536"/>
      <c r="C6536"/>
      <c r="D6536"/>
      <c r="E6536"/>
      <c r="F6536"/>
      <c r="G6536"/>
      <c r="H6536"/>
      <c r="I6536"/>
      <c r="J6536"/>
      <c r="K6536"/>
      <c r="L6536"/>
      <c r="M6536" s="2"/>
      <c r="N6536" s="2"/>
      <c r="O6536" s="2"/>
      <c r="P6536" s="2"/>
      <c r="Q6536" s="2"/>
      <c r="R6536" s="2"/>
      <c r="S6536" s="2"/>
      <c r="T6536" s="2"/>
      <c r="U6536" s="2"/>
      <c r="V6536" s="2"/>
    </row>
    <row r="6537" spans="1:22" s="127" customFormat="1" x14ac:dyDescent="0.25">
      <c r="A6537"/>
      <c r="B6537"/>
      <c r="C6537"/>
      <c r="D6537"/>
      <c r="E6537"/>
      <c r="F6537"/>
      <c r="G6537"/>
      <c r="H6537"/>
      <c r="I6537"/>
      <c r="J6537"/>
      <c r="K6537"/>
      <c r="L6537"/>
      <c r="M6537" s="2"/>
      <c r="N6537" s="2"/>
      <c r="O6537" s="2"/>
      <c r="P6537" s="2"/>
      <c r="Q6537" s="2"/>
      <c r="R6537" s="2"/>
      <c r="S6537" s="2"/>
      <c r="T6537" s="2"/>
      <c r="U6537" s="2"/>
      <c r="V6537" s="2"/>
    </row>
    <row r="6538" spans="1:22" s="127" customFormat="1" x14ac:dyDescent="0.25">
      <c r="A6538"/>
      <c r="B6538"/>
      <c r="C6538"/>
      <c r="D6538"/>
      <c r="E6538"/>
      <c r="F6538"/>
      <c r="G6538"/>
      <c r="H6538"/>
      <c r="I6538"/>
      <c r="J6538"/>
      <c r="K6538"/>
      <c r="L6538"/>
      <c r="M6538" s="2"/>
      <c r="N6538" s="2"/>
      <c r="O6538" s="2"/>
      <c r="P6538" s="2"/>
      <c r="Q6538" s="2"/>
      <c r="R6538" s="2"/>
      <c r="S6538" s="2"/>
      <c r="T6538" s="2"/>
      <c r="U6538" s="2"/>
      <c r="V6538" s="2"/>
    </row>
    <row r="6539" spans="1:22" s="127" customFormat="1" x14ac:dyDescent="0.25">
      <c r="A6539"/>
      <c r="B6539"/>
      <c r="C6539"/>
      <c r="D6539"/>
      <c r="E6539"/>
      <c r="F6539"/>
      <c r="G6539"/>
      <c r="H6539"/>
      <c r="I6539"/>
      <c r="J6539"/>
      <c r="K6539"/>
      <c r="L6539"/>
      <c r="M6539" s="2"/>
      <c r="N6539" s="2"/>
      <c r="O6539" s="2"/>
      <c r="P6539" s="2"/>
      <c r="Q6539" s="2"/>
      <c r="R6539" s="2"/>
      <c r="S6539" s="2"/>
      <c r="T6539" s="2"/>
      <c r="U6539" s="2"/>
      <c r="V6539" s="2"/>
    </row>
    <row r="6540" spans="1:22" s="127" customFormat="1" x14ac:dyDescent="0.25">
      <c r="A6540"/>
      <c r="B6540"/>
      <c r="C6540"/>
      <c r="D6540"/>
      <c r="E6540"/>
      <c r="F6540"/>
      <c r="G6540"/>
      <c r="H6540"/>
      <c r="I6540"/>
      <c r="J6540"/>
      <c r="K6540"/>
      <c r="L6540"/>
      <c r="M6540" s="2"/>
      <c r="N6540" s="2"/>
      <c r="O6540" s="2"/>
      <c r="P6540" s="2"/>
      <c r="Q6540" s="2"/>
      <c r="R6540" s="2"/>
      <c r="S6540" s="2"/>
      <c r="T6540" s="2"/>
      <c r="U6540" s="2"/>
      <c r="V6540" s="2"/>
    </row>
    <row r="6541" spans="1:22" s="127" customFormat="1" x14ac:dyDescent="0.25">
      <c r="A6541"/>
      <c r="B6541"/>
      <c r="C6541"/>
      <c r="D6541"/>
      <c r="E6541"/>
      <c r="F6541"/>
      <c r="G6541"/>
      <c r="H6541"/>
      <c r="I6541"/>
      <c r="J6541"/>
      <c r="K6541"/>
      <c r="L6541"/>
      <c r="M6541" s="2"/>
      <c r="N6541" s="2"/>
      <c r="O6541" s="2"/>
      <c r="P6541" s="2"/>
      <c r="Q6541" s="2"/>
      <c r="R6541" s="2"/>
      <c r="S6541" s="2"/>
      <c r="T6541" s="2"/>
      <c r="U6541" s="2"/>
      <c r="V6541" s="2"/>
    </row>
    <row r="6542" spans="1:22" s="127" customFormat="1" x14ac:dyDescent="0.25">
      <c r="A6542"/>
      <c r="B6542"/>
      <c r="C6542"/>
      <c r="D6542"/>
      <c r="E6542"/>
      <c r="F6542"/>
      <c r="G6542"/>
      <c r="H6542"/>
      <c r="I6542"/>
      <c r="J6542"/>
      <c r="K6542"/>
      <c r="L6542"/>
      <c r="M6542" s="2"/>
      <c r="N6542" s="2"/>
      <c r="O6542" s="2"/>
      <c r="P6542" s="2"/>
      <c r="Q6542" s="2"/>
      <c r="R6542" s="2"/>
      <c r="S6542" s="2"/>
      <c r="T6542" s="2"/>
      <c r="U6542" s="2"/>
      <c r="V6542" s="2"/>
    </row>
    <row r="6543" spans="1:22" s="127" customFormat="1" x14ac:dyDescent="0.25">
      <c r="A6543"/>
      <c r="B6543"/>
      <c r="C6543"/>
      <c r="D6543"/>
      <c r="E6543"/>
      <c r="F6543"/>
      <c r="G6543"/>
      <c r="H6543"/>
      <c r="I6543"/>
      <c r="J6543"/>
      <c r="K6543"/>
      <c r="L6543"/>
      <c r="M6543" s="2"/>
      <c r="N6543" s="2"/>
      <c r="O6543" s="2"/>
      <c r="P6543" s="2"/>
      <c r="Q6543" s="2"/>
      <c r="R6543" s="2"/>
      <c r="S6543" s="2"/>
      <c r="T6543" s="2"/>
      <c r="U6543" s="2"/>
      <c r="V6543" s="2"/>
    </row>
    <row r="6544" spans="1:22" s="127" customFormat="1" x14ac:dyDescent="0.25">
      <c r="A6544"/>
      <c r="B6544"/>
      <c r="C6544"/>
      <c r="D6544"/>
      <c r="E6544"/>
      <c r="F6544"/>
      <c r="G6544"/>
      <c r="H6544"/>
      <c r="I6544"/>
      <c r="J6544"/>
      <c r="K6544"/>
      <c r="L6544"/>
      <c r="M6544" s="2"/>
      <c r="N6544" s="2"/>
      <c r="O6544" s="2"/>
      <c r="P6544" s="2"/>
      <c r="Q6544" s="2"/>
      <c r="R6544" s="2"/>
      <c r="S6544" s="2"/>
      <c r="T6544" s="2"/>
      <c r="U6544" s="2"/>
      <c r="V6544" s="2"/>
    </row>
    <row r="6545" spans="1:22" s="127" customFormat="1" x14ac:dyDescent="0.25">
      <c r="A6545"/>
      <c r="B6545"/>
      <c r="C6545"/>
      <c r="D6545"/>
      <c r="E6545"/>
      <c r="F6545"/>
      <c r="G6545"/>
      <c r="H6545"/>
      <c r="I6545"/>
      <c r="J6545"/>
      <c r="K6545"/>
      <c r="L6545"/>
      <c r="M6545" s="2"/>
      <c r="N6545" s="2"/>
      <c r="O6545" s="2"/>
      <c r="P6545" s="2"/>
      <c r="Q6545" s="2"/>
      <c r="R6545" s="2"/>
      <c r="S6545" s="2"/>
      <c r="T6545" s="2"/>
      <c r="U6545" s="2"/>
      <c r="V6545" s="2"/>
    </row>
    <row r="6546" spans="1:22" s="127" customFormat="1" x14ac:dyDescent="0.25">
      <c r="A6546"/>
      <c r="B6546"/>
      <c r="C6546"/>
      <c r="D6546"/>
      <c r="E6546"/>
      <c r="F6546"/>
      <c r="G6546"/>
      <c r="H6546"/>
      <c r="I6546"/>
      <c r="J6546"/>
      <c r="K6546"/>
      <c r="L6546"/>
      <c r="M6546" s="2"/>
      <c r="N6546" s="2"/>
      <c r="O6546" s="2"/>
      <c r="P6546" s="2"/>
      <c r="Q6546" s="2"/>
      <c r="R6546" s="2"/>
      <c r="S6546" s="2"/>
      <c r="T6546" s="2"/>
      <c r="U6546" s="2"/>
      <c r="V6546" s="2"/>
    </row>
    <row r="6547" spans="1:22" s="127" customFormat="1" x14ac:dyDescent="0.25">
      <c r="A6547"/>
      <c r="B6547"/>
      <c r="C6547"/>
      <c r="D6547"/>
      <c r="E6547"/>
      <c r="F6547"/>
      <c r="G6547"/>
      <c r="H6547"/>
      <c r="I6547"/>
      <c r="J6547"/>
      <c r="K6547"/>
      <c r="L6547"/>
      <c r="M6547" s="2"/>
      <c r="N6547" s="2"/>
      <c r="O6547" s="2"/>
      <c r="P6547" s="2"/>
      <c r="Q6547" s="2"/>
      <c r="R6547" s="2"/>
      <c r="S6547" s="2"/>
      <c r="T6547" s="2"/>
      <c r="U6547" s="2"/>
      <c r="V6547" s="2"/>
    </row>
    <row r="6548" spans="1:22" s="127" customFormat="1" x14ac:dyDescent="0.25">
      <c r="A6548"/>
      <c r="B6548"/>
      <c r="C6548"/>
      <c r="D6548"/>
      <c r="E6548"/>
      <c r="F6548"/>
      <c r="G6548"/>
      <c r="H6548"/>
      <c r="I6548"/>
      <c r="J6548"/>
      <c r="K6548"/>
      <c r="L6548"/>
      <c r="M6548" s="2"/>
      <c r="N6548" s="2"/>
      <c r="O6548" s="2"/>
      <c r="P6548" s="2"/>
      <c r="Q6548" s="2"/>
      <c r="R6548" s="2"/>
      <c r="S6548" s="2"/>
      <c r="T6548" s="2"/>
      <c r="U6548" s="2"/>
      <c r="V6548" s="2"/>
    </row>
    <row r="6549" spans="1:22" s="127" customFormat="1" x14ac:dyDescent="0.25">
      <c r="A6549"/>
      <c r="B6549"/>
      <c r="C6549"/>
      <c r="D6549"/>
      <c r="E6549"/>
      <c r="F6549"/>
      <c r="G6549"/>
      <c r="H6549"/>
      <c r="I6549"/>
      <c r="J6549"/>
      <c r="K6549"/>
      <c r="L6549"/>
      <c r="M6549" s="2"/>
      <c r="N6549" s="2"/>
      <c r="O6549" s="2"/>
      <c r="P6549" s="2"/>
      <c r="Q6549" s="2"/>
      <c r="R6549" s="2"/>
      <c r="S6549" s="2"/>
      <c r="T6549" s="2"/>
      <c r="U6549" s="2"/>
      <c r="V6549" s="2"/>
    </row>
    <row r="6550" spans="1:22" s="127" customFormat="1" x14ac:dyDescent="0.25">
      <c r="A6550"/>
      <c r="B6550"/>
      <c r="C6550"/>
      <c r="D6550"/>
      <c r="E6550"/>
      <c r="F6550"/>
      <c r="G6550"/>
      <c r="H6550"/>
      <c r="I6550"/>
      <c r="J6550"/>
      <c r="K6550"/>
      <c r="L6550"/>
      <c r="M6550" s="2"/>
      <c r="N6550" s="2"/>
      <c r="O6550" s="2"/>
      <c r="P6550" s="2"/>
      <c r="Q6550" s="2"/>
      <c r="R6550" s="2"/>
      <c r="S6550" s="2"/>
      <c r="T6550" s="2"/>
      <c r="U6550" s="2"/>
      <c r="V6550" s="2"/>
    </row>
    <row r="6551" spans="1:22" s="127" customFormat="1" x14ac:dyDescent="0.25">
      <c r="A6551"/>
      <c r="B6551"/>
      <c r="C6551"/>
      <c r="D6551"/>
      <c r="E6551"/>
      <c r="F6551"/>
      <c r="G6551"/>
      <c r="H6551"/>
      <c r="I6551"/>
      <c r="J6551"/>
      <c r="K6551"/>
      <c r="L6551"/>
      <c r="M6551" s="2"/>
      <c r="N6551" s="2"/>
      <c r="O6551" s="2"/>
      <c r="P6551" s="2"/>
      <c r="Q6551" s="2"/>
      <c r="R6551" s="2"/>
      <c r="S6551" s="2"/>
      <c r="T6551" s="2"/>
      <c r="U6551" s="2"/>
      <c r="V6551" s="2"/>
    </row>
    <row r="6552" spans="1:22" s="127" customFormat="1" x14ac:dyDescent="0.25">
      <c r="A6552"/>
      <c r="B6552"/>
      <c r="C6552"/>
      <c r="D6552"/>
      <c r="E6552"/>
      <c r="F6552"/>
      <c r="G6552"/>
      <c r="H6552"/>
      <c r="I6552"/>
      <c r="J6552"/>
      <c r="K6552"/>
      <c r="L6552"/>
      <c r="M6552" s="2"/>
      <c r="N6552" s="2"/>
      <c r="O6552" s="2"/>
      <c r="P6552" s="2"/>
      <c r="Q6552" s="2"/>
      <c r="R6552" s="2"/>
      <c r="S6552" s="2"/>
      <c r="T6552" s="2"/>
      <c r="U6552" s="2"/>
      <c r="V6552" s="2"/>
    </row>
    <row r="6553" spans="1:22" s="127" customFormat="1" x14ac:dyDescent="0.25">
      <c r="A6553"/>
      <c r="B6553"/>
      <c r="C6553"/>
      <c r="D6553"/>
      <c r="E6553"/>
      <c r="F6553"/>
      <c r="G6553"/>
      <c r="H6553"/>
      <c r="I6553"/>
      <c r="J6553"/>
      <c r="K6553"/>
      <c r="L6553"/>
      <c r="M6553" s="2"/>
      <c r="N6553" s="2"/>
      <c r="O6553" s="2"/>
      <c r="P6553" s="2"/>
      <c r="Q6553" s="2"/>
      <c r="R6553" s="2"/>
      <c r="S6553" s="2"/>
      <c r="T6553" s="2"/>
      <c r="U6553" s="2"/>
      <c r="V6553" s="2"/>
    </row>
    <row r="6554" spans="1:22" s="127" customFormat="1" x14ac:dyDescent="0.25">
      <c r="A6554"/>
      <c r="B6554"/>
      <c r="C6554"/>
      <c r="D6554"/>
      <c r="E6554"/>
      <c r="F6554"/>
      <c r="G6554"/>
      <c r="H6554"/>
      <c r="I6554"/>
      <c r="J6554"/>
      <c r="K6554"/>
      <c r="L6554"/>
      <c r="M6554" s="2"/>
      <c r="N6554" s="2"/>
      <c r="O6554" s="2"/>
      <c r="P6554" s="2"/>
      <c r="Q6554" s="2"/>
      <c r="R6554" s="2"/>
      <c r="S6554" s="2"/>
      <c r="T6554" s="2"/>
      <c r="U6554" s="2"/>
      <c r="V6554" s="2"/>
    </row>
    <row r="6555" spans="1:22" s="127" customFormat="1" x14ac:dyDescent="0.25">
      <c r="A6555"/>
      <c r="B6555"/>
      <c r="C6555"/>
      <c r="D6555"/>
      <c r="E6555"/>
      <c r="F6555"/>
      <c r="G6555"/>
      <c r="H6555"/>
      <c r="I6555"/>
      <c r="J6555"/>
      <c r="K6555"/>
      <c r="L6555"/>
      <c r="M6555" s="2"/>
      <c r="N6555" s="2"/>
      <c r="O6555" s="2"/>
      <c r="P6555" s="2"/>
      <c r="Q6555" s="2"/>
      <c r="R6555" s="2"/>
      <c r="S6555" s="2"/>
      <c r="T6555" s="2"/>
      <c r="U6555" s="2"/>
      <c r="V6555" s="2"/>
    </row>
    <row r="6556" spans="1:22" s="127" customFormat="1" x14ac:dyDescent="0.25">
      <c r="A6556"/>
      <c r="B6556"/>
      <c r="C6556"/>
      <c r="D6556"/>
      <c r="E6556"/>
      <c r="F6556"/>
      <c r="G6556"/>
      <c r="H6556"/>
      <c r="I6556"/>
      <c r="J6556"/>
      <c r="K6556"/>
      <c r="L6556"/>
      <c r="M6556" s="2"/>
      <c r="N6556" s="2"/>
      <c r="O6556" s="2"/>
      <c r="P6556" s="2"/>
      <c r="Q6556" s="2"/>
      <c r="R6556" s="2"/>
      <c r="S6556" s="2"/>
      <c r="T6556" s="2"/>
      <c r="U6556" s="2"/>
      <c r="V6556" s="2"/>
    </row>
    <row r="6557" spans="1:22" s="127" customFormat="1" x14ac:dyDescent="0.25">
      <c r="A6557"/>
      <c r="B6557"/>
      <c r="C6557"/>
      <c r="D6557"/>
      <c r="E6557"/>
      <c r="F6557"/>
      <c r="G6557"/>
      <c r="H6557"/>
      <c r="I6557"/>
      <c r="J6557"/>
      <c r="K6557"/>
      <c r="L6557"/>
      <c r="M6557" s="2"/>
      <c r="N6557" s="2"/>
      <c r="O6557" s="2"/>
      <c r="P6557" s="2"/>
      <c r="Q6557" s="2"/>
      <c r="R6557" s="2"/>
      <c r="S6557" s="2"/>
      <c r="T6557" s="2"/>
      <c r="U6557" s="2"/>
      <c r="V6557" s="2"/>
    </row>
    <row r="6558" spans="1:22" s="127" customFormat="1" x14ac:dyDescent="0.25">
      <c r="A6558"/>
      <c r="B6558"/>
      <c r="C6558"/>
      <c r="D6558"/>
      <c r="E6558"/>
      <c r="F6558"/>
      <c r="G6558"/>
      <c r="H6558"/>
      <c r="I6558"/>
      <c r="J6558"/>
      <c r="K6558"/>
      <c r="L6558"/>
      <c r="M6558" s="2"/>
      <c r="N6558" s="2"/>
      <c r="O6558" s="2"/>
      <c r="P6558" s="2"/>
      <c r="Q6558" s="2"/>
      <c r="R6558" s="2"/>
      <c r="S6558" s="2"/>
      <c r="T6558" s="2"/>
      <c r="U6558" s="2"/>
      <c r="V6558" s="2"/>
    </row>
    <row r="6559" spans="1:22" s="127" customFormat="1" x14ac:dyDescent="0.25">
      <c r="A6559"/>
      <c r="B6559"/>
      <c r="C6559"/>
      <c r="D6559"/>
      <c r="E6559"/>
      <c r="F6559"/>
      <c r="G6559"/>
      <c r="H6559"/>
      <c r="I6559"/>
      <c r="J6559"/>
      <c r="K6559"/>
      <c r="L6559"/>
      <c r="M6559" s="2"/>
      <c r="N6559" s="2"/>
      <c r="O6559" s="2"/>
      <c r="P6559" s="2"/>
      <c r="Q6559" s="2"/>
      <c r="R6559" s="2"/>
      <c r="S6559" s="2"/>
      <c r="T6559" s="2"/>
      <c r="U6559" s="2"/>
      <c r="V6559" s="2"/>
    </row>
    <row r="6560" spans="1:22" s="127" customFormat="1" x14ac:dyDescent="0.25">
      <c r="A6560"/>
      <c r="B6560"/>
      <c r="C6560"/>
      <c r="D6560"/>
      <c r="E6560"/>
      <c r="F6560"/>
      <c r="G6560"/>
      <c r="H6560"/>
      <c r="I6560"/>
      <c r="J6560"/>
      <c r="K6560"/>
      <c r="L6560"/>
      <c r="M6560" s="2"/>
      <c r="N6560" s="2"/>
      <c r="O6560" s="2"/>
      <c r="P6560" s="2"/>
      <c r="Q6560" s="2"/>
      <c r="R6560" s="2"/>
      <c r="S6560" s="2"/>
      <c r="T6560" s="2"/>
      <c r="U6560" s="2"/>
      <c r="V6560" s="2"/>
    </row>
    <row r="6561" spans="1:22" s="127" customFormat="1" x14ac:dyDescent="0.25">
      <c r="A6561"/>
      <c r="B6561"/>
      <c r="C6561"/>
      <c r="D6561"/>
      <c r="E6561"/>
      <c r="F6561"/>
      <c r="G6561"/>
      <c r="H6561"/>
      <c r="I6561"/>
      <c r="J6561"/>
      <c r="K6561"/>
      <c r="L6561"/>
      <c r="M6561" s="2"/>
      <c r="N6561" s="2"/>
      <c r="O6561" s="2"/>
      <c r="P6561" s="2"/>
      <c r="Q6561" s="2"/>
      <c r="R6561" s="2"/>
      <c r="S6561" s="2"/>
      <c r="T6561" s="2"/>
      <c r="U6561" s="2"/>
      <c r="V6561" s="2"/>
    </row>
    <row r="6562" spans="1:22" s="127" customFormat="1" x14ac:dyDescent="0.25">
      <c r="A6562"/>
      <c r="B6562"/>
      <c r="C6562"/>
      <c r="D6562"/>
      <c r="E6562"/>
      <c r="F6562"/>
      <c r="G6562"/>
      <c r="H6562"/>
      <c r="I6562"/>
      <c r="J6562"/>
      <c r="K6562"/>
      <c r="L6562"/>
      <c r="M6562" s="2"/>
      <c r="N6562" s="2"/>
      <c r="O6562" s="2"/>
      <c r="P6562" s="2"/>
      <c r="Q6562" s="2"/>
      <c r="R6562" s="2"/>
      <c r="S6562" s="2"/>
      <c r="T6562" s="2"/>
      <c r="U6562" s="2"/>
      <c r="V6562" s="2"/>
    </row>
    <row r="6563" spans="1:22" s="127" customFormat="1" x14ac:dyDescent="0.25">
      <c r="A6563"/>
      <c r="B6563"/>
      <c r="C6563"/>
      <c r="D6563"/>
      <c r="E6563"/>
      <c r="F6563"/>
      <c r="G6563"/>
      <c r="H6563"/>
      <c r="I6563"/>
      <c r="J6563"/>
      <c r="K6563"/>
      <c r="L6563"/>
      <c r="M6563" s="2"/>
      <c r="N6563" s="2"/>
      <c r="O6563" s="2"/>
      <c r="P6563" s="2"/>
      <c r="Q6563" s="2"/>
      <c r="R6563" s="2"/>
      <c r="S6563" s="2"/>
      <c r="T6563" s="2"/>
      <c r="U6563" s="2"/>
      <c r="V6563" s="2"/>
    </row>
    <row r="6564" spans="1:22" s="127" customFormat="1" x14ac:dyDescent="0.25">
      <c r="A6564"/>
      <c r="B6564"/>
      <c r="C6564"/>
      <c r="D6564"/>
      <c r="E6564"/>
      <c r="F6564"/>
      <c r="G6564"/>
      <c r="H6564"/>
      <c r="I6564"/>
      <c r="J6564"/>
      <c r="K6564"/>
      <c r="L6564"/>
      <c r="M6564" s="2"/>
      <c r="N6564" s="2"/>
      <c r="O6564" s="2"/>
      <c r="P6564" s="2"/>
      <c r="Q6564" s="2"/>
      <c r="R6564" s="2"/>
      <c r="S6564" s="2"/>
      <c r="T6564" s="2"/>
      <c r="U6564" s="2"/>
      <c r="V6564" s="2"/>
    </row>
    <row r="6565" spans="1:22" s="127" customFormat="1" x14ac:dyDescent="0.25">
      <c r="A6565"/>
      <c r="B6565"/>
      <c r="C6565"/>
      <c r="D6565"/>
      <c r="E6565"/>
      <c r="F6565"/>
      <c r="G6565"/>
      <c r="H6565"/>
      <c r="I6565"/>
      <c r="J6565"/>
      <c r="K6565"/>
      <c r="L6565"/>
      <c r="M6565" s="2"/>
      <c r="N6565" s="2"/>
      <c r="O6565" s="2"/>
      <c r="P6565" s="2"/>
      <c r="Q6565" s="2"/>
      <c r="R6565" s="2"/>
      <c r="S6565" s="2"/>
      <c r="T6565" s="2"/>
      <c r="U6565" s="2"/>
      <c r="V6565" s="2"/>
    </row>
    <row r="6566" spans="1:22" s="127" customFormat="1" x14ac:dyDescent="0.25">
      <c r="A6566"/>
      <c r="B6566"/>
      <c r="C6566"/>
      <c r="D6566"/>
      <c r="E6566"/>
      <c r="F6566"/>
      <c r="G6566"/>
      <c r="H6566"/>
      <c r="I6566"/>
      <c r="J6566"/>
      <c r="K6566"/>
      <c r="L6566"/>
      <c r="M6566" s="2"/>
      <c r="N6566" s="2"/>
      <c r="O6566" s="2"/>
      <c r="P6566" s="2"/>
      <c r="Q6566" s="2"/>
      <c r="R6566" s="2"/>
      <c r="S6566" s="2"/>
      <c r="T6566" s="2"/>
      <c r="U6566" s="2"/>
      <c r="V6566" s="2"/>
    </row>
    <row r="6567" spans="1:22" s="127" customFormat="1" x14ac:dyDescent="0.25">
      <c r="A6567"/>
      <c r="B6567"/>
      <c r="C6567"/>
      <c r="D6567"/>
      <c r="E6567"/>
      <c r="F6567"/>
      <c r="G6567"/>
      <c r="H6567"/>
      <c r="I6567"/>
      <c r="J6567"/>
      <c r="K6567"/>
      <c r="L6567"/>
      <c r="M6567" s="2"/>
      <c r="N6567" s="2"/>
      <c r="O6567" s="2"/>
      <c r="P6567" s="2"/>
      <c r="Q6567" s="2"/>
      <c r="R6567" s="2"/>
      <c r="S6567" s="2"/>
      <c r="T6567" s="2"/>
      <c r="U6567" s="2"/>
      <c r="V6567" s="2"/>
    </row>
    <row r="6568" spans="1:22" s="127" customFormat="1" x14ac:dyDescent="0.25">
      <c r="A6568"/>
      <c r="B6568"/>
      <c r="C6568"/>
      <c r="D6568"/>
      <c r="E6568"/>
      <c r="F6568"/>
      <c r="G6568"/>
      <c r="H6568"/>
      <c r="I6568"/>
      <c r="J6568"/>
      <c r="K6568"/>
      <c r="L6568"/>
      <c r="M6568" s="2"/>
      <c r="N6568" s="2"/>
      <c r="O6568" s="2"/>
      <c r="P6568" s="2"/>
      <c r="Q6568" s="2"/>
      <c r="R6568" s="2"/>
      <c r="S6568" s="2"/>
      <c r="T6568" s="2"/>
      <c r="U6568" s="2"/>
      <c r="V6568" s="2"/>
    </row>
    <row r="6569" spans="1:22" s="127" customFormat="1" x14ac:dyDescent="0.25">
      <c r="A6569"/>
      <c r="B6569"/>
      <c r="C6569"/>
      <c r="D6569"/>
      <c r="E6569"/>
      <c r="F6569"/>
      <c r="G6569"/>
      <c r="H6569"/>
      <c r="I6569"/>
      <c r="J6569"/>
      <c r="K6569"/>
      <c r="L6569"/>
      <c r="M6569" s="2"/>
      <c r="N6569" s="2"/>
      <c r="O6569" s="2"/>
      <c r="P6569" s="2"/>
      <c r="Q6569" s="2"/>
      <c r="R6569" s="2"/>
      <c r="S6569" s="2"/>
      <c r="T6569" s="2"/>
      <c r="U6569" s="2"/>
      <c r="V6569" s="2"/>
    </row>
    <row r="6570" spans="1:22" s="127" customFormat="1" x14ac:dyDescent="0.25">
      <c r="A6570"/>
      <c r="B6570"/>
      <c r="C6570"/>
      <c r="D6570"/>
      <c r="E6570"/>
      <c r="F6570"/>
      <c r="G6570"/>
      <c r="H6570"/>
      <c r="I6570"/>
      <c r="J6570"/>
      <c r="K6570"/>
      <c r="L6570"/>
      <c r="M6570" s="2"/>
      <c r="N6570" s="2"/>
      <c r="O6570" s="2"/>
      <c r="P6570" s="2"/>
      <c r="Q6570" s="2"/>
      <c r="R6570" s="2"/>
      <c r="S6570" s="2"/>
      <c r="T6570" s="2"/>
      <c r="U6570" s="2"/>
      <c r="V6570" s="2"/>
    </row>
    <row r="6571" spans="1:22" s="127" customFormat="1" x14ac:dyDescent="0.25">
      <c r="A6571"/>
      <c r="B6571"/>
      <c r="C6571"/>
      <c r="D6571"/>
      <c r="E6571"/>
      <c r="F6571"/>
      <c r="G6571"/>
      <c r="H6571"/>
      <c r="I6571"/>
      <c r="J6571"/>
      <c r="K6571"/>
      <c r="L6571"/>
      <c r="M6571" s="2"/>
      <c r="N6571" s="2"/>
      <c r="O6571" s="2"/>
      <c r="P6571" s="2"/>
      <c r="Q6571" s="2"/>
      <c r="R6571" s="2"/>
      <c r="S6571" s="2"/>
      <c r="T6571" s="2"/>
      <c r="U6571" s="2"/>
      <c r="V6571" s="2"/>
    </row>
    <row r="6572" spans="1:22" s="127" customFormat="1" x14ac:dyDescent="0.25">
      <c r="A6572"/>
      <c r="B6572"/>
      <c r="C6572"/>
      <c r="D6572"/>
      <c r="E6572"/>
      <c r="F6572"/>
      <c r="G6572"/>
      <c r="H6572"/>
      <c r="I6572"/>
      <c r="J6572"/>
      <c r="K6572"/>
      <c r="L6572"/>
      <c r="M6572" s="2"/>
      <c r="N6572" s="2"/>
      <c r="O6572" s="2"/>
      <c r="P6572" s="2"/>
      <c r="Q6572" s="2"/>
      <c r="R6572" s="2"/>
      <c r="S6572" s="2"/>
      <c r="T6572" s="2"/>
      <c r="U6572" s="2"/>
      <c r="V6572" s="2"/>
    </row>
    <row r="6573" spans="1:22" s="127" customFormat="1" x14ac:dyDescent="0.25">
      <c r="A6573"/>
      <c r="B6573"/>
      <c r="C6573"/>
      <c r="D6573"/>
      <c r="E6573"/>
      <c r="F6573"/>
      <c r="G6573"/>
      <c r="H6573"/>
      <c r="I6573"/>
      <c r="J6573"/>
      <c r="K6573"/>
      <c r="L6573"/>
      <c r="M6573" s="2"/>
      <c r="N6573" s="2"/>
      <c r="O6573" s="2"/>
      <c r="P6573" s="2"/>
      <c r="Q6573" s="2"/>
      <c r="R6573" s="2"/>
      <c r="S6573" s="2"/>
      <c r="T6573" s="2"/>
      <c r="U6573" s="2"/>
      <c r="V6573" s="2"/>
    </row>
    <row r="6574" spans="1:22" s="127" customFormat="1" x14ac:dyDescent="0.25">
      <c r="A6574"/>
      <c r="B6574"/>
      <c r="C6574"/>
      <c r="D6574"/>
      <c r="E6574"/>
      <c r="F6574"/>
      <c r="G6574"/>
      <c r="H6574"/>
      <c r="I6574"/>
      <c r="J6574"/>
      <c r="K6574"/>
      <c r="L6574"/>
      <c r="M6574" s="2"/>
      <c r="N6574" s="2"/>
      <c r="O6574" s="2"/>
      <c r="P6574" s="2"/>
      <c r="Q6574" s="2"/>
      <c r="R6574" s="2"/>
      <c r="S6574" s="2"/>
      <c r="T6574" s="2"/>
      <c r="U6574" s="2"/>
      <c r="V6574" s="2"/>
    </row>
    <row r="6575" spans="1:22" s="127" customFormat="1" x14ac:dyDescent="0.25">
      <c r="A6575"/>
      <c r="B6575"/>
      <c r="C6575"/>
      <c r="D6575"/>
      <c r="E6575"/>
      <c r="F6575"/>
      <c r="G6575"/>
      <c r="H6575"/>
      <c r="I6575"/>
      <c r="J6575"/>
      <c r="K6575"/>
      <c r="L6575"/>
      <c r="M6575" s="2"/>
      <c r="N6575" s="2"/>
      <c r="O6575" s="2"/>
      <c r="P6575" s="2"/>
      <c r="Q6575" s="2"/>
      <c r="R6575" s="2"/>
      <c r="S6575" s="2"/>
      <c r="T6575" s="2"/>
      <c r="U6575" s="2"/>
      <c r="V6575" s="2"/>
    </row>
    <row r="6576" spans="1:22" s="127" customFormat="1" x14ac:dyDescent="0.25">
      <c r="A6576"/>
      <c r="B6576"/>
      <c r="C6576"/>
      <c r="D6576"/>
      <c r="E6576"/>
      <c r="F6576"/>
      <c r="G6576"/>
      <c r="H6576"/>
      <c r="I6576"/>
      <c r="J6576"/>
      <c r="K6576"/>
      <c r="L6576"/>
      <c r="M6576" s="2"/>
      <c r="N6576" s="2"/>
      <c r="O6576" s="2"/>
      <c r="P6576" s="2"/>
      <c r="Q6576" s="2"/>
      <c r="R6576" s="2"/>
      <c r="S6576" s="2"/>
      <c r="T6576" s="2"/>
      <c r="U6576" s="2"/>
      <c r="V6576" s="2"/>
    </row>
    <row r="6577" spans="1:22" s="127" customFormat="1" x14ac:dyDescent="0.25">
      <c r="A6577"/>
      <c r="B6577"/>
      <c r="C6577"/>
      <c r="D6577"/>
      <c r="E6577"/>
      <c r="F6577"/>
      <c r="G6577"/>
      <c r="H6577"/>
      <c r="I6577"/>
      <c r="J6577"/>
      <c r="K6577"/>
      <c r="L6577"/>
      <c r="M6577" s="2"/>
      <c r="N6577" s="2"/>
      <c r="O6577" s="2"/>
      <c r="P6577" s="2"/>
      <c r="Q6577" s="2"/>
      <c r="R6577" s="2"/>
      <c r="S6577" s="2"/>
      <c r="T6577" s="2"/>
      <c r="U6577" s="2"/>
      <c r="V6577" s="2"/>
    </row>
    <row r="6578" spans="1:22" s="127" customFormat="1" x14ac:dyDescent="0.25">
      <c r="A6578"/>
      <c r="B6578"/>
      <c r="C6578"/>
      <c r="D6578"/>
      <c r="E6578"/>
      <c r="F6578"/>
      <c r="G6578"/>
      <c r="H6578"/>
      <c r="I6578"/>
      <c r="J6578"/>
      <c r="K6578"/>
      <c r="L6578"/>
      <c r="M6578" s="2"/>
      <c r="N6578" s="2"/>
      <c r="O6578" s="2"/>
      <c r="P6578" s="2"/>
      <c r="Q6578" s="2"/>
      <c r="R6578" s="2"/>
      <c r="S6578" s="2"/>
      <c r="T6578" s="2"/>
      <c r="U6578" s="2"/>
      <c r="V6578" s="2"/>
    </row>
    <row r="6579" spans="1:22" s="127" customFormat="1" x14ac:dyDescent="0.25">
      <c r="A6579"/>
      <c r="B6579"/>
      <c r="C6579"/>
      <c r="D6579"/>
      <c r="E6579"/>
      <c r="F6579"/>
      <c r="G6579"/>
      <c r="H6579"/>
      <c r="I6579"/>
      <c r="J6579"/>
      <c r="K6579"/>
      <c r="L6579"/>
      <c r="M6579" s="2"/>
      <c r="N6579" s="2"/>
      <c r="O6579" s="2"/>
      <c r="P6579" s="2"/>
      <c r="Q6579" s="2"/>
      <c r="R6579" s="2"/>
      <c r="S6579" s="2"/>
      <c r="T6579" s="2"/>
      <c r="U6579" s="2"/>
      <c r="V6579" s="2"/>
    </row>
    <row r="6580" spans="1:22" s="127" customFormat="1" x14ac:dyDescent="0.25">
      <c r="A6580"/>
      <c r="B6580"/>
      <c r="C6580"/>
      <c r="D6580"/>
      <c r="E6580"/>
      <c r="F6580"/>
      <c r="G6580"/>
      <c r="H6580"/>
      <c r="I6580"/>
      <c r="J6580"/>
      <c r="K6580"/>
      <c r="L6580"/>
      <c r="M6580" s="2"/>
      <c r="N6580" s="2"/>
      <c r="O6580" s="2"/>
      <c r="P6580" s="2"/>
      <c r="Q6580" s="2"/>
      <c r="R6580" s="2"/>
      <c r="S6580" s="2"/>
      <c r="T6580" s="2"/>
      <c r="U6580" s="2"/>
      <c r="V6580" s="2"/>
    </row>
    <row r="6581" spans="1:22" s="127" customFormat="1" x14ac:dyDescent="0.25">
      <c r="A6581"/>
      <c r="B6581"/>
      <c r="C6581"/>
      <c r="D6581"/>
      <c r="E6581"/>
      <c r="F6581"/>
      <c r="G6581"/>
      <c r="H6581"/>
      <c r="I6581"/>
      <c r="J6581"/>
      <c r="K6581"/>
      <c r="L6581"/>
      <c r="M6581" s="2"/>
      <c r="N6581" s="2"/>
      <c r="O6581" s="2"/>
      <c r="P6581" s="2"/>
      <c r="Q6581" s="2"/>
      <c r="R6581" s="2"/>
      <c r="S6581" s="2"/>
      <c r="T6581" s="2"/>
      <c r="U6581" s="2"/>
      <c r="V6581" s="2"/>
    </row>
    <row r="6582" spans="1:22" s="127" customFormat="1" x14ac:dyDescent="0.25">
      <c r="A6582"/>
      <c r="B6582"/>
      <c r="C6582"/>
      <c r="D6582"/>
      <c r="E6582"/>
      <c r="F6582"/>
      <c r="G6582"/>
      <c r="H6582"/>
      <c r="I6582"/>
      <c r="J6582"/>
      <c r="K6582"/>
      <c r="L6582"/>
      <c r="M6582" s="2"/>
      <c r="N6582" s="2"/>
      <c r="O6582" s="2"/>
      <c r="P6582" s="2"/>
      <c r="Q6582" s="2"/>
      <c r="R6582" s="2"/>
      <c r="S6582" s="2"/>
      <c r="T6582" s="2"/>
      <c r="U6582" s="2"/>
      <c r="V6582" s="2"/>
    </row>
    <row r="6583" spans="1:22" s="127" customFormat="1" x14ac:dyDescent="0.25">
      <c r="A6583"/>
      <c r="B6583"/>
      <c r="C6583"/>
      <c r="D6583"/>
      <c r="E6583"/>
      <c r="F6583"/>
      <c r="G6583"/>
      <c r="H6583"/>
      <c r="I6583"/>
      <c r="J6583"/>
      <c r="K6583"/>
      <c r="L6583"/>
      <c r="M6583" s="2"/>
      <c r="N6583" s="2"/>
      <c r="O6583" s="2"/>
      <c r="P6583" s="2"/>
      <c r="Q6583" s="2"/>
      <c r="R6583" s="2"/>
      <c r="S6583" s="2"/>
      <c r="T6583" s="2"/>
      <c r="U6583" s="2"/>
      <c r="V6583" s="2"/>
    </row>
    <row r="6584" spans="1:22" s="127" customFormat="1" x14ac:dyDescent="0.25">
      <c r="A6584"/>
      <c r="B6584"/>
      <c r="C6584"/>
      <c r="D6584"/>
      <c r="E6584"/>
      <c r="F6584"/>
      <c r="G6584"/>
      <c r="H6584"/>
      <c r="I6584"/>
      <c r="J6584"/>
      <c r="K6584"/>
      <c r="L6584"/>
      <c r="M6584" s="2"/>
      <c r="N6584" s="2"/>
      <c r="O6584" s="2"/>
      <c r="P6584" s="2"/>
      <c r="Q6584" s="2"/>
      <c r="R6584" s="2"/>
      <c r="S6584" s="2"/>
      <c r="T6584" s="2"/>
      <c r="U6584" s="2"/>
      <c r="V6584" s="2"/>
    </row>
    <row r="6585" spans="1:22" s="127" customFormat="1" x14ac:dyDescent="0.25">
      <c r="A6585"/>
      <c r="B6585"/>
      <c r="C6585"/>
      <c r="D6585"/>
      <c r="E6585"/>
      <c r="F6585"/>
      <c r="G6585"/>
      <c r="H6585"/>
      <c r="I6585"/>
      <c r="J6585"/>
      <c r="K6585"/>
      <c r="L6585"/>
      <c r="M6585" s="2"/>
      <c r="N6585" s="2"/>
      <c r="O6585" s="2"/>
      <c r="P6585" s="2"/>
      <c r="Q6585" s="2"/>
      <c r="R6585" s="2"/>
      <c r="S6585" s="2"/>
      <c r="T6585" s="2"/>
      <c r="U6585" s="2"/>
      <c r="V6585" s="2"/>
    </row>
    <row r="6586" spans="1:22" s="127" customFormat="1" x14ac:dyDescent="0.25">
      <c r="A6586"/>
      <c r="B6586"/>
      <c r="C6586"/>
      <c r="D6586"/>
      <c r="E6586"/>
      <c r="F6586"/>
      <c r="G6586"/>
      <c r="H6586"/>
      <c r="I6586"/>
      <c r="J6586"/>
      <c r="K6586"/>
      <c r="L6586"/>
      <c r="M6586" s="2"/>
      <c r="N6586" s="2"/>
      <c r="O6586" s="2"/>
      <c r="P6586" s="2"/>
      <c r="Q6586" s="2"/>
      <c r="R6586" s="2"/>
      <c r="S6586" s="2"/>
      <c r="T6586" s="2"/>
      <c r="U6586" s="2"/>
      <c r="V6586" s="2"/>
    </row>
    <row r="6587" spans="1:22" s="127" customFormat="1" x14ac:dyDescent="0.25">
      <c r="A6587"/>
      <c r="B6587"/>
      <c r="C6587"/>
      <c r="D6587"/>
      <c r="E6587"/>
      <c r="F6587"/>
      <c r="G6587"/>
      <c r="H6587"/>
      <c r="I6587"/>
      <c r="J6587"/>
      <c r="K6587"/>
      <c r="L6587"/>
      <c r="M6587" s="2"/>
      <c r="N6587" s="2"/>
      <c r="O6587" s="2"/>
      <c r="P6587" s="2"/>
      <c r="Q6587" s="2"/>
      <c r="R6587" s="2"/>
      <c r="S6587" s="2"/>
      <c r="T6587" s="2"/>
      <c r="U6587" s="2"/>
      <c r="V6587" s="2"/>
    </row>
    <row r="6588" spans="1:22" s="127" customFormat="1" x14ac:dyDescent="0.25">
      <c r="A6588"/>
      <c r="B6588"/>
      <c r="C6588"/>
      <c r="D6588"/>
      <c r="E6588"/>
      <c r="F6588"/>
      <c r="G6588"/>
      <c r="H6588"/>
      <c r="I6588"/>
      <c r="J6588"/>
      <c r="K6588"/>
      <c r="L6588"/>
      <c r="M6588" s="2"/>
      <c r="N6588" s="2"/>
      <c r="O6588" s="2"/>
      <c r="P6588" s="2"/>
      <c r="Q6588" s="2"/>
      <c r="R6588" s="2"/>
      <c r="S6588" s="2"/>
      <c r="T6588" s="2"/>
      <c r="U6588" s="2"/>
      <c r="V6588" s="2"/>
    </row>
    <row r="6589" spans="1:22" s="127" customFormat="1" x14ac:dyDescent="0.25">
      <c r="A6589"/>
      <c r="B6589"/>
      <c r="C6589"/>
      <c r="D6589"/>
      <c r="E6589"/>
      <c r="F6589"/>
      <c r="G6589"/>
      <c r="H6589"/>
      <c r="I6589"/>
      <c r="J6589"/>
      <c r="K6589"/>
      <c r="L6589"/>
      <c r="M6589" s="2"/>
      <c r="N6589" s="2"/>
      <c r="O6589" s="2"/>
      <c r="P6589" s="2"/>
      <c r="Q6589" s="2"/>
      <c r="R6589" s="2"/>
      <c r="S6589" s="2"/>
      <c r="T6589" s="2"/>
      <c r="U6589" s="2"/>
      <c r="V6589" s="2"/>
    </row>
    <row r="6590" spans="1:22" s="127" customFormat="1" x14ac:dyDescent="0.25">
      <c r="A6590"/>
      <c r="B6590"/>
      <c r="C6590"/>
      <c r="D6590"/>
      <c r="E6590"/>
      <c r="F6590"/>
      <c r="G6590"/>
      <c r="H6590"/>
      <c r="I6590"/>
      <c r="J6590"/>
      <c r="K6590"/>
      <c r="L6590"/>
      <c r="M6590" s="2"/>
      <c r="N6590" s="2"/>
      <c r="O6590" s="2"/>
      <c r="P6590" s="2"/>
      <c r="Q6590" s="2"/>
      <c r="R6590" s="2"/>
      <c r="S6590" s="2"/>
      <c r="T6590" s="2"/>
      <c r="U6590" s="2"/>
      <c r="V6590" s="2"/>
    </row>
    <row r="6591" spans="1:22" s="127" customFormat="1" x14ac:dyDescent="0.25">
      <c r="A6591"/>
      <c r="B6591"/>
      <c r="C6591"/>
      <c r="D6591"/>
      <c r="E6591"/>
      <c r="F6591"/>
      <c r="G6591"/>
      <c r="H6591"/>
      <c r="I6591"/>
      <c r="J6591"/>
      <c r="K6591"/>
      <c r="L6591"/>
      <c r="M6591" s="2"/>
      <c r="N6591" s="2"/>
      <c r="O6591" s="2"/>
      <c r="P6591" s="2"/>
      <c r="Q6591" s="2"/>
      <c r="R6591" s="2"/>
      <c r="S6591" s="2"/>
      <c r="T6591" s="2"/>
      <c r="U6591" s="2"/>
      <c r="V6591" s="2"/>
    </row>
    <row r="6592" spans="1:22" s="127" customFormat="1" x14ac:dyDescent="0.25">
      <c r="A6592"/>
      <c r="B6592"/>
      <c r="C6592"/>
      <c r="D6592"/>
      <c r="E6592"/>
      <c r="F6592"/>
      <c r="G6592"/>
      <c r="H6592"/>
      <c r="I6592"/>
      <c r="J6592"/>
      <c r="K6592"/>
      <c r="L6592"/>
      <c r="M6592" s="2"/>
      <c r="N6592" s="2"/>
      <c r="O6592" s="2"/>
      <c r="P6592" s="2"/>
      <c r="Q6592" s="2"/>
      <c r="R6592" s="2"/>
      <c r="S6592" s="2"/>
      <c r="T6592" s="2"/>
      <c r="U6592" s="2"/>
      <c r="V6592" s="2"/>
    </row>
    <row r="6593" spans="1:22" s="127" customFormat="1" x14ac:dyDescent="0.25">
      <c r="A6593"/>
      <c r="B6593"/>
      <c r="C6593"/>
      <c r="D6593"/>
      <c r="E6593"/>
      <c r="F6593"/>
      <c r="G6593"/>
      <c r="H6593"/>
      <c r="I6593"/>
      <c r="J6593"/>
      <c r="K6593"/>
      <c r="L6593"/>
      <c r="M6593" s="2"/>
      <c r="N6593" s="2"/>
      <c r="O6593" s="2"/>
      <c r="P6593" s="2"/>
      <c r="Q6593" s="2"/>
      <c r="R6593" s="2"/>
      <c r="S6593" s="2"/>
      <c r="T6593" s="2"/>
      <c r="U6593" s="2"/>
      <c r="V6593" s="2"/>
    </row>
    <row r="6594" spans="1:22" s="127" customFormat="1" x14ac:dyDescent="0.25">
      <c r="A6594"/>
      <c r="B6594"/>
      <c r="C6594"/>
      <c r="D6594"/>
      <c r="E6594"/>
      <c r="F6594"/>
      <c r="G6594"/>
      <c r="H6594"/>
      <c r="I6594"/>
      <c r="J6594"/>
      <c r="K6594"/>
      <c r="L6594"/>
      <c r="M6594" s="2"/>
      <c r="N6594" s="2"/>
      <c r="O6594" s="2"/>
      <c r="P6594" s="2"/>
      <c r="Q6594" s="2"/>
      <c r="R6594" s="2"/>
      <c r="S6594" s="2"/>
      <c r="T6594" s="2"/>
      <c r="U6594" s="2"/>
      <c r="V6594" s="2"/>
    </row>
    <row r="6595" spans="1:22" s="127" customFormat="1" x14ac:dyDescent="0.25">
      <c r="A6595"/>
      <c r="B6595"/>
      <c r="C6595"/>
      <c r="D6595"/>
      <c r="E6595"/>
      <c r="F6595"/>
      <c r="G6595"/>
      <c r="H6595"/>
      <c r="I6595"/>
      <c r="J6595"/>
      <c r="K6595"/>
      <c r="L6595"/>
      <c r="M6595" s="2"/>
      <c r="N6595" s="2"/>
      <c r="O6595" s="2"/>
      <c r="P6595" s="2"/>
      <c r="Q6595" s="2"/>
      <c r="R6595" s="2"/>
      <c r="S6595" s="2"/>
      <c r="T6595" s="2"/>
      <c r="U6595" s="2"/>
      <c r="V6595" s="2"/>
    </row>
    <row r="6596" spans="1:22" s="127" customFormat="1" x14ac:dyDescent="0.25">
      <c r="A6596"/>
      <c r="B6596"/>
      <c r="C6596"/>
      <c r="D6596"/>
      <c r="E6596"/>
      <c r="F6596"/>
      <c r="G6596"/>
      <c r="H6596"/>
      <c r="I6596"/>
      <c r="J6596"/>
      <c r="K6596"/>
      <c r="L6596"/>
      <c r="M6596" s="2"/>
      <c r="N6596" s="2"/>
      <c r="O6596" s="2"/>
      <c r="P6596" s="2"/>
      <c r="Q6596" s="2"/>
      <c r="R6596" s="2"/>
      <c r="S6596" s="2"/>
      <c r="T6596" s="2"/>
      <c r="U6596" s="2"/>
      <c r="V6596" s="2"/>
    </row>
    <row r="6597" spans="1:22" s="127" customFormat="1" x14ac:dyDescent="0.25">
      <c r="A6597"/>
      <c r="B6597"/>
      <c r="C6597"/>
      <c r="D6597"/>
      <c r="E6597"/>
      <c r="F6597"/>
      <c r="G6597"/>
      <c r="H6597"/>
      <c r="I6597"/>
      <c r="J6597"/>
      <c r="K6597"/>
      <c r="L6597"/>
      <c r="M6597" s="2"/>
      <c r="N6597" s="2"/>
      <c r="O6597" s="2"/>
      <c r="P6597" s="2"/>
      <c r="Q6597" s="2"/>
      <c r="R6597" s="2"/>
      <c r="S6597" s="2"/>
      <c r="T6597" s="2"/>
      <c r="U6597" s="2"/>
      <c r="V6597" s="2"/>
    </row>
    <row r="6598" spans="1:22" s="127" customFormat="1" x14ac:dyDescent="0.25">
      <c r="A6598"/>
      <c r="B6598"/>
      <c r="C6598"/>
      <c r="D6598"/>
      <c r="E6598"/>
      <c r="F6598"/>
      <c r="G6598"/>
      <c r="H6598"/>
      <c r="I6598"/>
      <c r="J6598"/>
      <c r="K6598"/>
      <c r="L6598"/>
      <c r="M6598" s="2"/>
      <c r="N6598" s="2"/>
      <c r="O6598" s="2"/>
      <c r="P6598" s="2"/>
      <c r="Q6598" s="2"/>
      <c r="R6598" s="2"/>
      <c r="S6598" s="2"/>
      <c r="T6598" s="2"/>
      <c r="U6598" s="2"/>
      <c r="V6598" s="2"/>
    </row>
    <row r="6599" spans="1:22" s="127" customFormat="1" x14ac:dyDescent="0.25">
      <c r="A6599"/>
      <c r="B6599"/>
      <c r="C6599"/>
      <c r="D6599"/>
      <c r="E6599"/>
      <c r="F6599"/>
      <c r="G6599"/>
      <c r="H6599"/>
      <c r="I6599"/>
      <c r="J6599"/>
      <c r="K6599"/>
      <c r="L6599"/>
      <c r="M6599" s="2"/>
      <c r="N6599" s="2"/>
      <c r="O6599" s="2"/>
      <c r="P6599" s="2"/>
      <c r="Q6599" s="2"/>
      <c r="R6599" s="2"/>
      <c r="S6599" s="2"/>
      <c r="T6599" s="2"/>
      <c r="U6599" s="2"/>
      <c r="V6599" s="2"/>
    </row>
    <row r="6600" spans="1:22" s="127" customFormat="1" x14ac:dyDescent="0.25">
      <c r="A6600"/>
      <c r="B6600"/>
      <c r="C6600"/>
      <c r="D6600"/>
      <c r="E6600"/>
      <c r="F6600"/>
      <c r="G6600"/>
      <c r="H6600"/>
      <c r="I6600"/>
      <c r="J6600"/>
      <c r="K6600"/>
      <c r="L6600"/>
      <c r="M6600" s="2"/>
      <c r="N6600" s="2"/>
      <c r="O6600" s="2"/>
      <c r="P6600" s="2"/>
      <c r="Q6600" s="2"/>
      <c r="R6600" s="2"/>
      <c r="S6600" s="2"/>
      <c r="T6600" s="2"/>
      <c r="U6600" s="2"/>
      <c r="V6600" s="2"/>
    </row>
    <row r="6601" spans="1:22" s="127" customFormat="1" x14ac:dyDescent="0.25">
      <c r="A6601"/>
      <c r="B6601"/>
      <c r="C6601"/>
      <c r="D6601"/>
      <c r="E6601"/>
      <c r="F6601"/>
      <c r="G6601"/>
      <c r="H6601"/>
      <c r="I6601"/>
      <c r="J6601"/>
      <c r="K6601"/>
      <c r="L6601"/>
      <c r="M6601" s="2"/>
      <c r="N6601" s="2"/>
      <c r="O6601" s="2"/>
      <c r="P6601" s="2"/>
      <c r="Q6601" s="2"/>
      <c r="R6601" s="2"/>
      <c r="S6601" s="2"/>
      <c r="T6601" s="2"/>
      <c r="U6601" s="2"/>
      <c r="V6601" s="2"/>
    </row>
    <row r="6602" spans="1:22" s="127" customFormat="1" x14ac:dyDescent="0.25">
      <c r="A6602"/>
      <c r="B6602"/>
      <c r="C6602"/>
      <c r="D6602"/>
      <c r="E6602"/>
      <c r="F6602"/>
      <c r="G6602"/>
      <c r="H6602"/>
      <c r="I6602"/>
      <c r="J6602"/>
      <c r="K6602"/>
      <c r="L6602"/>
      <c r="M6602" s="2"/>
      <c r="N6602" s="2"/>
      <c r="O6602" s="2"/>
      <c r="P6602" s="2"/>
      <c r="Q6602" s="2"/>
      <c r="R6602" s="2"/>
      <c r="S6602" s="2"/>
      <c r="T6602" s="2"/>
      <c r="U6602" s="2"/>
      <c r="V6602" s="2"/>
    </row>
    <row r="6603" spans="1:22" s="127" customFormat="1" x14ac:dyDescent="0.25">
      <c r="A6603"/>
      <c r="B6603"/>
      <c r="C6603"/>
      <c r="D6603"/>
      <c r="E6603"/>
      <c r="F6603"/>
      <c r="G6603"/>
      <c r="H6603"/>
      <c r="I6603"/>
      <c r="J6603"/>
      <c r="K6603"/>
      <c r="L6603"/>
      <c r="M6603" s="2"/>
      <c r="N6603" s="2"/>
      <c r="O6603" s="2"/>
      <c r="P6603" s="2"/>
      <c r="Q6603" s="2"/>
      <c r="R6603" s="2"/>
      <c r="S6603" s="2"/>
      <c r="T6603" s="2"/>
      <c r="U6603" s="2"/>
      <c r="V6603" s="2"/>
    </row>
    <row r="6604" spans="1:22" s="127" customFormat="1" x14ac:dyDescent="0.25">
      <c r="A6604"/>
      <c r="B6604"/>
      <c r="C6604"/>
      <c r="D6604"/>
      <c r="E6604"/>
      <c r="F6604"/>
      <c r="G6604"/>
      <c r="H6604"/>
      <c r="I6604"/>
      <c r="J6604"/>
      <c r="K6604"/>
      <c r="L6604"/>
      <c r="M6604" s="2"/>
      <c r="N6604" s="2"/>
      <c r="O6604" s="2"/>
      <c r="P6604" s="2"/>
      <c r="Q6604" s="2"/>
      <c r="R6604" s="2"/>
      <c r="S6604" s="2"/>
      <c r="T6604" s="2"/>
      <c r="U6604" s="2"/>
      <c r="V6604" s="2"/>
    </row>
    <row r="6605" spans="1:22" s="127" customFormat="1" x14ac:dyDescent="0.25">
      <c r="A6605"/>
      <c r="B6605"/>
      <c r="C6605"/>
      <c r="D6605"/>
      <c r="E6605"/>
      <c r="F6605"/>
      <c r="G6605"/>
      <c r="H6605"/>
      <c r="I6605"/>
      <c r="J6605"/>
      <c r="K6605"/>
      <c r="L6605"/>
      <c r="M6605" s="2"/>
      <c r="N6605" s="2"/>
      <c r="O6605" s="2"/>
      <c r="P6605" s="2"/>
      <c r="Q6605" s="2"/>
      <c r="R6605" s="2"/>
      <c r="S6605" s="2"/>
      <c r="T6605" s="2"/>
      <c r="U6605" s="2"/>
      <c r="V6605" s="2"/>
    </row>
    <row r="6606" spans="1:22" s="127" customFormat="1" x14ac:dyDescent="0.25">
      <c r="A6606"/>
      <c r="B6606"/>
      <c r="C6606"/>
      <c r="D6606"/>
      <c r="E6606"/>
      <c r="F6606"/>
      <c r="G6606"/>
      <c r="H6606"/>
      <c r="I6606"/>
      <c r="J6606"/>
      <c r="K6606"/>
      <c r="L6606"/>
      <c r="M6606" s="2"/>
      <c r="N6606" s="2"/>
      <c r="O6606" s="2"/>
      <c r="P6606" s="2"/>
      <c r="Q6606" s="2"/>
      <c r="R6606" s="2"/>
      <c r="S6606" s="2"/>
      <c r="T6606" s="2"/>
      <c r="U6606" s="2"/>
      <c r="V6606" s="2"/>
    </row>
    <row r="6607" spans="1:22" s="127" customFormat="1" x14ac:dyDescent="0.25">
      <c r="A6607"/>
      <c r="B6607"/>
      <c r="C6607"/>
      <c r="D6607"/>
      <c r="E6607"/>
      <c r="F6607"/>
      <c r="G6607"/>
      <c r="H6607"/>
      <c r="I6607"/>
      <c r="J6607"/>
      <c r="K6607"/>
      <c r="L6607"/>
      <c r="M6607" s="2"/>
      <c r="N6607" s="2"/>
      <c r="O6607" s="2"/>
      <c r="P6607" s="2"/>
      <c r="Q6607" s="2"/>
      <c r="R6607" s="2"/>
      <c r="S6607" s="2"/>
      <c r="T6607" s="2"/>
      <c r="U6607" s="2"/>
      <c r="V6607" s="2"/>
    </row>
    <row r="6608" spans="1:22" s="127" customFormat="1" x14ac:dyDescent="0.25">
      <c r="A6608"/>
      <c r="B6608"/>
      <c r="C6608"/>
      <c r="D6608"/>
      <c r="E6608"/>
      <c r="F6608"/>
      <c r="G6608"/>
      <c r="H6608"/>
      <c r="I6608"/>
      <c r="J6608"/>
      <c r="K6608"/>
      <c r="L6608"/>
      <c r="M6608" s="2"/>
      <c r="N6608" s="2"/>
      <c r="O6608" s="2"/>
      <c r="P6608" s="2"/>
      <c r="Q6608" s="2"/>
      <c r="R6608" s="2"/>
      <c r="S6608" s="2"/>
      <c r="T6608" s="2"/>
      <c r="U6608" s="2"/>
      <c r="V6608" s="2"/>
    </row>
    <row r="6609" spans="1:22" s="127" customFormat="1" x14ac:dyDescent="0.25">
      <c r="A6609"/>
      <c r="B6609"/>
      <c r="C6609"/>
      <c r="D6609"/>
      <c r="E6609"/>
      <c r="F6609"/>
      <c r="G6609"/>
      <c r="H6609"/>
      <c r="I6609"/>
      <c r="J6609"/>
      <c r="K6609"/>
      <c r="L6609"/>
      <c r="M6609" s="2"/>
      <c r="N6609" s="2"/>
      <c r="O6609" s="2"/>
      <c r="P6609" s="2"/>
      <c r="Q6609" s="2"/>
      <c r="R6609" s="2"/>
      <c r="S6609" s="2"/>
      <c r="T6609" s="2"/>
      <c r="U6609" s="2"/>
      <c r="V6609" s="2"/>
    </row>
    <row r="6610" spans="1:22" s="127" customFormat="1" x14ac:dyDescent="0.25">
      <c r="A6610"/>
      <c r="B6610"/>
      <c r="C6610"/>
      <c r="D6610"/>
      <c r="E6610"/>
      <c r="F6610"/>
      <c r="G6610"/>
      <c r="H6610"/>
      <c r="I6610"/>
      <c r="J6610"/>
      <c r="K6610"/>
      <c r="L6610"/>
      <c r="M6610" s="2"/>
      <c r="N6610" s="2"/>
      <c r="O6610" s="2"/>
      <c r="P6610" s="2"/>
      <c r="Q6610" s="2"/>
      <c r="R6610" s="2"/>
      <c r="S6610" s="2"/>
      <c r="T6610" s="2"/>
      <c r="U6610" s="2"/>
      <c r="V6610" s="2"/>
    </row>
    <row r="6611" spans="1:22" s="127" customFormat="1" x14ac:dyDescent="0.25">
      <c r="A6611"/>
      <c r="B6611"/>
      <c r="C6611"/>
      <c r="D6611"/>
      <c r="E6611"/>
      <c r="F6611"/>
      <c r="G6611"/>
      <c r="H6611"/>
      <c r="I6611"/>
      <c r="J6611"/>
      <c r="K6611"/>
      <c r="L6611"/>
      <c r="M6611" s="2"/>
      <c r="N6611" s="2"/>
      <c r="O6611" s="2"/>
      <c r="P6611" s="2"/>
      <c r="Q6611" s="2"/>
      <c r="R6611" s="2"/>
      <c r="S6611" s="2"/>
      <c r="T6611" s="2"/>
      <c r="U6611" s="2"/>
      <c r="V6611" s="2"/>
    </row>
    <row r="6612" spans="1:22" s="127" customFormat="1" x14ac:dyDescent="0.25">
      <c r="A6612"/>
      <c r="B6612"/>
      <c r="C6612"/>
      <c r="D6612"/>
      <c r="E6612"/>
      <c r="F6612"/>
      <c r="G6612"/>
      <c r="H6612"/>
      <c r="I6612"/>
      <c r="J6612"/>
      <c r="K6612"/>
      <c r="L6612"/>
      <c r="M6612" s="2"/>
      <c r="N6612" s="2"/>
      <c r="O6612" s="2"/>
      <c r="P6612" s="2"/>
      <c r="Q6612" s="2"/>
      <c r="R6612" s="2"/>
      <c r="S6612" s="2"/>
      <c r="T6612" s="2"/>
      <c r="U6612" s="2"/>
      <c r="V6612" s="2"/>
    </row>
    <row r="6613" spans="1:22" s="127" customFormat="1" x14ac:dyDescent="0.25">
      <c r="A6613"/>
      <c r="B6613"/>
      <c r="C6613"/>
      <c r="D6613"/>
      <c r="E6613"/>
      <c r="F6613"/>
      <c r="G6613"/>
      <c r="H6613"/>
      <c r="I6613"/>
      <c r="J6613"/>
      <c r="K6613"/>
      <c r="L6613"/>
      <c r="M6613" s="2"/>
      <c r="N6613" s="2"/>
      <c r="O6613" s="2"/>
      <c r="P6613" s="2"/>
      <c r="Q6613" s="2"/>
      <c r="R6613" s="2"/>
      <c r="S6613" s="2"/>
      <c r="T6613" s="2"/>
      <c r="U6613" s="2"/>
      <c r="V6613" s="2"/>
    </row>
    <row r="6614" spans="1:22" s="127" customFormat="1" x14ac:dyDescent="0.25">
      <c r="A6614"/>
      <c r="B6614"/>
      <c r="C6614"/>
      <c r="D6614"/>
      <c r="E6614"/>
      <c r="F6614"/>
      <c r="G6614"/>
      <c r="H6614"/>
      <c r="I6614"/>
      <c r="J6614"/>
      <c r="K6614"/>
      <c r="L6614"/>
      <c r="M6614" s="2"/>
      <c r="N6614" s="2"/>
      <c r="O6614" s="2"/>
      <c r="P6614" s="2"/>
      <c r="Q6614" s="2"/>
      <c r="R6614" s="2"/>
      <c r="S6614" s="2"/>
      <c r="T6614" s="2"/>
      <c r="U6614" s="2"/>
      <c r="V6614" s="2"/>
    </row>
    <row r="6615" spans="1:22" s="127" customFormat="1" x14ac:dyDescent="0.25">
      <c r="A6615"/>
      <c r="B6615"/>
      <c r="C6615"/>
      <c r="D6615"/>
      <c r="E6615"/>
      <c r="F6615"/>
      <c r="G6615"/>
      <c r="H6615"/>
      <c r="I6615"/>
      <c r="J6615"/>
      <c r="K6615"/>
      <c r="L6615"/>
      <c r="M6615" s="2"/>
      <c r="N6615" s="2"/>
      <c r="O6615" s="2"/>
      <c r="P6615" s="2"/>
      <c r="Q6615" s="2"/>
      <c r="R6615" s="2"/>
      <c r="S6615" s="2"/>
      <c r="T6615" s="2"/>
      <c r="U6615" s="2"/>
      <c r="V6615" s="2"/>
    </row>
    <row r="6616" spans="1:22" s="127" customFormat="1" x14ac:dyDescent="0.25">
      <c r="A6616"/>
      <c r="B6616"/>
      <c r="C6616"/>
      <c r="D6616"/>
      <c r="E6616"/>
      <c r="F6616"/>
      <c r="G6616"/>
      <c r="H6616"/>
      <c r="I6616"/>
      <c r="J6616"/>
      <c r="K6616"/>
      <c r="L6616"/>
      <c r="M6616" s="2"/>
      <c r="N6616" s="2"/>
      <c r="O6616" s="2"/>
      <c r="P6616" s="2"/>
      <c r="Q6616" s="2"/>
      <c r="R6616" s="2"/>
      <c r="S6616" s="2"/>
      <c r="T6616" s="2"/>
      <c r="U6616" s="2"/>
      <c r="V6616" s="2"/>
    </row>
    <row r="6617" spans="1:22" s="127" customFormat="1" x14ac:dyDescent="0.25">
      <c r="A6617"/>
      <c r="B6617"/>
      <c r="C6617"/>
      <c r="D6617"/>
      <c r="E6617"/>
      <c r="F6617"/>
      <c r="G6617"/>
      <c r="H6617"/>
      <c r="I6617"/>
      <c r="J6617"/>
      <c r="K6617"/>
      <c r="L6617"/>
      <c r="M6617" s="2"/>
      <c r="N6617" s="2"/>
      <c r="O6617" s="2"/>
      <c r="P6617" s="2"/>
      <c r="Q6617" s="2"/>
      <c r="R6617" s="2"/>
      <c r="S6617" s="2"/>
      <c r="T6617" s="2"/>
      <c r="U6617" s="2"/>
      <c r="V6617" s="2"/>
    </row>
    <row r="6618" spans="1:22" s="127" customFormat="1" x14ac:dyDescent="0.25">
      <c r="A6618"/>
      <c r="B6618"/>
      <c r="C6618"/>
      <c r="D6618"/>
      <c r="E6618"/>
      <c r="F6618"/>
      <c r="G6618"/>
      <c r="H6618"/>
      <c r="I6618"/>
      <c r="J6618"/>
      <c r="K6618"/>
      <c r="L6618"/>
      <c r="M6618" s="2"/>
      <c r="N6618" s="2"/>
      <c r="O6618" s="2"/>
      <c r="P6618" s="2"/>
      <c r="Q6618" s="2"/>
      <c r="R6618" s="2"/>
      <c r="S6618" s="2"/>
      <c r="T6618" s="2"/>
      <c r="U6618" s="2"/>
      <c r="V6618" s="2"/>
    </row>
    <row r="6619" spans="1:22" s="127" customFormat="1" x14ac:dyDescent="0.25">
      <c r="A6619"/>
      <c r="B6619"/>
      <c r="C6619"/>
      <c r="D6619"/>
      <c r="E6619"/>
      <c r="F6619"/>
      <c r="G6619"/>
      <c r="H6619"/>
      <c r="I6619"/>
      <c r="J6619"/>
      <c r="K6619"/>
      <c r="L6619"/>
      <c r="M6619" s="2"/>
      <c r="N6619" s="2"/>
      <c r="O6619" s="2"/>
      <c r="P6619" s="2"/>
      <c r="Q6619" s="2"/>
      <c r="R6619" s="2"/>
      <c r="S6619" s="2"/>
      <c r="T6619" s="2"/>
      <c r="U6619" s="2"/>
      <c r="V6619" s="2"/>
    </row>
    <row r="6620" spans="1:22" s="127" customFormat="1" x14ac:dyDescent="0.25">
      <c r="A6620"/>
      <c r="B6620"/>
      <c r="C6620"/>
      <c r="D6620"/>
      <c r="E6620"/>
      <c r="F6620"/>
      <c r="G6620"/>
      <c r="H6620"/>
      <c r="I6620"/>
      <c r="J6620"/>
      <c r="K6620"/>
      <c r="L6620"/>
      <c r="M6620" s="2"/>
      <c r="N6620" s="2"/>
      <c r="O6620" s="2"/>
      <c r="P6620" s="2"/>
      <c r="Q6620" s="2"/>
      <c r="R6620" s="2"/>
      <c r="S6620" s="2"/>
      <c r="T6620" s="2"/>
      <c r="U6620" s="2"/>
      <c r="V6620" s="2"/>
    </row>
    <row r="6621" spans="1:22" s="127" customFormat="1" x14ac:dyDescent="0.25">
      <c r="A6621"/>
      <c r="B6621"/>
      <c r="C6621"/>
      <c r="D6621"/>
      <c r="E6621"/>
      <c r="F6621"/>
      <c r="G6621"/>
      <c r="H6621"/>
      <c r="I6621"/>
      <c r="J6621"/>
      <c r="K6621"/>
      <c r="L6621"/>
      <c r="M6621" s="2"/>
      <c r="N6621" s="2"/>
      <c r="O6621" s="2"/>
      <c r="P6621" s="2"/>
      <c r="Q6621" s="2"/>
      <c r="R6621" s="2"/>
      <c r="S6621" s="2"/>
      <c r="T6621" s="2"/>
      <c r="U6621" s="2"/>
      <c r="V6621" s="2"/>
    </row>
    <row r="6622" spans="1:22" s="127" customFormat="1" x14ac:dyDescent="0.25">
      <c r="A6622"/>
      <c r="B6622"/>
      <c r="C6622"/>
      <c r="D6622"/>
      <c r="E6622"/>
      <c r="F6622"/>
      <c r="G6622"/>
      <c r="H6622"/>
      <c r="I6622"/>
      <c r="J6622"/>
      <c r="K6622"/>
      <c r="L6622"/>
      <c r="M6622" s="2"/>
      <c r="N6622" s="2"/>
      <c r="O6622" s="2"/>
      <c r="P6622" s="2"/>
      <c r="Q6622" s="2"/>
      <c r="R6622" s="2"/>
      <c r="S6622" s="2"/>
      <c r="T6622" s="2"/>
      <c r="U6622" s="2"/>
      <c r="V6622" s="2"/>
    </row>
    <row r="6623" spans="1:22" s="127" customFormat="1" x14ac:dyDescent="0.25">
      <c r="A6623"/>
      <c r="B6623"/>
      <c r="C6623"/>
      <c r="D6623"/>
      <c r="E6623"/>
      <c r="F6623"/>
      <c r="G6623"/>
      <c r="H6623"/>
      <c r="I6623"/>
      <c r="J6623"/>
      <c r="K6623"/>
      <c r="L6623"/>
      <c r="M6623" s="2"/>
      <c r="N6623" s="2"/>
      <c r="O6623" s="2"/>
      <c r="P6623" s="2"/>
      <c r="Q6623" s="2"/>
      <c r="R6623" s="2"/>
      <c r="S6623" s="2"/>
      <c r="T6623" s="2"/>
      <c r="U6623" s="2"/>
      <c r="V6623" s="2"/>
    </row>
    <row r="6624" spans="1:22" s="127" customFormat="1" x14ac:dyDescent="0.25">
      <c r="A6624"/>
      <c r="B6624"/>
      <c r="C6624"/>
      <c r="D6624"/>
      <c r="E6624"/>
      <c r="F6624"/>
      <c r="G6624"/>
      <c r="H6624"/>
      <c r="I6624"/>
      <c r="J6624"/>
      <c r="K6624"/>
      <c r="L6624"/>
      <c r="M6624" s="2"/>
      <c r="N6624" s="2"/>
      <c r="O6624" s="2"/>
      <c r="P6624" s="2"/>
      <c r="Q6624" s="2"/>
      <c r="R6624" s="2"/>
      <c r="S6624" s="2"/>
      <c r="T6624" s="2"/>
      <c r="U6624" s="2"/>
      <c r="V6624" s="2"/>
    </row>
    <row r="6625" spans="1:22" s="127" customFormat="1" x14ac:dyDescent="0.25">
      <c r="A6625"/>
      <c r="B6625"/>
      <c r="C6625"/>
      <c r="D6625"/>
      <c r="E6625"/>
      <c r="F6625"/>
      <c r="G6625"/>
      <c r="H6625"/>
      <c r="I6625"/>
      <c r="J6625"/>
      <c r="K6625"/>
      <c r="L6625"/>
      <c r="M6625" s="2"/>
      <c r="N6625" s="2"/>
      <c r="O6625" s="2"/>
      <c r="P6625" s="2"/>
      <c r="Q6625" s="2"/>
      <c r="R6625" s="2"/>
      <c r="S6625" s="2"/>
      <c r="T6625" s="2"/>
      <c r="U6625" s="2"/>
      <c r="V6625" s="2"/>
    </row>
    <row r="6626" spans="1:22" s="127" customFormat="1" x14ac:dyDescent="0.25">
      <c r="A6626"/>
      <c r="B6626"/>
      <c r="C6626"/>
      <c r="D6626"/>
      <c r="E6626"/>
      <c r="F6626"/>
      <c r="G6626"/>
      <c r="H6626"/>
      <c r="I6626"/>
      <c r="J6626"/>
      <c r="K6626"/>
      <c r="L6626"/>
      <c r="M6626" s="2"/>
      <c r="N6626" s="2"/>
      <c r="O6626" s="2"/>
      <c r="P6626" s="2"/>
      <c r="Q6626" s="2"/>
      <c r="R6626" s="2"/>
      <c r="S6626" s="2"/>
      <c r="T6626" s="2"/>
      <c r="U6626" s="2"/>
      <c r="V6626" s="2"/>
    </row>
    <row r="6627" spans="1:22" s="127" customFormat="1" x14ac:dyDescent="0.25">
      <c r="A6627"/>
      <c r="B6627"/>
      <c r="C6627"/>
      <c r="D6627"/>
      <c r="E6627"/>
      <c r="F6627"/>
      <c r="G6627"/>
      <c r="H6627"/>
      <c r="I6627"/>
      <c r="J6627"/>
      <c r="K6627"/>
      <c r="L6627"/>
      <c r="M6627" s="2"/>
      <c r="N6627" s="2"/>
      <c r="O6627" s="2"/>
      <c r="P6627" s="2"/>
      <c r="Q6627" s="2"/>
      <c r="R6627" s="2"/>
      <c r="S6627" s="2"/>
      <c r="T6627" s="2"/>
      <c r="U6627" s="2"/>
      <c r="V6627" s="2"/>
    </row>
    <row r="6628" spans="1:22" s="127" customFormat="1" x14ac:dyDescent="0.25">
      <c r="A6628"/>
      <c r="B6628"/>
      <c r="C6628"/>
      <c r="D6628"/>
      <c r="E6628"/>
      <c r="F6628"/>
      <c r="G6628"/>
      <c r="H6628"/>
      <c r="I6628"/>
      <c r="J6628"/>
      <c r="K6628"/>
      <c r="L6628"/>
      <c r="M6628" s="2"/>
      <c r="N6628" s="2"/>
      <c r="O6628" s="2"/>
      <c r="P6628" s="2"/>
      <c r="Q6628" s="2"/>
      <c r="R6628" s="2"/>
      <c r="S6628" s="2"/>
      <c r="T6628" s="2"/>
      <c r="U6628" s="2"/>
      <c r="V6628" s="2"/>
    </row>
    <row r="6629" spans="1:22" s="127" customFormat="1" x14ac:dyDescent="0.25">
      <c r="A6629"/>
      <c r="B6629"/>
      <c r="C6629"/>
      <c r="D6629"/>
      <c r="E6629"/>
      <c r="F6629"/>
      <c r="G6629"/>
      <c r="H6629"/>
      <c r="I6629"/>
      <c r="J6629"/>
      <c r="K6629"/>
      <c r="L6629"/>
      <c r="M6629" s="2"/>
      <c r="N6629" s="2"/>
      <c r="O6629" s="2"/>
      <c r="P6629" s="2"/>
      <c r="Q6629" s="2"/>
      <c r="R6629" s="2"/>
      <c r="S6629" s="2"/>
      <c r="T6629" s="2"/>
      <c r="U6629" s="2"/>
      <c r="V6629" s="2"/>
    </row>
    <row r="6630" spans="1:22" s="127" customFormat="1" x14ac:dyDescent="0.25">
      <c r="A6630"/>
      <c r="B6630"/>
      <c r="C6630"/>
      <c r="D6630"/>
      <c r="E6630"/>
      <c r="F6630"/>
      <c r="G6630"/>
      <c r="H6630"/>
      <c r="I6630"/>
      <c r="J6630"/>
      <c r="K6630"/>
      <c r="L6630"/>
      <c r="M6630" s="2"/>
      <c r="N6630" s="2"/>
      <c r="O6630" s="2"/>
      <c r="P6630" s="2"/>
      <c r="Q6630" s="2"/>
      <c r="R6630" s="2"/>
      <c r="S6630" s="2"/>
      <c r="T6630" s="2"/>
      <c r="U6630" s="2"/>
      <c r="V6630" s="2"/>
    </row>
    <row r="6631" spans="1:22" s="127" customFormat="1" x14ac:dyDescent="0.25">
      <c r="A6631"/>
      <c r="B6631"/>
      <c r="C6631"/>
      <c r="D6631"/>
      <c r="E6631"/>
      <c r="F6631"/>
      <c r="G6631"/>
      <c r="H6631"/>
      <c r="I6631"/>
      <c r="J6631"/>
      <c r="K6631"/>
      <c r="L6631"/>
      <c r="M6631" s="2"/>
      <c r="N6631" s="2"/>
      <c r="O6631" s="2"/>
      <c r="P6631" s="2"/>
      <c r="Q6631" s="2"/>
      <c r="R6631" s="2"/>
      <c r="S6631" s="2"/>
      <c r="T6631" s="2"/>
      <c r="U6631" s="2"/>
      <c r="V6631" s="2"/>
    </row>
    <row r="6632" spans="1:22" s="127" customFormat="1" x14ac:dyDescent="0.25">
      <c r="A6632"/>
      <c r="B6632"/>
      <c r="C6632"/>
      <c r="D6632"/>
      <c r="E6632"/>
      <c r="F6632"/>
      <c r="G6632"/>
      <c r="H6632"/>
      <c r="I6632"/>
      <c r="J6632"/>
      <c r="K6632"/>
      <c r="L6632"/>
      <c r="M6632" s="2"/>
      <c r="N6632" s="2"/>
      <c r="O6632" s="2"/>
      <c r="P6632" s="2"/>
      <c r="Q6632" s="2"/>
      <c r="R6632" s="2"/>
      <c r="S6632" s="2"/>
      <c r="T6632" s="2"/>
      <c r="U6632" s="2"/>
      <c r="V6632" s="2"/>
    </row>
    <row r="6633" spans="1:22" s="127" customFormat="1" x14ac:dyDescent="0.25">
      <c r="A6633"/>
      <c r="B6633"/>
      <c r="C6633"/>
      <c r="D6633"/>
      <c r="E6633"/>
      <c r="F6633"/>
      <c r="G6633"/>
      <c r="H6633"/>
      <c r="I6633"/>
      <c r="J6633"/>
      <c r="K6633"/>
      <c r="L6633"/>
      <c r="M6633" s="2"/>
      <c r="N6633" s="2"/>
      <c r="O6633" s="2"/>
      <c r="P6633" s="2"/>
      <c r="Q6633" s="2"/>
      <c r="R6633" s="2"/>
      <c r="S6633" s="2"/>
      <c r="T6633" s="2"/>
      <c r="U6633" s="2"/>
      <c r="V6633" s="2"/>
    </row>
    <row r="6634" spans="1:22" s="127" customFormat="1" x14ac:dyDescent="0.25">
      <c r="A6634"/>
      <c r="B6634"/>
      <c r="C6634"/>
      <c r="D6634"/>
      <c r="E6634"/>
      <c r="F6634"/>
      <c r="G6634"/>
      <c r="H6634"/>
      <c r="I6634"/>
      <c r="J6634"/>
      <c r="K6634"/>
      <c r="L6634"/>
      <c r="M6634" s="2"/>
      <c r="N6634" s="2"/>
      <c r="O6634" s="2"/>
      <c r="P6634" s="2"/>
      <c r="Q6634" s="2"/>
      <c r="R6634" s="2"/>
      <c r="S6634" s="2"/>
      <c r="T6634" s="2"/>
      <c r="U6634" s="2"/>
      <c r="V6634" s="2"/>
    </row>
    <row r="6635" spans="1:22" s="127" customFormat="1" x14ac:dyDescent="0.25">
      <c r="A6635"/>
      <c r="B6635"/>
      <c r="C6635"/>
      <c r="D6635"/>
      <c r="E6635"/>
      <c r="F6635"/>
      <c r="G6635"/>
      <c r="H6635"/>
      <c r="I6635"/>
      <c r="J6635"/>
      <c r="K6635"/>
      <c r="L6635"/>
      <c r="M6635" s="2"/>
      <c r="N6635" s="2"/>
      <c r="O6635" s="2"/>
      <c r="P6635" s="2"/>
      <c r="Q6635" s="2"/>
      <c r="R6635" s="2"/>
      <c r="S6635" s="2"/>
      <c r="T6635" s="2"/>
      <c r="U6635" s="2"/>
      <c r="V6635" s="2"/>
    </row>
    <row r="6636" spans="1:22" s="127" customFormat="1" x14ac:dyDescent="0.25">
      <c r="A6636"/>
      <c r="B6636"/>
      <c r="C6636"/>
      <c r="D6636"/>
      <c r="E6636"/>
      <c r="F6636"/>
      <c r="G6636"/>
      <c r="H6636"/>
      <c r="I6636"/>
      <c r="J6636"/>
      <c r="K6636"/>
      <c r="L6636"/>
      <c r="M6636" s="2"/>
      <c r="N6636" s="2"/>
      <c r="O6636" s="2"/>
      <c r="P6636" s="2"/>
      <c r="Q6636" s="2"/>
      <c r="R6636" s="2"/>
      <c r="S6636" s="2"/>
      <c r="T6636" s="2"/>
      <c r="U6636" s="2"/>
      <c r="V6636" s="2"/>
    </row>
    <row r="6637" spans="1:22" s="127" customFormat="1" x14ac:dyDescent="0.25">
      <c r="A6637"/>
      <c r="B6637"/>
      <c r="C6637"/>
      <c r="D6637"/>
      <c r="E6637"/>
      <c r="F6637"/>
      <c r="G6637"/>
      <c r="H6637"/>
      <c r="I6637"/>
      <c r="J6637"/>
      <c r="K6637"/>
      <c r="L6637"/>
      <c r="M6637" s="2"/>
      <c r="N6637" s="2"/>
      <c r="O6637" s="2"/>
      <c r="P6637" s="2"/>
      <c r="Q6637" s="2"/>
      <c r="R6637" s="2"/>
      <c r="S6637" s="2"/>
      <c r="T6637" s="2"/>
      <c r="U6637" s="2"/>
      <c r="V6637" s="2"/>
    </row>
    <row r="6638" spans="1:22" s="127" customFormat="1" x14ac:dyDescent="0.25">
      <c r="A6638"/>
      <c r="B6638"/>
      <c r="C6638"/>
      <c r="D6638"/>
      <c r="E6638"/>
      <c r="F6638"/>
      <c r="G6638"/>
      <c r="H6638"/>
      <c r="I6638"/>
      <c r="J6638"/>
      <c r="K6638"/>
      <c r="L6638"/>
      <c r="M6638" s="2"/>
      <c r="N6638" s="2"/>
      <c r="O6638" s="2"/>
      <c r="P6638" s="2"/>
      <c r="Q6638" s="2"/>
      <c r="R6638" s="2"/>
      <c r="S6638" s="2"/>
      <c r="T6638" s="2"/>
      <c r="U6638" s="2"/>
      <c r="V6638" s="2"/>
    </row>
    <row r="6639" spans="1:22" s="127" customFormat="1" x14ac:dyDescent="0.25">
      <c r="A6639"/>
      <c r="B6639"/>
      <c r="C6639"/>
      <c r="D6639"/>
      <c r="E6639"/>
      <c r="F6639"/>
      <c r="G6639"/>
      <c r="H6639"/>
      <c r="I6639"/>
      <c r="J6639"/>
      <c r="K6639"/>
      <c r="L6639"/>
      <c r="M6639" s="2"/>
      <c r="N6639" s="2"/>
      <c r="O6639" s="2"/>
      <c r="P6639" s="2"/>
      <c r="Q6639" s="2"/>
      <c r="R6639" s="2"/>
      <c r="S6639" s="2"/>
      <c r="T6639" s="2"/>
      <c r="U6639" s="2"/>
      <c r="V6639" s="2"/>
    </row>
    <row r="6640" spans="1:22" s="127" customFormat="1" x14ac:dyDescent="0.25">
      <c r="A6640"/>
      <c r="B6640"/>
      <c r="C6640"/>
      <c r="D6640"/>
      <c r="E6640"/>
      <c r="F6640"/>
      <c r="G6640"/>
      <c r="H6640"/>
      <c r="I6640"/>
      <c r="J6640"/>
      <c r="K6640"/>
      <c r="L6640"/>
      <c r="M6640" s="2"/>
      <c r="N6640" s="2"/>
      <c r="O6640" s="2"/>
      <c r="P6640" s="2"/>
      <c r="Q6640" s="2"/>
      <c r="R6640" s="2"/>
      <c r="S6640" s="2"/>
      <c r="T6640" s="2"/>
      <c r="U6640" s="2"/>
      <c r="V6640" s="2"/>
    </row>
    <row r="6641" spans="1:22" s="127" customFormat="1" x14ac:dyDescent="0.25">
      <c r="A6641"/>
      <c r="B6641"/>
      <c r="C6641"/>
      <c r="D6641"/>
      <c r="E6641"/>
      <c r="F6641"/>
      <c r="G6641"/>
      <c r="H6641"/>
      <c r="I6641"/>
      <c r="J6641"/>
      <c r="K6641"/>
      <c r="L6641"/>
      <c r="M6641" s="2"/>
      <c r="N6641" s="2"/>
      <c r="O6641" s="2"/>
      <c r="P6641" s="2"/>
      <c r="Q6641" s="2"/>
      <c r="R6641" s="2"/>
      <c r="S6641" s="2"/>
      <c r="T6641" s="2"/>
      <c r="U6641" s="2"/>
      <c r="V6641" s="2"/>
    </row>
    <row r="6642" spans="1:22" s="127" customFormat="1" x14ac:dyDescent="0.25">
      <c r="A6642"/>
      <c r="B6642"/>
      <c r="C6642"/>
      <c r="D6642"/>
      <c r="E6642"/>
      <c r="F6642"/>
      <c r="G6642"/>
      <c r="H6642"/>
      <c r="I6642"/>
      <c r="J6642"/>
      <c r="K6642"/>
      <c r="L6642"/>
      <c r="M6642" s="2"/>
      <c r="N6642" s="2"/>
      <c r="O6642" s="2"/>
      <c r="P6642" s="2"/>
      <c r="Q6642" s="2"/>
      <c r="R6642" s="2"/>
      <c r="S6642" s="2"/>
      <c r="T6642" s="2"/>
      <c r="U6642" s="2"/>
      <c r="V6642" s="2"/>
    </row>
    <row r="6643" spans="1:22" s="127" customFormat="1" x14ac:dyDescent="0.25">
      <c r="A6643"/>
      <c r="B6643"/>
      <c r="C6643"/>
      <c r="D6643"/>
      <c r="E6643"/>
      <c r="F6643"/>
      <c r="G6643"/>
      <c r="H6643"/>
      <c r="I6643"/>
      <c r="J6643"/>
      <c r="K6643"/>
      <c r="L6643"/>
      <c r="M6643" s="2"/>
      <c r="N6643" s="2"/>
      <c r="O6643" s="2"/>
      <c r="P6643" s="2"/>
      <c r="Q6643" s="2"/>
      <c r="R6643" s="2"/>
      <c r="S6643" s="2"/>
      <c r="T6643" s="2"/>
      <c r="U6643" s="2"/>
      <c r="V6643" s="2"/>
    </row>
    <row r="6644" spans="1:22" s="127" customFormat="1" x14ac:dyDescent="0.25">
      <c r="A6644"/>
      <c r="B6644"/>
      <c r="C6644"/>
      <c r="D6644"/>
      <c r="E6644"/>
      <c r="F6644"/>
      <c r="G6644"/>
      <c r="H6644"/>
      <c r="I6644"/>
      <c r="J6644"/>
      <c r="K6644"/>
      <c r="L6644"/>
      <c r="M6644" s="2"/>
      <c r="N6644" s="2"/>
      <c r="O6644" s="2"/>
      <c r="P6644" s="2"/>
      <c r="Q6644" s="2"/>
      <c r="R6644" s="2"/>
      <c r="S6644" s="2"/>
      <c r="T6644" s="2"/>
      <c r="U6644" s="2"/>
      <c r="V6644" s="2"/>
    </row>
    <row r="6645" spans="1:22" s="127" customFormat="1" x14ac:dyDescent="0.25">
      <c r="A6645"/>
      <c r="B6645"/>
      <c r="C6645"/>
      <c r="D6645"/>
      <c r="E6645"/>
      <c r="F6645"/>
      <c r="G6645"/>
      <c r="H6645"/>
      <c r="I6645"/>
      <c r="J6645"/>
      <c r="K6645"/>
      <c r="L6645"/>
      <c r="M6645" s="2"/>
      <c r="N6645" s="2"/>
      <c r="O6645" s="2"/>
      <c r="P6645" s="2"/>
      <c r="Q6645" s="2"/>
      <c r="R6645" s="2"/>
      <c r="S6645" s="2"/>
      <c r="T6645" s="2"/>
      <c r="U6645" s="2"/>
      <c r="V6645" s="2"/>
    </row>
    <row r="6646" spans="1:22" s="127" customFormat="1" x14ac:dyDescent="0.25">
      <c r="A6646"/>
      <c r="B6646"/>
      <c r="C6646"/>
      <c r="D6646"/>
      <c r="E6646"/>
      <c r="F6646"/>
      <c r="G6646"/>
      <c r="H6646"/>
      <c r="I6646"/>
      <c r="J6646"/>
      <c r="K6646"/>
      <c r="L6646"/>
      <c r="M6646" s="2"/>
      <c r="N6646" s="2"/>
      <c r="O6646" s="2"/>
      <c r="P6646" s="2"/>
      <c r="Q6646" s="2"/>
      <c r="R6646" s="2"/>
      <c r="S6646" s="2"/>
      <c r="T6646" s="2"/>
      <c r="U6646" s="2"/>
      <c r="V6646" s="2"/>
    </row>
    <row r="6647" spans="1:22" s="127" customFormat="1" x14ac:dyDescent="0.25">
      <c r="A6647"/>
      <c r="B6647"/>
      <c r="C6647"/>
      <c r="D6647"/>
      <c r="E6647"/>
      <c r="F6647"/>
      <c r="G6647"/>
      <c r="H6647"/>
      <c r="I6647"/>
      <c r="J6647"/>
      <c r="K6647"/>
      <c r="L6647"/>
      <c r="M6647" s="2"/>
      <c r="N6647" s="2"/>
      <c r="O6647" s="2"/>
      <c r="P6647" s="2"/>
      <c r="Q6647" s="2"/>
      <c r="R6647" s="2"/>
      <c r="S6647" s="2"/>
      <c r="T6647" s="2"/>
      <c r="U6647" s="2"/>
      <c r="V6647" s="2"/>
    </row>
    <row r="6648" spans="1:22" s="127" customFormat="1" x14ac:dyDescent="0.25">
      <c r="A6648"/>
      <c r="B6648"/>
      <c r="C6648"/>
      <c r="D6648"/>
      <c r="E6648"/>
      <c r="F6648"/>
      <c r="G6648"/>
      <c r="H6648"/>
      <c r="I6648"/>
      <c r="J6648"/>
      <c r="K6648"/>
      <c r="L6648"/>
      <c r="M6648" s="2"/>
      <c r="N6648" s="2"/>
      <c r="O6648" s="2"/>
      <c r="P6648" s="2"/>
      <c r="Q6648" s="2"/>
      <c r="R6648" s="2"/>
      <c r="S6648" s="2"/>
      <c r="T6648" s="2"/>
      <c r="U6648" s="2"/>
      <c r="V6648" s="2"/>
    </row>
    <row r="6649" spans="1:22" s="127" customFormat="1" x14ac:dyDescent="0.25">
      <c r="A6649"/>
      <c r="B6649"/>
      <c r="C6649"/>
      <c r="D6649"/>
      <c r="E6649"/>
      <c r="F6649"/>
      <c r="G6649"/>
      <c r="H6649"/>
      <c r="I6649"/>
      <c r="J6649"/>
      <c r="K6649"/>
      <c r="L6649"/>
      <c r="M6649" s="2"/>
      <c r="N6649" s="2"/>
      <c r="O6649" s="2"/>
      <c r="P6649" s="2"/>
      <c r="Q6649" s="2"/>
      <c r="R6649" s="2"/>
      <c r="S6649" s="2"/>
      <c r="T6649" s="2"/>
      <c r="U6649" s="2"/>
      <c r="V6649" s="2"/>
    </row>
    <row r="6650" spans="1:22" s="127" customFormat="1" x14ac:dyDescent="0.25">
      <c r="A6650"/>
      <c r="B6650"/>
      <c r="C6650"/>
      <c r="D6650"/>
      <c r="E6650"/>
      <c r="F6650"/>
      <c r="G6650"/>
      <c r="H6650"/>
      <c r="I6650"/>
      <c r="J6650"/>
      <c r="K6650"/>
      <c r="L6650"/>
      <c r="M6650" s="2"/>
      <c r="N6650" s="2"/>
      <c r="O6650" s="2"/>
      <c r="P6650" s="2"/>
      <c r="Q6650" s="2"/>
      <c r="R6650" s="2"/>
      <c r="S6650" s="2"/>
      <c r="T6650" s="2"/>
      <c r="U6650" s="2"/>
      <c r="V6650" s="2"/>
    </row>
    <row r="6651" spans="1:22" s="127" customFormat="1" x14ac:dyDescent="0.25">
      <c r="A6651"/>
      <c r="B6651"/>
      <c r="C6651"/>
      <c r="D6651"/>
      <c r="E6651"/>
      <c r="F6651"/>
      <c r="G6651"/>
      <c r="H6651"/>
      <c r="I6651"/>
      <c r="J6651"/>
      <c r="K6651"/>
      <c r="L6651"/>
      <c r="M6651" s="2"/>
      <c r="N6651" s="2"/>
      <c r="O6651" s="2"/>
      <c r="P6651" s="2"/>
      <c r="Q6651" s="2"/>
      <c r="R6651" s="2"/>
      <c r="S6651" s="2"/>
      <c r="T6651" s="2"/>
      <c r="U6651" s="2"/>
      <c r="V6651" s="2"/>
    </row>
    <row r="6652" spans="1:22" s="127" customFormat="1" x14ac:dyDescent="0.25">
      <c r="A6652"/>
      <c r="B6652"/>
      <c r="C6652"/>
      <c r="D6652"/>
      <c r="E6652"/>
      <c r="F6652"/>
      <c r="G6652"/>
      <c r="H6652"/>
      <c r="I6652"/>
      <c r="J6652"/>
      <c r="K6652"/>
      <c r="L6652"/>
      <c r="M6652" s="2"/>
      <c r="N6652" s="2"/>
      <c r="O6652" s="2"/>
      <c r="P6652" s="2"/>
      <c r="Q6652" s="2"/>
      <c r="R6652" s="2"/>
      <c r="S6652" s="2"/>
      <c r="T6652" s="2"/>
      <c r="U6652" s="2"/>
      <c r="V6652" s="2"/>
    </row>
    <row r="6653" spans="1:22" s="127" customFormat="1" x14ac:dyDescent="0.25">
      <c r="A6653"/>
      <c r="B6653"/>
      <c r="C6653"/>
      <c r="D6653"/>
      <c r="E6653"/>
      <c r="F6653"/>
      <c r="G6653"/>
      <c r="H6653"/>
      <c r="I6653"/>
      <c r="J6653"/>
      <c r="K6653"/>
      <c r="L6653"/>
      <c r="M6653" s="2"/>
      <c r="N6653" s="2"/>
      <c r="O6653" s="2"/>
      <c r="P6653" s="2"/>
      <c r="Q6653" s="2"/>
      <c r="R6653" s="2"/>
      <c r="S6653" s="2"/>
      <c r="T6653" s="2"/>
      <c r="U6653" s="2"/>
      <c r="V6653" s="2"/>
    </row>
    <row r="6654" spans="1:22" s="127" customFormat="1" x14ac:dyDescent="0.25">
      <c r="A6654"/>
      <c r="B6654"/>
      <c r="C6654"/>
      <c r="D6654"/>
      <c r="E6654"/>
      <c r="F6654"/>
      <c r="G6654"/>
      <c r="H6654"/>
      <c r="I6654"/>
      <c r="J6654"/>
      <c r="K6654"/>
      <c r="L6654"/>
      <c r="M6654" s="2"/>
      <c r="N6654" s="2"/>
      <c r="O6654" s="2"/>
      <c r="P6654" s="2"/>
      <c r="Q6654" s="2"/>
      <c r="R6654" s="2"/>
      <c r="S6654" s="2"/>
      <c r="T6654" s="2"/>
      <c r="U6654" s="2"/>
      <c r="V6654" s="2"/>
    </row>
    <row r="6655" spans="1:22" s="127" customFormat="1" x14ac:dyDescent="0.25">
      <c r="A6655"/>
      <c r="B6655"/>
      <c r="C6655"/>
      <c r="D6655"/>
      <c r="E6655"/>
      <c r="F6655"/>
      <c r="G6655"/>
      <c r="H6655"/>
      <c r="I6655"/>
      <c r="J6655"/>
      <c r="K6655"/>
      <c r="L6655"/>
      <c r="M6655" s="2"/>
      <c r="N6655" s="2"/>
      <c r="O6655" s="2"/>
      <c r="P6655" s="2"/>
      <c r="Q6655" s="2"/>
      <c r="R6655" s="2"/>
      <c r="S6655" s="2"/>
      <c r="T6655" s="2"/>
      <c r="U6655" s="2"/>
      <c r="V6655" s="2"/>
    </row>
    <row r="6656" spans="1:22" s="127" customFormat="1" x14ac:dyDescent="0.25">
      <c r="A6656"/>
      <c r="B6656"/>
      <c r="C6656"/>
      <c r="D6656"/>
      <c r="E6656"/>
      <c r="F6656"/>
      <c r="G6656"/>
      <c r="H6656"/>
      <c r="I6656"/>
      <c r="J6656"/>
      <c r="K6656"/>
      <c r="L6656"/>
      <c r="M6656" s="2"/>
      <c r="N6656" s="2"/>
      <c r="O6656" s="2"/>
      <c r="P6656" s="2"/>
      <c r="Q6656" s="2"/>
      <c r="R6656" s="2"/>
      <c r="S6656" s="2"/>
      <c r="T6656" s="2"/>
      <c r="U6656" s="2"/>
      <c r="V6656" s="2"/>
    </row>
    <row r="6657" spans="1:22" s="127" customFormat="1" x14ac:dyDescent="0.25">
      <c r="A6657"/>
      <c r="B6657"/>
      <c r="C6657"/>
      <c r="D6657"/>
      <c r="E6657"/>
      <c r="F6657"/>
      <c r="G6657"/>
      <c r="H6657"/>
      <c r="I6657"/>
      <c r="J6657"/>
      <c r="K6657"/>
      <c r="L6657"/>
      <c r="M6657" s="2"/>
      <c r="N6657" s="2"/>
      <c r="O6657" s="2"/>
      <c r="P6657" s="2"/>
      <c r="Q6657" s="2"/>
      <c r="R6657" s="2"/>
      <c r="S6657" s="2"/>
      <c r="T6657" s="2"/>
      <c r="U6657" s="2"/>
      <c r="V6657" s="2"/>
    </row>
    <row r="6658" spans="1:22" s="127" customFormat="1" x14ac:dyDescent="0.25">
      <c r="A6658"/>
      <c r="B6658"/>
      <c r="C6658"/>
      <c r="D6658"/>
      <c r="E6658"/>
      <c r="F6658"/>
      <c r="G6658"/>
      <c r="H6658"/>
      <c r="I6658"/>
      <c r="J6658"/>
      <c r="K6658"/>
      <c r="L6658"/>
      <c r="M6658" s="2"/>
      <c r="N6658" s="2"/>
      <c r="O6658" s="2"/>
      <c r="P6658" s="2"/>
      <c r="Q6658" s="2"/>
      <c r="R6658" s="2"/>
      <c r="S6658" s="2"/>
      <c r="T6658" s="2"/>
      <c r="U6658" s="2"/>
      <c r="V6658" s="2"/>
    </row>
    <row r="6659" spans="1:22" s="127" customFormat="1" x14ac:dyDescent="0.25">
      <c r="A6659"/>
      <c r="B6659"/>
      <c r="C6659"/>
      <c r="D6659"/>
      <c r="E6659"/>
      <c r="F6659"/>
      <c r="G6659"/>
      <c r="H6659"/>
      <c r="I6659"/>
      <c r="J6659"/>
      <c r="K6659"/>
      <c r="L6659"/>
      <c r="M6659" s="2"/>
      <c r="N6659" s="2"/>
      <c r="O6659" s="2"/>
      <c r="P6659" s="2"/>
      <c r="Q6659" s="2"/>
      <c r="R6659" s="2"/>
      <c r="S6659" s="2"/>
      <c r="T6659" s="2"/>
      <c r="U6659" s="2"/>
      <c r="V6659" s="2"/>
    </row>
    <row r="6660" spans="1:22" s="127" customFormat="1" x14ac:dyDescent="0.25">
      <c r="A6660"/>
      <c r="B6660"/>
      <c r="C6660"/>
      <c r="D6660"/>
      <c r="E6660"/>
      <c r="F6660"/>
      <c r="G6660"/>
      <c r="H6660"/>
      <c r="I6660"/>
      <c r="J6660"/>
      <c r="K6660"/>
      <c r="L6660"/>
      <c r="M6660" s="2"/>
      <c r="N6660" s="2"/>
      <c r="O6660" s="2"/>
      <c r="P6660" s="2"/>
      <c r="Q6660" s="2"/>
      <c r="R6660" s="2"/>
      <c r="S6660" s="2"/>
      <c r="T6660" s="2"/>
      <c r="U6660" s="2"/>
      <c r="V6660" s="2"/>
    </row>
    <row r="6661" spans="1:22" s="127" customFormat="1" x14ac:dyDescent="0.25">
      <c r="A6661"/>
      <c r="B6661"/>
      <c r="C6661"/>
      <c r="D6661"/>
      <c r="E6661"/>
      <c r="F6661"/>
      <c r="G6661"/>
      <c r="H6661"/>
      <c r="I6661"/>
      <c r="J6661"/>
      <c r="K6661"/>
      <c r="L6661"/>
      <c r="M6661" s="2"/>
      <c r="N6661" s="2"/>
      <c r="O6661" s="2"/>
      <c r="P6661" s="2"/>
      <c r="Q6661" s="2"/>
      <c r="R6661" s="2"/>
      <c r="S6661" s="2"/>
      <c r="T6661" s="2"/>
      <c r="U6661" s="2"/>
      <c r="V6661" s="2"/>
    </row>
    <row r="6662" spans="1:22" s="127" customFormat="1" x14ac:dyDescent="0.25">
      <c r="A6662"/>
      <c r="B6662"/>
      <c r="C6662"/>
      <c r="D6662"/>
      <c r="E6662"/>
      <c r="F6662"/>
      <c r="G6662"/>
      <c r="H6662"/>
      <c r="I6662"/>
      <c r="J6662"/>
      <c r="K6662"/>
      <c r="L6662"/>
      <c r="M6662" s="2"/>
      <c r="N6662" s="2"/>
      <c r="O6662" s="2"/>
      <c r="P6662" s="2"/>
      <c r="Q6662" s="2"/>
      <c r="R6662" s="2"/>
      <c r="S6662" s="2"/>
      <c r="T6662" s="2"/>
      <c r="U6662" s="2"/>
      <c r="V6662" s="2"/>
    </row>
    <row r="6663" spans="1:22" s="127" customFormat="1" x14ac:dyDescent="0.25">
      <c r="A6663"/>
      <c r="B6663"/>
      <c r="C6663"/>
      <c r="D6663"/>
      <c r="E6663"/>
      <c r="F6663"/>
      <c r="G6663"/>
      <c r="H6663"/>
      <c r="I6663"/>
      <c r="J6663"/>
      <c r="K6663"/>
      <c r="L6663"/>
      <c r="M6663" s="2"/>
      <c r="N6663" s="2"/>
      <c r="O6663" s="2"/>
      <c r="P6663" s="2"/>
      <c r="Q6663" s="2"/>
      <c r="R6663" s="2"/>
      <c r="S6663" s="2"/>
      <c r="T6663" s="2"/>
      <c r="U6663" s="2"/>
      <c r="V6663" s="2"/>
    </row>
    <row r="6664" spans="1:22" s="127" customFormat="1" x14ac:dyDescent="0.25">
      <c r="A6664"/>
      <c r="B6664"/>
      <c r="C6664"/>
      <c r="D6664"/>
      <c r="E6664"/>
      <c r="F6664"/>
      <c r="G6664"/>
      <c r="H6664"/>
      <c r="I6664"/>
      <c r="J6664"/>
      <c r="K6664"/>
      <c r="L6664"/>
      <c r="M6664" s="2"/>
      <c r="N6664" s="2"/>
      <c r="O6664" s="2"/>
      <c r="P6664" s="2"/>
      <c r="Q6664" s="2"/>
      <c r="R6664" s="2"/>
      <c r="S6664" s="2"/>
      <c r="T6664" s="2"/>
      <c r="U6664" s="2"/>
      <c r="V6664" s="2"/>
    </row>
    <row r="6665" spans="1:22" s="127" customFormat="1" x14ac:dyDescent="0.25">
      <c r="A6665"/>
      <c r="B6665"/>
      <c r="C6665"/>
      <c r="D6665"/>
      <c r="E6665"/>
      <c r="F6665"/>
      <c r="G6665"/>
      <c r="H6665"/>
      <c r="I6665"/>
      <c r="J6665"/>
      <c r="K6665"/>
      <c r="L6665"/>
      <c r="M6665" s="2"/>
      <c r="N6665" s="2"/>
      <c r="O6665" s="2"/>
      <c r="P6665" s="2"/>
      <c r="Q6665" s="2"/>
      <c r="R6665" s="2"/>
      <c r="S6665" s="2"/>
      <c r="T6665" s="2"/>
      <c r="U6665" s="2"/>
      <c r="V6665" s="2"/>
    </row>
    <row r="6666" spans="1:22" s="127" customFormat="1" x14ac:dyDescent="0.25">
      <c r="A6666"/>
      <c r="B6666"/>
      <c r="C6666"/>
      <c r="D6666"/>
      <c r="E6666"/>
      <c r="F6666"/>
      <c r="G6666"/>
      <c r="H6666"/>
      <c r="I6666"/>
      <c r="J6666"/>
      <c r="K6666"/>
      <c r="L6666"/>
      <c r="M6666" s="2"/>
      <c r="N6666" s="2"/>
      <c r="O6666" s="2"/>
      <c r="P6666" s="2"/>
      <c r="Q6666" s="2"/>
      <c r="R6666" s="2"/>
      <c r="S6666" s="2"/>
      <c r="T6666" s="2"/>
      <c r="U6666" s="2"/>
      <c r="V6666" s="2"/>
    </row>
    <row r="6667" spans="1:22" s="127" customFormat="1" x14ac:dyDescent="0.25">
      <c r="A6667"/>
      <c r="B6667"/>
      <c r="C6667"/>
      <c r="D6667"/>
      <c r="E6667"/>
      <c r="F6667"/>
      <c r="G6667"/>
      <c r="H6667"/>
      <c r="I6667"/>
      <c r="J6667"/>
      <c r="K6667"/>
      <c r="L6667"/>
      <c r="M6667" s="2"/>
      <c r="N6667" s="2"/>
      <c r="O6667" s="2"/>
      <c r="P6667" s="2"/>
      <c r="Q6667" s="2"/>
      <c r="R6667" s="2"/>
      <c r="S6667" s="2"/>
      <c r="T6667" s="2"/>
      <c r="U6667" s="2"/>
      <c r="V6667" s="2"/>
    </row>
    <row r="6668" spans="1:22" s="127" customFormat="1" x14ac:dyDescent="0.25">
      <c r="A6668"/>
      <c r="B6668"/>
      <c r="C6668"/>
      <c r="D6668"/>
      <c r="E6668"/>
      <c r="F6668"/>
      <c r="G6668"/>
      <c r="H6668"/>
      <c r="I6668"/>
      <c r="J6668"/>
      <c r="K6668"/>
      <c r="L6668"/>
      <c r="M6668" s="2"/>
      <c r="N6668" s="2"/>
      <c r="O6668" s="2"/>
      <c r="P6668" s="2"/>
      <c r="Q6668" s="2"/>
      <c r="R6668" s="2"/>
      <c r="S6668" s="2"/>
      <c r="T6668" s="2"/>
      <c r="U6668" s="2"/>
      <c r="V6668" s="2"/>
    </row>
    <row r="6669" spans="1:22" s="127" customFormat="1" x14ac:dyDescent="0.25">
      <c r="A6669"/>
      <c r="B6669"/>
      <c r="C6669"/>
      <c r="D6669"/>
      <c r="E6669"/>
      <c r="F6669"/>
      <c r="G6669"/>
      <c r="H6669"/>
      <c r="I6669"/>
      <c r="J6669"/>
      <c r="K6669"/>
      <c r="L6669"/>
      <c r="M6669" s="2"/>
      <c r="N6669" s="2"/>
      <c r="O6669" s="2"/>
      <c r="P6669" s="2"/>
      <c r="Q6669" s="2"/>
      <c r="R6669" s="2"/>
      <c r="S6669" s="2"/>
      <c r="T6669" s="2"/>
      <c r="U6669" s="2"/>
      <c r="V6669" s="2"/>
    </row>
    <row r="6670" spans="1:22" s="127" customFormat="1" x14ac:dyDescent="0.25">
      <c r="A6670"/>
      <c r="B6670"/>
      <c r="C6670"/>
      <c r="D6670"/>
      <c r="E6670"/>
      <c r="F6670"/>
      <c r="G6670"/>
      <c r="H6670"/>
      <c r="I6670"/>
      <c r="J6670"/>
      <c r="K6670"/>
      <c r="L6670"/>
      <c r="M6670" s="2"/>
      <c r="N6670" s="2"/>
      <c r="O6670" s="2"/>
      <c r="P6670" s="2"/>
      <c r="Q6670" s="2"/>
      <c r="R6670" s="2"/>
      <c r="S6670" s="2"/>
      <c r="T6670" s="2"/>
      <c r="U6670" s="2"/>
      <c r="V6670" s="2"/>
    </row>
    <row r="6671" spans="1:22" s="127" customFormat="1" x14ac:dyDescent="0.25">
      <c r="A6671"/>
      <c r="B6671"/>
      <c r="C6671"/>
      <c r="D6671"/>
      <c r="E6671"/>
      <c r="F6671"/>
      <c r="G6671"/>
      <c r="H6671"/>
      <c r="I6671"/>
      <c r="J6671"/>
      <c r="K6671"/>
      <c r="L6671"/>
      <c r="M6671" s="2"/>
      <c r="N6671" s="2"/>
      <c r="O6671" s="2"/>
      <c r="P6671" s="2"/>
      <c r="Q6671" s="2"/>
      <c r="R6671" s="2"/>
      <c r="S6671" s="2"/>
      <c r="T6671" s="2"/>
      <c r="U6671" s="2"/>
      <c r="V6671" s="2"/>
    </row>
    <row r="6672" spans="1:22" s="127" customFormat="1" x14ac:dyDescent="0.25">
      <c r="A6672"/>
      <c r="B6672"/>
      <c r="C6672"/>
      <c r="D6672"/>
      <c r="E6672"/>
      <c r="F6672"/>
      <c r="G6672"/>
      <c r="H6672"/>
      <c r="I6672"/>
      <c r="J6672"/>
      <c r="K6672"/>
      <c r="L6672"/>
      <c r="M6672" s="2"/>
      <c r="N6672" s="2"/>
      <c r="O6672" s="2"/>
      <c r="P6672" s="2"/>
      <c r="Q6672" s="2"/>
      <c r="R6672" s="2"/>
      <c r="S6672" s="2"/>
      <c r="T6672" s="2"/>
      <c r="U6672" s="2"/>
      <c r="V6672" s="2"/>
    </row>
    <row r="6673" spans="1:22" s="127" customFormat="1" x14ac:dyDescent="0.25">
      <c r="A6673"/>
      <c r="B6673"/>
      <c r="C6673"/>
      <c r="D6673"/>
      <c r="E6673"/>
      <c r="F6673"/>
      <c r="G6673"/>
      <c r="H6673"/>
      <c r="I6673"/>
      <c r="J6673"/>
      <c r="K6673"/>
      <c r="L6673"/>
      <c r="M6673" s="2"/>
      <c r="N6673" s="2"/>
      <c r="O6673" s="2"/>
      <c r="P6673" s="2"/>
      <c r="Q6673" s="2"/>
      <c r="R6673" s="2"/>
      <c r="S6673" s="2"/>
      <c r="T6673" s="2"/>
      <c r="U6673" s="2"/>
      <c r="V6673" s="2"/>
    </row>
    <row r="6674" spans="1:22" s="127" customFormat="1" x14ac:dyDescent="0.25">
      <c r="A6674"/>
      <c r="B6674"/>
      <c r="C6674"/>
      <c r="D6674"/>
      <c r="E6674"/>
      <c r="F6674"/>
      <c r="G6674"/>
      <c r="H6674"/>
      <c r="I6674"/>
      <c r="J6674"/>
      <c r="K6674"/>
      <c r="L6674"/>
      <c r="M6674" s="2"/>
      <c r="N6674" s="2"/>
      <c r="O6674" s="2"/>
      <c r="P6674" s="2"/>
      <c r="Q6674" s="2"/>
      <c r="R6674" s="2"/>
      <c r="S6674" s="2"/>
      <c r="T6674" s="2"/>
      <c r="U6674" s="2"/>
      <c r="V6674" s="2"/>
    </row>
    <row r="6675" spans="1:22" s="127" customFormat="1" x14ac:dyDescent="0.25">
      <c r="A6675"/>
      <c r="B6675"/>
      <c r="C6675"/>
      <c r="D6675"/>
      <c r="E6675"/>
      <c r="F6675"/>
      <c r="G6675"/>
      <c r="H6675"/>
      <c r="I6675"/>
      <c r="J6675"/>
      <c r="K6675"/>
      <c r="L6675"/>
      <c r="M6675" s="2"/>
      <c r="N6675" s="2"/>
      <c r="O6675" s="2"/>
      <c r="P6675" s="2"/>
      <c r="Q6675" s="2"/>
      <c r="R6675" s="2"/>
      <c r="S6675" s="2"/>
      <c r="T6675" s="2"/>
      <c r="U6675" s="2"/>
      <c r="V6675" s="2"/>
    </row>
    <row r="6676" spans="1:22" s="127" customFormat="1" x14ac:dyDescent="0.25">
      <c r="A6676"/>
      <c r="B6676"/>
      <c r="C6676"/>
      <c r="D6676"/>
      <c r="E6676"/>
      <c r="F6676"/>
      <c r="G6676"/>
      <c r="H6676"/>
      <c r="I6676"/>
      <c r="J6676"/>
      <c r="K6676"/>
      <c r="L6676"/>
      <c r="M6676" s="2"/>
      <c r="N6676" s="2"/>
      <c r="O6676" s="2"/>
      <c r="P6676" s="2"/>
      <c r="Q6676" s="2"/>
      <c r="R6676" s="2"/>
      <c r="S6676" s="2"/>
      <c r="T6676" s="2"/>
      <c r="U6676" s="2"/>
      <c r="V6676" s="2"/>
    </row>
    <row r="6677" spans="1:22" s="127" customFormat="1" x14ac:dyDescent="0.25">
      <c r="A6677"/>
      <c r="B6677"/>
      <c r="C6677"/>
      <c r="D6677"/>
      <c r="E6677"/>
      <c r="F6677"/>
      <c r="G6677"/>
      <c r="H6677"/>
      <c r="I6677"/>
      <c r="J6677"/>
      <c r="K6677"/>
      <c r="L6677"/>
      <c r="M6677" s="2"/>
      <c r="N6677" s="2"/>
      <c r="O6677" s="2"/>
      <c r="P6677" s="2"/>
      <c r="Q6677" s="2"/>
      <c r="R6677" s="2"/>
      <c r="S6677" s="2"/>
      <c r="T6677" s="2"/>
      <c r="U6677" s="2"/>
      <c r="V6677" s="2"/>
    </row>
    <row r="6678" spans="1:22" s="127" customFormat="1" x14ac:dyDescent="0.25">
      <c r="A6678"/>
      <c r="B6678"/>
      <c r="C6678"/>
      <c r="D6678"/>
      <c r="E6678"/>
      <c r="F6678"/>
      <c r="G6678"/>
      <c r="H6678"/>
      <c r="I6678"/>
      <c r="J6678"/>
      <c r="K6678"/>
      <c r="L6678"/>
      <c r="M6678" s="2"/>
      <c r="N6678" s="2"/>
      <c r="O6678" s="2"/>
      <c r="P6678" s="2"/>
      <c r="Q6678" s="2"/>
      <c r="R6678" s="2"/>
      <c r="S6678" s="2"/>
      <c r="T6678" s="2"/>
      <c r="U6678" s="2"/>
      <c r="V6678" s="2"/>
    </row>
    <row r="6679" spans="1:22" s="127" customFormat="1" x14ac:dyDescent="0.25">
      <c r="A6679"/>
      <c r="B6679"/>
      <c r="C6679"/>
      <c r="D6679"/>
      <c r="E6679"/>
      <c r="F6679"/>
      <c r="G6679"/>
      <c r="H6679"/>
      <c r="I6679"/>
      <c r="J6679"/>
      <c r="K6679"/>
      <c r="L6679"/>
      <c r="M6679" s="2"/>
      <c r="N6679" s="2"/>
      <c r="O6679" s="2"/>
      <c r="P6679" s="2"/>
      <c r="Q6679" s="2"/>
      <c r="R6679" s="2"/>
      <c r="S6679" s="2"/>
      <c r="T6679" s="2"/>
      <c r="U6679" s="2"/>
      <c r="V6679" s="2"/>
    </row>
    <row r="6680" spans="1:22" s="127" customFormat="1" x14ac:dyDescent="0.25">
      <c r="A6680"/>
      <c r="B6680"/>
      <c r="C6680"/>
      <c r="D6680"/>
      <c r="E6680"/>
      <c r="F6680"/>
      <c r="G6680"/>
      <c r="H6680"/>
      <c r="I6680"/>
      <c r="J6680"/>
      <c r="K6680"/>
      <c r="L6680"/>
      <c r="M6680" s="2"/>
      <c r="N6680" s="2"/>
      <c r="O6680" s="2"/>
      <c r="P6680" s="2"/>
      <c r="Q6680" s="2"/>
      <c r="R6680" s="2"/>
      <c r="S6680" s="2"/>
      <c r="T6680" s="2"/>
      <c r="U6680" s="2"/>
      <c r="V6680" s="2"/>
    </row>
    <row r="6681" spans="1:22" s="127" customFormat="1" x14ac:dyDescent="0.25">
      <c r="A6681"/>
      <c r="B6681"/>
      <c r="C6681"/>
      <c r="D6681"/>
      <c r="E6681"/>
      <c r="F6681"/>
      <c r="G6681"/>
      <c r="H6681"/>
      <c r="I6681"/>
      <c r="J6681"/>
      <c r="K6681"/>
      <c r="L6681"/>
      <c r="M6681" s="2"/>
      <c r="N6681" s="2"/>
      <c r="O6681" s="2"/>
      <c r="P6681" s="2"/>
      <c r="Q6681" s="2"/>
      <c r="R6681" s="2"/>
      <c r="S6681" s="2"/>
      <c r="T6681" s="2"/>
      <c r="U6681" s="2"/>
      <c r="V6681" s="2"/>
    </row>
    <row r="6682" spans="1:22" s="127" customFormat="1" x14ac:dyDescent="0.25">
      <c r="A6682"/>
      <c r="B6682"/>
      <c r="C6682"/>
      <c r="D6682"/>
      <c r="E6682"/>
      <c r="F6682"/>
      <c r="G6682"/>
      <c r="H6682"/>
      <c r="I6682"/>
      <c r="J6682"/>
      <c r="K6682"/>
      <c r="L6682"/>
      <c r="M6682" s="2"/>
      <c r="N6682" s="2"/>
      <c r="O6682" s="2"/>
      <c r="P6682" s="2"/>
      <c r="Q6682" s="2"/>
      <c r="R6682" s="2"/>
      <c r="S6682" s="2"/>
      <c r="T6682" s="2"/>
      <c r="U6682" s="2"/>
      <c r="V6682" s="2"/>
    </row>
    <row r="6683" spans="1:22" s="127" customFormat="1" x14ac:dyDescent="0.25">
      <c r="A6683"/>
      <c r="B6683"/>
      <c r="C6683"/>
      <c r="D6683"/>
      <c r="E6683"/>
      <c r="F6683"/>
      <c r="G6683"/>
      <c r="H6683"/>
      <c r="I6683"/>
      <c r="J6683"/>
      <c r="K6683"/>
      <c r="L6683"/>
      <c r="M6683" s="2"/>
      <c r="N6683" s="2"/>
      <c r="O6683" s="2"/>
      <c r="P6683" s="2"/>
      <c r="Q6683" s="2"/>
      <c r="R6683" s="2"/>
      <c r="S6683" s="2"/>
      <c r="T6683" s="2"/>
      <c r="U6683" s="2"/>
      <c r="V6683" s="2"/>
    </row>
    <row r="6684" spans="1:22" s="127" customFormat="1" x14ac:dyDescent="0.25">
      <c r="A6684"/>
      <c r="B6684"/>
      <c r="C6684"/>
      <c r="D6684"/>
      <c r="E6684"/>
      <c r="F6684"/>
      <c r="G6684"/>
      <c r="H6684"/>
      <c r="I6684"/>
      <c r="J6684"/>
      <c r="K6684"/>
      <c r="L6684"/>
      <c r="M6684" s="2"/>
      <c r="N6684" s="2"/>
      <c r="O6684" s="2"/>
      <c r="P6684" s="2"/>
      <c r="Q6684" s="2"/>
      <c r="R6684" s="2"/>
      <c r="S6684" s="2"/>
      <c r="T6684" s="2"/>
      <c r="U6684" s="2"/>
      <c r="V6684" s="2"/>
    </row>
    <row r="6685" spans="1:22" s="127" customFormat="1" x14ac:dyDescent="0.25">
      <c r="A6685"/>
      <c r="B6685"/>
      <c r="C6685"/>
      <c r="D6685"/>
      <c r="E6685"/>
      <c r="F6685"/>
      <c r="G6685"/>
      <c r="H6685"/>
      <c r="I6685"/>
      <c r="J6685"/>
      <c r="K6685"/>
      <c r="L6685"/>
      <c r="M6685" s="2"/>
      <c r="N6685" s="2"/>
      <c r="O6685" s="2"/>
      <c r="P6685" s="2"/>
      <c r="Q6685" s="2"/>
      <c r="R6685" s="2"/>
      <c r="S6685" s="2"/>
      <c r="T6685" s="2"/>
      <c r="U6685" s="2"/>
      <c r="V6685" s="2"/>
    </row>
    <row r="6686" spans="1:22" s="127" customFormat="1" x14ac:dyDescent="0.25">
      <c r="A6686"/>
      <c r="B6686"/>
      <c r="C6686"/>
      <c r="D6686"/>
      <c r="E6686"/>
      <c r="F6686"/>
      <c r="G6686"/>
      <c r="H6686"/>
      <c r="I6686"/>
      <c r="J6686"/>
      <c r="K6686"/>
      <c r="L6686"/>
      <c r="M6686" s="2"/>
      <c r="N6686" s="2"/>
      <c r="O6686" s="2"/>
      <c r="P6686" s="2"/>
      <c r="Q6686" s="2"/>
      <c r="R6686" s="2"/>
      <c r="S6686" s="2"/>
      <c r="T6686" s="2"/>
      <c r="U6686" s="2"/>
      <c r="V6686" s="2"/>
    </row>
    <row r="6687" spans="1:22" s="127" customFormat="1" x14ac:dyDescent="0.25">
      <c r="A6687"/>
      <c r="B6687"/>
      <c r="C6687"/>
      <c r="D6687"/>
      <c r="E6687"/>
      <c r="F6687"/>
      <c r="G6687"/>
      <c r="H6687"/>
      <c r="I6687"/>
      <c r="J6687"/>
      <c r="K6687"/>
      <c r="L6687"/>
      <c r="M6687" s="2"/>
      <c r="N6687" s="2"/>
      <c r="O6687" s="2"/>
      <c r="P6687" s="2"/>
      <c r="Q6687" s="2"/>
      <c r="R6687" s="2"/>
      <c r="S6687" s="2"/>
      <c r="T6687" s="2"/>
      <c r="U6687" s="2"/>
      <c r="V6687" s="2"/>
    </row>
    <row r="6688" spans="1:22" s="127" customFormat="1" x14ac:dyDescent="0.25">
      <c r="A6688"/>
      <c r="B6688"/>
      <c r="C6688"/>
      <c r="D6688"/>
      <c r="E6688"/>
      <c r="F6688"/>
      <c r="G6688"/>
      <c r="H6688"/>
      <c r="I6688"/>
      <c r="J6688"/>
      <c r="K6688"/>
      <c r="L6688"/>
      <c r="M6688" s="2"/>
      <c r="N6688" s="2"/>
      <c r="O6688" s="2"/>
      <c r="P6688" s="2"/>
      <c r="Q6688" s="2"/>
      <c r="R6688" s="2"/>
      <c r="S6688" s="2"/>
      <c r="T6688" s="2"/>
      <c r="U6688" s="2"/>
      <c r="V6688" s="2"/>
    </row>
    <row r="6689" spans="1:22" s="127" customFormat="1" x14ac:dyDescent="0.25">
      <c r="A6689"/>
      <c r="B6689"/>
      <c r="C6689"/>
      <c r="D6689"/>
      <c r="E6689"/>
      <c r="F6689"/>
      <c r="G6689"/>
      <c r="H6689"/>
      <c r="I6689"/>
      <c r="J6689"/>
      <c r="K6689"/>
      <c r="L6689"/>
      <c r="M6689" s="2"/>
      <c r="N6689" s="2"/>
      <c r="O6689" s="2"/>
      <c r="P6689" s="2"/>
      <c r="Q6689" s="2"/>
      <c r="R6689" s="2"/>
      <c r="S6689" s="2"/>
      <c r="T6689" s="2"/>
      <c r="U6689" s="2"/>
      <c r="V6689" s="2"/>
    </row>
    <row r="6690" spans="1:22" s="127" customFormat="1" x14ac:dyDescent="0.25">
      <c r="A6690"/>
      <c r="B6690"/>
      <c r="C6690"/>
      <c r="D6690"/>
      <c r="E6690"/>
      <c r="F6690"/>
      <c r="G6690"/>
      <c r="H6690"/>
      <c r="I6690"/>
      <c r="J6690"/>
      <c r="K6690"/>
      <c r="L6690"/>
      <c r="M6690" s="2"/>
      <c r="N6690" s="2"/>
      <c r="O6690" s="2"/>
      <c r="P6690" s="2"/>
      <c r="Q6690" s="2"/>
      <c r="R6690" s="2"/>
      <c r="S6690" s="2"/>
      <c r="T6690" s="2"/>
      <c r="U6690" s="2"/>
      <c r="V6690" s="2"/>
    </row>
    <row r="6691" spans="1:22" s="127" customFormat="1" x14ac:dyDescent="0.25">
      <c r="A6691"/>
      <c r="B6691"/>
      <c r="C6691"/>
      <c r="D6691"/>
      <c r="E6691"/>
      <c r="F6691"/>
      <c r="G6691"/>
      <c r="H6691"/>
      <c r="I6691"/>
      <c r="J6691"/>
      <c r="K6691"/>
      <c r="L6691"/>
      <c r="M6691" s="2"/>
      <c r="N6691" s="2"/>
      <c r="O6691" s="2"/>
      <c r="P6691" s="2"/>
      <c r="Q6691" s="2"/>
      <c r="R6691" s="2"/>
      <c r="S6691" s="2"/>
      <c r="T6691" s="2"/>
      <c r="U6691" s="2"/>
      <c r="V6691" s="2"/>
    </row>
    <row r="6692" spans="1:22" s="127" customFormat="1" x14ac:dyDescent="0.25">
      <c r="A6692"/>
      <c r="B6692"/>
      <c r="C6692"/>
      <c r="D6692"/>
      <c r="E6692"/>
      <c r="F6692"/>
      <c r="G6692"/>
      <c r="H6692"/>
      <c r="I6692"/>
      <c r="J6692"/>
      <c r="K6692"/>
      <c r="L6692"/>
      <c r="M6692" s="2"/>
      <c r="N6692" s="2"/>
      <c r="O6692" s="2"/>
      <c r="P6692" s="2"/>
      <c r="Q6692" s="2"/>
      <c r="R6692" s="2"/>
      <c r="S6692" s="2"/>
      <c r="T6692" s="2"/>
      <c r="U6692" s="2"/>
      <c r="V6692" s="2"/>
    </row>
    <row r="6693" spans="1:22" s="127" customFormat="1" x14ac:dyDescent="0.25">
      <c r="A6693"/>
      <c r="B6693"/>
      <c r="C6693"/>
      <c r="D6693"/>
      <c r="E6693"/>
      <c r="F6693"/>
      <c r="G6693"/>
      <c r="H6693"/>
      <c r="I6693"/>
      <c r="J6693"/>
      <c r="K6693"/>
      <c r="L6693"/>
      <c r="M6693" s="2"/>
      <c r="N6693" s="2"/>
      <c r="O6693" s="2"/>
      <c r="P6693" s="2"/>
      <c r="Q6693" s="2"/>
      <c r="R6693" s="2"/>
      <c r="S6693" s="2"/>
      <c r="T6693" s="2"/>
      <c r="U6693" s="2"/>
      <c r="V6693" s="2"/>
    </row>
    <row r="6694" spans="1:22" s="127" customFormat="1" x14ac:dyDescent="0.25">
      <c r="A6694"/>
      <c r="B6694"/>
      <c r="C6694"/>
      <c r="D6694"/>
      <c r="E6694"/>
      <c r="F6694"/>
      <c r="G6694"/>
      <c r="H6694"/>
      <c r="I6694"/>
      <c r="J6694"/>
      <c r="K6694"/>
      <c r="L6694"/>
      <c r="M6694" s="2"/>
      <c r="N6694" s="2"/>
      <c r="O6694" s="2"/>
      <c r="P6694" s="2"/>
      <c r="Q6694" s="2"/>
      <c r="R6694" s="2"/>
      <c r="S6694" s="2"/>
      <c r="T6694" s="2"/>
      <c r="U6694" s="2"/>
      <c r="V6694" s="2"/>
    </row>
    <row r="6695" spans="1:22" s="127" customFormat="1" x14ac:dyDescent="0.25">
      <c r="A6695"/>
      <c r="B6695"/>
      <c r="C6695"/>
      <c r="D6695"/>
      <c r="E6695"/>
      <c r="F6695"/>
      <c r="G6695"/>
      <c r="H6695"/>
      <c r="I6695"/>
      <c r="J6695"/>
      <c r="K6695"/>
      <c r="L6695"/>
      <c r="M6695" s="2"/>
      <c r="N6695" s="2"/>
      <c r="O6695" s="2"/>
      <c r="P6695" s="2"/>
      <c r="Q6695" s="2"/>
      <c r="R6695" s="2"/>
      <c r="S6695" s="2"/>
      <c r="T6695" s="2"/>
      <c r="U6695" s="2"/>
      <c r="V6695" s="2"/>
    </row>
    <row r="6696" spans="1:22" s="127" customFormat="1" x14ac:dyDescent="0.25">
      <c r="A6696"/>
      <c r="B6696"/>
      <c r="C6696"/>
      <c r="D6696"/>
      <c r="E6696"/>
      <c r="F6696"/>
      <c r="G6696"/>
      <c r="H6696"/>
      <c r="I6696"/>
      <c r="J6696"/>
      <c r="K6696"/>
      <c r="L6696"/>
      <c r="M6696" s="2"/>
      <c r="N6696" s="2"/>
      <c r="O6696" s="2"/>
      <c r="P6696" s="2"/>
      <c r="Q6696" s="2"/>
      <c r="R6696" s="2"/>
      <c r="S6696" s="2"/>
      <c r="T6696" s="2"/>
      <c r="U6696" s="2"/>
      <c r="V6696" s="2"/>
    </row>
    <row r="6697" spans="1:22" s="127" customFormat="1" x14ac:dyDescent="0.25">
      <c r="A6697"/>
      <c r="B6697"/>
      <c r="C6697"/>
      <c r="D6697"/>
      <c r="E6697"/>
      <c r="F6697"/>
      <c r="G6697"/>
      <c r="H6697"/>
      <c r="I6697"/>
      <c r="J6697"/>
      <c r="K6697"/>
      <c r="L6697"/>
      <c r="M6697" s="2"/>
      <c r="N6697" s="2"/>
      <c r="O6697" s="2"/>
      <c r="P6697" s="2"/>
      <c r="Q6697" s="2"/>
      <c r="R6697" s="2"/>
      <c r="S6697" s="2"/>
      <c r="T6697" s="2"/>
      <c r="U6697" s="2"/>
      <c r="V6697" s="2"/>
    </row>
    <row r="6698" spans="1:22" s="127" customFormat="1" x14ac:dyDescent="0.25">
      <c r="A6698"/>
      <c r="B6698"/>
      <c r="C6698"/>
      <c r="D6698"/>
      <c r="E6698"/>
      <c r="F6698"/>
      <c r="G6698"/>
      <c r="H6698"/>
      <c r="I6698"/>
      <c r="J6698"/>
      <c r="K6698"/>
      <c r="L6698"/>
      <c r="M6698" s="2"/>
      <c r="N6698" s="2"/>
      <c r="O6698" s="2"/>
      <c r="P6698" s="2"/>
      <c r="Q6698" s="2"/>
      <c r="R6698" s="2"/>
      <c r="S6698" s="2"/>
      <c r="T6698" s="2"/>
      <c r="U6698" s="2"/>
      <c r="V6698" s="2"/>
    </row>
    <row r="6699" spans="1:22" s="127" customFormat="1" x14ac:dyDescent="0.25">
      <c r="A6699"/>
      <c r="B6699"/>
      <c r="C6699"/>
      <c r="D6699"/>
      <c r="E6699"/>
      <c r="F6699"/>
      <c r="G6699"/>
      <c r="H6699"/>
      <c r="I6699"/>
      <c r="J6699"/>
      <c r="K6699"/>
      <c r="L6699"/>
      <c r="M6699" s="2"/>
      <c r="N6699" s="2"/>
      <c r="O6699" s="2"/>
      <c r="P6699" s="2"/>
      <c r="Q6699" s="2"/>
      <c r="R6699" s="2"/>
      <c r="S6699" s="2"/>
      <c r="T6699" s="2"/>
      <c r="U6699" s="2"/>
      <c r="V6699" s="2"/>
    </row>
    <row r="6700" spans="1:22" s="127" customFormat="1" x14ac:dyDescent="0.25">
      <c r="A6700"/>
      <c r="B6700"/>
      <c r="C6700"/>
      <c r="D6700"/>
      <c r="E6700"/>
      <c r="F6700"/>
      <c r="G6700"/>
      <c r="H6700"/>
      <c r="I6700"/>
      <c r="J6700"/>
      <c r="K6700"/>
      <c r="L6700"/>
      <c r="M6700" s="2"/>
      <c r="N6700" s="2"/>
      <c r="O6700" s="2"/>
      <c r="P6700" s="2"/>
      <c r="Q6700" s="2"/>
      <c r="R6700" s="2"/>
      <c r="S6700" s="2"/>
      <c r="T6700" s="2"/>
      <c r="U6700" s="2"/>
      <c r="V6700" s="2"/>
    </row>
    <row r="6701" spans="1:22" s="127" customFormat="1" x14ac:dyDescent="0.25">
      <c r="A6701"/>
      <c r="B6701"/>
      <c r="C6701"/>
      <c r="D6701"/>
      <c r="E6701"/>
      <c r="F6701"/>
      <c r="G6701"/>
      <c r="H6701"/>
      <c r="I6701"/>
      <c r="J6701"/>
      <c r="K6701"/>
      <c r="L6701"/>
      <c r="M6701" s="2"/>
      <c r="N6701" s="2"/>
      <c r="O6701" s="2"/>
      <c r="P6701" s="2"/>
      <c r="Q6701" s="2"/>
      <c r="R6701" s="2"/>
      <c r="S6701" s="2"/>
      <c r="T6701" s="2"/>
      <c r="U6701" s="2"/>
      <c r="V6701" s="2"/>
    </row>
    <row r="6702" spans="1:22" s="127" customFormat="1" x14ac:dyDescent="0.25">
      <c r="A6702"/>
      <c r="B6702"/>
      <c r="C6702"/>
      <c r="D6702"/>
      <c r="E6702"/>
      <c r="F6702"/>
      <c r="G6702"/>
      <c r="H6702"/>
      <c r="I6702"/>
      <c r="J6702"/>
      <c r="K6702"/>
      <c r="L6702"/>
      <c r="M6702" s="2"/>
      <c r="N6702" s="2"/>
      <c r="O6702" s="2"/>
      <c r="P6702" s="2"/>
      <c r="Q6702" s="2"/>
      <c r="R6702" s="2"/>
      <c r="S6702" s="2"/>
      <c r="T6702" s="2"/>
      <c r="U6702" s="2"/>
      <c r="V6702" s="2"/>
    </row>
    <row r="6703" spans="1:22" s="127" customFormat="1" x14ac:dyDescent="0.25">
      <c r="A6703"/>
      <c r="B6703"/>
      <c r="C6703"/>
      <c r="D6703"/>
      <c r="E6703"/>
      <c r="F6703"/>
      <c r="G6703"/>
      <c r="H6703"/>
      <c r="I6703"/>
      <c r="J6703"/>
      <c r="K6703"/>
      <c r="L6703"/>
      <c r="M6703" s="2"/>
      <c r="N6703" s="2"/>
      <c r="O6703" s="2"/>
      <c r="P6703" s="2"/>
      <c r="Q6703" s="2"/>
      <c r="R6703" s="2"/>
      <c r="S6703" s="2"/>
      <c r="T6703" s="2"/>
      <c r="U6703" s="2"/>
      <c r="V6703" s="2"/>
    </row>
    <row r="6704" spans="1:22" s="127" customFormat="1" x14ac:dyDescent="0.25">
      <c r="A6704"/>
      <c r="B6704"/>
      <c r="C6704"/>
      <c r="D6704"/>
      <c r="E6704"/>
      <c r="F6704"/>
      <c r="G6704"/>
      <c r="H6704"/>
      <c r="I6704"/>
      <c r="J6704"/>
      <c r="K6704"/>
      <c r="L6704"/>
      <c r="M6704" s="2"/>
      <c r="N6704" s="2"/>
      <c r="O6704" s="2"/>
      <c r="P6704" s="2"/>
      <c r="Q6704" s="2"/>
      <c r="R6704" s="2"/>
      <c r="S6704" s="2"/>
      <c r="T6704" s="2"/>
      <c r="U6704" s="2"/>
      <c r="V6704" s="2"/>
    </row>
    <row r="6705" spans="1:22" s="127" customFormat="1" x14ac:dyDescent="0.25">
      <c r="A6705"/>
      <c r="B6705"/>
      <c r="C6705"/>
      <c r="D6705"/>
      <c r="E6705"/>
      <c r="F6705"/>
      <c r="G6705"/>
      <c r="H6705"/>
      <c r="I6705"/>
      <c r="J6705"/>
      <c r="K6705"/>
      <c r="L6705"/>
      <c r="M6705" s="2"/>
      <c r="N6705" s="2"/>
      <c r="O6705" s="2"/>
      <c r="P6705" s="2"/>
      <c r="Q6705" s="2"/>
      <c r="R6705" s="2"/>
      <c r="S6705" s="2"/>
      <c r="T6705" s="2"/>
      <c r="U6705" s="2"/>
      <c r="V6705" s="2"/>
    </row>
    <row r="6706" spans="1:22" s="127" customFormat="1" x14ac:dyDescent="0.25">
      <c r="A6706"/>
      <c r="B6706"/>
      <c r="C6706"/>
      <c r="D6706"/>
      <c r="E6706"/>
      <c r="F6706"/>
      <c r="G6706"/>
      <c r="H6706"/>
      <c r="I6706"/>
      <c r="J6706"/>
      <c r="K6706"/>
      <c r="L6706"/>
      <c r="M6706" s="2"/>
      <c r="N6706" s="2"/>
      <c r="O6706" s="2"/>
      <c r="P6706" s="2"/>
      <c r="Q6706" s="2"/>
      <c r="R6706" s="2"/>
      <c r="S6706" s="2"/>
      <c r="T6706" s="2"/>
      <c r="U6706" s="2"/>
      <c r="V6706" s="2"/>
    </row>
    <row r="6707" spans="1:22" s="127" customFormat="1" x14ac:dyDescent="0.25">
      <c r="A6707"/>
      <c r="B6707"/>
      <c r="C6707"/>
      <c r="D6707"/>
      <c r="E6707"/>
      <c r="F6707"/>
      <c r="G6707"/>
      <c r="H6707"/>
      <c r="I6707"/>
      <c r="J6707"/>
      <c r="K6707"/>
      <c r="L6707"/>
      <c r="M6707" s="2"/>
      <c r="N6707" s="2"/>
      <c r="O6707" s="2"/>
      <c r="P6707" s="2"/>
      <c r="Q6707" s="2"/>
      <c r="R6707" s="2"/>
      <c r="S6707" s="2"/>
      <c r="T6707" s="2"/>
      <c r="U6707" s="2"/>
      <c r="V6707" s="2"/>
    </row>
    <row r="6708" spans="1:22" s="127" customFormat="1" x14ac:dyDescent="0.25">
      <c r="A6708"/>
      <c r="B6708"/>
      <c r="C6708"/>
      <c r="D6708"/>
      <c r="E6708"/>
      <c r="F6708"/>
      <c r="G6708"/>
      <c r="H6708"/>
      <c r="I6708"/>
      <c r="J6708"/>
      <c r="K6708"/>
      <c r="L6708"/>
      <c r="M6708" s="2"/>
      <c r="N6708" s="2"/>
      <c r="O6708" s="2"/>
      <c r="P6708" s="2"/>
      <c r="Q6708" s="2"/>
      <c r="R6708" s="2"/>
      <c r="S6708" s="2"/>
      <c r="T6708" s="2"/>
      <c r="U6708" s="2"/>
      <c r="V6708" s="2"/>
    </row>
    <row r="6709" spans="1:22" s="127" customFormat="1" x14ac:dyDescent="0.25">
      <c r="A6709"/>
      <c r="B6709"/>
      <c r="C6709"/>
      <c r="D6709"/>
      <c r="E6709"/>
      <c r="F6709"/>
      <c r="G6709"/>
      <c r="H6709"/>
      <c r="I6709"/>
      <c r="J6709"/>
      <c r="K6709"/>
      <c r="L6709"/>
      <c r="M6709" s="2"/>
      <c r="N6709" s="2"/>
      <c r="O6709" s="2"/>
      <c r="P6709" s="2"/>
      <c r="Q6709" s="2"/>
      <c r="R6709" s="2"/>
      <c r="S6709" s="2"/>
      <c r="T6709" s="2"/>
      <c r="U6709" s="2"/>
      <c r="V6709" s="2"/>
    </row>
    <row r="6710" spans="1:22" s="127" customFormat="1" x14ac:dyDescent="0.25">
      <c r="A6710"/>
      <c r="B6710"/>
      <c r="C6710"/>
      <c r="D6710"/>
      <c r="E6710"/>
      <c r="F6710"/>
      <c r="G6710"/>
      <c r="H6710"/>
      <c r="I6710"/>
      <c r="J6710"/>
      <c r="K6710"/>
      <c r="L6710"/>
      <c r="M6710" s="2"/>
      <c r="N6710" s="2"/>
      <c r="O6710" s="2"/>
      <c r="P6710" s="2"/>
      <c r="Q6710" s="2"/>
      <c r="R6710" s="2"/>
      <c r="S6710" s="2"/>
      <c r="T6710" s="2"/>
      <c r="U6710" s="2"/>
      <c r="V6710" s="2"/>
    </row>
  </sheetData>
  <phoneticPr fontId="8" type="noConversion"/>
  <conditionalFormatting sqref="G1:G1048576">
    <cfRule type="duplicateValues" dxfId="114" priority="1"/>
  </conditionalFormatting>
  <pageMargins left="0.7" right="0.7" top="0.75" bottom="0.75" header="0.3" footer="0.3"/>
  <pageSetup orientation="landscape" horizontalDpi="4294967294" r:id="rId1"/>
  <tableParts count="1">
    <tablePart r:id="rId2"/>
  </tableParts>
</worksheet>
</file>

<file path=xl/worksheets/sheet9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900-000000000000}">
  <sheetPr codeName="Hoja11"/>
  <dimension ref="A1:F127"/>
  <sheetViews>
    <sheetView workbookViewId="0">
      <selection activeCell="F2" sqref="F2"/>
    </sheetView>
  </sheetViews>
  <sheetFormatPr baseColWidth="10" defaultRowHeight="15" x14ac:dyDescent="0.25"/>
  <cols>
    <col min="5" max="6" width="11.42578125" style="2"/>
  </cols>
  <sheetData>
    <row r="1" spans="1:6" ht="30" x14ac:dyDescent="0.25">
      <c r="A1" s="56" t="s">
        <v>8487</v>
      </c>
      <c r="B1" s="57" t="s">
        <v>8488</v>
      </c>
      <c r="C1" s="57" t="s">
        <v>8489</v>
      </c>
      <c r="D1" s="58" t="s">
        <v>8490</v>
      </c>
      <c r="E1" s="60" t="s">
        <v>8491</v>
      </c>
      <c r="F1" s="61" t="s">
        <v>7734</v>
      </c>
    </row>
    <row r="2" spans="1:6" x14ac:dyDescent="0.25">
      <c r="A2" t="s">
        <v>7942</v>
      </c>
      <c r="B2" t="s">
        <v>8485</v>
      </c>
      <c r="C2">
        <v>2022</v>
      </c>
      <c r="D2" t="s">
        <v>1</v>
      </c>
      <c r="E2" s="2">
        <v>133.17000000000002</v>
      </c>
      <c r="F2" s="2">
        <v>17.319999999999997</v>
      </c>
    </row>
    <row r="3" spans="1:6" x14ac:dyDescent="0.25">
      <c r="A3" t="s">
        <v>7943</v>
      </c>
      <c r="B3" t="s">
        <v>8485</v>
      </c>
      <c r="C3">
        <v>2022</v>
      </c>
      <c r="D3" t="s">
        <v>1</v>
      </c>
      <c r="E3" s="2">
        <v>33.97</v>
      </c>
      <c r="F3" s="2">
        <v>4.41</v>
      </c>
    </row>
    <row r="4" spans="1:6" x14ac:dyDescent="0.25">
      <c r="A4" t="s">
        <v>7944</v>
      </c>
      <c r="B4" t="s">
        <v>8485</v>
      </c>
      <c r="C4">
        <v>2022</v>
      </c>
      <c r="D4" t="s">
        <v>1</v>
      </c>
      <c r="E4" s="2">
        <v>109.33999999999999</v>
      </c>
      <c r="F4" s="2">
        <v>14.220000000000002</v>
      </c>
    </row>
    <row r="5" spans="1:6" x14ac:dyDescent="0.25">
      <c r="A5" t="s">
        <v>7958</v>
      </c>
      <c r="B5" t="s">
        <v>8485</v>
      </c>
      <c r="C5">
        <v>2022</v>
      </c>
      <c r="D5" t="s">
        <v>1</v>
      </c>
      <c r="E5" s="2">
        <v>423.30000000000007</v>
      </c>
      <c r="F5" s="2">
        <v>55.02</v>
      </c>
    </row>
    <row r="6" spans="1:6" x14ac:dyDescent="0.25">
      <c r="A6" t="s">
        <v>7959</v>
      </c>
      <c r="B6" t="s">
        <v>8485</v>
      </c>
      <c r="C6">
        <v>2022</v>
      </c>
      <c r="D6" t="s">
        <v>1</v>
      </c>
      <c r="E6" s="2">
        <v>125.22</v>
      </c>
      <c r="F6" s="2">
        <v>16.27</v>
      </c>
    </row>
    <row r="7" spans="1:6" x14ac:dyDescent="0.25">
      <c r="A7" t="s">
        <v>7968</v>
      </c>
      <c r="B7" t="s">
        <v>8485</v>
      </c>
      <c r="C7">
        <v>2022</v>
      </c>
      <c r="D7" t="s">
        <v>1</v>
      </c>
      <c r="E7" s="2">
        <v>336.76</v>
      </c>
      <c r="F7" s="2">
        <v>43.77</v>
      </c>
    </row>
    <row r="8" spans="1:6" x14ac:dyDescent="0.25">
      <c r="A8" t="s">
        <v>7945</v>
      </c>
      <c r="B8" t="s">
        <v>8485</v>
      </c>
      <c r="C8">
        <v>2022</v>
      </c>
      <c r="D8" t="s">
        <v>1</v>
      </c>
      <c r="E8" s="2">
        <v>60.28</v>
      </c>
      <c r="F8" s="2">
        <v>7.84</v>
      </c>
    </row>
    <row r="9" spans="1:6" x14ac:dyDescent="0.25">
      <c r="A9" t="s">
        <v>7947</v>
      </c>
      <c r="B9" t="s">
        <v>8485</v>
      </c>
      <c r="C9">
        <v>2022</v>
      </c>
      <c r="D9" t="s">
        <v>1</v>
      </c>
      <c r="E9" s="2">
        <v>69.31</v>
      </c>
      <c r="F9" s="2">
        <v>9.02</v>
      </c>
    </row>
    <row r="10" spans="1:6" x14ac:dyDescent="0.25">
      <c r="A10" t="s">
        <v>7960</v>
      </c>
      <c r="B10" t="s">
        <v>8485</v>
      </c>
      <c r="C10">
        <v>2022</v>
      </c>
      <c r="D10" t="s">
        <v>1</v>
      </c>
      <c r="E10" s="2">
        <v>49.68</v>
      </c>
      <c r="F10" s="2">
        <v>6.46</v>
      </c>
    </row>
    <row r="11" spans="1:6" x14ac:dyDescent="0.25">
      <c r="A11" t="s">
        <v>7961</v>
      </c>
      <c r="B11" t="s">
        <v>8485</v>
      </c>
      <c r="C11">
        <v>2022</v>
      </c>
      <c r="D11" t="s">
        <v>1</v>
      </c>
      <c r="E11" s="2">
        <v>434.08</v>
      </c>
      <c r="F11" s="2">
        <v>56.429999999999993</v>
      </c>
    </row>
    <row r="12" spans="1:6" x14ac:dyDescent="0.25">
      <c r="A12" t="s">
        <v>7962</v>
      </c>
      <c r="B12" t="s">
        <v>8485</v>
      </c>
      <c r="C12">
        <v>2022</v>
      </c>
      <c r="D12" t="s">
        <v>1</v>
      </c>
      <c r="E12" s="2">
        <v>393.31</v>
      </c>
      <c r="F12" s="2">
        <v>51.13</v>
      </c>
    </row>
    <row r="13" spans="1:6" x14ac:dyDescent="0.25">
      <c r="A13" t="s">
        <v>7963</v>
      </c>
      <c r="B13" t="s">
        <v>8485</v>
      </c>
      <c r="C13">
        <v>2022</v>
      </c>
      <c r="D13" t="s">
        <v>1</v>
      </c>
      <c r="E13" s="2">
        <v>286.16000000000003</v>
      </c>
      <c r="F13" s="2">
        <v>37.200000000000003</v>
      </c>
    </row>
    <row r="14" spans="1:6" x14ac:dyDescent="0.25">
      <c r="A14" t="s">
        <v>7946</v>
      </c>
      <c r="B14" t="s">
        <v>8485</v>
      </c>
      <c r="C14">
        <v>2022</v>
      </c>
      <c r="D14" t="s">
        <v>1</v>
      </c>
      <c r="E14" s="2">
        <v>151.67000000000002</v>
      </c>
      <c r="F14" s="2">
        <v>19.72</v>
      </c>
    </row>
    <row r="15" spans="1:6" x14ac:dyDescent="0.25">
      <c r="A15" t="s">
        <v>7964</v>
      </c>
      <c r="B15" t="s">
        <v>8485</v>
      </c>
      <c r="C15">
        <v>2022</v>
      </c>
      <c r="D15" t="s">
        <v>1</v>
      </c>
      <c r="E15" s="2">
        <v>109.03</v>
      </c>
      <c r="F15" s="2">
        <v>14.19</v>
      </c>
    </row>
    <row r="16" spans="1:6" x14ac:dyDescent="0.25">
      <c r="A16" t="s">
        <v>7948</v>
      </c>
      <c r="B16" t="s">
        <v>8485</v>
      </c>
      <c r="C16">
        <v>2022</v>
      </c>
      <c r="D16" t="s">
        <v>1</v>
      </c>
      <c r="E16" s="2">
        <v>469.68</v>
      </c>
      <c r="F16" s="2">
        <v>61.050000000000011</v>
      </c>
    </row>
    <row r="17" spans="1:6" x14ac:dyDescent="0.25">
      <c r="A17" t="s">
        <v>7949</v>
      </c>
      <c r="B17" t="s">
        <v>8485</v>
      </c>
      <c r="C17">
        <v>2022</v>
      </c>
      <c r="D17" t="s">
        <v>1</v>
      </c>
      <c r="E17" s="2">
        <v>425.18000000000006</v>
      </c>
      <c r="F17" s="2">
        <v>55.28</v>
      </c>
    </row>
    <row r="18" spans="1:6" x14ac:dyDescent="0.25">
      <c r="A18" t="s">
        <v>7950</v>
      </c>
      <c r="B18" t="s">
        <v>8485</v>
      </c>
      <c r="C18">
        <v>2022</v>
      </c>
      <c r="D18" t="s">
        <v>1</v>
      </c>
      <c r="E18" s="2">
        <v>285.49</v>
      </c>
      <c r="F18" s="2">
        <v>37.120000000000005</v>
      </c>
    </row>
    <row r="19" spans="1:6" x14ac:dyDescent="0.25">
      <c r="A19" t="s">
        <v>7951</v>
      </c>
      <c r="B19" t="s">
        <v>8485</v>
      </c>
      <c r="C19">
        <v>2022</v>
      </c>
      <c r="D19" t="s">
        <v>1</v>
      </c>
      <c r="E19" s="2">
        <v>605.99000000000012</v>
      </c>
      <c r="F19" s="2">
        <v>78.77000000000001</v>
      </c>
    </row>
    <row r="20" spans="1:6" x14ac:dyDescent="0.25">
      <c r="A20" t="s">
        <v>7952</v>
      </c>
      <c r="B20" t="s">
        <v>8485</v>
      </c>
      <c r="C20">
        <v>2022</v>
      </c>
      <c r="D20" t="s">
        <v>1</v>
      </c>
      <c r="E20" s="2">
        <v>38.47</v>
      </c>
      <c r="F20" s="2">
        <v>5</v>
      </c>
    </row>
    <row r="21" spans="1:6" x14ac:dyDescent="0.25">
      <c r="A21" t="s">
        <v>7965</v>
      </c>
      <c r="B21" t="s">
        <v>8485</v>
      </c>
      <c r="C21">
        <v>2022</v>
      </c>
      <c r="D21" t="s">
        <v>1</v>
      </c>
      <c r="E21" s="2">
        <v>257.47999999999996</v>
      </c>
      <c r="F21" s="2">
        <v>33.479999999999997</v>
      </c>
    </row>
    <row r="22" spans="1:6" x14ac:dyDescent="0.25">
      <c r="A22" t="s">
        <v>7953</v>
      </c>
      <c r="B22" t="s">
        <v>8485</v>
      </c>
      <c r="C22">
        <v>2022</v>
      </c>
      <c r="D22" t="s">
        <v>1</v>
      </c>
      <c r="E22" s="2">
        <v>207.27999999999997</v>
      </c>
      <c r="F22" s="2">
        <v>26.95</v>
      </c>
    </row>
    <row r="23" spans="1:6" x14ac:dyDescent="0.25">
      <c r="A23" t="s">
        <v>7954</v>
      </c>
      <c r="B23" t="s">
        <v>8485</v>
      </c>
      <c r="C23">
        <v>2022</v>
      </c>
      <c r="D23" t="s">
        <v>1</v>
      </c>
      <c r="E23" s="2">
        <v>199.55999999999997</v>
      </c>
      <c r="F23" s="2">
        <v>25.949999999999996</v>
      </c>
    </row>
    <row r="24" spans="1:6" x14ac:dyDescent="0.25">
      <c r="A24" t="s">
        <v>7955</v>
      </c>
      <c r="B24" t="s">
        <v>8485</v>
      </c>
      <c r="C24">
        <v>2022</v>
      </c>
      <c r="D24" t="s">
        <v>1</v>
      </c>
      <c r="E24" s="2">
        <v>171.75</v>
      </c>
      <c r="F24" s="2">
        <v>22.33</v>
      </c>
    </row>
    <row r="25" spans="1:6" x14ac:dyDescent="0.25">
      <c r="A25" t="s">
        <v>7966</v>
      </c>
      <c r="B25" t="s">
        <v>8485</v>
      </c>
      <c r="C25">
        <v>2022</v>
      </c>
      <c r="D25" t="s">
        <v>1</v>
      </c>
      <c r="E25" s="2">
        <v>270.77000000000004</v>
      </c>
      <c r="F25" s="2">
        <v>35.21</v>
      </c>
    </row>
    <row r="26" spans="1:6" x14ac:dyDescent="0.25">
      <c r="A26" t="s">
        <v>7956</v>
      </c>
      <c r="B26" t="s">
        <v>8485</v>
      </c>
      <c r="C26">
        <v>2022</v>
      </c>
      <c r="D26" t="s">
        <v>1</v>
      </c>
      <c r="E26" s="2">
        <v>181.4</v>
      </c>
      <c r="F26" s="2">
        <v>23.580000000000002</v>
      </c>
    </row>
    <row r="27" spans="1:6" x14ac:dyDescent="0.25">
      <c r="A27" t="s">
        <v>7967</v>
      </c>
      <c r="B27" t="s">
        <v>8485</v>
      </c>
      <c r="C27">
        <v>2022</v>
      </c>
      <c r="D27" t="s">
        <v>1</v>
      </c>
      <c r="E27" s="2">
        <v>68.98</v>
      </c>
      <c r="F27" s="2">
        <v>8.9700000000000006</v>
      </c>
    </row>
    <row r="28" spans="1:6" x14ac:dyDescent="0.25">
      <c r="A28" t="s">
        <v>7957</v>
      </c>
      <c r="B28" t="s">
        <v>8485</v>
      </c>
      <c r="C28">
        <v>2022</v>
      </c>
      <c r="D28" t="s">
        <v>1</v>
      </c>
      <c r="E28" s="2">
        <v>469.46</v>
      </c>
      <c r="F28" s="2">
        <v>61.040000000000006</v>
      </c>
    </row>
    <row r="29" spans="1:6" x14ac:dyDescent="0.25">
      <c r="A29" t="s">
        <v>7979</v>
      </c>
      <c r="B29" t="s">
        <v>8480</v>
      </c>
      <c r="C29">
        <v>2022</v>
      </c>
      <c r="D29" t="s">
        <v>1</v>
      </c>
      <c r="E29" s="2">
        <v>458.44999999999993</v>
      </c>
      <c r="F29" s="2">
        <v>59.59</v>
      </c>
    </row>
    <row r="30" spans="1:6" x14ac:dyDescent="0.25">
      <c r="A30" t="s">
        <v>8069</v>
      </c>
      <c r="B30" t="s">
        <v>8480</v>
      </c>
      <c r="C30">
        <v>2022</v>
      </c>
      <c r="D30" t="s">
        <v>1</v>
      </c>
      <c r="E30" s="2">
        <v>492.59000000000003</v>
      </c>
      <c r="F30" s="2">
        <v>64.03</v>
      </c>
    </row>
    <row r="31" spans="1:6" x14ac:dyDescent="0.25">
      <c r="A31" t="s">
        <v>8105</v>
      </c>
      <c r="B31" t="s">
        <v>8480</v>
      </c>
      <c r="C31">
        <v>2022</v>
      </c>
      <c r="D31" t="s">
        <v>1</v>
      </c>
      <c r="E31" s="2">
        <v>20.91</v>
      </c>
      <c r="F31" s="2">
        <v>2.72</v>
      </c>
    </row>
    <row r="32" spans="1:6" x14ac:dyDescent="0.25">
      <c r="A32" t="s">
        <v>8068</v>
      </c>
      <c r="B32" t="s">
        <v>8480</v>
      </c>
      <c r="C32">
        <v>2022</v>
      </c>
      <c r="D32" t="s">
        <v>1</v>
      </c>
      <c r="E32" s="2">
        <v>280.98</v>
      </c>
      <c r="F32" s="2">
        <v>36.520000000000003</v>
      </c>
    </row>
    <row r="33" spans="1:6" x14ac:dyDescent="0.25">
      <c r="A33" t="s">
        <v>8112</v>
      </c>
      <c r="B33" t="s">
        <v>8480</v>
      </c>
      <c r="C33">
        <v>2022</v>
      </c>
      <c r="D33" t="s">
        <v>1</v>
      </c>
      <c r="E33" s="2">
        <v>84.11</v>
      </c>
      <c r="F33" s="2">
        <v>10.940000000000001</v>
      </c>
    </row>
    <row r="34" spans="1:6" x14ac:dyDescent="0.25">
      <c r="A34" t="s">
        <v>8066</v>
      </c>
      <c r="B34" t="s">
        <v>8480</v>
      </c>
      <c r="C34">
        <v>2022</v>
      </c>
      <c r="D34" t="s">
        <v>1</v>
      </c>
      <c r="E34" s="2">
        <v>117.59</v>
      </c>
      <c r="F34" s="2">
        <v>15.28</v>
      </c>
    </row>
    <row r="35" spans="1:6" x14ac:dyDescent="0.25">
      <c r="A35" t="s">
        <v>8067</v>
      </c>
      <c r="B35" t="s">
        <v>8480</v>
      </c>
      <c r="C35">
        <v>2022</v>
      </c>
      <c r="D35" t="s">
        <v>1</v>
      </c>
      <c r="E35" s="2">
        <v>114.67</v>
      </c>
      <c r="F35" s="2">
        <v>14.91</v>
      </c>
    </row>
    <row r="36" spans="1:6" x14ac:dyDescent="0.25">
      <c r="A36" t="s">
        <v>8065</v>
      </c>
      <c r="B36" t="s">
        <v>8480</v>
      </c>
      <c r="C36">
        <v>2022</v>
      </c>
      <c r="D36" t="s">
        <v>1</v>
      </c>
      <c r="E36" s="2">
        <v>153.01999999999998</v>
      </c>
      <c r="F36" s="2">
        <v>19.89</v>
      </c>
    </row>
    <row r="37" spans="1:6" x14ac:dyDescent="0.25">
      <c r="A37" t="s">
        <v>8098</v>
      </c>
      <c r="B37" t="s">
        <v>8480</v>
      </c>
      <c r="C37">
        <v>2022</v>
      </c>
      <c r="D37" t="s">
        <v>1</v>
      </c>
      <c r="E37" s="2">
        <v>102.2</v>
      </c>
      <c r="F37" s="2">
        <v>13.29</v>
      </c>
    </row>
    <row r="38" spans="1:6" x14ac:dyDescent="0.25">
      <c r="A38" t="s">
        <v>8064</v>
      </c>
      <c r="B38" t="s">
        <v>8480</v>
      </c>
      <c r="C38">
        <v>2022</v>
      </c>
      <c r="D38" t="s">
        <v>1</v>
      </c>
      <c r="E38" s="2">
        <v>418.64</v>
      </c>
      <c r="F38" s="2">
        <v>54.42</v>
      </c>
    </row>
    <row r="39" spans="1:6" x14ac:dyDescent="0.25">
      <c r="A39" t="s">
        <v>8095</v>
      </c>
      <c r="B39" t="s">
        <v>8480</v>
      </c>
      <c r="C39">
        <v>2022</v>
      </c>
      <c r="D39" t="s">
        <v>1</v>
      </c>
      <c r="E39" s="2">
        <v>122.58000000000001</v>
      </c>
      <c r="F39" s="2">
        <v>15.940000000000001</v>
      </c>
    </row>
    <row r="40" spans="1:6" x14ac:dyDescent="0.25">
      <c r="A40" t="s">
        <v>8090</v>
      </c>
      <c r="B40" t="s">
        <v>8480</v>
      </c>
      <c r="C40">
        <v>2022</v>
      </c>
      <c r="D40" t="s">
        <v>1</v>
      </c>
      <c r="E40" s="2">
        <v>97.26</v>
      </c>
      <c r="F40" s="2">
        <v>12.649999999999999</v>
      </c>
    </row>
    <row r="41" spans="1:6" x14ac:dyDescent="0.25">
      <c r="A41" t="s">
        <v>8086</v>
      </c>
      <c r="B41" t="s">
        <v>8480</v>
      </c>
      <c r="C41">
        <v>2022</v>
      </c>
      <c r="D41" t="s">
        <v>1</v>
      </c>
      <c r="E41" s="2">
        <v>141.78</v>
      </c>
      <c r="F41" s="2">
        <v>18.43</v>
      </c>
    </row>
    <row r="42" spans="1:6" x14ac:dyDescent="0.25">
      <c r="A42" t="s">
        <v>8113</v>
      </c>
      <c r="B42" t="s">
        <v>8480</v>
      </c>
      <c r="C42">
        <v>2022</v>
      </c>
      <c r="D42" t="s">
        <v>1</v>
      </c>
      <c r="E42" s="2">
        <v>215.49999999999997</v>
      </c>
      <c r="F42" s="2">
        <v>28.02</v>
      </c>
    </row>
    <row r="43" spans="1:6" x14ac:dyDescent="0.25">
      <c r="A43" t="s">
        <v>8063</v>
      </c>
      <c r="B43" t="s">
        <v>8480</v>
      </c>
      <c r="C43">
        <v>2022</v>
      </c>
      <c r="D43" t="s">
        <v>1</v>
      </c>
      <c r="E43" s="2">
        <v>216.90999999999997</v>
      </c>
      <c r="F43" s="2">
        <v>28.21</v>
      </c>
    </row>
    <row r="44" spans="1:6" x14ac:dyDescent="0.25">
      <c r="A44" t="s">
        <v>8114</v>
      </c>
      <c r="B44" t="s">
        <v>8480</v>
      </c>
      <c r="C44">
        <v>2022</v>
      </c>
      <c r="D44" t="s">
        <v>1</v>
      </c>
      <c r="E44" s="2">
        <v>126.67</v>
      </c>
      <c r="F44" s="2">
        <v>16.459999999999997</v>
      </c>
    </row>
    <row r="45" spans="1:6" x14ac:dyDescent="0.25">
      <c r="A45" t="s">
        <v>8081</v>
      </c>
      <c r="B45" t="s">
        <v>8480</v>
      </c>
      <c r="C45">
        <v>2022</v>
      </c>
      <c r="D45" t="s">
        <v>1</v>
      </c>
      <c r="E45" s="2">
        <v>52.56</v>
      </c>
      <c r="F45" s="2">
        <v>6.83</v>
      </c>
    </row>
    <row r="46" spans="1:6" x14ac:dyDescent="0.25">
      <c r="A46" t="s">
        <v>8062</v>
      </c>
      <c r="B46" t="s">
        <v>8480</v>
      </c>
      <c r="C46">
        <v>2022</v>
      </c>
      <c r="D46" t="s">
        <v>1</v>
      </c>
      <c r="E46" s="2">
        <v>256.52</v>
      </c>
      <c r="F46" s="2">
        <v>33.35</v>
      </c>
    </row>
    <row r="47" spans="1:6" x14ac:dyDescent="0.25">
      <c r="A47" t="s">
        <v>8061</v>
      </c>
      <c r="B47" t="s">
        <v>8480</v>
      </c>
      <c r="C47">
        <v>2022</v>
      </c>
      <c r="D47" t="s">
        <v>1</v>
      </c>
      <c r="E47" s="2">
        <v>274.75</v>
      </c>
      <c r="F47" s="2">
        <v>35.730000000000004</v>
      </c>
    </row>
    <row r="48" spans="1:6" x14ac:dyDescent="0.25">
      <c r="A48" t="s">
        <v>8060</v>
      </c>
      <c r="B48" t="s">
        <v>8480</v>
      </c>
      <c r="C48">
        <v>2022</v>
      </c>
      <c r="D48" t="s">
        <v>1</v>
      </c>
      <c r="E48" s="2">
        <v>125.22999999999999</v>
      </c>
      <c r="F48" s="2">
        <v>16.279999999999998</v>
      </c>
    </row>
    <row r="49" spans="1:6" x14ac:dyDescent="0.25">
      <c r="A49" t="s">
        <v>8059</v>
      </c>
      <c r="B49" t="s">
        <v>8480</v>
      </c>
      <c r="C49">
        <v>2022</v>
      </c>
      <c r="D49" t="s">
        <v>1</v>
      </c>
      <c r="E49" s="2">
        <v>431.74000000000007</v>
      </c>
      <c r="F49" s="2">
        <v>56.12</v>
      </c>
    </row>
    <row r="50" spans="1:6" x14ac:dyDescent="0.25">
      <c r="A50" t="s">
        <v>8115</v>
      </c>
      <c r="B50" t="s">
        <v>8480</v>
      </c>
      <c r="C50">
        <v>2022</v>
      </c>
      <c r="D50" t="s">
        <v>1</v>
      </c>
      <c r="E50" s="2">
        <v>108.91</v>
      </c>
      <c r="F50" s="2">
        <v>14.16</v>
      </c>
    </row>
    <row r="51" spans="1:6" x14ac:dyDescent="0.25">
      <c r="A51" t="s">
        <v>8058</v>
      </c>
      <c r="B51" t="s">
        <v>8480</v>
      </c>
      <c r="C51">
        <v>2022</v>
      </c>
      <c r="D51" t="s">
        <v>1</v>
      </c>
      <c r="E51" s="2">
        <v>443.71999999999991</v>
      </c>
      <c r="F51" s="2">
        <v>57.679999999999993</v>
      </c>
    </row>
    <row r="52" spans="1:6" x14ac:dyDescent="0.25">
      <c r="A52" t="s">
        <v>8239</v>
      </c>
      <c r="B52" t="s">
        <v>8481</v>
      </c>
      <c r="C52">
        <v>2022</v>
      </c>
      <c r="D52" t="s">
        <v>1</v>
      </c>
      <c r="E52" s="2">
        <v>195.32</v>
      </c>
      <c r="F52" s="2">
        <v>25.4</v>
      </c>
    </row>
    <row r="53" spans="1:6" x14ac:dyDescent="0.25">
      <c r="A53" t="s">
        <v>8238</v>
      </c>
      <c r="B53" t="s">
        <v>8481</v>
      </c>
      <c r="C53">
        <v>2022</v>
      </c>
      <c r="D53" t="s">
        <v>1</v>
      </c>
      <c r="E53" s="2">
        <v>194.33</v>
      </c>
      <c r="F53" s="2">
        <v>25.27</v>
      </c>
    </row>
    <row r="54" spans="1:6" x14ac:dyDescent="0.25">
      <c r="A54" t="s">
        <v>8236</v>
      </c>
      <c r="B54" t="s">
        <v>8481</v>
      </c>
      <c r="C54">
        <v>2022</v>
      </c>
      <c r="D54" t="s">
        <v>1</v>
      </c>
      <c r="E54" s="2">
        <v>144.38</v>
      </c>
      <c r="F54" s="2">
        <v>18.77</v>
      </c>
    </row>
    <row r="55" spans="1:6" x14ac:dyDescent="0.25">
      <c r="A55" t="s">
        <v>8227</v>
      </c>
      <c r="B55" t="s">
        <v>8481</v>
      </c>
      <c r="C55">
        <v>2022</v>
      </c>
      <c r="D55" t="s">
        <v>1</v>
      </c>
      <c r="E55" s="2">
        <v>81.19</v>
      </c>
      <c r="F55" s="2">
        <v>10.559999999999999</v>
      </c>
    </row>
    <row r="56" spans="1:6" x14ac:dyDescent="0.25">
      <c r="A56" t="s">
        <v>8221</v>
      </c>
      <c r="B56" t="s">
        <v>8481</v>
      </c>
      <c r="C56">
        <v>2022</v>
      </c>
      <c r="D56" t="s">
        <v>1</v>
      </c>
      <c r="E56" s="2">
        <v>157.98000000000002</v>
      </c>
      <c r="F56" s="2">
        <v>20.54</v>
      </c>
    </row>
    <row r="57" spans="1:6" x14ac:dyDescent="0.25">
      <c r="A57" t="s">
        <v>8257</v>
      </c>
      <c r="B57" t="s">
        <v>8481</v>
      </c>
      <c r="C57">
        <v>2022</v>
      </c>
      <c r="D57" t="s">
        <v>1</v>
      </c>
      <c r="E57" s="2">
        <v>120.72000000000001</v>
      </c>
      <c r="F57" s="2">
        <v>15.690000000000003</v>
      </c>
    </row>
    <row r="58" spans="1:6" x14ac:dyDescent="0.25">
      <c r="A58" t="s">
        <v>8217</v>
      </c>
      <c r="B58" t="s">
        <v>8481</v>
      </c>
      <c r="C58">
        <v>2022</v>
      </c>
      <c r="D58" t="s">
        <v>1</v>
      </c>
      <c r="E58" s="2">
        <v>142.74</v>
      </c>
      <c r="F58" s="2">
        <v>18.57</v>
      </c>
    </row>
    <row r="59" spans="1:6" x14ac:dyDescent="0.25">
      <c r="A59" t="s">
        <v>8208</v>
      </c>
      <c r="B59" t="s">
        <v>8481</v>
      </c>
      <c r="C59">
        <v>2022</v>
      </c>
      <c r="D59" t="s">
        <v>1</v>
      </c>
      <c r="E59" s="2">
        <v>255.56</v>
      </c>
      <c r="F59" s="2">
        <v>33.230000000000004</v>
      </c>
    </row>
    <row r="60" spans="1:6" x14ac:dyDescent="0.25">
      <c r="A60" t="s">
        <v>8204</v>
      </c>
      <c r="B60" t="s">
        <v>8481</v>
      </c>
      <c r="C60">
        <v>2022</v>
      </c>
      <c r="D60" t="s">
        <v>1</v>
      </c>
      <c r="E60" s="2">
        <v>101.77</v>
      </c>
      <c r="F60" s="2">
        <v>13.22</v>
      </c>
    </row>
    <row r="61" spans="1:6" x14ac:dyDescent="0.25">
      <c r="A61" t="s">
        <v>8193</v>
      </c>
      <c r="B61" t="s">
        <v>8481</v>
      </c>
      <c r="C61">
        <v>2022</v>
      </c>
      <c r="D61" t="s">
        <v>1</v>
      </c>
      <c r="E61" s="2">
        <v>1223.8</v>
      </c>
      <c r="F61" s="2">
        <v>159.05999999999997</v>
      </c>
    </row>
    <row r="62" spans="1:6" x14ac:dyDescent="0.25">
      <c r="A62" t="s">
        <v>8184</v>
      </c>
      <c r="B62" t="s">
        <v>8481</v>
      </c>
      <c r="C62">
        <v>2022</v>
      </c>
      <c r="D62" t="s">
        <v>1</v>
      </c>
      <c r="E62" s="2">
        <v>139.56</v>
      </c>
      <c r="F62" s="2">
        <v>18.14</v>
      </c>
    </row>
    <row r="63" spans="1:6" x14ac:dyDescent="0.25">
      <c r="A63" t="s">
        <v>8180</v>
      </c>
      <c r="B63" t="s">
        <v>8481</v>
      </c>
      <c r="C63">
        <v>2022</v>
      </c>
      <c r="D63" t="s">
        <v>1</v>
      </c>
      <c r="E63" s="2">
        <v>47.08</v>
      </c>
      <c r="F63" s="2">
        <v>6.12</v>
      </c>
    </row>
    <row r="64" spans="1:6" x14ac:dyDescent="0.25">
      <c r="A64" t="s">
        <v>8176</v>
      </c>
      <c r="B64" t="s">
        <v>8481</v>
      </c>
      <c r="C64">
        <v>2022</v>
      </c>
      <c r="D64" t="s">
        <v>1</v>
      </c>
      <c r="E64" s="2">
        <v>415.66</v>
      </c>
      <c r="F64" s="2">
        <v>54.040000000000006</v>
      </c>
    </row>
    <row r="65" spans="1:6" x14ac:dyDescent="0.25">
      <c r="A65" t="s">
        <v>8168</v>
      </c>
      <c r="B65" t="s">
        <v>8481</v>
      </c>
      <c r="C65">
        <v>2022</v>
      </c>
      <c r="D65" t="s">
        <v>1</v>
      </c>
      <c r="E65" s="2">
        <v>205.56</v>
      </c>
      <c r="F65" s="2">
        <v>26.73</v>
      </c>
    </row>
    <row r="66" spans="1:6" x14ac:dyDescent="0.25">
      <c r="A66" t="s">
        <v>8165</v>
      </c>
      <c r="B66" t="s">
        <v>8481</v>
      </c>
      <c r="C66">
        <v>2022</v>
      </c>
      <c r="D66" t="s">
        <v>1</v>
      </c>
      <c r="E66" s="2">
        <v>184.27999999999997</v>
      </c>
      <c r="F66" s="2">
        <v>23.95</v>
      </c>
    </row>
    <row r="67" spans="1:6" x14ac:dyDescent="0.25">
      <c r="A67" t="s">
        <v>8255</v>
      </c>
      <c r="B67" t="s">
        <v>8481</v>
      </c>
      <c r="C67">
        <v>2022</v>
      </c>
      <c r="D67" t="s">
        <v>1</v>
      </c>
      <c r="E67" s="2">
        <v>377.14000000000004</v>
      </c>
      <c r="F67" s="2">
        <v>49.029999999999994</v>
      </c>
    </row>
    <row r="68" spans="1:6" x14ac:dyDescent="0.25">
      <c r="A68" t="s">
        <v>8160</v>
      </c>
      <c r="B68" t="s">
        <v>8481</v>
      </c>
      <c r="C68">
        <v>2022</v>
      </c>
      <c r="D68" t="s">
        <v>1</v>
      </c>
      <c r="E68" s="2">
        <v>413.71</v>
      </c>
      <c r="F68" s="2">
        <v>53.79</v>
      </c>
    </row>
    <row r="69" spans="1:6" x14ac:dyDescent="0.25">
      <c r="A69" t="s">
        <v>8154</v>
      </c>
      <c r="B69" t="s">
        <v>8481</v>
      </c>
      <c r="C69">
        <v>2022</v>
      </c>
      <c r="D69" t="s">
        <v>1</v>
      </c>
      <c r="E69" s="2">
        <v>379.32</v>
      </c>
      <c r="F69" s="2">
        <v>49.32</v>
      </c>
    </row>
    <row r="70" spans="1:6" x14ac:dyDescent="0.25">
      <c r="A70" t="s">
        <v>8150</v>
      </c>
      <c r="B70" t="s">
        <v>8481</v>
      </c>
      <c r="C70">
        <v>2022</v>
      </c>
      <c r="D70" t="s">
        <v>1</v>
      </c>
      <c r="E70" s="2">
        <v>168.7</v>
      </c>
      <c r="F70" s="2">
        <v>21.93</v>
      </c>
    </row>
    <row r="71" spans="1:6" x14ac:dyDescent="0.25">
      <c r="A71" t="s">
        <v>8274</v>
      </c>
      <c r="B71" t="s">
        <v>8482</v>
      </c>
      <c r="C71">
        <v>2022</v>
      </c>
      <c r="D71" t="s">
        <v>1</v>
      </c>
      <c r="E71" s="2">
        <v>1869.4900000000005</v>
      </c>
      <c r="F71" s="2">
        <v>242.98000000000008</v>
      </c>
    </row>
    <row r="72" spans="1:6" x14ac:dyDescent="0.25">
      <c r="A72" t="s">
        <v>8273</v>
      </c>
      <c r="B72" t="s">
        <v>8482</v>
      </c>
      <c r="C72">
        <v>2022</v>
      </c>
      <c r="D72" t="s">
        <v>1</v>
      </c>
      <c r="E72" s="2">
        <v>243.89999999999998</v>
      </c>
      <c r="F72" s="2">
        <v>31.700000000000003</v>
      </c>
    </row>
    <row r="73" spans="1:6" x14ac:dyDescent="0.25">
      <c r="A73" t="s">
        <v>8272</v>
      </c>
      <c r="B73" t="s">
        <v>8482</v>
      </c>
      <c r="C73">
        <v>2022</v>
      </c>
      <c r="D73" t="s">
        <v>1</v>
      </c>
      <c r="E73" s="2">
        <v>175.6</v>
      </c>
      <c r="F73" s="2">
        <v>22.83</v>
      </c>
    </row>
    <row r="74" spans="1:6" x14ac:dyDescent="0.25">
      <c r="A74" t="s">
        <v>8271</v>
      </c>
      <c r="B74" t="s">
        <v>8482</v>
      </c>
      <c r="C74">
        <v>2022</v>
      </c>
      <c r="D74" t="s">
        <v>1</v>
      </c>
      <c r="E74" s="2">
        <v>219.79000000000002</v>
      </c>
      <c r="F74" s="2">
        <v>28.57</v>
      </c>
    </row>
    <row r="75" spans="1:6" x14ac:dyDescent="0.25">
      <c r="A75" t="s">
        <v>8270</v>
      </c>
      <c r="B75" t="s">
        <v>8482</v>
      </c>
      <c r="C75">
        <v>2022</v>
      </c>
      <c r="D75" t="s">
        <v>1</v>
      </c>
      <c r="E75" s="2">
        <v>25.31</v>
      </c>
      <c r="F75" s="2">
        <v>3.29</v>
      </c>
    </row>
    <row r="76" spans="1:6" x14ac:dyDescent="0.25">
      <c r="A76" t="s">
        <v>8269</v>
      </c>
      <c r="B76" t="s">
        <v>8482</v>
      </c>
      <c r="C76">
        <v>2022</v>
      </c>
      <c r="D76" t="s">
        <v>1</v>
      </c>
      <c r="E76" s="2">
        <v>17.93</v>
      </c>
      <c r="F76" s="2">
        <v>2.33</v>
      </c>
    </row>
    <row r="77" spans="1:6" x14ac:dyDescent="0.25">
      <c r="A77" t="s">
        <v>8268</v>
      </c>
      <c r="B77" t="s">
        <v>8482</v>
      </c>
      <c r="C77">
        <v>2022</v>
      </c>
      <c r="D77" t="s">
        <v>1</v>
      </c>
      <c r="E77" s="2">
        <v>103.95</v>
      </c>
      <c r="F77" s="2">
        <v>13.51</v>
      </c>
    </row>
    <row r="78" spans="1:6" x14ac:dyDescent="0.25">
      <c r="A78" t="s">
        <v>8267</v>
      </c>
      <c r="B78" t="s">
        <v>8482</v>
      </c>
      <c r="C78">
        <v>2022</v>
      </c>
      <c r="D78" t="s">
        <v>1</v>
      </c>
      <c r="E78" s="2">
        <v>424.45</v>
      </c>
      <c r="F78" s="2">
        <v>55.17</v>
      </c>
    </row>
    <row r="79" spans="1:6" x14ac:dyDescent="0.25">
      <c r="A79" t="s">
        <v>8266</v>
      </c>
      <c r="B79" t="s">
        <v>8482</v>
      </c>
      <c r="C79">
        <v>2022</v>
      </c>
      <c r="D79" t="s">
        <v>1</v>
      </c>
      <c r="E79" s="2">
        <v>117.66</v>
      </c>
      <c r="F79" s="2">
        <v>15.3</v>
      </c>
    </row>
    <row r="80" spans="1:6" x14ac:dyDescent="0.25">
      <c r="A80" t="s">
        <v>8263</v>
      </c>
      <c r="B80" t="s">
        <v>8482</v>
      </c>
      <c r="C80">
        <v>2022</v>
      </c>
      <c r="D80" t="s">
        <v>1</v>
      </c>
      <c r="E80" s="2">
        <v>189.19</v>
      </c>
      <c r="F80" s="2">
        <v>24.59</v>
      </c>
    </row>
    <row r="81" spans="1:6" x14ac:dyDescent="0.25">
      <c r="A81" t="s">
        <v>8265</v>
      </c>
      <c r="B81" t="s">
        <v>8482</v>
      </c>
      <c r="C81">
        <v>2022</v>
      </c>
      <c r="D81" t="s">
        <v>1</v>
      </c>
      <c r="E81" s="2">
        <v>44.81</v>
      </c>
      <c r="F81" s="2">
        <v>5.83</v>
      </c>
    </row>
    <row r="82" spans="1:6" x14ac:dyDescent="0.25">
      <c r="A82" t="s">
        <v>8279</v>
      </c>
      <c r="B82" t="s">
        <v>8482</v>
      </c>
      <c r="C82">
        <v>2022</v>
      </c>
      <c r="D82" t="s">
        <v>1</v>
      </c>
      <c r="E82" s="2">
        <v>171.87</v>
      </c>
      <c r="F82" s="2">
        <v>22.34</v>
      </c>
    </row>
    <row r="83" spans="1:6" x14ac:dyDescent="0.25">
      <c r="A83" t="s">
        <v>8264</v>
      </c>
      <c r="B83" t="s">
        <v>8482</v>
      </c>
      <c r="C83">
        <v>2022</v>
      </c>
      <c r="D83" t="s">
        <v>1</v>
      </c>
      <c r="E83" s="2">
        <v>86.59</v>
      </c>
      <c r="F83" s="2">
        <v>11.26</v>
      </c>
    </row>
    <row r="84" spans="1:6" x14ac:dyDescent="0.25">
      <c r="A84" t="s">
        <v>8262</v>
      </c>
      <c r="B84" t="s">
        <v>8482</v>
      </c>
      <c r="C84">
        <v>2022</v>
      </c>
      <c r="D84" t="s">
        <v>1</v>
      </c>
      <c r="E84" s="2">
        <v>185.63</v>
      </c>
      <c r="F84" s="2">
        <v>24.13</v>
      </c>
    </row>
    <row r="85" spans="1:6" x14ac:dyDescent="0.25">
      <c r="A85" t="s">
        <v>8391</v>
      </c>
      <c r="B85" t="s">
        <v>8484</v>
      </c>
      <c r="C85">
        <v>2022</v>
      </c>
      <c r="D85" t="s">
        <v>1</v>
      </c>
      <c r="E85" s="2">
        <v>157</v>
      </c>
      <c r="F85" s="2">
        <v>20.41</v>
      </c>
    </row>
    <row r="86" spans="1:6" x14ac:dyDescent="0.25">
      <c r="A86" t="s">
        <v>8390</v>
      </c>
      <c r="B86" t="s">
        <v>8484</v>
      </c>
      <c r="C86">
        <v>2022</v>
      </c>
      <c r="D86" t="s">
        <v>1</v>
      </c>
      <c r="E86" s="2">
        <v>242.21</v>
      </c>
      <c r="F86" s="2">
        <v>31.49</v>
      </c>
    </row>
    <row r="87" spans="1:6" x14ac:dyDescent="0.25">
      <c r="A87" t="s">
        <v>8389</v>
      </c>
      <c r="B87" t="s">
        <v>8484</v>
      </c>
      <c r="C87">
        <v>2022</v>
      </c>
      <c r="D87" t="s">
        <v>1</v>
      </c>
      <c r="E87" s="2">
        <v>29.480000000000004</v>
      </c>
      <c r="F87" s="2">
        <v>3.83</v>
      </c>
    </row>
    <row r="88" spans="1:6" x14ac:dyDescent="0.25">
      <c r="A88" t="s">
        <v>8397</v>
      </c>
      <c r="B88" t="s">
        <v>8484</v>
      </c>
      <c r="C88">
        <v>2022</v>
      </c>
      <c r="D88" t="s">
        <v>1</v>
      </c>
      <c r="E88" s="2">
        <v>188.84</v>
      </c>
      <c r="F88" s="2">
        <v>24.549999999999997</v>
      </c>
    </row>
    <row r="89" spans="1:6" x14ac:dyDescent="0.25">
      <c r="A89" t="s">
        <v>8385</v>
      </c>
      <c r="B89" t="s">
        <v>8484</v>
      </c>
      <c r="C89">
        <v>2022</v>
      </c>
      <c r="D89" t="s">
        <v>1</v>
      </c>
      <c r="E89" s="2">
        <v>9.66</v>
      </c>
      <c r="F89" s="2">
        <v>1.26</v>
      </c>
    </row>
    <row r="90" spans="1:6" x14ac:dyDescent="0.25">
      <c r="A90" t="s">
        <v>8384</v>
      </c>
      <c r="B90" t="s">
        <v>8484</v>
      </c>
      <c r="C90">
        <v>2022</v>
      </c>
      <c r="D90" t="s">
        <v>1</v>
      </c>
      <c r="E90" s="2">
        <v>113.41</v>
      </c>
      <c r="F90" s="2">
        <v>14.75</v>
      </c>
    </row>
    <row r="91" spans="1:6" x14ac:dyDescent="0.25">
      <c r="A91" t="s">
        <v>8379</v>
      </c>
      <c r="B91" t="s">
        <v>8484</v>
      </c>
      <c r="C91">
        <v>2022</v>
      </c>
      <c r="D91" t="s">
        <v>1</v>
      </c>
      <c r="E91" s="2">
        <v>412.73</v>
      </c>
      <c r="F91" s="2">
        <v>53.660000000000004</v>
      </c>
    </row>
    <row r="92" spans="1:6" x14ac:dyDescent="0.25">
      <c r="A92" t="s">
        <v>8377</v>
      </c>
      <c r="B92" t="s">
        <v>8484</v>
      </c>
      <c r="C92">
        <v>2022</v>
      </c>
      <c r="D92" t="s">
        <v>1</v>
      </c>
      <c r="E92" s="2">
        <v>40.78</v>
      </c>
      <c r="F92" s="2">
        <v>5.3</v>
      </c>
    </row>
    <row r="93" spans="1:6" x14ac:dyDescent="0.25">
      <c r="A93" t="s">
        <v>8398</v>
      </c>
      <c r="B93" t="s">
        <v>8484</v>
      </c>
      <c r="C93">
        <v>2022</v>
      </c>
      <c r="D93" t="s">
        <v>1</v>
      </c>
      <c r="E93" s="2">
        <v>92.74</v>
      </c>
      <c r="F93" s="2">
        <v>12.06</v>
      </c>
    </row>
    <row r="94" spans="1:6" x14ac:dyDescent="0.25">
      <c r="A94" t="s">
        <v>8375</v>
      </c>
      <c r="B94" t="s">
        <v>8484</v>
      </c>
      <c r="C94">
        <v>2022</v>
      </c>
      <c r="D94" t="s">
        <v>1</v>
      </c>
      <c r="E94" s="2">
        <v>244.95</v>
      </c>
      <c r="F94" s="2">
        <v>31.84</v>
      </c>
    </row>
    <row r="95" spans="1:6" x14ac:dyDescent="0.25">
      <c r="A95" t="s">
        <v>8372</v>
      </c>
      <c r="B95" t="s">
        <v>8484</v>
      </c>
      <c r="C95">
        <v>2022</v>
      </c>
      <c r="D95" t="s">
        <v>1</v>
      </c>
      <c r="E95" s="2">
        <v>144.73000000000002</v>
      </c>
      <c r="F95" s="2">
        <v>18.810000000000002</v>
      </c>
    </row>
    <row r="96" spans="1:6" x14ac:dyDescent="0.25">
      <c r="A96" t="s">
        <v>8367</v>
      </c>
      <c r="B96" t="s">
        <v>8484</v>
      </c>
      <c r="C96">
        <v>2022</v>
      </c>
      <c r="D96" t="s">
        <v>1</v>
      </c>
      <c r="E96" s="2">
        <v>272.73</v>
      </c>
      <c r="F96" s="2">
        <v>35.449999999999996</v>
      </c>
    </row>
    <row r="97" spans="1:6" x14ac:dyDescent="0.25">
      <c r="A97" t="s">
        <v>8366</v>
      </c>
      <c r="B97" t="s">
        <v>8484</v>
      </c>
      <c r="C97">
        <v>2022</v>
      </c>
      <c r="D97" t="s">
        <v>1</v>
      </c>
      <c r="E97" s="2">
        <v>44.47</v>
      </c>
      <c r="F97" s="2">
        <v>5.79</v>
      </c>
    </row>
    <row r="98" spans="1:6" x14ac:dyDescent="0.25">
      <c r="A98" t="s">
        <v>8399</v>
      </c>
      <c r="B98" t="s">
        <v>8484</v>
      </c>
      <c r="C98">
        <v>2022</v>
      </c>
      <c r="D98" t="s">
        <v>1</v>
      </c>
      <c r="E98" s="2">
        <v>2.65</v>
      </c>
      <c r="F98" s="2">
        <v>0.34</v>
      </c>
    </row>
    <row r="99" spans="1:6" x14ac:dyDescent="0.25">
      <c r="A99" t="s">
        <v>8363</v>
      </c>
      <c r="B99" t="s">
        <v>8484</v>
      </c>
      <c r="C99">
        <v>2022</v>
      </c>
      <c r="D99" t="s">
        <v>1</v>
      </c>
      <c r="E99" s="2">
        <v>156.07</v>
      </c>
      <c r="F99" s="2">
        <v>20.29</v>
      </c>
    </row>
    <row r="100" spans="1:6" x14ac:dyDescent="0.25">
      <c r="A100" t="s">
        <v>8354</v>
      </c>
      <c r="B100" t="s">
        <v>8484</v>
      </c>
      <c r="C100">
        <v>2022</v>
      </c>
      <c r="D100" t="s">
        <v>1</v>
      </c>
      <c r="E100" s="2">
        <v>228.82000000000002</v>
      </c>
      <c r="F100" s="2">
        <v>29.75</v>
      </c>
    </row>
    <row r="101" spans="1:6" x14ac:dyDescent="0.25">
      <c r="A101" t="s">
        <v>8353</v>
      </c>
      <c r="B101" t="s">
        <v>8484</v>
      </c>
      <c r="C101">
        <v>2022</v>
      </c>
      <c r="D101" t="s">
        <v>1</v>
      </c>
      <c r="E101" s="2">
        <v>4.42</v>
      </c>
      <c r="F101" s="2">
        <v>0.56999999999999995</v>
      </c>
    </row>
    <row r="102" spans="1:6" x14ac:dyDescent="0.25">
      <c r="A102" t="s">
        <v>8345</v>
      </c>
      <c r="B102" t="s">
        <v>8484</v>
      </c>
      <c r="C102">
        <v>2022</v>
      </c>
      <c r="D102" t="s">
        <v>1</v>
      </c>
      <c r="E102" s="2">
        <v>1743.4000000000005</v>
      </c>
      <c r="F102" s="2">
        <v>226.68</v>
      </c>
    </row>
    <row r="103" spans="1:6" x14ac:dyDescent="0.25">
      <c r="A103" t="s">
        <v>8339</v>
      </c>
      <c r="B103" t="s">
        <v>8484</v>
      </c>
      <c r="C103">
        <v>2022</v>
      </c>
      <c r="D103" t="s">
        <v>1</v>
      </c>
      <c r="E103" s="2">
        <v>63.17</v>
      </c>
      <c r="F103" s="2">
        <v>8.2100000000000009</v>
      </c>
    </row>
    <row r="104" spans="1:6" x14ac:dyDescent="0.25">
      <c r="A104" t="s">
        <v>8441</v>
      </c>
      <c r="B104" t="s">
        <v>8483</v>
      </c>
      <c r="C104">
        <v>2022</v>
      </c>
      <c r="D104" t="s">
        <v>1</v>
      </c>
      <c r="E104" s="2">
        <v>274.43</v>
      </c>
      <c r="F104" s="2">
        <v>35.68</v>
      </c>
    </row>
    <row r="105" spans="1:6" x14ac:dyDescent="0.25">
      <c r="A105" t="s">
        <v>8440</v>
      </c>
      <c r="B105" t="s">
        <v>8483</v>
      </c>
      <c r="C105">
        <v>2022</v>
      </c>
      <c r="D105" t="s">
        <v>1</v>
      </c>
      <c r="E105" s="2">
        <v>67.099999999999994</v>
      </c>
      <c r="F105" s="2">
        <v>8.7199999999999989</v>
      </c>
    </row>
    <row r="106" spans="1:6" x14ac:dyDescent="0.25">
      <c r="A106" t="s">
        <v>8452</v>
      </c>
      <c r="B106" t="s">
        <v>8483</v>
      </c>
      <c r="C106">
        <v>2022</v>
      </c>
      <c r="D106" t="s">
        <v>1</v>
      </c>
      <c r="E106" s="2">
        <v>256.52000000000004</v>
      </c>
      <c r="F106" s="2">
        <v>33.35</v>
      </c>
    </row>
    <row r="107" spans="1:6" x14ac:dyDescent="0.25">
      <c r="A107" t="s">
        <v>8473</v>
      </c>
      <c r="B107" t="s">
        <v>8483</v>
      </c>
      <c r="C107">
        <v>2022</v>
      </c>
      <c r="D107" t="s">
        <v>1</v>
      </c>
      <c r="E107" s="2">
        <v>15.66</v>
      </c>
      <c r="F107" s="2">
        <v>2.04</v>
      </c>
    </row>
    <row r="108" spans="1:6" x14ac:dyDescent="0.25">
      <c r="A108" t="s">
        <v>8451</v>
      </c>
      <c r="B108" t="s">
        <v>8483</v>
      </c>
      <c r="C108">
        <v>2022</v>
      </c>
      <c r="D108" t="s">
        <v>1</v>
      </c>
      <c r="E108" s="2">
        <v>240.54</v>
      </c>
      <c r="F108" s="2">
        <v>31.290000000000003</v>
      </c>
    </row>
    <row r="109" spans="1:6" x14ac:dyDescent="0.25">
      <c r="A109" t="s">
        <v>8450</v>
      </c>
      <c r="B109" t="s">
        <v>8483</v>
      </c>
      <c r="C109">
        <v>2022</v>
      </c>
      <c r="D109" t="s">
        <v>1</v>
      </c>
      <c r="E109" s="2">
        <v>199.66000000000003</v>
      </c>
      <c r="F109" s="2">
        <v>25.949999999999996</v>
      </c>
    </row>
    <row r="110" spans="1:6" x14ac:dyDescent="0.25">
      <c r="A110" t="s">
        <v>8449</v>
      </c>
      <c r="B110" t="s">
        <v>8483</v>
      </c>
      <c r="C110">
        <v>2022</v>
      </c>
      <c r="D110" t="s">
        <v>1</v>
      </c>
      <c r="E110" s="2">
        <v>90.68</v>
      </c>
      <c r="F110" s="2">
        <v>11.79</v>
      </c>
    </row>
    <row r="111" spans="1:6" x14ac:dyDescent="0.25">
      <c r="A111" t="s">
        <v>8439</v>
      </c>
      <c r="B111" t="s">
        <v>8483</v>
      </c>
      <c r="C111">
        <v>2022</v>
      </c>
      <c r="D111" t="s">
        <v>1</v>
      </c>
      <c r="E111" s="2">
        <v>386.40999999999997</v>
      </c>
      <c r="F111" s="2">
        <v>50.220000000000006</v>
      </c>
    </row>
    <row r="112" spans="1:6" x14ac:dyDescent="0.25">
      <c r="A112" t="s">
        <v>8448</v>
      </c>
      <c r="B112" t="s">
        <v>8483</v>
      </c>
      <c r="C112">
        <v>2022</v>
      </c>
      <c r="D112" t="s">
        <v>1</v>
      </c>
      <c r="E112" s="2">
        <v>210.14</v>
      </c>
      <c r="F112" s="2">
        <v>27.32</v>
      </c>
    </row>
    <row r="113" spans="1:6" x14ac:dyDescent="0.25">
      <c r="A113" t="s">
        <v>8474</v>
      </c>
      <c r="B113" t="s">
        <v>8483</v>
      </c>
      <c r="C113">
        <v>2022</v>
      </c>
      <c r="D113" t="s">
        <v>1</v>
      </c>
      <c r="E113" s="2">
        <v>202.39000000000001</v>
      </c>
      <c r="F113" s="2">
        <v>26.310000000000002</v>
      </c>
    </row>
    <row r="114" spans="1:6" x14ac:dyDescent="0.25">
      <c r="A114" t="s">
        <v>8447</v>
      </c>
      <c r="B114" t="s">
        <v>8483</v>
      </c>
      <c r="C114">
        <v>2022</v>
      </c>
      <c r="D114" t="s">
        <v>1</v>
      </c>
      <c r="E114" s="2">
        <v>298.18</v>
      </c>
      <c r="F114" s="2">
        <v>38.779999999999994</v>
      </c>
    </row>
    <row r="115" spans="1:6" x14ac:dyDescent="0.25">
      <c r="A115" t="s">
        <v>8463</v>
      </c>
      <c r="B115" t="s">
        <v>8483</v>
      </c>
      <c r="C115">
        <v>2022</v>
      </c>
      <c r="D115" t="s">
        <v>1</v>
      </c>
      <c r="E115" s="2">
        <v>32.520000000000003</v>
      </c>
      <c r="F115" s="2">
        <v>4.2300000000000004</v>
      </c>
    </row>
    <row r="116" spans="1:6" x14ac:dyDescent="0.25">
      <c r="A116" t="s">
        <v>8446</v>
      </c>
      <c r="B116" t="s">
        <v>8483</v>
      </c>
      <c r="C116">
        <v>2022</v>
      </c>
      <c r="D116" t="s">
        <v>1</v>
      </c>
      <c r="E116" s="2">
        <v>28.4</v>
      </c>
      <c r="F116" s="2">
        <v>3.6900000000000004</v>
      </c>
    </row>
    <row r="117" spans="1:6" x14ac:dyDescent="0.25">
      <c r="A117" t="s">
        <v>8445</v>
      </c>
      <c r="B117" t="s">
        <v>8483</v>
      </c>
      <c r="C117">
        <v>2022</v>
      </c>
      <c r="D117" t="s">
        <v>1</v>
      </c>
      <c r="E117" s="2">
        <v>107.89</v>
      </c>
      <c r="F117" s="2">
        <v>14.02</v>
      </c>
    </row>
    <row r="118" spans="1:6" x14ac:dyDescent="0.25">
      <c r="A118" t="s">
        <v>8444</v>
      </c>
      <c r="B118" t="s">
        <v>8483</v>
      </c>
      <c r="C118">
        <v>2022</v>
      </c>
      <c r="D118" t="s">
        <v>1</v>
      </c>
      <c r="E118" s="2">
        <v>808.86</v>
      </c>
      <c r="F118" s="2">
        <v>105.17</v>
      </c>
    </row>
    <row r="119" spans="1:6" x14ac:dyDescent="0.25">
      <c r="A119" t="s">
        <v>8467</v>
      </c>
      <c r="B119" t="s">
        <v>8483</v>
      </c>
      <c r="C119">
        <v>2022</v>
      </c>
      <c r="D119" t="s">
        <v>1</v>
      </c>
      <c r="E119" s="2">
        <v>192.11999999999998</v>
      </c>
      <c r="F119" s="2">
        <v>24.990000000000002</v>
      </c>
    </row>
    <row r="120" spans="1:6" x14ac:dyDescent="0.25">
      <c r="A120" t="s">
        <v>8443</v>
      </c>
      <c r="B120" t="s">
        <v>8483</v>
      </c>
      <c r="C120">
        <v>2022</v>
      </c>
      <c r="D120" t="s">
        <v>1</v>
      </c>
      <c r="E120" s="2">
        <v>12.61</v>
      </c>
      <c r="F120" s="2">
        <v>1.64</v>
      </c>
    </row>
    <row r="121" spans="1:6" x14ac:dyDescent="0.25">
      <c r="A121" t="s">
        <v>8438</v>
      </c>
      <c r="B121" t="s">
        <v>8483</v>
      </c>
      <c r="C121">
        <v>2022</v>
      </c>
      <c r="D121" t="s">
        <v>1</v>
      </c>
      <c r="E121" s="2">
        <v>228.64000000000001</v>
      </c>
      <c r="F121" s="2">
        <v>29.720000000000002</v>
      </c>
    </row>
    <row r="122" spans="1:6" x14ac:dyDescent="0.25">
      <c r="A122" t="s">
        <v>8468</v>
      </c>
      <c r="B122" t="s">
        <v>8483</v>
      </c>
      <c r="C122">
        <v>2022</v>
      </c>
      <c r="D122" t="s">
        <v>1</v>
      </c>
      <c r="E122" s="2">
        <v>93.610000000000014</v>
      </c>
      <c r="F122" s="2">
        <v>12.16</v>
      </c>
    </row>
    <row r="123" spans="1:6" x14ac:dyDescent="0.25">
      <c r="A123" t="s">
        <v>8475</v>
      </c>
      <c r="B123" t="s">
        <v>8483</v>
      </c>
      <c r="C123">
        <v>2022</v>
      </c>
      <c r="D123" t="s">
        <v>1</v>
      </c>
      <c r="E123" s="2">
        <v>5.55</v>
      </c>
      <c r="F123" s="2">
        <v>0.72</v>
      </c>
    </row>
    <row r="124" spans="1:6" x14ac:dyDescent="0.25">
      <c r="A124" t="s">
        <v>8442</v>
      </c>
      <c r="B124" t="s">
        <v>8483</v>
      </c>
      <c r="C124">
        <v>2022</v>
      </c>
      <c r="D124" t="s">
        <v>1</v>
      </c>
      <c r="E124" s="2">
        <v>60.22</v>
      </c>
      <c r="F124" s="2">
        <v>7.82</v>
      </c>
    </row>
    <row r="125" spans="1:6" x14ac:dyDescent="0.25">
      <c r="A125" t="s">
        <v>8428</v>
      </c>
      <c r="B125" t="s">
        <v>8483</v>
      </c>
      <c r="C125">
        <v>2022</v>
      </c>
      <c r="D125" t="s">
        <v>1</v>
      </c>
      <c r="E125" s="2">
        <v>171.89999999999998</v>
      </c>
      <c r="F125" s="2">
        <v>22.35</v>
      </c>
    </row>
    <row r="126" spans="1:6" x14ac:dyDescent="0.25">
      <c r="A126" t="s">
        <v>8437</v>
      </c>
      <c r="B126" t="s">
        <v>8483</v>
      </c>
      <c r="C126">
        <v>2022</v>
      </c>
      <c r="D126" t="s">
        <v>1</v>
      </c>
      <c r="E126" s="2">
        <v>146.64999999999998</v>
      </c>
      <c r="F126" s="2">
        <v>19.059999999999999</v>
      </c>
    </row>
    <row r="127" spans="1:6" x14ac:dyDescent="0.25">
      <c r="A127" t="s">
        <v>8436</v>
      </c>
      <c r="B127" t="s">
        <v>8483</v>
      </c>
      <c r="C127">
        <v>2022</v>
      </c>
      <c r="D127" t="s">
        <v>1</v>
      </c>
      <c r="E127" s="2">
        <v>113.32</v>
      </c>
      <c r="F127" s="2">
        <v>14.739999999999998</v>
      </c>
    </row>
  </sheetData>
  <autoFilter ref="A1:F1" xr:uid="{00000000-0009-0000-0000-000009000000}"/>
  <pageMargins left="0.7" right="0.7" top="0.75" bottom="0.75" header="0.3" footer="0.3"/>
  <legacyDrawing r:id="rId1"/>
</worksheet>
</file>

<file path=xl/worksheets/sheet10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A00-000000000000}">
  <sheetPr codeName="Hoja14"/>
  <dimension ref="A1:K89"/>
  <sheetViews>
    <sheetView workbookViewId="0">
      <selection activeCell="J2" sqref="J2"/>
    </sheetView>
  </sheetViews>
  <sheetFormatPr baseColWidth="10" defaultRowHeight="15" x14ac:dyDescent="0.25"/>
  <sheetData>
    <row r="1" spans="1:11" ht="30" x14ac:dyDescent="0.25">
      <c r="A1" s="62" t="s">
        <v>8493</v>
      </c>
      <c r="B1" s="57" t="s">
        <v>8494</v>
      </c>
      <c r="C1" s="57" t="s">
        <v>8495</v>
      </c>
      <c r="D1" s="57" t="s">
        <v>8496</v>
      </c>
      <c r="E1" s="57" t="s">
        <v>8497</v>
      </c>
      <c r="F1" s="63" t="s">
        <v>8498</v>
      </c>
      <c r="G1" s="57" t="s">
        <v>8488</v>
      </c>
      <c r="H1" s="58" t="s">
        <v>8490</v>
      </c>
      <c r="I1" s="58" t="s">
        <v>14</v>
      </c>
      <c r="J1" s="59" t="s">
        <v>7734</v>
      </c>
      <c r="K1" s="59" t="s">
        <v>7734</v>
      </c>
    </row>
    <row r="2" spans="1:11" x14ac:dyDescent="0.25">
      <c r="E2">
        <v>17</v>
      </c>
      <c r="F2" t="s">
        <v>7951</v>
      </c>
      <c r="G2" t="s">
        <v>8485</v>
      </c>
      <c r="H2">
        <v>2022</v>
      </c>
      <c r="I2">
        <v>600</v>
      </c>
      <c r="J2">
        <v>69.03</v>
      </c>
    </row>
    <row r="3" spans="1:11" x14ac:dyDescent="0.25">
      <c r="E3">
        <v>591</v>
      </c>
      <c r="F3" t="s">
        <v>7946</v>
      </c>
      <c r="G3" t="s">
        <v>8485</v>
      </c>
      <c r="H3">
        <v>2022</v>
      </c>
      <c r="I3">
        <v>260</v>
      </c>
      <c r="J3">
        <v>29.91</v>
      </c>
    </row>
    <row r="4" spans="1:11" x14ac:dyDescent="0.25">
      <c r="E4">
        <v>1417</v>
      </c>
      <c r="F4" t="s">
        <v>7944</v>
      </c>
      <c r="G4" t="s">
        <v>8485</v>
      </c>
      <c r="H4">
        <v>2022</v>
      </c>
      <c r="I4">
        <v>211.99</v>
      </c>
      <c r="J4">
        <v>24.39</v>
      </c>
    </row>
    <row r="5" spans="1:11" x14ac:dyDescent="0.25">
      <c r="E5">
        <v>1432</v>
      </c>
      <c r="F5" t="s">
        <v>7959</v>
      </c>
      <c r="G5" t="s">
        <v>8485</v>
      </c>
      <c r="H5">
        <v>2022</v>
      </c>
      <c r="I5">
        <v>230.66</v>
      </c>
      <c r="J5">
        <v>26.54</v>
      </c>
    </row>
    <row r="6" spans="1:11" x14ac:dyDescent="0.25">
      <c r="E6">
        <v>1440</v>
      </c>
      <c r="F6" t="s">
        <v>7947</v>
      </c>
      <c r="G6" t="s">
        <v>8485</v>
      </c>
      <c r="H6">
        <v>2022</v>
      </c>
      <c r="I6">
        <v>211</v>
      </c>
      <c r="J6">
        <v>24.27</v>
      </c>
    </row>
    <row r="7" spans="1:11" x14ac:dyDescent="0.25">
      <c r="E7">
        <v>1457</v>
      </c>
      <c r="F7" t="s">
        <v>7963</v>
      </c>
      <c r="G7" t="s">
        <v>8485</v>
      </c>
      <c r="H7">
        <v>2022</v>
      </c>
      <c r="I7">
        <v>233.26</v>
      </c>
      <c r="J7">
        <v>26.83</v>
      </c>
    </row>
    <row r="8" spans="1:11" x14ac:dyDescent="0.25">
      <c r="E8">
        <v>1466</v>
      </c>
      <c r="F8" t="s">
        <v>7964</v>
      </c>
      <c r="G8" t="s">
        <v>8485</v>
      </c>
      <c r="H8">
        <v>2022</v>
      </c>
      <c r="I8">
        <v>216.65</v>
      </c>
      <c r="J8">
        <v>24.92</v>
      </c>
    </row>
    <row r="9" spans="1:11" x14ac:dyDescent="0.25">
      <c r="E9">
        <v>1472</v>
      </c>
      <c r="F9" t="s">
        <v>7948</v>
      </c>
      <c r="G9" t="s">
        <v>8485</v>
      </c>
      <c r="H9">
        <v>2022</v>
      </c>
      <c r="I9">
        <v>232.83</v>
      </c>
      <c r="J9">
        <v>26.79</v>
      </c>
    </row>
    <row r="10" spans="1:11" x14ac:dyDescent="0.25">
      <c r="E10">
        <v>1481</v>
      </c>
      <c r="F10" t="s">
        <v>7964</v>
      </c>
      <c r="G10" t="s">
        <v>8485</v>
      </c>
      <c r="H10">
        <v>2022</v>
      </c>
      <c r="I10">
        <v>200.16</v>
      </c>
      <c r="J10">
        <v>23.03</v>
      </c>
    </row>
    <row r="11" spans="1:11" x14ac:dyDescent="0.25">
      <c r="E11">
        <v>1486</v>
      </c>
      <c r="F11" t="s">
        <v>7950</v>
      </c>
      <c r="G11" t="s">
        <v>8485</v>
      </c>
      <c r="H11">
        <v>2022</v>
      </c>
      <c r="I11">
        <v>320.76</v>
      </c>
      <c r="J11">
        <v>36.9</v>
      </c>
    </row>
    <row r="12" spans="1:11" x14ac:dyDescent="0.25">
      <c r="E12">
        <v>1489</v>
      </c>
      <c r="F12" t="s">
        <v>7950</v>
      </c>
      <c r="G12" t="s">
        <v>8485</v>
      </c>
      <c r="H12">
        <v>2022</v>
      </c>
      <c r="I12">
        <v>1593.6</v>
      </c>
      <c r="J12">
        <v>183.34</v>
      </c>
    </row>
    <row r="13" spans="1:11" x14ac:dyDescent="0.25">
      <c r="E13">
        <v>1494</v>
      </c>
      <c r="F13" t="s">
        <v>7951</v>
      </c>
      <c r="G13" t="s">
        <v>8485</v>
      </c>
      <c r="H13">
        <v>2022</v>
      </c>
      <c r="I13">
        <v>716.26</v>
      </c>
      <c r="J13">
        <v>82.4</v>
      </c>
    </row>
    <row r="14" spans="1:11" x14ac:dyDescent="0.25">
      <c r="E14">
        <v>1496</v>
      </c>
      <c r="F14" t="s">
        <v>7965</v>
      </c>
      <c r="G14" t="s">
        <v>8485</v>
      </c>
      <c r="H14">
        <v>2022</v>
      </c>
      <c r="I14">
        <v>590.26</v>
      </c>
      <c r="J14">
        <v>67.91</v>
      </c>
    </row>
    <row r="15" spans="1:11" x14ac:dyDescent="0.25">
      <c r="E15">
        <v>1498</v>
      </c>
      <c r="F15" t="s">
        <v>7955</v>
      </c>
      <c r="G15" t="s">
        <v>8485</v>
      </c>
      <c r="H15">
        <v>2022</v>
      </c>
      <c r="I15">
        <v>361.62</v>
      </c>
      <c r="J15">
        <v>41.6</v>
      </c>
    </row>
    <row r="16" spans="1:11" x14ac:dyDescent="0.25">
      <c r="E16">
        <v>1499</v>
      </c>
      <c r="F16" t="s">
        <v>7965</v>
      </c>
      <c r="G16" t="s">
        <v>8485</v>
      </c>
      <c r="H16">
        <v>2022</v>
      </c>
      <c r="I16">
        <v>695.26</v>
      </c>
      <c r="J16">
        <v>79.989999999999995</v>
      </c>
    </row>
    <row r="17" spans="5:10" x14ac:dyDescent="0.25">
      <c r="E17">
        <v>1503</v>
      </c>
      <c r="F17" t="s">
        <v>7954</v>
      </c>
      <c r="G17" t="s">
        <v>8485</v>
      </c>
      <c r="H17">
        <v>2022</v>
      </c>
      <c r="I17">
        <v>212.26</v>
      </c>
      <c r="J17">
        <v>24.42</v>
      </c>
    </row>
    <row r="18" spans="5:10" x14ac:dyDescent="0.25">
      <c r="E18">
        <v>1504</v>
      </c>
      <c r="F18" t="s">
        <v>7954</v>
      </c>
      <c r="G18" t="s">
        <v>8485</v>
      </c>
      <c r="H18">
        <v>2022</v>
      </c>
      <c r="I18">
        <v>702.26</v>
      </c>
      <c r="J18">
        <v>80.790000000000006</v>
      </c>
    </row>
    <row r="19" spans="5:10" x14ac:dyDescent="0.25">
      <c r="E19">
        <v>1505</v>
      </c>
      <c r="F19" t="s">
        <v>7954</v>
      </c>
      <c r="G19" t="s">
        <v>8485</v>
      </c>
      <c r="H19">
        <v>2022</v>
      </c>
      <c r="I19">
        <v>756</v>
      </c>
      <c r="J19">
        <v>86.97</v>
      </c>
    </row>
    <row r="20" spans="5:10" x14ac:dyDescent="0.25">
      <c r="E20">
        <v>1510</v>
      </c>
      <c r="F20" t="s">
        <v>7955</v>
      </c>
      <c r="G20" t="s">
        <v>8485</v>
      </c>
      <c r="H20">
        <v>2022</v>
      </c>
      <c r="I20">
        <v>674.26</v>
      </c>
      <c r="J20">
        <v>77.569999999999993</v>
      </c>
    </row>
    <row r="21" spans="5:10" x14ac:dyDescent="0.25">
      <c r="E21">
        <v>1522</v>
      </c>
      <c r="F21" t="s">
        <v>7957</v>
      </c>
      <c r="G21" t="s">
        <v>8485</v>
      </c>
      <c r="H21">
        <v>2022</v>
      </c>
      <c r="I21">
        <v>296.26</v>
      </c>
      <c r="J21">
        <v>34.08</v>
      </c>
    </row>
    <row r="22" spans="5:10" x14ac:dyDescent="0.25">
      <c r="E22">
        <v>1524</v>
      </c>
      <c r="F22" t="s">
        <v>7957</v>
      </c>
      <c r="G22" t="s">
        <v>8485</v>
      </c>
      <c r="H22">
        <v>2022</v>
      </c>
      <c r="I22">
        <v>275.26</v>
      </c>
      <c r="J22">
        <v>31.67</v>
      </c>
    </row>
    <row r="23" spans="5:10" x14ac:dyDescent="0.25">
      <c r="E23">
        <v>664</v>
      </c>
      <c r="F23" t="s">
        <v>8086</v>
      </c>
      <c r="G23" t="s">
        <v>8480</v>
      </c>
      <c r="H23">
        <v>2022</v>
      </c>
      <c r="I23">
        <v>209.38</v>
      </c>
      <c r="J23">
        <v>24.09</v>
      </c>
    </row>
    <row r="24" spans="5:10" x14ac:dyDescent="0.25">
      <c r="E24">
        <v>672</v>
      </c>
      <c r="F24" t="s">
        <v>8061</v>
      </c>
      <c r="G24" t="s">
        <v>8480</v>
      </c>
      <c r="H24">
        <v>2022</v>
      </c>
      <c r="I24">
        <v>417.92</v>
      </c>
      <c r="J24">
        <v>48.08</v>
      </c>
    </row>
    <row r="25" spans="5:10" x14ac:dyDescent="0.25">
      <c r="E25">
        <v>1537</v>
      </c>
      <c r="F25" t="s">
        <v>8069</v>
      </c>
      <c r="G25" t="s">
        <v>8480</v>
      </c>
      <c r="H25">
        <v>2022</v>
      </c>
      <c r="I25">
        <v>228.26</v>
      </c>
      <c r="J25">
        <v>26.26</v>
      </c>
    </row>
    <row r="26" spans="5:10" x14ac:dyDescent="0.25">
      <c r="E26">
        <v>1542</v>
      </c>
      <c r="F26" t="s">
        <v>8065</v>
      </c>
      <c r="G26" t="s">
        <v>8480</v>
      </c>
      <c r="H26">
        <v>2022</v>
      </c>
      <c r="I26">
        <v>229.45</v>
      </c>
      <c r="J26">
        <v>26.4</v>
      </c>
    </row>
    <row r="27" spans="5:10" x14ac:dyDescent="0.25">
      <c r="E27">
        <v>1543</v>
      </c>
      <c r="F27" t="s">
        <v>8065</v>
      </c>
      <c r="G27" t="s">
        <v>8480</v>
      </c>
      <c r="H27">
        <v>2022</v>
      </c>
      <c r="I27">
        <v>266.79000000000002</v>
      </c>
      <c r="J27">
        <v>30.69</v>
      </c>
    </row>
    <row r="28" spans="5:10" x14ac:dyDescent="0.25">
      <c r="E28">
        <v>1546</v>
      </c>
      <c r="F28" t="s">
        <v>8095</v>
      </c>
      <c r="G28" t="s">
        <v>8480</v>
      </c>
      <c r="H28">
        <v>2022</v>
      </c>
      <c r="I28">
        <v>6930</v>
      </c>
      <c r="J28">
        <v>797.26</v>
      </c>
    </row>
    <row r="29" spans="5:10" x14ac:dyDescent="0.25">
      <c r="E29">
        <v>1547</v>
      </c>
      <c r="F29" t="s">
        <v>8095</v>
      </c>
      <c r="G29" t="s">
        <v>8480</v>
      </c>
      <c r="H29">
        <v>2022</v>
      </c>
      <c r="I29">
        <v>1681.92</v>
      </c>
      <c r="J29">
        <v>193.49</v>
      </c>
    </row>
    <row r="30" spans="5:10" x14ac:dyDescent="0.25">
      <c r="E30">
        <v>1548</v>
      </c>
      <c r="F30" t="s">
        <v>8095</v>
      </c>
      <c r="G30" t="s">
        <v>8480</v>
      </c>
      <c r="H30">
        <v>2022</v>
      </c>
      <c r="I30">
        <v>352.26</v>
      </c>
      <c r="J30">
        <v>40.520000000000003</v>
      </c>
    </row>
    <row r="31" spans="5:10" x14ac:dyDescent="0.25">
      <c r="E31">
        <v>1549</v>
      </c>
      <c r="F31" t="s">
        <v>8095</v>
      </c>
      <c r="G31" t="s">
        <v>8480</v>
      </c>
      <c r="H31">
        <v>2022</v>
      </c>
      <c r="I31">
        <v>265.11</v>
      </c>
      <c r="J31">
        <v>30.5</v>
      </c>
    </row>
    <row r="32" spans="5:10" x14ac:dyDescent="0.25">
      <c r="E32">
        <v>1550</v>
      </c>
      <c r="F32" t="s">
        <v>8095</v>
      </c>
      <c r="G32" t="s">
        <v>8480</v>
      </c>
      <c r="H32">
        <v>2022</v>
      </c>
      <c r="I32">
        <v>3360</v>
      </c>
      <c r="J32">
        <v>386.55</v>
      </c>
    </row>
    <row r="33" spans="5:10" x14ac:dyDescent="0.25">
      <c r="E33">
        <v>1555</v>
      </c>
      <c r="F33" t="s">
        <v>8063</v>
      </c>
      <c r="G33" t="s">
        <v>8480</v>
      </c>
      <c r="H33">
        <v>2022</v>
      </c>
      <c r="I33">
        <v>288.83999999999997</v>
      </c>
      <c r="J33">
        <v>33.229999999999997</v>
      </c>
    </row>
    <row r="34" spans="5:10" x14ac:dyDescent="0.25">
      <c r="E34">
        <v>1562</v>
      </c>
      <c r="F34" t="s">
        <v>8060</v>
      </c>
      <c r="G34" t="s">
        <v>8480</v>
      </c>
      <c r="H34">
        <v>2022</v>
      </c>
      <c r="I34">
        <v>378.9</v>
      </c>
      <c r="J34">
        <v>43.59</v>
      </c>
    </row>
    <row r="35" spans="5:10" x14ac:dyDescent="0.25">
      <c r="E35">
        <v>1563</v>
      </c>
      <c r="F35" t="s">
        <v>8060</v>
      </c>
      <c r="G35" t="s">
        <v>8480</v>
      </c>
      <c r="H35">
        <v>2022</v>
      </c>
      <c r="I35">
        <v>277.10000000000002</v>
      </c>
      <c r="J35">
        <v>31.88</v>
      </c>
    </row>
    <row r="36" spans="5:10" x14ac:dyDescent="0.25">
      <c r="E36">
        <v>32</v>
      </c>
      <c r="F36" t="s">
        <v>8238</v>
      </c>
      <c r="G36" t="s">
        <v>8481</v>
      </c>
      <c r="H36">
        <v>2022</v>
      </c>
      <c r="I36">
        <v>261.48</v>
      </c>
      <c r="J36">
        <v>30.08</v>
      </c>
    </row>
    <row r="37" spans="5:10" x14ac:dyDescent="0.25">
      <c r="E37">
        <v>33</v>
      </c>
      <c r="F37" t="s">
        <v>8236</v>
      </c>
      <c r="G37" t="s">
        <v>8481</v>
      </c>
      <c r="H37">
        <v>2022</v>
      </c>
      <c r="I37">
        <v>315.63</v>
      </c>
      <c r="J37">
        <v>36.31</v>
      </c>
    </row>
    <row r="38" spans="5:10" x14ac:dyDescent="0.25">
      <c r="E38">
        <v>42</v>
      </c>
      <c r="F38" t="s">
        <v>8150</v>
      </c>
      <c r="G38" t="s">
        <v>8481</v>
      </c>
      <c r="H38">
        <v>2022</v>
      </c>
      <c r="I38">
        <v>294</v>
      </c>
      <c r="J38">
        <v>33.82</v>
      </c>
    </row>
    <row r="39" spans="5:10" x14ac:dyDescent="0.25">
      <c r="E39">
        <v>60</v>
      </c>
      <c r="F39" t="s">
        <v>8193</v>
      </c>
      <c r="G39" t="s">
        <v>8481</v>
      </c>
      <c r="H39">
        <v>2022</v>
      </c>
      <c r="I39">
        <v>330.08</v>
      </c>
      <c r="J39">
        <v>37.97</v>
      </c>
    </row>
    <row r="40" spans="5:10" x14ac:dyDescent="0.25">
      <c r="E40">
        <v>61</v>
      </c>
      <c r="F40" t="s">
        <v>8193</v>
      </c>
      <c r="G40" t="s">
        <v>8481</v>
      </c>
      <c r="H40">
        <v>2022</v>
      </c>
      <c r="I40">
        <v>212.23</v>
      </c>
      <c r="J40">
        <v>24.42</v>
      </c>
    </row>
    <row r="41" spans="5:10" x14ac:dyDescent="0.25">
      <c r="E41">
        <v>698</v>
      </c>
      <c r="F41" t="s">
        <v>8154</v>
      </c>
      <c r="G41" t="s">
        <v>8481</v>
      </c>
      <c r="H41">
        <v>2022</v>
      </c>
      <c r="I41">
        <v>766.92</v>
      </c>
      <c r="J41">
        <v>88.23</v>
      </c>
    </row>
    <row r="42" spans="5:10" x14ac:dyDescent="0.25">
      <c r="E42">
        <v>1568</v>
      </c>
      <c r="F42" t="s">
        <v>8239</v>
      </c>
      <c r="G42" t="s">
        <v>8481</v>
      </c>
      <c r="H42">
        <v>2022</v>
      </c>
      <c r="I42">
        <v>381.06</v>
      </c>
      <c r="J42">
        <v>43.84</v>
      </c>
    </row>
    <row r="43" spans="5:10" x14ac:dyDescent="0.25">
      <c r="E43">
        <v>1569</v>
      </c>
      <c r="F43" t="s">
        <v>8239</v>
      </c>
      <c r="G43" t="s">
        <v>8481</v>
      </c>
      <c r="H43">
        <v>2022</v>
      </c>
      <c r="I43">
        <v>439.76</v>
      </c>
      <c r="J43">
        <v>50.59</v>
      </c>
    </row>
    <row r="44" spans="5:10" x14ac:dyDescent="0.25">
      <c r="E44">
        <v>1572</v>
      </c>
      <c r="F44" t="s">
        <v>8238</v>
      </c>
      <c r="G44" t="s">
        <v>8481</v>
      </c>
      <c r="H44">
        <v>2022</v>
      </c>
      <c r="I44">
        <v>216.57</v>
      </c>
      <c r="J44">
        <v>24.91</v>
      </c>
    </row>
    <row r="45" spans="5:10" x14ac:dyDescent="0.25">
      <c r="E45">
        <v>1580</v>
      </c>
      <c r="F45" t="s">
        <v>8257</v>
      </c>
      <c r="G45" t="s">
        <v>8481</v>
      </c>
      <c r="H45">
        <v>2022</v>
      </c>
      <c r="I45">
        <v>221.01</v>
      </c>
      <c r="J45">
        <v>25.43</v>
      </c>
    </row>
    <row r="46" spans="5:10" x14ac:dyDescent="0.25">
      <c r="E46">
        <v>1584</v>
      </c>
      <c r="F46" t="s">
        <v>8208</v>
      </c>
      <c r="G46" t="s">
        <v>8481</v>
      </c>
      <c r="H46">
        <v>2022</v>
      </c>
      <c r="I46">
        <v>555.22</v>
      </c>
      <c r="J46">
        <v>63.88</v>
      </c>
    </row>
    <row r="47" spans="5:10" x14ac:dyDescent="0.25">
      <c r="E47">
        <v>1587</v>
      </c>
      <c r="F47" t="s">
        <v>8193</v>
      </c>
      <c r="G47" t="s">
        <v>8481</v>
      </c>
      <c r="H47">
        <v>2022</v>
      </c>
      <c r="I47">
        <v>416.98</v>
      </c>
      <c r="J47">
        <v>47.97</v>
      </c>
    </row>
    <row r="48" spans="5:10" x14ac:dyDescent="0.25">
      <c r="E48">
        <v>1590</v>
      </c>
      <c r="F48" t="s">
        <v>8193</v>
      </c>
      <c r="G48" t="s">
        <v>8481</v>
      </c>
      <c r="H48">
        <v>2022</v>
      </c>
      <c r="I48">
        <v>1420.56</v>
      </c>
      <c r="J48">
        <v>163.43</v>
      </c>
    </row>
    <row r="49" spans="5:10" x14ac:dyDescent="0.25">
      <c r="E49">
        <v>1592</v>
      </c>
      <c r="F49" t="s">
        <v>8193</v>
      </c>
      <c r="G49" t="s">
        <v>8481</v>
      </c>
      <c r="H49">
        <v>2022</v>
      </c>
      <c r="I49">
        <v>209.62</v>
      </c>
      <c r="J49">
        <v>24.12</v>
      </c>
    </row>
    <row r="50" spans="5:10" x14ac:dyDescent="0.25">
      <c r="E50">
        <v>1593</v>
      </c>
      <c r="F50" t="s">
        <v>8180</v>
      </c>
      <c r="G50" t="s">
        <v>8481</v>
      </c>
      <c r="H50">
        <v>2022</v>
      </c>
      <c r="I50">
        <v>504.34</v>
      </c>
      <c r="J50">
        <v>58.02</v>
      </c>
    </row>
    <row r="51" spans="5:10" x14ac:dyDescent="0.25">
      <c r="E51">
        <v>1599</v>
      </c>
      <c r="F51" t="s">
        <v>8165</v>
      </c>
      <c r="G51" t="s">
        <v>8481</v>
      </c>
      <c r="H51">
        <v>2022</v>
      </c>
      <c r="I51">
        <v>234.48</v>
      </c>
      <c r="J51">
        <v>26.98</v>
      </c>
    </row>
    <row r="52" spans="5:10" x14ac:dyDescent="0.25">
      <c r="E52">
        <v>1600</v>
      </c>
      <c r="F52" t="s">
        <v>8255</v>
      </c>
      <c r="G52" t="s">
        <v>8481</v>
      </c>
      <c r="H52">
        <v>2022</v>
      </c>
      <c r="I52">
        <v>946.9</v>
      </c>
      <c r="J52">
        <v>108.93</v>
      </c>
    </row>
    <row r="53" spans="5:10" x14ac:dyDescent="0.25">
      <c r="E53">
        <v>1601</v>
      </c>
      <c r="F53" t="s">
        <v>8255</v>
      </c>
      <c r="G53" t="s">
        <v>8481</v>
      </c>
      <c r="H53">
        <v>2022</v>
      </c>
      <c r="I53">
        <v>1390.83</v>
      </c>
      <c r="J53">
        <v>160.01</v>
      </c>
    </row>
    <row r="54" spans="5:10" x14ac:dyDescent="0.25">
      <c r="E54">
        <v>1611</v>
      </c>
      <c r="F54" t="s">
        <v>8274</v>
      </c>
      <c r="G54" t="s">
        <v>8482</v>
      </c>
      <c r="H54">
        <v>2022</v>
      </c>
      <c r="I54">
        <v>383.1</v>
      </c>
      <c r="J54">
        <v>44.07</v>
      </c>
    </row>
    <row r="55" spans="5:10" x14ac:dyDescent="0.25">
      <c r="E55">
        <v>1612</v>
      </c>
      <c r="F55" t="s">
        <v>8274</v>
      </c>
      <c r="G55" t="s">
        <v>8482</v>
      </c>
      <c r="H55">
        <v>2022</v>
      </c>
      <c r="I55">
        <v>212.26</v>
      </c>
      <c r="J55">
        <v>24.42</v>
      </c>
    </row>
    <row r="56" spans="5:10" x14ac:dyDescent="0.25">
      <c r="E56">
        <v>1619</v>
      </c>
      <c r="F56" t="s">
        <v>8272</v>
      </c>
      <c r="G56" t="s">
        <v>8482</v>
      </c>
      <c r="H56">
        <v>2022</v>
      </c>
      <c r="I56">
        <v>882.26</v>
      </c>
      <c r="J56">
        <v>101.5</v>
      </c>
    </row>
    <row r="57" spans="5:10" x14ac:dyDescent="0.25">
      <c r="E57">
        <v>1624</v>
      </c>
      <c r="F57" t="s">
        <v>8269</v>
      </c>
      <c r="G57" t="s">
        <v>8482</v>
      </c>
      <c r="H57">
        <v>2022</v>
      </c>
      <c r="I57">
        <v>416.98</v>
      </c>
      <c r="J57">
        <v>47.97</v>
      </c>
    </row>
    <row r="58" spans="5:10" x14ac:dyDescent="0.25">
      <c r="E58">
        <v>1625</v>
      </c>
      <c r="F58" t="s">
        <v>8268</v>
      </c>
      <c r="G58" t="s">
        <v>8482</v>
      </c>
      <c r="H58">
        <v>2022</v>
      </c>
      <c r="I58">
        <v>416.98</v>
      </c>
      <c r="J58">
        <v>47.97</v>
      </c>
    </row>
    <row r="59" spans="5:10" x14ac:dyDescent="0.25">
      <c r="E59">
        <v>1626</v>
      </c>
      <c r="F59" t="s">
        <v>8268</v>
      </c>
      <c r="G59" t="s">
        <v>8482</v>
      </c>
      <c r="H59">
        <v>2022</v>
      </c>
      <c r="I59">
        <v>714.58</v>
      </c>
      <c r="J59">
        <v>82.21</v>
      </c>
    </row>
    <row r="60" spans="5:10" x14ac:dyDescent="0.25">
      <c r="E60">
        <v>1629</v>
      </c>
      <c r="F60" t="s">
        <v>8267</v>
      </c>
      <c r="G60" t="s">
        <v>8482</v>
      </c>
      <c r="H60">
        <v>2022</v>
      </c>
      <c r="I60">
        <v>252.62</v>
      </c>
      <c r="J60">
        <v>29.06</v>
      </c>
    </row>
    <row r="61" spans="5:10" x14ac:dyDescent="0.25">
      <c r="E61">
        <v>1631</v>
      </c>
      <c r="F61" t="s">
        <v>8267</v>
      </c>
      <c r="G61" t="s">
        <v>8482</v>
      </c>
      <c r="H61">
        <v>2022</v>
      </c>
      <c r="I61">
        <v>464.5</v>
      </c>
      <c r="J61">
        <v>53.44</v>
      </c>
    </row>
    <row r="62" spans="5:10" x14ac:dyDescent="0.25">
      <c r="E62">
        <v>1635</v>
      </c>
      <c r="F62" t="s">
        <v>8263</v>
      </c>
      <c r="G62" t="s">
        <v>8482</v>
      </c>
      <c r="H62">
        <v>2022</v>
      </c>
      <c r="I62">
        <v>255.7</v>
      </c>
      <c r="J62">
        <v>29.42</v>
      </c>
    </row>
    <row r="63" spans="5:10" x14ac:dyDescent="0.25">
      <c r="E63">
        <v>1639</v>
      </c>
      <c r="F63" t="s">
        <v>8264</v>
      </c>
      <c r="G63" t="s">
        <v>8482</v>
      </c>
      <c r="H63">
        <v>2022</v>
      </c>
      <c r="I63">
        <v>414.72</v>
      </c>
      <c r="J63">
        <v>47.71</v>
      </c>
    </row>
    <row r="64" spans="5:10" x14ac:dyDescent="0.25">
      <c r="E64">
        <v>1640</v>
      </c>
      <c r="F64" t="s">
        <v>8264</v>
      </c>
      <c r="G64" t="s">
        <v>8482</v>
      </c>
      <c r="H64">
        <v>2022</v>
      </c>
      <c r="I64">
        <v>232.66</v>
      </c>
      <c r="J64">
        <v>26.77</v>
      </c>
    </row>
    <row r="65" spans="5:10" x14ac:dyDescent="0.25">
      <c r="E65">
        <v>877</v>
      </c>
      <c r="F65" t="s">
        <v>8397</v>
      </c>
      <c r="G65" t="s">
        <v>8484</v>
      </c>
      <c r="H65">
        <v>2022</v>
      </c>
      <c r="I65">
        <v>2743.24</v>
      </c>
      <c r="J65">
        <v>315.58999999999997</v>
      </c>
    </row>
    <row r="66" spans="5:10" x14ac:dyDescent="0.25">
      <c r="E66">
        <v>1644</v>
      </c>
      <c r="F66" t="s">
        <v>8390</v>
      </c>
      <c r="G66" t="s">
        <v>8484</v>
      </c>
      <c r="H66">
        <v>2022</v>
      </c>
      <c r="I66">
        <v>370.9</v>
      </c>
      <c r="J66">
        <v>42.67</v>
      </c>
    </row>
    <row r="67" spans="5:10" x14ac:dyDescent="0.25">
      <c r="E67">
        <v>1649</v>
      </c>
      <c r="F67" t="s">
        <v>8384</v>
      </c>
      <c r="G67" t="s">
        <v>8484</v>
      </c>
      <c r="H67">
        <v>2022</v>
      </c>
      <c r="I67">
        <v>648.41</v>
      </c>
      <c r="J67">
        <v>74.599999999999994</v>
      </c>
    </row>
    <row r="68" spans="5:10" x14ac:dyDescent="0.25">
      <c r="E68">
        <v>1655</v>
      </c>
      <c r="F68" t="s">
        <v>8375</v>
      </c>
      <c r="G68" t="s">
        <v>8484</v>
      </c>
      <c r="H68">
        <v>2022</v>
      </c>
      <c r="I68">
        <v>429.97</v>
      </c>
      <c r="J68">
        <v>49.47</v>
      </c>
    </row>
    <row r="69" spans="5:10" x14ac:dyDescent="0.25">
      <c r="E69">
        <v>1661</v>
      </c>
      <c r="F69" t="s">
        <v>8372</v>
      </c>
      <c r="G69" t="s">
        <v>8484</v>
      </c>
      <c r="H69">
        <v>2022</v>
      </c>
      <c r="I69">
        <v>517.13</v>
      </c>
      <c r="J69">
        <v>59.49</v>
      </c>
    </row>
    <row r="70" spans="5:10" x14ac:dyDescent="0.25">
      <c r="E70">
        <v>1663</v>
      </c>
      <c r="F70" t="s">
        <v>8372</v>
      </c>
      <c r="G70" t="s">
        <v>8484</v>
      </c>
      <c r="H70">
        <v>2022</v>
      </c>
      <c r="I70">
        <v>1003.2</v>
      </c>
      <c r="J70">
        <v>115.41</v>
      </c>
    </row>
    <row r="71" spans="5:10" x14ac:dyDescent="0.25">
      <c r="E71">
        <v>1666</v>
      </c>
      <c r="F71" t="s">
        <v>8367</v>
      </c>
      <c r="G71" t="s">
        <v>8484</v>
      </c>
      <c r="H71">
        <v>2022</v>
      </c>
      <c r="I71">
        <v>276.48</v>
      </c>
      <c r="J71">
        <v>31.81</v>
      </c>
    </row>
    <row r="72" spans="5:10" x14ac:dyDescent="0.25">
      <c r="E72">
        <v>1672</v>
      </c>
      <c r="F72" t="s">
        <v>8363</v>
      </c>
      <c r="G72" t="s">
        <v>8484</v>
      </c>
      <c r="H72">
        <v>2022</v>
      </c>
      <c r="I72">
        <v>232.66</v>
      </c>
      <c r="J72">
        <v>26.77</v>
      </c>
    </row>
    <row r="73" spans="5:10" x14ac:dyDescent="0.25">
      <c r="E73">
        <v>1675</v>
      </c>
      <c r="F73" t="s">
        <v>8354</v>
      </c>
      <c r="G73" t="s">
        <v>8484</v>
      </c>
      <c r="H73">
        <v>2022</v>
      </c>
      <c r="I73">
        <v>738.26</v>
      </c>
      <c r="J73">
        <v>84.93</v>
      </c>
    </row>
    <row r="74" spans="5:10" x14ac:dyDescent="0.25">
      <c r="E74">
        <v>1676</v>
      </c>
      <c r="F74" t="s">
        <v>8345</v>
      </c>
      <c r="G74" t="s">
        <v>8484</v>
      </c>
      <c r="H74">
        <v>2022</v>
      </c>
      <c r="I74">
        <v>624.34</v>
      </c>
      <c r="J74">
        <v>71.83</v>
      </c>
    </row>
    <row r="75" spans="5:10" x14ac:dyDescent="0.25">
      <c r="E75">
        <v>1679</v>
      </c>
      <c r="F75" t="s">
        <v>8339</v>
      </c>
      <c r="G75" t="s">
        <v>8484</v>
      </c>
      <c r="H75">
        <v>2022</v>
      </c>
      <c r="I75">
        <v>264.91000000000003</v>
      </c>
      <c r="J75">
        <v>30.48</v>
      </c>
    </row>
    <row r="76" spans="5:10" x14ac:dyDescent="0.25">
      <c r="E76">
        <v>157</v>
      </c>
      <c r="F76" t="s">
        <v>8450</v>
      </c>
      <c r="G76" t="s">
        <v>8483</v>
      </c>
      <c r="H76">
        <v>2022</v>
      </c>
      <c r="I76">
        <v>333.71</v>
      </c>
      <c r="J76">
        <v>38.39</v>
      </c>
    </row>
    <row r="77" spans="5:10" x14ac:dyDescent="0.25">
      <c r="E77">
        <v>933</v>
      </c>
      <c r="F77" t="s">
        <v>8468</v>
      </c>
      <c r="G77" t="s">
        <v>8483</v>
      </c>
      <c r="H77">
        <v>2022</v>
      </c>
      <c r="I77">
        <v>490</v>
      </c>
      <c r="J77">
        <v>56.37</v>
      </c>
    </row>
    <row r="78" spans="5:10" x14ac:dyDescent="0.25">
      <c r="E78">
        <v>1680</v>
      </c>
      <c r="F78" t="s">
        <v>8440</v>
      </c>
      <c r="G78" t="s">
        <v>8483</v>
      </c>
      <c r="H78">
        <v>2022</v>
      </c>
      <c r="I78">
        <v>416.98</v>
      </c>
      <c r="J78">
        <v>47.97</v>
      </c>
    </row>
    <row r="79" spans="5:10" x14ac:dyDescent="0.25">
      <c r="E79">
        <v>1688</v>
      </c>
      <c r="F79" t="s">
        <v>8451</v>
      </c>
      <c r="G79" t="s">
        <v>8483</v>
      </c>
      <c r="H79">
        <v>2022</v>
      </c>
      <c r="I79">
        <v>247.11</v>
      </c>
      <c r="J79">
        <v>28.43</v>
      </c>
    </row>
    <row r="80" spans="5:10" x14ac:dyDescent="0.25">
      <c r="E80">
        <v>1690</v>
      </c>
      <c r="F80" t="s">
        <v>8449</v>
      </c>
      <c r="G80" t="s">
        <v>8483</v>
      </c>
      <c r="H80">
        <v>2022</v>
      </c>
      <c r="I80">
        <v>323.7</v>
      </c>
      <c r="J80">
        <v>37.24</v>
      </c>
    </row>
    <row r="81" spans="5:10" x14ac:dyDescent="0.25">
      <c r="E81">
        <v>1691</v>
      </c>
      <c r="F81" t="s">
        <v>8449</v>
      </c>
      <c r="G81" t="s">
        <v>8483</v>
      </c>
      <c r="H81">
        <v>2022</v>
      </c>
      <c r="I81">
        <v>416.98</v>
      </c>
      <c r="J81">
        <v>47.97</v>
      </c>
    </row>
    <row r="82" spans="5:10" x14ac:dyDescent="0.25">
      <c r="E82">
        <v>1694</v>
      </c>
      <c r="F82" t="s">
        <v>8448</v>
      </c>
      <c r="G82" t="s">
        <v>8483</v>
      </c>
      <c r="H82">
        <v>2022</v>
      </c>
      <c r="I82">
        <v>501.14</v>
      </c>
      <c r="J82">
        <v>57.65</v>
      </c>
    </row>
    <row r="83" spans="5:10" x14ac:dyDescent="0.25">
      <c r="E83">
        <v>1697</v>
      </c>
      <c r="F83" t="s">
        <v>8447</v>
      </c>
      <c r="G83" t="s">
        <v>8483</v>
      </c>
      <c r="H83">
        <v>2022</v>
      </c>
      <c r="I83">
        <v>3002.4</v>
      </c>
      <c r="J83">
        <v>345.41</v>
      </c>
    </row>
    <row r="84" spans="5:10" x14ac:dyDescent="0.25">
      <c r="E84">
        <v>1705</v>
      </c>
      <c r="F84" t="s">
        <v>8444</v>
      </c>
      <c r="G84" t="s">
        <v>8483</v>
      </c>
      <c r="H84">
        <v>2022</v>
      </c>
      <c r="I84">
        <v>397.76</v>
      </c>
      <c r="J84">
        <v>45.76</v>
      </c>
    </row>
    <row r="85" spans="5:10" x14ac:dyDescent="0.25">
      <c r="E85">
        <v>1707</v>
      </c>
      <c r="F85" t="s">
        <v>8444</v>
      </c>
      <c r="G85" t="s">
        <v>8483</v>
      </c>
      <c r="H85">
        <v>2022</v>
      </c>
      <c r="I85">
        <v>229.28</v>
      </c>
      <c r="J85">
        <v>26.38</v>
      </c>
    </row>
    <row r="86" spans="5:10" x14ac:dyDescent="0.25">
      <c r="E86">
        <v>1709</v>
      </c>
      <c r="F86" t="s">
        <v>8443</v>
      </c>
      <c r="G86" t="s">
        <v>8483</v>
      </c>
      <c r="H86">
        <v>2022</v>
      </c>
      <c r="I86">
        <v>209.62</v>
      </c>
      <c r="J86">
        <v>24.12</v>
      </c>
    </row>
    <row r="87" spans="5:10" x14ac:dyDescent="0.25">
      <c r="E87">
        <v>1710</v>
      </c>
      <c r="F87" t="s">
        <v>8442</v>
      </c>
      <c r="G87" t="s">
        <v>8483</v>
      </c>
      <c r="H87">
        <v>2022</v>
      </c>
      <c r="I87">
        <v>1145.2</v>
      </c>
      <c r="J87">
        <v>131.75</v>
      </c>
    </row>
    <row r="88" spans="5:10" x14ac:dyDescent="0.25">
      <c r="E88">
        <v>1712</v>
      </c>
      <c r="F88" t="s">
        <v>8428</v>
      </c>
      <c r="G88" t="s">
        <v>8483</v>
      </c>
      <c r="H88">
        <v>2022</v>
      </c>
      <c r="I88">
        <v>624.34</v>
      </c>
      <c r="J88">
        <v>71.83</v>
      </c>
    </row>
    <row r="89" spans="5:10" x14ac:dyDescent="0.25">
      <c r="E89">
        <v>1713</v>
      </c>
      <c r="F89" t="s">
        <v>8436</v>
      </c>
      <c r="G89" t="s">
        <v>8483</v>
      </c>
      <c r="H89">
        <v>2022</v>
      </c>
      <c r="I89">
        <v>363.82</v>
      </c>
      <c r="J89">
        <v>41.85</v>
      </c>
    </row>
  </sheetData>
  <autoFilter ref="A1:K89" xr:uid="{00000000-0009-0000-0000-00000A000000}"/>
  <pageMargins left="0.7" right="0.7" top="0.75" bottom="0.75" header="0.3" footer="0.3"/>
  <legacyDrawing r:id="rId1"/>
</worksheet>
</file>

<file path=xl/worksheets/sheet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B00-000000000000}">
  <sheetPr codeName="Hoja15"/>
  <dimension ref="B2:F652"/>
  <sheetViews>
    <sheetView workbookViewId="0">
      <selection activeCell="C34" sqref="C34"/>
    </sheetView>
  </sheetViews>
  <sheetFormatPr baseColWidth="10" defaultRowHeight="15" x14ac:dyDescent="0.25"/>
  <cols>
    <col min="2" max="2" width="20.85546875" bestFit="1" customWidth="1"/>
    <col min="3" max="3" width="14" bestFit="1" customWidth="1"/>
    <col min="4" max="5" width="18.42578125" style="2" bestFit="1" customWidth="1"/>
    <col min="6" max="6" width="18.42578125" bestFit="1" customWidth="1"/>
  </cols>
  <sheetData>
    <row r="2" spans="2:6" x14ac:dyDescent="0.25">
      <c r="B2" s="20" t="s">
        <v>17</v>
      </c>
      <c r="C2" t="s">
        <v>8324</v>
      </c>
    </row>
    <row r="4" spans="2:6" x14ac:dyDescent="0.25">
      <c r="B4" s="20" t="s">
        <v>8492</v>
      </c>
      <c r="D4"/>
      <c r="E4"/>
    </row>
    <row r="5" spans="2:6" x14ac:dyDescent="0.25">
      <c r="B5" s="20" t="s">
        <v>2</v>
      </c>
      <c r="C5" t="s">
        <v>7716</v>
      </c>
      <c r="D5"/>
      <c r="E5" s="126"/>
    </row>
    <row r="6" spans="2:6" x14ac:dyDescent="0.25">
      <c r="B6" t="s">
        <v>9681</v>
      </c>
      <c r="C6" s="15">
        <v>3508.9299999999994</v>
      </c>
      <c r="D6" s="2" t="s">
        <v>9657</v>
      </c>
      <c r="E6" s="15"/>
      <c r="F6" s="15"/>
    </row>
    <row r="7" spans="2:6" x14ac:dyDescent="0.25">
      <c r="B7" t="s">
        <v>9680</v>
      </c>
      <c r="C7" s="15">
        <v>5079.2199999999993</v>
      </c>
      <c r="D7" s="2" t="s">
        <v>9657</v>
      </c>
      <c r="E7" s="15"/>
      <c r="F7" s="15"/>
    </row>
    <row r="8" spans="2:6" x14ac:dyDescent="0.25">
      <c r="B8" t="s">
        <v>9682</v>
      </c>
      <c r="C8" s="15">
        <v>520.29999999999995</v>
      </c>
      <c r="D8" s="2" t="s">
        <v>9657</v>
      </c>
      <c r="E8" s="15"/>
      <c r="F8" s="15"/>
    </row>
    <row r="9" spans="2:6" x14ac:dyDescent="0.25">
      <c r="B9" t="s">
        <v>9683</v>
      </c>
      <c r="C9" s="15">
        <v>9281.7900000000009</v>
      </c>
      <c r="D9" s="2" t="s">
        <v>9657</v>
      </c>
      <c r="E9" s="15"/>
      <c r="F9" s="15"/>
    </row>
    <row r="10" spans="2:6" x14ac:dyDescent="0.25">
      <c r="B10" t="s">
        <v>9684</v>
      </c>
      <c r="C10" s="15">
        <v>4860.42</v>
      </c>
      <c r="D10" s="2" t="s">
        <v>9657</v>
      </c>
      <c r="E10" s="15"/>
      <c r="F10" s="15"/>
    </row>
    <row r="11" spans="2:6" x14ac:dyDescent="0.25">
      <c r="B11" t="s">
        <v>9685</v>
      </c>
      <c r="C11" s="15">
        <v>5551.8000000000011</v>
      </c>
      <c r="D11" s="2" t="s">
        <v>9657</v>
      </c>
      <c r="E11" s="15"/>
      <c r="F11" s="15"/>
    </row>
    <row r="12" spans="2:6" x14ac:dyDescent="0.25">
      <c r="B12" t="s">
        <v>9686</v>
      </c>
      <c r="C12" s="15">
        <v>2908.23</v>
      </c>
      <c r="D12" s="2" t="s">
        <v>9657</v>
      </c>
      <c r="E12" s="15"/>
      <c r="F12" s="15"/>
    </row>
    <row r="13" spans="2:6" x14ac:dyDescent="0.25">
      <c r="B13" t="s">
        <v>9687</v>
      </c>
      <c r="C13" s="15">
        <v>5232.6500000000005</v>
      </c>
      <c r="D13" s="2" t="s">
        <v>9657</v>
      </c>
      <c r="E13" s="15"/>
      <c r="F13" s="15"/>
    </row>
    <row r="14" spans="2:6" x14ac:dyDescent="0.25">
      <c r="B14" t="s">
        <v>9688</v>
      </c>
      <c r="C14" s="15">
        <v>2385.66</v>
      </c>
      <c r="D14" s="2" t="s">
        <v>9657</v>
      </c>
      <c r="E14" s="15"/>
      <c r="F14" s="15"/>
    </row>
    <row r="15" spans="2:6" x14ac:dyDescent="0.25">
      <c r="B15" t="s">
        <v>9689</v>
      </c>
      <c r="C15" s="15">
        <v>5633.48</v>
      </c>
      <c r="D15" s="2" t="s">
        <v>9657</v>
      </c>
      <c r="E15" s="15"/>
      <c r="F15" s="15"/>
    </row>
    <row r="16" spans="2:6" x14ac:dyDescent="0.25">
      <c r="B16" t="s">
        <v>9690</v>
      </c>
      <c r="C16" s="15">
        <v>5269.3499999999995</v>
      </c>
      <c r="D16" s="2" t="s">
        <v>9657</v>
      </c>
      <c r="E16" s="15"/>
      <c r="F16" s="15"/>
    </row>
    <row r="17" spans="2:6" x14ac:dyDescent="0.25">
      <c r="B17" t="s">
        <v>9691</v>
      </c>
      <c r="C17" s="15">
        <v>2917.5899999999997</v>
      </c>
      <c r="D17" s="2" t="s">
        <v>9657</v>
      </c>
      <c r="E17" s="15"/>
      <c r="F17" s="15"/>
    </row>
    <row r="18" spans="2:6" x14ac:dyDescent="0.25">
      <c r="B18" t="s">
        <v>9692</v>
      </c>
      <c r="C18" s="15">
        <v>1502.38</v>
      </c>
      <c r="D18" s="2" t="s">
        <v>9657</v>
      </c>
      <c r="E18" s="15"/>
      <c r="F18" s="15"/>
    </row>
    <row r="19" spans="2:6" x14ac:dyDescent="0.25">
      <c r="B19" t="s">
        <v>9693</v>
      </c>
      <c r="C19" s="15">
        <v>2378.63</v>
      </c>
      <c r="D19" s="2" t="s">
        <v>9657</v>
      </c>
      <c r="E19" s="15"/>
      <c r="F19" s="15"/>
    </row>
    <row r="20" spans="2:6" x14ac:dyDescent="0.25">
      <c r="B20" t="s">
        <v>9694</v>
      </c>
      <c r="C20" s="15">
        <v>2783.18</v>
      </c>
      <c r="D20" s="2" t="s">
        <v>9657</v>
      </c>
      <c r="E20" s="15"/>
      <c r="F20" s="15"/>
    </row>
    <row r="21" spans="2:6" x14ac:dyDescent="0.25">
      <c r="B21" t="s">
        <v>9695</v>
      </c>
      <c r="C21" s="15">
        <v>5339.7099999999991</v>
      </c>
      <c r="D21" s="2" t="s">
        <v>9657</v>
      </c>
      <c r="E21" s="15"/>
      <c r="F21" s="15"/>
    </row>
    <row r="22" spans="2:6" x14ac:dyDescent="0.25">
      <c r="B22" t="s">
        <v>9696</v>
      </c>
      <c r="C22" s="15">
        <v>3966.2500000000005</v>
      </c>
      <c r="D22" s="2" t="s">
        <v>9657</v>
      </c>
      <c r="E22" s="15"/>
      <c r="F22" s="15"/>
    </row>
    <row r="23" spans="2:6" x14ac:dyDescent="0.25">
      <c r="B23" t="s">
        <v>9697</v>
      </c>
      <c r="C23" s="15">
        <v>4446.68</v>
      </c>
      <c r="D23" s="2" t="s">
        <v>9657</v>
      </c>
      <c r="E23" s="15"/>
      <c r="F23" s="15"/>
    </row>
    <row r="24" spans="2:6" x14ac:dyDescent="0.25">
      <c r="B24" t="s">
        <v>9698</v>
      </c>
      <c r="C24" s="15">
        <v>2194.4900000000002</v>
      </c>
      <c r="D24" s="2" t="s">
        <v>9657</v>
      </c>
      <c r="E24" s="15"/>
      <c r="F24" s="15"/>
    </row>
    <row r="25" spans="2:6" x14ac:dyDescent="0.25">
      <c r="B25" t="s">
        <v>9699</v>
      </c>
      <c r="C25" s="15">
        <v>5389.9000000000005</v>
      </c>
      <c r="D25" s="2" t="s">
        <v>9657</v>
      </c>
      <c r="E25" s="15"/>
      <c r="F25" s="15"/>
    </row>
    <row r="26" spans="2:6" x14ac:dyDescent="0.25">
      <c r="B26" t="s">
        <v>9700</v>
      </c>
      <c r="C26" s="15">
        <v>2634.96</v>
      </c>
      <c r="D26" s="2" t="s">
        <v>9657</v>
      </c>
      <c r="E26" s="15"/>
      <c r="F26" s="15"/>
    </row>
    <row r="27" spans="2:6" x14ac:dyDescent="0.25">
      <c r="B27" t="s">
        <v>9701</v>
      </c>
      <c r="C27" s="15">
        <v>8689.4500000000007</v>
      </c>
      <c r="D27" s="2" t="s">
        <v>9657</v>
      </c>
      <c r="E27" s="15"/>
      <c r="F27" s="15"/>
    </row>
    <row r="28" spans="2:6" x14ac:dyDescent="0.25">
      <c r="B28" t="s">
        <v>9702</v>
      </c>
      <c r="C28" s="15">
        <v>7607.64</v>
      </c>
      <c r="D28" s="2" t="s">
        <v>9657</v>
      </c>
      <c r="E28" s="15"/>
      <c r="F28" s="15"/>
    </row>
    <row r="29" spans="2:6" x14ac:dyDescent="0.25">
      <c r="B29" t="s">
        <v>9703</v>
      </c>
      <c r="C29" s="15">
        <v>1796.35</v>
      </c>
      <c r="D29" s="2" t="s">
        <v>9657</v>
      </c>
      <c r="E29" s="15"/>
      <c r="F29" s="15"/>
    </row>
    <row r="30" spans="2:6" x14ac:dyDescent="0.25">
      <c r="B30" t="s">
        <v>7866</v>
      </c>
      <c r="C30" s="15">
        <v>101879.04000000001</v>
      </c>
      <c r="D30" s="2" t="s">
        <v>9657</v>
      </c>
      <c r="E30" s="15"/>
      <c r="F30" s="15"/>
    </row>
    <row r="31" spans="2:6" x14ac:dyDescent="0.25">
      <c r="D31" s="2" t="s">
        <v>9657</v>
      </c>
      <c r="E31" s="15"/>
    </row>
    <row r="32" spans="2:6" x14ac:dyDescent="0.25">
      <c r="E32" s="15"/>
    </row>
    <row r="33" spans="3:5" x14ac:dyDescent="0.25">
      <c r="D33"/>
      <c r="E33"/>
    </row>
    <row r="34" spans="3:5" x14ac:dyDescent="0.25">
      <c r="C34" s="2">
        <f>GETPIVOTDATA("V GRAVADAS",$B$4)/1.13</f>
        <v>90158.442477876117</v>
      </c>
      <c r="D34"/>
      <c r="E34"/>
    </row>
    <row r="35" spans="3:5" x14ac:dyDescent="0.25">
      <c r="C35" s="2">
        <f>+C34*0.13</f>
        <v>11720.597522123895</v>
      </c>
      <c r="D35"/>
      <c r="E35"/>
    </row>
    <row r="36" spans="3:5" x14ac:dyDescent="0.25">
      <c r="D36"/>
      <c r="E36"/>
    </row>
    <row r="37" spans="3:5" x14ac:dyDescent="0.25">
      <c r="D37"/>
      <c r="E37"/>
    </row>
    <row r="38" spans="3:5" x14ac:dyDescent="0.25">
      <c r="D38"/>
      <c r="E38"/>
    </row>
    <row r="39" spans="3:5" x14ac:dyDescent="0.25">
      <c r="D39"/>
      <c r="E39"/>
    </row>
    <row r="40" spans="3:5" x14ac:dyDescent="0.25">
      <c r="D40"/>
      <c r="E40"/>
    </row>
    <row r="41" spans="3:5" x14ac:dyDescent="0.25">
      <c r="D41"/>
      <c r="E41"/>
    </row>
    <row r="42" spans="3:5" x14ac:dyDescent="0.25">
      <c r="D42"/>
      <c r="E42"/>
    </row>
    <row r="43" spans="3:5" x14ac:dyDescent="0.25">
      <c r="D43"/>
      <c r="E43"/>
    </row>
    <row r="44" spans="3:5" x14ac:dyDescent="0.25">
      <c r="D44"/>
      <c r="E44"/>
    </row>
    <row r="45" spans="3:5" x14ac:dyDescent="0.25">
      <c r="D45"/>
      <c r="E45"/>
    </row>
    <row r="46" spans="3:5" x14ac:dyDescent="0.25">
      <c r="D46"/>
      <c r="E46"/>
    </row>
    <row r="47" spans="3:5" x14ac:dyDescent="0.25">
      <c r="D47"/>
      <c r="E47"/>
    </row>
    <row r="48" spans="3:5" x14ac:dyDescent="0.25">
      <c r="D48"/>
      <c r="E48"/>
    </row>
    <row r="49" spans="4:5" x14ac:dyDescent="0.25">
      <c r="D49"/>
      <c r="E49"/>
    </row>
    <row r="50" spans="4:5" x14ac:dyDescent="0.25">
      <c r="D50"/>
      <c r="E50"/>
    </row>
    <row r="51" spans="4:5" x14ac:dyDescent="0.25">
      <c r="D51"/>
      <c r="E51"/>
    </row>
    <row r="52" spans="4:5" x14ac:dyDescent="0.25">
      <c r="D52"/>
      <c r="E52"/>
    </row>
    <row r="53" spans="4:5" x14ac:dyDescent="0.25">
      <c r="D53"/>
      <c r="E53"/>
    </row>
    <row r="54" spans="4:5" x14ac:dyDescent="0.25">
      <c r="D54"/>
      <c r="E54"/>
    </row>
    <row r="55" spans="4:5" x14ac:dyDescent="0.25">
      <c r="D55"/>
      <c r="E55"/>
    </row>
    <row r="56" spans="4:5" x14ac:dyDescent="0.25">
      <c r="D56"/>
      <c r="E56"/>
    </row>
    <row r="57" spans="4:5" x14ac:dyDescent="0.25">
      <c r="D57"/>
      <c r="E57"/>
    </row>
    <row r="58" spans="4:5" x14ac:dyDescent="0.25">
      <c r="D58"/>
      <c r="E58"/>
    </row>
    <row r="59" spans="4:5" x14ac:dyDescent="0.25">
      <c r="D59"/>
      <c r="E59"/>
    </row>
    <row r="60" spans="4:5" x14ac:dyDescent="0.25">
      <c r="D60"/>
      <c r="E60"/>
    </row>
    <row r="61" spans="4:5" x14ac:dyDescent="0.25">
      <c r="D61"/>
      <c r="E61"/>
    </row>
    <row r="62" spans="4:5" x14ac:dyDescent="0.25">
      <c r="D62"/>
      <c r="E62"/>
    </row>
    <row r="63" spans="4:5" x14ac:dyDescent="0.25">
      <c r="D63"/>
      <c r="E63"/>
    </row>
    <row r="64" spans="4:5" x14ac:dyDescent="0.25">
      <c r="D64"/>
      <c r="E64"/>
    </row>
    <row r="65" spans="4:5" x14ac:dyDescent="0.25">
      <c r="D65"/>
      <c r="E65"/>
    </row>
    <row r="66" spans="4:5" x14ac:dyDescent="0.25">
      <c r="D66"/>
      <c r="E66"/>
    </row>
    <row r="67" spans="4:5" x14ac:dyDescent="0.25">
      <c r="D67"/>
      <c r="E67"/>
    </row>
    <row r="68" spans="4:5" x14ac:dyDescent="0.25">
      <c r="D68"/>
      <c r="E68"/>
    </row>
    <row r="69" spans="4:5" x14ac:dyDescent="0.25">
      <c r="D69"/>
      <c r="E69"/>
    </row>
    <row r="70" spans="4:5" x14ac:dyDescent="0.25">
      <c r="D70"/>
      <c r="E70"/>
    </row>
    <row r="71" spans="4:5" x14ac:dyDescent="0.25">
      <c r="D71"/>
      <c r="E71"/>
    </row>
    <row r="72" spans="4:5" x14ac:dyDescent="0.25">
      <c r="D72"/>
      <c r="E72"/>
    </row>
    <row r="73" spans="4:5" x14ac:dyDescent="0.25">
      <c r="D73"/>
      <c r="E73"/>
    </row>
    <row r="74" spans="4:5" x14ac:dyDescent="0.25">
      <c r="D74"/>
      <c r="E74"/>
    </row>
    <row r="75" spans="4:5" x14ac:dyDescent="0.25">
      <c r="D75"/>
      <c r="E75"/>
    </row>
    <row r="76" spans="4:5" x14ac:dyDescent="0.25">
      <c r="D76"/>
      <c r="E76"/>
    </row>
    <row r="77" spans="4:5" x14ac:dyDescent="0.25">
      <c r="D77"/>
      <c r="E77"/>
    </row>
    <row r="78" spans="4:5" x14ac:dyDescent="0.25">
      <c r="D78"/>
      <c r="E78"/>
    </row>
    <row r="79" spans="4:5" x14ac:dyDescent="0.25">
      <c r="D79"/>
      <c r="E79"/>
    </row>
    <row r="80" spans="4:5" x14ac:dyDescent="0.25">
      <c r="D80"/>
      <c r="E80"/>
    </row>
    <row r="81" spans="4:5" x14ac:dyDescent="0.25">
      <c r="D81"/>
      <c r="E81"/>
    </row>
    <row r="82" spans="4:5" x14ac:dyDescent="0.25">
      <c r="D82"/>
      <c r="E82"/>
    </row>
    <row r="83" spans="4:5" x14ac:dyDescent="0.25">
      <c r="D83"/>
      <c r="E83"/>
    </row>
    <row r="84" spans="4:5" x14ac:dyDescent="0.25">
      <c r="D84"/>
      <c r="E84"/>
    </row>
    <row r="85" spans="4:5" x14ac:dyDescent="0.25">
      <c r="D85"/>
      <c r="E85"/>
    </row>
    <row r="86" spans="4:5" x14ac:dyDescent="0.25">
      <c r="D86"/>
      <c r="E86"/>
    </row>
    <row r="87" spans="4:5" x14ac:dyDescent="0.25">
      <c r="D87"/>
      <c r="E87"/>
    </row>
    <row r="88" spans="4:5" x14ac:dyDescent="0.25">
      <c r="D88"/>
      <c r="E88"/>
    </row>
    <row r="89" spans="4:5" x14ac:dyDescent="0.25">
      <c r="D89"/>
      <c r="E89"/>
    </row>
    <row r="90" spans="4:5" x14ac:dyDescent="0.25">
      <c r="D90"/>
      <c r="E90"/>
    </row>
    <row r="91" spans="4:5" x14ac:dyDescent="0.25">
      <c r="D91"/>
      <c r="E91"/>
    </row>
    <row r="92" spans="4:5" x14ac:dyDescent="0.25">
      <c r="D92"/>
      <c r="E92"/>
    </row>
    <row r="93" spans="4:5" x14ac:dyDescent="0.25">
      <c r="D93"/>
      <c r="E93"/>
    </row>
    <row r="94" spans="4:5" x14ac:dyDescent="0.25">
      <c r="D94"/>
      <c r="E94"/>
    </row>
    <row r="95" spans="4:5" x14ac:dyDescent="0.25">
      <c r="D95"/>
      <c r="E95"/>
    </row>
    <row r="96" spans="4:5" x14ac:dyDescent="0.25">
      <c r="D96"/>
      <c r="E96"/>
    </row>
    <row r="97" spans="4:5" x14ac:dyDescent="0.25">
      <c r="D97"/>
      <c r="E97"/>
    </row>
    <row r="98" spans="4:5" x14ac:dyDescent="0.25">
      <c r="D98"/>
      <c r="E98"/>
    </row>
    <row r="99" spans="4:5" x14ac:dyDescent="0.25">
      <c r="D99"/>
      <c r="E99"/>
    </row>
    <row r="100" spans="4:5" x14ac:dyDescent="0.25">
      <c r="D100"/>
      <c r="E100"/>
    </row>
    <row r="101" spans="4:5" x14ac:dyDescent="0.25">
      <c r="D101"/>
      <c r="E101"/>
    </row>
    <row r="102" spans="4:5" x14ac:dyDescent="0.25">
      <c r="D102"/>
      <c r="E102"/>
    </row>
    <row r="103" spans="4:5" x14ac:dyDescent="0.25">
      <c r="D103"/>
      <c r="E103"/>
    </row>
    <row r="104" spans="4:5" x14ac:dyDescent="0.25">
      <c r="D104"/>
      <c r="E104"/>
    </row>
    <row r="105" spans="4:5" x14ac:dyDescent="0.25">
      <c r="D105"/>
      <c r="E105"/>
    </row>
    <row r="106" spans="4:5" x14ac:dyDescent="0.25">
      <c r="D106"/>
      <c r="E106"/>
    </row>
    <row r="107" spans="4:5" x14ac:dyDescent="0.25">
      <c r="D107"/>
      <c r="E107"/>
    </row>
    <row r="108" spans="4:5" x14ac:dyDescent="0.25">
      <c r="D108"/>
      <c r="E108"/>
    </row>
    <row r="109" spans="4:5" x14ac:dyDescent="0.25">
      <c r="D109"/>
      <c r="E109"/>
    </row>
    <row r="110" spans="4:5" x14ac:dyDescent="0.25">
      <c r="D110"/>
      <c r="E110"/>
    </row>
    <row r="111" spans="4:5" x14ac:dyDescent="0.25">
      <c r="D111"/>
      <c r="E111"/>
    </row>
    <row r="112" spans="4:5" x14ac:dyDescent="0.25">
      <c r="D112"/>
      <c r="E112"/>
    </row>
    <row r="113" spans="4:5" x14ac:dyDescent="0.25">
      <c r="D113"/>
      <c r="E113"/>
    </row>
    <row r="114" spans="4:5" x14ac:dyDescent="0.25">
      <c r="D114"/>
      <c r="E114"/>
    </row>
    <row r="115" spans="4:5" x14ac:dyDescent="0.25">
      <c r="D115"/>
      <c r="E115"/>
    </row>
    <row r="116" spans="4:5" x14ac:dyDescent="0.25">
      <c r="D116"/>
      <c r="E116"/>
    </row>
    <row r="117" spans="4:5" x14ac:dyDescent="0.25">
      <c r="D117"/>
      <c r="E117"/>
    </row>
    <row r="118" spans="4:5" x14ac:dyDescent="0.25">
      <c r="D118"/>
      <c r="E118"/>
    </row>
    <row r="119" spans="4:5" x14ac:dyDescent="0.25">
      <c r="D119"/>
      <c r="E119"/>
    </row>
    <row r="120" spans="4:5" x14ac:dyDescent="0.25">
      <c r="D120"/>
      <c r="E120"/>
    </row>
    <row r="121" spans="4:5" x14ac:dyDescent="0.25">
      <c r="D121"/>
      <c r="E121"/>
    </row>
    <row r="122" spans="4:5" x14ac:dyDescent="0.25">
      <c r="D122"/>
      <c r="E122"/>
    </row>
    <row r="123" spans="4:5" x14ac:dyDescent="0.25">
      <c r="D123"/>
      <c r="E123"/>
    </row>
    <row r="124" spans="4:5" x14ac:dyDescent="0.25">
      <c r="D124"/>
      <c r="E124"/>
    </row>
    <row r="125" spans="4:5" x14ac:dyDescent="0.25">
      <c r="D125"/>
      <c r="E125"/>
    </row>
    <row r="126" spans="4:5" x14ac:dyDescent="0.25">
      <c r="D126"/>
      <c r="E126"/>
    </row>
    <row r="127" spans="4:5" x14ac:dyDescent="0.25">
      <c r="D127"/>
      <c r="E127"/>
    </row>
    <row r="128" spans="4:5" x14ac:dyDescent="0.25">
      <c r="D128"/>
      <c r="E128"/>
    </row>
    <row r="129" spans="4:5" x14ac:dyDescent="0.25">
      <c r="D129"/>
      <c r="E129"/>
    </row>
    <row r="130" spans="4:5" x14ac:dyDescent="0.25">
      <c r="D130"/>
      <c r="E130"/>
    </row>
    <row r="131" spans="4:5" x14ac:dyDescent="0.25">
      <c r="D131"/>
      <c r="E131"/>
    </row>
    <row r="132" spans="4:5" x14ac:dyDescent="0.25">
      <c r="D132"/>
      <c r="E132"/>
    </row>
    <row r="133" spans="4:5" x14ac:dyDescent="0.25">
      <c r="D133"/>
      <c r="E133"/>
    </row>
    <row r="134" spans="4:5" x14ac:dyDescent="0.25">
      <c r="D134"/>
      <c r="E134"/>
    </row>
    <row r="135" spans="4:5" x14ac:dyDescent="0.25">
      <c r="D135"/>
      <c r="E135"/>
    </row>
    <row r="136" spans="4:5" x14ac:dyDescent="0.25">
      <c r="D136"/>
      <c r="E136"/>
    </row>
    <row r="137" spans="4:5" x14ac:dyDescent="0.25">
      <c r="D137"/>
      <c r="E137"/>
    </row>
    <row r="138" spans="4:5" x14ac:dyDescent="0.25">
      <c r="D138"/>
      <c r="E138"/>
    </row>
    <row r="139" spans="4:5" x14ac:dyDescent="0.25">
      <c r="D139"/>
      <c r="E139"/>
    </row>
    <row r="140" spans="4:5" x14ac:dyDescent="0.25">
      <c r="D140"/>
      <c r="E140"/>
    </row>
    <row r="141" spans="4:5" x14ac:dyDescent="0.25">
      <c r="D141"/>
      <c r="E141"/>
    </row>
    <row r="142" spans="4:5" x14ac:dyDescent="0.25">
      <c r="D142"/>
      <c r="E142"/>
    </row>
    <row r="143" spans="4:5" x14ac:dyDescent="0.25">
      <c r="D143"/>
      <c r="E143"/>
    </row>
    <row r="144" spans="4:5" x14ac:dyDescent="0.25">
      <c r="D144"/>
      <c r="E144"/>
    </row>
    <row r="145" spans="4:5" x14ac:dyDescent="0.25">
      <c r="D145"/>
      <c r="E145"/>
    </row>
    <row r="146" spans="4:5" x14ac:dyDescent="0.25">
      <c r="D146"/>
      <c r="E146"/>
    </row>
    <row r="147" spans="4:5" x14ac:dyDescent="0.25">
      <c r="D147"/>
      <c r="E147"/>
    </row>
    <row r="148" spans="4:5" x14ac:dyDescent="0.25">
      <c r="D148"/>
      <c r="E148"/>
    </row>
    <row r="149" spans="4:5" x14ac:dyDescent="0.25">
      <c r="D149"/>
      <c r="E149"/>
    </row>
    <row r="150" spans="4:5" x14ac:dyDescent="0.25">
      <c r="D150"/>
      <c r="E150"/>
    </row>
    <row r="151" spans="4:5" x14ac:dyDescent="0.25">
      <c r="D151"/>
      <c r="E151"/>
    </row>
    <row r="152" spans="4:5" x14ac:dyDescent="0.25">
      <c r="D152"/>
      <c r="E152"/>
    </row>
    <row r="153" spans="4:5" x14ac:dyDescent="0.25">
      <c r="D153"/>
      <c r="E153"/>
    </row>
    <row r="154" spans="4:5" x14ac:dyDescent="0.25">
      <c r="D154"/>
      <c r="E154"/>
    </row>
    <row r="155" spans="4:5" x14ac:dyDescent="0.25">
      <c r="D155"/>
      <c r="E155"/>
    </row>
    <row r="156" spans="4:5" x14ac:dyDescent="0.25">
      <c r="D156"/>
      <c r="E156"/>
    </row>
    <row r="157" spans="4:5" x14ac:dyDescent="0.25">
      <c r="D157"/>
      <c r="E157"/>
    </row>
    <row r="158" spans="4:5" x14ac:dyDescent="0.25">
      <c r="D158"/>
      <c r="E158"/>
    </row>
    <row r="159" spans="4:5" x14ac:dyDescent="0.25">
      <c r="D159"/>
      <c r="E159"/>
    </row>
    <row r="160" spans="4:5" x14ac:dyDescent="0.25">
      <c r="D160"/>
      <c r="E160"/>
    </row>
    <row r="161" spans="4:5" x14ac:dyDescent="0.25">
      <c r="D161"/>
      <c r="E161"/>
    </row>
    <row r="162" spans="4:5" x14ac:dyDescent="0.25">
      <c r="D162"/>
      <c r="E162"/>
    </row>
    <row r="163" spans="4:5" x14ac:dyDescent="0.25">
      <c r="D163"/>
      <c r="E163"/>
    </row>
    <row r="164" spans="4:5" x14ac:dyDescent="0.25">
      <c r="D164"/>
      <c r="E164"/>
    </row>
    <row r="165" spans="4:5" x14ac:dyDescent="0.25">
      <c r="D165"/>
      <c r="E165"/>
    </row>
    <row r="166" spans="4:5" x14ac:dyDescent="0.25">
      <c r="D166"/>
      <c r="E166"/>
    </row>
    <row r="167" spans="4:5" x14ac:dyDescent="0.25">
      <c r="D167"/>
      <c r="E167"/>
    </row>
    <row r="168" spans="4:5" x14ac:dyDescent="0.25">
      <c r="D168"/>
      <c r="E168"/>
    </row>
    <row r="169" spans="4:5" x14ac:dyDescent="0.25">
      <c r="D169"/>
      <c r="E169"/>
    </row>
    <row r="170" spans="4:5" x14ac:dyDescent="0.25">
      <c r="D170"/>
      <c r="E170"/>
    </row>
    <row r="171" spans="4:5" x14ac:dyDescent="0.25">
      <c r="D171"/>
      <c r="E171"/>
    </row>
    <row r="172" spans="4:5" x14ac:dyDescent="0.25">
      <c r="D172"/>
      <c r="E172"/>
    </row>
    <row r="173" spans="4:5" x14ac:dyDescent="0.25">
      <c r="D173"/>
      <c r="E173"/>
    </row>
    <row r="174" spans="4:5" x14ac:dyDescent="0.25">
      <c r="D174"/>
      <c r="E174"/>
    </row>
    <row r="175" spans="4:5" x14ac:dyDescent="0.25">
      <c r="D175"/>
      <c r="E175"/>
    </row>
    <row r="176" spans="4:5" x14ac:dyDescent="0.25">
      <c r="D176"/>
      <c r="E176"/>
    </row>
    <row r="177" spans="4:5" x14ac:dyDescent="0.25">
      <c r="D177"/>
      <c r="E177"/>
    </row>
    <row r="178" spans="4:5" x14ac:dyDescent="0.25">
      <c r="D178"/>
      <c r="E178"/>
    </row>
    <row r="179" spans="4:5" x14ac:dyDescent="0.25">
      <c r="D179"/>
      <c r="E179"/>
    </row>
    <row r="180" spans="4:5" x14ac:dyDescent="0.25">
      <c r="D180"/>
      <c r="E180"/>
    </row>
    <row r="181" spans="4:5" x14ac:dyDescent="0.25">
      <c r="D181"/>
      <c r="E181"/>
    </row>
    <row r="182" spans="4:5" x14ac:dyDescent="0.25">
      <c r="D182"/>
      <c r="E182"/>
    </row>
    <row r="183" spans="4:5" x14ac:dyDescent="0.25">
      <c r="D183"/>
      <c r="E183"/>
    </row>
    <row r="184" spans="4:5" x14ac:dyDescent="0.25">
      <c r="D184"/>
      <c r="E184"/>
    </row>
    <row r="185" spans="4:5" x14ac:dyDescent="0.25">
      <c r="D185"/>
      <c r="E185"/>
    </row>
    <row r="186" spans="4:5" x14ac:dyDescent="0.25">
      <c r="D186"/>
      <c r="E186"/>
    </row>
    <row r="187" spans="4:5" x14ac:dyDescent="0.25">
      <c r="D187"/>
      <c r="E187"/>
    </row>
    <row r="188" spans="4:5" x14ac:dyDescent="0.25">
      <c r="D188"/>
      <c r="E188"/>
    </row>
    <row r="189" spans="4:5" x14ac:dyDescent="0.25">
      <c r="D189"/>
      <c r="E189"/>
    </row>
    <row r="190" spans="4:5" x14ac:dyDescent="0.25">
      <c r="D190"/>
      <c r="E190"/>
    </row>
    <row r="191" spans="4:5" x14ac:dyDescent="0.25">
      <c r="D191"/>
      <c r="E191"/>
    </row>
    <row r="192" spans="4:5" x14ac:dyDescent="0.25">
      <c r="D192"/>
      <c r="E192"/>
    </row>
    <row r="193" spans="4:5" x14ac:dyDescent="0.25">
      <c r="D193"/>
      <c r="E193"/>
    </row>
    <row r="194" spans="4:5" x14ac:dyDescent="0.25">
      <c r="D194"/>
      <c r="E194"/>
    </row>
    <row r="195" spans="4:5" x14ac:dyDescent="0.25">
      <c r="D195"/>
      <c r="E195"/>
    </row>
    <row r="196" spans="4:5" x14ac:dyDescent="0.25">
      <c r="D196"/>
      <c r="E196"/>
    </row>
    <row r="197" spans="4:5" x14ac:dyDescent="0.25">
      <c r="D197"/>
      <c r="E197"/>
    </row>
    <row r="198" spans="4:5" x14ac:dyDescent="0.25">
      <c r="D198"/>
      <c r="E198"/>
    </row>
    <row r="199" spans="4:5" x14ac:dyDescent="0.25">
      <c r="D199"/>
      <c r="E199"/>
    </row>
    <row r="200" spans="4:5" x14ac:dyDescent="0.25">
      <c r="D200"/>
      <c r="E200"/>
    </row>
    <row r="201" spans="4:5" x14ac:dyDescent="0.25">
      <c r="D201"/>
      <c r="E201"/>
    </row>
    <row r="202" spans="4:5" x14ac:dyDescent="0.25">
      <c r="D202"/>
      <c r="E202"/>
    </row>
    <row r="203" spans="4:5" x14ac:dyDescent="0.25">
      <c r="D203"/>
      <c r="E203"/>
    </row>
    <row r="204" spans="4:5" x14ac:dyDescent="0.25">
      <c r="D204"/>
      <c r="E204"/>
    </row>
    <row r="205" spans="4:5" x14ac:dyDescent="0.25">
      <c r="D205"/>
      <c r="E205"/>
    </row>
    <row r="206" spans="4:5" x14ac:dyDescent="0.25">
      <c r="D206"/>
      <c r="E206"/>
    </row>
    <row r="207" spans="4:5" x14ac:dyDescent="0.25">
      <c r="D207"/>
      <c r="E207"/>
    </row>
    <row r="208" spans="4:5" x14ac:dyDescent="0.25">
      <c r="D208"/>
      <c r="E208"/>
    </row>
    <row r="209" spans="4:5" x14ac:dyDescent="0.25">
      <c r="D209"/>
      <c r="E209"/>
    </row>
    <row r="210" spans="4:5" x14ac:dyDescent="0.25">
      <c r="D210"/>
      <c r="E210"/>
    </row>
    <row r="211" spans="4:5" x14ac:dyDescent="0.25">
      <c r="D211"/>
      <c r="E211"/>
    </row>
    <row r="212" spans="4:5" x14ac:dyDescent="0.25">
      <c r="D212"/>
      <c r="E212"/>
    </row>
    <row r="213" spans="4:5" x14ac:dyDescent="0.25">
      <c r="D213"/>
      <c r="E213"/>
    </row>
    <row r="214" spans="4:5" x14ac:dyDescent="0.25">
      <c r="D214"/>
      <c r="E214"/>
    </row>
    <row r="215" spans="4:5" x14ac:dyDescent="0.25">
      <c r="D215"/>
      <c r="E215"/>
    </row>
    <row r="216" spans="4:5" x14ac:dyDescent="0.25">
      <c r="D216"/>
      <c r="E216"/>
    </row>
    <row r="217" spans="4:5" x14ac:dyDescent="0.25">
      <c r="D217"/>
      <c r="E217"/>
    </row>
    <row r="218" spans="4:5" x14ac:dyDescent="0.25">
      <c r="D218"/>
      <c r="E218"/>
    </row>
    <row r="219" spans="4:5" x14ac:dyDescent="0.25">
      <c r="D219"/>
      <c r="E219"/>
    </row>
    <row r="220" spans="4:5" x14ac:dyDescent="0.25">
      <c r="D220"/>
      <c r="E220"/>
    </row>
    <row r="221" spans="4:5" x14ac:dyDescent="0.25">
      <c r="D221"/>
      <c r="E221"/>
    </row>
    <row r="222" spans="4:5" x14ac:dyDescent="0.25">
      <c r="D222"/>
      <c r="E222"/>
    </row>
    <row r="223" spans="4:5" x14ac:dyDescent="0.25">
      <c r="D223"/>
      <c r="E223"/>
    </row>
    <row r="224" spans="4:5" x14ac:dyDescent="0.25">
      <c r="D224"/>
      <c r="E224"/>
    </row>
    <row r="225" spans="4:5" x14ac:dyDescent="0.25">
      <c r="D225"/>
      <c r="E225"/>
    </row>
    <row r="226" spans="4:5" x14ac:dyDescent="0.25">
      <c r="D226"/>
      <c r="E226"/>
    </row>
    <row r="227" spans="4:5" x14ac:dyDescent="0.25">
      <c r="D227"/>
      <c r="E227"/>
    </row>
    <row r="228" spans="4:5" x14ac:dyDescent="0.25">
      <c r="D228"/>
      <c r="E228"/>
    </row>
    <row r="229" spans="4:5" x14ac:dyDescent="0.25">
      <c r="D229"/>
      <c r="E229"/>
    </row>
    <row r="230" spans="4:5" x14ac:dyDescent="0.25">
      <c r="D230"/>
      <c r="E230"/>
    </row>
    <row r="231" spans="4:5" x14ac:dyDescent="0.25">
      <c r="D231"/>
      <c r="E231"/>
    </row>
    <row r="232" spans="4:5" x14ac:dyDescent="0.25">
      <c r="D232"/>
      <c r="E232"/>
    </row>
    <row r="233" spans="4:5" x14ac:dyDescent="0.25">
      <c r="D233"/>
      <c r="E233"/>
    </row>
    <row r="234" spans="4:5" x14ac:dyDescent="0.25">
      <c r="D234"/>
      <c r="E234"/>
    </row>
    <row r="235" spans="4:5" x14ac:dyDescent="0.25">
      <c r="D235"/>
      <c r="E235"/>
    </row>
    <row r="236" spans="4:5" x14ac:dyDescent="0.25">
      <c r="D236"/>
      <c r="E236"/>
    </row>
    <row r="237" spans="4:5" x14ac:dyDescent="0.25">
      <c r="D237"/>
      <c r="E237"/>
    </row>
    <row r="238" spans="4:5" x14ac:dyDescent="0.25">
      <c r="D238"/>
      <c r="E238"/>
    </row>
    <row r="239" spans="4:5" x14ac:dyDescent="0.25">
      <c r="D239"/>
      <c r="E239"/>
    </row>
    <row r="240" spans="4:5" x14ac:dyDescent="0.25">
      <c r="D240"/>
      <c r="E240"/>
    </row>
    <row r="241" spans="4:5" x14ac:dyDescent="0.25">
      <c r="D241"/>
      <c r="E241"/>
    </row>
    <row r="242" spans="4:5" x14ac:dyDescent="0.25">
      <c r="D242"/>
      <c r="E242"/>
    </row>
    <row r="243" spans="4:5" x14ac:dyDescent="0.25">
      <c r="D243"/>
      <c r="E243"/>
    </row>
    <row r="244" spans="4:5" x14ac:dyDescent="0.25">
      <c r="D244"/>
      <c r="E244"/>
    </row>
    <row r="245" spans="4:5" x14ac:dyDescent="0.25">
      <c r="D245"/>
      <c r="E245"/>
    </row>
    <row r="246" spans="4:5" x14ac:dyDescent="0.25">
      <c r="D246"/>
      <c r="E246"/>
    </row>
    <row r="247" spans="4:5" x14ac:dyDescent="0.25">
      <c r="D247"/>
      <c r="E247"/>
    </row>
    <row r="248" spans="4:5" x14ac:dyDescent="0.25">
      <c r="D248"/>
      <c r="E248"/>
    </row>
    <row r="249" spans="4:5" x14ac:dyDescent="0.25">
      <c r="D249"/>
      <c r="E249"/>
    </row>
    <row r="250" spans="4:5" x14ac:dyDescent="0.25">
      <c r="D250"/>
      <c r="E250"/>
    </row>
    <row r="251" spans="4:5" x14ac:dyDescent="0.25">
      <c r="D251"/>
      <c r="E251"/>
    </row>
    <row r="252" spans="4:5" x14ac:dyDescent="0.25">
      <c r="D252"/>
      <c r="E252"/>
    </row>
    <row r="253" spans="4:5" x14ac:dyDescent="0.25">
      <c r="D253"/>
      <c r="E253"/>
    </row>
    <row r="254" spans="4:5" x14ac:dyDescent="0.25">
      <c r="D254"/>
      <c r="E254"/>
    </row>
    <row r="255" spans="4:5" x14ac:dyDescent="0.25">
      <c r="D255"/>
      <c r="E255"/>
    </row>
    <row r="256" spans="4:5" x14ac:dyDescent="0.25">
      <c r="D256"/>
      <c r="E256"/>
    </row>
    <row r="257" spans="4:5" x14ac:dyDescent="0.25">
      <c r="D257"/>
      <c r="E257"/>
    </row>
    <row r="258" spans="4:5" x14ac:dyDescent="0.25">
      <c r="D258"/>
      <c r="E258"/>
    </row>
    <row r="259" spans="4:5" x14ac:dyDescent="0.25">
      <c r="D259"/>
      <c r="E259"/>
    </row>
    <row r="260" spans="4:5" x14ac:dyDescent="0.25">
      <c r="D260"/>
      <c r="E260"/>
    </row>
    <row r="261" spans="4:5" x14ac:dyDescent="0.25">
      <c r="D261"/>
      <c r="E261"/>
    </row>
    <row r="262" spans="4:5" x14ac:dyDescent="0.25">
      <c r="D262"/>
      <c r="E262"/>
    </row>
    <row r="263" spans="4:5" x14ac:dyDescent="0.25">
      <c r="D263"/>
      <c r="E263"/>
    </row>
    <row r="264" spans="4:5" x14ac:dyDescent="0.25">
      <c r="D264"/>
      <c r="E264"/>
    </row>
    <row r="265" spans="4:5" x14ac:dyDescent="0.25">
      <c r="D265"/>
      <c r="E265"/>
    </row>
    <row r="266" spans="4:5" x14ac:dyDescent="0.25">
      <c r="D266"/>
      <c r="E266"/>
    </row>
    <row r="267" spans="4:5" x14ac:dyDescent="0.25">
      <c r="D267"/>
      <c r="E267"/>
    </row>
    <row r="268" spans="4:5" x14ac:dyDescent="0.25">
      <c r="D268"/>
      <c r="E268"/>
    </row>
    <row r="269" spans="4:5" x14ac:dyDescent="0.25">
      <c r="D269"/>
      <c r="E269"/>
    </row>
    <row r="270" spans="4:5" x14ac:dyDescent="0.25">
      <c r="D270"/>
      <c r="E270"/>
    </row>
    <row r="271" spans="4:5" x14ac:dyDescent="0.25">
      <c r="D271"/>
      <c r="E271"/>
    </row>
    <row r="272" spans="4:5" x14ac:dyDescent="0.25">
      <c r="D272"/>
      <c r="E272"/>
    </row>
    <row r="273" spans="4:5" x14ac:dyDescent="0.25">
      <c r="D273"/>
      <c r="E273"/>
    </row>
    <row r="274" spans="4:5" x14ac:dyDescent="0.25">
      <c r="D274"/>
      <c r="E274"/>
    </row>
    <row r="275" spans="4:5" x14ac:dyDescent="0.25">
      <c r="D275"/>
      <c r="E275"/>
    </row>
    <row r="276" spans="4:5" x14ac:dyDescent="0.25">
      <c r="D276"/>
      <c r="E276"/>
    </row>
    <row r="277" spans="4:5" x14ac:dyDescent="0.25">
      <c r="D277"/>
      <c r="E277"/>
    </row>
    <row r="278" spans="4:5" x14ac:dyDescent="0.25">
      <c r="D278"/>
      <c r="E278"/>
    </row>
    <row r="279" spans="4:5" x14ac:dyDescent="0.25">
      <c r="D279"/>
      <c r="E279"/>
    </row>
    <row r="280" spans="4:5" x14ac:dyDescent="0.25">
      <c r="D280"/>
      <c r="E280"/>
    </row>
    <row r="281" spans="4:5" x14ac:dyDescent="0.25">
      <c r="D281"/>
      <c r="E281"/>
    </row>
    <row r="282" spans="4:5" x14ac:dyDescent="0.25">
      <c r="D282"/>
      <c r="E282"/>
    </row>
    <row r="283" spans="4:5" x14ac:dyDescent="0.25">
      <c r="D283"/>
      <c r="E283"/>
    </row>
    <row r="284" spans="4:5" x14ac:dyDescent="0.25">
      <c r="D284"/>
      <c r="E284"/>
    </row>
    <row r="285" spans="4:5" x14ac:dyDescent="0.25">
      <c r="D285"/>
      <c r="E285"/>
    </row>
    <row r="286" spans="4:5" x14ac:dyDescent="0.25">
      <c r="D286"/>
      <c r="E286"/>
    </row>
    <row r="287" spans="4:5" x14ac:dyDescent="0.25">
      <c r="D287"/>
      <c r="E287"/>
    </row>
    <row r="288" spans="4:5" x14ac:dyDescent="0.25">
      <c r="D288"/>
      <c r="E288"/>
    </row>
    <row r="289" spans="4:5" x14ac:dyDescent="0.25">
      <c r="D289"/>
      <c r="E289"/>
    </row>
    <row r="290" spans="4:5" x14ac:dyDescent="0.25">
      <c r="D290"/>
      <c r="E290"/>
    </row>
    <row r="291" spans="4:5" x14ac:dyDescent="0.25">
      <c r="D291"/>
      <c r="E291"/>
    </row>
    <row r="292" spans="4:5" x14ac:dyDescent="0.25">
      <c r="D292"/>
      <c r="E292"/>
    </row>
    <row r="293" spans="4:5" x14ac:dyDescent="0.25">
      <c r="D293"/>
      <c r="E293"/>
    </row>
    <row r="294" spans="4:5" x14ac:dyDescent="0.25">
      <c r="D294"/>
      <c r="E294"/>
    </row>
    <row r="295" spans="4:5" x14ac:dyDescent="0.25">
      <c r="D295"/>
      <c r="E295"/>
    </row>
    <row r="296" spans="4:5" x14ac:dyDescent="0.25">
      <c r="D296"/>
      <c r="E296"/>
    </row>
    <row r="297" spans="4:5" x14ac:dyDescent="0.25">
      <c r="D297"/>
      <c r="E297"/>
    </row>
    <row r="298" spans="4:5" x14ac:dyDescent="0.25">
      <c r="D298"/>
      <c r="E298"/>
    </row>
    <row r="299" spans="4:5" x14ac:dyDescent="0.25">
      <c r="D299"/>
      <c r="E299"/>
    </row>
    <row r="300" spans="4:5" x14ac:dyDescent="0.25">
      <c r="D300"/>
      <c r="E300"/>
    </row>
    <row r="301" spans="4:5" x14ac:dyDescent="0.25">
      <c r="D301"/>
      <c r="E301"/>
    </row>
    <row r="302" spans="4:5" x14ac:dyDescent="0.25">
      <c r="D302"/>
      <c r="E302"/>
    </row>
    <row r="303" spans="4:5" x14ac:dyDescent="0.25">
      <c r="D303"/>
      <c r="E303"/>
    </row>
    <row r="304" spans="4:5" x14ac:dyDescent="0.25">
      <c r="D304"/>
      <c r="E304"/>
    </row>
    <row r="305" spans="4:5" x14ac:dyDescent="0.25">
      <c r="D305"/>
      <c r="E305"/>
    </row>
    <row r="306" spans="4:5" x14ac:dyDescent="0.25">
      <c r="D306"/>
      <c r="E306"/>
    </row>
    <row r="307" spans="4:5" x14ac:dyDescent="0.25">
      <c r="D307"/>
      <c r="E307"/>
    </row>
    <row r="308" spans="4:5" x14ac:dyDescent="0.25">
      <c r="D308"/>
      <c r="E308"/>
    </row>
    <row r="309" spans="4:5" x14ac:dyDescent="0.25">
      <c r="D309"/>
      <c r="E309"/>
    </row>
    <row r="310" spans="4:5" x14ac:dyDescent="0.25">
      <c r="D310"/>
      <c r="E310"/>
    </row>
    <row r="311" spans="4:5" x14ac:dyDescent="0.25">
      <c r="D311"/>
      <c r="E311"/>
    </row>
    <row r="312" spans="4:5" x14ac:dyDescent="0.25">
      <c r="D312"/>
      <c r="E312"/>
    </row>
    <row r="313" spans="4:5" x14ac:dyDescent="0.25">
      <c r="D313"/>
      <c r="E313"/>
    </row>
    <row r="314" spans="4:5" x14ac:dyDescent="0.25">
      <c r="D314"/>
      <c r="E314"/>
    </row>
    <row r="315" spans="4:5" x14ac:dyDescent="0.25">
      <c r="D315"/>
      <c r="E315"/>
    </row>
    <row r="316" spans="4:5" x14ac:dyDescent="0.25">
      <c r="D316"/>
      <c r="E316"/>
    </row>
    <row r="317" spans="4:5" x14ac:dyDescent="0.25">
      <c r="D317"/>
      <c r="E317"/>
    </row>
    <row r="318" spans="4:5" x14ac:dyDescent="0.25">
      <c r="D318"/>
      <c r="E318"/>
    </row>
    <row r="319" spans="4:5" x14ac:dyDescent="0.25">
      <c r="D319"/>
      <c r="E319"/>
    </row>
    <row r="320" spans="4:5" x14ac:dyDescent="0.25">
      <c r="D320"/>
      <c r="E320"/>
    </row>
    <row r="321" spans="4:5" x14ac:dyDescent="0.25">
      <c r="D321"/>
      <c r="E321"/>
    </row>
    <row r="322" spans="4:5" x14ac:dyDescent="0.25">
      <c r="D322"/>
      <c r="E322"/>
    </row>
    <row r="323" spans="4:5" x14ac:dyDescent="0.25">
      <c r="D323"/>
      <c r="E323"/>
    </row>
    <row r="324" spans="4:5" x14ac:dyDescent="0.25">
      <c r="D324"/>
      <c r="E324"/>
    </row>
    <row r="325" spans="4:5" x14ac:dyDescent="0.25">
      <c r="D325"/>
      <c r="E325"/>
    </row>
    <row r="326" spans="4:5" x14ac:dyDescent="0.25">
      <c r="D326"/>
      <c r="E326"/>
    </row>
    <row r="327" spans="4:5" x14ac:dyDescent="0.25">
      <c r="D327"/>
      <c r="E327"/>
    </row>
    <row r="328" spans="4:5" x14ac:dyDescent="0.25">
      <c r="D328"/>
      <c r="E328"/>
    </row>
    <row r="329" spans="4:5" x14ac:dyDescent="0.25">
      <c r="D329"/>
      <c r="E329"/>
    </row>
    <row r="330" spans="4:5" x14ac:dyDescent="0.25">
      <c r="D330"/>
      <c r="E330"/>
    </row>
    <row r="331" spans="4:5" x14ac:dyDescent="0.25">
      <c r="D331"/>
      <c r="E331"/>
    </row>
    <row r="332" spans="4:5" x14ac:dyDescent="0.25">
      <c r="D332"/>
      <c r="E332"/>
    </row>
    <row r="333" spans="4:5" x14ac:dyDescent="0.25">
      <c r="D333"/>
      <c r="E333"/>
    </row>
    <row r="334" spans="4:5" x14ac:dyDescent="0.25">
      <c r="D334"/>
      <c r="E334"/>
    </row>
    <row r="335" spans="4:5" x14ac:dyDescent="0.25">
      <c r="D335"/>
      <c r="E335"/>
    </row>
    <row r="336" spans="4:5" x14ac:dyDescent="0.25">
      <c r="D336"/>
      <c r="E336"/>
    </row>
    <row r="337" spans="4:5" x14ac:dyDescent="0.25">
      <c r="D337"/>
      <c r="E337"/>
    </row>
    <row r="338" spans="4:5" x14ac:dyDescent="0.25">
      <c r="D338"/>
      <c r="E338"/>
    </row>
    <row r="339" spans="4:5" x14ac:dyDescent="0.25">
      <c r="D339"/>
      <c r="E339"/>
    </row>
    <row r="340" spans="4:5" x14ac:dyDescent="0.25">
      <c r="D340"/>
      <c r="E340"/>
    </row>
    <row r="341" spans="4:5" x14ac:dyDescent="0.25">
      <c r="D341"/>
      <c r="E341"/>
    </row>
    <row r="342" spans="4:5" x14ac:dyDescent="0.25">
      <c r="D342"/>
      <c r="E342"/>
    </row>
    <row r="343" spans="4:5" x14ac:dyDescent="0.25">
      <c r="D343"/>
      <c r="E343"/>
    </row>
    <row r="344" spans="4:5" x14ac:dyDescent="0.25">
      <c r="D344"/>
      <c r="E344"/>
    </row>
    <row r="345" spans="4:5" x14ac:dyDescent="0.25">
      <c r="D345"/>
      <c r="E345"/>
    </row>
    <row r="346" spans="4:5" x14ac:dyDescent="0.25">
      <c r="D346"/>
      <c r="E346"/>
    </row>
    <row r="347" spans="4:5" x14ac:dyDescent="0.25">
      <c r="D347"/>
      <c r="E347"/>
    </row>
    <row r="348" spans="4:5" x14ac:dyDescent="0.25">
      <c r="D348"/>
      <c r="E348"/>
    </row>
    <row r="349" spans="4:5" x14ac:dyDescent="0.25">
      <c r="D349"/>
      <c r="E349"/>
    </row>
    <row r="350" spans="4:5" x14ac:dyDescent="0.25">
      <c r="D350"/>
      <c r="E350"/>
    </row>
    <row r="351" spans="4:5" x14ac:dyDescent="0.25">
      <c r="D351"/>
      <c r="E351"/>
    </row>
    <row r="352" spans="4:5" x14ac:dyDescent="0.25">
      <c r="D352"/>
      <c r="E352"/>
    </row>
    <row r="353" spans="4:5" x14ac:dyDescent="0.25">
      <c r="D353"/>
      <c r="E353"/>
    </row>
    <row r="354" spans="4:5" x14ac:dyDescent="0.25">
      <c r="D354"/>
      <c r="E354"/>
    </row>
    <row r="355" spans="4:5" x14ac:dyDescent="0.25">
      <c r="D355"/>
      <c r="E355"/>
    </row>
    <row r="356" spans="4:5" x14ac:dyDescent="0.25">
      <c r="D356"/>
      <c r="E356"/>
    </row>
    <row r="357" spans="4:5" x14ac:dyDescent="0.25">
      <c r="D357"/>
      <c r="E357"/>
    </row>
    <row r="358" spans="4:5" x14ac:dyDescent="0.25">
      <c r="D358"/>
      <c r="E358"/>
    </row>
    <row r="359" spans="4:5" x14ac:dyDescent="0.25">
      <c r="D359"/>
      <c r="E359"/>
    </row>
    <row r="360" spans="4:5" x14ac:dyDescent="0.25">
      <c r="D360"/>
      <c r="E360"/>
    </row>
    <row r="361" spans="4:5" x14ac:dyDescent="0.25">
      <c r="D361"/>
      <c r="E361"/>
    </row>
    <row r="362" spans="4:5" x14ac:dyDescent="0.25">
      <c r="D362"/>
      <c r="E362"/>
    </row>
    <row r="363" spans="4:5" x14ac:dyDescent="0.25">
      <c r="D363"/>
      <c r="E363"/>
    </row>
    <row r="364" spans="4:5" x14ac:dyDescent="0.25">
      <c r="D364"/>
      <c r="E364"/>
    </row>
    <row r="365" spans="4:5" x14ac:dyDescent="0.25">
      <c r="D365"/>
      <c r="E365"/>
    </row>
    <row r="366" spans="4:5" x14ac:dyDescent="0.25">
      <c r="D366"/>
      <c r="E366"/>
    </row>
    <row r="367" spans="4:5" x14ac:dyDescent="0.25">
      <c r="D367"/>
      <c r="E367"/>
    </row>
    <row r="368" spans="4:5" x14ac:dyDescent="0.25">
      <c r="D368"/>
      <c r="E368"/>
    </row>
    <row r="369" spans="4:5" x14ac:dyDescent="0.25">
      <c r="D369"/>
      <c r="E369"/>
    </row>
    <row r="370" spans="4:5" x14ac:dyDescent="0.25">
      <c r="D370"/>
      <c r="E370"/>
    </row>
    <row r="371" spans="4:5" x14ac:dyDescent="0.25">
      <c r="D371"/>
      <c r="E371"/>
    </row>
    <row r="372" spans="4:5" x14ac:dyDescent="0.25">
      <c r="D372"/>
      <c r="E372"/>
    </row>
    <row r="373" spans="4:5" x14ac:dyDescent="0.25">
      <c r="D373"/>
      <c r="E373"/>
    </row>
    <row r="374" spans="4:5" x14ac:dyDescent="0.25">
      <c r="D374"/>
      <c r="E374"/>
    </row>
    <row r="375" spans="4:5" x14ac:dyDescent="0.25">
      <c r="D375"/>
      <c r="E375"/>
    </row>
    <row r="376" spans="4:5" x14ac:dyDescent="0.25">
      <c r="D376"/>
      <c r="E376"/>
    </row>
    <row r="377" spans="4:5" x14ac:dyDescent="0.25">
      <c r="D377"/>
      <c r="E377"/>
    </row>
    <row r="378" spans="4:5" x14ac:dyDescent="0.25">
      <c r="D378"/>
      <c r="E378"/>
    </row>
    <row r="379" spans="4:5" x14ac:dyDescent="0.25">
      <c r="D379"/>
      <c r="E379"/>
    </row>
    <row r="380" spans="4:5" x14ac:dyDescent="0.25">
      <c r="D380"/>
      <c r="E380"/>
    </row>
    <row r="381" spans="4:5" x14ac:dyDescent="0.25">
      <c r="D381"/>
      <c r="E381"/>
    </row>
    <row r="382" spans="4:5" x14ac:dyDescent="0.25">
      <c r="D382"/>
      <c r="E382"/>
    </row>
    <row r="383" spans="4:5" x14ac:dyDescent="0.25">
      <c r="D383"/>
      <c r="E383"/>
    </row>
    <row r="384" spans="4:5" x14ac:dyDescent="0.25">
      <c r="D384"/>
      <c r="E384"/>
    </row>
    <row r="385" spans="4:5" x14ac:dyDescent="0.25">
      <c r="D385"/>
      <c r="E385"/>
    </row>
    <row r="386" spans="4:5" x14ac:dyDescent="0.25">
      <c r="D386"/>
      <c r="E386"/>
    </row>
    <row r="387" spans="4:5" x14ac:dyDescent="0.25">
      <c r="D387"/>
      <c r="E387"/>
    </row>
    <row r="388" spans="4:5" x14ac:dyDescent="0.25">
      <c r="D388"/>
      <c r="E388"/>
    </row>
    <row r="389" spans="4:5" x14ac:dyDescent="0.25">
      <c r="D389"/>
      <c r="E389"/>
    </row>
    <row r="390" spans="4:5" x14ac:dyDescent="0.25">
      <c r="D390"/>
      <c r="E390"/>
    </row>
    <row r="391" spans="4:5" x14ac:dyDescent="0.25">
      <c r="D391"/>
      <c r="E391"/>
    </row>
    <row r="392" spans="4:5" x14ac:dyDescent="0.25">
      <c r="D392"/>
      <c r="E392"/>
    </row>
    <row r="393" spans="4:5" x14ac:dyDescent="0.25">
      <c r="D393"/>
      <c r="E393"/>
    </row>
    <row r="394" spans="4:5" x14ac:dyDescent="0.25">
      <c r="D394"/>
      <c r="E394"/>
    </row>
    <row r="395" spans="4:5" x14ac:dyDescent="0.25">
      <c r="D395"/>
      <c r="E395"/>
    </row>
    <row r="396" spans="4:5" x14ac:dyDescent="0.25">
      <c r="D396"/>
      <c r="E396"/>
    </row>
    <row r="397" spans="4:5" x14ac:dyDescent="0.25">
      <c r="D397"/>
      <c r="E397"/>
    </row>
    <row r="398" spans="4:5" x14ac:dyDescent="0.25">
      <c r="D398"/>
      <c r="E398"/>
    </row>
    <row r="399" spans="4:5" x14ac:dyDescent="0.25">
      <c r="D399"/>
      <c r="E399"/>
    </row>
    <row r="400" spans="4:5" x14ac:dyDescent="0.25">
      <c r="D400"/>
      <c r="E400"/>
    </row>
    <row r="401" spans="4:5" x14ac:dyDescent="0.25">
      <c r="D401"/>
      <c r="E401"/>
    </row>
    <row r="402" spans="4:5" x14ac:dyDescent="0.25">
      <c r="D402"/>
      <c r="E402"/>
    </row>
    <row r="403" spans="4:5" x14ac:dyDescent="0.25">
      <c r="D403"/>
      <c r="E403"/>
    </row>
    <row r="404" spans="4:5" x14ac:dyDescent="0.25">
      <c r="D404"/>
      <c r="E404"/>
    </row>
    <row r="405" spans="4:5" x14ac:dyDescent="0.25">
      <c r="D405"/>
      <c r="E405"/>
    </row>
    <row r="406" spans="4:5" x14ac:dyDescent="0.25">
      <c r="D406"/>
      <c r="E406"/>
    </row>
    <row r="407" spans="4:5" x14ac:dyDescent="0.25">
      <c r="D407"/>
      <c r="E407"/>
    </row>
    <row r="408" spans="4:5" x14ac:dyDescent="0.25">
      <c r="D408"/>
      <c r="E408"/>
    </row>
    <row r="409" spans="4:5" x14ac:dyDescent="0.25">
      <c r="D409"/>
      <c r="E409"/>
    </row>
    <row r="410" spans="4:5" x14ac:dyDescent="0.25">
      <c r="D410"/>
      <c r="E410"/>
    </row>
    <row r="411" spans="4:5" x14ac:dyDescent="0.25">
      <c r="D411"/>
      <c r="E411"/>
    </row>
    <row r="412" spans="4:5" x14ac:dyDescent="0.25">
      <c r="D412"/>
      <c r="E412"/>
    </row>
    <row r="413" spans="4:5" x14ac:dyDescent="0.25">
      <c r="D413"/>
      <c r="E413"/>
    </row>
    <row r="414" spans="4:5" x14ac:dyDescent="0.25">
      <c r="D414"/>
      <c r="E414"/>
    </row>
    <row r="415" spans="4:5" x14ac:dyDescent="0.25">
      <c r="D415"/>
      <c r="E415"/>
    </row>
    <row r="416" spans="4:5" x14ac:dyDescent="0.25">
      <c r="D416"/>
      <c r="E416"/>
    </row>
    <row r="417" spans="4:5" x14ac:dyDescent="0.25">
      <c r="D417"/>
      <c r="E417"/>
    </row>
    <row r="418" spans="4:5" x14ac:dyDescent="0.25">
      <c r="D418"/>
      <c r="E418"/>
    </row>
    <row r="419" spans="4:5" x14ac:dyDescent="0.25">
      <c r="D419"/>
      <c r="E419"/>
    </row>
    <row r="420" spans="4:5" x14ac:dyDescent="0.25">
      <c r="D420"/>
      <c r="E420"/>
    </row>
    <row r="421" spans="4:5" x14ac:dyDescent="0.25">
      <c r="D421"/>
      <c r="E421"/>
    </row>
    <row r="422" spans="4:5" x14ac:dyDescent="0.25">
      <c r="D422"/>
      <c r="E422"/>
    </row>
    <row r="423" spans="4:5" x14ac:dyDescent="0.25">
      <c r="D423"/>
      <c r="E423"/>
    </row>
    <row r="424" spans="4:5" x14ac:dyDescent="0.25">
      <c r="D424"/>
      <c r="E424"/>
    </row>
    <row r="425" spans="4:5" x14ac:dyDescent="0.25">
      <c r="D425"/>
      <c r="E425"/>
    </row>
    <row r="426" spans="4:5" x14ac:dyDescent="0.25">
      <c r="D426"/>
      <c r="E426"/>
    </row>
    <row r="427" spans="4:5" x14ac:dyDescent="0.25">
      <c r="D427"/>
      <c r="E427"/>
    </row>
    <row r="428" spans="4:5" x14ac:dyDescent="0.25">
      <c r="D428"/>
      <c r="E428"/>
    </row>
    <row r="429" spans="4:5" x14ac:dyDescent="0.25">
      <c r="D429"/>
      <c r="E429"/>
    </row>
    <row r="430" spans="4:5" x14ac:dyDescent="0.25">
      <c r="D430"/>
      <c r="E430"/>
    </row>
    <row r="431" spans="4:5" x14ac:dyDescent="0.25">
      <c r="D431"/>
      <c r="E431"/>
    </row>
    <row r="432" spans="4:5" x14ac:dyDescent="0.25">
      <c r="D432"/>
      <c r="E432"/>
    </row>
    <row r="433" spans="4:5" x14ac:dyDescent="0.25">
      <c r="D433"/>
      <c r="E433"/>
    </row>
    <row r="434" spans="4:5" x14ac:dyDescent="0.25">
      <c r="D434"/>
      <c r="E434"/>
    </row>
    <row r="435" spans="4:5" x14ac:dyDescent="0.25">
      <c r="D435"/>
      <c r="E435"/>
    </row>
    <row r="436" spans="4:5" x14ac:dyDescent="0.25">
      <c r="D436"/>
      <c r="E436"/>
    </row>
    <row r="437" spans="4:5" x14ac:dyDescent="0.25">
      <c r="D437"/>
      <c r="E437"/>
    </row>
    <row r="438" spans="4:5" x14ac:dyDescent="0.25">
      <c r="D438"/>
      <c r="E438"/>
    </row>
    <row r="439" spans="4:5" x14ac:dyDescent="0.25">
      <c r="D439"/>
      <c r="E439"/>
    </row>
    <row r="440" spans="4:5" x14ac:dyDescent="0.25">
      <c r="D440"/>
      <c r="E440"/>
    </row>
    <row r="441" spans="4:5" x14ac:dyDescent="0.25">
      <c r="D441"/>
      <c r="E441"/>
    </row>
    <row r="442" spans="4:5" x14ac:dyDescent="0.25">
      <c r="D442"/>
      <c r="E442"/>
    </row>
    <row r="443" spans="4:5" x14ac:dyDescent="0.25">
      <c r="D443"/>
      <c r="E443"/>
    </row>
    <row r="444" spans="4:5" x14ac:dyDescent="0.25">
      <c r="D444"/>
      <c r="E444"/>
    </row>
    <row r="445" spans="4:5" x14ac:dyDescent="0.25">
      <c r="D445"/>
      <c r="E445"/>
    </row>
    <row r="446" spans="4:5" x14ac:dyDescent="0.25">
      <c r="D446"/>
      <c r="E446"/>
    </row>
    <row r="447" spans="4:5" x14ac:dyDescent="0.25">
      <c r="D447"/>
      <c r="E447"/>
    </row>
    <row r="448" spans="4:5" x14ac:dyDescent="0.25">
      <c r="D448"/>
      <c r="E448"/>
    </row>
    <row r="449" spans="4:5" x14ac:dyDescent="0.25">
      <c r="D449"/>
      <c r="E449"/>
    </row>
    <row r="450" spans="4:5" x14ac:dyDescent="0.25">
      <c r="D450"/>
      <c r="E450"/>
    </row>
    <row r="451" spans="4:5" x14ac:dyDescent="0.25">
      <c r="D451"/>
      <c r="E451"/>
    </row>
    <row r="452" spans="4:5" x14ac:dyDescent="0.25">
      <c r="D452"/>
      <c r="E452"/>
    </row>
    <row r="453" spans="4:5" x14ac:dyDescent="0.25">
      <c r="D453"/>
      <c r="E453"/>
    </row>
    <row r="454" spans="4:5" x14ac:dyDescent="0.25">
      <c r="D454"/>
      <c r="E454"/>
    </row>
    <row r="455" spans="4:5" x14ac:dyDescent="0.25">
      <c r="D455"/>
      <c r="E455"/>
    </row>
    <row r="456" spans="4:5" x14ac:dyDescent="0.25">
      <c r="D456"/>
      <c r="E456"/>
    </row>
    <row r="457" spans="4:5" x14ac:dyDescent="0.25">
      <c r="D457"/>
      <c r="E457"/>
    </row>
    <row r="458" spans="4:5" x14ac:dyDescent="0.25">
      <c r="D458"/>
      <c r="E458"/>
    </row>
    <row r="459" spans="4:5" x14ac:dyDescent="0.25">
      <c r="D459"/>
      <c r="E459"/>
    </row>
    <row r="460" spans="4:5" x14ac:dyDescent="0.25">
      <c r="D460"/>
      <c r="E460"/>
    </row>
    <row r="461" spans="4:5" x14ac:dyDescent="0.25">
      <c r="D461"/>
      <c r="E461"/>
    </row>
    <row r="462" spans="4:5" x14ac:dyDescent="0.25">
      <c r="D462"/>
      <c r="E462"/>
    </row>
    <row r="463" spans="4:5" x14ac:dyDescent="0.25">
      <c r="D463"/>
      <c r="E463"/>
    </row>
    <row r="464" spans="4:5" x14ac:dyDescent="0.25">
      <c r="D464"/>
      <c r="E464"/>
    </row>
    <row r="465" spans="4:5" x14ac:dyDescent="0.25">
      <c r="D465"/>
      <c r="E465"/>
    </row>
    <row r="466" spans="4:5" x14ac:dyDescent="0.25">
      <c r="D466"/>
      <c r="E466"/>
    </row>
    <row r="467" spans="4:5" x14ac:dyDescent="0.25">
      <c r="D467"/>
      <c r="E467"/>
    </row>
    <row r="468" spans="4:5" x14ac:dyDescent="0.25">
      <c r="D468"/>
      <c r="E468"/>
    </row>
    <row r="469" spans="4:5" x14ac:dyDescent="0.25">
      <c r="D469"/>
      <c r="E469"/>
    </row>
    <row r="470" spans="4:5" x14ac:dyDescent="0.25">
      <c r="D470"/>
      <c r="E470"/>
    </row>
    <row r="471" spans="4:5" x14ac:dyDescent="0.25">
      <c r="D471"/>
      <c r="E471"/>
    </row>
    <row r="472" spans="4:5" x14ac:dyDescent="0.25">
      <c r="D472"/>
      <c r="E472"/>
    </row>
    <row r="473" spans="4:5" x14ac:dyDescent="0.25">
      <c r="D473"/>
      <c r="E473"/>
    </row>
    <row r="474" spans="4:5" x14ac:dyDescent="0.25">
      <c r="D474"/>
      <c r="E474"/>
    </row>
    <row r="475" spans="4:5" x14ac:dyDescent="0.25">
      <c r="D475"/>
      <c r="E475"/>
    </row>
    <row r="476" spans="4:5" x14ac:dyDescent="0.25">
      <c r="D476"/>
      <c r="E476"/>
    </row>
    <row r="477" spans="4:5" x14ac:dyDescent="0.25">
      <c r="D477"/>
      <c r="E477"/>
    </row>
    <row r="478" spans="4:5" x14ac:dyDescent="0.25">
      <c r="D478"/>
      <c r="E478"/>
    </row>
    <row r="479" spans="4:5" x14ac:dyDescent="0.25">
      <c r="D479"/>
      <c r="E479"/>
    </row>
    <row r="480" spans="4:5" x14ac:dyDescent="0.25">
      <c r="D480"/>
      <c r="E480"/>
    </row>
    <row r="481" spans="4:5" x14ac:dyDescent="0.25">
      <c r="D481"/>
      <c r="E481"/>
    </row>
    <row r="482" spans="4:5" x14ac:dyDescent="0.25">
      <c r="D482"/>
      <c r="E482"/>
    </row>
    <row r="483" spans="4:5" x14ac:dyDescent="0.25">
      <c r="D483"/>
      <c r="E483"/>
    </row>
    <row r="484" spans="4:5" x14ac:dyDescent="0.25">
      <c r="D484"/>
      <c r="E484"/>
    </row>
    <row r="485" spans="4:5" x14ac:dyDescent="0.25">
      <c r="D485"/>
      <c r="E485"/>
    </row>
    <row r="486" spans="4:5" x14ac:dyDescent="0.25">
      <c r="D486"/>
      <c r="E486"/>
    </row>
    <row r="487" spans="4:5" x14ac:dyDescent="0.25">
      <c r="D487"/>
      <c r="E487"/>
    </row>
    <row r="488" spans="4:5" x14ac:dyDescent="0.25">
      <c r="D488"/>
      <c r="E488"/>
    </row>
    <row r="489" spans="4:5" x14ac:dyDescent="0.25">
      <c r="D489"/>
      <c r="E489"/>
    </row>
    <row r="490" spans="4:5" x14ac:dyDescent="0.25">
      <c r="D490"/>
      <c r="E490"/>
    </row>
    <row r="491" spans="4:5" x14ac:dyDescent="0.25">
      <c r="D491"/>
      <c r="E491"/>
    </row>
    <row r="492" spans="4:5" x14ac:dyDescent="0.25">
      <c r="D492"/>
      <c r="E492"/>
    </row>
    <row r="493" spans="4:5" x14ac:dyDescent="0.25">
      <c r="D493"/>
      <c r="E493"/>
    </row>
    <row r="494" spans="4:5" x14ac:dyDescent="0.25">
      <c r="D494"/>
      <c r="E494"/>
    </row>
    <row r="495" spans="4:5" x14ac:dyDescent="0.25">
      <c r="D495"/>
      <c r="E495"/>
    </row>
    <row r="496" spans="4:5" x14ac:dyDescent="0.25">
      <c r="D496"/>
      <c r="E496"/>
    </row>
    <row r="497" spans="4:5" x14ac:dyDescent="0.25">
      <c r="D497"/>
      <c r="E497"/>
    </row>
    <row r="498" spans="4:5" x14ac:dyDescent="0.25">
      <c r="D498"/>
      <c r="E498"/>
    </row>
    <row r="499" spans="4:5" x14ac:dyDescent="0.25">
      <c r="D499"/>
      <c r="E499"/>
    </row>
    <row r="500" spans="4:5" x14ac:dyDescent="0.25">
      <c r="D500"/>
      <c r="E500"/>
    </row>
    <row r="501" spans="4:5" x14ac:dyDescent="0.25">
      <c r="D501"/>
      <c r="E501"/>
    </row>
    <row r="502" spans="4:5" x14ac:dyDescent="0.25">
      <c r="D502"/>
      <c r="E502"/>
    </row>
    <row r="503" spans="4:5" x14ac:dyDescent="0.25">
      <c r="D503"/>
      <c r="E503"/>
    </row>
    <row r="504" spans="4:5" x14ac:dyDescent="0.25">
      <c r="D504"/>
      <c r="E504"/>
    </row>
    <row r="505" spans="4:5" x14ac:dyDescent="0.25">
      <c r="D505"/>
      <c r="E505"/>
    </row>
    <row r="506" spans="4:5" x14ac:dyDescent="0.25">
      <c r="D506"/>
      <c r="E506"/>
    </row>
    <row r="507" spans="4:5" x14ac:dyDescent="0.25">
      <c r="D507"/>
      <c r="E507"/>
    </row>
    <row r="508" spans="4:5" x14ac:dyDescent="0.25">
      <c r="D508"/>
      <c r="E508"/>
    </row>
    <row r="509" spans="4:5" x14ac:dyDescent="0.25">
      <c r="D509"/>
      <c r="E509"/>
    </row>
    <row r="510" spans="4:5" x14ac:dyDescent="0.25">
      <c r="D510"/>
      <c r="E510"/>
    </row>
    <row r="511" spans="4:5" x14ac:dyDescent="0.25">
      <c r="D511"/>
      <c r="E511"/>
    </row>
    <row r="512" spans="4:5" x14ac:dyDescent="0.25">
      <c r="D512"/>
      <c r="E512"/>
    </row>
    <row r="513" spans="4:5" x14ac:dyDescent="0.25">
      <c r="D513"/>
      <c r="E513"/>
    </row>
    <row r="514" spans="4:5" x14ac:dyDescent="0.25">
      <c r="D514"/>
      <c r="E514"/>
    </row>
    <row r="515" spans="4:5" x14ac:dyDescent="0.25">
      <c r="D515"/>
      <c r="E515"/>
    </row>
    <row r="516" spans="4:5" x14ac:dyDescent="0.25">
      <c r="D516"/>
      <c r="E516"/>
    </row>
    <row r="517" spans="4:5" x14ac:dyDescent="0.25">
      <c r="D517"/>
      <c r="E517"/>
    </row>
    <row r="518" spans="4:5" x14ac:dyDescent="0.25">
      <c r="D518"/>
      <c r="E518"/>
    </row>
    <row r="519" spans="4:5" x14ac:dyDescent="0.25">
      <c r="D519"/>
      <c r="E519"/>
    </row>
    <row r="520" spans="4:5" x14ac:dyDescent="0.25">
      <c r="D520"/>
      <c r="E520"/>
    </row>
    <row r="521" spans="4:5" x14ac:dyDescent="0.25">
      <c r="D521"/>
      <c r="E521"/>
    </row>
    <row r="522" spans="4:5" x14ac:dyDescent="0.25">
      <c r="D522"/>
      <c r="E522"/>
    </row>
    <row r="523" spans="4:5" x14ac:dyDescent="0.25">
      <c r="D523"/>
      <c r="E523"/>
    </row>
    <row r="524" spans="4:5" x14ac:dyDescent="0.25">
      <c r="D524"/>
      <c r="E524"/>
    </row>
    <row r="525" spans="4:5" x14ac:dyDescent="0.25">
      <c r="D525"/>
      <c r="E525"/>
    </row>
    <row r="526" spans="4:5" x14ac:dyDescent="0.25">
      <c r="D526"/>
      <c r="E526"/>
    </row>
    <row r="527" spans="4:5" x14ac:dyDescent="0.25">
      <c r="D527"/>
      <c r="E527"/>
    </row>
    <row r="528" spans="4:5" x14ac:dyDescent="0.25">
      <c r="D528"/>
      <c r="E528"/>
    </row>
    <row r="529" spans="4:5" x14ac:dyDescent="0.25">
      <c r="D529"/>
      <c r="E529"/>
    </row>
    <row r="530" spans="4:5" x14ac:dyDescent="0.25">
      <c r="D530"/>
      <c r="E530"/>
    </row>
    <row r="531" spans="4:5" x14ac:dyDescent="0.25">
      <c r="D531"/>
      <c r="E531"/>
    </row>
    <row r="532" spans="4:5" x14ac:dyDescent="0.25">
      <c r="D532"/>
      <c r="E532"/>
    </row>
    <row r="533" spans="4:5" x14ac:dyDescent="0.25">
      <c r="D533"/>
      <c r="E533"/>
    </row>
    <row r="534" spans="4:5" x14ac:dyDescent="0.25">
      <c r="D534"/>
      <c r="E534"/>
    </row>
    <row r="535" spans="4:5" x14ac:dyDescent="0.25">
      <c r="D535"/>
      <c r="E535"/>
    </row>
    <row r="536" spans="4:5" x14ac:dyDescent="0.25">
      <c r="D536"/>
      <c r="E536"/>
    </row>
    <row r="537" spans="4:5" x14ac:dyDescent="0.25">
      <c r="D537"/>
      <c r="E537"/>
    </row>
    <row r="538" spans="4:5" x14ac:dyDescent="0.25">
      <c r="D538"/>
      <c r="E538"/>
    </row>
    <row r="539" spans="4:5" x14ac:dyDescent="0.25">
      <c r="D539"/>
      <c r="E539"/>
    </row>
    <row r="540" spans="4:5" x14ac:dyDescent="0.25">
      <c r="D540"/>
      <c r="E540"/>
    </row>
    <row r="541" spans="4:5" x14ac:dyDescent="0.25">
      <c r="D541"/>
      <c r="E541"/>
    </row>
    <row r="542" spans="4:5" x14ac:dyDescent="0.25">
      <c r="D542"/>
      <c r="E542"/>
    </row>
    <row r="543" spans="4:5" x14ac:dyDescent="0.25">
      <c r="D543"/>
      <c r="E543"/>
    </row>
    <row r="544" spans="4:5" x14ac:dyDescent="0.25">
      <c r="D544"/>
      <c r="E544"/>
    </row>
    <row r="545" spans="4:5" x14ac:dyDescent="0.25">
      <c r="D545"/>
      <c r="E545"/>
    </row>
    <row r="546" spans="4:5" x14ac:dyDescent="0.25">
      <c r="D546"/>
      <c r="E546"/>
    </row>
    <row r="547" spans="4:5" x14ac:dyDescent="0.25">
      <c r="D547"/>
      <c r="E547"/>
    </row>
    <row r="548" spans="4:5" x14ac:dyDescent="0.25">
      <c r="D548"/>
      <c r="E548"/>
    </row>
    <row r="549" spans="4:5" x14ac:dyDescent="0.25">
      <c r="D549"/>
      <c r="E549"/>
    </row>
    <row r="550" spans="4:5" x14ac:dyDescent="0.25">
      <c r="D550"/>
      <c r="E550"/>
    </row>
    <row r="551" spans="4:5" x14ac:dyDescent="0.25">
      <c r="D551"/>
      <c r="E551"/>
    </row>
    <row r="552" spans="4:5" x14ac:dyDescent="0.25">
      <c r="D552"/>
      <c r="E552"/>
    </row>
    <row r="553" spans="4:5" x14ac:dyDescent="0.25">
      <c r="D553"/>
      <c r="E553"/>
    </row>
    <row r="554" spans="4:5" x14ac:dyDescent="0.25">
      <c r="D554"/>
      <c r="E554"/>
    </row>
    <row r="555" spans="4:5" x14ac:dyDescent="0.25">
      <c r="D555"/>
      <c r="E555"/>
    </row>
    <row r="556" spans="4:5" x14ac:dyDescent="0.25">
      <c r="D556"/>
      <c r="E556"/>
    </row>
    <row r="557" spans="4:5" x14ac:dyDescent="0.25">
      <c r="D557"/>
      <c r="E557"/>
    </row>
    <row r="558" spans="4:5" x14ac:dyDescent="0.25">
      <c r="D558"/>
      <c r="E558"/>
    </row>
    <row r="559" spans="4:5" x14ac:dyDescent="0.25">
      <c r="D559"/>
      <c r="E559"/>
    </row>
    <row r="560" spans="4:5" x14ac:dyDescent="0.25">
      <c r="D560"/>
      <c r="E560"/>
    </row>
    <row r="561" spans="4:5" x14ac:dyDescent="0.25">
      <c r="D561"/>
      <c r="E561"/>
    </row>
    <row r="562" spans="4:5" x14ac:dyDescent="0.25">
      <c r="D562"/>
      <c r="E562"/>
    </row>
    <row r="563" spans="4:5" x14ac:dyDescent="0.25">
      <c r="D563"/>
      <c r="E563"/>
    </row>
    <row r="564" spans="4:5" x14ac:dyDescent="0.25">
      <c r="D564"/>
      <c r="E564"/>
    </row>
    <row r="565" spans="4:5" x14ac:dyDescent="0.25">
      <c r="D565"/>
      <c r="E565"/>
    </row>
    <row r="566" spans="4:5" x14ac:dyDescent="0.25">
      <c r="D566"/>
      <c r="E566"/>
    </row>
    <row r="567" spans="4:5" x14ac:dyDescent="0.25">
      <c r="D567"/>
      <c r="E567"/>
    </row>
    <row r="568" spans="4:5" x14ac:dyDescent="0.25">
      <c r="D568"/>
      <c r="E568"/>
    </row>
    <row r="569" spans="4:5" x14ac:dyDescent="0.25">
      <c r="D569"/>
      <c r="E569"/>
    </row>
    <row r="570" spans="4:5" x14ac:dyDescent="0.25">
      <c r="D570"/>
      <c r="E570"/>
    </row>
    <row r="571" spans="4:5" x14ac:dyDescent="0.25">
      <c r="D571"/>
      <c r="E571"/>
    </row>
    <row r="572" spans="4:5" x14ac:dyDescent="0.25">
      <c r="D572"/>
      <c r="E572"/>
    </row>
    <row r="573" spans="4:5" x14ac:dyDescent="0.25">
      <c r="D573"/>
      <c r="E573"/>
    </row>
    <row r="574" spans="4:5" x14ac:dyDescent="0.25">
      <c r="D574"/>
      <c r="E574"/>
    </row>
    <row r="575" spans="4:5" x14ac:dyDescent="0.25">
      <c r="D575"/>
      <c r="E575"/>
    </row>
    <row r="576" spans="4:5" x14ac:dyDescent="0.25">
      <c r="D576"/>
      <c r="E576"/>
    </row>
    <row r="577" spans="4:5" x14ac:dyDescent="0.25">
      <c r="D577"/>
      <c r="E577"/>
    </row>
    <row r="578" spans="4:5" x14ac:dyDescent="0.25">
      <c r="D578"/>
      <c r="E578"/>
    </row>
    <row r="579" spans="4:5" x14ac:dyDescent="0.25">
      <c r="D579"/>
      <c r="E579"/>
    </row>
    <row r="580" spans="4:5" x14ac:dyDescent="0.25">
      <c r="D580"/>
      <c r="E580"/>
    </row>
    <row r="581" spans="4:5" x14ac:dyDescent="0.25">
      <c r="D581"/>
      <c r="E581"/>
    </row>
    <row r="582" spans="4:5" x14ac:dyDescent="0.25">
      <c r="D582"/>
      <c r="E582"/>
    </row>
    <row r="583" spans="4:5" x14ac:dyDescent="0.25">
      <c r="D583"/>
      <c r="E583"/>
    </row>
    <row r="584" spans="4:5" x14ac:dyDescent="0.25">
      <c r="D584"/>
      <c r="E584"/>
    </row>
    <row r="585" spans="4:5" x14ac:dyDescent="0.25">
      <c r="D585"/>
      <c r="E585"/>
    </row>
    <row r="586" spans="4:5" x14ac:dyDescent="0.25">
      <c r="D586"/>
      <c r="E586"/>
    </row>
    <row r="587" spans="4:5" x14ac:dyDescent="0.25">
      <c r="D587"/>
      <c r="E587"/>
    </row>
    <row r="588" spans="4:5" x14ac:dyDescent="0.25">
      <c r="D588"/>
      <c r="E588"/>
    </row>
    <row r="589" spans="4:5" x14ac:dyDescent="0.25">
      <c r="D589"/>
      <c r="E589"/>
    </row>
    <row r="590" spans="4:5" x14ac:dyDescent="0.25">
      <c r="D590"/>
      <c r="E590"/>
    </row>
    <row r="591" spans="4:5" x14ac:dyDescent="0.25">
      <c r="D591"/>
      <c r="E591"/>
    </row>
    <row r="592" spans="4:5" x14ac:dyDescent="0.25">
      <c r="D592"/>
      <c r="E592"/>
    </row>
    <row r="593" spans="4:5" x14ac:dyDescent="0.25">
      <c r="D593"/>
      <c r="E593"/>
    </row>
    <row r="594" spans="4:5" x14ac:dyDescent="0.25">
      <c r="D594"/>
      <c r="E594"/>
    </row>
    <row r="595" spans="4:5" x14ac:dyDescent="0.25">
      <c r="D595"/>
      <c r="E595"/>
    </row>
    <row r="596" spans="4:5" x14ac:dyDescent="0.25">
      <c r="D596"/>
      <c r="E596"/>
    </row>
    <row r="597" spans="4:5" x14ac:dyDescent="0.25">
      <c r="D597"/>
      <c r="E597"/>
    </row>
    <row r="598" spans="4:5" x14ac:dyDescent="0.25">
      <c r="D598"/>
      <c r="E598"/>
    </row>
    <row r="599" spans="4:5" x14ac:dyDescent="0.25">
      <c r="D599"/>
      <c r="E599"/>
    </row>
    <row r="600" spans="4:5" x14ac:dyDescent="0.25">
      <c r="D600"/>
      <c r="E600"/>
    </row>
    <row r="601" spans="4:5" x14ac:dyDescent="0.25">
      <c r="D601"/>
      <c r="E601"/>
    </row>
    <row r="602" spans="4:5" x14ac:dyDescent="0.25">
      <c r="D602"/>
      <c r="E602"/>
    </row>
    <row r="603" spans="4:5" x14ac:dyDescent="0.25">
      <c r="D603"/>
      <c r="E603"/>
    </row>
    <row r="604" spans="4:5" x14ac:dyDescent="0.25">
      <c r="D604"/>
      <c r="E604"/>
    </row>
    <row r="605" spans="4:5" x14ac:dyDescent="0.25">
      <c r="D605"/>
      <c r="E605"/>
    </row>
    <row r="606" spans="4:5" x14ac:dyDescent="0.25">
      <c r="D606"/>
      <c r="E606"/>
    </row>
    <row r="607" spans="4:5" x14ac:dyDescent="0.25">
      <c r="D607"/>
      <c r="E607"/>
    </row>
    <row r="608" spans="4:5" x14ac:dyDescent="0.25">
      <c r="D608"/>
      <c r="E608"/>
    </row>
    <row r="609" spans="4:5" x14ac:dyDescent="0.25">
      <c r="D609"/>
      <c r="E609"/>
    </row>
    <row r="610" spans="4:5" x14ac:dyDescent="0.25">
      <c r="D610"/>
      <c r="E610"/>
    </row>
    <row r="611" spans="4:5" x14ac:dyDescent="0.25">
      <c r="D611"/>
      <c r="E611"/>
    </row>
    <row r="612" spans="4:5" x14ac:dyDescent="0.25">
      <c r="D612"/>
      <c r="E612"/>
    </row>
    <row r="613" spans="4:5" x14ac:dyDescent="0.25">
      <c r="D613"/>
      <c r="E613"/>
    </row>
    <row r="614" spans="4:5" x14ac:dyDescent="0.25">
      <c r="D614"/>
      <c r="E614"/>
    </row>
    <row r="615" spans="4:5" x14ac:dyDescent="0.25">
      <c r="D615"/>
      <c r="E615"/>
    </row>
    <row r="616" spans="4:5" x14ac:dyDescent="0.25">
      <c r="D616"/>
      <c r="E616"/>
    </row>
    <row r="617" spans="4:5" x14ac:dyDescent="0.25">
      <c r="D617"/>
      <c r="E617"/>
    </row>
    <row r="618" spans="4:5" x14ac:dyDescent="0.25">
      <c r="D618"/>
      <c r="E618"/>
    </row>
    <row r="619" spans="4:5" x14ac:dyDescent="0.25">
      <c r="D619"/>
      <c r="E619"/>
    </row>
    <row r="620" spans="4:5" x14ac:dyDescent="0.25">
      <c r="D620"/>
      <c r="E620"/>
    </row>
    <row r="621" spans="4:5" x14ac:dyDescent="0.25">
      <c r="D621"/>
      <c r="E621"/>
    </row>
    <row r="622" spans="4:5" x14ac:dyDescent="0.25">
      <c r="D622"/>
      <c r="E622"/>
    </row>
    <row r="623" spans="4:5" x14ac:dyDescent="0.25">
      <c r="D623"/>
      <c r="E623"/>
    </row>
    <row r="624" spans="4:5" x14ac:dyDescent="0.25">
      <c r="D624"/>
      <c r="E624"/>
    </row>
    <row r="625" spans="4:5" x14ac:dyDescent="0.25">
      <c r="D625"/>
      <c r="E625"/>
    </row>
    <row r="626" spans="4:5" x14ac:dyDescent="0.25">
      <c r="D626"/>
      <c r="E626"/>
    </row>
    <row r="627" spans="4:5" x14ac:dyDescent="0.25">
      <c r="D627"/>
      <c r="E627"/>
    </row>
    <row r="628" spans="4:5" x14ac:dyDescent="0.25">
      <c r="D628"/>
      <c r="E628"/>
    </row>
    <row r="629" spans="4:5" x14ac:dyDescent="0.25">
      <c r="D629"/>
      <c r="E629"/>
    </row>
    <row r="630" spans="4:5" x14ac:dyDescent="0.25">
      <c r="D630"/>
      <c r="E630"/>
    </row>
    <row r="631" spans="4:5" x14ac:dyDescent="0.25">
      <c r="D631"/>
      <c r="E631"/>
    </row>
    <row r="632" spans="4:5" x14ac:dyDescent="0.25">
      <c r="D632"/>
      <c r="E632"/>
    </row>
    <row r="633" spans="4:5" x14ac:dyDescent="0.25">
      <c r="D633"/>
      <c r="E633"/>
    </row>
    <row r="634" spans="4:5" x14ac:dyDescent="0.25">
      <c r="D634"/>
      <c r="E634"/>
    </row>
    <row r="635" spans="4:5" x14ac:dyDescent="0.25">
      <c r="D635"/>
      <c r="E635"/>
    </row>
    <row r="636" spans="4:5" x14ac:dyDescent="0.25">
      <c r="D636"/>
      <c r="E636"/>
    </row>
    <row r="637" spans="4:5" x14ac:dyDescent="0.25">
      <c r="D637"/>
      <c r="E637"/>
    </row>
    <row r="638" spans="4:5" x14ac:dyDescent="0.25">
      <c r="D638"/>
      <c r="E638"/>
    </row>
    <row r="639" spans="4:5" x14ac:dyDescent="0.25">
      <c r="D639"/>
      <c r="E639"/>
    </row>
    <row r="640" spans="4:5" x14ac:dyDescent="0.25">
      <c r="D640"/>
      <c r="E640"/>
    </row>
    <row r="641" spans="4:5" x14ac:dyDescent="0.25">
      <c r="D641"/>
      <c r="E641"/>
    </row>
    <row r="642" spans="4:5" x14ac:dyDescent="0.25">
      <c r="D642"/>
      <c r="E642"/>
    </row>
    <row r="643" spans="4:5" x14ac:dyDescent="0.25">
      <c r="D643"/>
      <c r="E643"/>
    </row>
    <row r="644" spans="4:5" x14ac:dyDescent="0.25">
      <c r="D644"/>
      <c r="E644"/>
    </row>
    <row r="645" spans="4:5" x14ac:dyDescent="0.25">
      <c r="D645"/>
      <c r="E645"/>
    </row>
    <row r="646" spans="4:5" x14ac:dyDescent="0.25">
      <c r="D646"/>
      <c r="E646"/>
    </row>
    <row r="647" spans="4:5" x14ac:dyDescent="0.25">
      <c r="D647"/>
      <c r="E647"/>
    </row>
    <row r="648" spans="4:5" x14ac:dyDescent="0.25">
      <c r="D648"/>
      <c r="E648"/>
    </row>
    <row r="649" spans="4:5" x14ac:dyDescent="0.25">
      <c r="D649"/>
      <c r="E649"/>
    </row>
    <row r="650" spans="4:5" x14ac:dyDescent="0.25">
      <c r="D650"/>
      <c r="E650"/>
    </row>
    <row r="651" spans="4:5" x14ac:dyDescent="0.25">
      <c r="D651"/>
      <c r="E651"/>
    </row>
    <row r="652" spans="4:5" x14ac:dyDescent="0.25">
      <c r="D652"/>
      <c r="E652"/>
    </row>
  </sheetData>
  <pageMargins left="0.7" right="0.7" top="0.75" bottom="0.75" header="0.3" footer="0.3"/>
</worksheet>
</file>

<file path=xl/worksheets/sheet1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C00-000000000000}">
  <sheetPr codeName="Hoja16"/>
  <dimension ref="A1:Z651"/>
  <sheetViews>
    <sheetView workbookViewId="0">
      <selection activeCell="A4" sqref="A4"/>
    </sheetView>
  </sheetViews>
  <sheetFormatPr baseColWidth="10" defaultRowHeight="15" x14ac:dyDescent="0.25"/>
  <cols>
    <col min="3" max="3" width="11.85546875" bestFit="1" customWidth="1"/>
    <col min="4" max="4" width="11.85546875" customWidth="1"/>
    <col min="14" max="24" width="11.42578125" style="2"/>
  </cols>
  <sheetData>
    <row r="1" spans="1:26" x14ac:dyDescent="0.25">
      <c r="A1" s="52" t="s">
        <v>8478</v>
      </c>
      <c r="B1" s="52" t="s">
        <v>17</v>
      </c>
      <c r="C1" s="53" t="s">
        <v>8479</v>
      </c>
      <c r="D1" s="53" t="s">
        <v>8486</v>
      </c>
      <c r="E1" s="53" t="s">
        <v>2</v>
      </c>
      <c r="F1" s="53" t="s">
        <v>3</v>
      </c>
      <c r="G1" s="53" t="s">
        <v>4</v>
      </c>
      <c r="H1" s="53" t="s">
        <v>69</v>
      </c>
      <c r="I1" s="53" t="s">
        <v>68</v>
      </c>
      <c r="J1" s="53" t="s">
        <v>67</v>
      </c>
      <c r="K1" s="53" t="s">
        <v>66</v>
      </c>
      <c r="L1" s="53" t="s">
        <v>76</v>
      </c>
      <c r="M1" s="53" t="s">
        <v>77</v>
      </c>
      <c r="N1" s="55" t="s">
        <v>65</v>
      </c>
      <c r="O1" s="55" t="s">
        <v>64</v>
      </c>
      <c r="P1" s="55" t="s">
        <v>63</v>
      </c>
      <c r="Q1" s="55" t="s">
        <v>62</v>
      </c>
      <c r="R1" s="55" t="s">
        <v>61</v>
      </c>
      <c r="S1" s="55" t="s">
        <v>60</v>
      </c>
      <c r="T1" s="55" t="s">
        <v>59</v>
      </c>
      <c r="U1" s="55" t="s">
        <v>58</v>
      </c>
      <c r="V1" s="55" t="s">
        <v>57</v>
      </c>
      <c r="W1" s="55" t="s">
        <v>56</v>
      </c>
      <c r="X1" s="55" t="s">
        <v>19</v>
      </c>
      <c r="Y1" s="54" t="s">
        <v>18</v>
      </c>
      <c r="Z1" s="54">
        <v>200</v>
      </c>
    </row>
    <row r="2" spans="1:26" x14ac:dyDescent="0.25">
      <c r="A2">
        <v>2022</v>
      </c>
      <c r="B2" t="s">
        <v>8325</v>
      </c>
      <c r="C2" t="str">
        <f>SUBSTITUTE(B2,"ICIEMBRE","iciembre")</f>
        <v>Diciembre</v>
      </c>
      <c r="D2">
        <f>MONTH(E2)</f>
        <v>12</v>
      </c>
      <c r="E2" t="s">
        <v>8914</v>
      </c>
      <c r="F2" t="s">
        <v>1</v>
      </c>
      <c r="G2" t="s">
        <v>7703</v>
      </c>
      <c r="H2" t="s">
        <v>8132</v>
      </c>
      <c r="I2" t="s">
        <v>8133</v>
      </c>
      <c r="J2">
        <v>381</v>
      </c>
      <c r="K2">
        <v>381</v>
      </c>
      <c r="L2">
        <v>381</v>
      </c>
      <c r="M2">
        <v>381</v>
      </c>
      <c r="N2" s="2">
        <v>0</v>
      </c>
      <c r="O2" s="2">
        <v>0</v>
      </c>
      <c r="P2" s="2">
        <v>0</v>
      </c>
      <c r="Q2" s="2">
        <v>0</v>
      </c>
      <c r="R2" s="2">
        <v>36.21</v>
      </c>
      <c r="S2" s="2">
        <v>0</v>
      </c>
      <c r="T2" s="2">
        <v>0</v>
      </c>
      <c r="U2" s="2">
        <f>R2/1.13</f>
        <v>32.044247787610622</v>
      </c>
      <c r="V2" s="2">
        <f>U2*0.13</f>
        <v>4.1657522123893811</v>
      </c>
      <c r="W2" s="2">
        <v>0</v>
      </c>
      <c r="X2" s="2">
        <f>+U2+V2</f>
        <v>36.21</v>
      </c>
      <c r="Y2" s="21" t="s">
        <v>8477</v>
      </c>
      <c r="Z2" t="str">
        <f>IF(U2&lt;=200,"menor a 200","mayor a 200")</f>
        <v>menor a 200</v>
      </c>
    </row>
    <row r="3" spans="1:26" x14ac:dyDescent="0.25">
      <c r="A3">
        <v>2022</v>
      </c>
      <c r="B3" t="s">
        <v>8325</v>
      </c>
      <c r="C3" t="str">
        <f>SUBSTITUTE(B3,"ICIEMBRE","iciembre")</f>
        <v>Diciembre</v>
      </c>
      <c r="D3">
        <f>MONTH(E3)</f>
        <v>12</v>
      </c>
      <c r="E3" t="s">
        <v>8914</v>
      </c>
      <c r="F3" t="s">
        <v>1</v>
      </c>
      <c r="G3" t="s">
        <v>7703</v>
      </c>
      <c r="H3" t="s">
        <v>8132</v>
      </c>
      <c r="I3" t="s">
        <v>8133</v>
      </c>
      <c r="J3">
        <v>382</v>
      </c>
      <c r="K3">
        <v>382</v>
      </c>
      <c r="L3">
        <v>382</v>
      </c>
      <c r="M3">
        <v>382</v>
      </c>
      <c r="N3" s="2">
        <v>0</v>
      </c>
      <c r="O3" s="2">
        <v>0</v>
      </c>
      <c r="P3" s="2">
        <v>0</v>
      </c>
      <c r="Q3" s="2">
        <v>0</v>
      </c>
      <c r="R3" s="2">
        <v>22.05</v>
      </c>
      <c r="S3" s="2">
        <v>0</v>
      </c>
      <c r="T3" s="2">
        <v>0</v>
      </c>
      <c r="U3" s="2">
        <f>R3/1.13</f>
        <v>19.513274336283189</v>
      </c>
      <c r="V3" s="2">
        <f>U3*0.13</f>
        <v>2.5367256637168145</v>
      </c>
      <c r="W3" s="2">
        <v>0</v>
      </c>
      <c r="X3" s="2">
        <f>+U3+V3</f>
        <v>22.050000000000004</v>
      </c>
      <c r="Y3" s="21" t="s">
        <v>8477</v>
      </c>
      <c r="Z3" t="str">
        <f>IF(U3&lt;=200,"menor a 200","mayor a 200")</f>
        <v>menor a 200</v>
      </c>
    </row>
    <row r="4" spans="1:26" x14ac:dyDescent="0.25">
      <c r="Y4" s="21"/>
    </row>
    <row r="5" spans="1:26" x14ac:dyDescent="0.25">
      <c r="Y5" s="21"/>
    </row>
    <row r="6" spans="1:26" x14ac:dyDescent="0.25">
      <c r="Y6" s="21"/>
    </row>
    <row r="7" spans="1:26" x14ac:dyDescent="0.25">
      <c r="Y7" s="21"/>
    </row>
    <row r="8" spans="1:26" x14ac:dyDescent="0.25">
      <c r="Y8" s="21"/>
    </row>
    <row r="9" spans="1:26" x14ac:dyDescent="0.25">
      <c r="Y9" s="21"/>
    </row>
    <row r="10" spans="1:26" x14ac:dyDescent="0.25">
      <c r="Y10" s="21"/>
    </row>
    <row r="11" spans="1:26" x14ac:dyDescent="0.25">
      <c r="Y11" s="21"/>
    </row>
    <row r="12" spans="1:26" x14ac:dyDescent="0.25">
      <c r="Y12" s="21"/>
    </row>
    <row r="13" spans="1:26" x14ac:dyDescent="0.25">
      <c r="Y13" s="21"/>
    </row>
    <row r="14" spans="1:26" x14ac:dyDescent="0.25">
      <c r="Y14" s="21"/>
    </row>
    <row r="15" spans="1:26" x14ac:dyDescent="0.25">
      <c r="Y15" s="21"/>
    </row>
    <row r="16" spans="1:26" x14ac:dyDescent="0.25">
      <c r="Y16" s="21"/>
    </row>
    <row r="17" spans="25:25" x14ac:dyDescent="0.25">
      <c r="Y17" s="21"/>
    </row>
    <row r="18" spans="25:25" x14ac:dyDescent="0.25">
      <c r="Y18" s="21"/>
    </row>
    <row r="19" spans="25:25" x14ac:dyDescent="0.25">
      <c r="Y19" s="21"/>
    </row>
    <row r="20" spans="25:25" x14ac:dyDescent="0.25">
      <c r="Y20" s="21"/>
    </row>
    <row r="21" spans="25:25" x14ac:dyDescent="0.25">
      <c r="Y21" s="21"/>
    </row>
    <row r="22" spans="25:25" x14ac:dyDescent="0.25">
      <c r="Y22" s="21"/>
    </row>
    <row r="23" spans="25:25" x14ac:dyDescent="0.25">
      <c r="Y23" s="21"/>
    </row>
    <row r="24" spans="25:25" x14ac:dyDescent="0.25">
      <c r="Y24" s="21"/>
    </row>
    <row r="25" spans="25:25" x14ac:dyDescent="0.25">
      <c r="Y25" s="21"/>
    </row>
    <row r="26" spans="25:25" x14ac:dyDescent="0.25">
      <c r="Y26" s="21"/>
    </row>
    <row r="27" spans="25:25" x14ac:dyDescent="0.25">
      <c r="Y27" s="21"/>
    </row>
    <row r="28" spans="25:25" x14ac:dyDescent="0.25">
      <c r="Y28" s="21"/>
    </row>
    <row r="29" spans="25:25" x14ac:dyDescent="0.25">
      <c r="Y29" s="21"/>
    </row>
    <row r="30" spans="25:25" x14ac:dyDescent="0.25">
      <c r="Y30" s="21"/>
    </row>
    <row r="31" spans="25:25" x14ac:dyDescent="0.25">
      <c r="Y31" s="21"/>
    </row>
    <row r="32" spans="25:25" x14ac:dyDescent="0.25">
      <c r="Y32" s="21"/>
    </row>
    <row r="33" spans="25:25" x14ac:dyDescent="0.25">
      <c r="Y33" s="21"/>
    </row>
    <row r="34" spans="25:25" x14ac:dyDescent="0.25">
      <c r="Y34" s="21"/>
    </row>
    <row r="35" spans="25:25" x14ac:dyDescent="0.25">
      <c r="Y35" s="21"/>
    </row>
    <row r="36" spans="25:25" x14ac:dyDescent="0.25">
      <c r="Y36" s="21"/>
    </row>
    <row r="37" spans="25:25" x14ac:dyDescent="0.25">
      <c r="Y37" s="21"/>
    </row>
    <row r="38" spans="25:25" x14ac:dyDescent="0.25">
      <c r="Y38" s="21"/>
    </row>
    <row r="39" spans="25:25" x14ac:dyDescent="0.25">
      <c r="Y39" s="21"/>
    </row>
    <row r="40" spans="25:25" x14ac:dyDescent="0.25">
      <c r="Y40" s="21"/>
    </row>
    <row r="41" spans="25:25" x14ac:dyDescent="0.25">
      <c r="Y41" s="21"/>
    </row>
    <row r="42" spans="25:25" x14ac:dyDescent="0.25">
      <c r="Y42" s="21"/>
    </row>
    <row r="43" spans="25:25" x14ac:dyDescent="0.25">
      <c r="Y43" s="21"/>
    </row>
    <row r="44" spans="25:25" x14ac:dyDescent="0.25">
      <c r="Y44" s="21"/>
    </row>
    <row r="45" spans="25:25" x14ac:dyDescent="0.25">
      <c r="Y45" s="21"/>
    </row>
    <row r="46" spans="25:25" x14ac:dyDescent="0.25">
      <c r="Y46" s="21"/>
    </row>
    <row r="47" spans="25:25" x14ac:dyDescent="0.25">
      <c r="Y47" s="21"/>
    </row>
    <row r="48" spans="25:25" x14ac:dyDescent="0.25">
      <c r="Y48" s="21"/>
    </row>
    <row r="49" spans="25:25" x14ac:dyDescent="0.25">
      <c r="Y49" s="21"/>
    </row>
    <row r="50" spans="25:25" x14ac:dyDescent="0.25">
      <c r="Y50" s="21"/>
    </row>
    <row r="51" spans="25:25" x14ac:dyDescent="0.25">
      <c r="Y51" s="21"/>
    </row>
    <row r="52" spans="25:25" x14ac:dyDescent="0.25">
      <c r="Y52" s="21"/>
    </row>
    <row r="53" spans="25:25" x14ac:dyDescent="0.25">
      <c r="Y53" s="21"/>
    </row>
    <row r="54" spans="25:25" x14ac:dyDescent="0.25">
      <c r="Y54" s="21"/>
    </row>
    <row r="55" spans="25:25" x14ac:dyDescent="0.25">
      <c r="Y55" s="21"/>
    </row>
    <row r="56" spans="25:25" x14ac:dyDescent="0.25">
      <c r="Y56" s="21"/>
    </row>
    <row r="57" spans="25:25" x14ac:dyDescent="0.25">
      <c r="Y57" s="21"/>
    </row>
    <row r="58" spans="25:25" x14ac:dyDescent="0.25">
      <c r="Y58" s="21"/>
    </row>
    <row r="59" spans="25:25" x14ac:dyDescent="0.25">
      <c r="Y59" s="21"/>
    </row>
    <row r="60" spans="25:25" x14ac:dyDescent="0.25">
      <c r="Y60" s="21"/>
    </row>
    <row r="61" spans="25:25" x14ac:dyDescent="0.25">
      <c r="Y61" s="21"/>
    </row>
    <row r="62" spans="25:25" x14ac:dyDescent="0.25">
      <c r="Y62" s="21"/>
    </row>
    <row r="63" spans="25:25" x14ac:dyDescent="0.25">
      <c r="Y63" s="21"/>
    </row>
    <row r="64" spans="25:25" x14ac:dyDescent="0.25">
      <c r="Y64" s="21"/>
    </row>
    <row r="65" spans="25:25" x14ac:dyDescent="0.25">
      <c r="Y65" s="21"/>
    </row>
    <row r="66" spans="25:25" x14ac:dyDescent="0.25">
      <c r="Y66" s="21"/>
    </row>
    <row r="67" spans="25:25" x14ac:dyDescent="0.25">
      <c r="Y67" s="21"/>
    </row>
    <row r="68" spans="25:25" x14ac:dyDescent="0.25">
      <c r="Y68" s="21"/>
    </row>
    <row r="69" spans="25:25" x14ac:dyDescent="0.25">
      <c r="Y69" s="21"/>
    </row>
    <row r="70" spans="25:25" x14ac:dyDescent="0.25">
      <c r="Y70" s="21"/>
    </row>
    <row r="71" spans="25:25" x14ac:dyDescent="0.25">
      <c r="Y71" s="21"/>
    </row>
    <row r="72" spans="25:25" x14ac:dyDescent="0.25">
      <c r="Y72" s="21"/>
    </row>
    <row r="73" spans="25:25" x14ac:dyDescent="0.25">
      <c r="Y73" s="21"/>
    </row>
    <row r="74" spans="25:25" x14ac:dyDescent="0.25">
      <c r="Y74" s="21"/>
    </row>
    <row r="75" spans="25:25" x14ac:dyDescent="0.25">
      <c r="Y75" s="21"/>
    </row>
    <row r="76" spans="25:25" x14ac:dyDescent="0.25">
      <c r="Y76" s="21"/>
    </row>
    <row r="77" spans="25:25" x14ac:dyDescent="0.25">
      <c r="Y77" s="21"/>
    </row>
    <row r="78" spans="25:25" x14ac:dyDescent="0.25">
      <c r="Y78" s="21"/>
    </row>
    <row r="79" spans="25:25" x14ac:dyDescent="0.25">
      <c r="Y79" s="21"/>
    </row>
    <row r="80" spans="25:25" x14ac:dyDescent="0.25">
      <c r="Y80" s="21"/>
    </row>
    <row r="81" spans="25:25" x14ac:dyDescent="0.25">
      <c r="Y81" s="21"/>
    </row>
    <row r="82" spans="25:25" x14ac:dyDescent="0.25">
      <c r="Y82" s="21"/>
    </row>
    <row r="83" spans="25:25" x14ac:dyDescent="0.25">
      <c r="Y83" s="21"/>
    </row>
    <row r="84" spans="25:25" x14ac:dyDescent="0.25">
      <c r="Y84" s="21"/>
    </row>
    <row r="85" spans="25:25" x14ac:dyDescent="0.25">
      <c r="Y85" s="21"/>
    </row>
    <row r="86" spans="25:25" x14ac:dyDescent="0.25">
      <c r="Y86" s="21"/>
    </row>
    <row r="87" spans="25:25" x14ac:dyDescent="0.25">
      <c r="Y87" s="21"/>
    </row>
    <row r="88" spans="25:25" x14ac:dyDescent="0.25">
      <c r="Y88" s="21"/>
    </row>
    <row r="89" spans="25:25" x14ac:dyDescent="0.25">
      <c r="Y89" s="21"/>
    </row>
    <row r="90" spans="25:25" x14ac:dyDescent="0.25">
      <c r="Y90" s="21"/>
    </row>
    <row r="91" spans="25:25" x14ac:dyDescent="0.25">
      <c r="Y91" s="21"/>
    </row>
    <row r="92" spans="25:25" x14ac:dyDescent="0.25">
      <c r="Y92" s="21"/>
    </row>
    <row r="93" spans="25:25" x14ac:dyDescent="0.25">
      <c r="Y93" s="21"/>
    </row>
    <row r="94" spans="25:25" x14ac:dyDescent="0.25">
      <c r="Y94" s="21"/>
    </row>
    <row r="95" spans="25:25" x14ac:dyDescent="0.25">
      <c r="Y95" s="21"/>
    </row>
    <row r="96" spans="25:25" x14ac:dyDescent="0.25">
      <c r="Y96" s="21"/>
    </row>
    <row r="97" spans="25:25" x14ac:dyDescent="0.25">
      <c r="Y97" s="21"/>
    </row>
    <row r="98" spans="25:25" x14ac:dyDescent="0.25">
      <c r="Y98" s="21"/>
    </row>
    <row r="99" spans="25:25" x14ac:dyDescent="0.25">
      <c r="Y99" s="21"/>
    </row>
    <row r="100" spans="25:25" x14ac:dyDescent="0.25">
      <c r="Y100" s="21"/>
    </row>
    <row r="101" spans="25:25" x14ac:dyDescent="0.25">
      <c r="Y101" s="21"/>
    </row>
    <row r="102" spans="25:25" x14ac:dyDescent="0.25">
      <c r="Y102" s="21"/>
    </row>
    <row r="103" spans="25:25" x14ac:dyDescent="0.25">
      <c r="Y103" s="21"/>
    </row>
    <row r="104" spans="25:25" x14ac:dyDescent="0.25">
      <c r="Y104" s="21"/>
    </row>
    <row r="105" spans="25:25" x14ac:dyDescent="0.25">
      <c r="Y105" s="21"/>
    </row>
    <row r="106" spans="25:25" x14ac:dyDescent="0.25">
      <c r="Y106" s="21"/>
    </row>
    <row r="107" spans="25:25" x14ac:dyDescent="0.25">
      <c r="Y107" s="21"/>
    </row>
    <row r="108" spans="25:25" x14ac:dyDescent="0.25">
      <c r="Y108" s="21"/>
    </row>
    <row r="109" spans="25:25" x14ac:dyDescent="0.25">
      <c r="Y109" s="21"/>
    </row>
    <row r="110" spans="25:25" x14ac:dyDescent="0.25">
      <c r="Y110" s="21"/>
    </row>
    <row r="111" spans="25:25" x14ac:dyDescent="0.25">
      <c r="Y111" s="21"/>
    </row>
    <row r="112" spans="25:25" x14ac:dyDescent="0.25">
      <c r="Y112" s="21"/>
    </row>
    <row r="113" spans="25:25" x14ac:dyDescent="0.25">
      <c r="Y113" s="21"/>
    </row>
    <row r="114" spans="25:25" x14ac:dyDescent="0.25">
      <c r="Y114" s="21"/>
    </row>
    <row r="115" spans="25:25" x14ac:dyDescent="0.25">
      <c r="Y115" s="21"/>
    </row>
    <row r="116" spans="25:25" x14ac:dyDescent="0.25">
      <c r="Y116" s="21"/>
    </row>
    <row r="117" spans="25:25" x14ac:dyDescent="0.25">
      <c r="Y117" s="21"/>
    </row>
    <row r="118" spans="25:25" x14ac:dyDescent="0.25">
      <c r="Y118" s="21"/>
    </row>
    <row r="119" spans="25:25" x14ac:dyDescent="0.25">
      <c r="Y119" s="21"/>
    </row>
    <row r="120" spans="25:25" x14ac:dyDescent="0.25">
      <c r="Y120" s="21"/>
    </row>
    <row r="121" spans="25:25" x14ac:dyDescent="0.25">
      <c r="Y121" s="21"/>
    </row>
    <row r="122" spans="25:25" x14ac:dyDescent="0.25">
      <c r="Y122" s="21"/>
    </row>
    <row r="123" spans="25:25" x14ac:dyDescent="0.25">
      <c r="Y123" s="21"/>
    </row>
    <row r="124" spans="25:25" x14ac:dyDescent="0.25">
      <c r="Y124" s="21"/>
    </row>
    <row r="125" spans="25:25" x14ac:dyDescent="0.25">
      <c r="Y125" s="21"/>
    </row>
    <row r="126" spans="25:25" x14ac:dyDescent="0.25">
      <c r="Y126" s="21"/>
    </row>
    <row r="127" spans="25:25" x14ac:dyDescent="0.25">
      <c r="Y127" s="21"/>
    </row>
    <row r="128" spans="25:25" x14ac:dyDescent="0.25">
      <c r="Y128" s="21"/>
    </row>
    <row r="129" spans="25:25" x14ac:dyDescent="0.25">
      <c r="Y129" s="21"/>
    </row>
    <row r="130" spans="25:25" x14ac:dyDescent="0.25">
      <c r="Y130" s="21"/>
    </row>
    <row r="131" spans="25:25" x14ac:dyDescent="0.25">
      <c r="Y131" s="21"/>
    </row>
    <row r="132" spans="25:25" x14ac:dyDescent="0.25">
      <c r="Y132" s="21"/>
    </row>
    <row r="133" spans="25:25" x14ac:dyDescent="0.25">
      <c r="Y133" s="21"/>
    </row>
    <row r="134" spans="25:25" x14ac:dyDescent="0.25">
      <c r="Y134" s="21"/>
    </row>
    <row r="135" spans="25:25" x14ac:dyDescent="0.25">
      <c r="Y135" s="21"/>
    </row>
    <row r="136" spans="25:25" x14ac:dyDescent="0.25">
      <c r="Y136" s="21"/>
    </row>
    <row r="137" spans="25:25" x14ac:dyDescent="0.25">
      <c r="Y137" s="21"/>
    </row>
    <row r="138" spans="25:25" x14ac:dyDescent="0.25">
      <c r="Y138" s="21"/>
    </row>
    <row r="139" spans="25:25" x14ac:dyDescent="0.25">
      <c r="Y139" s="21"/>
    </row>
    <row r="140" spans="25:25" x14ac:dyDescent="0.25">
      <c r="Y140" s="21"/>
    </row>
    <row r="141" spans="25:25" x14ac:dyDescent="0.25">
      <c r="Y141" s="21"/>
    </row>
    <row r="142" spans="25:25" x14ac:dyDescent="0.25">
      <c r="Y142" s="21"/>
    </row>
    <row r="143" spans="25:25" x14ac:dyDescent="0.25">
      <c r="Y143" s="21"/>
    </row>
    <row r="144" spans="25:25" x14ac:dyDescent="0.25">
      <c r="Y144" s="21"/>
    </row>
    <row r="145" spans="25:25" x14ac:dyDescent="0.25">
      <c r="Y145" s="21"/>
    </row>
    <row r="146" spans="25:25" x14ac:dyDescent="0.25">
      <c r="Y146" s="21"/>
    </row>
    <row r="147" spans="25:25" x14ac:dyDescent="0.25">
      <c r="Y147" s="21"/>
    </row>
    <row r="148" spans="25:25" x14ac:dyDescent="0.25">
      <c r="Y148" s="21"/>
    </row>
    <row r="149" spans="25:25" x14ac:dyDescent="0.25">
      <c r="Y149" s="21"/>
    </row>
    <row r="150" spans="25:25" x14ac:dyDescent="0.25">
      <c r="Y150" s="21"/>
    </row>
    <row r="151" spans="25:25" x14ac:dyDescent="0.25">
      <c r="Y151" s="21"/>
    </row>
    <row r="152" spans="25:25" x14ac:dyDescent="0.25">
      <c r="Y152" s="21"/>
    </row>
    <row r="153" spans="25:25" x14ac:dyDescent="0.25">
      <c r="Y153" s="21"/>
    </row>
    <row r="154" spans="25:25" x14ac:dyDescent="0.25">
      <c r="Y154" s="21"/>
    </row>
    <row r="155" spans="25:25" x14ac:dyDescent="0.25">
      <c r="Y155" s="21"/>
    </row>
    <row r="156" spans="25:25" x14ac:dyDescent="0.25">
      <c r="Y156" s="21"/>
    </row>
    <row r="157" spans="25:25" x14ac:dyDescent="0.25">
      <c r="Y157" s="21"/>
    </row>
    <row r="158" spans="25:25" x14ac:dyDescent="0.25">
      <c r="Y158" s="21"/>
    </row>
    <row r="159" spans="25:25" x14ac:dyDescent="0.25">
      <c r="Y159" s="21"/>
    </row>
    <row r="160" spans="25:25" x14ac:dyDescent="0.25">
      <c r="Y160" s="21"/>
    </row>
    <row r="161" spans="25:25" x14ac:dyDescent="0.25">
      <c r="Y161" s="21"/>
    </row>
    <row r="162" spans="25:25" x14ac:dyDescent="0.25">
      <c r="Y162" s="21"/>
    </row>
    <row r="163" spans="25:25" x14ac:dyDescent="0.25">
      <c r="Y163" s="21"/>
    </row>
    <row r="164" spans="25:25" x14ac:dyDescent="0.25">
      <c r="Y164" s="21"/>
    </row>
    <row r="165" spans="25:25" x14ac:dyDescent="0.25">
      <c r="Y165" s="21"/>
    </row>
    <row r="166" spans="25:25" x14ac:dyDescent="0.25">
      <c r="Y166" s="21"/>
    </row>
    <row r="167" spans="25:25" x14ac:dyDescent="0.25">
      <c r="Y167" s="21"/>
    </row>
    <row r="168" spans="25:25" x14ac:dyDescent="0.25">
      <c r="Y168" s="21"/>
    </row>
    <row r="169" spans="25:25" x14ac:dyDescent="0.25">
      <c r="Y169" s="21"/>
    </row>
    <row r="170" spans="25:25" x14ac:dyDescent="0.25">
      <c r="Y170" s="21"/>
    </row>
    <row r="171" spans="25:25" x14ac:dyDescent="0.25">
      <c r="Y171" s="21"/>
    </row>
    <row r="172" spans="25:25" x14ac:dyDescent="0.25">
      <c r="Y172" s="21"/>
    </row>
    <row r="173" spans="25:25" x14ac:dyDescent="0.25">
      <c r="Y173" s="21"/>
    </row>
    <row r="174" spans="25:25" x14ac:dyDescent="0.25">
      <c r="Y174" s="21"/>
    </row>
    <row r="175" spans="25:25" x14ac:dyDescent="0.25">
      <c r="Y175" s="21"/>
    </row>
    <row r="176" spans="25:25" x14ac:dyDescent="0.25">
      <c r="Y176" s="21"/>
    </row>
    <row r="177" spans="25:25" x14ac:dyDescent="0.25">
      <c r="Y177" s="21"/>
    </row>
    <row r="178" spans="25:25" x14ac:dyDescent="0.25">
      <c r="Y178" s="21"/>
    </row>
    <row r="179" spans="25:25" x14ac:dyDescent="0.25">
      <c r="Y179" s="21"/>
    </row>
    <row r="180" spans="25:25" x14ac:dyDescent="0.25">
      <c r="Y180" s="21"/>
    </row>
    <row r="181" spans="25:25" x14ac:dyDescent="0.25">
      <c r="Y181" s="21"/>
    </row>
    <row r="182" spans="25:25" x14ac:dyDescent="0.25">
      <c r="Y182" s="21"/>
    </row>
    <row r="183" spans="25:25" x14ac:dyDescent="0.25">
      <c r="Y183" s="21"/>
    </row>
    <row r="184" spans="25:25" x14ac:dyDescent="0.25">
      <c r="Y184" s="21"/>
    </row>
    <row r="185" spans="25:25" x14ac:dyDescent="0.25">
      <c r="Y185" s="21"/>
    </row>
    <row r="186" spans="25:25" x14ac:dyDescent="0.25">
      <c r="Y186" s="21"/>
    </row>
    <row r="187" spans="25:25" x14ac:dyDescent="0.25">
      <c r="Y187" s="21"/>
    </row>
    <row r="188" spans="25:25" x14ac:dyDescent="0.25">
      <c r="Y188" s="21"/>
    </row>
    <row r="189" spans="25:25" x14ac:dyDescent="0.25">
      <c r="Y189" s="21"/>
    </row>
    <row r="190" spans="25:25" x14ac:dyDescent="0.25">
      <c r="Y190" s="21"/>
    </row>
    <row r="191" spans="25:25" x14ac:dyDescent="0.25">
      <c r="Y191" s="21"/>
    </row>
    <row r="192" spans="25:25" x14ac:dyDescent="0.25">
      <c r="Y192" s="21"/>
    </row>
    <row r="193" spans="25:25" x14ac:dyDescent="0.25">
      <c r="Y193" s="21"/>
    </row>
    <row r="194" spans="25:25" x14ac:dyDescent="0.25">
      <c r="Y194" s="21"/>
    </row>
    <row r="195" spans="25:25" x14ac:dyDescent="0.25">
      <c r="Y195" s="21"/>
    </row>
    <row r="196" spans="25:25" x14ac:dyDescent="0.25">
      <c r="Y196" s="21"/>
    </row>
    <row r="197" spans="25:25" x14ac:dyDescent="0.25">
      <c r="Y197" s="21"/>
    </row>
    <row r="198" spans="25:25" x14ac:dyDescent="0.25">
      <c r="Y198" s="21"/>
    </row>
    <row r="199" spans="25:25" x14ac:dyDescent="0.25">
      <c r="Y199" s="21"/>
    </row>
    <row r="200" spans="25:25" x14ac:dyDescent="0.25">
      <c r="Y200" s="21"/>
    </row>
    <row r="201" spans="25:25" x14ac:dyDescent="0.25">
      <c r="Y201" s="21"/>
    </row>
    <row r="202" spans="25:25" x14ac:dyDescent="0.25">
      <c r="Y202" s="21"/>
    </row>
    <row r="203" spans="25:25" x14ac:dyDescent="0.25">
      <c r="Y203" s="21"/>
    </row>
    <row r="204" spans="25:25" x14ac:dyDescent="0.25">
      <c r="Y204" s="21"/>
    </row>
    <row r="205" spans="25:25" x14ac:dyDescent="0.25">
      <c r="Y205" s="21"/>
    </row>
    <row r="206" spans="25:25" x14ac:dyDescent="0.25">
      <c r="Y206" s="21"/>
    </row>
    <row r="207" spans="25:25" x14ac:dyDescent="0.25">
      <c r="Y207" s="21"/>
    </row>
    <row r="208" spans="25:25" x14ac:dyDescent="0.25">
      <c r="Y208" s="21"/>
    </row>
    <row r="209" spans="25:25" x14ac:dyDescent="0.25">
      <c r="Y209" s="21"/>
    </row>
    <row r="210" spans="25:25" x14ac:dyDescent="0.25">
      <c r="Y210" s="21"/>
    </row>
    <row r="211" spans="25:25" x14ac:dyDescent="0.25">
      <c r="Y211" s="21"/>
    </row>
    <row r="212" spans="25:25" x14ac:dyDescent="0.25">
      <c r="Y212" s="21"/>
    </row>
    <row r="213" spans="25:25" x14ac:dyDescent="0.25">
      <c r="Y213" s="21"/>
    </row>
    <row r="214" spans="25:25" x14ac:dyDescent="0.25">
      <c r="Y214" s="21"/>
    </row>
    <row r="215" spans="25:25" x14ac:dyDescent="0.25">
      <c r="Y215" s="21"/>
    </row>
    <row r="216" spans="25:25" x14ac:dyDescent="0.25">
      <c r="Y216" s="21"/>
    </row>
    <row r="217" spans="25:25" x14ac:dyDescent="0.25">
      <c r="Y217" s="21"/>
    </row>
    <row r="218" spans="25:25" x14ac:dyDescent="0.25">
      <c r="Y218" s="21"/>
    </row>
    <row r="219" spans="25:25" x14ac:dyDescent="0.25">
      <c r="Y219" s="21"/>
    </row>
    <row r="220" spans="25:25" x14ac:dyDescent="0.25">
      <c r="Y220" s="21"/>
    </row>
    <row r="221" spans="25:25" x14ac:dyDescent="0.25">
      <c r="Y221" s="21"/>
    </row>
    <row r="222" spans="25:25" x14ac:dyDescent="0.25">
      <c r="Y222" s="21"/>
    </row>
    <row r="223" spans="25:25" x14ac:dyDescent="0.25">
      <c r="Y223" s="21"/>
    </row>
    <row r="224" spans="25:25" x14ac:dyDescent="0.25">
      <c r="Y224" s="21"/>
    </row>
    <row r="225" spans="25:25" x14ac:dyDescent="0.25">
      <c r="Y225" s="21"/>
    </row>
    <row r="226" spans="25:25" x14ac:dyDescent="0.25">
      <c r="Y226" s="21"/>
    </row>
    <row r="227" spans="25:25" x14ac:dyDescent="0.25">
      <c r="Y227" s="21"/>
    </row>
    <row r="228" spans="25:25" x14ac:dyDescent="0.25">
      <c r="Y228" s="21"/>
    </row>
    <row r="229" spans="25:25" x14ac:dyDescent="0.25">
      <c r="Y229" s="21"/>
    </row>
    <row r="230" spans="25:25" x14ac:dyDescent="0.25">
      <c r="Y230" s="21"/>
    </row>
    <row r="231" spans="25:25" x14ac:dyDescent="0.25">
      <c r="Y231" s="21"/>
    </row>
    <row r="232" spans="25:25" x14ac:dyDescent="0.25">
      <c r="Y232" s="21"/>
    </row>
    <row r="233" spans="25:25" x14ac:dyDescent="0.25">
      <c r="Y233" s="21"/>
    </row>
    <row r="234" spans="25:25" x14ac:dyDescent="0.25">
      <c r="Y234" s="21"/>
    </row>
    <row r="235" spans="25:25" x14ac:dyDescent="0.25">
      <c r="Y235" s="21"/>
    </row>
    <row r="236" spans="25:25" x14ac:dyDescent="0.25">
      <c r="Y236" s="21"/>
    </row>
    <row r="237" spans="25:25" x14ac:dyDescent="0.25">
      <c r="Y237" s="21"/>
    </row>
    <row r="238" spans="25:25" x14ac:dyDescent="0.25">
      <c r="Y238" s="21"/>
    </row>
    <row r="239" spans="25:25" x14ac:dyDescent="0.25">
      <c r="Y239" s="21"/>
    </row>
    <row r="240" spans="25:25" x14ac:dyDescent="0.25">
      <c r="Y240" s="21"/>
    </row>
    <row r="241" spans="25:25" x14ac:dyDescent="0.25">
      <c r="Y241" s="21"/>
    </row>
    <row r="242" spans="25:25" x14ac:dyDescent="0.25">
      <c r="Y242" s="21"/>
    </row>
    <row r="243" spans="25:25" x14ac:dyDescent="0.25">
      <c r="Y243" s="21"/>
    </row>
    <row r="244" spans="25:25" x14ac:dyDescent="0.25">
      <c r="Y244" s="21"/>
    </row>
    <row r="245" spans="25:25" x14ac:dyDescent="0.25">
      <c r="Y245" s="21"/>
    </row>
    <row r="246" spans="25:25" x14ac:dyDescent="0.25">
      <c r="Y246" s="21"/>
    </row>
    <row r="247" spans="25:25" x14ac:dyDescent="0.25">
      <c r="Y247" s="21"/>
    </row>
    <row r="248" spans="25:25" x14ac:dyDescent="0.25">
      <c r="Y248" s="21"/>
    </row>
    <row r="249" spans="25:25" x14ac:dyDescent="0.25">
      <c r="Y249" s="21"/>
    </row>
    <row r="250" spans="25:25" x14ac:dyDescent="0.25">
      <c r="Y250" s="21"/>
    </row>
    <row r="251" spans="25:25" x14ac:dyDescent="0.25">
      <c r="Y251" s="21"/>
    </row>
    <row r="252" spans="25:25" x14ac:dyDescent="0.25">
      <c r="Y252" s="21"/>
    </row>
    <row r="253" spans="25:25" x14ac:dyDescent="0.25">
      <c r="Y253" s="21"/>
    </row>
    <row r="254" spans="25:25" x14ac:dyDescent="0.25">
      <c r="Y254" s="21"/>
    </row>
    <row r="255" spans="25:25" x14ac:dyDescent="0.25">
      <c r="Y255" s="21"/>
    </row>
    <row r="256" spans="25:25" x14ac:dyDescent="0.25">
      <c r="Y256" s="21"/>
    </row>
    <row r="257" spans="25:25" x14ac:dyDescent="0.25">
      <c r="Y257" s="21"/>
    </row>
    <row r="258" spans="25:25" x14ac:dyDescent="0.25">
      <c r="Y258" s="21"/>
    </row>
    <row r="259" spans="25:25" x14ac:dyDescent="0.25">
      <c r="Y259" s="21"/>
    </row>
    <row r="260" spans="25:25" x14ac:dyDescent="0.25">
      <c r="Y260" s="21"/>
    </row>
    <row r="261" spans="25:25" x14ac:dyDescent="0.25">
      <c r="Y261" s="21"/>
    </row>
    <row r="262" spans="25:25" x14ac:dyDescent="0.25">
      <c r="Y262" s="21"/>
    </row>
    <row r="263" spans="25:25" x14ac:dyDescent="0.25">
      <c r="Y263" s="21"/>
    </row>
    <row r="264" spans="25:25" x14ac:dyDescent="0.25">
      <c r="Y264" s="21"/>
    </row>
    <row r="265" spans="25:25" x14ac:dyDescent="0.25">
      <c r="Y265" s="21"/>
    </row>
    <row r="266" spans="25:25" x14ac:dyDescent="0.25">
      <c r="Y266" s="21"/>
    </row>
    <row r="267" spans="25:25" x14ac:dyDescent="0.25">
      <c r="Y267" s="21"/>
    </row>
    <row r="268" spans="25:25" x14ac:dyDescent="0.25">
      <c r="Y268" s="21"/>
    </row>
    <row r="269" spans="25:25" x14ac:dyDescent="0.25">
      <c r="Y269" s="21"/>
    </row>
    <row r="270" spans="25:25" x14ac:dyDescent="0.25">
      <c r="Y270" s="21"/>
    </row>
    <row r="271" spans="25:25" x14ac:dyDescent="0.25">
      <c r="Y271" s="21"/>
    </row>
    <row r="272" spans="25:25" x14ac:dyDescent="0.25">
      <c r="Y272" s="21"/>
    </row>
    <row r="273" spans="25:25" x14ac:dyDescent="0.25">
      <c r="Y273" s="21"/>
    </row>
    <row r="274" spans="25:25" x14ac:dyDescent="0.25">
      <c r="Y274" s="21"/>
    </row>
    <row r="275" spans="25:25" x14ac:dyDescent="0.25">
      <c r="Y275" s="21"/>
    </row>
    <row r="276" spans="25:25" x14ac:dyDescent="0.25">
      <c r="Y276" s="21"/>
    </row>
    <row r="277" spans="25:25" x14ac:dyDescent="0.25">
      <c r="Y277" s="21"/>
    </row>
    <row r="278" spans="25:25" x14ac:dyDescent="0.25">
      <c r="Y278" s="21"/>
    </row>
    <row r="279" spans="25:25" x14ac:dyDescent="0.25">
      <c r="Y279" s="21"/>
    </row>
    <row r="280" spans="25:25" x14ac:dyDescent="0.25">
      <c r="Y280" s="21"/>
    </row>
    <row r="281" spans="25:25" x14ac:dyDescent="0.25">
      <c r="Y281" s="21"/>
    </row>
    <row r="282" spans="25:25" x14ac:dyDescent="0.25">
      <c r="Y282" s="21"/>
    </row>
    <row r="283" spans="25:25" x14ac:dyDescent="0.25">
      <c r="Y283" s="21"/>
    </row>
    <row r="284" spans="25:25" x14ac:dyDescent="0.25">
      <c r="Y284" s="21"/>
    </row>
    <row r="285" spans="25:25" x14ac:dyDescent="0.25">
      <c r="Y285" s="21"/>
    </row>
    <row r="286" spans="25:25" x14ac:dyDescent="0.25">
      <c r="Y286" s="21"/>
    </row>
    <row r="287" spans="25:25" x14ac:dyDescent="0.25">
      <c r="Y287" s="21"/>
    </row>
    <row r="288" spans="25:25" x14ac:dyDescent="0.25">
      <c r="Y288" s="21"/>
    </row>
    <row r="289" spans="25:25" x14ac:dyDescent="0.25">
      <c r="Y289" s="21"/>
    </row>
    <row r="290" spans="25:25" x14ac:dyDescent="0.25">
      <c r="Y290" s="21"/>
    </row>
    <row r="291" spans="25:25" x14ac:dyDescent="0.25">
      <c r="Y291" s="21"/>
    </row>
    <row r="292" spans="25:25" x14ac:dyDescent="0.25">
      <c r="Y292" s="21"/>
    </row>
    <row r="293" spans="25:25" x14ac:dyDescent="0.25">
      <c r="Y293" s="21"/>
    </row>
    <row r="294" spans="25:25" x14ac:dyDescent="0.25">
      <c r="Y294" s="21"/>
    </row>
    <row r="295" spans="25:25" x14ac:dyDescent="0.25">
      <c r="Y295" s="21"/>
    </row>
    <row r="296" spans="25:25" x14ac:dyDescent="0.25">
      <c r="Y296" s="21"/>
    </row>
    <row r="297" spans="25:25" x14ac:dyDescent="0.25">
      <c r="Y297" s="21"/>
    </row>
    <row r="298" spans="25:25" x14ac:dyDescent="0.25">
      <c r="Y298" s="21"/>
    </row>
    <row r="299" spans="25:25" x14ac:dyDescent="0.25">
      <c r="Y299" s="21"/>
    </row>
    <row r="300" spans="25:25" x14ac:dyDescent="0.25">
      <c r="Y300" s="21"/>
    </row>
    <row r="301" spans="25:25" x14ac:dyDescent="0.25">
      <c r="Y301" s="21"/>
    </row>
    <row r="302" spans="25:25" x14ac:dyDescent="0.25">
      <c r="Y302" s="21"/>
    </row>
    <row r="303" spans="25:25" x14ac:dyDescent="0.25">
      <c r="Y303" s="21"/>
    </row>
    <row r="304" spans="25:25" x14ac:dyDescent="0.25">
      <c r="Y304" s="21"/>
    </row>
    <row r="305" spans="25:25" x14ac:dyDescent="0.25">
      <c r="Y305" s="21"/>
    </row>
    <row r="306" spans="25:25" x14ac:dyDescent="0.25">
      <c r="Y306" s="21"/>
    </row>
    <row r="307" spans="25:25" x14ac:dyDescent="0.25">
      <c r="Y307" s="21"/>
    </row>
    <row r="308" spans="25:25" x14ac:dyDescent="0.25">
      <c r="Y308" s="21"/>
    </row>
    <row r="309" spans="25:25" x14ac:dyDescent="0.25">
      <c r="Y309" s="21"/>
    </row>
    <row r="310" spans="25:25" x14ac:dyDescent="0.25">
      <c r="Y310" s="21"/>
    </row>
    <row r="311" spans="25:25" x14ac:dyDescent="0.25">
      <c r="Y311" s="21"/>
    </row>
    <row r="312" spans="25:25" x14ac:dyDescent="0.25">
      <c r="Y312" s="21"/>
    </row>
    <row r="313" spans="25:25" x14ac:dyDescent="0.25">
      <c r="Y313" s="21"/>
    </row>
    <row r="314" spans="25:25" x14ac:dyDescent="0.25">
      <c r="Y314" s="21"/>
    </row>
    <row r="315" spans="25:25" x14ac:dyDescent="0.25">
      <c r="Y315" s="21"/>
    </row>
    <row r="316" spans="25:25" x14ac:dyDescent="0.25">
      <c r="Y316" s="21"/>
    </row>
    <row r="317" spans="25:25" x14ac:dyDescent="0.25">
      <c r="Y317" s="21"/>
    </row>
    <row r="318" spans="25:25" x14ac:dyDescent="0.25">
      <c r="Y318" s="21"/>
    </row>
    <row r="319" spans="25:25" x14ac:dyDescent="0.25">
      <c r="Y319" s="21"/>
    </row>
    <row r="320" spans="25:25" x14ac:dyDescent="0.25">
      <c r="Y320" s="21"/>
    </row>
    <row r="321" spans="25:25" x14ac:dyDescent="0.25">
      <c r="Y321" s="21"/>
    </row>
    <row r="322" spans="25:25" x14ac:dyDescent="0.25">
      <c r="Y322" s="21"/>
    </row>
    <row r="323" spans="25:25" x14ac:dyDescent="0.25">
      <c r="Y323" s="21"/>
    </row>
    <row r="324" spans="25:25" x14ac:dyDescent="0.25">
      <c r="Y324" s="21"/>
    </row>
    <row r="325" spans="25:25" x14ac:dyDescent="0.25">
      <c r="Y325" s="21"/>
    </row>
    <row r="326" spans="25:25" x14ac:dyDescent="0.25">
      <c r="Y326" s="21"/>
    </row>
    <row r="327" spans="25:25" x14ac:dyDescent="0.25">
      <c r="Y327" s="21"/>
    </row>
    <row r="328" spans="25:25" x14ac:dyDescent="0.25">
      <c r="Y328" s="21"/>
    </row>
    <row r="329" spans="25:25" x14ac:dyDescent="0.25">
      <c r="Y329" s="21"/>
    </row>
    <row r="330" spans="25:25" x14ac:dyDescent="0.25">
      <c r="Y330" s="21"/>
    </row>
    <row r="331" spans="25:25" x14ac:dyDescent="0.25">
      <c r="Y331" s="21"/>
    </row>
    <row r="332" spans="25:25" x14ac:dyDescent="0.25">
      <c r="Y332" s="21"/>
    </row>
    <row r="333" spans="25:25" x14ac:dyDescent="0.25">
      <c r="Y333" s="21"/>
    </row>
    <row r="334" spans="25:25" x14ac:dyDescent="0.25">
      <c r="Y334" s="21"/>
    </row>
    <row r="335" spans="25:25" x14ac:dyDescent="0.25">
      <c r="Y335" s="21"/>
    </row>
    <row r="336" spans="25:25" x14ac:dyDescent="0.25">
      <c r="Y336" s="21"/>
    </row>
    <row r="337" spans="25:25" x14ac:dyDescent="0.25">
      <c r="Y337" s="21"/>
    </row>
    <row r="338" spans="25:25" x14ac:dyDescent="0.25">
      <c r="Y338" s="21"/>
    </row>
    <row r="339" spans="25:25" x14ac:dyDescent="0.25">
      <c r="Y339" s="21"/>
    </row>
    <row r="340" spans="25:25" x14ac:dyDescent="0.25">
      <c r="Y340" s="21"/>
    </row>
    <row r="341" spans="25:25" x14ac:dyDescent="0.25">
      <c r="Y341" s="21"/>
    </row>
    <row r="342" spans="25:25" x14ac:dyDescent="0.25">
      <c r="Y342" s="21"/>
    </row>
    <row r="343" spans="25:25" x14ac:dyDescent="0.25">
      <c r="Y343" s="21"/>
    </row>
    <row r="344" spans="25:25" x14ac:dyDescent="0.25">
      <c r="Y344" s="21"/>
    </row>
    <row r="345" spans="25:25" x14ac:dyDescent="0.25">
      <c r="Y345" s="21"/>
    </row>
    <row r="346" spans="25:25" x14ac:dyDescent="0.25">
      <c r="Y346" s="21"/>
    </row>
    <row r="347" spans="25:25" x14ac:dyDescent="0.25">
      <c r="Y347" s="21"/>
    </row>
    <row r="348" spans="25:25" x14ac:dyDescent="0.25">
      <c r="Y348" s="21"/>
    </row>
    <row r="349" spans="25:25" x14ac:dyDescent="0.25">
      <c r="Y349" s="21"/>
    </row>
    <row r="350" spans="25:25" x14ac:dyDescent="0.25">
      <c r="Y350" s="21"/>
    </row>
    <row r="351" spans="25:25" x14ac:dyDescent="0.25">
      <c r="Y351" s="21"/>
    </row>
    <row r="352" spans="25:25" x14ac:dyDescent="0.25">
      <c r="Y352" s="21"/>
    </row>
    <row r="353" spans="25:25" x14ac:dyDescent="0.25">
      <c r="Y353" s="21"/>
    </row>
    <row r="354" spans="25:25" x14ac:dyDescent="0.25">
      <c r="Y354" s="21"/>
    </row>
    <row r="355" spans="25:25" x14ac:dyDescent="0.25">
      <c r="Y355" s="21"/>
    </row>
    <row r="356" spans="25:25" x14ac:dyDescent="0.25">
      <c r="Y356" s="21"/>
    </row>
    <row r="357" spans="25:25" x14ac:dyDescent="0.25">
      <c r="Y357" s="21"/>
    </row>
    <row r="358" spans="25:25" x14ac:dyDescent="0.25">
      <c r="Y358" s="21"/>
    </row>
    <row r="359" spans="25:25" x14ac:dyDescent="0.25">
      <c r="Y359" s="21"/>
    </row>
    <row r="360" spans="25:25" x14ac:dyDescent="0.25">
      <c r="Y360" s="21"/>
    </row>
    <row r="361" spans="25:25" x14ac:dyDescent="0.25">
      <c r="Y361" s="21"/>
    </row>
    <row r="362" spans="25:25" x14ac:dyDescent="0.25">
      <c r="Y362" s="21"/>
    </row>
    <row r="363" spans="25:25" x14ac:dyDescent="0.25">
      <c r="Y363" s="21"/>
    </row>
    <row r="364" spans="25:25" x14ac:dyDescent="0.25">
      <c r="Y364" s="21"/>
    </row>
    <row r="365" spans="25:25" x14ac:dyDescent="0.25">
      <c r="Y365" s="21"/>
    </row>
    <row r="366" spans="25:25" x14ac:dyDescent="0.25">
      <c r="Y366" s="21"/>
    </row>
    <row r="367" spans="25:25" x14ac:dyDescent="0.25">
      <c r="Y367" s="21"/>
    </row>
    <row r="368" spans="25:25" x14ac:dyDescent="0.25">
      <c r="Y368" s="21"/>
    </row>
    <row r="369" spans="25:25" x14ac:dyDescent="0.25">
      <c r="Y369" s="21"/>
    </row>
    <row r="370" spans="25:25" x14ac:dyDescent="0.25">
      <c r="Y370" s="21"/>
    </row>
    <row r="371" spans="25:25" x14ac:dyDescent="0.25">
      <c r="Y371" s="21"/>
    </row>
    <row r="372" spans="25:25" x14ac:dyDescent="0.25">
      <c r="Y372" s="21"/>
    </row>
    <row r="373" spans="25:25" x14ac:dyDescent="0.25">
      <c r="Y373" s="21"/>
    </row>
    <row r="374" spans="25:25" x14ac:dyDescent="0.25">
      <c r="Y374" s="21"/>
    </row>
    <row r="375" spans="25:25" x14ac:dyDescent="0.25">
      <c r="Y375" s="21"/>
    </row>
    <row r="376" spans="25:25" x14ac:dyDescent="0.25">
      <c r="Y376" s="21"/>
    </row>
    <row r="377" spans="25:25" x14ac:dyDescent="0.25">
      <c r="Y377" s="21"/>
    </row>
    <row r="378" spans="25:25" x14ac:dyDescent="0.25">
      <c r="Y378" s="21"/>
    </row>
    <row r="379" spans="25:25" x14ac:dyDescent="0.25">
      <c r="Y379" s="21"/>
    </row>
    <row r="380" spans="25:25" x14ac:dyDescent="0.25">
      <c r="Y380" s="21"/>
    </row>
    <row r="381" spans="25:25" x14ac:dyDescent="0.25">
      <c r="Y381" s="21"/>
    </row>
    <row r="382" spans="25:25" x14ac:dyDescent="0.25">
      <c r="Y382" s="21"/>
    </row>
    <row r="383" spans="25:25" x14ac:dyDescent="0.25">
      <c r="Y383" s="21"/>
    </row>
    <row r="384" spans="25:25" x14ac:dyDescent="0.25">
      <c r="Y384" s="21"/>
    </row>
    <row r="385" spans="25:25" x14ac:dyDescent="0.25">
      <c r="Y385" s="21"/>
    </row>
    <row r="386" spans="25:25" x14ac:dyDescent="0.25">
      <c r="Y386" s="21"/>
    </row>
    <row r="387" spans="25:25" x14ac:dyDescent="0.25">
      <c r="Y387" s="21"/>
    </row>
    <row r="388" spans="25:25" x14ac:dyDescent="0.25">
      <c r="Y388" s="21"/>
    </row>
    <row r="389" spans="25:25" x14ac:dyDescent="0.25">
      <c r="Y389" s="21"/>
    </row>
    <row r="390" spans="25:25" x14ac:dyDescent="0.25">
      <c r="Y390" s="21"/>
    </row>
    <row r="391" spans="25:25" x14ac:dyDescent="0.25">
      <c r="Y391" s="21"/>
    </row>
    <row r="392" spans="25:25" x14ac:dyDescent="0.25">
      <c r="Y392" s="21"/>
    </row>
    <row r="393" spans="25:25" x14ac:dyDescent="0.25">
      <c r="Y393" s="21"/>
    </row>
    <row r="394" spans="25:25" x14ac:dyDescent="0.25">
      <c r="Y394" s="21"/>
    </row>
    <row r="395" spans="25:25" x14ac:dyDescent="0.25">
      <c r="Y395" s="21"/>
    </row>
    <row r="396" spans="25:25" x14ac:dyDescent="0.25">
      <c r="Y396" s="21"/>
    </row>
    <row r="397" spans="25:25" x14ac:dyDescent="0.25">
      <c r="Y397" s="21"/>
    </row>
    <row r="398" spans="25:25" x14ac:dyDescent="0.25">
      <c r="Y398" s="21"/>
    </row>
    <row r="399" spans="25:25" x14ac:dyDescent="0.25">
      <c r="Y399" s="21"/>
    </row>
    <row r="400" spans="25:25" x14ac:dyDescent="0.25">
      <c r="Y400" s="21"/>
    </row>
    <row r="401" spans="25:25" x14ac:dyDescent="0.25">
      <c r="Y401" s="21"/>
    </row>
    <row r="402" spans="25:25" x14ac:dyDescent="0.25">
      <c r="Y402" s="21"/>
    </row>
    <row r="403" spans="25:25" x14ac:dyDescent="0.25">
      <c r="Y403" s="21"/>
    </row>
    <row r="404" spans="25:25" x14ac:dyDescent="0.25">
      <c r="Y404" s="21"/>
    </row>
    <row r="405" spans="25:25" x14ac:dyDescent="0.25">
      <c r="Y405" s="21"/>
    </row>
    <row r="406" spans="25:25" x14ac:dyDescent="0.25">
      <c r="Y406" s="21"/>
    </row>
    <row r="407" spans="25:25" x14ac:dyDescent="0.25">
      <c r="Y407" s="21"/>
    </row>
    <row r="408" spans="25:25" x14ac:dyDescent="0.25">
      <c r="Y408" s="21"/>
    </row>
    <row r="409" spans="25:25" x14ac:dyDescent="0.25">
      <c r="Y409" s="21"/>
    </row>
    <row r="410" spans="25:25" x14ac:dyDescent="0.25">
      <c r="Y410" s="21"/>
    </row>
    <row r="411" spans="25:25" x14ac:dyDescent="0.25">
      <c r="Y411" s="21"/>
    </row>
    <row r="412" spans="25:25" x14ac:dyDescent="0.25">
      <c r="Y412" s="21"/>
    </row>
    <row r="413" spans="25:25" x14ac:dyDescent="0.25">
      <c r="Y413" s="21"/>
    </row>
    <row r="414" spans="25:25" x14ac:dyDescent="0.25">
      <c r="Y414" s="21"/>
    </row>
    <row r="415" spans="25:25" x14ac:dyDescent="0.25">
      <c r="Y415" s="21"/>
    </row>
    <row r="416" spans="25:25" x14ac:dyDescent="0.25">
      <c r="Y416" s="21"/>
    </row>
    <row r="417" spans="25:25" x14ac:dyDescent="0.25">
      <c r="Y417" s="21"/>
    </row>
    <row r="418" spans="25:25" x14ac:dyDescent="0.25">
      <c r="Y418" s="21"/>
    </row>
    <row r="419" spans="25:25" x14ac:dyDescent="0.25">
      <c r="Y419" s="21"/>
    </row>
    <row r="420" spans="25:25" x14ac:dyDescent="0.25">
      <c r="Y420" s="21"/>
    </row>
    <row r="421" spans="25:25" x14ac:dyDescent="0.25">
      <c r="Y421" s="21"/>
    </row>
    <row r="422" spans="25:25" x14ac:dyDescent="0.25">
      <c r="Y422" s="21"/>
    </row>
    <row r="423" spans="25:25" x14ac:dyDescent="0.25">
      <c r="Y423" s="21"/>
    </row>
    <row r="424" spans="25:25" x14ac:dyDescent="0.25">
      <c r="Y424" s="21"/>
    </row>
    <row r="425" spans="25:25" x14ac:dyDescent="0.25">
      <c r="Y425" s="21"/>
    </row>
    <row r="426" spans="25:25" x14ac:dyDescent="0.25">
      <c r="Y426" s="21"/>
    </row>
    <row r="427" spans="25:25" x14ac:dyDescent="0.25">
      <c r="Y427" s="21"/>
    </row>
    <row r="428" spans="25:25" x14ac:dyDescent="0.25">
      <c r="Y428" s="21"/>
    </row>
    <row r="429" spans="25:25" x14ac:dyDescent="0.25">
      <c r="Y429" s="21"/>
    </row>
    <row r="430" spans="25:25" x14ac:dyDescent="0.25">
      <c r="Y430" s="21"/>
    </row>
    <row r="431" spans="25:25" x14ac:dyDescent="0.25">
      <c r="Y431" s="21"/>
    </row>
    <row r="432" spans="25:25" x14ac:dyDescent="0.25">
      <c r="Y432" s="21"/>
    </row>
    <row r="433" spans="25:25" x14ac:dyDescent="0.25">
      <c r="Y433" s="21"/>
    </row>
    <row r="434" spans="25:25" x14ac:dyDescent="0.25">
      <c r="Y434" s="21"/>
    </row>
    <row r="435" spans="25:25" x14ac:dyDescent="0.25">
      <c r="Y435" s="21"/>
    </row>
    <row r="436" spans="25:25" x14ac:dyDescent="0.25">
      <c r="Y436" s="21"/>
    </row>
    <row r="437" spans="25:25" x14ac:dyDescent="0.25">
      <c r="Y437" s="21"/>
    </row>
    <row r="438" spans="25:25" x14ac:dyDescent="0.25">
      <c r="Y438" s="21"/>
    </row>
    <row r="439" spans="25:25" x14ac:dyDescent="0.25">
      <c r="Y439" s="21"/>
    </row>
    <row r="440" spans="25:25" x14ac:dyDescent="0.25">
      <c r="Y440" s="21"/>
    </row>
    <row r="441" spans="25:25" x14ac:dyDescent="0.25">
      <c r="Y441" s="21"/>
    </row>
    <row r="442" spans="25:25" x14ac:dyDescent="0.25">
      <c r="Y442" s="21"/>
    </row>
    <row r="443" spans="25:25" x14ac:dyDescent="0.25">
      <c r="Y443" s="21"/>
    </row>
    <row r="444" spans="25:25" x14ac:dyDescent="0.25">
      <c r="Y444" s="21"/>
    </row>
    <row r="445" spans="25:25" x14ac:dyDescent="0.25">
      <c r="Y445" s="21"/>
    </row>
    <row r="446" spans="25:25" x14ac:dyDescent="0.25">
      <c r="Y446" s="21"/>
    </row>
    <row r="447" spans="25:25" x14ac:dyDescent="0.25">
      <c r="Y447" s="21"/>
    </row>
    <row r="448" spans="25:25" x14ac:dyDescent="0.25">
      <c r="Y448" s="21"/>
    </row>
    <row r="449" spans="25:25" x14ac:dyDescent="0.25">
      <c r="Y449" s="21"/>
    </row>
    <row r="450" spans="25:25" x14ac:dyDescent="0.25">
      <c r="Y450" s="21"/>
    </row>
    <row r="451" spans="25:25" x14ac:dyDescent="0.25">
      <c r="Y451" s="21"/>
    </row>
    <row r="452" spans="25:25" x14ac:dyDescent="0.25">
      <c r="Y452" s="21"/>
    </row>
    <row r="453" spans="25:25" x14ac:dyDescent="0.25">
      <c r="Y453" s="21"/>
    </row>
    <row r="454" spans="25:25" x14ac:dyDescent="0.25">
      <c r="Y454" s="21"/>
    </row>
    <row r="455" spans="25:25" x14ac:dyDescent="0.25">
      <c r="Y455" s="21"/>
    </row>
    <row r="456" spans="25:25" x14ac:dyDescent="0.25">
      <c r="Y456" s="21"/>
    </row>
    <row r="457" spans="25:25" x14ac:dyDescent="0.25">
      <c r="Y457" s="21"/>
    </row>
    <row r="458" spans="25:25" x14ac:dyDescent="0.25">
      <c r="Y458" s="21"/>
    </row>
    <row r="459" spans="25:25" x14ac:dyDescent="0.25">
      <c r="Y459" s="21"/>
    </row>
    <row r="460" spans="25:25" x14ac:dyDescent="0.25">
      <c r="Y460" s="21"/>
    </row>
    <row r="461" spans="25:25" x14ac:dyDescent="0.25">
      <c r="Y461" s="21"/>
    </row>
    <row r="462" spans="25:25" x14ac:dyDescent="0.25">
      <c r="Y462" s="21"/>
    </row>
    <row r="463" spans="25:25" x14ac:dyDescent="0.25">
      <c r="Y463" s="21"/>
    </row>
    <row r="464" spans="25:25" x14ac:dyDescent="0.25">
      <c r="Y464" s="21"/>
    </row>
    <row r="465" spans="25:25" x14ac:dyDescent="0.25">
      <c r="Y465" s="21"/>
    </row>
    <row r="466" spans="25:25" x14ac:dyDescent="0.25">
      <c r="Y466" s="21"/>
    </row>
    <row r="467" spans="25:25" x14ac:dyDescent="0.25">
      <c r="Y467" s="21"/>
    </row>
    <row r="468" spans="25:25" x14ac:dyDescent="0.25">
      <c r="Y468" s="21"/>
    </row>
    <row r="469" spans="25:25" x14ac:dyDescent="0.25">
      <c r="Y469" s="21"/>
    </row>
    <row r="470" spans="25:25" x14ac:dyDescent="0.25">
      <c r="Y470" s="21"/>
    </row>
    <row r="471" spans="25:25" x14ac:dyDescent="0.25">
      <c r="Y471" s="21"/>
    </row>
    <row r="472" spans="25:25" x14ac:dyDescent="0.25">
      <c r="Y472" s="21"/>
    </row>
    <row r="473" spans="25:25" x14ac:dyDescent="0.25">
      <c r="Y473" s="21"/>
    </row>
    <row r="474" spans="25:25" x14ac:dyDescent="0.25">
      <c r="Y474" s="21"/>
    </row>
    <row r="475" spans="25:25" x14ac:dyDescent="0.25">
      <c r="Y475" s="21"/>
    </row>
    <row r="476" spans="25:25" x14ac:dyDescent="0.25">
      <c r="Y476" s="21"/>
    </row>
    <row r="477" spans="25:25" x14ac:dyDescent="0.25">
      <c r="Y477" s="21"/>
    </row>
    <row r="478" spans="25:25" x14ac:dyDescent="0.25">
      <c r="Y478" s="21"/>
    </row>
    <row r="479" spans="25:25" x14ac:dyDescent="0.25">
      <c r="Y479" s="21"/>
    </row>
    <row r="480" spans="25:25" x14ac:dyDescent="0.25">
      <c r="Y480" s="21"/>
    </row>
    <row r="481" spans="25:25" x14ac:dyDescent="0.25">
      <c r="Y481" s="21"/>
    </row>
    <row r="482" spans="25:25" x14ac:dyDescent="0.25">
      <c r="Y482" s="21"/>
    </row>
    <row r="483" spans="25:25" x14ac:dyDescent="0.25">
      <c r="Y483" s="21"/>
    </row>
    <row r="484" spans="25:25" x14ac:dyDescent="0.25">
      <c r="Y484" s="21"/>
    </row>
    <row r="485" spans="25:25" x14ac:dyDescent="0.25">
      <c r="Y485" s="21"/>
    </row>
    <row r="486" spans="25:25" x14ac:dyDescent="0.25">
      <c r="Y486" s="21"/>
    </row>
    <row r="487" spans="25:25" x14ac:dyDescent="0.25">
      <c r="Y487" s="21"/>
    </row>
    <row r="488" spans="25:25" x14ac:dyDescent="0.25">
      <c r="Y488" s="21"/>
    </row>
    <row r="489" spans="25:25" x14ac:dyDescent="0.25">
      <c r="Y489" s="21"/>
    </row>
    <row r="490" spans="25:25" x14ac:dyDescent="0.25">
      <c r="Y490" s="21"/>
    </row>
    <row r="491" spans="25:25" x14ac:dyDescent="0.25">
      <c r="Y491" s="21"/>
    </row>
    <row r="492" spans="25:25" x14ac:dyDescent="0.25">
      <c r="Y492" s="21"/>
    </row>
    <row r="493" spans="25:25" x14ac:dyDescent="0.25">
      <c r="Y493" s="21"/>
    </row>
    <row r="494" spans="25:25" x14ac:dyDescent="0.25">
      <c r="Y494" s="21"/>
    </row>
    <row r="495" spans="25:25" x14ac:dyDescent="0.25">
      <c r="Y495" s="21"/>
    </row>
    <row r="496" spans="25:25" x14ac:dyDescent="0.25">
      <c r="Y496" s="21"/>
    </row>
    <row r="497" spans="25:25" x14ac:dyDescent="0.25">
      <c r="Y497" s="21"/>
    </row>
    <row r="498" spans="25:25" x14ac:dyDescent="0.25">
      <c r="Y498" s="21"/>
    </row>
    <row r="499" spans="25:25" x14ac:dyDescent="0.25">
      <c r="Y499" s="21"/>
    </row>
    <row r="500" spans="25:25" x14ac:dyDescent="0.25">
      <c r="Y500" s="21"/>
    </row>
    <row r="501" spans="25:25" x14ac:dyDescent="0.25">
      <c r="Y501" s="21"/>
    </row>
    <row r="502" spans="25:25" x14ac:dyDescent="0.25">
      <c r="Y502" s="21"/>
    </row>
    <row r="503" spans="25:25" x14ac:dyDescent="0.25">
      <c r="Y503" s="21"/>
    </row>
    <row r="504" spans="25:25" x14ac:dyDescent="0.25">
      <c r="Y504" s="21"/>
    </row>
    <row r="505" spans="25:25" x14ac:dyDescent="0.25">
      <c r="Y505" s="21"/>
    </row>
    <row r="506" spans="25:25" x14ac:dyDescent="0.25">
      <c r="Y506" s="21"/>
    </row>
    <row r="507" spans="25:25" x14ac:dyDescent="0.25">
      <c r="Y507" s="21"/>
    </row>
    <row r="508" spans="25:25" x14ac:dyDescent="0.25">
      <c r="Y508" s="21"/>
    </row>
    <row r="509" spans="25:25" x14ac:dyDescent="0.25">
      <c r="Y509" s="21"/>
    </row>
    <row r="510" spans="25:25" x14ac:dyDescent="0.25">
      <c r="Y510" s="21"/>
    </row>
    <row r="511" spans="25:25" x14ac:dyDescent="0.25">
      <c r="Y511" s="21"/>
    </row>
    <row r="512" spans="25:25" x14ac:dyDescent="0.25">
      <c r="Y512" s="21"/>
    </row>
    <row r="513" spans="25:25" x14ac:dyDescent="0.25">
      <c r="Y513" s="21"/>
    </row>
    <row r="514" spans="25:25" x14ac:dyDescent="0.25">
      <c r="Y514" s="21"/>
    </row>
    <row r="515" spans="25:25" x14ac:dyDescent="0.25">
      <c r="Y515" s="21"/>
    </row>
    <row r="516" spans="25:25" x14ac:dyDescent="0.25">
      <c r="Y516" s="21"/>
    </row>
    <row r="517" spans="25:25" x14ac:dyDescent="0.25">
      <c r="Y517" s="21"/>
    </row>
    <row r="518" spans="25:25" x14ac:dyDescent="0.25">
      <c r="Y518" s="21"/>
    </row>
    <row r="519" spans="25:25" x14ac:dyDescent="0.25">
      <c r="Y519" s="21"/>
    </row>
    <row r="520" spans="25:25" x14ac:dyDescent="0.25">
      <c r="Y520" s="21"/>
    </row>
    <row r="521" spans="25:25" x14ac:dyDescent="0.25">
      <c r="Y521" s="21"/>
    </row>
    <row r="522" spans="25:25" x14ac:dyDescent="0.25">
      <c r="Y522" s="21"/>
    </row>
    <row r="523" spans="25:25" x14ac:dyDescent="0.25">
      <c r="Y523" s="21"/>
    </row>
    <row r="524" spans="25:25" x14ac:dyDescent="0.25">
      <c r="Y524" s="21"/>
    </row>
    <row r="525" spans="25:25" x14ac:dyDescent="0.25">
      <c r="Y525" s="21"/>
    </row>
    <row r="526" spans="25:25" x14ac:dyDescent="0.25">
      <c r="Y526" s="21"/>
    </row>
    <row r="527" spans="25:25" x14ac:dyDescent="0.25">
      <c r="Y527" s="21"/>
    </row>
    <row r="528" spans="25:25" x14ac:dyDescent="0.25">
      <c r="Y528" s="21"/>
    </row>
    <row r="529" spans="25:25" x14ac:dyDescent="0.25">
      <c r="Y529" s="21"/>
    </row>
    <row r="530" spans="25:25" x14ac:dyDescent="0.25">
      <c r="Y530" s="21"/>
    </row>
    <row r="531" spans="25:25" x14ac:dyDescent="0.25">
      <c r="Y531" s="21"/>
    </row>
    <row r="532" spans="25:25" x14ac:dyDescent="0.25">
      <c r="Y532" s="21"/>
    </row>
    <row r="533" spans="25:25" x14ac:dyDescent="0.25">
      <c r="Y533" s="21"/>
    </row>
    <row r="534" spans="25:25" x14ac:dyDescent="0.25">
      <c r="Y534" s="21"/>
    </row>
    <row r="535" spans="25:25" x14ac:dyDescent="0.25">
      <c r="Y535" s="21"/>
    </row>
    <row r="536" spans="25:25" x14ac:dyDescent="0.25">
      <c r="Y536" s="21"/>
    </row>
    <row r="537" spans="25:25" x14ac:dyDescent="0.25">
      <c r="Y537" s="21"/>
    </row>
    <row r="538" spans="25:25" x14ac:dyDescent="0.25">
      <c r="Y538" s="21"/>
    </row>
    <row r="539" spans="25:25" x14ac:dyDescent="0.25">
      <c r="Y539" s="21"/>
    </row>
    <row r="540" spans="25:25" x14ac:dyDescent="0.25">
      <c r="Y540" s="21"/>
    </row>
    <row r="541" spans="25:25" x14ac:dyDescent="0.25">
      <c r="Y541" s="21"/>
    </row>
    <row r="542" spans="25:25" x14ac:dyDescent="0.25">
      <c r="Y542" s="21"/>
    </row>
    <row r="543" spans="25:25" x14ac:dyDescent="0.25">
      <c r="Y543" s="21"/>
    </row>
    <row r="544" spans="25:25" x14ac:dyDescent="0.25">
      <c r="Y544" s="21"/>
    </row>
    <row r="545" spans="25:25" x14ac:dyDescent="0.25">
      <c r="Y545" s="21"/>
    </row>
    <row r="546" spans="25:25" x14ac:dyDescent="0.25">
      <c r="Y546" s="21"/>
    </row>
    <row r="547" spans="25:25" x14ac:dyDescent="0.25">
      <c r="Y547" s="21"/>
    </row>
    <row r="548" spans="25:25" x14ac:dyDescent="0.25">
      <c r="Y548" s="21"/>
    </row>
    <row r="549" spans="25:25" x14ac:dyDescent="0.25">
      <c r="Y549" s="21"/>
    </row>
    <row r="550" spans="25:25" x14ac:dyDescent="0.25">
      <c r="Y550" s="21"/>
    </row>
    <row r="551" spans="25:25" x14ac:dyDescent="0.25">
      <c r="Y551" s="21"/>
    </row>
    <row r="552" spans="25:25" x14ac:dyDescent="0.25">
      <c r="Y552" s="21"/>
    </row>
    <row r="553" spans="25:25" x14ac:dyDescent="0.25">
      <c r="Y553" s="21"/>
    </row>
    <row r="554" spans="25:25" x14ac:dyDescent="0.25">
      <c r="Y554" s="21"/>
    </row>
    <row r="555" spans="25:25" x14ac:dyDescent="0.25">
      <c r="Y555" s="21"/>
    </row>
    <row r="556" spans="25:25" x14ac:dyDescent="0.25">
      <c r="Y556" s="21"/>
    </row>
    <row r="557" spans="25:25" x14ac:dyDescent="0.25">
      <c r="Y557" s="21"/>
    </row>
    <row r="558" spans="25:25" x14ac:dyDescent="0.25">
      <c r="Y558" s="21"/>
    </row>
    <row r="559" spans="25:25" x14ac:dyDescent="0.25">
      <c r="Y559" s="21"/>
    </row>
    <row r="560" spans="25:25" x14ac:dyDescent="0.25">
      <c r="Y560" s="21"/>
    </row>
    <row r="561" spans="25:25" x14ac:dyDescent="0.25">
      <c r="Y561" s="21"/>
    </row>
    <row r="562" spans="25:25" x14ac:dyDescent="0.25">
      <c r="Y562" s="21"/>
    </row>
    <row r="563" spans="25:25" x14ac:dyDescent="0.25">
      <c r="Y563" s="21"/>
    </row>
    <row r="564" spans="25:25" x14ac:dyDescent="0.25">
      <c r="Y564" s="21"/>
    </row>
    <row r="565" spans="25:25" x14ac:dyDescent="0.25">
      <c r="Y565" s="21"/>
    </row>
    <row r="566" spans="25:25" x14ac:dyDescent="0.25">
      <c r="Y566" s="21"/>
    </row>
    <row r="567" spans="25:25" x14ac:dyDescent="0.25">
      <c r="Y567" s="21"/>
    </row>
    <row r="568" spans="25:25" x14ac:dyDescent="0.25">
      <c r="Y568" s="21"/>
    </row>
    <row r="569" spans="25:25" x14ac:dyDescent="0.25">
      <c r="Y569" s="21"/>
    </row>
    <row r="570" spans="25:25" x14ac:dyDescent="0.25">
      <c r="Y570" s="21"/>
    </row>
    <row r="571" spans="25:25" x14ac:dyDescent="0.25">
      <c r="Y571" s="21"/>
    </row>
    <row r="572" spans="25:25" x14ac:dyDescent="0.25">
      <c r="Y572" s="21"/>
    </row>
    <row r="573" spans="25:25" x14ac:dyDescent="0.25">
      <c r="Y573" s="21"/>
    </row>
    <row r="574" spans="25:25" x14ac:dyDescent="0.25">
      <c r="Y574" s="21"/>
    </row>
    <row r="575" spans="25:25" x14ac:dyDescent="0.25">
      <c r="Y575" s="21"/>
    </row>
    <row r="576" spans="25:25" x14ac:dyDescent="0.25">
      <c r="Y576" s="21"/>
    </row>
    <row r="577" spans="25:25" x14ac:dyDescent="0.25">
      <c r="Y577" s="21"/>
    </row>
    <row r="578" spans="25:25" x14ac:dyDescent="0.25">
      <c r="Y578" s="21"/>
    </row>
    <row r="579" spans="25:25" x14ac:dyDescent="0.25">
      <c r="Y579" s="21"/>
    </row>
    <row r="580" spans="25:25" x14ac:dyDescent="0.25">
      <c r="Y580" s="21"/>
    </row>
    <row r="581" spans="25:25" x14ac:dyDescent="0.25">
      <c r="Y581" s="21"/>
    </row>
    <row r="582" spans="25:25" x14ac:dyDescent="0.25">
      <c r="Y582" s="21"/>
    </row>
    <row r="583" spans="25:25" x14ac:dyDescent="0.25">
      <c r="Y583" s="21"/>
    </row>
    <row r="584" spans="25:25" x14ac:dyDescent="0.25">
      <c r="Y584" s="21"/>
    </row>
    <row r="585" spans="25:25" x14ac:dyDescent="0.25">
      <c r="Y585" s="21"/>
    </row>
    <row r="586" spans="25:25" x14ac:dyDescent="0.25">
      <c r="Y586" s="21"/>
    </row>
    <row r="587" spans="25:25" x14ac:dyDescent="0.25">
      <c r="Y587" s="21"/>
    </row>
    <row r="588" spans="25:25" x14ac:dyDescent="0.25">
      <c r="Y588" s="21"/>
    </row>
    <row r="589" spans="25:25" x14ac:dyDescent="0.25">
      <c r="Y589" s="21"/>
    </row>
    <row r="590" spans="25:25" x14ac:dyDescent="0.25">
      <c r="Y590" s="21"/>
    </row>
    <row r="591" spans="25:25" x14ac:dyDescent="0.25">
      <c r="Y591" s="21"/>
    </row>
    <row r="592" spans="25:25" x14ac:dyDescent="0.25">
      <c r="Y592" s="21"/>
    </row>
    <row r="593" spans="25:25" x14ac:dyDescent="0.25">
      <c r="Y593" s="21"/>
    </row>
    <row r="594" spans="25:25" x14ac:dyDescent="0.25">
      <c r="Y594" s="21"/>
    </row>
    <row r="595" spans="25:25" x14ac:dyDescent="0.25">
      <c r="Y595" s="21"/>
    </row>
    <row r="596" spans="25:25" x14ac:dyDescent="0.25">
      <c r="Y596" s="21"/>
    </row>
    <row r="597" spans="25:25" x14ac:dyDescent="0.25">
      <c r="Y597" s="21"/>
    </row>
    <row r="598" spans="25:25" x14ac:dyDescent="0.25">
      <c r="Y598" s="21"/>
    </row>
    <row r="599" spans="25:25" x14ac:dyDescent="0.25">
      <c r="Y599" s="21"/>
    </row>
    <row r="600" spans="25:25" x14ac:dyDescent="0.25">
      <c r="Y600" s="21"/>
    </row>
    <row r="601" spans="25:25" x14ac:dyDescent="0.25">
      <c r="Y601" s="21"/>
    </row>
    <row r="602" spans="25:25" x14ac:dyDescent="0.25">
      <c r="Y602" s="21"/>
    </row>
    <row r="603" spans="25:25" x14ac:dyDescent="0.25">
      <c r="Y603" s="21"/>
    </row>
    <row r="604" spans="25:25" x14ac:dyDescent="0.25">
      <c r="Y604" s="21"/>
    </row>
    <row r="605" spans="25:25" x14ac:dyDescent="0.25">
      <c r="Y605" s="21"/>
    </row>
    <row r="606" spans="25:25" x14ac:dyDescent="0.25">
      <c r="Y606" s="21"/>
    </row>
    <row r="607" spans="25:25" x14ac:dyDescent="0.25">
      <c r="Y607" s="21"/>
    </row>
    <row r="608" spans="25:25" x14ac:dyDescent="0.25">
      <c r="Y608" s="21"/>
    </row>
    <row r="609" spans="25:25" x14ac:dyDescent="0.25">
      <c r="Y609" s="21"/>
    </row>
    <row r="610" spans="25:25" x14ac:dyDescent="0.25">
      <c r="Y610" s="21"/>
    </row>
    <row r="611" spans="25:25" x14ac:dyDescent="0.25">
      <c r="Y611" s="21"/>
    </row>
    <row r="612" spans="25:25" x14ac:dyDescent="0.25">
      <c r="Y612" s="21"/>
    </row>
    <row r="613" spans="25:25" x14ac:dyDescent="0.25">
      <c r="Y613" s="21"/>
    </row>
    <row r="614" spans="25:25" x14ac:dyDescent="0.25">
      <c r="Y614" s="21"/>
    </row>
    <row r="615" spans="25:25" x14ac:dyDescent="0.25">
      <c r="Y615" s="21"/>
    </row>
    <row r="616" spans="25:25" x14ac:dyDescent="0.25">
      <c r="Y616" s="21"/>
    </row>
    <row r="617" spans="25:25" x14ac:dyDescent="0.25">
      <c r="Y617" s="21"/>
    </row>
    <row r="618" spans="25:25" x14ac:dyDescent="0.25">
      <c r="Y618" s="21"/>
    </row>
    <row r="619" spans="25:25" x14ac:dyDescent="0.25">
      <c r="Y619" s="21"/>
    </row>
    <row r="620" spans="25:25" x14ac:dyDescent="0.25">
      <c r="Y620" s="21"/>
    </row>
    <row r="621" spans="25:25" x14ac:dyDescent="0.25">
      <c r="Y621" s="21"/>
    </row>
    <row r="622" spans="25:25" x14ac:dyDescent="0.25">
      <c r="Y622" s="21"/>
    </row>
    <row r="623" spans="25:25" x14ac:dyDescent="0.25">
      <c r="Y623" s="21"/>
    </row>
    <row r="624" spans="25:25" x14ac:dyDescent="0.25">
      <c r="Y624" s="21"/>
    </row>
    <row r="625" spans="25:25" x14ac:dyDescent="0.25">
      <c r="Y625" s="21"/>
    </row>
    <row r="626" spans="25:25" x14ac:dyDescent="0.25">
      <c r="Y626" s="21"/>
    </row>
    <row r="627" spans="25:25" x14ac:dyDescent="0.25">
      <c r="Y627" s="21"/>
    </row>
    <row r="628" spans="25:25" x14ac:dyDescent="0.25">
      <c r="Y628" s="21"/>
    </row>
    <row r="629" spans="25:25" x14ac:dyDescent="0.25">
      <c r="Y629" s="21"/>
    </row>
    <row r="630" spans="25:25" x14ac:dyDescent="0.25">
      <c r="Y630" s="21"/>
    </row>
    <row r="631" spans="25:25" x14ac:dyDescent="0.25">
      <c r="Y631" s="21"/>
    </row>
    <row r="632" spans="25:25" x14ac:dyDescent="0.25">
      <c r="Y632" s="21"/>
    </row>
    <row r="633" spans="25:25" x14ac:dyDescent="0.25">
      <c r="Y633" s="21"/>
    </row>
    <row r="634" spans="25:25" x14ac:dyDescent="0.25">
      <c r="Y634" s="21"/>
    </row>
    <row r="635" spans="25:25" x14ac:dyDescent="0.25">
      <c r="Y635" s="21"/>
    </row>
    <row r="636" spans="25:25" x14ac:dyDescent="0.25">
      <c r="Y636" s="21"/>
    </row>
    <row r="637" spans="25:25" x14ac:dyDescent="0.25">
      <c r="Y637" s="21"/>
    </row>
    <row r="638" spans="25:25" x14ac:dyDescent="0.25">
      <c r="Y638" s="21"/>
    </row>
    <row r="639" spans="25:25" x14ac:dyDescent="0.25">
      <c r="Y639" s="21"/>
    </row>
    <row r="640" spans="25:25" x14ac:dyDescent="0.25">
      <c r="Y640" s="21"/>
    </row>
    <row r="641" spans="25:25" x14ac:dyDescent="0.25">
      <c r="Y641" s="21"/>
    </row>
    <row r="642" spans="25:25" x14ac:dyDescent="0.25">
      <c r="Y642" s="21"/>
    </row>
    <row r="643" spans="25:25" x14ac:dyDescent="0.25">
      <c r="Y643" s="21"/>
    </row>
    <row r="644" spans="25:25" x14ac:dyDescent="0.25">
      <c r="Y644" s="21"/>
    </row>
    <row r="645" spans="25:25" x14ac:dyDescent="0.25">
      <c r="Y645" s="21"/>
    </row>
    <row r="646" spans="25:25" x14ac:dyDescent="0.25">
      <c r="Y646" s="21"/>
    </row>
    <row r="647" spans="25:25" x14ac:dyDescent="0.25">
      <c r="Y647" s="21"/>
    </row>
    <row r="648" spans="25:25" x14ac:dyDescent="0.25">
      <c r="Y648" s="21"/>
    </row>
    <row r="649" spans="25:25" x14ac:dyDescent="0.25">
      <c r="Y649" s="21"/>
    </row>
    <row r="650" spans="25:25" x14ac:dyDescent="0.25">
      <c r="Y650" s="21"/>
    </row>
    <row r="651" spans="25:25" x14ac:dyDescent="0.25">
      <c r="Y651" s="21"/>
    </row>
  </sheetData>
  <autoFilter ref="A1:Z651" xr:uid="{00000000-0009-0000-0000-00000C000000}">
    <sortState xmlns:xlrd2="http://schemas.microsoft.com/office/spreadsheetml/2017/richdata2" ref="A2:Z651">
      <sortCondition ref="D1:D651"/>
    </sortState>
  </autoFilter>
  <pageMargins left="0.7" right="0.7" top="0.75" bottom="0.75" header="0.3" footer="0.3"/>
</worksheet>
</file>

<file path=xl/worksheets/sheet1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D00-000000000000}">
  <sheetPr codeName="Hoja20"/>
  <dimension ref="A1:E31"/>
  <sheetViews>
    <sheetView workbookViewId="0">
      <selection activeCell="C27" sqref="C27"/>
    </sheetView>
  </sheetViews>
  <sheetFormatPr baseColWidth="10" defaultRowHeight="15" x14ac:dyDescent="0.25"/>
  <cols>
    <col min="1" max="1" width="17.5703125" customWidth="1"/>
    <col min="2" max="2" width="21.28515625" customWidth="1"/>
    <col min="3" max="3" width="20.42578125" customWidth="1"/>
    <col min="4" max="4" width="16.85546875" customWidth="1"/>
  </cols>
  <sheetData>
    <row r="1" spans="1:5" x14ac:dyDescent="0.25">
      <c r="A1" s="20" t="s">
        <v>17</v>
      </c>
      <c r="B1" t="s">
        <v>8483</v>
      </c>
    </row>
    <row r="3" spans="1:5" x14ac:dyDescent="0.25">
      <c r="A3" s="20" t="s">
        <v>9604</v>
      </c>
      <c r="B3" t="s">
        <v>9605</v>
      </c>
      <c r="C3" t="s">
        <v>9620</v>
      </c>
      <c r="D3" t="s">
        <v>9619</v>
      </c>
    </row>
    <row r="4" spans="1:5" x14ac:dyDescent="0.25">
      <c r="A4" s="125">
        <v>45078</v>
      </c>
      <c r="B4" s="15">
        <v>1244.4916000000001</v>
      </c>
      <c r="C4" s="15">
        <v>1101.32</v>
      </c>
      <c r="D4" s="15">
        <v>143.17160000000001</v>
      </c>
      <c r="E4" s="2"/>
    </row>
    <row r="5" spans="1:5" x14ac:dyDescent="0.25">
      <c r="A5" s="125">
        <v>45079</v>
      </c>
      <c r="B5" s="15">
        <v>2936.2710999999999</v>
      </c>
      <c r="C5" s="15">
        <v>2598.4699999999998</v>
      </c>
      <c r="D5" s="15">
        <v>337.80109999999996</v>
      </c>
    </row>
    <row r="6" spans="1:5" x14ac:dyDescent="0.25">
      <c r="A6" s="125">
        <v>45080</v>
      </c>
      <c r="B6" s="15">
        <v>1986.5626000000002</v>
      </c>
      <c r="C6" s="15">
        <v>1758.02</v>
      </c>
      <c r="D6" s="15">
        <v>228.54260000000002</v>
      </c>
    </row>
    <row r="7" spans="1:5" x14ac:dyDescent="0.25">
      <c r="A7" s="125">
        <v>45082</v>
      </c>
      <c r="B7" s="15">
        <v>80.998400000000004</v>
      </c>
      <c r="C7" s="15">
        <v>71.680000000000007</v>
      </c>
      <c r="D7" s="15">
        <v>9.3184000000000005</v>
      </c>
    </row>
    <row r="8" spans="1:5" x14ac:dyDescent="0.25">
      <c r="A8" s="125">
        <v>45083</v>
      </c>
      <c r="B8" s="15">
        <v>1304.7093</v>
      </c>
      <c r="C8" s="15">
        <v>1154.6100000000001</v>
      </c>
      <c r="D8" s="15">
        <v>150.09930000000003</v>
      </c>
    </row>
    <row r="9" spans="1:5" x14ac:dyDescent="0.25">
      <c r="A9" s="125">
        <v>45084</v>
      </c>
      <c r="B9" s="15">
        <v>2359.7564000000002</v>
      </c>
      <c r="C9" s="15">
        <v>2088.2800000000002</v>
      </c>
      <c r="D9" s="15">
        <v>271.47639999999996</v>
      </c>
    </row>
    <row r="10" spans="1:5" x14ac:dyDescent="0.25">
      <c r="A10" s="125">
        <v>45085</v>
      </c>
      <c r="B10" s="15">
        <v>1424.7040000000002</v>
      </c>
      <c r="C10" s="15">
        <v>1260.8000000000002</v>
      </c>
      <c r="D10" s="15">
        <v>163.90400000000002</v>
      </c>
    </row>
    <row r="11" spans="1:5" x14ac:dyDescent="0.25">
      <c r="A11" s="125">
        <v>45086</v>
      </c>
      <c r="B11" s="15">
        <v>1850.2167999999999</v>
      </c>
      <c r="C11" s="15">
        <v>1637.3600000000001</v>
      </c>
      <c r="D11" s="15">
        <v>212.85679999999999</v>
      </c>
    </row>
    <row r="12" spans="1:5" x14ac:dyDescent="0.25">
      <c r="A12" s="125">
        <v>45087</v>
      </c>
      <c r="B12" s="15">
        <v>904.45200000000011</v>
      </c>
      <c r="C12" s="15">
        <v>800.40000000000009</v>
      </c>
      <c r="D12" s="15">
        <v>104.05200000000001</v>
      </c>
    </row>
    <row r="13" spans="1:5" x14ac:dyDescent="0.25">
      <c r="A13" s="125">
        <v>45089</v>
      </c>
      <c r="B13" s="15">
        <v>1306.7546</v>
      </c>
      <c r="C13" s="15">
        <v>1156.42</v>
      </c>
      <c r="D13" s="15">
        <v>150.33460000000002</v>
      </c>
    </row>
    <row r="14" spans="1:5" x14ac:dyDescent="0.25">
      <c r="A14" s="125">
        <v>45090</v>
      </c>
      <c r="B14" s="15">
        <v>2004.5748000000001</v>
      </c>
      <c r="C14" s="15">
        <v>1773.96</v>
      </c>
      <c r="D14" s="15">
        <v>230.61479999999997</v>
      </c>
    </row>
    <row r="15" spans="1:5" x14ac:dyDescent="0.25">
      <c r="A15" s="125">
        <v>45091</v>
      </c>
      <c r="B15" s="15">
        <v>2472.1801</v>
      </c>
      <c r="C15" s="15">
        <v>2187.77</v>
      </c>
      <c r="D15" s="15">
        <v>284.41009999999994</v>
      </c>
    </row>
    <row r="16" spans="1:5" x14ac:dyDescent="0.25">
      <c r="A16" s="125">
        <v>45092</v>
      </c>
      <c r="B16" s="15">
        <v>2513.5494000000003</v>
      </c>
      <c r="C16" s="15">
        <v>2224.38</v>
      </c>
      <c r="D16" s="15">
        <v>289.1694</v>
      </c>
    </row>
    <row r="17" spans="1:5" x14ac:dyDescent="0.25">
      <c r="A17" s="125">
        <v>45096</v>
      </c>
      <c r="B17" s="15">
        <v>312.98739999999998</v>
      </c>
      <c r="C17" s="15">
        <v>276.98</v>
      </c>
      <c r="D17" s="15">
        <v>36.007399999999997</v>
      </c>
    </row>
    <row r="18" spans="1:5" x14ac:dyDescent="0.25">
      <c r="A18" s="125">
        <v>45097</v>
      </c>
      <c r="B18" s="15">
        <v>1183.3586</v>
      </c>
      <c r="C18" s="15">
        <v>1047.2199999999998</v>
      </c>
      <c r="D18" s="15">
        <v>136.1386</v>
      </c>
    </row>
    <row r="19" spans="1:5" x14ac:dyDescent="0.25">
      <c r="A19" s="125">
        <v>45098</v>
      </c>
      <c r="B19" s="15">
        <v>1316.2353000000001</v>
      </c>
      <c r="C19" s="15">
        <v>1164.81</v>
      </c>
      <c r="D19" s="15">
        <v>151.42530000000002</v>
      </c>
    </row>
    <row r="20" spans="1:5" x14ac:dyDescent="0.25">
      <c r="A20" s="125">
        <v>45099</v>
      </c>
      <c r="B20" s="15">
        <v>130.89920000000001</v>
      </c>
      <c r="C20" s="15">
        <v>115.84</v>
      </c>
      <c r="D20" s="15">
        <v>15.059200000000001</v>
      </c>
    </row>
    <row r="21" spans="1:5" x14ac:dyDescent="0.25">
      <c r="A21" s="125">
        <v>45100</v>
      </c>
      <c r="B21" s="15">
        <v>2262.4634000000001</v>
      </c>
      <c r="C21" s="15">
        <v>2002.1799999999998</v>
      </c>
      <c r="D21" s="15">
        <v>260.28339999999997</v>
      </c>
    </row>
    <row r="22" spans="1:5" x14ac:dyDescent="0.25">
      <c r="A22" s="125">
        <v>45101</v>
      </c>
      <c r="B22" s="15">
        <v>764.99869999999999</v>
      </c>
      <c r="C22" s="15">
        <v>676.99</v>
      </c>
      <c r="D22" s="15">
        <v>88.008700000000005</v>
      </c>
    </row>
    <row r="23" spans="1:5" x14ac:dyDescent="0.25">
      <c r="A23" s="125">
        <v>45103</v>
      </c>
      <c r="B23" s="15">
        <v>1967.1831</v>
      </c>
      <c r="C23" s="15">
        <v>1740.87</v>
      </c>
      <c r="D23" s="15">
        <v>226.31310000000002</v>
      </c>
    </row>
    <row r="24" spans="1:5" x14ac:dyDescent="0.25">
      <c r="A24" s="125">
        <v>45104</v>
      </c>
      <c r="B24" s="15">
        <v>3485.1121000000003</v>
      </c>
      <c r="C24" s="15">
        <v>3084.17</v>
      </c>
      <c r="D24" s="15">
        <v>400.94209999999998</v>
      </c>
    </row>
    <row r="25" spans="1:5" x14ac:dyDescent="0.25">
      <c r="A25" s="125">
        <v>45105</v>
      </c>
      <c r="B25" s="15">
        <v>717.59519999999998</v>
      </c>
      <c r="C25" s="15">
        <v>635.04</v>
      </c>
      <c r="D25" s="15">
        <v>82.555199999999999</v>
      </c>
    </row>
    <row r="26" spans="1:5" x14ac:dyDescent="0.25">
      <c r="A26" s="125">
        <v>45106</v>
      </c>
      <c r="B26" s="15">
        <v>2181.0129999999999</v>
      </c>
      <c r="C26" s="15">
        <v>1930.1</v>
      </c>
      <c r="D26" s="15">
        <v>250.91299999999998</v>
      </c>
    </row>
    <row r="27" spans="1:5" x14ac:dyDescent="0.25">
      <c r="A27" s="124" t="s">
        <v>7866</v>
      </c>
      <c r="B27" s="15">
        <v>36711.0671</v>
      </c>
      <c r="C27" s="15">
        <v>32487.670000000006</v>
      </c>
      <c r="D27" s="15">
        <v>4223.3970999999983</v>
      </c>
      <c r="E27" s="2"/>
    </row>
    <row r="29" spans="1:5" x14ac:dyDescent="0.25">
      <c r="E29" s="15"/>
    </row>
    <row r="31" spans="1:5" x14ac:dyDescent="0.25">
      <c r="D31" s="2"/>
      <c r="E31" s="2"/>
    </row>
  </sheetData>
  <pageMargins left="0.7" right="0.7" top="0.75" bottom="0.75" header="0.3" footer="0.3"/>
  <drawing r:id="rId2"/>
  <extLst>
    <ext xmlns:x14="http://schemas.microsoft.com/office/spreadsheetml/2009/9/main" uri="{A8765BA9-456A-4dab-B4F3-ACF838C121DE}">
      <x14:slicerList>
        <x14:slicer r:id="rId3"/>
      </x14:slicerList>
    </ext>
  </extLst>
</worksheet>
</file>

<file path=xl/worksheets/sheet1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E00-000000000000}">
  <sheetPr codeName="Hoja17">
    <tabColor rgb="FF002060"/>
  </sheetPr>
  <dimension ref="B1:F12"/>
  <sheetViews>
    <sheetView showGridLines="0" zoomScale="110" zoomScaleNormal="110" zoomScaleSheetLayoutView="85" workbookViewId="0">
      <selection activeCell="D12" sqref="D12"/>
    </sheetView>
  </sheetViews>
  <sheetFormatPr baseColWidth="10" defaultColWidth="11.42578125" defaultRowHeight="15" x14ac:dyDescent="0.25"/>
  <cols>
    <col min="1" max="1" width="11.42578125" customWidth="1"/>
    <col min="2" max="2" width="13.7109375" bestFit="1" customWidth="1"/>
    <col min="3" max="3" width="0.7109375" customWidth="1"/>
    <col min="4" max="4" width="21.140625" customWidth="1"/>
    <col min="5" max="5" width="7.85546875" customWidth="1"/>
    <col min="6" max="6" width="12.5703125" bestFit="1" customWidth="1"/>
  </cols>
  <sheetData>
    <row r="1" spans="2:6" ht="49.5" customHeight="1" x14ac:dyDescent="0.25"/>
    <row r="2" spans="2:6" ht="15.75" thickBot="1" x14ac:dyDescent="0.3"/>
    <row r="3" spans="2:6" x14ac:dyDescent="0.25">
      <c r="B3" s="23" t="s">
        <v>17</v>
      </c>
      <c r="D3" s="25" t="s">
        <v>7941</v>
      </c>
    </row>
    <row r="4" spans="2:6" hidden="1" x14ac:dyDescent="0.25">
      <c r="B4" s="23" t="s">
        <v>7732</v>
      </c>
      <c r="D4" s="27"/>
    </row>
    <row r="5" spans="2:6" x14ac:dyDescent="0.25">
      <c r="B5" s="23" t="s">
        <v>6</v>
      </c>
      <c r="D5" s="47" t="s">
        <v>566</v>
      </c>
    </row>
    <row r="6" spans="2:6" x14ac:dyDescent="0.25">
      <c r="B6" s="23" t="s">
        <v>2</v>
      </c>
      <c r="D6" s="48"/>
      <c r="F6" s="13"/>
    </row>
    <row r="7" spans="2:6" x14ac:dyDescent="0.25">
      <c r="B7" s="23" t="s">
        <v>4</v>
      </c>
      <c r="D7" s="49" t="s">
        <v>8260</v>
      </c>
    </row>
    <row r="8" spans="2:6" x14ac:dyDescent="0.25">
      <c r="B8" s="23" t="s">
        <v>68</v>
      </c>
      <c r="D8" s="49" t="s">
        <v>9001</v>
      </c>
    </row>
    <row r="9" spans="2:6" x14ac:dyDescent="0.25">
      <c r="B9" s="23" t="s">
        <v>5</v>
      </c>
      <c r="D9" s="49"/>
    </row>
    <row r="10" spans="2:6" x14ac:dyDescent="0.25">
      <c r="B10" s="23" t="s">
        <v>7895</v>
      </c>
      <c r="D10" s="28">
        <v>0</v>
      </c>
      <c r="F10" s="2"/>
    </row>
    <row r="11" spans="2:6" x14ac:dyDescent="0.25">
      <c r="B11" s="23" t="s">
        <v>7896</v>
      </c>
      <c r="D11" s="5">
        <f>D10*0.01</f>
        <v>0</v>
      </c>
      <c r="F11" s="2"/>
    </row>
    <row r="12" spans="2:6" x14ac:dyDescent="0.25">
      <c r="B12" s="23" t="s">
        <v>7897</v>
      </c>
      <c r="D12" s="30">
        <v>7</v>
      </c>
    </row>
  </sheetData>
  <dataValidations count="2">
    <dataValidation type="decimal" allowBlank="1" showInputMessage="1" showErrorMessage="1" errorTitle="Error de ingreso" error="Los datos ingresados no son validos solo se aceptan numeros" sqref="D10:D11" xr:uid="{00000000-0002-0000-0E00-000000000000}">
      <formula1>0</formula1>
      <formula2>10000000</formula2>
    </dataValidation>
    <dataValidation type="textLength" allowBlank="1" showInputMessage="1" showErrorMessage="1" errorTitle="Numero de NIT no valido" error="Debes ingresar 14 digitos" sqref="D5" xr:uid="{00000000-0002-0000-0E00-000001000000}">
      <formula1>14</formula1>
      <formula2>14</formula2>
    </dataValidation>
  </dataValidations>
  <pageMargins left="0.7" right="0.7" top="0.75" bottom="0.75" header="0.3" footer="0.3"/>
  <pageSetup orientation="landscape" horizontalDpi="4294967294" r:id="rId1"/>
  <drawing r:id="rId2"/>
  <picture r:id="rId3"/>
</worksheet>
</file>

<file path=xl/worksheets/sheet1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F00-000000000000}">
  <sheetPr codeName="Hoja12">
    <tabColor rgb="FF00B0F0"/>
  </sheetPr>
  <dimension ref="A1:J273"/>
  <sheetViews>
    <sheetView showGridLines="0" workbookViewId="0"/>
  </sheetViews>
  <sheetFormatPr baseColWidth="10" defaultColWidth="11.42578125" defaultRowHeight="15" x14ac:dyDescent="0.25"/>
  <cols>
    <col min="1" max="1" width="11.42578125" style="1"/>
    <col min="2" max="2" width="16.140625" style="1" customWidth="1"/>
    <col min="3" max="3" width="18.5703125" style="1" customWidth="1"/>
    <col min="4" max="4" width="20.28515625" style="13" customWidth="1"/>
    <col min="5" max="5" width="11.42578125" style="1" customWidth="1"/>
    <col min="6" max="6" width="23.7109375" style="1" customWidth="1"/>
    <col min="7" max="7" width="20.85546875" style="19" customWidth="1"/>
    <col min="8" max="9" width="21.5703125" style="77" customWidth="1"/>
    <col min="10" max="10" width="19" style="1" customWidth="1"/>
    <col min="11" max="16384" width="11.42578125" style="1"/>
  </cols>
  <sheetData>
    <row r="1" spans="1:10" s="18" customFormat="1" ht="30" x14ac:dyDescent="0.25">
      <c r="A1" s="17" t="s">
        <v>7731</v>
      </c>
      <c r="B1" s="17" t="s">
        <v>7732</v>
      </c>
      <c r="C1" s="17" t="s">
        <v>7710</v>
      </c>
      <c r="D1" s="75" t="s">
        <v>7711</v>
      </c>
      <c r="E1" s="17" t="s">
        <v>7712</v>
      </c>
      <c r="F1" s="17" t="s">
        <v>7713</v>
      </c>
      <c r="G1" s="17" t="s">
        <v>7714</v>
      </c>
      <c r="H1" s="76" t="s">
        <v>7715</v>
      </c>
      <c r="I1" s="17" t="s">
        <v>7733</v>
      </c>
      <c r="J1" s="17" t="s">
        <v>18</v>
      </c>
    </row>
    <row r="2" spans="1:10" s="18" customFormat="1" x14ac:dyDescent="0.25">
      <c r="A2"/>
      <c r="B2"/>
      <c r="C2"/>
      <c r="D2" s="13"/>
      <c r="E2" s="1"/>
      <c r="F2" s="34"/>
      <c r="G2" s="34"/>
      <c r="H2" s="72"/>
      <c r="I2" s="2"/>
      <c r="J2" s="78"/>
    </row>
    <row r="3" spans="1:10" s="18" customFormat="1" x14ac:dyDescent="0.25">
      <c r="A3" t="s">
        <v>7716</v>
      </c>
      <c r="B3"/>
      <c r="C3"/>
      <c r="D3" s="13"/>
      <c r="E3" s="15">
        <f>SUBTOTAL(109,Tabla6[Tipo de documento])</f>
        <v>0</v>
      </c>
      <c r="F3" s="15">
        <f>SUBTOTAL(109,Tabla6[Serie])</f>
        <v>0</v>
      </c>
      <c r="G3" s="15"/>
      <c r="H3" s="36">
        <f>SUBTOTAL(109,Tabla6[Monto sujeto])</f>
        <v>0</v>
      </c>
      <c r="I3" s="36">
        <f>SUBTOTAL(109,Tabla6[Monto Retención 1%])</f>
        <v>0</v>
      </c>
      <c r="J3" s="19">
        <f>SUBTOTAL(109,Tabla6[ANEXO])</f>
        <v>0</v>
      </c>
    </row>
    <row r="4" spans="1:10" s="18" customFormat="1" x14ac:dyDescent="0.25">
      <c r="A4" s="1"/>
      <c r="B4" s="1"/>
      <c r="C4" s="1"/>
      <c r="D4" s="13"/>
      <c r="E4" s="1"/>
      <c r="F4" s="1"/>
      <c r="G4" s="19"/>
      <c r="H4" s="77"/>
      <c r="I4" s="77"/>
      <c r="J4" s="1"/>
    </row>
    <row r="5" spans="1:10" s="18" customFormat="1" x14ac:dyDescent="0.25">
      <c r="A5" s="1"/>
      <c r="B5" s="1"/>
      <c r="C5" s="1"/>
      <c r="D5" s="13"/>
      <c r="E5" s="1"/>
      <c r="F5" s="1"/>
      <c r="G5" s="19"/>
      <c r="H5" s="77"/>
      <c r="I5" s="77"/>
      <c r="J5" s="1"/>
    </row>
    <row r="6" spans="1:10" s="18" customFormat="1" x14ac:dyDescent="0.25">
      <c r="A6" s="1"/>
      <c r="B6" s="1"/>
      <c r="C6" s="1"/>
      <c r="D6" s="13"/>
      <c r="E6" s="1"/>
      <c r="F6" s="1"/>
      <c r="G6" s="19"/>
      <c r="H6" s="77"/>
      <c r="I6" s="77"/>
      <c r="J6" s="1"/>
    </row>
    <row r="7" spans="1:10" s="18" customFormat="1" x14ac:dyDescent="0.25">
      <c r="A7" s="1"/>
      <c r="B7" s="1"/>
      <c r="C7" s="1"/>
      <c r="D7" s="13"/>
      <c r="E7" s="1"/>
      <c r="F7" s="1"/>
      <c r="G7" s="19"/>
      <c r="H7" s="77"/>
      <c r="I7" s="77"/>
      <c r="J7" s="1"/>
    </row>
    <row r="8" spans="1:10" s="18" customFormat="1" x14ac:dyDescent="0.25">
      <c r="A8" s="1"/>
      <c r="B8" s="1"/>
      <c r="C8" s="1"/>
      <c r="D8" s="13"/>
      <c r="E8" s="1"/>
      <c r="F8" s="1"/>
      <c r="G8" s="19"/>
      <c r="H8" s="77"/>
      <c r="I8" s="77"/>
      <c r="J8" s="1"/>
    </row>
    <row r="9" spans="1:10" s="18" customFormat="1" x14ac:dyDescent="0.25">
      <c r="A9" s="1"/>
      <c r="B9" s="1"/>
      <c r="C9" s="1"/>
      <c r="D9" s="13"/>
      <c r="E9" s="1"/>
      <c r="F9" s="1"/>
      <c r="G9" s="19"/>
      <c r="H9" s="77"/>
      <c r="I9" s="77"/>
      <c r="J9" s="1"/>
    </row>
    <row r="10" spans="1:10" s="18" customFormat="1" x14ac:dyDescent="0.25">
      <c r="A10" s="1"/>
      <c r="B10" s="1"/>
      <c r="C10" s="1"/>
      <c r="D10" s="13"/>
      <c r="E10" s="1"/>
      <c r="F10" s="1"/>
      <c r="G10" s="19"/>
      <c r="H10" s="77"/>
      <c r="I10" s="77"/>
      <c r="J10" s="1"/>
    </row>
    <row r="11" spans="1:10" s="18" customFormat="1" x14ac:dyDescent="0.25">
      <c r="A11" s="1"/>
      <c r="B11" s="1"/>
      <c r="C11" s="1"/>
      <c r="D11" s="13"/>
      <c r="E11" s="1"/>
      <c r="F11" s="1"/>
      <c r="G11" s="19"/>
      <c r="H11" s="77"/>
      <c r="I11" s="77"/>
      <c r="J11" s="1"/>
    </row>
    <row r="12" spans="1:10" s="18" customFormat="1" x14ac:dyDescent="0.25">
      <c r="A12" s="1"/>
      <c r="B12" s="1"/>
      <c r="C12" s="1"/>
      <c r="D12" s="13"/>
      <c r="E12" s="1"/>
      <c r="F12" s="1"/>
      <c r="G12" s="19"/>
      <c r="H12" s="77"/>
      <c r="I12" s="77"/>
      <c r="J12" s="1"/>
    </row>
    <row r="13" spans="1:10" s="18" customFormat="1" x14ac:dyDescent="0.25">
      <c r="A13" s="1"/>
      <c r="B13" s="1"/>
      <c r="C13" s="1"/>
      <c r="D13" s="13"/>
      <c r="E13" s="1"/>
      <c r="F13" s="1"/>
      <c r="G13" s="19"/>
      <c r="H13" s="77"/>
      <c r="I13" s="77"/>
      <c r="J13" s="1"/>
    </row>
    <row r="14" spans="1:10" s="18" customFormat="1" x14ac:dyDescent="0.25">
      <c r="A14" s="1"/>
      <c r="B14" s="1"/>
      <c r="C14" s="1"/>
      <c r="D14" s="13"/>
      <c r="E14" s="1"/>
      <c r="F14" s="1"/>
      <c r="G14" s="19"/>
      <c r="H14" s="77"/>
      <c r="I14" s="77"/>
      <c r="J14" s="1"/>
    </row>
    <row r="15" spans="1:10" s="18" customFormat="1" x14ac:dyDescent="0.25">
      <c r="A15" s="1"/>
      <c r="B15" s="1"/>
      <c r="C15" s="1"/>
      <c r="D15" s="13"/>
      <c r="E15" s="1"/>
      <c r="F15" s="1"/>
      <c r="G15" s="19"/>
      <c r="H15" s="77"/>
      <c r="I15" s="77"/>
      <c r="J15" s="1"/>
    </row>
    <row r="16" spans="1:10" s="18" customFormat="1" x14ac:dyDescent="0.25">
      <c r="A16" s="1"/>
      <c r="B16" s="1"/>
      <c r="C16" s="1"/>
      <c r="D16" s="13"/>
      <c r="E16" s="1"/>
      <c r="F16" s="1"/>
      <c r="G16" s="19"/>
      <c r="H16" s="77"/>
      <c r="I16" s="77"/>
      <c r="J16" s="1"/>
    </row>
    <row r="17" spans="1:10" s="18" customFormat="1" x14ac:dyDescent="0.25">
      <c r="A17" s="1"/>
      <c r="B17" s="1"/>
      <c r="C17" s="1"/>
      <c r="D17" s="13"/>
      <c r="E17" s="1"/>
      <c r="F17" s="1"/>
      <c r="G17" s="19"/>
      <c r="H17" s="77"/>
      <c r="I17" s="77"/>
      <c r="J17" s="1"/>
    </row>
    <row r="18" spans="1:10" s="18" customFormat="1" x14ac:dyDescent="0.25">
      <c r="A18" s="1"/>
      <c r="B18" s="1"/>
      <c r="C18" s="1"/>
      <c r="D18" s="13"/>
      <c r="E18" s="1"/>
      <c r="F18" s="1"/>
      <c r="G18" s="19"/>
      <c r="H18" s="77"/>
      <c r="I18" s="77"/>
      <c r="J18" s="1"/>
    </row>
    <row r="19" spans="1:10" s="18" customFormat="1" x14ac:dyDescent="0.25">
      <c r="A19" s="1"/>
      <c r="B19" s="1"/>
      <c r="C19" s="1"/>
      <c r="D19" s="13"/>
      <c r="E19" s="1"/>
      <c r="F19" s="1"/>
      <c r="G19" s="19"/>
      <c r="H19" s="77"/>
      <c r="I19" s="77"/>
      <c r="J19" s="1"/>
    </row>
    <row r="20" spans="1:10" s="18" customFormat="1" x14ac:dyDescent="0.25">
      <c r="A20" s="1"/>
      <c r="B20" s="1"/>
      <c r="C20" s="1"/>
      <c r="D20" s="13"/>
      <c r="E20" s="1"/>
      <c r="F20" s="1"/>
      <c r="G20" s="19"/>
      <c r="H20" s="77"/>
      <c r="I20" s="77"/>
      <c r="J20" s="1"/>
    </row>
    <row r="21" spans="1:10" s="18" customFormat="1" x14ac:dyDescent="0.25">
      <c r="A21" s="1"/>
      <c r="B21" s="1"/>
      <c r="C21" s="1"/>
      <c r="D21" s="13"/>
      <c r="E21" s="1"/>
      <c r="F21" s="1"/>
      <c r="G21" s="19"/>
      <c r="H21" s="77"/>
      <c r="I21" s="77"/>
      <c r="J21" s="1"/>
    </row>
    <row r="22" spans="1:10" s="18" customFormat="1" x14ac:dyDescent="0.25">
      <c r="A22" s="1"/>
      <c r="B22" s="1"/>
      <c r="C22" s="1"/>
      <c r="D22" s="13"/>
      <c r="E22" s="1"/>
      <c r="F22" s="1"/>
      <c r="G22" s="19"/>
      <c r="H22" s="77"/>
      <c r="I22" s="77"/>
      <c r="J22" s="1"/>
    </row>
    <row r="23" spans="1:10" s="18" customFormat="1" x14ac:dyDescent="0.25">
      <c r="A23" s="1"/>
      <c r="B23" s="1"/>
      <c r="C23" s="1"/>
      <c r="D23" s="13"/>
      <c r="E23" s="1"/>
      <c r="F23" s="1"/>
      <c r="G23" s="19"/>
      <c r="H23" s="77"/>
      <c r="I23" s="77"/>
      <c r="J23" s="1"/>
    </row>
    <row r="24" spans="1:10" s="18" customFormat="1" x14ac:dyDescent="0.25">
      <c r="A24" s="1"/>
      <c r="B24" s="1"/>
      <c r="C24" s="1"/>
      <c r="D24" s="13"/>
      <c r="E24" s="1"/>
      <c r="F24" s="1"/>
      <c r="G24" s="19"/>
      <c r="H24" s="77"/>
      <c r="I24" s="77"/>
      <c r="J24" s="1"/>
    </row>
    <row r="25" spans="1:10" s="18" customFormat="1" x14ac:dyDescent="0.25">
      <c r="A25" s="1"/>
      <c r="B25" s="1"/>
      <c r="C25" s="1"/>
      <c r="D25" s="13"/>
      <c r="E25" s="1"/>
      <c r="F25" s="1"/>
      <c r="G25" s="19"/>
      <c r="H25" s="77"/>
      <c r="I25" s="77"/>
      <c r="J25" s="1"/>
    </row>
    <row r="26" spans="1:10" s="18" customFormat="1" x14ac:dyDescent="0.25">
      <c r="A26" s="1"/>
      <c r="B26" s="1"/>
      <c r="C26" s="1"/>
      <c r="D26" s="13"/>
      <c r="E26" s="1"/>
      <c r="F26" s="1"/>
      <c r="G26" s="19"/>
      <c r="H26" s="77"/>
      <c r="I26" s="77"/>
      <c r="J26" s="1"/>
    </row>
    <row r="27" spans="1:10" s="18" customFormat="1" x14ac:dyDescent="0.25">
      <c r="A27" s="1"/>
      <c r="B27" s="1"/>
      <c r="C27" s="1"/>
      <c r="D27" s="13"/>
      <c r="E27" s="1"/>
      <c r="F27" s="1"/>
      <c r="G27" s="19"/>
      <c r="H27" s="77"/>
      <c r="I27" s="77"/>
      <c r="J27" s="1"/>
    </row>
    <row r="28" spans="1:10" s="18" customFormat="1" x14ac:dyDescent="0.25">
      <c r="A28" s="1"/>
      <c r="B28" s="1"/>
      <c r="C28" s="1"/>
      <c r="D28" s="13"/>
      <c r="E28" s="1"/>
      <c r="F28" s="1"/>
      <c r="G28" s="19"/>
      <c r="H28" s="77"/>
      <c r="I28" s="77"/>
      <c r="J28" s="1"/>
    </row>
    <row r="29" spans="1:10" s="18" customFormat="1" x14ac:dyDescent="0.25">
      <c r="A29" s="1"/>
      <c r="B29" s="1"/>
      <c r="C29" s="1"/>
      <c r="D29" s="13"/>
      <c r="E29" s="1"/>
      <c r="F29" s="1"/>
      <c r="G29" s="19"/>
      <c r="H29" s="77"/>
      <c r="I29" s="77"/>
      <c r="J29" s="1"/>
    </row>
    <row r="30" spans="1:10" s="18" customFormat="1" x14ac:dyDescent="0.25">
      <c r="A30" s="1"/>
      <c r="B30" s="1"/>
      <c r="C30" s="1"/>
      <c r="D30" s="13"/>
      <c r="E30" s="1"/>
      <c r="F30" s="1"/>
      <c r="G30" s="19"/>
      <c r="H30" s="77"/>
      <c r="I30" s="77"/>
      <c r="J30" s="1"/>
    </row>
    <row r="31" spans="1:10" s="18" customFormat="1" x14ac:dyDescent="0.25">
      <c r="A31" s="1"/>
      <c r="B31" s="1"/>
      <c r="C31" s="1"/>
      <c r="D31" s="13"/>
      <c r="E31" s="1"/>
      <c r="F31" s="1"/>
      <c r="G31" s="19"/>
      <c r="H31" s="77"/>
      <c r="I31" s="77"/>
      <c r="J31" s="1"/>
    </row>
    <row r="32" spans="1:10" s="18" customFormat="1" x14ac:dyDescent="0.25">
      <c r="A32" s="1"/>
      <c r="B32" s="1"/>
      <c r="C32" s="1"/>
      <c r="D32" s="13"/>
      <c r="E32" s="1"/>
      <c r="F32" s="1"/>
      <c r="G32" s="19"/>
      <c r="H32" s="77"/>
      <c r="I32" s="77"/>
      <c r="J32" s="1"/>
    </row>
    <row r="33" spans="1:10" s="18" customFormat="1" x14ac:dyDescent="0.25">
      <c r="A33" s="1"/>
      <c r="B33" s="1"/>
      <c r="C33" s="1"/>
      <c r="D33" s="13"/>
      <c r="E33" s="1"/>
      <c r="F33" s="1"/>
      <c r="G33" s="19"/>
      <c r="H33" s="77"/>
      <c r="I33" s="77"/>
      <c r="J33" s="1"/>
    </row>
    <row r="34" spans="1:10" s="18" customFormat="1" x14ac:dyDescent="0.25">
      <c r="A34" s="1"/>
      <c r="B34" s="1"/>
      <c r="C34" s="1"/>
      <c r="D34" s="13"/>
      <c r="E34" s="1"/>
      <c r="F34" s="1"/>
      <c r="G34" s="19"/>
      <c r="H34" s="77"/>
      <c r="I34" s="77"/>
      <c r="J34" s="1"/>
    </row>
    <row r="35" spans="1:10" s="18" customFormat="1" x14ac:dyDescent="0.25">
      <c r="A35" s="1"/>
      <c r="B35" s="1"/>
      <c r="C35" s="1"/>
      <c r="D35" s="13"/>
      <c r="E35" s="1"/>
      <c r="F35" s="1"/>
      <c r="G35" s="19"/>
      <c r="H35" s="77"/>
      <c r="I35" s="77"/>
      <c r="J35" s="1"/>
    </row>
    <row r="36" spans="1:10" s="18" customFormat="1" x14ac:dyDescent="0.25">
      <c r="A36" s="1"/>
      <c r="B36" s="1"/>
      <c r="C36" s="1"/>
      <c r="D36" s="13"/>
      <c r="E36" s="1"/>
      <c r="F36" s="1"/>
      <c r="G36" s="19"/>
      <c r="H36" s="77"/>
      <c r="I36" s="77"/>
      <c r="J36" s="1"/>
    </row>
    <row r="37" spans="1:10" s="18" customFormat="1" x14ac:dyDescent="0.25">
      <c r="A37" s="1"/>
      <c r="B37" s="1"/>
      <c r="C37" s="1"/>
      <c r="D37" s="13"/>
      <c r="E37" s="1"/>
      <c r="F37" s="1"/>
      <c r="G37" s="19"/>
      <c r="H37" s="77"/>
      <c r="I37" s="77"/>
      <c r="J37" s="1"/>
    </row>
    <row r="38" spans="1:10" s="18" customFormat="1" x14ac:dyDescent="0.25">
      <c r="A38" s="1"/>
      <c r="B38" s="1"/>
      <c r="C38" s="1"/>
      <c r="D38" s="13"/>
      <c r="E38" s="1"/>
      <c r="F38" s="1"/>
      <c r="G38" s="19"/>
      <c r="H38" s="77"/>
      <c r="I38" s="77"/>
      <c r="J38" s="1"/>
    </row>
    <row r="39" spans="1:10" s="18" customFormat="1" x14ac:dyDescent="0.25">
      <c r="A39" s="1"/>
      <c r="B39" s="1"/>
      <c r="C39" s="1"/>
      <c r="D39" s="13"/>
      <c r="E39" s="1"/>
      <c r="F39" s="1"/>
      <c r="G39" s="19"/>
      <c r="H39" s="77"/>
      <c r="I39" s="77"/>
      <c r="J39" s="1"/>
    </row>
    <row r="40" spans="1:10" s="18" customFormat="1" x14ac:dyDescent="0.25">
      <c r="A40" s="1"/>
      <c r="B40" s="1"/>
      <c r="C40" s="1"/>
      <c r="D40" s="13"/>
      <c r="E40" s="1"/>
      <c r="F40" s="1"/>
      <c r="G40" s="19"/>
      <c r="H40" s="77"/>
      <c r="I40" s="77"/>
      <c r="J40" s="1"/>
    </row>
    <row r="41" spans="1:10" s="18" customFormat="1" x14ac:dyDescent="0.25">
      <c r="A41" s="1"/>
      <c r="B41" s="1"/>
      <c r="C41" s="1"/>
      <c r="D41" s="13"/>
      <c r="E41" s="1"/>
      <c r="F41" s="1"/>
      <c r="G41" s="19"/>
      <c r="H41" s="77"/>
      <c r="I41" s="77"/>
      <c r="J41" s="1"/>
    </row>
    <row r="42" spans="1:10" s="18" customFormat="1" x14ac:dyDescent="0.25">
      <c r="A42" s="1"/>
      <c r="B42" s="1"/>
      <c r="C42" s="1"/>
      <c r="D42" s="13"/>
      <c r="E42" s="1"/>
      <c r="F42" s="1"/>
      <c r="G42" s="19"/>
      <c r="H42" s="77"/>
      <c r="I42" s="77"/>
      <c r="J42" s="1"/>
    </row>
    <row r="43" spans="1:10" s="18" customFormat="1" x14ac:dyDescent="0.25">
      <c r="A43" s="1"/>
      <c r="B43" s="1"/>
      <c r="C43" s="1"/>
      <c r="D43" s="13"/>
      <c r="E43" s="1"/>
      <c r="F43" s="1"/>
      <c r="G43" s="19"/>
      <c r="H43" s="77"/>
      <c r="I43" s="77"/>
      <c r="J43" s="1"/>
    </row>
    <row r="44" spans="1:10" s="18" customFormat="1" x14ac:dyDescent="0.25">
      <c r="A44" s="1"/>
      <c r="B44" s="1"/>
      <c r="C44" s="1"/>
      <c r="D44" s="13"/>
      <c r="E44" s="1"/>
      <c r="F44" s="1"/>
      <c r="G44" s="19"/>
      <c r="H44" s="77"/>
      <c r="I44" s="77"/>
      <c r="J44" s="1"/>
    </row>
    <row r="45" spans="1:10" s="18" customFormat="1" x14ac:dyDescent="0.25">
      <c r="A45" s="1"/>
      <c r="B45" s="1"/>
      <c r="C45" s="1"/>
      <c r="D45" s="13"/>
      <c r="E45" s="1"/>
      <c r="F45" s="1"/>
      <c r="G45" s="19"/>
      <c r="H45" s="77"/>
      <c r="I45" s="77"/>
      <c r="J45" s="1"/>
    </row>
    <row r="46" spans="1:10" s="18" customFormat="1" x14ac:dyDescent="0.25">
      <c r="A46" s="1"/>
      <c r="B46" s="1"/>
      <c r="C46" s="1"/>
      <c r="D46" s="13"/>
      <c r="E46" s="1"/>
      <c r="F46" s="1"/>
      <c r="G46" s="19"/>
      <c r="H46" s="77"/>
      <c r="I46" s="77"/>
      <c r="J46" s="1"/>
    </row>
    <row r="47" spans="1:10" s="18" customFormat="1" x14ac:dyDescent="0.25">
      <c r="A47" s="1"/>
      <c r="B47" s="1"/>
      <c r="C47" s="1"/>
      <c r="D47" s="13"/>
      <c r="E47" s="1"/>
      <c r="F47" s="1"/>
      <c r="G47" s="19"/>
      <c r="H47" s="77"/>
      <c r="I47" s="77"/>
      <c r="J47" s="1"/>
    </row>
    <row r="48" spans="1:10" s="18" customFormat="1" x14ac:dyDescent="0.25">
      <c r="A48" s="1"/>
      <c r="B48" s="1"/>
      <c r="C48" s="1"/>
      <c r="D48" s="13"/>
      <c r="E48" s="1"/>
      <c r="F48" s="1"/>
      <c r="G48" s="19"/>
      <c r="H48" s="77"/>
      <c r="I48" s="77"/>
      <c r="J48" s="1"/>
    </row>
    <row r="49" spans="1:10" s="18" customFormat="1" x14ac:dyDescent="0.25">
      <c r="A49" s="1"/>
      <c r="B49" s="1"/>
      <c r="C49" s="1"/>
      <c r="D49" s="13"/>
      <c r="E49" s="1"/>
      <c r="F49" s="1"/>
      <c r="G49" s="19"/>
      <c r="H49" s="77"/>
      <c r="I49" s="77"/>
      <c r="J49" s="1"/>
    </row>
    <row r="50" spans="1:10" s="18" customFormat="1" x14ac:dyDescent="0.25">
      <c r="A50" s="1"/>
      <c r="B50" s="1"/>
      <c r="C50" s="1"/>
      <c r="D50" s="13"/>
      <c r="E50" s="1"/>
      <c r="F50" s="1"/>
      <c r="G50" s="19"/>
      <c r="H50" s="77"/>
      <c r="I50" s="77"/>
      <c r="J50" s="1"/>
    </row>
    <row r="51" spans="1:10" s="18" customFormat="1" x14ac:dyDescent="0.25">
      <c r="A51" s="1"/>
      <c r="B51" s="1"/>
      <c r="C51" s="1"/>
      <c r="D51" s="13"/>
      <c r="E51" s="1"/>
      <c r="F51" s="1"/>
      <c r="G51" s="19"/>
      <c r="H51" s="77"/>
      <c r="I51" s="77"/>
      <c r="J51" s="1"/>
    </row>
    <row r="52" spans="1:10" s="18" customFormat="1" x14ac:dyDescent="0.25">
      <c r="A52" s="1"/>
      <c r="B52" s="1"/>
      <c r="C52" s="1"/>
      <c r="D52" s="13"/>
      <c r="E52" s="1"/>
      <c r="F52" s="1"/>
      <c r="G52" s="19"/>
      <c r="H52" s="77"/>
      <c r="I52" s="77"/>
      <c r="J52" s="1"/>
    </row>
    <row r="53" spans="1:10" s="18" customFormat="1" x14ac:dyDescent="0.25">
      <c r="A53" s="1"/>
      <c r="B53" s="1"/>
      <c r="C53" s="1"/>
      <c r="D53" s="13"/>
      <c r="E53" s="1"/>
      <c r="F53" s="1"/>
      <c r="G53" s="19"/>
      <c r="H53" s="77"/>
      <c r="I53" s="77"/>
      <c r="J53" s="1"/>
    </row>
    <row r="54" spans="1:10" s="18" customFormat="1" x14ac:dyDescent="0.25">
      <c r="A54" s="1"/>
      <c r="B54" s="1"/>
      <c r="C54" s="1"/>
      <c r="D54" s="13"/>
      <c r="E54" s="1"/>
      <c r="F54" s="1"/>
      <c r="G54" s="19"/>
      <c r="H54" s="77"/>
      <c r="I54" s="77"/>
      <c r="J54" s="1"/>
    </row>
    <row r="55" spans="1:10" s="18" customFormat="1" x14ac:dyDescent="0.25">
      <c r="A55" s="1"/>
      <c r="B55" s="1"/>
      <c r="C55" s="1"/>
      <c r="D55" s="13"/>
      <c r="E55" s="1"/>
      <c r="F55" s="1"/>
      <c r="G55" s="19"/>
      <c r="H55" s="77"/>
      <c r="I55" s="77"/>
      <c r="J55" s="1"/>
    </row>
    <row r="56" spans="1:10" s="18" customFormat="1" x14ac:dyDescent="0.25">
      <c r="A56" s="1"/>
      <c r="B56" s="1"/>
      <c r="C56" s="1"/>
      <c r="D56" s="13"/>
      <c r="E56" s="1"/>
      <c r="F56" s="1"/>
      <c r="G56" s="19"/>
      <c r="H56" s="77"/>
      <c r="I56" s="77"/>
      <c r="J56" s="1"/>
    </row>
    <row r="57" spans="1:10" s="18" customFormat="1" x14ac:dyDescent="0.25">
      <c r="A57" s="1"/>
      <c r="B57" s="1"/>
      <c r="C57" s="1"/>
      <c r="D57" s="13"/>
      <c r="E57" s="1"/>
      <c r="F57" s="1"/>
      <c r="G57" s="19"/>
      <c r="H57" s="77"/>
      <c r="I57" s="77"/>
      <c r="J57" s="1"/>
    </row>
    <row r="58" spans="1:10" s="18" customFormat="1" x14ac:dyDescent="0.25">
      <c r="A58" s="1"/>
      <c r="B58" s="1"/>
      <c r="C58" s="1"/>
      <c r="D58" s="13"/>
      <c r="E58" s="1"/>
      <c r="F58" s="1"/>
      <c r="G58" s="19"/>
      <c r="H58" s="77"/>
      <c r="I58" s="77"/>
      <c r="J58" s="1"/>
    </row>
    <row r="59" spans="1:10" s="18" customFormat="1" x14ac:dyDescent="0.25">
      <c r="A59" s="1"/>
      <c r="B59" s="1"/>
      <c r="C59" s="1"/>
      <c r="D59" s="13"/>
      <c r="E59" s="1"/>
      <c r="F59" s="1"/>
      <c r="G59" s="19"/>
      <c r="H59" s="77"/>
      <c r="I59" s="77"/>
      <c r="J59" s="1"/>
    </row>
    <row r="60" spans="1:10" s="18" customFormat="1" x14ac:dyDescent="0.25">
      <c r="A60" s="1"/>
      <c r="B60" s="1"/>
      <c r="C60" s="1"/>
      <c r="D60" s="13"/>
      <c r="E60" s="1"/>
      <c r="F60" s="1"/>
      <c r="G60" s="19"/>
      <c r="H60" s="77"/>
      <c r="I60" s="77"/>
      <c r="J60" s="1"/>
    </row>
    <row r="61" spans="1:10" s="18" customFormat="1" x14ac:dyDescent="0.25">
      <c r="A61" s="1"/>
      <c r="B61" s="1"/>
      <c r="C61" s="1"/>
      <c r="D61" s="13"/>
      <c r="E61" s="1"/>
      <c r="F61" s="1"/>
      <c r="G61" s="19"/>
      <c r="H61" s="77"/>
      <c r="I61" s="77"/>
      <c r="J61" s="1"/>
    </row>
    <row r="62" spans="1:10" s="18" customFormat="1" x14ac:dyDescent="0.25">
      <c r="A62" s="1"/>
      <c r="B62" s="1"/>
      <c r="C62" s="1"/>
      <c r="D62" s="13"/>
      <c r="E62" s="1"/>
      <c r="F62" s="1"/>
      <c r="G62" s="19"/>
      <c r="H62" s="77"/>
      <c r="I62" s="77"/>
      <c r="J62" s="1"/>
    </row>
    <row r="63" spans="1:10" s="18" customFormat="1" x14ac:dyDescent="0.25">
      <c r="A63" s="1"/>
      <c r="B63" s="1"/>
      <c r="C63" s="1"/>
      <c r="D63" s="13"/>
      <c r="E63" s="1"/>
      <c r="F63" s="1"/>
      <c r="G63" s="19"/>
      <c r="H63" s="77"/>
      <c r="I63" s="77"/>
      <c r="J63" s="1"/>
    </row>
    <row r="64" spans="1:10" s="18" customFormat="1" x14ac:dyDescent="0.25">
      <c r="A64" s="1"/>
      <c r="B64" s="1"/>
      <c r="C64" s="1"/>
      <c r="D64" s="13"/>
      <c r="E64" s="1"/>
      <c r="F64" s="1"/>
      <c r="G64" s="19"/>
      <c r="H64" s="77"/>
      <c r="I64" s="77"/>
      <c r="J64" s="1"/>
    </row>
    <row r="65" spans="1:10" s="18" customFormat="1" x14ac:dyDescent="0.25">
      <c r="A65" s="1"/>
      <c r="B65" s="1"/>
      <c r="C65" s="1"/>
      <c r="D65" s="13"/>
      <c r="E65" s="1"/>
      <c r="F65" s="1"/>
      <c r="G65" s="19"/>
      <c r="H65" s="77"/>
      <c r="I65" s="77"/>
      <c r="J65" s="1"/>
    </row>
    <row r="66" spans="1:10" s="18" customFormat="1" x14ac:dyDescent="0.25">
      <c r="A66" s="1"/>
      <c r="B66" s="1"/>
      <c r="C66" s="1"/>
      <c r="D66" s="13"/>
      <c r="E66" s="1"/>
      <c r="F66" s="1"/>
      <c r="G66" s="19"/>
      <c r="H66" s="77"/>
      <c r="I66" s="77"/>
      <c r="J66" s="1"/>
    </row>
    <row r="67" spans="1:10" s="18" customFormat="1" x14ac:dyDescent="0.25">
      <c r="A67" s="1"/>
      <c r="B67" s="1"/>
      <c r="C67" s="1"/>
      <c r="D67" s="13"/>
      <c r="E67" s="1"/>
      <c r="F67" s="1"/>
      <c r="G67" s="19"/>
      <c r="H67" s="77"/>
      <c r="I67" s="77"/>
      <c r="J67" s="1"/>
    </row>
    <row r="68" spans="1:10" s="18" customFormat="1" x14ac:dyDescent="0.25">
      <c r="A68" s="1"/>
      <c r="B68" s="1"/>
      <c r="C68" s="1"/>
      <c r="D68" s="13"/>
      <c r="E68" s="1"/>
      <c r="F68" s="1"/>
      <c r="G68" s="19"/>
      <c r="H68" s="77"/>
      <c r="I68" s="77"/>
      <c r="J68" s="1"/>
    </row>
    <row r="69" spans="1:10" s="18" customFormat="1" x14ac:dyDescent="0.25">
      <c r="A69" s="1"/>
      <c r="B69" s="1"/>
      <c r="C69" s="1"/>
      <c r="D69" s="13"/>
      <c r="E69" s="1"/>
      <c r="F69" s="1"/>
      <c r="G69" s="19"/>
      <c r="H69" s="77"/>
      <c r="I69" s="77"/>
      <c r="J69" s="1"/>
    </row>
    <row r="70" spans="1:10" s="18" customFormat="1" x14ac:dyDescent="0.25">
      <c r="A70" s="1"/>
      <c r="B70" s="1"/>
      <c r="C70" s="1"/>
      <c r="D70" s="13"/>
      <c r="E70" s="1"/>
      <c r="F70" s="1"/>
      <c r="G70" s="19"/>
      <c r="H70" s="77"/>
      <c r="I70" s="77"/>
      <c r="J70" s="1"/>
    </row>
    <row r="71" spans="1:10" s="18" customFormat="1" x14ac:dyDescent="0.25">
      <c r="A71" s="1"/>
      <c r="B71" s="1"/>
      <c r="C71" s="1"/>
      <c r="D71" s="13"/>
      <c r="E71" s="1"/>
      <c r="F71" s="1"/>
      <c r="G71" s="19"/>
      <c r="H71" s="77"/>
      <c r="I71" s="77"/>
      <c r="J71" s="1"/>
    </row>
    <row r="72" spans="1:10" s="18" customFormat="1" x14ac:dyDescent="0.25">
      <c r="A72" s="1"/>
      <c r="B72" s="1"/>
      <c r="C72" s="1"/>
      <c r="D72" s="13"/>
      <c r="E72" s="1"/>
      <c r="F72" s="1"/>
      <c r="G72" s="19"/>
      <c r="H72" s="77"/>
      <c r="I72" s="77"/>
      <c r="J72" s="1"/>
    </row>
    <row r="73" spans="1:10" s="18" customFormat="1" x14ac:dyDescent="0.25">
      <c r="A73" s="1"/>
      <c r="B73" s="1"/>
      <c r="C73" s="1"/>
      <c r="D73" s="13"/>
      <c r="E73" s="1"/>
      <c r="F73" s="1"/>
      <c r="G73" s="19"/>
      <c r="H73" s="77"/>
      <c r="I73" s="77"/>
      <c r="J73" s="1"/>
    </row>
    <row r="74" spans="1:10" s="18" customFormat="1" x14ac:dyDescent="0.25">
      <c r="A74" s="1"/>
      <c r="B74" s="1"/>
      <c r="C74" s="1"/>
      <c r="D74" s="13"/>
      <c r="E74" s="1"/>
      <c r="F74" s="1"/>
      <c r="G74" s="19"/>
      <c r="H74" s="77"/>
      <c r="I74" s="77"/>
      <c r="J74" s="1"/>
    </row>
    <row r="75" spans="1:10" s="18" customFormat="1" x14ac:dyDescent="0.25">
      <c r="A75" s="1"/>
      <c r="B75" s="1"/>
      <c r="C75" s="1"/>
      <c r="D75" s="13"/>
      <c r="E75" s="1"/>
      <c r="F75" s="1"/>
      <c r="G75" s="19"/>
      <c r="H75" s="77"/>
      <c r="I75" s="77"/>
      <c r="J75" s="1"/>
    </row>
    <row r="76" spans="1:10" s="18" customFormat="1" x14ac:dyDescent="0.25">
      <c r="A76" s="1"/>
      <c r="B76" s="1"/>
      <c r="C76" s="1"/>
      <c r="D76" s="13"/>
      <c r="E76" s="1"/>
      <c r="F76" s="1"/>
      <c r="G76" s="19"/>
      <c r="H76" s="77"/>
      <c r="I76" s="77"/>
      <c r="J76" s="1"/>
    </row>
    <row r="77" spans="1:10" s="18" customFormat="1" x14ac:dyDescent="0.25">
      <c r="A77" s="1"/>
      <c r="B77" s="1"/>
      <c r="C77" s="1"/>
      <c r="D77" s="13"/>
      <c r="E77" s="1"/>
      <c r="F77" s="1"/>
      <c r="G77" s="19"/>
      <c r="H77" s="77"/>
      <c r="I77" s="77"/>
      <c r="J77" s="1"/>
    </row>
    <row r="78" spans="1:10" s="18" customFormat="1" x14ac:dyDescent="0.25">
      <c r="A78" s="1"/>
      <c r="B78" s="1"/>
      <c r="C78" s="1"/>
      <c r="D78" s="13"/>
      <c r="E78" s="1"/>
      <c r="F78" s="1"/>
      <c r="G78" s="19"/>
      <c r="H78" s="77"/>
      <c r="I78" s="77"/>
      <c r="J78" s="1"/>
    </row>
    <row r="79" spans="1:10" s="18" customFormat="1" x14ac:dyDescent="0.25">
      <c r="A79" s="1"/>
      <c r="B79" s="1"/>
      <c r="C79" s="1"/>
      <c r="D79" s="13"/>
      <c r="E79" s="1"/>
      <c r="F79" s="1"/>
      <c r="G79" s="19"/>
      <c r="H79" s="77"/>
      <c r="I79" s="77"/>
      <c r="J79" s="1"/>
    </row>
    <row r="80" spans="1:10" s="18" customFormat="1" x14ac:dyDescent="0.25">
      <c r="A80" s="1"/>
      <c r="B80" s="1"/>
      <c r="C80" s="1"/>
      <c r="D80" s="13"/>
      <c r="E80" s="1"/>
      <c r="F80" s="1"/>
      <c r="G80" s="19"/>
      <c r="H80" s="77"/>
      <c r="I80" s="77"/>
      <c r="J80" s="1"/>
    </row>
    <row r="81" spans="1:10" s="18" customFormat="1" x14ac:dyDescent="0.25">
      <c r="A81" s="1"/>
      <c r="B81" s="1"/>
      <c r="C81" s="1"/>
      <c r="D81" s="13"/>
      <c r="E81" s="1"/>
      <c r="F81" s="1"/>
      <c r="G81" s="19"/>
      <c r="H81" s="77"/>
      <c r="I81" s="77"/>
      <c r="J81" s="1"/>
    </row>
    <row r="82" spans="1:10" s="18" customFormat="1" x14ac:dyDescent="0.25">
      <c r="A82" s="1"/>
      <c r="B82" s="1"/>
      <c r="C82" s="1"/>
      <c r="D82" s="13"/>
      <c r="E82" s="1"/>
      <c r="F82" s="1"/>
      <c r="G82" s="19"/>
      <c r="H82" s="77"/>
      <c r="I82" s="77"/>
      <c r="J82" s="1"/>
    </row>
    <row r="83" spans="1:10" s="18" customFormat="1" x14ac:dyDescent="0.25">
      <c r="A83" s="1"/>
      <c r="B83" s="1"/>
      <c r="C83" s="1"/>
      <c r="D83" s="13"/>
      <c r="E83" s="1"/>
      <c r="F83" s="1"/>
      <c r="G83" s="19"/>
      <c r="H83" s="77"/>
      <c r="I83" s="77"/>
      <c r="J83" s="1"/>
    </row>
    <row r="84" spans="1:10" s="18" customFormat="1" x14ac:dyDescent="0.25">
      <c r="A84" s="1"/>
      <c r="B84" s="1"/>
      <c r="C84" s="1"/>
      <c r="D84" s="13"/>
      <c r="E84" s="1"/>
      <c r="F84" s="1"/>
      <c r="G84" s="19"/>
      <c r="H84" s="77"/>
      <c r="I84" s="77"/>
      <c r="J84" s="1"/>
    </row>
    <row r="85" spans="1:10" s="18" customFormat="1" x14ac:dyDescent="0.25">
      <c r="A85" s="1"/>
      <c r="B85" s="1"/>
      <c r="C85" s="1"/>
      <c r="D85" s="13"/>
      <c r="E85" s="1"/>
      <c r="F85" s="1"/>
      <c r="G85" s="19"/>
      <c r="H85" s="77"/>
      <c r="I85" s="77"/>
      <c r="J85" s="1"/>
    </row>
    <row r="86" spans="1:10" s="18" customFormat="1" x14ac:dyDescent="0.25">
      <c r="A86" s="1"/>
      <c r="B86" s="1"/>
      <c r="C86" s="1"/>
      <c r="D86" s="13"/>
      <c r="E86" s="1"/>
      <c r="F86" s="1"/>
      <c r="G86" s="19"/>
      <c r="H86" s="77"/>
      <c r="I86" s="77"/>
      <c r="J86" s="1"/>
    </row>
    <row r="87" spans="1:10" s="18" customFormat="1" x14ac:dyDescent="0.25">
      <c r="A87" s="1"/>
      <c r="B87" s="1"/>
      <c r="C87" s="1"/>
      <c r="D87" s="13"/>
      <c r="E87" s="1"/>
      <c r="F87" s="1"/>
      <c r="G87" s="19"/>
      <c r="H87" s="77"/>
      <c r="I87" s="77"/>
      <c r="J87" s="1"/>
    </row>
    <row r="88" spans="1:10" s="18" customFormat="1" x14ac:dyDescent="0.25">
      <c r="A88" s="1"/>
      <c r="B88" s="1"/>
      <c r="C88" s="1"/>
      <c r="D88" s="13"/>
      <c r="E88" s="1"/>
      <c r="F88" s="1"/>
      <c r="G88" s="19"/>
      <c r="H88" s="77"/>
      <c r="I88" s="77"/>
      <c r="J88" s="1"/>
    </row>
    <row r="89" spans="1:10" s="18" customFormat="1" x14ac:dyDescent="0.25">
      <c r="A89" s="1"/>
      <c r="B89" s="1"/>
      <c r="C89" s="1"/>
      <c r="D89" s="13"/>
      <c r="E89" s="1"/>
      <c r="F89" s="1"/>
      <c r="G89" s="19"/>
      <c r="H89" s="77"/>
      <c r="I89" s="77"/>
      <c r="J89" s="1"/>
    </row>
    <row r="90" spans="1:10" s="18" customFormat="1" x14ac:dyDescent="0.25">
      <c r="A90" s="1"/>
      <c r="B90" s="1"/>
      <c r="C90" s="1"/>
      <c r="D90" s="13"/>
      <c r="E90" s="1"/>
      <c r="F90" s="1"/>
      <c r="G90" s="19"/>
      <c r="H90" s="77"/>
      <c r="I90" s="77"/>
      <c r="J90" s="1"/>
    </row>
    <row r="91" spans="1:10" s="18" customFormat="1" x14ac:dyDescent="0.25">
      <c r="A91" s="1"/>
      <c r="B91" s="1"/>
      <c r="C91" s="1"/>
      <c r="D91" s="13"/>
      <c r="E91" s="1"/>
      <c r="F91" s="1"/>
      <c r="G91" s="19"/>
      <c r="H91" s="77"/>
      <c r="I91" s="77"/>
      <c r="J91" s="1"/>
    </row>
    <row r="92" spans="1:10" s="18" customFormat="1" x14ac:dyDescent="0.25">
      <c r="A92" s="1"/>
      <c r="B92" s="1"/>
      <c r="C92" s="1"/>
      <c r="D92" s="13"/>
      <c r="E92" s="1"/>
      <c r="F92" s="1"/>
      <c r="G92" s="19"/>
      <c r="H92" s="77"/>
      <c r="I92" s="77"/>
      <c r="J92" s="1"/>
    </row>
    <row r="93" spans="1:10" s="18" customFormat="1" x14ac:dyDescent="0.25">
      <c r="A93" s="1"/>
      <c r="B93" s="1"/>
      <c r="C93" s="1"/>
      <c r="D93" s="13"/>
      <c r="E93" s="1"/>
      <c r="F93" s="1"/>
      <c r="G93" s="19"/>
      <c r="H93" s="77"/>
      <c r="I93" s="77"/>
      <c r="J93" s="1"/>
    </row>
    <row r="94" spans="1:10" s="18" customFormat="1" x14ac:dyDescent="0.25">
      <c r="A94" s="1"/>
      <c r="B94" s="1"/>
      <c r="C94" s="1"/>
      <c r="D94" s="13"/>
      <c r="E94" s="1"/>
      <c r="F94" s="1"/>
      <c r="G94" s="19"/>
      <c r="H94" s="77"/>
      <c r="I94" s="77"/>
      <c r="J94" s="1"/>
    </row>
    <row r="95" spans="1:10" s="18" customFormat="1" x14ac:dyDescent="0.25">
      <c r="A95" s="1"/>
      <c r="B95" s="1"/>
      <c r="C95" s="1"/>
      <c r="D95" s="13"/>
      <c r="E95" s="1"/>
      <c r="F95" s="1"/>
      <c r="G95" s="19"/>
      <c r="H95" s="77"/>
      <c r="I95" s="77"/>
      <c r="J95" s="1"/>
    </row>
    <row r="96" spans="1:10" s="18" customFormat="1" x14ac:dyDescent="0.25">
      <c r="A96" s="1"/>
      <c r="B96" s="1"/>
      <c r="C96" s="1"/>
      <c r="D96" s="13"/>
      <c r="E96" s="1"/>
      <c r="F96" s="1"/>
      <c r="G96" s="19"/>
      <c r="H96" s="77"/>
      <c r="I96" s="77"/>
      <c r="J96" s="1"/>
    </row>
    <row r="97" spans="1:10" s="18" customFormat="1" x14ac:dyDescent="0.25">
      <c r="A97" s="1"/>
      <c r="B97" s="1"/>
      <c r="C97" s="1"/>
      <c r="D97" s="13"/>
      <c r="E97" s="1"/>
      <c r="F97" s="1"/>
      <c r="G97" s="19"/>
      <c r="H97" s="77"/>
      <c r="I97" s="77"/>
      <c r="J97" s="1"/>
    </row>
    <row r="98" spans="1:10" s="18" customFormat="1" x14ac:dyDescent="0.25">
      <c r="A98" s="1"/>
      <c r="B98" s="1"/>
      <c r="C98" s="1"/>
      <c r="D98" s="13"/>
      <c r="E98" s="1"/>
      <c r="F98" s="1"/>
      <c r="G98" s="19"/>
      <c r="H98" s="77"/>
      <c r="I98" s="77"/>
      <c r="J98" s="1"/>
    </row>
    <row r="99" spans="1:10" s="18" customFormat="1" x14ac:dyDescent="0.25">
      <c r="A99" s="1"/>
      <c r="B99" s="1"/>
      <c r="C99" s="1"/>
      <c r="D99" s="13"/>
      <c r="E99" s="1"/>
      <c r="F99" s="1"/>
      <c r="G99" s="19"/>
      <c r="H99" s="77"/>
      <c r="I99" s="77"/>
      <c r="J99" s="1"/>
    </row>
    <row r="100" spans="1:10" s="18" customFormat="1" x14ac:dyDescent="0.25">
      <c r="A100" s="1"/>
      <c r="B100" s="1"/>
      <c r="C100" s="1"/>
      <c r="D100" s="13"/>
      <c r="E100" s="1"/>
      <c r="F100" s="1"/>
      <c r="G100" s="19"/>
      <c r="H100" s="77"/>
      <c r="I100" s="77"/>
      <c r="J100" s="1"/>
    </row>
    <row r="101" spans="1:10" s="18" customFormat="1" x14ac:dyDescent="0.25">
      <c r="A101" s="1"/>
      <c r="B101" s="1"/>
      <c r="C101" s="1"/>
      <c r="D101" s="13"/>
      <c r="E101" s="1"/>
      <c r="F101" s="1"/>
      <c r="G101" s="19"/>
      <c r="H101" s="77"/>
      <c r="I101" s="77"/>
      <c r="J101" s="1"/>
    </row>
    <row r="102" spans="1:10" s="18" customFormat="1" x14ac:dyDescent="0.25">
      <c r="A102" s="1"/>
      <c r="B102" s="1"/>
      <c r="C102" s="1"/>
      <c r="D102" s="13"/>
      <c r="E102" s="1"/>
      <c r="F102" s="1"/>
      <c r="G102" s="19"/>
      <c r="H102" s="77"/>
      <c r="I102" s="77"/>
      <c r="J102" s="1"/>
    </row>
    <row r="103" spans="1:10" s="18" customFormat="1" x14ac:dyDescent="0.25">
      <c r="A103" s="1"/>
      <c r="B103" s="1"/>
      <c r="C103" s="1"/>
      <c r="D103" s="13"/>
      <c r="E103" s="1"/>
      <c r="F103" s="1"/>
      <c r="G103" s="19"/>
      <c r="H103" s="77"/>
      <c r="I103" s="77"/>
      <c r="J103" s="1"/>
    </row>
    <row r="104" spans="1:10" s="18" customFormat="1" x14ac:dyDescent="0.25">
      <c r="A104" s="1"/>
      <c r="B104" s="1"/>
      <c r="C104" s="1"/>
      <c r="D104" s="13"/>
      <c r="E104" s="1"/>
      <c r="F104" s="1"/>
      <c r="G104" s="19"/>
      <c r="H104" s="77"/>
      <c r="I104" s="77"/>
      <c r="J104" s="1"/>
    </row>
    <row r="105" spans="1:10" s="18" customFormat="1" x14ac:dyDescent="0.25">
      <c r="A105" s="1"/>
      <c r="B105" s="1"/>
      <c r="C105" s="1"/>
      <c r="D105" s="13"/>
      <c r="E105" s="1"/>
      <c r="F105" s="1"/>
      <c r="G105" s="19"/>
      <c r="H105" s="77"/>
      <c r="I105" s="77"/>
      <c r="J105" s="1"/>
    </row>
    <row r="106" spans="1:10" s="18" customFormat="1" x14ac:dyDescent="0.25">
      <c r="A106" s="1"/>
      <c r="B106" s="1"/>
      <c r="C106" s="1"/>
      <c r="D106" s="13"/>
      <c r="E106" s="1"/>
      <c r="F106" s="1"/>
      <c r="G106" s="19"/>
      <c r="H106" s="77"/>
      <c r="I106" s="77"/>
      <c r="J106" s="1"/>
    </row>
    <row r="107" spans="1:10" s="18" customFormat="1" x14ac:dyDescent="0.25">
      <c r="A107" s="1"/>
      <c r="B107" s="1"/>
      <c r="C107" s="1"/>
      <c r="D107" s="13"/>
      <c r="E107" s="1"/>
      <c r="F107" s="1"/>
      <c r="G107" s="19"/>
      <c r="H107" s="77"/>
      <c r="I107" s="77"/>
      <c r="J107" s="1"/>
    </row>
    <row r="108" spans="1:10" s="18" customFormat="1" x14ac:dyDescent="0.25">
      <c r="A108" s="1"/>
      <c r="B108" s="1"/>
      <c r="C108" s="1"/>
      <c r="D108" s="13"/>
      <c r="E108" s="1"/>
      <c r="F108" s="1"/>
      <c r="G108" s="19"/>
      <c r="H108" s="77"/>
      <c r="I108" s="77"/>
      <c r="J108" s="1"/>
    </row>
    <row r="109" spans="1:10" s="18" customFormat="1" x14ac:dyDescent="0.25">
      <c r="A109" s="1"/>
      <c r="B109" s="1"/>
      <c r="C109" s="1"/>
      <c r="D109" s="13"/>
      <c r="E109" s="1"/>
      <c r="F109" s="1"/>
      <c r="G109" s="19"/>
      <c r="H109" s="77"/>
      <c r="I109" s="77"/>
      <c r="J109" s="1"/>
    </row>
    <row r="110" spans="1:10" s="18" customFormat="1" x14ac:dyDescent="0.25">
      <c r="A110" s="1"/>
      <c r="B110" s="1"/>
      <c r="C110" s="1"/>
      <c r="D110" s="13"/>
      <c r="E110" s="1"/>
      <c r="F110" s="1"/>
      <c r="G110" s="19"/>
      <c r="H110" s="77"/>
      <c r="I110" s="77"/>
      <c r="J110" s="1"/>
    </row>
    <row r="111" spans="1:10" s="18" customFormat="1" x14ac:dyDescent="0.25">
      <c r="A111" s="1"/>
      <c r="B111" s="1"/>
      <c r="C111" s="1"/>
      <c r="D111" s="13"/>
      <c r="E111" s="1"/>
      <c r="F111" s="1"/>
      <c r="G111" s="19"/>
      <c r="H111" s="77"/>
      <c r="I111" s="77"/>
      <c r="J111" s="1"/>
    </row>
    <row r="112" spans="1:10" s="18" customFormat="1" x14ac:dyDescent="0.25">
      <c r="A112" s="1"/>
      <c r="B112" s="1"/>
      <c r="C112" s="1"/>
      <c r="D112" s="13"/>
      <c r="E112" s="1"/>
      <c r="F112" s="1"/>
      <c r="G112" s="19"/>
      <c r="H112" s="77"/>
      <c r="I112" s="77"/>
      <c r="J112" s="1"/>
    </row>
    <row r="113" spans="1:10" s="18" customFormat="1" x14ac:dyDescent="0.25">
      <c r="A113" s="1"/>
      <c r="B113" s="1"/>
      <c r="C113" s="1"/>
      <c r="D113" s="13"/>
      <c r="E113" s="1"/>
      <c r="F113" s="1"/>
      <c r="G113" s="19"/>
      <c r="H113" s="77"/>
      <c r="I113" s="77"/>
      <c r="J113" s="1"/>
    </row>
    <row r="114" spans="1:10" s="18" customFormat="1" x14ac:dyDescent="0.25">
      <c r="A114" s="1"/>
      <c r="B114" s="1"/>
      <c r="C114" s="1"/>
      <c r="D114" s="13"/>
      <c r="E114" s="1"/>
      <c r="F114" s="1"/>
      <c r="G114" s="19"/>
      <c r="H114" s="77"/>
      <c r="I114" s="77"/>
      <c r="J114" s="1"/>
    </row>
    <row r="115" spans="1:10" s="18" customFormat="1" x14ac:dyDescent="0.25">
      <c r="A115" s="1"/>
      <c r="B115" s="1"/>
      <c r="C115" s="1"/>
      <c r="D115" s="13"/>
      <c r="E115" s="1"/>
      <c r="F115" s="1"/>
      <c r="G115" s="19"/>
      <c r="H115" s="77"/>
      <c r="I115" s="77"/>
      <c r="J115" s="1"/>
    </row>
    <row r="116" spans="1:10" s="18" customFormat="1" x14ac:dyDescent="0.25">
      <c r="A116" s="1"/>
      <c r="B116" s="1"/>
      <c r="C116" s="1"/>
      <c r="D116" s="13"/>
      <c r="E116" s="1"/>
      <c r="F116" s="1"/>
      <c r="G116" s="19"/>
      <c r="H116" s="77"/>
      <c r="I116" s="77"/>
      <c r="J116" s="1"/>
    </row>
    <row r="117" spans="1:10" s="18" customFormat="1" x14ac:dyDescent="0.25">
      <c r="A117" s="1"/>
      <c r="B117" s="1"/>
      <c r="C117" s="1"/>
      <c r="D117" s="13"/>
      <c r="E117" s="1"/>
      <c r="F117" s="1"/>
      <c r="G117" s="19"/>
      <c r="H117" s="77"/>
      <c r="I117" s="77"/>
      <c r="J117" s="1"/>
    </row>
    <row r="118" spans="1:10" s="18" customFormat="1" x14ac:dyDescent="0.25">
      <c r="A118" s="1"/>
      <c r="B118" s="1"/>
      <c r="C118" s="1"/>
      <c r="D118" s="13"/>
      <c r="E118" s="1"/>
      <c r="F118" s="1"/>
      <c r="G118" s="19"/>
      <c r="H118" s="77"/>
      <c r="I118" s="77"/>
      <c r="J118" s="1"/>
    </row>
    <row r="119" spans="1:10" s="18" customFormat="1" x14ac:dyDescent="0.25">
      <c r="A119" s="1"/>
      <c r="B119" s="1"/>
      <c r="C119" s="1"/>
      <c r="D119" s="13"/>
      <c r="E119" s="1"/>
      <c r="F119" s="1"/>
      <c r="G119" s="19"/>
      <c r="H119" s="77"/>
      <c r="I119" s="77"/>
      <c r="J119" s="1"/>
    </row>
    <row r="120" spans="1:10" s="18" customFormat="1" x14ac:dyDescent="0.25">
      <c r="A120" s="1"/>
      <c r="B120" s="1"/>
      <c r="C120" s="1"/>
      <c r="D120" s="13"/>
      <c r="E120" s="1"/>
      <c r="F120" s="1"/>
      <c r="G120" s="19"/>
      <c r="H120" s="77"/>
      <c r="I120" s="77"/>
      <c r="J120" s="1"/>
    </row>
    <row r="121" spans="1:10" s="18" customFormat="1" x14ac:dyDescent="0.25">
      <c r="A121" s="1"/>
      <c r="B121" s="1"/>
      <c r="C121" s="1"/>
      <c r="D121" s="13"/>
      <c r="E121" s="1"/>
      <c r="F121" s="1"/>
      <c r="G121" s="19"/>
      <c r="H121" s="77"/>
      <c r="I121" s="77"/>
      <c r="J121" s="1"/>
    </row>
    <row r="122" spans="1:10" s="18" customFormat="1" x14ac:dyDescent="0.25">
      <c r="A122" s="1"/>
      <c r="B122" s="1"/>
      <c r="C122" s="1"/>
      <c r="D122" s="13"/>
      <c r="E122" s="1"/>
      <c r="F122" s="1"/>
      <c r="G122" s="19"/>
      <c r="H122" s="77"/>
      <c r="I122" s="77"/>
      <c r="J122" s="1"/>
    </row>
    <row r="123" spans="1:10" s="18" customFormat="1" x14ac:dyDescent="0.25">
      <c r="A123" s="1"/>
      <c r="B123" s="1"/>
      <c r="C123" s="1"/>
      <c r="D123" s="13"/>
      <c r="E123" s="1"/>
      <c r="F123" s="1"/>
      <c r="G123" s="19"/>
      <c r="H123" s="77"/>
      <c r="I123" s="77"/>
      <c r="J123" s="1"/>
    </row>
    <row r="124" spans="1:10" s="18" customFormat="1" x14ac:dyDescent="0.25">
      <c r="A124" s="1"/>
      <c r="B124" s="1"/>
      <c r="C124" s="1"/>
      <c r="D124" s="13"/>
      <c r="E124" s="1"/>
      <c r="F124" s="1"/>
      <c r="G124" s="19"/>
      <c r="H124" s="77"/>
      <c r="I124" s="77"/>
      <c r="J124" s="1"/>
    </row>
    <row r="125" spans="1:10" s="18" customFormat="1" x14ac:dyDescent="0.25">
      <c r="A125" s="1"/>
      <c r="B125" s="1"/>
      <c r="C125" s="1"/>
      <c r="D125" s="13"/>
      <c r="E125" s="1"/>
      <c r="F125" s="1"/>
      <c r="G125" s="19"/>
      <c r="H125" s="77"/>
      <c r="I125" s="77"/>
      <c r="J125" s="1"/>
    </row>
    <row r="126" spans="1:10" s="18" customFormat="1" x14ac:dyDescent="0.25">
      <c r="A126" s="1"/>
      <c r="B126" s="1"/>
      <c r="C126" s="1"/>
      <c r="D126" s="13"/>
      <c r="E126" s="1"/>
      <c r="F126" s="1"/>
      <c r="G126" s="19"/>
      <c r="H126" s="77"/>
      <c r="I126" s="77"/>
      <c r="J126" s="1"/>
    </row>
    <row r="127" spans="1:10" s="18" customFormat="1" x14ac:dyDescent="0.25">
      <c r="A127" s="1"/>
      <c r="B127" s="1"/>
      <c r="C127" s="1"/>
      <c r="D127" s="13"/>
      <c r="E127" s="1"/>
      <c r="F127" s="1"/>
      <c r="G127" s="19"/>
      <c r="H127" s="77"/>
      <c r="I127" s="77"/>
      <c r="J127" s="1"/>
    </row>
    <row r="128" spans="1:10" s="18" customFormat="1" x14ac:dyDescent="0.25">
      <c r="A128" s="1"/>
      <c r="B128" s="1"/>
      <c r="C128" s="1"/>
      <c r="D128" s="13"/>
      <c r="E128" s="1"/>
      <c r="F128" s="1"/>
      <c r="G128" s="19"/>
      <c r="H128" s="77"/>
      <c r="I128" s="77"/>
      <c r="J128" s="1"/>
    </row>
    <row r="129" spans="1:10" s="18" customFormat="1" x14ac:dyDescent="0.25">
      <c r="A129" s="1"/>
      <c r="B129" s="1"/>
      <c r="C129" s="1"/>
      <c r="D129" s="13"/>
      <c r="E129" s="1"/>
      <c r="F129" s="1"/>
      <c r="G129" s="19"/>
      <c r="H129" s="77"/>
      <c r="I129" s="77"/>
      <c r="J129" s="1"/>
    </row>
    <row r="130" spans="1:10" s="18" customFormat="1" x14ac:dyDescent="0.25">
      <c r="A130" s="1"/>
      <c r="B130" s="1"/>
      <c r="C130" s="1"/>
      <c r="D130" s="13"/>
      <c r="E130" s="1"/>
      <c r="F130" s="1"/>
      <c r="G130" s="19"/>
      <c r="H130" s="77"/>
      <c r="I130" s="77"/>
      <c r="J130" s="1"/>
    </row>
    <row r="131" spans="1:10" s="18" customFormat="1" x14ac:dyDescent="0.25">
      <c r="A131" s="1"/>
      <c r="B131" s="1"/>
      <c r="C131" s="1"/>
      <c r="D131" s="13"/>
      <c r="E131" s="1"/>
      <c r="F131" s="1"/>
      <c r="G131" s="19"/>
      <c r="H131" s="77"/>
      <c r="I131" s="77"/>
      <c r="J131" s="1"/>
    </row>
    <row r="132" spans="1:10" s="18" customFormat="1" x14ac:dyDescent="0.25">
      <c r="A132" s="1"/>
      <c r="B132" s="1"/>
      <c r="C132" s="1"/>
      <c r="D132" s="13"/>
      <c r="E132" s="1"/>
      <c r="F132" s="1"/>
      <c r="G132" s="19"/>
      <c r="H132" s="77"/>
      <c r="I132" s="77"/>
      <c r="J132" s="1"/>
    </row>
    <row r="133" spans="1:10" s="18" customFormat="1" x14ac:dyDescent="0.25">
      <c r="A133" s="1"/>
      <c r="B133" s="1"/>
      <c r="C133" s="1"/>
      <c r="D133" s="13"/>
      <c r="E133" s="1"/>
      <c r="F133" s="1"/>
      <c r="G133" s="19"/>
      <c r="H133" s="77"/>
      <c r="I133" s="77"/>
      <c r="J133" s="1"/>
    </row>
    <row r="134" spans="1:10" s="18" customFormat="1" x14ac:dyDescent="0.25">
      <c r="A134" s="1"/>
      <c r="B134" s="1"/>
      <c r="C134" s="1"/>
      <c r="D134" s="13"/>
      <c r="E134" s="1"/>
      <c r="F134" s="1"/>
      <c r="G134" s="19"/>
      <c r="H134" s="77"/>
      <c r="I134" s="77"/>
      <c r="J134" s="1"/>
    </row>
    <row r="135" spans="1:10" s="18" customFormat="1" x14ac:dyDescent="0.25">
      <c r="A135" s="1"/>
      <c r="B135" s="1"/>
      <c r="C135" s="1"/>
      <c r="D135" s="13"/>
      <c r="E135" s="1"/>
      <c r="F135" s="1"/>
      <c r="G135" s="19"/>
      <c r="H135" s="77"/>
      <c r="I135" s="77"/>
      <c r="J135" s="1"/>
    </row>
    <row r="136" spans="1:10" s="18" customFormat="1" x14ac:dyDescent="0.25">
      <c r="A136" s="1"/>
      <c r="B136" s="1"/>
      <c r="C136" s="1"/>
      <c r="D136" s="13"/>
      <c r="E136" s="1"/>
      <c r="F136" s="1"/>
      <c r="G136" s="19"/>
      <c r="H136" s="77"/>
      <c r="I136" s="77"/>
      <c r="J136" s="1"/>
    </row>
    <row r="137" spans="1:10" s="18" customFormat="1" x14ac:dyDescent="0.25">
      <c r="A137" s="1"/>
      <c r="B137" s="1"/>
      <c r="C137" s="1"/>
      <c r="D137" s="13"/>
      <c r="E137" s="1"/>
      <c r="F137" s="1"/>
      <c r="G137" s="19"/>
      <c r="H137" s="77"/>
      <c r="I137" s="77"/>
      <c r="J137" s="1"/>
    </row>
    <row r="138" spans="1:10" s="18" customFormat="1" x14ac:dyDescent="0.25">
      <c r="A138" s="1"/>
      <c r="B138" s="1"/>
      <c r="C138" s="1"/>
      <c r="D138" s="13"/>
      <c r="E138" s="1"/>
      <c r="F138" s="1"/>
      <c r="G138" s="19"/>
      <c r="H138" s="77"/>
      <c r="I138" s="77"/>
      <c r="J138" s="1"/>
    </row>
    <row r="139" spans="1:10" s="18" customFormat="1" x14ac:dyDescent="0.25">
      <c r="A139" s="1"/>
      <c r="B139" s="1"/>
      <c r="C139" s="1"/>
      <c r="D139" s="13"/>
      <c r="E139" s="1"/>
      <c r="F139" s="1"/>
      <c r="G139" s="19"/>
      <c r="H139" s="77"/>
      <c r="I139" s="77"/>
      <c r="J139" s="1"/>
    </row>
    <row r="140" spans="1:10" s="18" customFormat="1" x14ac:dyDescent="0.25">
      <c r="A140" s="1"/>
      <c r="B140" s="1"/>
      <c r="C140" s="1"/>
      <c r="D140" s="13"/>
      <c r="E140" s="1"/>
      <c r="F140" s="1"/>
      <c r="G140" s="19"/>
      <c r="H140" s="77"/>
      <c r="I140" s="77"/>
      <c r="J140" s="1"/>
    </row>
    <row r="141" spans="1:10" s="18" customFormat="1" x14ac:dyDescent="0.25">
      <c r="A141" s="1"/>
      <c r="B141" s="1"/>
      <c r="C141" s="1"/>
      <c r="D141" s="13"/>
      <c r="E141" s="1"/>
      <c r="F141" s="1"/>
      <c r="G141" s="19"/>
      <c r="H141" s="77"/>
      <c r="I141" s="77"/>
      <c r="J141" s="1"/>
    </row>
    <row r="142" spans="1:10" s="18" customFormat="1" x14ac:dyDescent="0.25">
      <c r="A142" s="1"/>
      <c r="B142" s="1"/>
      <c r="C142" s="1"/>
      <c r="D142" s="13"/>
      <c r="E142" s="1"/>
      <c r="F142" s="1"/>
      <c r="G142" s="19"/>
      <c r="H142" s="77"/>
      <c r="I142" s="77"/>
      <c r="J142" s="1"/>
    </row>
    <row r="143" spans="1:10" s="18" customFormat="1" x14ac:dyDescent="0.25">
      <c r="A143" s="1"/>
      <c r="B143" s="1"/>
      <c r="C143" s="1"/>
      <c r="D143" s="13"/>
      <c r="E143" s="1"/>
      <c r="F143" s="1"/>
      <c r="G143" s="19"/>
      <c r="H143" s="77"/>
      <c r="I143" s="77"/>
      <c r="J143" s="1"/>
    </row>
    <row r="144" spans="1:10" s="18" customFormat="1" x14ac:dyDescent="0.25">
      <c r="A144" s="1"/>
      <c r="B144" s="1"/>
      <c r="C144" s="1"/>
      <c r="D144" s="13"/>
      <c r="E144" s="1"/>
      <c r="F144" s="1"/>
      <c r="G144" s="19"/>
      <c r="H144" s="77"/>
      <c r="I144" s="77"/>
      <c r="J144" s="1"/>
    </row>
    <row r="145" spans="1:10" s="18" customFormat="1" x14ac:dyDescent="0.25">
      <c r="A145" s="1"/>
      <c r="B145" s="1"/>
      <c r="C145" s="1"/>
      <c r="D145" s="13"/>
      <c r="E145" s="1"/>
      <c r="F145" s="1"/>
      <c r="G145" s="19"/>
      <c r="H145" s="77"/>
      <c r="I145" s="77"/>
      <c r="J145" s="1"/>
    </row>
    <row r="146" spans="1:10" s="18" customFormat="1" x14ac:dyDescent="0.25">
      <c r="A146" s="1"/>
      <c r="B146" s="1"/>
      <c r="C146" s="1"/>
      <c r="D146" s="13"/>
      <c r="E146" s="1"/>
      <c r="F146" s="1"/>
      <c r="G146" s="19"/>
      <c r="H146" s="77"/>
      <c r="I146" s="77"/>
      <c r="J146" s="1"/>
    </row>
    <row r="147" spans="1:10" s="18" customFormat="1" x14ac:dyDescent="0.25">
      <c r="A147" s="1"/>
      <c r="B147" s="1"/>
      <c r="C147" s="1"/>
      <c r="D147" s="13"/>
      <c r="E147" s="1"/>
      <c r="F147" s="1"/>
      <c r="G147" s="19"/>
      <c r="H147" s="77"/>
      <c r="I147" s="77"/>
      <c r="J147" s="1"/>
    </row>
    <row r="148" spans="1:10" s="18" customFormat="1" x14ac:dyDescent="0.25">
      <c r="A148" s="1"/>
      <c r="B148" s="1"/>
      <c r="C148" s="1"/>
      <c r="D148" s="13"/>
      <c r="E148" s="1"/>
      <c r="F148" s="1"/>
      <c r="G148" s="19"/>
      <c r="H148" s="77"/>
      <c r="I148" s="77"/>
      <c r="J148" s="1"/>
    </row>
    <row r="149" spans="1:10" s="18" customFormat="1" x14ac:dyDescent="0.25">
      <c r="A149" s="1"/>
      <c r="B149" s="1"/>
      <c r="C149" s="1"/>
      <c r="D149" s="13"/>
      <c r="E149" s="1"/>
      <c r="F149" s="1"/>
      <c r="G149" s="19"/>
      <c r="H149" s="77"/>
      <c r="I149" s="77"/>
      <c r="J149" s="1"/>
    </row>
    <row r="150" spans="1:10" s="18" customFormat="1" x14ac:dyDescent="0.25">
      <c r="A150" s="1"/>
      <c r="B150" s="1"/>
      <c r="C150" s="1"/>
      <c r="D150" s="13"/>
      <c r="E150" s="1"/>
      <c r="F150" s="1"/>
      <c r="G150" s="19"/>
      <c r="H150" s="77"/>
      <c r="I150" s="77"/>
      <c r="J150" s="1"/>
    </row>
    <row r="151" spans="1:10" s="18" customFormat="1" x14ac:dyDescent="0.25">
      <c r="A151" s="1"/>
      <c r="B151" s="1"/>
      <c r="C151" s="1"/>
      <c r="D151" s="13"/>
      <c r="E151" s="1"/>
      <c r="F151" s="1"/>
      <c r="G151" s="19"/>
      <c r="H151" s="77"/>
      <c r="I151" s="77"/>
      <c r="J151" s="1"/>
    </row>
    <row r="152" spans="1:10" s="18" customFormat="1" x14ac:dyDescent="0.25">
      <c r="A152" s="1"/>
      <c r="B152" s="1"/>
      <c r="C152" s="1"/>
      <c r="D152" s="13"/>
      <c r="E152" s="1"/>
      <c r="F152" s="1"/>
      <c r="G152" s="19"/>
      <c r="H152" s="77"/>
      <c r="I152" s="77"/>
      <c r="J152" s="1"/>
    </row>
    <row r="153" spans="1:10" s="18" customFormat="1" x14ac:dyDescent="0.25">
      <c r="A153" s="1"/>
      <c r="B153" s="1"/>
      <c r="C153" s="1"/>
      <c r="D153" s="13"/>
      <c r="E153" s="1"/>
      <c r="F153" s="1"/>
      <c r="G153" s="19"/>
      <c r="H153" s="77"/>
      <c r="I153" s="77"/>
      <c r="J153" s="1"/>
    </row>
    <row r="154" spans="1:10" s="18" customFormat="1" x14ac:dyDescent="0.25">
      <c r="A154" s="1"/>
      <c r="B154" s="1"/>
      <c r="C154" s="1"/>
      <c r="D154" s="13"/>
      <c r="E154" s="1"/>
      <c r="F154" s="1"/>
      <c r="G154" s="19"/>
      <c r="H154" s="77"/>
      <c r="I154" s="77"/>
      <c r="J154" s="1"/>
    </row>
    <row r="155" spans="1:10" s="18" customFormat="1" x14ac:dyDescent="0.25">
      <c r="A155" s="1"/>
      <c r="B155" s="1"/>
      <c r="C155" s="1"/>
      <c r="D155" s="13"/>
      <c r="E155" s="1"/>
      <c r="F155" s="1"/>
      <c r="G155" s="19"/>
      <c r="H155" s="77"/>
      <c r="I155" s="77"/>
      <c r="J155" s="1"/>
    </row>
    <row r="156" spans="1:10" s="18" customFormat="1" x14ac:dyDescent="0.25">
      <c r="A156" s="1"/>
      <c r="B156" s="1"/>
      <c r="C156" s="1"/>
      <c r="D156" s="13"/>
      <c r="E156" s="1"/>
      <c r="F156" s="1"/>
      <c r="G156" s="19"/>
      <c r="H156" s="77"/>
      <c r="I156" s="77"/>
      <c r="J156" s="1"/>
    </row>
    <row r="157" spans="1:10" s="18" customFormat="1" x14ac:dyDescent="0.25">
      <c r="A157" s="1"/>
      <c r="B157" s="1"/>
      <c r="C157" s="1"/>
      <c r="D157" s="13"/>
      <c r="E157" s="1"/>
      <c r="F157" s="1"/>
      <c r="G157" s="19"/>
      <c r="H157" s="77"/>
      <c r="I157" s="77"/>
      <c r="J157" s="1"/>
    </row>
    <row r="158" spans="1:10" s="18" customFormat="1" x14ac:dyDescent="0.25">
      <c r="A158" s="1"/>
      <c r="B158" s="1"/>
      <c r="C158" s="1"/>
      <c r="D158" s="13"/>
      <c r="E158" s="1"/>
      <c r="F158" s="1"/>
      <c r="G158" s="19"/>
      <c r="H158" s="77"/>
      <c r="I158" s="77"/>
      <c r="J158" s="1"/>
    </row>
    <row r="159" spans="1:10" s="18" customFormat="1" x14ac:dyDescent="0.25">
      <c r="A159" s="1"/>
      <c r="B159" s="1"/>
      <c r="C159" s="1"/>
      <c r="D159" s="13"/>
      <c r="E159" s="1"/>
      <c r="F159" s="1"/>
      <c r="G159" s="19"/>
      <c r="H159" s="77"/>
      <c r="I159" s="77"/>
      <c r="J159" s="1"/>
    </row>
    <row r="160" spans="1:10" s="18" customFormat="1" x14ac:dyDescent="0.25">
      <c r="A160" s="1"/>
      <c r="B160" s="1"/>
      <c r="C160" s="1"/>
      <c r="D160" s="13"/>
      <c r="E160" s="1"/>
      <c r="F160" s="1"/>
      <c r="G160" s="19"/>
      <c r="H160" s="77"/>
      <c r="I160" s="77"/>
      <c r="J160" s="1"/>
    </row>
    <row r="161" spans="1:10" s="18" customFormat="1" x14ac:dyDescent="0.25">
      <c r="A161" s="1"/>
      <c r="B161" s="1"/>
      <c r="C161" s="1"/>
      <c r="D161" s="13"/>
      <c r="E161" s="1"/>
      <c r="F161" s="1"/>
      <c r="G161" s="19"/>
      <c r="H161" s="77"/>
      <c r="I161" s="77"/>
      <c r="J161" s="1"/>
    </row>
    <row r="162" spans="1:10" s="18" customFormat="1" x14ac:dyDescent="0.25">
      <c r="A162" s="1"/>
      <c r="B162" s="1"/>
      <c r="C162" s="1"/>
      <c r="D162" s="13"/>
      <c r="E162" s="1"/>
      <c r="F162" s="1"/>
      <c r="G162" s="19"/>
      <c r="H162" s="77"/>
      <c r="I162" s="77"/>
      <c r="J162" s="1"/>
    </row>
    <row r="163" spans="1:10" s="18" customFormat="1" x14ac:dyDescent="0.25">
      <c r="A163" s="1"/>
      <c r="B163" s="1"/>
      <c r="C163" s="1"/>
      <c r="D163" s="13"/>
      <c r="E163" s="1"/>
      <c r="F163" s="1"/>
      <c r="G163" s="19"/>
      <c r="H163" s="77"/>
      <c r="I163" s="77"/>
      <c r="J163" s="1"/>
    </row>
    <row r="164" spans="1:10" s="18" customFormat="1" x14ac:dyDescent="0.25">
      <c r="A164" s="1"/>
      <c r="B164" s="1"/>
      <c r="C164" s="1"/>
      <c r="D164" s="13"/>
      <c r="E164" s="1"/>
      <c r="F164" s="1"/>
      <c r="G164" s="19"/>
      <c r="H164" s="77"/>
      <c r="I164" s="77"/>
      <c r="J164" s="1"/>
    </row>
    <row r="165" spans="1:10" s="18" customFormat="1" x14ac:dyDescent="0.25">
      <c r="A165" s="1"/>
      <c r="B165" s="1"/>
      <c r="C165" s="1"/>
      <c r="D165" s="13"/>
      <c r="E165" s="1"/>
      <c r="F165" s="1"/>
      <c r="G165" s="19"/>
      <c r="H165" s="77"/>
      <c r="I165" s="77"/>
      <c r="J165" s="1"/>
    </row>
    <row r="166" spans="1:10" s="18" customFormat="1" x14ac:dyDescent="0.25">
      <c r="A166" s="1"/>
      <c r="B166" s="1"/>
      <c r="C166" s="1"/>
      <c r="D166" s="13"/>
      <c r="E166" s="1"/>
      <c r="F166" s="1"/>
      <c r="G166" s="19"/>
      <c r="H166" s="77"/>
      <c r="I166" s="77"/>
      <c r="J166" s="1"/>
    </row>
    <row r="167" spans="1:10" s="18" customFormat="1" x14ac:dyDescent="0.25">
      <c r="A167" s="1"/>
      <c r="B167" s="1"/>
      <c r="C167" s="1"/>
      <c r="D167" s="13"/>
      <c r="E167" s="1"/>
      <c r="F167" s="1"/>
      <c r="G167" s="19"/>
      <c r="H167" s="77"/>
      <c r="I167" s="77"/>
      <c r="J167" s="1"/>
    </row>
    <row r="168" spans="1:10" s="18" customFormat="1" x14ac:dyDescent="0.25">
      <c r="A168" s="1"/>
      <c r="B168" s="1"/>
      <c r="C168" s="1"/>
      <c r="D168" s="13"/>
      <c r="E168" s="1"/>
      <c r="F168" s="1"/>
      <c r="G168" s="19"/>
      <c r="H168" s="77"/>
      <c r="I168" s="77"/>
      <c r="J168" s="1"/>
    </row>
    <row r="169" spans="1:10" s="18" customFormat="1" x14ac:dyDescent="0.25">
      <c r="A169" s="1"/>
      <c r="B169" s="1"/>
      <c r="C169" s="1"/>
      <c r="D169" s="13"/>
      <c r="E169" s="1"/>
      <c r="F169" s="1"/>
      <c r="G169" s="19"/>
      <c r="H169" s="77"/>
      <c r="I169" s="77"/>
      <c r="J169" s="1"/>
    </row>
    <row r="170" spans="1:10" s="18" customFormat="1" x14ac:dyDescent="0.25">
      <c r="A170" s="1"/>
      <c r="B170" s="1"/>
      <c r="C170" s="1"/>
      <c r="D170" s="13"/>
      <c r="E170" s="1"/>
      <c r="F170" s="1"/>
      <c r="G170" s="19"/>
      <c r="H170" s="77"/>
      <c r="I170" s="77"/>
      <c r="J170" s="1"/>
    </row>
    <row r="171" spans="1:10" s="18" customFormat="1" x14ac:dyDescent="0.25">
      <c r="A171" s="1"/>
      <c r="B171" s="1"/>
      <c r="C171" s="1"/>
      <c r="D171" s="13"/>
      <c r="E171" s="1"/>
      <c r="F171" s="1"/>
      <c r="G171" s="19"/>
      <c r="H171" s="77"/>
      <c r="I171" s="77"/>
      <c r="J171" s="1"/>
    </row>
    <row r="172" spans="1:10" s="18" customFormat="1" x14ac:dyDescent="0.25">
      <c r="A172" s="1"/>
      <c r="B172" s="1"/>
      <c r="C172" s="1"/>
      <c r="D172" s="13"/>
      <c r="E172" s="1"/>
      <c r="F172" s="1"/>
      <c r="G172" s="19"/>
      <c r="H172" s="77"/>
      <c r="I172" s="77"/>
      <c r="J172" s="1"/>
    </row>
    <row r="173" spans="1:10" s="18" customFormat="1" x14ac:dyDescent="0.25">
      <c r="A173" s="1"/>
      <c r="B173" s="1"/>
      <c r="C173" s="1"/>
      <c r="D173" s="13"/>
      <c r="E173" s="1"/>
      <c r="F173" s="1"/>
      <c r="G173" s="19"/>
      <c r="H173" s="77"/>
      <c r="I173" s="77"/>
      <c r="J173" s="1"/>
    </row>
    <row r="174" spans="1:10" s="18" customFormat="1" x14ac:dyDescent="0.25">
      <c r="A174" s="1"/>
      <c r="B174" s="1"/>
      <c r="C174" s="1"/>
      <c r="D174" s="13"/>
      <c r="E174" s="1"/>
      <c r="F174" s="1"/>
      <c r="G174" s="19"/>
      <c r="H174" s="77"/>
      <c r="I174" s="77"/>
      <c r="J174" s="1"/>
    </row>
    <row r="175" spans="1:10" s="18" customFormat="1" x14ac:dyDescent="0.25">
      <c r="A175" s="1"/>
      <c r="B175" s="1"/>
      <c r="C175" s="1"/>
      <c r="D175" s="13"/>
      <c r="E175" s="1"/>
      <c r="F175" s="1"/>
      <c r="G175" s="19"/>
      <c r="H175" s="77"/>
      <c r="I175" s="77"/>
      <c r="J175" s="1"/>
    </row>
    <row r="176" spans="1:10" s="18" customFormat="1" x14ac:dyDescent="0.25">
      <c r="A176" s="1"/>
      <c r="B176" s="1"/>
      <c r="C176" s="1"/>
      <c r="D176" s="13"/>
      <c r="E176" s="1"/>
      <c r="F176" s="1"/>
      <c r="G176" s="19"/>
      <c r="H176" s="77"/>
      <c r="I176" s="77"/>
      <c r="J176" s="1"/>
    </row>
    <row r="177" spans="1:10" s="18" customFormat="1" x14ac:dyDescent="0.25">
      <c r="A177" s="1"/>
      <c r="B177" s="1"/>
      <c r="C177" s="1"/>
      <c r="D177" s="13"/>
      <c r="E177" s="1"/>
      <c r="F177" s="1"/>
      <c r="G177" s="19"/>
      <c r="H177" s="77"/>
      <c r="I177" s="77"/>
      <c r="J177" s="1"/>
    </row>
    <row r="178" spans="1:10" s="18" customFormat="1" x14ac:dyDescent="0.25">
      <c r="A178" s="1"/>
      <c r="B178" s="1"/>
      <c r="C178" s="1"/>
      <c r="D178" s="13"/>
      <c r="E178" s="1"/>
      <c r="F178" s="1"/>
      <c r="G178" s="19"/>
      <c r="H178" s="77"/>
      <c r="I178" s="77"/>
      <c r="J178" s="1"/>
    </row>
    <row r="179" spans="1:10" s="18" customFormat="1" x14ac:dyDescent="0.25">
      <c r="A179" s="1"/>
      <c r="B179" s="1"/>
      <c r="C179" s="1"/>
      <c r="D179" s="13"/>
      <c r="E179" s="1"/>
      <c r="F179" s="1"/>
      <c r="G179" s="19"/>
      <c r="H179" s="77"/>
      <c r="I179" s="77"/>
      <c r="J179" s="1"/>
    </row>
    <row r="180" spans="1:10" s="18" customFormat="1" x14ac:dyDescent="0.25">
      <c r="A180" s="1"/>
      <c r="B180" s="1"/>
      <c r="C180" s="1"/>
      <c r="D180" s="13"/>
      <c r="E180" s="1"/>
      <c r="F180" s="1"/>
      <c r="G180" s="19"/>
      <c r="H180" s="77"/>
      <c r="I180" s="77"/>
      <c r="J180" s="1"/>
    </row>
    <row r="181" spans="1:10" s="18" customFormat="1" x14ac:dyDescent="0.25">
      <c r="A181" s="1"/>
      <c r="B181" s="1"/>
      <c r="C181" s="1"/>
      <c r="D181" s="13"/>
      <c r="E181" s="1"/>
      <c r="F181" s="1"/>
      <c r="G181" s="19"/>
      <c r="H181" s="77"/>
      <c r="I181" s="77"/>
      <c r="J181" s="1"/>
    </row>
    <row r="182" spans="1:10" s="18" customFormat="1" x14ac:dyDescent="0.25">
      <c r="A182" s="1"/>
      <c r="B182" s="1"/>
      <c r="C182" s="1"/>
      <c r="D182" s="13"/>
      <c r="E182" s="1"/>
      <c r="F182" s="1"/>
      <c r="G182" s="19"/>
      <c r="H182" s="77"/>
      <c r="I182" s="77"/>
      <c r="J182" s="1"/>
    </row>
    <row r="183" spans="1:10" s="18" customFormat="1" x14ac:dyDescent="0.25">
      <c r="A183" s="1"/>
      <c r="B183" s="1"/>
      <c r="C183" s="1"/>
      <c r="D183" s="13"/>
      <c r="E183" s="1"/>
      <c r="F183" s="1"/>
      <c r="G183" s="19"/>
      <c r="H183" s="77"/>
      <c r="I183" s="77"/>
      <c r="J183" s="1"/>
    </row>
    <row r="184" spans="1:10" s="18" customFormat="1" x14ac:dyDescent="0.25">
      <c r="A184" s="1"/>
      <c r="B184" s="1"/>
      <c r="C184" s="1"/>
      <c r="D184" s="13"/>
      <c r="E184" s="1"/>
      <c r="F184" s="1"/>
      <c r="G184" s="19"/>
      <c r="H184" s="77"/>
      <c r="I184" s="77"/>
      <c r="J184" s="1"/>
    </row>
    <row r="185" spans="1:10" s="18" customFormat="1" x14ac:dyDescent="0.25">
      <c r="A185" s="1"/>
      <c r="B185" s="1"/>
      <c r="C185" s="1"/>
      <c r="D185" s="13"/>
      <c r="E185" s="1"/>
      <c r="F185" s="1"/>
      <c r="G185" s="19"/>
      <c r="H185" s="77"/>
      <c r="I185" s="77"/>
      <c r="J185" s="1"/>
    </row>
    <row r="186" spans="1:10" s="18" customFormat="1" x14ac:dyDescent="0.25">
      <c r="A186" s="1"/>
      <c r="B186" s="1"/>
      <c r="C186" s="1"/>
      <c r="D186" s="13"/>
      <c r="E186" s="1"/>
      <c r="F186" s="1"/>
      <c r="G186" s="19"/>
      <c r="H186" s="77"/>
      <c r="I186" s="77"/>
      <c r="J186" s="1"/>
    </row>
    <row r="187" spans="1:10" s="18" customFormat="1" x14ac:dyDescent="0.25">
      <c r="A187" s="1"/>
      <c r="B187" s="1"/>
      <c r="C187" s="1"/>
      <c r="D187" s="13"/>
      <c r="E187" s="1"/>
      <c r="F187" s="1"/>
      <c r="G187" s="19"/>
      <c r="H187" s="77"/>
      <c r="I187" s="77"/>
      <c r="J187" s="1"/>
    </row>
    <row r="188" spans="1:10" s="18" customFormat="1" x14ac:dyDescent="0.25">
      <c r="A188" s="1"/>
      <c r="B188" s="1"/>
      <c r="C188" s="1"/>
      <c r="D188" s="13"/>
      <c r="E188" s="1"/>
      <c r="F188" s="1"/>
      <c r="G188" s="19"/>
      <c r="H188" s="77"/>
      <c r="I188" s="77"/>
      <c r="J188" s="1"/>
    </row>
    <row r="189" spans="1:10" s="18" customFormat="1" x14ac:dyDescent="0.25">
      <c r="A189" s="1"/>
      <c r="B189" s="1"/>
      <c r="C189" s="1"/>
      <c r="D189" s="13"/>
      <c r="E189" s="1"/>
      <c r="F189" s="1"/>
      <c r="G189" s="19"/>
      <c r="H189" s="77"/>
      <c r="I189" s="77"/>
      <c r="J189" s="1"/>
    </row>
    <row r="190" spans="1:10" s="18" customFormat="1" x14ac:dyDescent="0.25">
      <c r="A190" s="1"/>
      <c r="B190" s="1"/>
      <c r="C190" s="1"/>
      <c r="D190" s="13"/>
      <c r="E190" s="1"/>
      <c r="F190" s="1"/>
      <c r="G190" s="19"/>
      <c r="H190" s="77"/>
      <c r="I190" s="77"/>
      <c r="J190" s="1"/>
    </row>
    <row r="191" spans="1:10" s="18" customFormat="1" x14ac:dyDescent="0.25">
      <c r="A191" s="1"/>
      <c r="B191" s="1"/>
      <c r="C191" s="1"/>
      <c r="D191" s="13"/>
      <c r="E191" s="1"/>
      <c r="F191" s="1"/>
      <c r="G191" s="19"/>
      <c r="H191" s="77"/>
      <c r="I191" s="77"/>
      <c r="J191" s="1"/>
    </row>
    <row r="192" spans="1:10" s="18" customFormat="1" x14ac:dyDescent="0.25">
      <c r="A192" s="1"/>
      <c r="B192" s="1"/>
      <c r="C192" s="1"/>
      <c r="D192" s="13"/>
      <c r="E192" s="1"/>
      <c r="F192" s="1"/>
      <c r="G192" s="19"/>
      <c r="H192" s="77"/>
      <c r="I192" s="77"/>
      <c r="J192" s="1"/>
    </row>
    <row r="193" spans="1:10" s="18" customFormat="1" x14ac:dyDescent="0.25">
      <c r="A193" s="1"/>
      <c r="B193" s="1"/>
      <c r="C193" s="1"/>
      <c r="D193" s="13"/>
      <c r="E193" s="1"/>
      <c r="F193" s="1"/>
      <c r="G193" s="19"/>
      <c r="H193" s="77"/>
      <c r="I193" s="77"/>
      <c r="J193" s="1"/>
    </row>
    <row r="194" spans="1:10" s="18" customFormat="1" x14ac:dyDescent="0.25">
      <c r="A194" s="1"/>
      <c r="B194" s="1"/>
      <c r="C194" s="1"/>
      <c r="D194" s="13"/>
      <c r="E194" s="1"/>
      <c r="F194" s="1"/>
      <c r="G194" s="19"/>
      <c r="H194" s="77"/>
      <c r="I194" s="77"/>
      <c r="J194" s="1"/>
    </row>
    <row r="195" spans="1:10" s="18" customFormat="1" x14ac:dyDescent="0.25">
      <c r="A195" s="1"/>
      <c r="B195" s="1"/>
      <c r="C195" s="1"/>
      <c r="D195" s="13"/>
      <c r="E195" s="1"/>
      <c r="F195" s="1"/>
      <c r="G195" s="19"/>
      <c r="H195" s="77"/>
      <c r="I195" s="77"/>
      <c r="J195" s="1"/>
    </row>
    <row r="196" spans="1:10" s="18" customFormat="1" x14ac:dyDescent="0.25">
      <c r="A196" s="1"/>
      <c r="B196" s="1"/>
      <c r="C196" s="1"/>
      <c r="D196" s="13"/>
      <c r="E196" s="1"/>
      <c r="F196" s="1"/>
      <c r="G196" s="19"/>
      <c r="H196" s="77"/>
      <c r="I196" s="77"/>
      <c r="J196" s="1"/>
    </row>
    <row r="197" spans="1:10" s="18" customFormat="1" x14ac:dyDescent="0.25">
      <c r="A197" s="1"/>
      <c r="B197" s="1"/>
      <c r="C197" s="1"/>
      <c r="D197" s="13"/>
      <c r="E197" s="1"/>
      <c r="F197" s="1"/>
      <c r="G197" s="19"/>
      <c r="H197" s="77"/>
      <c r="I197" s="77"/>
      <c r="J197" s="1"/>
    </row>
    <row r="198" spans="1:10" s="18" customFormat="1" x14ac:dyDescent="0.25">
      <c r="A198" s="1"/>
      <c r="B198" s="1"/>
      <c r="C198" s="1"/>
      <c r="D198" s="13"/>
      <c r="E198" s="1"/>
      <c r="F198" s="1"/>
      <c r="G198" s="19"/>
      <c r="H198" s="77"/>
      <c r="I198" s="77"/>
      <c r="J198" s="1"/>
    </row>
    <row r="199" spans="1:10" s="18" customFormat="1" x14ac:dyDescent="0.25">
      <c r="A199" s="1"/>
      <c r="B199" s="1"/>
      <c r="C199" s="1"/>
      <c r="D199" s="13"/>
      <c r="E199" s="1"/>
      <c r="F199" s="1"/>
      <c r="G199" s="19"/>
      <c r="H199" s="77"/>
      <c r="I199" s="77"/>
      <c r="J199" s="1"/>
    </row>
    <row r="200" spans="1:10" s="18" customFormat="1" x14ac:dyDescent="0.25">
      <c r="A200" s="1"/>
      <c r="B200" s="1"/>
      <c r="C200" s="1"/>
      <c r="D200" s="13"/>
      <c r="E200" s="1"/>
      <c r="F200" s="1"/>
      <c r="G200" s="19"/>
      <c r="H200" s="77"/>
      <c r="I200" s="77"/>
      <c r="J200" s="1"/>
    </row>
    <row r="201" spans="1:10" s="18" customFormat="1" x14ac:dyDescent="0.25">
      <c r="A201" s="1"/>
      <c r="B201" s="1"/>
      <c r="C201" s="1"/>
      <c r="D201" s="13"/>
      <c r="E201" s="1"/>
      <c r="F201" s="1"/>
      <c r="G201" s="19"/>
      <c r="H201" s="77"/>
      <c r="I201" s="77"/>
      <c r="J201" s="1"/>
    </row>
    <row r="202" spans="1:10" s="18" customFormat="1" x14ac:dyDescent="0.25">
      <c r="A202" s="1"/>
      <c r="B202" s="1"/>
      <c r="C202" s="1"/>
      <c r="D202" s="13"/>
      <c r="E202" s="1"/>
      <c r="F202" s="1"/>
      <c r="G202" s="19"/>
      <c r="H202" s="77"/>
      <c r="I202" s="77"/>
      <c r="J202" s="1"/>
    </row>
    <row r="203" spans="1:10" s="18" customFormat="1" x14ac:dyDescent="0.25">
      <c r="A203" s="1"/>
      <c r="B203" s="1"/>
      <c r="C203" s="1"/>
      <c r="D203" s="13"/>
      <c r="E203" s="1"/>
      <c r="F203" s="1"/>
      <c r="G203" s="19"/>
      <c r="H203" s="77"/>
      <c r="I203" s="77"/>
      <c r="J203" s="1"/>
    </row>
    <row r="204" spans="1:10" s="18" customFormat="1" x14ac:dyDescent="0.25">
      <c r="A204" s="1"/>
      <c r="B204" s="1"/>
      <c r="C204" s="1"/>
      <c r="D204" s="13"/>
      <c r="E204" s="1"/>
      <c r="F204" s="1"/>
      <c r="G204" s="19"/>
      <c r="H204" s="77"/>
      <c r="I204" s="77"/>
      <c r="J204" s="1"/>
    </row>
    <row r="205" spans="1:10" s="18" customFormat="1" x14ac:dyDescent="0.25">
      <c r="A205" s="1"/>
      <c r="B205" s="1"/>
      <c r="C205" s="1"/>
      <c r="D205" s="13"/>
      <c r="E205" s="1"/>
      <c r="F205" s="1"/>
      <c r="G205" s="19"/>
      <c r="H205" s="77"/>
      <c r="I205" s="77"/>
      <c r="J205" s="1"/>
    </row>
    <row r="206" spans="1:10" s="18" customFormat="1" x14ac:dyDescent="0.25">
      <c r="A206" s="1"/>
      <c r="B206" s="1"/>
      <c r="C206" s="1"/>
      <c r="D206" s="13"/>
      <c r="E206" s="1"/>
      <c r="F206" s="1"/>
      <c r="G206" s="19"/>
      <c r="H206" s="77"/>
      <c r="I206" s="77"/>
      <c r="J206" s="1"/>
    </row>
    <row r="207" spans="1:10" s="18" customFormat="1" x14ac:dyDescent="0.25">
      <c r="A207" s="1"/>
      <c r="B207" s="1"/>
      <c r="C207" s="1"/>
      <c r="D207" s="13"/>
      <c r="E207" s="1"/>
      <c r="F207" s="1"/>
      <c r="G207" s="19"/>
      <c r="H207" s="77"/>
      <c r="I207" s="77"/>
      <c r="J207" s="1"/>
    </row>
    <row r="208" spans="1:10" s="18" customFormat="1" x14ac:dyDescent="0.25">
      <c r="A208" s="1"/>
      <c r="B208" s="1"/>
      <c r="C208" s="1"/>
      <c r="D208" s="13"/>
      <c r="E208" s="1"/>
      <c r="F208" s="1"/>
      <c r="G208" s="19"/>
      <c r="H208" s="77"/>
      <c r="I208" s="77"/>
      <c r="J208" s="1"/>
    </row>
    <row r="209" spans="1:10" s="18" customFormat="1" x14ac:dyDescent="0.25">
      <c r="A209" s="1"/>
      <c r="B209" s="1"/>
      <c r="C209" s="1"/>
      <c r="D209" s="13"/>
      <c r="E209" s="1"/>
      <c r="F209" s="1"/>
      <c r="G209" s="19"/>
      <c r="H209" s="77"/>
      <c r="I209" s="77"/>
      <c r="J209" s="1"/>
    </row>
    <row r="210" spans="1:10" s="18" customFormat="1" x14ac:dyDescent="0.25">
      <c r="A210" s="1"/>
      <c r="B210" s="1"/>
      <c r="C210" s="1"/>
      <c r="D210" s="13"/>
      <c r="E210" s="1"/>
      <c r="F210" s="1"/>
      <c r="G210" s="19"/>
      <c r="H210" s="77"/>
      <c r="I210" s="77"/>
      <c r="J210" s="1"/>
    </row>
    <row r="211" spans="1:10" s="18" customFormat="1" x14ac:dyDescent="0.25">
      <c r="A211" s="1"/>
      <c r="B211" s="1"/>
      <c r="C211" s="1"/>
      <c r="D211" s="13"/>
      <c r="E211" s="1"/>
      <c r="F211" s="1"/>
      <c r="G211" s="19"/>
      <c r="H211" s="77"/>
      <c r="I211" s="77"/>
      <c r="J211" s="1"/>
    </row>
    <row r="212" spans="1:10" s="18" customFormat="1" x14ac:dyDescent="0.25">
      <c r="A212" s="1"/>
      <c r="B212" s="1"/>
      <c r="C212" s="1"/>
      <c r="D212" s="13"/>
      <c r="E212" s="1"/>
      <c r="F212" s="1"/>
      <c r="G212" s="19"/>
      <c r="H212" s="77"/>
      <c r="I212" s="77"/>
      <c r="J212" s="1"/>
    </row>
    <row r="213" spans="1:10" s="18" customFormat="1" x14ac:dyDescent="0.25">
      <c r="A213" s="1"/>
      <c r="B213" s="1"/>
      <c r="C213" s="1"/>
      <c r="D213" s="13"/>
      <c r="E213" s="1"/>
      <c r="F213" s="1"/>
      <c r="G213" s="19"/>
      <c r="H213" s="77"/>
      <c r="I213" s="77"/>
      <c r="J213" s="1"/>
    </row>
    <row r="214" spans="1:10" s="18" customFormat="1" x14ac:dyDescent="0.25">
      <c r="A214" s="1"/>
      <c r="B214" s="1"/>
      <c r="C214" s="1"/>
      <c r="D214" s="13"/>
      <c r="E214" s="1"/>
      <c r="F214" s="1"/>
      <c r="G214" s="19"/>
      <c r="H214" s="77"/>
      <c r="I214" s="77"/>
      <c r="J214" s="1"/>
    </row>
    <row r="215" spans="1:10" s="18" customFormat="1" x14ac:dyDescent="0.25">
      <c r="A215" s="1"/>
      <c r="B215" s="1"/>
      <c r="C215" s="1"/>
      <c r="D215" s="13"/>
      <c r="E215" s="1"/>
      <c r="F215" s="1"/>
      <c r="G215" s="19"/>
      <c r="H215" s="77"/>
      <c r="I215" s="77"/>
      <c r="J215" s="1"/>
    </row>
    <row r="216" spans="1:10" s="18" customFormat="1" x14ac:dyDescent="0.25">
      <c r="A216" s="1"/>
      <c r="B216" s="1"/>
      <c r="C216" s="1"/>
      <c r="D216" s="13"/>
      <c r="E216" s="1"/>
      <c r="F216" s="1"/>
      <c r="G216" s="19"/>
      <c r="H216" s="77"/>
      <c r="I216" s="77"/>
      <c r="J216" s="1"/>
    </row>
    <row r="217" spans="1:10" s="18" customFormat="1" x14ac:dyDescent="0.25">
      <c r="A217" s="1"/>
      <c r="B217" s="1"/>
      <c r="C217" s="1"/>
      <c r="D217" s="13"/>
      <c r="E217" s="1"/>
      <c r="F217" s="1"/>
      <c r="G217" s="19"/>
      <c r="H217" s="77"/>
      <c r="I217" s="77"/>
      <c r="J217" s="1"/>
    </row>
    <row r="218" spans="1:10" s="18" customFormat="1" x14ac:dyDescent="0.25">
      <c r="A218" s="1"/>
      <c r="B218" s="1"/>
      <c r="C218" s="1"/>
      <c r="D218" s="13"/>
      <c r="E218" s="1"/>
      <c r="F218" s="1"/>
      <c r="G218" s="19"/>
      <c r="H218" s="77"/>
      <c r="I218" s="77"/>
      <c r="J218" s="1"/>
    </row>
    <row r="219" spans="1:10" s="18" customFormat="1" x14ac:dyDescent="0.25">
      <c r="A219" s="1"/>
      <c r="B219" s="1"/>
      <c r="C219" s="1"/>
      <c r="D219" s="13"/>
      <c r="E219" s="1"/>
      <c r="F219" s="1"/>
      <c r="G219" s="19"/>
      <c r="H219" s="77"/>
      <c r="I219" s="77"/>
      <c r="J219" s="1"/>
    </row>
    <row r="220" spans="1:10" s="18" customFormat="1" x14ac:dyDescent="0.25">
      <c r="A220" s="1"/>
      <c r="B220" s="1"/>
      <c r="C220" s="1"/>
      <c r="D220" s="13"/>
      <c r="E220" s="1"/>
      <c r="F220" s="1"/>
      <c r="G220" s="19"/>
      <c r="H220" s="77"/>
      <c r="I220" s="77"/>
      <c r="J220" s="1"/>
    </row>
    <row r="221" spans="1:10" s="18" customFormat="1" x14ac:dyDescent="0.25">
      <c r="A221" s="1"/>
      <c r="B221" s="1"/>
      <c r="C221" s="1"/>
      <c r="D221" s="13"/>
      <c r="E221" s="1"/>
      <c r="F221" s="1"/>
      <c r="G221" s="19"/>
      <c r="H221" s="77"/>
      <c r="I221" s="77"/>
      <c r="J221" s="1"/>
    </row>
    <row r="222" spans="1:10" s="18" customFormat="1" x14ac:dyDescent="0.25">
      <c r="A222" s="1"/>
      <c r="B222" s="1"/>
      <c r="C222" s="1"/>
      <c r="D222" s="13"/>
      <c r="E222" s="1"/>
      <c r="F222" s="1"/>
      <c r="G222" s="19"/>
      <c r="H222" s="77"/>
      <c r="I222" s="77"/>
      <c r="J222" s="1"/>
    </row>
    <row r="223" spans="1:10" s="18" customFormat="1" x14ac:dyDescent="0.25">
      <c r="A223" s="1"/>
      <c r="B223" s="1"/>
      <c r="C223" s="1"/>
      <c r="D223" s="13"/>
      <c r="E223" s="1"/>
      <c r="F223" s="1"/>
      <c r="G223" s="19"/>
      <c r="H223" s="77"/>
      <c r="I223" s="77"/>
      <c r="J223" s="1"/>
    </row>
    <row r="224" spans="1:10" s="18" customFormat="1" x14ac:dyDescent="0.25">
      <c r="A224" s="1"/>
      <c r="B224" s="1"/>
      <c r="C224" s="1"/>
      <c r="D224" s="13"/>
      <c r="E224" s="1"/>
      <c r="F224" s="1"/>
      <c r="G224" s="19"/>
      <c r="H224" s="77"/>
      <c r="I224" s="77"/>
      <c r="J224" s="1"/>
    </row>
    <row r="225" spans="1:10" s="18" customFormat="1" x14ac:dyDescent="0.25">
      <c r="A225" s="1"/>
      <c r="B225" s="1"/>
      <c r="C225" s="1"/>
      <c r="D225" s="13"/>
      <c r="E225" s="1"/>
      <c r="F225" s="1"/>
      <c r="G225" s="19"/>
      <c r="H225" s="77"/>
      <c r="I225" s="77"/>
      <c r="J225" s="1"/>
    </row>
    <row r="226" spans="1:10" s="18" customFormat="1" x14ac:dyDescent="0.25">
      <c r="A226" s="1"/>
      <c r="B226" s="1"/>
      <c r="C226" s="1"/>
      <c r="D226" s="13"/>
      <c r="E226" s="1"/>
      <c r="F226" s="1"/>
      <c r="G226" s="19"/>
      <c r="H226" s="77"/>
      <c r="I226" s="77"/>
      <c r="J226" s="1"/>
    </row>
    <row r="227" spans="1:10" s="18" customFormat="1" x14ac:dyDescent="0.25">
      <c r="A227" s="1"/>
      <c r="B227" s="1"/>
      <c r="C227" s="1"/>
      <c r="D227" s="13"/>
      <c r="E227" s="1"/>
      <c r="F227" s="1"/>
      <c r="G227" s="19"/>
      <c r="H227" s="77"/>
      <c r="I227" s="77"/>
      <c r="J227" s="1"/>
    </row>
    <row r="228" spans="1:10" s="18" customFormat="1" x14ac:dyDescent="0.25">
      <c r="A228" s="1"/>
      <c r="B228" s="1"/>
      <c r="C228" s="1"/>
      <c r="D228" s="13"/>
      <c r="E228" s="1"/>
      <c r="F228" s="1"/>
      <c r="G228" s="19"/>
      <c r="H228" s="77"/>
      <c r="I228" s="77"/>
      <c r="J228" s="1"/>
    </row>
    <row r="229" spans="1:10" s="18" customFormat="1" x14ac:dyDescent="0.25">
      <c r="A229" s="1"/>
      <c r="B229" s="1"/>
      <c r="C229" s="1"/>
      <c r="D229" s="13"/>
      <c r="E229" s="1"/>
      <c r="F229" s="1"/>
      <c r="G229" s="19"/>
      <c r="H229" s="77"/>
      <c r="I229" s="77"/>
      <c r="J229" s="1"/>
    </row>
    <row r="230" spans="1:10" s="18" customFormat="1" x14ac:dyDescent="0.25">
      <c r="A230" s="1"/>
      <c r="B230" s="1"/>
      <c r="C230" s="1"/>
      <c r="D230" s="13"/>
      <c r="E230" s="1"/>
      <c r="F230" s="1"/>
      <c r="G230" s="19"/>
      <c r="H230" s="77"/>
      <c r="I230" s="77"/>
      <c r="J230" s="1"/>
    </row>
    <row r="231" spans="1:10" s="18" customFormat="1" x14ac:dyDescent="0.25">
      <c r="A231" s="1"/>
      <c r="B231" s="1"/>
      <c r="C231" s="1"/>
      <c r="D231" s="13"/>
      <c r="E231" s="1"/>
      <c r="F231" s="1"/>
      <c r="G231" s="19"/>
      <c r="H231" s="77"/>
      <c r="I231" s="77"/>
      <c r="J231" s="1"/>
    </row>
    <row r="232" spans="1:10" s="18" customFormat="1" x14ac:dyDescent="0.25">
      <c r="A232" s="1"/>
      <c r="B232" s="1"/>
      <c r="C232" s="1"/>
      <c r="D232" s="13"/>
      <c r="E232" s="1"/>
      <c r="F232" s="1"/>
      <c r="G232" s="19"/>
      <c r="H232" s="77"/>
      <c r="I232" s="77"/>
      <c r="J232" s="1"/>
    </row>
    <row r="233" spans="1:10" s="18" customFormat="1" x14ac:dyDescent="0.25">
      <c r="A233" s="1"/>
      <c r="B233" s="1"/>
      <c r="C233" s="1"/>
      <c r="D233" s="13"/>
      <c r="E233" s="1"/>
      <c r="F233" s="1"/>
      <c r="G233" s="19"/>
      <c r="H233" s="77"/>
      <c r="I233" s="77"/>
      <c r="J233" s="1"/>
    </row>
    <row r="234" spans="1:10" s="18" customFormat="1" x14ac:dyDescent="0.25">
      <c r="A234" s="1"/>
      <c r="B234" s="1"/>
      <c r="C234" s="1"/>
      <c r="D234" s="13"/>
      <c r="E234" s="1"/>
      <c r="F234" s="1"/>
      <c r="G234" s="19"/>
      <c r="H234" s="77"/>
      <c r="I234" s="77"/>
      <c r="J234" s="1"/>
    </row>
    <row r="235" spans="1:10" s="18" customFormat="1" x14ac:dyDescent="0.25">
      <c r="A235" s="1"/>
      <c r="B235" s="1"/>
      <c r="C235" s="1"/>
      <c r="D235" s="13"/>
      <c r="E235" s="1"/>
      <c r="F235" s="1"/>
      <c r="G235" s="19"/>
      <c r="H235" s="77"/>
      <c r="I235" s="77"/>
      <c r="J235" s="1"/>
    </row>
    <row r="236" spans="1:10" s="18" customFormat="1" x14ac:dyDescent="0.25">
      <c r="A236" s="1"/>
      <c r="B236" s="1"/>
      <c r="C236" s="1"/>
      <c r="D236" s="13"/>
      <c r="E236" s="1"/>
      <c r="F236" s="1"/>
      <c r="G236" s="19"/>
      <c r="H236" s="77"/>
      <c r="I236" s="77"/>
      <c r="J236" s="1"/>
    </row>
    <row r="237" spans="1:10" s="18" customFormat="1" x14ac:dyDescent="0.25">
      <c r="A237" s="1"/>
      <c r="B237" s="1"/>
      <c r="C237" s="1"/>
      <c r="D237" s="13"/>
      <c r="E237" s="1"/>
      <c r="F237" s="1"/>
      <c r="G237" s="19"/>
      <c r="H237" s="77"/>
      <c r="I237" s="77"/>
      <c r="J237" s="1"/>
    </row>
    <row r="238" spans="1:10" s="18" customFormat="1" x14ac:dyDescent="0.25">
      <c r="A238" s="1"/>
      <c r="B238" s="1"/>
      <c r="C238" s="1"/>
      <c r="D238" s="13"/>
      <c r="E238" s="1"/>
      <c r="F238" s="1"/>
      <c r="G238" s="19"/>
      <c r="H238" s="77"/>
      <c r="I238" s="77"/>
      <c r="J238" s="1"/>
    </row>
    <row r="239" spans="1:10" s="18" customFormat="1" x14ac:dyDescent="0.25">
      <c r="A239" s="1"/>
      <c r="B239" s="1"/>
      <c r="C239" s="1"/>
      <c r="D239" s="13"/>
      <c r="E239" s="1"/>
      <c r="F239" s="1"/>
      <c r="G239" s="19"/>
      <c r="H239" s="77"/>
      <c r="I239" s="77"/>
      <c r="J239" s="1"/>
    </row>
    <row r="240" spans="1:10" s="18" customFormat="1" x14ac:dyDescent="0.25">
      <c r="A240" s="1"/>
      <c r="B240" s="1"/>
      <c r="C240" s="1"/>
      <c r="D240" s="13"/>
      <c r="E240" s="1"/>
      <c r="F240" s="1"/>
      <c r="G240" s="19"/>
      <c r="H240" s="77"/>
      <c r="I240" s="77"/>
      <c r="J240" s="1"/>
    </row>
    <row r="241" spans="1:10" s="18" customFormat="1" x14ac:dyDescent="0.25">
      <c r="A241" s="1"/>
      <c r="B241" s="1"/>
      <c r="C241" s="1"/>
      <c r="D241" s="13"/>
      <c r="E241" s="1"/>
      <c r="F241" s="1"/>
      <c r="G241" s="19"/>
      <c r="H241" s="77"/>
      <c r="I241" s="77"/>
      <c r="J241" s="1"/>
    </row>
    <row r="242" spans="1:10" s="18" customFormat="1" x14ac:dyDescent="0.25">
      <c r="A242" s="1"/>
      <c r="B242" s="1"/>
      <c r="C242" s="1"/>
      <c r="D242" s="13"/>
      <c r="E242" s="1"/>
      <c r="F242" s="1"/>
      <c r="G242" s="19"/>
      <c r="H242" s="77"/>
      <c r="I242" s="77"/>
      <c r="J242" s="1"/>
    </row>
    <row r="243" spans="1:10" s="18" customFormat="1" x14ac:dyDescent="0.25">
      <c r="A243" s="1"/>
      <c r="B243" s="1"/>
      <c r="C243" s="1"/>
      <c r="D243" s="13"/>
      <c r="E243" s="1"/>
      <c r="F243" s="1"/>
      <c r="G243" s="19"/>
      <c r="H243" s="77"/>
      <c r="I243" s="77"/>
      <c r="J243" s="1"/>
    </row>
    <row r="244" spans="1:10" s="18" customFormat="1" x14ac:dyDescent="0.25">
      <c r="A244" s="1"/>
      <c r="B244" s="1"/>
      <c r="C244" s="1"/>
      <c r="D244" s="13"/>
      <c r="E244" s="1"/>
      <c r="F244" s="1"/>
      <c r="G244" s="19"/>
      <c r="H244" s="77"/>
      <c r="I244" s="77"/>
      <c r="J244" s="1"/>
    </row>
    <row r="245" spans="1:10" s="18" customFormat="1" x14ac:dyDescent="0.25">
      <c r="A245" s="1"/>
      <c r="B245" s="1"/>
      <c r="C245" s="1"/>
      <c r="D245" s="13"/>
      <c r="E245" s="1"/>
      <c r="F245" s="1"/>
      <c r="G245" s="19"/>
      <c r="H245" s="77"/>
      <c r="I245" s="77"/>
      <c r="J245" s="1"/>
    </row>
    <row r="246" spans="1:10" s="18" customFormat="1" x14ac:dyDescent="0.25">
      <c r="A246" s="1"/>
      <c r="B246" s="1"/>
      <c r="C246" s="1"/>
      <c r="D246" s="13"/>
      <c r="E246" s="1"/>
      <c r="F246" s="1"/>
      <c r="G246" s="19"/>
      <c r="H246" s="77"/>
      <c r="I246" s="77"/>
      <c r="J246" s="1"/>
    </row>
    <row r="247" spans="1:10" s="18" customFormat="1" x14ac:dyDescent="0.25">
      <c r="A247" s="1"/>
      <c r="B247" s="1"/>
      <c r="C247" s="1"/>
      <c r="D247" s="13"/>
      <c r="E247" s="1"/>
      <c r="F247" s="1"/>
      <c r="G247" s="19"/>
      <c r="H247" s="77"/>
      <c r="I247" s="77"/>
      <c r="J247" s="1"/>
    </row>
    <row r="248" spans="1:10" s="18" customFormat="1" x14ac:dyDescent="0.25">
      <c r="A248" s="1"/>
      <c r="B248" s="1"/>
      <c r="C248" s="1"/>
      <c r="D248" s="13"/>
      <c r="E248" s="1"/>
      <c r="F248" s="1"/>
      <c r="G248" s="19"/>
      <c r="H248" s="77"/>
      <c r="I248" s="77"/>
      <c r="J248" s="1"/>
    </row>
    <row r="249" spans="1:10" s="18" customFormat="1" x14ac:dyDescent="0.25">
      <c r="A249" s="1"/>
      <c r="B249" s="1"/>
      <c r="C249" s="1"/>
      <c r="D249" s="13"/>
      <c r="E249" s="1"/>
      <c r="F249" s="1"/>
      <c r="G249" s="19"/>
      <c r="H249" s="77"/>
      <c r="I249" s="77"/>
      <c r="J249" s="1"/>
    </row>
    <row r="250" spans="1:10" s="18" customFormat="1" x14ac:dyDescent="0.25">
      <c r="A250" s="1"/>
      <c r="B250" s="1"/>
      <c r="C250" s="1"/>
      <c r="D250" s="13"/>
      <c r="E250" s="1"/>
      <c r="F250" s="1"/>
      <c r="G250" s="19"/>
      <c r="H250" s="77"/>
      <c r="I250" s="77"/>
      <c r="J250" s="1"/>
    </row>
    <row r="251" spans="1:10" s="18" customFormat="1" x14ac:dyDescent="0.25">
      <c r="A251" s="1"/>
      <c r="B251" s="1"/>
      <c r="C251" s="1"/>
      <c r="D251" s="13"/>
      <c r="E251" s="1"/>
      <c r="F251" s="1"/>
      <c r="G251" s="19"/>
      <c r="H251" s="77"/>
      <c r="I251" s="77"/>
      <c r="J251" s="1"/>
    </row>
    <row r="252" spans="1:10" s="18" customFormat="1" x14ac:dyDescent="0.25">
      <c r="A252" s="1"/>
      <c r="B252" s="1"/>
      <c r="C252" s="1"/>
      <c r="D252" s="13"/>
      <c r="E252" s="1"/>
      <c r="F252" s="1"/>
      <c r="G252" s="19"/>
      <c r="H252" s="77"/>
      <c r="I252" s="77"/>
      <c r="J252" s="1"/>
    </row>
    <row r="253" spans="1:10" s="18" customFormat="1" x14ac:dyDescent="0.25">
      <c r="A253" s="1"/>
      <c r="B253" s="1"/>
      <c r="C253" s="1"/>
      <c r="D253" s="13"/>
      <c r="E253" s="1"/>
      <c r="F253" s="1"/>
      <c r="G253" s="19"/>
      <c r="H253" s="77"/>
      <c r="I253" s="77"/>
      <c r="J253" s="1"/>
    </row>
    <row r="254" spans="1:10" s="18" customFormat="1" x14ac:dyDescent="0.25">
      <c r="A254" s="1"/>
      <c r="B254" s="1"/>
      <c r="C254" s="1"/>
      <c r="D254" s="13"/>
      <c r="E254" s="1"/>
      <c r="F254" s="1"/>
      <c r="G254" s="19"/>
      <c r="H254" s="77"/>
      <c r="I254" s="77"/>
      <c r="J254" s="1"/>
    </row>
    <row r="255" spans="1:10" s="18" customFormat="1" x14ac:dyDescent="0.25">
      <c r="A255" s="1"/>
      <c r="B255" s="1"/>
      <c r="C255" s="1"/>
      <c r="D255" s="13"/>
      <c r="E255" s="1"/>
      <c r="F255" s="1"/>
      <c r="G255" s="19"/>
      <c r="H255" s="77"/>
      <c r="I255" s="77"/>
      <c r="J255" s="1"/>
    </row>
    <row r="256" spans="1:10" s="18" customFormat="1" x14ac:dyDescent="0.25">
      <c r="A256" s="1"/>
      <c r="B256" s="1"/>
      <c r="C256" s="1"/>
      <c r="D256" s="13"/>
      <c r="E256" s="1"/>
      <c r="F256" s="1"/>
      <c r="G256" s="19"/>
      <c r="H256" s="77"/>
      <c r="I256" s="77"/>
      <c r="J256" s="1"/>
    </row>
    <row r="257" spans="1:10" s="18" customFormat="1" x14ac:dyDescent="0.25">
      <c r="A257" s="1"/>
      <c r="B257" s="1"/>
      <c r="C257" s="1"/>
      <c r="D257" s="13"/>
      <c r="E257" s="1"/>
      <c r="F257" s="1"/>
      <c r="G257" s="19"/>
      <c r="H257" s="77"/>
      <c r="I257" s="77"/>
      <c r="J257" s="1"/>
    </row>
    <row r="258" spans="1:10" s="18" customFormat="1" x14ac:dyDescent="0.25">
      <c r="A258" s="1"/>
      <c r="B258" s="1"/>
      <c r="C258" s="1"/>
      <c r="D258" s="13"/>
      <c r="E258" s="1"/>
      <c r="F258" s="1"/>
      <c r="G258" s="19"/>
      <c r="H258" s="77"/>
      <c r="I258" s="77"/>
      <c r="J258" s="1"/>
    </row>
    <row r="259" spans="1:10" s="18" customFormat="1" x14ac:dyDescent="0.25">
      <c r="A259" s="1"/>
      <c r="B259" s="1"/>
      <c r="C259" s="1"/>
      <c r="D259" s="13"/>
      <c r="E259" s="1"/>
      <c r="F259" s="1"/>
      <c r="G259" s="19"/>
      <c r="H259" s="77"/>
      <c r="I259" s="77"/>
      <c r="J259" s="1"/>
    </row>
    <row r="260" spans="1:10" s="18" customFormat="1" x14ac:dyDescent="0.25">
      <c r="A260" s="1"/>
      <c r="B260" s="1"/>
      <c r="C260" s="1"/>
      <c r="D260" s="13"/>
      <c r="E260" s="1"/>
      <c r="F260" s="1"/>
      <c r="G260" s="19"/>
      <c r="H260" s="77"/>
      <c r="I260" s="77"/>
      <c r="J260" s="1"/>
    </row>
    <row r="261" spans="1:10" s="18" customFormat="1" x14ac:dyDescent="0.25">
      <c r="A261" s="1"/>
      <c r="B261" s="1"/>
      <c r="C261" s="1"/>
      <c r="D261" s="13"/>
      <c r="E261" s="1"/>
      <c r="F261" s="1"/>
      <c r="G261" s="19"/>
      <c r="H261" s="77"/>
      <c r="I261" s="77"/>
      <c r="J261" s="1"/>
    </row>
    <row r="262" spans="1:10" s="18" customFormat="1" x14ac:dyDescent="0.25">
      <c r="A262" s="1"/>
      <c r="B262" s="1"/>
      <c r="C262" s="1"/>
      <c r="D262" s="13"/>
      <c r="E262" s="1"/>
      <c r="F262" s="1"/>
      <c r="G262" s="19"/>
      <c r="H262" s="77"/>
      <c r="I262" s="77"/>
      <c r="J262" s="1"/>
    </row>
    <row r="263" spans="1:10" s="18" customFormat="1" x14ac:dyDescent="0.25">
      <c r="A263" s="1"/>
      <c r="B263" s="1"/>
      <c r="C263" s="1"/>
      <c r="D263" s="13"/>
      <c r="E263" s="1"/>
      <c r="F263" s="1"/>
      <c r="G263" s="19"/>
      <c r="H263" s="77"/>
      <c r="I263" s="77"/>
      <c r="J263" s="1"/>
    </row>
    <row r="264" spans="1:10" s="18" customFormat="1" x14ac:dyDescent="0.25">
      <c r="A264" s="1"/>
      <c r="B264" s="1"/>
      <c r="C264" s="1"/>
      <c r="D264" s="13"/>
      <c r="E264" s="1"/>
      <c r="F264" s="1"/>
      <c r="G264" s="19"/>
      <c r="H264" s="77"/>
      <c r="I264" s="77"/>
      <c r="J264" s="1"/>
    </row>
    <row r="265" spans="1:10" s="18" customFormat="1" x14ac:dyDescent="0.25">
      <c r="A265" s="1"/>
      <c r="B265" s="1"/>
      <c r="C265" s="1"/>
      <c r="D265" s="13"/>
      <c r="E265" s="1"/>
      <c r="F265" s="1"/>
      <c r="G265" s="19"/>
      <c r="H265" s="77"/>
      <c r="I265" s="77"/>
      <c r="J265" s="1"/>
    </row>
    <row r="266" spans="1:10" s="18" customFormat="1" x14ac:dyDescent="0.25">
      <c r="A266" s="1"/>
      <c r="B266" s="1"/>
      <c r="C266" s="1"/>
      <c r="D266" s="13"/>
      <c r="E266" s="1"/>
      <c r="F266" s="1"/>
      <c r="G266" s="19"/>
      <c r="H266" s="77"/>
      <c r="I266" s="77"/>
      <c r="J266" s="1"/>
    </row>
    <row r="267" spans="1:10" s="18" customFormat="1" x14ac:dyDescent="0.25">
      <c r="A267" s="1"/>
      <c r="B267" s="1"/>
      <c r="C267" s="1"/>
      <c r="D267" s="13"/>
      <c r="E267" s="1"/>
      <c r="F267" s="1"/>
      <c r="G267" s="19"/>
      <c r="H267" s="77"/>
      <c r="I267" s="77"/>
      <c r="J267" s="1"/>
    </row>
    <row r="268" spans="1:10" s="18" customFormat="1" x14ac:dyDescent="0.25">
      <c r="A268" s="1"/>
      <c r="B268" s="1"/>
      <c r="C268" s="1"/>
      <c r="D268" s="13"/>
      <c r="E268" s="1"/>
      <c r="F268" s="1"/>
      <c r="G268" s="19"/>
      <c r="H268" s="77"/>
      <c r="I268" s="77"/>
      <c r="J268" s="1"/>
    </row>
    <row r="269" spans="1:10" s="18" customFormat="1" x14ac:dyDescent="0.25">
      <c r="A269" s="1"/>
      <c r="B269" s="1"/>
      <c r="C269" s="1"/>
      <c r="D269" s="13"/>
      <c r="E269" s="1"/>
      <c r="F269" s="1"/>
      <c r="G269" s="19"/>
      <c r="H269" s="77"/>
      <c r="I269" s="77"/>
      <c r="J269" s="1"/>
    </row>
    <row r="270" spans="1:10" s="18" customFormat="1" x14ac:dyDescent="0.25">
      <c r="A270" s="1"/>
      <c r="B270" s="1"/>
      <c r="C270" s="1"/>
      <c r="D270" s="13"/>
      <c r="E270" s="1"/>
      <c r="F270" s="1"/>
      <c r="G270" s="19"/>
      <c r="H270" s="77"/>
      <c r="I270" s="77"/>
      <c r="J270" s="1"/>
    </row>
    <row r="271" spans="1:10" s="18" customFormat="1" x14ac:dyDescent="0.25">
      <c r="A271" s="1"/>
      <c r="B271" s="1"/>
      <c r="C271" s="1"/>
      <c r="D271" s="13"/>
      <c r="E271" s="1"/>
      <c r="F271" s="1"/>
      <c r="G271" s="19"/>
      <c r="H271" s="77"/>
      <c r="I271" s="77"/>
      <c r="J271" s="1"/>
    </row>
    <row r="272" spans="1:10" s="18" customFormat="1" x14ac:dyDescent="0.25">
      <c r="A272" s="1"/>
      <c r="B272" s="1"/>
      <c r="C272" s="1"/>
      <c r="D272" s="13"/>
      <c r="E272" s="1"/>
      <c r="F272" s="1"/>
      <c r="G272" s="19"/>
      <c r="H272" s="77"/>
      <c r="I272" s="77"/>
      <c r="J272" s="1"/>
    </row>
    <row r="273" spans="1:10" s="18" customFormat="1" x14ac:dyDescent="0.25">
      <c r="A273" s="1"/>
      <c r="B273" s="1"/>
      <c r="C273" s="1"/>
      <c r="D273" s="13"/>
      <c r="E273" s="1"/>
      <c r="F273" s="1"/>
      <c r="G273" s="19"/>
      <c r="H273" s="77"/>
      <c r="I273" s="77"/>
      <c r="J273" s="1"/>
    </row>
  </sheetData>
  <phoneticPr fontId="8" type="noConversion"/>
  <pageMargins left="0.7" right="0.7" top="0.75" bottom="0.75" header="0.3" footer="0.3"/>
  <pageSetup orientation="portrait" r:id="rId1"/>
  <tableParts count="1">
    <tablePart r:id="rId2"/>
  </tableParts>
</worksheet>
</file>

<file path=xl/worksheets/sheet1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1000-000000000000}">
  <sheetPr codeName="Hoja19">
    <tabColor rgb="FF00B0F0"/>
  </sheetPr>
  <dimension ref="A1:Q18"/>
  <sheetViews>
    <sheetView showGridLines="0" topLeftCell="F1" workbookViewId="0">
      <selection activeCell="O4" sqref="O4"/>
    </sheetView>
  </sheetViews>
  <sheetFormatPr baseColWidth="10" defaultColWidth="11.42578125" defaultRowHeight="15" x14ac:dyDescent="0.25"/>
  <cols>
    <col min="1" max="1" width="11.42578125" style="1"/>
    <col min="2" max="2" width="16.140625" style="1" customWidth="1"/>
    <col min="3" max="4" width="18.5703125" style="1" customWidth="1"/>
    <col min="5" max="5" width="61.42578125" style="1" bestFit="1" customWidth="1"/>
    <col min="6" max="6" width="20.28515625" style="1" customWidth="1"/>
    <col min="7" max="7" width="11.42578125" style="1" customWidth="1"/>
    <col min="8" max="8" width="12.85546875" style="1" customWidth="1"/>
    <col min="9" max="9" width="20.85546875" style="19" customWidth="1"/>
    <col min="10" max="11" width="21.5703125" style="19" hidden="1" customWidth="1"/>
    <col min="12" max="12" width="19" style="1" customWidth="1"/>
    <col min="13" max="13" width="17.5703125" style="1" bestFit="1" customWidth="1"/>
    <col min="14" max="14" width="15.7109375" style="1" bestFit="1" customWidth="1"/>
    <col min="15" max="19" width="11.42578125" style="1"/>
    <col min="20" max="21" width="12" style="1" bestFit="1" customWidth="1"/>
    <col min="22" max="16384" width="11.42578125" style="1"/>
  </cols>
  <sheetData>
    <row r="1" spans="1:17" s="18" customFormat="1" ht="45" x14ac:dyDescent="0.25">
      <c r="A1" s="17" t="s">
        <v>7731</v>
      </c>
      <c r="B1" s="17" t="s">
        <v>7732</v>
      </c>
      <c r="C1" s="17" t="s">
        <v>7710</v>
      </c>
      <c r="D1" s="17" t="s">
        <v>8762</v>
      </c>
      <c r="E1" s="17" t="s">
        <v>8763</v>
      </c>
      <c r="F1" s="17" t="s">
        <v>8679</v>
      </c>
      <c r="G1" s="17" t="s">
        <v>8680</v>
      </c>
      <c r="H1" s="17" t="s">
        <v>8568</v>
      </c>
      <c r="I1" s="17" t="s">
        <v>8567</v>
      </c>
      <c r="J1" s="17" t="s">
        <v>7711</v>
      </c>
      <c r="K1" s="17" t="s">
        <v>7712</v>
      </c>
      <c r="L1" s="17" t="s">
        <v>7713</v>
      </c>
      <c r="M1" s="17" t="s">
        <v>7714</v>
      </c>
      <c r="N1" s="17" t="s">
        <v>7715</v>
      </c>
      <c r="O1" s="17" t="s">
        <v>8569</v>
      </c>
      <c r="P1" s="17" t="s">
        <v>7733</v>
      </c>
      <c r="Q1" s="17" t="s">
        <v>7734</v>
      </c>
    </row>
    <row r="2" spans="1:17" s="18" customFormat="1" x14ac:dyDescent="0.25">
      <c r="A2" t="s">
        <v>8324</v>
      </c>
      <c r="B2"/>
      <c r="C2" t="s">
        <v>303</v>
      </c>
      <c r="D2"/>
      <c r="E2"/>
      <c r="F2">
        <f>VLOOKUP(Tabla69[[#This Row],[Columna5]],'[2]LIBRO '!$A$1:$B$1007,2,FALSE)</f>
        <v>1103026829</v>
      </c>
      <c r="G2" t="str">
        <f>VLOOKUP(Tabla69[[#This Row],[NIT Agente]],Tabla4[#All],2,FALSE)</f>
        <v>FARMACEUTICVOS EQUIVALENTES,</v>
      </c>
      <c r="H2" s="1">
        <f>VLOOKUP(Tabla69[[#This Row],[Columna1]],'[2]LIBRO '!$A$1:$B$902,2,FALSE)</f>
        <v>1103026829</v>
      </c>
      <c r="I2" t="str">
        <f>VLOOKUP(Tabla69[[#This Row],[NIT Agente]],Tabla4[#All],2,FALSE)</f>
        <v>FARMACEUTICVOS EQUIVALENTES,</v>
      </c>
      <c r="J2" s="13"/>
      <c r="K2" s="1"/>
      <c r="L2" s="2"/>
      <c r="M2" s="2">
        <v>209.89570000000001</v>
      </c>
      <c r="N2"/>
    </row>
    <row r="3" spans="1:17" s="18" customFormat="1" x14ac:dyDescent="0.25">
      <c r="A3" t="s">
        <v>8324</v>
      </c>
      <c r="B3"/>
      <c r="C3" t="s">
        <v>610</v>
      </c>
      <c r="D3"/>
      <c r="E3"/>
      <c r="F3">
        <f>VLOOKUP(Tabla69[[#This Row],[Columna5]],'[2]LIBRO '!$A$1:$B$1007,2,FALSE)</f>
        <v>1103029973</v>
      </c>
      <c r="G3" t="str">
        <f>VLOOKUP(Tabla69[[#This Row],[NIT Agente]],Tabla4[#All],2,FALSE)</f>
        <v>COFARSAL DE R.L</v>
      </c>
      <c r="H3" s="1">
        <f>VLOOKUP(Tabla69[[#This Row],[Columna1]],'[2]LIBRO '!$A$1:$B$902,2,FALSE)</f>
        <v>1103029973</v>
      </c>
      <c r="I3" t="str">
        <f>VLOOKUP(Tabla69[[#This Row],[NIT Agente]],Tabla4[#All],2,FALSE)</f>
        <v>COFARSAL DE R.L</v>
      </c>
      <c r="J3" s="13"/>
      <c r="K3" s="1"/>
      <c r="L3" s="2"/>
      <c r="M3" s="2">
        <v>112.4357</v>
      </c>
      <c r="N3"/>
    </row>
    <row r="4" spans="1:17" s="18" customFormat="1" x14ac:dyDescent="0.25">
      <c r="A4"/>
      <c r="B4"/>
      <c r="C4"/>
      <c r="D4"/>
      <c r="E4"/>
      <c r="F4"/>
      <c r="G4"/>
      <c r="H4" s="1"/>
      <c r="I4"/>
      <c r="J4" s="13"/>
      <c r="K4" s="1"/>
      <c r="L4" s="34"/>
      <c r="M4" s="34"/>
      <c r="N4" s="72"/>
      <c r="O4" s="2"/>
      <c r="P4" s="72"/>
    </row>
    <row r="5" spans="1:17" s="18" customFormat="1" x14ac:dyDescent="0.25">
      <c r="A5" t="s">
        <v>7716</v>
      </c>
      <c r="B5"/>
      <c r="C5"/>
      <c r="D5"/>
      <c r="E5"/>
      <c r="F5"/>
      <c r="G5"/>
      <c r="H5" s="1"/>
      <c r="I5"/>
      <c r="J5"/>
      <c r="K5" s="15">
        <f>SUBTOTAL(109,Tabla69[Tipo de documento])</f>
        <v>0</v>
      </c>
      <c r="L5" s="15">
        <f>SUBTOTAL(109,Tabla69[Serie])</f>
        <v>0</v>
      </c>
      <c r="M5" s="15">
        <f>SUBTOTAL(109,Tabla69[Número de documento])</f>
        <v>322.33140000000003</v>
      </c>
      <c r="N5" s="35">
        <f>SUBTOTAL(109,Tabla69[Monto sujeto])</f>
        <v>0</v>
      </c>
      <c r="O5" s="35"/>
      <c r="P5" s="36">
        <f>SUBTOTAL(109,Tabla69[Monto Retención 1%])</f>
        <v>0</v>
      </c>
      <c r="Q5"/>
    </row>
    <row r="6" spans="1:17" s="18" customFormat="1" x14ac:dyDescent="0.25">
      <c r="A6" s="1"/>
      <c r="B6" s="1"/>
      <c r="C6" s="1"/>
      <c r="D6" s="1"/>
      <c r="E6" s="1"/>
      <c r="F6" s="1"/>
      <c r="G6" s="1"/>
      <c r="H6" s="1"/>
      <c r="I6" s="19"/>
      <c r="J6" s="19"/>
      <c r="K6" s="19"/>
      <c r="L6" s="1"/>
      <c r="M6"/>
    </row>
    <row r="7" spans="1:17" s="18" customFormat="1" x14ac:dyDescent="0.25">
      <c r="A7" s="1"/>
      <c r="B7" s="1"/>
      <c r="C7" s="1"/>
      <c r="D7" s="1"/>
      <c r="E7" s="1"/>
      <c r="F7" s="1"/>
      <c r="G7" s="1"/>
      <c r="H7" s="1"/>
      <c r="I7" s="19"/>
      <c r="J7" s="19"/>
      <c r="K7" s="19"/>
      <c r="L7" s="1"/>
      <c r="M7"/>
    </row>
    <row r="8" spans="1:17" x14ac:dyDescent="0.25">
      <c r="M8"/>
    </row>
    <row r="9" spans="1:17" x14ac:dyDescent="0.25">
      <c r="M9"/>
    </row>
    <row r="10" spans="1:17" x14ac:dyDescent="0.25">
      <c r="M10"/>
    </row>
    <row r="11" spans="1:17" x14ac:dyDescent="0.25">
      <c r="M11"/>
    </row>
    <row r="12" spans="1:17" x14ac:dyDescent="0.25">
      <c r="M12"/>
    </row>
    <row r="13" spans="1:17" x14ac:dyDescent="0.25">
      <c r="M13"/>
    </row>
    <row r="14" spans="1:17" x14ac:dyDescent="0.25">
      <c r="M14"/>
    </row>
    <row r="15" spans="1:17" x14ac:dyDescent="0.25">
      <c r="M15"/>
    </row>
    <row r="16" spans="1:17" x14ac:dyDescent="0.25">
      <c r="M16"/>
    </row>
    <row r="17" spans="13:13" x14ac:dyDescent="0.25">
      <c r="M17"/>
    </row>
    <row r="18" spans="13:13" x14ac:dyDescent="0.25">
      <c r="M18"/>
    </row>
  </sheetData>
  <pageMargins left="0.7" right="0.7" top="0.75" bottom="0.75" header="0.3" footer="0.3"/>
  <pageSetup orientation="portrait" r:id="rId1"/>
  <tableParts count="1">
    <tablePart r:id="rId2"/>
  </tableParts>
</worksheet>
</file>

<file path=xl/worksheets/sheet1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1100-000000000000}">
  <sheetPr codeName="Hoja6">
    <tabColor rgb="FF00B0F0"/>
  </sheetPr>
  <dimension ref="A1:F4788"/>
  <sheetViews>
    <sheetView topLeftCell="A4752" workbookViewId="0">
      <selection activeCell="B4789" sqref="B4789"/>
    </sheetView>
  </sheetViews>
  <sheetFormatPr baseColWidth="10" defaultColWidth="11.42578125" defaultRowHeight="15" x14ac:dyDescent="0.25"/>
  <cols>
    <col min="1" max="1" width="15" bestFit="1" customWidth="1"/>
    <col min="2" max="2" width="48" bestFit="1" customWidth="1"/>
    <col min="4" max="4" width="17.28515625" bestFit="1" customWidth="1"/>
  </cols>
  <sheetData>
    <row r="1" spans="1:6" x14ac:dyDescent="0.25">
      <c r="A1" s="1" t="s">
        <v>54</v>
      </c>
      <c r="B1" t="s">
        <v>53</v>
      </c>
    </row>
    <row r="2" spans="1:6" x14ac:dyDescent="0.25">
      <c r="A2" s="29" t="s">
        <v>78</v>
      </c>
      <c r="B2" t="s">
        <v>79</v>
      </c>
      <c r="C2" s="1"/>
      <c r="D2" s="1"/>
      <c r="E2" s="1"/>
      <c r="F2" s="1"/>
    </row>
    <row r="3" spans="1:6" x14ac:dyDescent="0.25">
      <c r="A3" s="1" t="s">
        <v>80</v>
      </c>
      <c r="B3" t="s">
        <v>81</v>
      </c>
      <c r="C3" s="1"/>
      <c r="D3" s="1"/>
      <c r="E3" s="1"/>
      <c r="F3" s="1"/>
    </row>
    <row r="4" spans="1:6" x14ac:dyDescent="0.25">
      <c r="A4" s="1" t="s">
        <v>82</v>
      </c>
      <c r="B4" t="s">
        <v>83</v>
      </c>
      <c r="C4" s="1"/>
      <c r="D4" s="1"/>
      <c r="E4" s="1"/>
      <c r="F4" s="1"/>
    </row>
    <row r="5" spans="1:6" x14ac:dyDescent="0.25">
      <c r="A5" s="1" t="s">
        <v>84</v>
      </c>
      <c r="B5" t="s">
        <v>85</v>
      </c>
      <c r="C5" s="1"/>
      <c r="D5" s="1"/>
      <c r="E5" s="1"/>
      <c r="F5" s="1"/>
    </row>
    <row r="6" spans="1:6" x14ac:dyDescent="0.25">
      <c r="A6" s="1" t="s">
        <v>86</v>
      </c>
      <c r="B6" t="s">
        <v>87</v>
      </c>
      <c r="C6" s="1"/>
      <c r="D6" s="1"/>
      <c r="E6" s="1"/>
      <c r="F6" s="1"/>
    </row>
    <row r="7" spans="1:6" x14ac:dyDescent="0.25">
      <c r="A7" s="1" t="s">
        <v>88</v>
      </c>
      <c r="B7" t="s">
        <v>89</v>
      </c>
      <c r="C7" s="1"/>
      <c r="D7" s="1"/>
      <c r="E7" s="1"/>
      <c r="F7" s="1"/>
    </row>
    <row r="8" spans="1:6" x14ac:dyDescent="0.25">
      <c r="A8" s="1" t="s">
        <v>90</v>
      </c>
      <c r="B8" t="s">
        <v>91</v>
      </c>
      <c r="C8" s="1"/>
      <c r="D8" s="1"/>
      <c r="E8" s="1"/>
      <c r="F8" s="1"/>
    </row>
    <row r="9" spans="1:6" x14ac:dyDescent="0.25">
      <c r="A9" s="1" t="s">
        <v>92</v>
      </c>
      <c r="B9" t="s">
        <v>93</v>
      </c>
      <c r="C9" s="1"/>
      <c r="D9" s="1"/>
      <c r="E9" s="1"/>
      <c r="F9" s="1"/>
    </row>
    <row r="10" spans="1:6" x14ac:dyDescent="0.25">
      <c r="A10" s="1" t="s">
        <v>94</v>
      </c>
      <c r="B10" t="s">
        <v>95</v>
      </c>
      <c r="C10" s="1"/>
      <c r="D10" s="1"/>
      <c r="E10" s="1"/>
      <c r="F10" s="1"/>
    </row>
    <row r="11" spans="1:6" x14ac:dyDescent="0.25">
      <c r="A11" s="1" t="s">
        <v>96</v>
      </c>
      <c r="B11" t="s">
        <v>97</v>
      </c>
      <c r="C11" s="1"/>
      <c r="D11" s="1"/>
      <c r="E11" s="1"/>
      <c r="F11" s="1"/>
    </row>
    <row r="12" spans="1:6" x14ac:dyDescent="0.25">
      <c r="A12" s="1" t="s">
        <v>98</v>
      </c>
      <c r="B12" t="s">
        <v>99</v>
      </c>
    </row>
    <row r="13" spans="1:6" x14ac:dyDescent="0.25">
      <c r="A13" s="1" t="s">
        <v>100</v>
      </c>
      <c r="B13" t="s">
        <v>101</v>
      </c>
    </row>
    <row r="14" spans="1:6" x14ac:dyDescent="0.25">
      <c r="A14" s="1" t="s">
        <v>102</v>
      </c>
      <c r="B14" t="s">
        <v>103</v>
      </c>
    </row>
    <row r="15" spans="1:6" x14ac:dyDescent="0.25">
      <c r="A15" s="1" t="s">
        <v>8153</v>
      </c>
      <c r="B15" t="s">
        <v>104</v>
      </c>
    </row>
    <row r="16" spans="1:6" x14ac:dyDescent="0.25">
      <c r="A16" s="1" t="s">
        <v>105</v>
      </c>
      <c r="B16" t="s">
        <v>106</v>
      </c>
    </row>
    <row r="17" spans="1:2" x14ac:dyDescent="0.25">
      <c r="A17" s="1" t="s">
        <v>107</v>
      </c>
      <c r="B17" t="s">
        <v>108</v>
      </c>
    </row>
    <row r="18" spans="1:2" x14ac:dyDescent="0.25">
      <c r="A18" s="1" t="s">
        <v>109</v>
      </c>
      <c r="B18" t="s">
        <v>110</v>
      </c>
    </row>
    <row r="19" spans="1:2" x14ac:dyDescent="0.25">
      <c r="A19" s="1" t="s">
        <v>111</v>
      </c>
      <c r="B19" t="s">
        <v>112</v>
      </c>
    </row>
    <row r="20" spans="1:2" x14ac:dyDescent="0.25">
      <c r="A20" s="1" t="s">
        <v>113</v>
      </c>
      <c r="B20" t="s">
        <v>114</v>
      </c>
    </row>
    <row r="21" spans="1:2" x14ac:dyDescent="0.25">
      <c r="A21" s="1" t="s">
        <v>115</v>
      </c>
      <c r="B21" t="s">
        <v>116</v>
      </c>
    </row>
    <row r="22" spans="1:2" x14ac:dyDescent="0.25">
      <c r="A22" s="1" t="s">
        <v>117</v>
      </c>
      <c r="B22" t="s">
        <v>118</v>
      </c>
    </row>
    <row r="23" spans="1:2" x14ac:dyDescent="0.25">
      <c r="A23" s="1" t="s">
        <v>119</v>
      </c>
      <c r="B23" t="s">
        <v>120</v>
      </c>
    </row>
    <row r="24" spans="1:2" x14ac:dyDescent="0.25">
      <c r="A24" s="1" t="s">
        <v>121</v>
      </c>
      <c r="B24" t="s">
        <v>122</v>
      </c>
    </row>
    <row r="25" spans="1:2" x14ac:dyDescent="0.25">
      <c r="A25" s="1" t="s">
        <v>123</v>
      </c>
      <c r="B25" t="s">
        <v>124</v>
      </c>
    </row>
    <row r="26" spans="1:2" x14ac:dyDescent="0.25">
      <c r="A26" s="1" t="s">
        <v>125</v>
      </c>
      <c r="B26" t="s">
        <v>126</v>
      </c>
    </row>
    <row r="27" spans="1:2" x14ac:dyDescent="0.25">
      <c r="A27" s="1" t="s">
        <v>127</v>
      </c>
      <c r="B27" t="s">
        <v>128</v>
      </c>
    </row>
    <row r="28" spans="1:2" x14ac:dyDescent="0.25">
      <c r="A28" s="1" t="s">
        <v>129</v>
      </c>
      <c r="B28" t="s">
        <v>130</v>
      </c>
    </row>
    <row r="29" spans="1:2" x14ac:dyDescent="0.25">
      <c r="A29" s="1" t="s">
        <v>131</v>
      </c>
      <c r="B29" t="s">
        <v>132</v>
      </c>
    </row>
    <row r="30" spans="1:2" x14ac:dyDescent="0.25">
      <c r="A30" s="1" t="s">
        <v>133</v>
      </c>
      <c r="B30" t="s">
        <v>134</v>
      </c>
    </row>
    <row r="31" spans="1:2" x14ac:dyDescent="0.25">
      <c r="A31" s="1" t="s">
        <v>135</v>
      </c>
      <c r="B31" t="s">
        <v>136</v>
      </c>
    </row>
    <row r="32" spans="1:2" x14ac:dyDescent="0.25">
      <c r="A32" s="1" t="s">
        <v>137</v>
      </c>
      <c r="B32" t="s">
        <v>138</v>
      </c>
    </row>
    <row r="33" spans="1:2" x14ac:dyDescent="0.25">
      <c r="A33" s="1" t="s">
        <v>139</v>
      </c>
      <c r="B33" t="s">
        <v>140</v>
      </c>
    </row>
    <row r="34" spans="1:2" x14ac:dyDescent="0.25">
      <c r="A34" s="1" t="s">
        <v>141</v>
      </c>
      <c r="B34" t="s">
        <v>142</v>
      </c>
    </row>
    <row r="35" spans="1:2" x14ac:dyDescent="0.25">
      <c r="A35" s="1" t="s">
        <v>143</v>
      </c>
      <c r="B35" t="s">
        <v>144</v>
      </c>
    </row>
    <row r="36" spans="1:2" x14ac:dyDescent="0.25">
      <c r="A36" s="1" t="s">
        <v>145</v>
      </c>
      <c r="B36" t="s">
        <v>146</v>
      </c>
    </row>
    <row r="37" spans="1:2" x14ac:dyDescent="0.25">
      <c r="A37" s="1" t="s">
        <v>147</v>
      </c>
      <c r="B37" t="s">
        <v>148</v>
      </c>
    </row>
    <row r="38" spans="1:2" x14ac:dyDescent="0.25">
      <c r="A38" s="1" t="s">
        <v>149</v>
      </c>
      <c r="B38" t="s">
        <v>150</v>
      </c>
    </row>
    <row r="39" spans="1:2" x14ac:dyDescent="0.25">
      <c r="A39" s="1" t="s">
        <v>151</v>
      </c>
      <c r="B39" t="s">
        <v>152</v>
      </c>
    </row>
    <row r="40" spans="1:2" x14ac:dyDescent="0.25">
      <c r="A40" s="1" t="s">
        <v>153</v>
      </c>
      <c r="B40" t="s">
        <v>154</v>
      </c>
    </row>
    <row r="41" spans="1:2" x14ac:dyDescent="0.25">
      <c r="A41" s="1" t="s">
        <v>52</v>
      </c>
      <c r="B41" t="s">
        <v>155</v>
      </c>
    </row>
    <row r="42" spans="1:2" x14ac:dyDescent="0.25">
      <c r="A42" s="1" t="s">
        <v>156</v>
      </c>
      <c r="B42" t="s">
        <v>157</v>
      </c>
    </row>
    <row r="43" spans="1:2" x14ac:dyDescent="0.25">
      <c r="A43" s="1" t="s">
        <v>158</v>
      </c>
      <c r="B43" t="s">
        <v>159</v>
      </c>
    </row>
    <row r="44" spans="1:2" x14ac:dyDescent="0.25">
      <c r="A44" s="1" t="s">
        <v>160</v>
      </c>
      <c r="B44" t="s">
        <v>161</v>
      </c>
    </row>
    <row r="45" spans="1:2" x14ac:dyDescent="0.25">
      <c r="A45" s="1" t="s">
        <v>162</v>
      </c>
      <c r="B45" t="s">
        <v>163</v>
      </c>
    </row>
    <row r="46" spans="1:2" x14ac:dyDescent="0.25">
      <c r="A46" s="1" t="s">
        <v>164</v>
      </c>
      <c r="B46" t="s">
        <v>165</v>
      </c>
    </row>
    <row r="47" spans="1:2" x14ac:dyDescent="0.25">
      <c r="A47" s="1" t="s">
        <v>166</v>
      </c>
      <c r="B47" t="s">
        <v>167</v>
      </c>
    </row>
    <row r="48" spans="1:2" x14ac:dyDescent="0.25">
      <c r="A48" s="1" t="s">
        <v>168</v>
      </c>
      <c r="B48" s="1" t="s">
        <v>169</v>
      </c>
    </row>
    <row r="49" spans="1:2" x14ac:dyDescent="0.25">
      <c r="A49" s="1" t="s">
        <v>170</v>
      </c>
      <c r="B49" t="s">
        <v>171</v>
      </c>
    </row>
    <row r="50" spans="1:2" x14ac:dyDescent="0.25">
      <c r="A50" s="1" t="s">
        <v>8280</v>
      </c>
      <c r="B50" t="s">
        <v>172</v>
      </c>
    </row>
    <row r="51" spans="1:2" x14ac:dyDescent="0.25">
      <c r="A51" s="1" t="s">
        <v>173</v>
      </c>
      <c r="B51" t="s">
        <v>174</v>
      </c>
    </row>
    <row r="52" spans="1:2" x14ac:dyDescent="0.25">
      <c r="A52" s="1" t="s">
        <v>175</v>
      </c>
      <c r="B52" t="s">
        <v>176</v>
      </c>
    </row>
    <row r="53" spans="1:2" x14ac:dyDescent="0.25">
      <c r="A53" s="1" t="s">
        <v>177</v>
      </c>
      <c r="B53" t="s">
        <v>178</v>
      </c>
    </row>
    <row r="54" spans="1:2" x14ac:dyDescent="0.25">
      <c r="A54" s="1" t="s">
        <v>179</v>
      </c>
      <c r="B54" t="s">
        <v>180</v>
      </c>
    </row>
    <row r="55" spans="1:2" x14ac:dyDescent="0.25">
      <c r="A55" s="1" t="s">
        <v>181</v>
      </c>
      <c r="B55" t="s">
        <v>182</v>
      </c>
    </row>
    <row r="56" spans="1:2" x14ac:dyDescent="0.25">
      <c r="A56" s="1" t="s">
        <v>183</v>
      </c>
      <c r="B56" t="s">
        <v>184</v>
      </c>
    </row>
    <row r="57" spans="1:2" x14ac:dyDescent="0.25">
      <c r="A57" s="1" t="s">
        <v>185</v>
      </c>
      <c r="B57" t="s">
        <v>186</v>
      </c>
    </row>
    <row r="58" spans="1:2" x14ac:dyDescent="0.25">
      <c r="A58" s="1" t="s">
        <v>187</v>
      </c>
      <c r="B58" t="s">
        <v>188</v>
      </c>
    </row>
    <row r="59" spans="1:2" x14ac:dyDescent="0.25">
      <c r="A59" s="1" t="s">
        <v>189</v>
      </c>
      <c r="B59" t="s">
        <v>190</v>
      </c>
    </row>
    <row r="60" spans="1:2" x14ac:dyDescent="0.25">
      <c r="A60" s="1" t="s">
        <v>191</v>
      </c>
      <c r="B60" t="s">
        <v>192</v>
      </c>
    </row>
    <row r="61" spans="1:2" x14ac:dyDescent="0.25">
      <c r="A61" s="1" t="s">
        <v>193</v>
      </c>
      <c r="B61" t="s">
        <v>194</v>
      </c>
    </row>
    <row r="62" spans="1:2" x14ac:dyDescent="0.25">
      <c r="A62" s="1" t="s">
        <v>195</v>
      </c>
      <c r="B62" t="s">
        <v>196</v>
      </c>
    </row>
    <row r="63" spans="1:2" x14ac:dyDescent="0.25">
      <c r="A63" s="1" t="s">
        <v>197</v>
      </c>
      <c r="B63" t="s">
        <v>198</v>
      </c>
    </row>
    <row r="64" spans="1:2" x14ac:dyDescent="0.25">
      <c r="A64" s="1" t="s">
        <v>199</v>
      </c>
      <c r="B64" t="s">
        <v>200</v>
      </c>
    </row>
    <row r="65" spans="1:2" x14ac:dyDescent="0.25">
      <c r="A65" s="1" t="s">
        <v>201</v>
      </c>
      <c r="B65" t="s">
        <v>202</v>
      </c>
    </row>
    <row r="66" spans="1:2" x14ac:dyDescent="0.25">
      <c r="A66" s="1" t="s">
        <v>203</v>
      </c>
      <c r="B66" t="s">
        <v>204</v>
      </c>
    </row>
    <row r="67" spans="1:2" x14ac:dyDescent="0.25">
      <c r="A67" s="1" t="s">
        <v>205</v>
      </c>
      <c r="B67" t="s">
        <v>206</v>
      </c>
    </row>
    <row r="68" spans="1:2" x14ac:dyDescent="0.25">
      <c r="A68" s="1" t="s">
        <v>207</v>
      </c>
      <c r="B68" t="s">
        <v>208</v>
      </c>
    </row>
    <row r="69" spans="1:2" x14ac:dyDescent="0.25">
      <c r="A69" s="1" t="s">
        <v>209</v>
      </c>
      <c r="B69" t="s">
        <v>210</v>
      </c>
    </row>
    <row r="70" spans="1:2" x14ac:dyDescent="0.25">
      <c r="A70" s="1" t="s">
        <v>211</v>
      </c>
      <c r="B70" t="s">
        <v>212</v>
      </c>
    </row>
    <row r="71" spans="1:2" x14ac:dyDescent="0.25">
      <c r="A71" s="1" t="s">
        <v>213</v>
      </c>
      <c r="B71" t="s">
        <v>214</v>
      </c>
    </row>
    <row r="72" spans="1:2" x14ac:dyDescent="0.25">
      <c r="A72" s="1" t="s">
        <v>215</v>
      </c>
      <c r="B72" t="s">
        <v>216</v>
      </c>
    </row>
    <row r="73" spans="1:2" x14ac:dyDescent="0.25">
      <c r="A73" s="1" t="s">
        <v>217</v>
      </c>
      <c r="B73" t="s">
        <v>218</v>
      </c>
    </row>
    <row r="74" spans="1:2" x14ac:dyDescent="0.25">
      <c r="A74" s="1" t="s">
        <v>219</v>
      </c>
      <c r="B74" t="s">
        <v>220</v>
      </c>
    </row>
    <row r="75" spans="1:2" x14ac:dyDescent="0.25">
      <c r="A75" s="1" t="s">
        <v>221</v>
      </c>
      <c r="B75" t="s">
        <v>222</v>
      </c>
    </row>
    <row r="76" spans="1:2" x14ac:dyDescent="0.25">
      <c r="A76" s="1" t="s">
        <v>223</v>
      </c>
      <c r="B76" t="s">
        <v>224</v>
      </c>
    </row>
    <row r="77" spans="1:2" x14ac:dyDescent="0.25">
      <c r="A77" s="1" t="s">
        <v>225</v>
      </c>
      <c r="B77" t="s">
        <v>226</v>
      </c>
    </row>
    <row r="78" spans="1:2" x14ac:dyDescent="0.25">
      <c r="A78" s="1" t="s">
        <v>227</v>
      </c>
      <c r="B78" t="s">
        <v>228</v>
      </c>
    </row>
    <row r="79" spans="1:2" x14ac:dyDescent="0.25">
      <c r="A79" s="1" t="s">
        <v>229</v>
      </c>
      <c r="B79" t="s">
        <v>230</v>
      </c>
    </row>
    <row r="80" spans="1:2" x14ac:dyDescent="0.25">
      <c r="A80" s="1" t="s">
        <v>231</v>
      </c>
      <c r="B80" t="s">
        <v>232</v>
      </c>
    </row>
    <row r="81" spans="1:2" x14ac:dyDescent="0.25">
      <c r="A81" s="1" t="s">
        <v>233</v>
      </c>
      <c r="B81" t="s">
        <v>234</v>
      </c>
    </row>
    <row r="82" spans="1:2" x14ac:dyDescent="0.25">
      <c r="A82" s="1" t="s">
        <v>235</v>
      </c>
      <c r="B82" t="s">
        <v>236</v>
      </c>
    </row>
    <row r="83" spans="1:2" x14ac:dyDescent="0.25">
      <c r="A83" s="1" t="s">
        <v>237</v>
      </c>
      <c r="B83" t="s">
        <v>238</v>
      </c>
    </row>
    <row r="84" spans="1:2" x14ac:dyDescent="0.25">
      <c r="A84" s="1" t="s">
        <v>239</v>
      </c>
      <c r="B84" t="s">
        <v>240</v>
      </c>
    </row>
    <row r="85" spans="1:2" x14ac:dyDescent="0.25">
      <c r="A85" s="1" t="s">
        <v>241</v>
      </c>
      <c r="B85" t="s">
        <v>242</v>
      </c>
    </row>
    <row r="86" spans="1:2" x14ac:dyDescent="0.25">
      <c r="A86" s="1" t="s">
        <v>243</v>
      </c>
      <c r="B86" t="s">
        <v>244</v>
      </c>
    </row>
    <row r="87" spans="1:2" x14ac:dyDescent="0.25">
      <c r="A87" s="1" t="s">
        <v>245</v>
      </c>
      <c r="B87" t="s">
        <v>246</v>
      </c>
    </row>
    <row r="88" spans="1:2" x14ac:dyDescent="0.25">
      <c r="A88" s="1" t="s">
        <v>247</v>
      </c>
      <c r="B88" t="s">
        <v>248</v>
      </c>
    </row>
    <row r="89" spans="1:2" x14ac:dyDescent="0.25">
      <c r="A89" s="1" t="s">
        <v>249</v>
      </c>
      <c r="B89" t="s">
        <v>250</v>
      </c>
    </row>
    <row r="90" spans="1:2" x14ac:dyDescent="0.25">
      <c r="A90" s="1" t="s">
        <v>251</v>
      </c>
      <c r="B90" t="s">
        <v>252</v>
      </c>
    </row>
    <row r="91" spans="1:2" x14ac:dyDescent="0.25">
      <c r="A91" s="1" t="s">
        <v>255</v>
      </c>
      <c r="B91" t="s">
        <v>256</v>
      </c>
    </row>
    <row r="92" spans="1:2" x14ac:dyDescent="0.25">
      <c r="A92" s="1" t="s">
        <v>257</v>
      </c>
      <c r="B92" t="s">
        <v>258</v>
      </c>
    </row>
    <row r="93" spans="1:2" x14ac:dyDescent="0.25">
      <c r="A93" s="1" t="s">
        <v>259</v>
      </c>
      <c r="B93" t="s">
        <v>260</v>
      </c>
    </row>
    <row r="94" spans="1:2" x14ac:dyDescent="0.25">
      <c r="A94" s="1" t="s">
        <v>261</v>
      </c>
      <c r="B94" t="s">
        <v>262</v>
      </c>
    </row>
    <row r="95" spans="1:2" x14ac:dyDescent="0.25">
      <c r="A95" s="1" t="s">
        <v>263</v>
      </c>
      <c r="B95" t="s">
        <v>264</v>
      </c>
    </row>
    <row r="96" spans="1:2" x14ac:dyDescent="0.25">
      <c r="A96" s="1" t="s">
        <v>265</v>
      </c>
      <c r="B96" t="s">
        <v>266</v>
      </c>
    </row>
    <row r="97" spans="1:2" x14ac:dyDescent="0.25">
      <c r="A97" s="1" t="s">
        <v>267</v>
      </c>
      <c r="B97" t="s">
        <v>268</v>
      </c>
    </row>
    <row r="98" spans="1:2" x14ac:dyDescent="0.25">
      <c r="A98" s="1" t="s">
        <v>269</v>
      </c>
      <c r="B98" t="s">
        <v>270</v>
      </c>
    </row>
    <row r="99" spans="1:2" x14ac:dyDescent="0.25">
      <c r="A99" s="1" t="s">
        <v>271</v>
      </c>
      <c r="B99" t="s">
        <v>272</v>
      </c>
    </row>
    <row r="100" spans="1:2" x14ac:dyDescent="0.25">
      <c r="A100" s="1" t="s">
        <v>273</v>
      </c>
      <c r="B100" t="s">
        <v>274</v>
      </c>
    </row>
    <row r="101" spans="1:2" x14ac:dyDescent="0.25">
      <c r="A101" s="1" t="s">
        <v>275</v>
      </c>
      <c r="B101" t="s">
        <v>276</v>
      </c>
    </row>
    <row r="102" spans="1:2" x14ac:dyDescent="0.25">
      <c r="A102" s="1" t="s">
        <v>277</v>
      </c>
      <c r="B102" t="s">
        <v>278</v>
      </c>
    </row>
    <row r="103" spans="1:2" x14ac:dyDescent="0.25">
      <c r="A103" s="1" t="s">
        <v>279</v>
      </c>
      <c r="B103" t="s">
        <v>280</v>
      </c>
    </row>
    <row r="104" spans="1:2" x14ac:dyDescent="0.25">
      <c r="A104" s="1" t="s">
        <v>281</v>
      </c>
      <c r="B104" t="s">
        <v>282</v>
      </c>
    </row>
    <row r="105" spans="1:2" x14ac:dyDescent="0.25">
      <c r="A105" s="1" t="s">
        <v>283</v>
      </c>
      <c r="B105" t="s">
        <v>284</v>
      </c>
    </row>
    <row r="106" spans="1:2" x14ac:dyDescent="0.25">
      <c r="A106" s="1" t="s">
        <v>285</v>
      </c>
      <c r="B106" t="s">
        <v>286</v>
      </c>
    </row>
    <row r="107" spans="1:2" x14ac:dyDescent="0.25">
      <c r="A107" s="1" t="s">
        <v>287</v>
      </c>
      <c r="B107" t="s">
        <v>288</v>
      </c>
    </row>
    <row r="108" spans="1:2" x14ac:dyDescent="0.25">
      <c r="A108" s="1" t="s">
        <v>289</v>
      </c>
      <c r="B108" t="s">
        <v>290</v>
      </c>
    </row>
    <row r="109" spans="1:2" x14ac:dyDescent="0.25">
      <c r="A109" s="1" t="s">
        <v>291</v>
      </c>
      <c r="B109" t="s">
        <v>292</v>
      </c>
    </row>
    <row r="110" spans="1:2" x14ac:dyDescent="0.25">
      <c r="A110" s="1" t="s">
        <v>293</v>
      </c>
      <c r="B110" t="s">
        <v>294</v>
      </c>
    </row>
    <row r="111" spans="1:2" x14ac:dyDescent="0.25">
      <c r="A111" s="1" t="s">
        <v>295</v>
      </c>
      <c r="B111" t="s">
        <v>296</v>
      </c>
    </row>
    <row r="112" spans="1:2" x14ac:dyDescent="0.25">
      <c r="A112" s="1" t="s">
        <v>297</v>
      </c>
      <c r="B112" t="s">
        <v>298</v>
      </c>
    </row>
    <row r="113" spans="1:2" x14ac:dyDescent="0.25">
      <c r="A113" s="1" t="s">
        <v>299</v>
      </c>
      <c r="B113" t="s">
        <v>300</v>
      </c>
    </row>
    <row r="114" spans="1:2" x14ac:dyDescent="0.25">
      <c r="A114" s="1" t="s">
        <v>301</v>
      </c>
      <c r="B114" t="s">
        <v>302</v>
      </c>
    </row>
    <row r="115" spans="1:2" x14ac:dyDescent="0.25">
      <c r="A115" s="1" t="s">
        <v>303</v>
      </c>
      <c r="B115" t="s">
        <v>304</v>
      </c>
    </row>
    <row r="116" spans="1:2" x14ac:dyDescent="0.25">
      <c r="A116" s="1" t="s">
        <v>305</v>
      </c>
      <c r="B116" t="s">
        <v>306</v>
      </c>
    </row>
    <row r="117" spans="1:2" x14ac:dyDescent="0.25">
      <c r="A117" s="1" t="s">
        <v>307</v>
      </c>
      <c r="B117" t="s">
        <v>308</v>
      </c>
    </row>
    <row r="118" spans="1:2" x14ac:dyDescent="0.25">
      <c r="A118" s="1" t="s">
        <v>309</v>
      </c>
      <c r="B118" t="s">
        <v>310</v>
      </c>
    </row>
    <row r="119" spans="1:2" x14ac:dyDescent="0.25">
      <c r="A119" s="1" t="s">
        <v>311</v>
      </c>
      <c r="B119" t="s">
        <v>312</v>
      </c>
    </row>
    <row r="120" spans="1:2" x14ac:dyDescent="0.25">
      <c r="A120" s="1" t="s">
        <v>313</v>
      </c>
      <c r="B120" t="s">
        <v>314</v>
      </c>
    </row>
    <row r="121" spans="1:2" x14ac:dyDescent="0.25">
      <c r="A121" s="1" t="s">
        <v>315</v>
      </c>
      <c r="B121" t="s">
        <v>316</v>
      </c>
    </row>
    <row r="122" spans="1:2" x14ac:dyDescent="0.25">
      <c r="A122" s="1" t="s">
        <v>317</v>
      </c>
      <c r="B122" t="s">
        <v>318</v>
      </c>
    </row>
    <row r="123" spans="1:2" x14ac:dyDescent="0.25">
      <c r="A123" s="1" t="s">
        <v>319</v>
      </c>
      <c r="B123" t="s">
        <v>320</v>
      </c>
    </row>
    <row r="124" spans="1:2" x14ac:dyDescent="0.25">
      <c r="A124" s="1" t="s">
        <v>8158</v>
      </c>
      <c r="B124" t="s">
        <v>321</v>
      </c>
    </row>
    <row r="125" spans="1:2" x14ac:dyDescent="0.25">
      <c r="A125" s="1" t="s">
        <v>322</v>
      </c>
      <c r="B125" t="s">
        <v>323</v>
      </c>
    </row>
    <row r="126" spans="1:2" x14ac:dyDescent="0.25">
      <c r="A126" s="1" t="s">
        <v>324</v>
      </c>
      <c r="B126" t="s">
        <v>325</v>
      </c>
    </row>
    <row r="127" spans="1:2" x14ac:dyDescent="0.25">
      <c r="A127" s="1" t="s">
        <v>326</v>
      </c>
      <c r="B127" t="s">
        <v>327</v>
      </c>
    </row>
    <row r="128" spans="1:2" x14ac:dyDescent="0.25">
      <c r="A128" s="1" t="s">
        <v>328</v>
      </c>
      <c r="B128" t="s">
        <v>329</v>
      </c>
    </row>
    <row r="129" spans="1:2" x14ac:dyDescent="0.25">
      <c r="A129" s="1" t="s">
        <v>8200</v>
      </c>
      <c r="B129" t="s">
        <v>331</v>
      </c>
    </row>
    <row r="130" spans="1:2" x14ac:dyDescent="0.25">
      <c r="A130" s="1" t="s">
        <v>332</v>
      </c>
      <c r="B130" t="s">
        <v>333</v>
      </c>
    </row>
    <row r="131" spans="1:2" x14ac:dyDescent="0.25">
      <c r="A131" s="1" t="s">
        <v>334</v>
      </c>
      <c r="B131" t="s">
        <v>335</v>
      </c>
    </row>
    <row r="132" spans="1:2" x14ac:dyDescent="0.25">
      <c r="A132" s="1" t="s">
        <v>336</v>
      </c>
      <c r="B132" t="s">
        <v>337</v>
      </c>
    </row>
    <row r="133" spans="1:2" x14ac:dyDescent="0.25">
      <c r="A133" s="1" t="s">
        <v>338</v>
      </c>
      <c r="B133" t="s">
        <v>339</v>
      </c>
    </row>
    <row r="134" spans="1:2" x14ac:dyDescent="0.25">
      <c r="A134" s="1" t="s">
        <v>340</v>
      </c>
      <c r="B134" t="s">
        <v>341</v>
      </c>
    </row>
    <row r="135" spans="1:2" x14ac:dyDescent="0.25">
      <c r="A135" s="1" t="s">
        <v>342</v>
      </c>
      <c r="B135" t="s">
        <v>343</v>
      </c>
    </row>
    <row r="136" spans="1:2" x14ac:dyDescent="0.25">
      <c r="A136" s="1" t="s">
        <v>8162</v>
      </c>
      <c r="B136" t="s">
        <v>344</v>
      </c>
    </row>
    <row r="137" spans="1:2" x14ac:dyDescent="0.25">
      <c r="A137" s="1" t="s">
        <v>345</v>
      </c>
      <c r="B137" t="s">
        <v>346</v>
      </c>
    </row>
    <row r="138" spans="1:2" x14ac:dyDescent="0.25">
      <c r="A138" s="1" t="s">
        <v>347</v>
      </c>
      <c r="B138" t="s">
        <v>348</v>
      </c>
    </row>
    <row r="139" spans="1:2" x14ac:dyDescent="0.25">
      <c r="A139" s="1" t="s">
        <v>349</v>
      </c>
      <c r="B139" t="s">
        <v>350</v>
      </c>
    </row>
    <row r="140" spans="1:2" x14ac:dyDescent="0.25">
      <c r="A140" s="1" t="s">
        <v>351</v>
      </c>
      <c r="B140" t="s">
        <v>352</v>
      </c>
    </row>
    <row r="141" spans="1:2" x14ac:dyDescent="0.25">
      <c r="A141" s="1" t="s">
        <v>8185</v>
      </c>
      <c r="B141" t="s">
        <v>354</v>
      </c>
    </row>
    <row r="142" spans="1:2" x14ac:dyDescent="0.25">
      <c r="A142" s="1" t="s">
        <v>355</v>
      </c>
      <c r="B142" t="s">
        <v>356</v>
      </c>
    </row>
    <row r="143" spans="1:2" x14ac:dyDescent="0.25">
      <c r="A143" s="1" t="s">
        <v>357</v>
      </c>
      <c r="B143" t="s">
        <v>358</v>
      </c>
    </row>
    <row r="144" spans="1:2" x14ac:dyDescent="0.25">
      <c r="A144" s="1" t="s">
        <v>359</v>
      </c>
      <c r="B144" t="s">
        <v>360</v>
      </c>
    </row>
    <row r="145" spans="1:2" x14ac:dyDescent="0.25">
      <c r="A145" s="1" t="s">
        <v>361</v>
      </c>
      <c r="B145" t="s">
        <v>362</v>
      </c>
    </row>
    <row r="146" spans="1:2" x14ac:dyDescent="0.25">
      <c r="A146" s="1" t="s">
        <v>363</v>
      </c>
      <c r="B146" t="s">
        <v>364</v>
      </c>
    </row>
    <row r="147" spans="1:2" x14ac:dyDescent="0.25">
      <c r="A147" s="1" t="s">
        <v>365</v>
      </c>
      <c r="B147" t="s">
        <v>366</v>
      </c>
    </row>
    <row r="148" spans="1:2" x14ac:dyDescent="0.25">
      <c r="A148" s="1" t="s">
        <v>367</v>
      </c>
      <c r="B148" t="s">
        <v>368</v>
      </c>
    </row>
    <row r="149" spans="1:2" x14ac:dyDescent="0.25">
      <c r="A149" s="1" t="s">
        <v>369</v>
      </c>
      <c r="B149" t="s">
        <v>370</v>
      </c>
    </row>
    <row r="150" spans="1:2" x14ac:dyDescent="0.25">
      <c r="A150" s="1" t="s">
        <v>371</v>
      </c>
      <c r="B150" t="s">
        <v>372</v>
      </c>
    </row>
    <row r="151" spans="1:2" x14ac:dyDescent="0.25">
      <c r="A151" s="1" t="s">
        <v>373</v>
      </c>
      <c r="B151" t="s">
        <v>374</v>
      </c>
    </row>
    <row r="152" spans="1:2" x14ac:dyDescent="0.25">
      <c r="A152" s="1" t="s">
        <v>375</v>
      </c>
      <c r="B152" t="s">
        <v>376</v>
      </c>
    </row>
    <row r="153" spans="1:2" x14ac:dyDescent="0.25">
      <c r="A153" s="1" t="s">
        <v>377</v>
      </c>
      <c r="B153" t="s">
        <v>378</v>
      </c>
    </row>
    <row r="154" spans="1:2" x14ac:dyDescent="0.25">
      <c r="A154" s="1" t="s">
        <v>379</v>
      </c>
      <c r="B154" t="s">
        <v>380</v>
      </c>
    </row>
    <row r="155" spans="1:2" x14ac:dyDescent="0.25">
      <c r="A155" s="1" t="s">
        <v>381</v>
      </c>
      <c r="B155" t="s">
        <v>382</v>
      </c>
    </row>
    <row r="156" spans="1:2" x14ac:dyDescent="0.25">
      <c r="A156" s="1" t="s">
        <v>383</v>
      </c>
      <c r="B156" t="s">
        <v>384</v>
      </c>
    </row>
    <row r="157" spans="1:2" x14ac:dyDescent="0.25">
      <c r="A157" s="1" t="s">
        <v>385</v>
      </c>
      <c r="B157" t="s">
        <v>386</v>
      </c>
    </row>
    <row r="158" spans="1:2" x14ac:dyDescent="0.25">
      <c r="A158" s="1" t="s">
        <v>387</v>
      </c>
      <c r="B158" t="s">
        <v>388</v>
      </c>
    </row>
    <row r="159" spans="1:2" x14ac:dyDescent="0.25">
      <c r="A159" s="1" t="s">
        <v>389</v>
      </c>
      <c r="B159" t="s">
        <v>390</v>
      </c>
    </row>
    <row r="160" spans="1:2" x14ac:dyDescent="0.25">
      <c r="A160" s="1" t="s">
        <v>391</v>
      </c>
      <c r="B160" t="s">
        <v>392</v>
      </c>
    </row>
    <row r="161" spans="1:2" x14ac:dyDescent="0.25">
      <c r="A161" s="1" t="s">
        <v>393</v>
      </c>
      <c r="B161" t="s">
        <v>394</v>
      </c>
    </row>
    <row r="162" spans="1:2" x14ac:dyDescent="0.25">
      <c r="A162" s="1" t="s">
        <v>395</v>
      </c>
      <c r="B162" t="s">
        <v>396</v>
      </c>
    </row>
    <row r="163" spans="1:2" x14ac:dyDescent="0.25">
      <c r="A163" s="1" t="s">
        <v>397</v>
      </c>
      <c r="B163" t="s">
        <v>398</v>
      </c>
    </row>
    <row r="164" spans="1:2" x14ac:dyDescent="0.25">
      <c r="A164" s="1" t="s">
        <v>399</v>
      </c>
      <c r="B164" t="s">
        <v>400</v>
      </c>
    </row>
    <row r="165" spans="1:2" x14ac:dyDescent="0.25">
      <c r="A165" s="1" t="s">
        <v>401</v>
      </c>
      <c r="B165" t="s">
        <v>402</v>
      </c>
    </row>
    <row r="166" spans="1:2" x14ac:dyDescent="0.25">
      <c r="A166" s="1" t="s">
        <v>403</v>
      </c>
      <c r="B166" t="s">
        <v>404</v>
      </c>
    </row>
    <row r="167" spans="1:2" x14ac:dyDescent="0.25">
      <c r="A167" s="1" t="s">
        <v>405</v>
      </c>
      <c r="B167" t="s">
        <v>406</v>
      </c>
    </row>
    <row r="168" spans="1:2" x14ac:dyDescent="0.25">
      <c r="A168" s="1" t="s">
        <v>407</v>
      </c>
      <c r="B168" t="s">
        <v>408</v>
      </c>
    </row>
    <row r="169" spans="1:2" x14ac:dyDescent="0.25">
      <c r="A169" s="1" t="s">
        <v>409</v>
      </c>
      <c r="B169" t="s">
        <v>410</v>
      </c>
    </row>
    <row r="170" spans="1:2" x14ac:dyDescent="0.25">
      <c r="A170" s="1" t="s">
        <v>411</v>
      </c>
      <c r="B170" t="s">
        <v>412</v>
      </c>
    </row>
    <row r="171" spans="1:2" x14ac:dyDescent="0.25">
      <c r="A171" s="1" t="s">
        <v>413</v>
      </c>
      <c r="B171" t="s">
        <v>414</v>
      </c>
    </row>
    <row r="172" spans="1:2" x14ac:dyDescent="0.25">
      <c r="A172" s="1" t="s">
        <v>415</v>
      </c>
      <c r="B172" t="s">
        <v>416</v>
      </c>
    </row>
    <row r="173" spans="1:2" x14ac:dyDescent="0.25">
      <c r="A173" s="1" t="s">
        <v>417</v>
      </c>
      <c r="B173" t="s">
        <v>418</v>
      </c>
    </row>
    <row r="174" spans="1:2" x14ac:dyDescent="0.25">
      <c r="A174" s="1" t="s">
        <v>419</v>
      </c>
      <c r="B174" t="s">
        <v>420</v>
      </c>
    </row>
    <row r="175" spans="1:2" x14ac:dyDescent="0.25">
      <c r="A175" s="1" t="s">
        <v>421</v>
      </c>
      <c r="B175" t="s">
        <v>422</v>
      </c>
    </row>
    <row r="176" spans="1:2" x14ac:dyDescent="0.25">
      <c r="A176" s="1" t="s">
        <v>423</v>
      </c>
      <c r="B176" t="s">
        <v>424</v>
      </c>
    </row>
    <row r="177" spans="1:2" x14ac:dyDescent="0.25">
      <c r="A177" s="1" t="s">
        <v>8157</v>
      </c>
      <c r="B177" t="s">
        <v>425</v>
      </c>
    </row>
    <row r="178" spans="1:2" x14ac:dyDescent="0.25">
      <c r="A178" s="1" t="s">
        <v>426</v>
      </c>
      <c r="B178" t="s">
        <v>427</v>
      </c>
    </row>
    <row r="179" spans="1:2" x14ac:dyDescent="0.25">
      <c r="A179" s="1" t="s">
        <v>428</v>
      </c>
      <c r="B179" t="s">
        <v>429</v>
      </c>
    </row>
    <row r="180" spans="1:2" x14ac:dyDescent="0.25">
      <c r="A180" s="1" t="s">
        <v>430</v>
      </c>
      <c r="B180" t="s">
        <v>431</v>
      </c>
    </row>
    <row r="181" spans="1:2" x14ac:dyDescent="0.25">
      <c r="A181" s="1" t="s">
        <v>432</v>
      </c>
      <c r="B181" t="s">
        <v>433</v>
      </c>
    </row>
    <row r="182" spans="1:2" x14ac:dyDescent="0.25">
      <c r="A182" s="1" t="s">
        <v>434</v>
      </c>
      <c r="B182" t="s">
        <v>435</v>
      </c>
    </row>
    <row r="183" spans="1:2" x14ac:dyDescent="0.25">
      <c r="A183" s="1" t="s">
        <v>436</v>
      </c>
      <c r="B183" t="s">
        <v>437</v>
      </c>
    </row>
    <row r="184" spans="1:2" x14ac:dyDescent="0.25">
      <c r="A184" s="1" t="s">
        <v>438</v>
      </c>
      <c r="B184" t="s">
        <v>439</v>
      </c>
    </row>
    <row r="185" spans="1:2" x14ac:dyDescent="0.25">
      <c r="A185" s="1" t="s">
        <v>440</v>
      </c>
      <c r="B185" t="s">
        <v>441</v>
      </c>
    </row>
    <row r="186" spans="1:2" x14ac:dyDescent="0.25">
      <c r="A186" s="1" t="s">
        <v>442</v>
      </c>
      <c r="B186" t="s">
        <v>443</v>
      </c>
    </row>
    <row r="187" spans="1:2" x14ac:dyDescent="0.25">
      <c r="A187" s="1" t="s">
        <v>444</v>
      </c>
      <c r="B187" t="s">
        <v>445</v>
      </c>
    </row>
    <row r="188" spans="1:2" x14ac:dyDescent="0.25">
      <c r="A188" s="1" t="s">
        <v>446</v>
      </c>
      <c r="B188" t="s">
        <v>447</v>
      </c>
    </row>
    <row r="189" spans="1:2" x14ac:dyDescent="0.25">
      <c r="A189" s="1" t="s">
        <v>448</v>
      </c>
      <c r="B189" t="s">
        <v>449</v>
      </c>
    </row>
    <row r="190" spans="1:2" x14ac:dyDescent="0.25">
      <c r="A190" s="1" t="s">
        <v>450</v>
      </c>
      <c r="B190" t="s">
        <v>451</v>
      </c>
    </row>
    <row r="191" spans="1:2" x14ac:dyDescent="0.25">
      <c r="A191" s="1" t="s">
        <v>452</v>
      </c>
      <c r="B191" t="s">
        <v>453</v>
      </c>
    </row>
    <row r="192" spans="1:2" x14ac:dyDescent="0.25">
      <c r="A192" s="1" t="s">
        <v>454</v>
      </c>
      <c r="B192" t="s">
        <v>455</v>
      </c>
    </row>
    <row r="193" spans="1:2" x14ac:dyDescent="0.25">
      <c r="A193" s="1" t="s">
        <v>456</v>
      </c>
      <c r="B193" t="s">
        <v>457</v>
      </c>
    </row>
    <row r="194" spans="1:2" x14ac:dyDescent="0.25">
      <c r="A194" s="1" t="s">
        <v>458</v>
      </c>
      <c r="B194" t="s">
        <v>459</v>
      </c>
    </row>
    <row r="195" spans="1:2" x14ac:dyDescent="0.25">
      <c r="A195" s="1" t="s">
        <v>8183</v>
      </c>
      <c r="B195" t="s">
        <v>460</v>
      </c>
    </row>
    <row r="196" spans="1:2" x14ac:dyDescent="0.25">
      <c r="A196" s="1" t="s">
        <v>461</v>
      </c>
      <c r="B196" t="s">
        <v>462</v>
      </c>
    </row>
    <row r="197" spans="1:2" x14ac:dyDescent="0.25">
      <c r="A197" s="1" t="s">
        <v>463</v>
      </c>
      <c r="B197" t="s">
        <v>464</v>
      </c>
    </row>
    <row r="198" spans="1:2" x14ac:dyDescent="0.25">
      <c r="A198" s="1" t="s">
        <v>465</v>
      </c>
      <c r="B198" t="s">
        <v>466</v>
      </c>
    </row>
    <row r="199" spans="1:2" x14ac:dyDescent="0.25">
      <c r="A199" s="1" t="s">
        <v>467</v>
      </c>
      <c r="B199" t="s">
        <v>468</v>
      </c>
    </row>
    <row r="200" spans="1:2" x14ac:dyDescent="0.25">
      <c r="A200" s="1" t="s">
        <v>469</v>
      </c>
      <c r="B200" t="s">
        <v>470</v>
      </c>
    </row>
    <row r="201" spans="1:2" x14ac:dyDescent="0.25">
      <c r="A201" s="1" t="s">
        <v>471</v>
      </c>
      <c r="B201" t="s">
        <v>472</v>
      </c>
    </row>
    <row r="202" spans="1:2" x14ac:dyDescent="0.25">
      <c r="A202" s="1" t="s">
        <v>473</v>
      </c>
      <c r="B202" t="s">
        <v>474</v>
      </c>
    </row>
    <row r="203" spans="1:2" x14ac:dyDescent="0.25">
      <c r="A203" s="1" t="s">
        <v>475</v>
      </c>
      <c r="B203" t="s">
        <v>476</v>
      </c>
    </row>
    <row r="204" spans="1:2" x14ac:dyDescent="0.25">
      <c r="A204" s="1" t="s">
        <v>8173</v>
      </c>
      <c r="B204" t="s">
        <v>477</v>
      </c>
    </row>
    <row r="205" spans="1:2" x14ac:dyDescent="0.25">
      <c r="A205" s="1" t="s">
        <v>478</v>
      </c>
      <c r="B205" t="s">
        <v>479</v>
      </c>
    </row>
    <row r="206" spans="1:2" x14ac:dyDescent="0.25">
      <c r="A206" s="1" t="s">
        <v>480</v>
      </c>
      <c r="B206" t="s">
        <v>481</v>
      </c>
    </row>
    <row r="207" spans="1:2" x14ac:dyDescent="0.25">
      <c r="A207" s="1" t="s">
        <v>482</v>
      </c>
      <c r="B207" t="s">
        <v>483</v>
      </c>
    </row>
    <row r="208" spans="1:2" x14ac:dyDescent="0.25">
      <c r="A208" s="1" t="s">
        <v>484</v>
      </c>
      <c r="B208" t="s">
        <v>485</v>
      </c>
    </row>
    <row r="209" spans="1:2" x14ac:dyDescent="0.25">
      <c r="A209" s="1" t="s">
        <v>8194</v>
      </c>
      <c r="B209" t="s">
        <v>486</v>
      </c>
    </row>
    <row r="210" spans="1:2" x14ac:dyDescent="0.25">
      <c r="A210" s="1" t="s">
        <v>487</v>
      </c>
      <c r="B210" t="s">
        <v>488</v>
      </c>
    </row>
    <row r="211" spans="1:2" x14ac:dyDescent="0.25">
      <c r="A211" s="1" t="s">
        <v>489</v>
      </c>
      <c r="B211" t="s">
        <v>490</v>
      </c>
    </row>
    <row r="212" spans="1:2" x14ac:dyDescent="0.25">
      <c r="A212" s="1" t="s">
        <v>491</v>
      </c>
      <c r="B212" t="s">
        <v>492</v>
      </c>
    </row>
    <row r="213" spans="1:2" x14ac:dyDescent="0.25">
      <c r="A213" s="1" t="s">
        <v>493</v>
      </c>
      <c r="B213" t="s">
        <v>494</v>
      </c>
    </row>
    <row r="214" spans="1:2" x14ac:dyDescent="0.25">
      <c r="A214" s="1" t="s">
        <v>495</v>
      </c>
      <c r="B214" t="s">
        <v>496</v>
      </c>
    </row>
    <row r="215" spans="1:2" x14ac:dyDescent="0.25">
      <c r="A215" s="1" t="s">
        <v>497</v>
      </c>
      <c r="B215" t="s">
        <v>498</v>
      </c>
    </row>
    <row r="216" spans="1:2" x14ac:dyDescent="0.25">
      <c r="A216" s="1" t="s">
        <v>499</v>
      </c>
      <c r="B216" t="s">
        <v>500</v>
      </c>
    </row>
    <row r="217" spans="1:2" x14ac:dyDescent="0.25">
      <c r="A217" s="1" t="s">
        <v>501</v>
      </c>
      <c r="B217" t="s">
        <v>502</v>
      </c>
    </row>
    <row r="218" spans="1:2" x14ac:dyDescent="0.25">
      <c r="A218" s="1" t="s">
        <v>503</v>
      </c>
      <c r="B218" t="s">
        <v>504</v>
      </c>
    </row>
    <row r="219" spans="1:2" x14ac:dyDescent="0.25">
      <c r="A219" s="1" t="s">
        <v>505</v>
      </c>
      <c r="B219" t="s">
        <v>7867</v>
      </c>
    </row>
    <row r="220" spans="1:2" x14ac:dyDescent="0.25">
      <c r="A220" s="1" t="s">
        <v>506</v>
      </c>
      <c r="B220" t="s">
        <v>507</v>
      </c>
    </row>
    <row r="221" spans="1:2" x14ac:dyDescent="0.25">
      <c r="A221" s="1" t="s">
        <v>508</v>
      </c>
      <c r="B221" t="s">
        <v>509</v>
      </c>
    </row>
    <row r="222" spans="1:2" x14ac:dyDescent="0.25">
      <c r="A222" s="1" t="s">
        <v>510</v>
      </c>
      <c r="B222" t="s">
        <v>511</v>
      </c>
    </row>
    <row r="223" spans="1:2" x14ac:dyDescent="0.25">
      <c r="A223" s="1" t="s">
        <v>512</v>
      </c>
      <c r="B223" t="s">
        <v>513</v>
      </c>
    </row>
    <row r="224" spans="1:2" x14ac:dyDescent="0.25">
      <c r="A224" s="1" t="s">
        <v>514</v>
      </c>
      <c r="B224" t="s">
        <v>515</v>
      </c>
    </row>
    <row r="225" spans="1:2" x14ac:dyDescent="0.25">
      <c r="A225" s="1" t="s">
        <v>516</v>
      </c>
      <c r="B225" t="s">
        <v>517</v>
      </c>
    </row>
    <row r="226" spans="1:2" x14ac:dyDescent="0.25">
      <c r="A226" s="1" t="s">
        <v>518</v>
      </c>
      <c r="B226" t="s">
        <v>519</v>
      </c>
    </row>
    <row r="227" spans="1:2" x14ac:dyDescent="0.25">
      <c r="A227" s="1" t="s">
        <v>520</v>
      </c>
      <c r="B227" t="s">
        <v>521</v>
      </c>
    </row>
    <row r="228" spans="1:2" x14ac:dyDescent="0.25">
      <c r="A228" s="1" t="s">
        <v>522</v>
      </c>
      <c r="B228" t="s">
        <v>523</v>
      </c>
    </row>
    <row r="229" spans="1:2" x14ac:dyDescent="0.25">
      <c r="A229" s="1" t="s">
        <v>524</v>
      </c>
      <c r="B229" t="s">
        <v>525</v>
      </c>
    </row>
    <row r="230" spans="1:2" x14ac:dyDescent="0.25">
      <c r="A230" s="1" t="s">
        <v>526</v>
      </c>
      <c r="B230" t="s">
        <v>527</v>
      </c>
    </row>
    <row r="231" spans="1:2" x14ac:dyDescent="0.25">
      <c r="A231" s="1" t="s">
        <v>528</v>
      </c>
      <c r="B231" t="s">
        <v>529</v>
      </c>
    </row>
    <row r="232" spans="1:2" x14ac:dyDescent="0.25">
      <c r="A232" s="1" t="s">
        <v>530</v>
      </c>
      <c r="B232" t="s">
        <v>531</v>
      </c>
    </row>
    <row r="233" spans="1:2" x14ac:dyDescent="0.25">
      <c r="A233" s="1" t="s">
        <v>532</v>
      </c>
      <c r="B233" t="s">
        <v>533</v>
      </c>
    </row>
    <row r="234" spans="1:2" x14ac:dyDescent="0.25">
      <c r="A234" s="1" t="s">
        <v>534</v>
      </c>
      <c r="B234" t="s">
        <v>535</v>
      </c>
    </row>
    <row r="235" spans="1:2" x14ac:dyDescent="0.25">
      <c r="A235" s="1" t="s">
        <v>536</v>
      </c>
      <c r="B235" t="s">
        <v>537</v>
      </c>
    </row>
    <row r="236" spans="1:2" x14ac:dyDescent="0.25">
      <c r="A236" s="1" t="s">
        <v>538</v>
      </c>
      <c r="B236" t="s">
        <v>539</v>
      </c>
    </row>
    <row r="237" spans="1:2" x14ac:dyDescent="0.25">
      <c r="A237" s="1" t="s">
        <v>540</v>
      </c>
      <c r="B237" t="s">
        <v>541</v>
      </c>
    </row>
    <row r="238" spans="1:2" x14ac:dyDescent="0.25">
      <c r="A238" s="1" t="s">
        <v>8163</v>
      </c>
      <c r="B238" t="s">
        <v>542</v>
      </c>
    </row>
    <row r="239" spans="1:2" x14ac:dyDescent="0.25">
      <c r="A239" s="1" t="s">
        <v>543</v>
      </c>
      <c r="B239" t="s">
        <v>544</v>
      </c>
    </row>
    <row r="240" spans="1:2" x14ac:dyDescent="0.25">
      <c r="A240" s="1" t="s">
        <v>545</v>
      </c>
      <c r="B240" t="s">
        <v>546</v>
      </c>
    </row>
    <row r="241" spans="1:2" x14ac:dyDescent="0.25">
      <c r="A241" s="1" t="s">
        <v>547</v>
      </c>
      <c r="B241" t="s">
        <v>548</v>
      </c>
    </row>
    <row r="242" spans="1:2" x14ac:dyDescent="0.25">
      <c r="A242" s="1" t="s">
        <v>549</v>
      </c>
      <c r="B242" t="s">
        <v>550</v>
      </c>
    </row>
    <row r="243" spans="1:2" x14ac:dyDescent="0.25">
      <c r="A243" s="1" t="s">
        <v>551</v>
      </c>
      <c r="B243" t="s">
        <v>552</v>
      </c>
    </row>
    <row r="244" spans="1:2" x14ac:dyDescent="0.25">
      <c r="A244" s="1" t="s">
        <v>553</v>
      </c>
      <c r="B244" t="s">
        <v>554</v>
      </c>
    </row>
    <row r="245" spans="1:2" x14ac:dyDescent="0.25">
      <c r="A245" s="1" t="s">
        <v>555</v>
      </c>
      <c r="B245" t="s">
        <v>556</v>
      </c>
    </row>
    <row r="246" spans="1:2" x14ac:dyDescent="0.25">
      <c r="A246" s="1" t="s">
        <v>557</v>
      </c>
      <c r="B246" t="s">
        <v>558</v>
      </c>
    </row>
    <row r="247" spans="1:2" x14ac:dyDescent="0.25">
      <c r="A247" s="1" t="s">
        <v>559</v>
      </c>
      <c r="B247" t="s">
        <v>560</v>
      </c>
    </row>
    <row r="248" spans="1:2" x14ac:dyDescent="0.25">
      <c r="A248" s="1" t="s">
        <v>8216</v>
      </c>
      <c r="B248" t="s">
        <v>561</v>
      </c>
    </row>
    <row r="249" spans="1:2" x14ac:dyDescent="0.25">
      <c r="A249" s="1" t="s">
        <v>562</v>
      </c>
      <c r="B249" t="s">
        <v>563</v>
      </c>
    </row>
    <row r="250" spans="1:2" x14ac:dyDescent="0.25">
      <c r="A250" s="1" t="s">
        <v>564</v>
      </c>
      <c r="B250" t="s">
        <v>565</v>
      </c>
    </row>
    <row r="251" spans="1:2" x14ac:dyDescent="0.25">
      <c r="A251" s="1" t="s">
        <v>566</v>
      </c>
      <c r="B251" t="s">
        <v>567</v>
      </c>
    </row>
    <row r="252" spans="1:2" x14ac:dyDescent="0.25">
      <c r="A252" s="1" t="s">
        <v>568</v>
      </c>
      <c r="B252" t="s">
        <v>569</v>
      </c>
    </row>
    <row r="253" spans="1:2" x14ac:dyDescent="0.25">
      <c r="A253" s="1" t="s">
        <v>570</v>
      </c>
      <c r="B253" t="s">
        <v>571</v>
      </c>
    </row>
    <row r="254" spans="1:2" x14ac:dyDescent="0.25">
      <c r="A254" s="1" t="s">
        <v>572</v>
      </c>
      <c r="B254" t="s">
        <v>573</v>
      </c>
    </row>
    <row r="255" spans="1:2" x14ac:dyDescent="0.25">
      <c r="A255" s="1" t="s">
        <v>574</v>
      </c>
      <c r="B255" t="s">
        <v>575</v>
      </c>
    </row>
    <row r="256" spans="1:2" x14ac:dyDescent="0.25">
      <c r="A256" s="1" t="s">
        <v>576</v>
      </c>
      <c r="B256" t="s">
        <v>577</v>
      </c>
    </row>
    <row r="257" spans="1:2" x14ac:dyDescent="0.25">
      <c r="A257" s="1" t="s">
        <v>578</v>
      </c>
      <c r="B257" t="s">
        <v>579</v>
      </c>
    </row>
    <row r="258" spans="1:2" x14ac:dyDescent="0.25">
      <c r="A258" s="1" t="s">
        <v>580</v>
      </c>
      <c r="B258" t="s">
        <v>581</v>
      </c>
    </row>
    <row r="259" spans="1:2" x14ac:dyDescent="0.25">
      <c r="A259" s="1" t="s">
        <v>582</v>
      </c>
      <c r="B259" t="s">
        <v>583</v>
      </c>
    </row>
    <row r="260" spans="1:2" x14ac:dyDescent="0.25">
      <c r="A260" s="1" t="s">
        <v>8161</v>
      </c>
      <c r="B260" t="s">
        <v>584</v>
      </c>
    </row>
    <row r="261" spans="1:2" x14ac:dyDescent="0.25">
      <c r="A261" s="1" t="s">
        <v>585</v>
      </c>
      <c r="B261" t="s">
        <v>586</v>
      </c>
    </row>
    <row r="262" spans="1:2" x14ac:dyDescent="0.25">
      <c r="A262" s="1" t="s">
        <v>587</v>
      </c>
      <c r="B262" t="s">
        <v>588</v>
      </c>
    </row>
    <row r="263" spans="1:2" x14ac:dyDescent="0.25">
      <c r="A263" s="1" t="s">
        <v>589</v>
      </c>
      <c r="B263" t="s">
        <v>590</v>
      </c>
    </row>
    <row r="264" spans="1:2" x14ac:dyDescent="0.25">
      <c r="A264" s="1" t="s">
        <v>591</v>
      </c>
      <c r="B264" t="s">
        <v>592</v>
      </c>
    </row>
    <row r="265" spans="1:2" x14ac:dyDescent="0.25">
      <c r="A265" s="1" t="s">
        <v>593</v>
      </c>
      <c r="B265" t="s">
        <v>594</v>
      </c>
    </row>
    <row r="266" spans="1:2" x14ac:dyDescent="0.25">
      <c r="A266" s="1" t="s">
        <v>595</v>
      </c>
      <c r="B266" t="s">
        <v>596</v>
      </c>
    </row>
    <row r="267" spans="1:2" x14ac:dyDescent="0.25">
      <c r="A267" s="1" t="s">
        <v>597</v>
      </c>
      <c r="B267" t="s">
        <v>598</v>
      </c>
    </row>
    <row r="268" spans="1:2" x14ac:dyDescent="0.25">
      <c r="A268" s="1" t="s">
        <v>599</v>
      </c>
      <c r="B268" t="s">
        <v>600</v>
      </c>
    </row>
    <row r="269" spans="1:2" x14ac:dyDescent="0.25">
      <c r="A269" s="1" t="s">
        <v>601</v>
      </c>
      <c r="B269" t="s">
        <v>602</v>
      </c>
    </row>
    <row r="270" spans="1:2" x14ac:dyDescent="0.25">
      <c r="A270" s="1" t="s">
        <v>603</v>
      </c>
      <c r="B270" t="s">
        <v>604</v>
      </c>
    </row>
    <row r="271" spans="1:2" x14ac:dyDescent="0.25">
      <c r="A271" s="1" t="s">
        <v>605</v>
      </c>
      <c r="B271" t="s">
        <v>606</v>
      </c>
    </row>
    <row r="272" spans="1:2" x14ac:dyDescent="0.25">
      <c r="A272" s="1" t="s">
        <v>607</v>
      </c>
      <c r="B272" t="s">
        <v>608</v>
      </c>
    </row>
    <row r="273" spans="1:2" x14ac:dyDescent="0.25">
      <c r="A273" s="1" t="s">
        <v>8284</v>
      </c>
      <c r="B273" t="s">
        <v>609</v>
      </c>
    </row>
    <row r="274" spans="1:2" x14ac:dyDescent="0.25">
      <c r="A274" s="1" t="s">
        <v>610</v>
      </c>
      <c r="B274" t="s">
        <v>611</v>
      </c>
    </row>
    <row r="275" spans="1:2" x14ac:dyDescent="0.25">
      <c r="A275" s="1" t="s">
        <v>612</v>
      </c>
      <c r="B275" t="s">
        <v>613</v>
      </c>
    </row>
    <row r="276" spans="1:2" x14ac:dyDescent="0.25">
      <c r="A276" s="1" t="s">
        <v>614</v>
      </c>
      <c r="B276" t="s">
        <v>615</v>
      </c>
    </row>
    <row r="277" spans="1:2" x14ac:dyDescent="0.25">
      <c r="A277" s="1" t="s">
        <v>616</v>
      </c>
      <c r="B277" t="s">
        <v>617</v>
      </c>
    </row>
    <row r="278" spans="1:2" x14ac:dyDescent="0.25">
      <c r="A278" s="1" t="s">
        <v>618</v>
      </c>
      <c r="B278" t="s">
        <v>619</v>
      </c>
    </row>
    <row r="279" spans="1:2" x14ac:dyDescent="0.25">
      <c r="A279" s="1" t="s">
        <v>8159</v>
      </c>
      <c r="B279" t="s">
        <v>620</v>
      </c>
    </row>
    <row r="280" spans="1:2" x14ac:dyDescent="0.25">
      <c r="A280" s="1" t="s">
        <v>621</v>
      </c>
      <c r="B280" t="s">
        <v>622</v>
      </c>
    </row>
    <row r="281" spans="1:2" x14ac:dyDescent="0.25">
      <c r="A281" s="1" t="s">
        <v>623</v>
      </c>
      <c r="B281" t="s">
        <v>624</v>
      </c>
    </row>
    <row r="282" spans="1:2" x14ac:dyDescent="0.25">
      <c r="A282" s="1" t="s">
        <v>8203</v>
      </c>
      <c r="B282" t="s">
        <v>625</v>
      </c>
    </row>
    <row r="283" spans="1:2" x14ac:dyDescent="0.25">
      <c r="A283" s="22" t="s">
        <v>8346</v>
      </c>
      <c r="B283" t="s">
        <v>626</v>
      </c>
    </row>
    <row r="284" spans="1:2" x14ac:dyDescent="0.25">
      <c r="A284" s="1" t="s">
        <v>627</v>
      </c>
      <c r="B284" t="s">
        <v>628</v>
      </c>
    </row>
    <row r="285" spans="1:2" x14ac:dyDescent="0.25">
      <c r="A285" s="1" t="s">
        <v>8177</v>
      </c>
      <c r="B285" t="s">
        <v>629</v>
      </c>
    </row>
    <row r="286" spans="1:2" x14ac:dyDescent="0.25">
      <c r="A286" s="1" t="s">
        <v>630</v>
      </c>
      <c r="B286" t="s">
        <v>631</v>
      </c>
    </row>
    <row r="287" spans="1:2" x14ac:dyDescent="0.25">
      <c r="A287" s="1" t="s">
        <v>632</v>
      </c>
      <c r="B287" t="s">
        <v>633</v>
      </c>
    </row>
    <row r="288" spans="1:2" x14ac:dyDescent="0.25">
      <c r="A288" s="1" t="s">
        <v>634</v>
      </c>
      <c r="B288" t="s">
        <v>635</v>
      </c>
    </row>
    <row r="289" spans="1:2" x14ac:dyDescent="0.25">
      <c r="A289" s="1" t="s">
        <v>636</v>
      </c>
      <c r="B289" t="s">
        <v>2655</v>
      </c>
    </row>
    <row r="290" spans="1:2" x14ac:dyDescent="0.25">
      <c r="A290" s="1" t="s">
        <v>637</v>
      </c>
      <c r="B290" t="s">
        <v>638</v>
      </c>
    </row>
    <row r="291" spans="1:2" x14ac:dyDescent="0.25">
      <c r="A291" s="1" t="s">
        <v>639</v>
      </c>
      <c r="B291" t="s">
        <v>640</v>
      </c>
    </row>
    <row r="292" spans="1:2" x14ac:dyDescent="0.25">
      <c r="A292" s="1" t="s">
        <v>641</v>
      </c>
      <c r="B292" t="s">
        <v>642</v>
      </c>
    </row>
    <row r="293" spans="1:2" x14ac:dyDescent="0.25">
      <c r="A293" s="1" t="s">
        <v>8212</v>
      </c>
      <c r="B293" t="s">
        <v>643</v>
      </c>
    </row>
    <row r="294" spans="1:2" x14ac:dyDescent="0.25">
      <c r="A294" s="1" t="s">
        <v>644</v>
      </c>
      <c r="B294" t="s">
        <v>645</v>
      </c>
    </row>
    <row r="295" spans="1:2" x14ac:dyDescent="0.25">
      <c r="A295" s="1" t="s">
        <v>646</v>
      </c>
      <c r="B295" t="s">
        <v>647</v>
      </c>
    </row>
    <row r="296" spans="1:2" x14ac:dyDescent="0.25">
      <c r="A296" s="1" t="s">
        <v>648</v>
      </c>
      <c r="B296" t="s">
        <v>649</v>
      </c>
    </row>
    <row r="297" spans="1:2" x14ac:dyDescent="0.25">
      <c r="A297" s="1" t="s">
        <v>650</v>
      </c>
      <c r="B297" t="s">
        <v>651</v>
      </c>
    </row>
    <row r="298" spans="1:2" x14ac:dyDescent="0.25">
      <c r="A298" s="1" t="s">
        <v>652</v>
      </c>
      <c r="B298" t="s">
        <v>653</v>
      </c>
    </row>
    <row r="299" spans="1:2" x14ac:dyDescent="0.25">
      <c r="A299" s="1" t="s">
        <v>654</v>
      </c>
      <c r="B299" t="s">
        <v>655</v>
      </c>
    </row>
    <row r="300" spans="1:2" x14ac:dyDescent="0.25">
      <c r="A300" s="1" t="s">
        <v>656</v>
      </c>
      <c r="B300" t="s">
        <v>657</v>
      </c>
    </row>
    <row r="301" spans="1:2" x14ac:dyDescent="0.25">
      <c r="A301" s="1" t="s">
        <v>658</v>
      </c>
      <c r="B301" t="s">
        <v>659</v>
      </c>
    </row>
    <row r="302" spans="1:2" x14ac:dyDescent="0.25">
      <c r="A302" s="1" t="s">
        <v>660</v>
      </c>
      <c r="B302" t="s">
        <v>661</v>
      </c>
    </row>
    <row r="303" spans="1:2" x14ac:dyDescent="0.25">
      <c r="A303" s="1" t="s">
        <v>662</v>
      </c>
      <c r="B303" t="s">
        <v>663</v>
      </c>
    </row>
    <row r="304" spans="1:2" x14ac:dyDescent="0.25">
      <c r="A304" s="1" t="s">
        <v>664</v>
      </c>
      <c r="B304" t="s">
        <v>665</v>
      </c>
    </row>
    <row r="305" spans="1:2" x14ac:dyDescent="0.25">
      <c r="A305" s="1" t="s">
        <v>666</v>
      </c>
      <c r="B305" t="s">
        <v>667</v>
      </c>
    </row>
    <row r="306" spans="1:2" x14ac:dyDescent="0.25">
      <c r="A306" s="1" t="s">
        <v>668</v>
      </c>
      <c r="B306" t="s">
        <v>669</v>
      </c>
    </row>
    <row r="307" spans="1:2" x14ac:dyDescent="0.25">
      <c r="A307" s="1" t="s">
        <v>670</v>
      </c>
      <c r="B307" t="s">
        <v>671</v>
      </c>
    </row>
    <row r="308" spans="1:2" x14ac:dyDescent="0.25">
      <c r="A308" s="1" t="s">
        <v>672</v>
      </c>
      <c r="B308" t="s">
        <v>673</v>
      </c>
    </row>
    <row r="309" spans="1:2" x14ac:dyDescent="0.25">
      <c r="A309" s="1" t="s">
        <v>674</v>
      </c>
      <c r="B309" t="s">
        <v>675</v>
      </c>
    </row>
    <row r="310" spans="1:2" x14ac:dyDescent="0.25">
      <c r="A310" s="1" t="s">
        <v>676</v>
      </c>
      <c r="B310" t="s">
        <v>677</v>
      </c>
    </row>
    <row r="311" spans="1:2" x14ac:dyDescent="0.25">
      <c r="A311" s="1" t="s">
        <v>678</v>
      </c>
      <c r="B311" t="s">
        <v>679</v>
      </c>
    </row>
    <row r="312" spans="1:2" x14ac:dyDescent="0.25">
      <c r="A312" s="1" t="s">
        <v>680</v>
      </c>
      <c r="B312" t="s">
        <v>681</v>
      </c>
    </row>
    <row r="313" spans="1:2" x14ac:dyDescent="0.25">
      <c r="A313" s="1" t="s">
        <v>682</v>
      </c>
      <c r="B313" t="s">
        <v>683</v>
      </c>
    </row>
    <row r="314" spans="1:2" x14ac:dyDescent="0.25">
      <c r="A314" s="1" t="s">
        <v>684</v>
      </c>
      <c r="B314" t="s">
        <v>685</v>
      </c>
    </row>
    <row r="315" spans="1:2" x14ac:dyDescent="0.25">
      <c r="A315" s="1" t="s">
        <v>686</v>
      </c>
      <c r="B315" t="s">
        <v>687</v>
      </c>
    </row>
    <row r="316" spans="1:2" x14ac:dyDescent="0.25">
      <c r="A316" s="1" t="s">
        <v>688</v>
      </c>
      <c r="B316" t="s">
        <v>689</v>
      </c>
    </row>
    <row r="317" spans="1:2" x14ac:dyDescent="0.25">
      <c r="A317" s="1" t="s">
        <v>690</v>
      </c>
      <c r="B317" t="s">
        <v>691</v>
      </c>
    </row>
    <row r="318" spans="1:2" x14ac:dyDescent="0.25">
      <c r="A318" s="1" t="s">
        <v>692</v>
      </c>
      <c r="B318" t="s">
        <v>693</v>
      </c>
    </row>
    <row r="319" spans="1:2" x14ac:dyDescent="0.25">
      <c r="A319" s="1" t="s">
        <v>694</v>
      </c>
      <c r="B319" t="s">
        <v>695</v>
      </c>
    </row>
    <row r="320" spans="1:2" x14ac:dyDescent="0.25">
      <c r="A320" s="1" t="s">
        <v>696</v>
      </c>
      <c r="B320" t="s">
        <v>697</v>
      </c>
    </row>
    <row r="321" spans="1:2" x14ac:dyDescent="0.25">
      <c r="A321" s="1" t="s">
        <v>8175</v>
      </c>
      <c r="B321" t="s">
        <v>698</v>
      </c>
    </row>
    <row r="322" spans="1:2" x14ac:dyDescent="0.25">
      <c r="A322" s="1" t="s">
        <v>699</v>
      </c>
      <c r="B322" t="s">
        <v>700</v>
      </c>
    </row>
    <row r="323" spans="1:2" x14ac:dyDescent="0.25">
      <c r="A323" s="1" t="s">
        <v>701</v>
      </c>
      <c r="B323" t="s">
        <v>702</v>
      </c>
    </row>
    <row r="324" spans="1:2" x14ac:dyDescent="0.25">
      <c r="A324" s="1" t="s">
        <v>703</v>
      </c>
      <c r="B324" t="s">
        <v>704</v>
      </c>
    </row>
    <row r="325" spans="1:2" x14ac:dyDescent="0.25">
      <c r="A325" s="1" t="s">
        <v>705</v>
      </c>
      <c r="B325" t="s">
        <v>706</v>
      </c>
    </row>
    <row r="326" spans="1:2" x14ac:dyDescent="0.25">
      <c r="A326" s="1" t="s">
        <v>8233</v>
      </c>
      <c r="B326" t="s">
        <v>707</v>
      </c>
    </row>
    <row r="327" spans="1:2" x14ac:dyDescent="0.25">
      <c r="A327" s="1" t="s">
        <v>708</v>
      </c>
      <c r="B327" t="s">
        <v>709</v>
      </c>
    </row>
    <row r="328" spans="1:2" x14ac:dyDescent="0.25">
      <c r="A328" s="1" t="s">
        <v>710</v>
      </c>
      <c r="B328" t="s">
        <v>711</v>
      </c>
    </row>
    <row r="329" spans="1:2" x14ac:dyDescent="0.25">
      <c r="A329" s="1" t="s">
        <v>712</v>
      </c>
      <c r="B329" t="s">
        <v>713</v>
      </c>
    </row>
    <row r="330" spans="1:2" x14ac:dyDescent="0.25">
      <c r="A330" s="1" t="s">
        <v>714</v>
      </c>
      <c r="B330" t="s">
        <v>715</v>
      </c>
    </row>
    <row r="331" spans="1:2" x14ac:dyDescent="0.25">
      <c r="A331" s="1" t="s">
        <v>716</v>
      </c>
      <c r="B331" t="s">
        <v>717</v>
      </c>
    </row>
    <row r="332" spans="1:2" x14ac:dyDescent="0.25">
      <c r="A332" s="1" t="s">
        <v>718</v>
      </c>
      <c r="B332" t="s">
        <v>719</v>
      </c>
    </row>
    <row r="333" spans="1:2" x14ac:dyDescent="0.25">
      <c r="A333" s="1" t="s">
        <v>720</v>
      </c>
      <c r="B333" t="s">
        <v>721</v>
      </c>
    </row>
    <row r="334" spans="1:2" x14ac:dyDescent="0.25">
      <c r="A334" s="1" t="s">
        <v>722</v>
      </c>
      <c r="B334" t="s">
        <v>723</v>
      </c>
    </row>
    <row r="335" spans="1:2" x14ac:dyDescent="0.25">
      <c r="A335" s="1" t="s">
        <v>724</v>
      </c>
      <c r="B335" t="s">
        <v>725</v>
      </c>
    </row>
    <row r="336" spans="1:2" x14ac:dyDescent="0.25">
      <c r="A336" s="1" t="s">
        <v>726</v>
      </c>
      <c r="B336" t="s">
        <v>727</v>
      </c>
    </row>
    <row r="337" spans="1:2" x14ac:dyDescent="0.25">
      <c r="A337" s="1" t="s">
        <v>728</v>
      </c>
      <c r="B337" t="s">
        <v>729</v>
      </c>
    </row>
    <row r="338" spans="1:2" x14ac:dyDescent="0.25">
      <c r="A338" s="1" t="s">
        <v>730</v>
      </c>
      <c r="B338" t="s">
        <v>731</v>
      </c>
    </row>
    <row r="339" spans="1:2" x14ac:dyDescent="0.25">
      <c r="A339" s="1" t="s">
        <v>732</v>
      </c>
      <c r="B339" t="s">
        <v>733</v>
      </c>
    </row>
    <row r="340" spans="1:2" x14ac:dyDescent="0.25">
      <c r="A340" s="1" t="s">
        <v>8218</v>
      </c>
      <c r="B340" t="s">
        <v>734</v>
      </c>
    </row>
    <row r="341" spans="1:2" x14ac:dyDescent="0.25">
      <c r="A341" s="1" t="s">
        <v>735</v>
      </c>
      <c r="B341" t="s">
        <v>736</v>
      </c>
    </row>
    <row r="342" spans="1:2" x14ac:dyDescent="0.25">
      <c r="A342" s="1" t="s">
        <v>737</v>
      </c>
      <c r="B342" t="s">
        <v>738</v>
      </c>
    </row>
    <row r="343" spans="1:2" x14ac:dyDescent="0.25">
      <c r="A343" s="1" t="s">
        <v>739</v>
      </c>
      <c r="B343" t="s">
        <v>740</v>
      </c>
    </row>
    <row r="344" spans="1:2" x14ac:dyDescent="0.25">
      <c r="A344" s="1" t="s">
        <v>741</v>
      </c>
      <c r="B344" t="s">
        <v>742</v>
      </c>
    </row>
    <row r="345" spans="1:2" x14ac:dyDescent="0.25">
      <c r="A345" s="1" t="s">
        <v>743</v>
      </c>
      <c r="B345" t="s">
        <v>744</v>
      </c>
    </row>
    <row r="346" spans="1:2" x14ac:dyDescent="0.25">
      <c r="A346" s="1" t="s">
        <v>745</v>
      </c>
      <c r="B346" t="s">
        <v>746</v>
      </c>
    </row>
    <row r="347" spans="1:2" x14ac:dyDescent="0.25">
      <c r="A347" s="1" t="s">
        <v>747</v>
      </c>
      <c r="B347" t="s">
        <v>748</v>
      </c>
    </row>
    <row r="348" spans="1:2" x14ac:dyDescent="0.25">
      <c r="A348" s="1" t="s">
        <v>749</v>
      </c>
      <c r="B348" t="s">
        <v>750</v>
      </c>
    </row>
    <row r="349" spans="1:2" x14ac:dyDescent="0.25">
      <c r="A349" s="1" t="s">
        <v>751</v>
      </c>
      <c r="B349" t="s">
        <v>752</v>
      </c>
    </row>
    <row r="350" spans="1:2" x14ac:dyDescent="0.25">
      <c r="A350" s="1" t="s">
        <v>753</v>
      </c>
      <c r="B350" t="s">
        <v>754</v>
      </c>
    </row>
    <row r="351" spans="1:2" x14ac:dyDescent="0.25">
      <c r="A351" s="1" t="s">
        <v>755</v>
      </c>
      <c r="B351" t="s">
        <v>756</v>
      </c>
    </row>
    <row r="352" spans="1:2" x14ac:dyDescent="0.25">
      <c r="A352" s="1" t="s">
        <v>757</v>
      </c>
      <c r="B352" t="s">
        <v>758</v>
      </c>
    </row>
    <row r="353" spans="1:2" x14ac:dyDescent="0.25">
      <c r="A353" s="1" t="s">
        <v>759</v>
      </c>
      <c r="B353" t="s">
        <v>760</v>
      </c>
    </row>
    <row r="354" spans="1:2" x14ac:dyDescent="0.25">
      <c r="A354" s="1" t="s">
        <v>761</v>
      </c>
      <c r="B354" t="s">
        <v>762</v>
      </c>
    </row>
    <row r="355" spans="1:2" x14ac:dyDescent="0.25">
      <c r="A355" s="1" t="s">
        <v>763</v>
      </c>
      <c r="B355" t="s">
        <v>764</v>
      </c>
    </row>
    <row r="356" spans="1:2" x14ac:dyDescent="0.25">
      <c r="A356" s="1" t="s">
        <v>765</v>
      </c>
      <c r="B356" t="s">
        <v>766</v>
      </c>
    </row>
    <row r="357" spans="1:2" x14ac:dyDescent="0.25">
      <c r="A357" s="1" t="s">
        <v>767</v>
      </c>
      <c r="B357" t="s">
        <v>768</v>
      </c>
    </row>
    <row r="358" spans="1:2" x14ac:dyDescent="0.25">
      <c r="A358" s="1" t="s">
        <v>769</v>
      </c>
      <c r="B358" t="s">
        <v>770</v>
      </c>
    </row>
    <row r="359" spans="1:2" x14ac:dyDescent="0.25">
      <c r="A359" s="1" t="s">
        <v>771</v>
      </c>
      <c r="B359" t="s">
        <v>772</v>
      </c>
    </row>
    <row r="360" spans="1:2" x14ac:dyDescent="0.25">
      <c r="A360" s="1" t="s">
        <v>773</v>
      </c>
      <c r="B360" t="s">
        <v>774</v>
      </c>
    </row>
    <row r="361" spans="1:2" x14ac:dyDescent="0.25">
      <c r="A361" s="1" t="s">
        <v>775</v>
      </c>
      <c r="B361" t="s">
        <v>776</v>
      </c>
    </row>
    <row r="362" spans="1:2" x14ac:dyDescent="0.25">
      <c r="A362" s="1" t="s">
        <v>777</v>
      </c>
      <c r="B362" t="s">
        <v>778</v>
      </c>
    </row>
    <row r="363" spans="1:2" x14ac:dyDescent="0.25">
      <c r="A363" s="1" t="s">
        <v>7874</v>
      </c>
      <c r="B363" t="s">
        <v>7875</v>
      </c>
    </row>
    <row r="364" spans="1:2" x14ac:dyDescent="0.25">
      <c r="A364" s="1" t="s">
        <v>508</v>
      </c>
      <c r="B364" t="s">
        <v>7879</v>
      </c>
    </row>
    <row r="365" spans="1:2" x14ac:dyDescent="0.25">
      <c r="A365" s="1" t="s">
        <v>41</v>
      </c>
      <c r="B365" t="s">
        <v>41</v>
      </c>
    </row>
    <row r="366" spans="1:2" x14ac:dyDescent="0.25">
      <c r="A366" s="1" t="s">
        <v>779</v>
      </c>
      <c r="B366" t="s">
        <v>780</v>
      </c>
    </row>
    <row r="367" spans="1:2" x14ac:dyDescent="0.25">
      <c r="A367" s="1" t="s">
        <v>7800</v>
      </c>
      <c r="B367" t="s">
        <v>7801</v>
      </c>
    </row>
    <row r="368" spans="1:2" x14ac:dyDescent="0.25">
      <c r="A368" s="1" t="s">
        <v>781</v>
      </c>
      <c r="B368" t="s">
        <v>782</v>
      </c>
    </row>
    <row r="369" spans="1:2" x14ac:dyDescent="0.25">
      <c r="A369" s="1" t="s">
        <v>784</v>
      </c>
      <c r="B369" t="s">
        <v>785</v>
      </c>
    </row>
    <row r="370" spans="1:2" x14ac:dyDescent="0.25">
      <c r="A370" s="1" t="s">
        <v>786</v>
      </c>
      <c r="B370" t="s">
        <v>787</v>
      </c>
    </row>
    <row r="371" spans="1:2" x14ac:dyDescent="0.25">
      <c r="A371" s="1" t="s">
        <v>789</v>
      </c>
      <c r="B371" t="s">
        <v>790</v>
      </c>
    </row>
    <row r="372" spans="1:2" x14ac:dyDescent="0.25">
      <c r="A372" s="1" t="s">
        <v>791</v>
      </c>
      <c r="B372" t="s">
        <v>792</v>
      </c>
    </row>
    <row r="373" spans="1:2" x14ac:dyDescent="0.25">
      <c r="A373" s="1" t="s">
        <v>793</v>
      </c>
      <c r="B373" t="s">
        <v>794</v>
      </c>
    </row>
    <row r="374" spans="1:2" x14ac:dyDescent="0.25">
      <c r="A374" s="1" t="s">
        <v>795</v>
      </c>
      <c r="B374" t="s">
        <v>796</v>
      </c>
    </row>
    <row r="375" spans="1:2" x14ac:dyDescent="0.25">
      <c r="A375" s="1" t="s">
        <v>797</v>
      </c>
      <c r="B375" t="s">
        <v>798</v>
      </c>
    </row>
    <row r="376" spans="1:2" x14ac:dyDescent="0.25">
      <c r="A376" s="1" t="s">
        <v>799</v>
      </c>
      <c r="B376" t="s">
        <v>800</v>
      </c>
    </row>
    <row r="377" spans="1:2" x14ac:dyDescent="0.25">
      <c r="A377" s="1" t="s">
        <v>801</v>
      </c>
      <c r="B377" t="s">
        <v>802</v>
      </c>
    </row>
    <row r="378" spans="1:2" x14ac:dyDescent="0.25">
      <c r="A378" s="1" t="s">
        <v>803</v>
      </c>
      <c r="B378" t="s">
        <v>804</v>
      </c>
    </row>
    <row r="379" spans="1:2" x14ac:dyDescent="0.25">
      <c r="A379" s="1" t="s">
        <v>805</v>
      </c>
      <c r="B379" t="s">
        <v>806</v>
      </c>
    </row>
    <row r="380" spans="1:2" x14ac:dyDescent="0.25">
      <c r="A380" s="1" t="s">
        <v>807</v>
      </c>
      <c r="B380" t="s">
        <v>808</v>
      </c>
    </row>
    <row r="381" spans="1:2" x14ac:dyDescent="0.25">
      <c r="A381" s="1" t="s">
        <v>8152</v>
      </c>
      <c r="B381" t="s">
        <v>811</v>
      </c>
    </row>
    <row r="382" spans="1:2" x14ac:dyDescent="0.25">
      <c r="A382" s="1" t="s">
        <v>812</v>
      </c>
      <c r="B382" t="s">
        <v>813</v>
      </c>
    </row>
    <row r="383" spans="1:2" x14ac:dyDescent="0.25">
      <c r="A383" s="1" t="s">
        <v>8226</v>
      </c>
      <c r="B383" t="s">
        <v>814</v>
      </c>
    </row>
    <row r="384" spans="1:2" x14ac:dyDescent="0.25">
      <c r="A384" s="1" t="s">
        <v>815</v>
      </c>
      <c r="B384" t="s">
        <v>816</v>
      </c>
    </row>
    <row r="385" spans="1:2" x14ac:dyDescent="0.25">
      <c r="A385" s="1" t="s">
        <v>818</v>
      </c>
      <c r="B385" t="s">
        <v>819</v>
      </c>
    </row>
    <row r="386" spans="1:2" x14ac:dyDescent="0.25">
      <c r="A386" s="1" t="s">
        <v>820</v>
      </c>
      <c r="B386" t="s">
        <v>821</v>
      </c>
    </row>
    <row r="387" spans="1:2" x14ac:dyDescent="0.25">
      <c r="A387" s="1" t="s">
        <v>822</v>
      </c>
      <c r="B387" t="s">
        <v>823</v>
      </c>
    </row>
    <row r="388" spans="1:2" x14ac:dyDescent="0.25">
      <c r="A388" s="1" t="s">
        <v>824</v>
      </c>
      <c r="B388" t="s">
        <v>825</v>
      </c>
    </row>
    <row r="389" spans="1:2" x14ac:dyDescent="0.25">
      <c r="A389" s="1" t="s">
        <v>826</v>
      </c>
      <c r="B389" t="s">
        <v>827</v>
      </c>
    </row>
    <row r="390" spans="1:2" x14ac:dyDescent="0.25">
      <c r="A390" s="1" t="s">
        <v>828</v>
      </c>
      <c r="B390" t="s">
        <v>829</v>
      </c>
    </row>
    <row r="391" spans="1:2" x14ac:dyDescent="0.25">
      <c r="A391" s="1" t="s">
        <v>830</v>
      </c>
      <c r="B391" t="s">
        <v>831</v>
      </c>
    </row>
    <row r="392" spans="1:2" x14ac:dyDescent="0.25">
      <c r="A392" s="1" t="s">
        <v>832</v>
      </c>
      <c r="B392" t="s">
        <v>833</v>
      </c>
    </row>
    <row r="393" spans="1:2" x14ac:dyDescent="0.25">
      <c r="A393" s="1" t="s">
        <v>7876</v>
      </c>
      <c r="B393" t="s">
        <v>7877</v>
      </c>
    </row>
    <row r="394" spans="1:2" x14ac:dyDescent="0.25">
      <c r="A394" s="1" t="s">
        <v>834</v>
      </c>
      <c r="B394" t="s">
        <v>835</v>
      </c>
    </row>
    <row r="395" spans="1:2" x14ac:dyDescent="0.25">
      <c r="A395" s="1" t="s">
        <v>836</v>
      </c>
      <c r="B395" t="s">
        <v>837</v>
      </c>
    </row>
    <row r="396" spans="1:2" x14ac:dyDescent="0.25">
      <c r="A396" s="1" t="s">
        <v>838</v>
      </c>
      <c r="B396" t="s">
        <v>839</v>
      </c>
    </row>
    <row r="397" spans="1:2" x14ac:dyDescent="0.25">
      <c r="A397" s="1" t="s">
        <v>7760</v>
      </c>
      <c r="B397" t="s">
        <v>356</v>
      </c>
    </row>
    <row r="398" spans="1:2" x14ac:dyDescent="0.25">
      <c r="A398" s="1" t="s">
        <v>840</v>
      </c>
      <c r="B398" t="s">
        <v>841</v>
      </c>
    </row>
    <row r="399" spans="1:2" x14ac:dyDescent="0.25">
      <c r="A399" s="1" t="s">
        <v>842</v>
      </c>
      <c r="B399" t="s">
        <v>843</v>
      </c>
    </row>
    <row r="400" spans="1:2" x14ac:dyDescent="0.25">
      <c r="A400" s="1" t="s">
        <v>7785</v>
      </c>
      <c r="B400" t="s">
        <v>844</v>
      </c>
    </row>
    <row r="401" spans="1:2" x14ac:dyDescent="0.25">
      <c r="A401" s="1" t="s">
        <v>7751</v>
      </c>
      <c r="B401" t="s">
        <v>766</v>
      </c>
    </row>
    <row r="402" spans="1:2" x14ac:dyDescent="0.25">
      <c r="A402" s="1" t="s">
        <v>845</v>
      </c>
      <c r="B402" t="s">
        <v>846</v>
      </c>
    </row>
    <row r="403" spans="1:2" x14ac:dyDescent="0.25">
      <c r="A403" s="1" t="s">
        <v>7868</v>
      </c>
      <c r="B403" t="s">
        <v>7884</v>
      </c>
    </row>
    <row r="404" spans="1:2" x14ac:dyDescent="0.25">
      <c r="A404" s="1" t="s">
        <v>847</v>
      </c>
      <c r="B404" t="s">
        <v>848</v>
      </c>
    </row>
    <row r="405" spans="1:2" x14ac:dyDescent="0.25">
      <c r="A405" s="1" t="s">
        <v>7825</v>
      </c>
      <c r="B405" t="s">
        <v>849</v>
      </c>
    </row>
    <row r="406" spans="1:2" x14ac:dyDescent="0.25">
      <c r="A406" s="1" t="s">
        <v>850</v>
      </c>
      <c r="B406" t="s">
        <v>851</v>
      </c>
    </row>
    <row r="407" spans="1:2" x14ac:dyDescent="0.25">
      <c r="A407" s="1" t="s">
        <v>852</v>
      </c>
      <c r="B407" t="s">
        <v>853</v>
      </c>
    </row>
    <row r="408" spans="1:2" x14ac:dyDescent="0.25">
      <c r="A408" s="1" t="s">
        <v>854</v>
      </c>
      <c r="B408" t="s">
        <v>855</v>
      </c>
    </row>
    <row r="409" spans="1:2" x14ac:dyDescent="0.25">
      <c r="A409" s="1" t="s">
        <v>856</v>
      </c>
      <c r="B409" t="s">
        <v>857</v>
      </c>
    </row>
    <row r="410" spans="1:2" x14ac:dyDescent="0.25">
      <c r="A410" s="1" t="s">
        <v>858</v>
      </c>
      <c r="B410" t="s">
        <v>859</v>
      </c>
    </row>
    <row r="411" spans="1:2" x14ac:dyDescent="0.25">
      <c r="A411" s="1" t="s">
        <v>860</v>
      </c>
      <c r="B411" t="s">
        <v>861</v>
      </c>
    </row>
    <row r="412" spans="1:2" x14ac:dyDescent="0.25">
      <c r="A412" s="1" t="s">
        <v>862</v>
      </c>
      <c r="B412" t="s">
        <v>863</v>
      </c>
    </row>
    <row r="413" spans="1:2" x14ac:dyDescent="0.25">
      <c r="A413" s="1" t="s">
        <v>864</v>
      </c>
      <c r="B413" t="s">
        <v>865</v>
      </c>
    </row>
    <row r="414" spans="1:2" x14ac:dyDescent="0.25">
      <c r="A414" s="1" t="s">
        <v>866</v>
      </c>
      <c r="B414" t="s">
        <v>867</v>
      </c>
    </row>
    <row r="415" spans="1:2" x14ac:dyDescent="0.25">
      <c r="A415" s="1" t="s">
        <v>868</v>
      </c>
      <c r="B415" t="s">
        <v>869</v>
      </c>
    </row>
    <row r="416" spans="1:2" x14ac:dyDescent="0.25">
      <c r="A416" s="1" t="s">
        <v>870</v>
      </c>
      <c r="B416" t="s">
        <v>871</v>
      </c>
    </row>
    <row r="417" spans="1:2" x14ac:dyDescent="0.25">
      <c r="A417" s="1" t="s">
        <v>872</v>
      </c>
      <c r="B417" t="s">
        <v>873</v>
      </c>
    </row>
    <row r="418" spans="1:2" x14ac:dyDescent="0.25">
      <c r="A418" s="1" t="s">
        <v>874</v>
      </c>
      <c r="B418" t="s">
        <v>875</v>
      </c>
    </row>
    <row r="419" spans="1:2" x14ac:dyDescent="0.25">
      <c r="A419" s="1" t="s">
        <v>876</v>
      </c>
      <c r="B419" t="s">
        <v>877</v>
      </c>
    </row>
    <row r="420" spans="1:2" x14ac:dyDescent="0.25">
      <c r="A420" s="1" t="s">
        <v>878</v>
      </c>
      <c r="B420" t="s">
        <v>879</v>
      </c>
    </row>
    <row r="421" spans="1:2" x14ac:dyDescent="0.25">
      <c r="A421" s="1" t="s">
        <v>880</v>
      </c>
      <c r="B421" t="s">
        <v>881</v>
      </c>
    </row>
    <row r="422" spans="1:2" x14ac:dyDescent="0.25">
      <c r="A422" s="1" t="s">
        <v>882</v>
      </c>
      <c r="B422" t="s">
        <v>883</v>
      </c>
    </row>
    <row r="423" spans="1:2" x14ac:dyDescent="0.25">
      <c r="A423" s="1" t="s">
        <v>884</v>
      </c>
      <c r="B423" t="s">
        <v>885</v>
      </c>
    </row>
    <row r="424" spans="1:2" x14ac:dyDescent="0.25">
      <c r="A424" s="1" t="s">
        <v>886</v>
      </c>
      <c r="B424" t="s">
        <v>887</v>
      </c>
    </row>
    <row r="425" spans="1:2" x14ac:dyDescent="0.25">
      <c r="A425" s="1" t="s">
        <v>888</v>
      </c>
      <c r="B425" t="s">
        <v>889</v>
      </c>
    </row>
    <row r="426" spans="1:2" x14ac:dyDescent="0.25">
      <c r="A426" s="1" t="s">
        <v>890</v>
      </c>
      <c r="B426" t="s">
        <v>891</v>
      </c>
    </row>
    <row r="427" spans="1:2" x14ac:dyDescent="0.25">
      <c r="A427" s="1" t="s">
        <v>8790</v>
      </c>
      <c r="B427" t="s">
        <v>8791</v>
      </c>
    </row>
    <row r="428" spans="1:2" x14ac:dyDescent="0.25">
      <c r="A428" s="1" t="s">
        <v>892</v>
      </c>
      <c r="B428" t="s">
        <v>893</v>
      </c>
    </row>
    <row r="429" spans="1:2" x14ac:dyDescent="0.25">
      <c r="A429" s="1" t="s">
        <v>8792</v>
      </c>
      <c r="B429" t="s">
        <v>8793</v>
      </c>
    </row>
    <row r="430" spans="1:2" x14ac:dyDescent="0.25">
      <c r="A430" s="1" t="s">
        <v>8619</v>
      </c>
      <c r="B430" t="s">
        <v>8794</v>
      </c>
    </row>
    <row r="431" spans="1:2" x14ac:dyDescent="0.25">
      <c r="A431" s="1" t="s">
        <v>894</v>
      </c>
      <c r="B431" t="s">
        <v>895</v>
      </c>
    </row>
    <row r="432" spans="1:2" x14ac:dyDescent="0.25">
      <c r="A432" s="1" t="s">
        <v>896</v>
      </c>
      <c r="B432" t="s">
        <v>897</v>
      </c>
    </row>
    <row r="433" spans="1:2" x14ac:dyDescent="0.25">
      <c r="A433" s="1" t="s">
        <v>898</v>
      </c>
      <c r="B433" t="s">
        <v>899</v>
      </c>
    </row>
    <row r="434" spans="1:2" x14ac:dyDescent="0.25">
      <c r="A434" s="1" t="s">
        <v>900</v>
      </c>
      <c r="B434" t="s">
        <v>901</v>
      </c>
    </row>
    <row r="435" spans="1:2" x14ac:dyDescent="0.25">
      <c r="A435" s="1" t="s">
        <v>902</v>
      </c>
      <c r="B435" t="s">
        <v>903</v>
      </c>
    </row>
    <row r="436" spans="1:2" x14ac:dyDescent="0.25">
      <c r="A436" s="1" t="s">
        <v>904</v>
      </c>
      <c r="B436" t="s">
        <v>905</v>
      </c>
    </row>
    <row r="437" spans="1:2" x14ac:dyDescent="0.25">
      <c r="A437" s="1" t="s">
        <v>906</v>
      </c>
      <c r="B437" t="s">
        <v>907</v>
      </c>
    </row>
    <row r="438" spans="1:2" x14ac:dyDescent="0.25">
      <c r="A438" s="1" t="s">
        <v>7737</v>
      </c>
      <c r="B438" t="s">
        <v>7738</v>
      </c>
    </row>
    <row r="439" spans="1:2" x14ac:dyDescent="0.25">
      <c r="A439" s="1" t="s">
        <v>7834</v>
      </c>
      <c r="B439" t="s">
        <v>908</v>
      </c>
    </row>
    <row r="440" spans="1:2" x14ac:dyDescent="0.25">
      <c r="A440" s="1" t="s">
        <v>909</v>
      </c>
      <c r="B440" t="s">
        <v>910</v>
      </c>
    </row>
    <row r="441" spans="1:2" x14ac:dyDescent="0.25">
      <c r="A441" s="1" t="s">
        <v>911</v>
      </c>
      <c r="B441" t="s">
        <v>912</v>
      </c>
    </row>
    <row r="442" spans="1:2" x14ac:dyDescent="0.25">
      <c r="A442" s="1" t="s">
        <v>913</v>
      </c>
      <c r="B442" t="s">
        <v>914</v>
      </c>
    </row>
    <row r="443" spans="1:2" x14ac:dyDescent="0.25">
      <c r="A443" s="1" t="s">
        <v>8222</v>
      </c>
      <c r="B443" t="s">
        <v>915</v>
      </c>
    </row>
    <row r="444" spans="1:2" x14ac:dyDescent="0.25">
      <c r="A444" s="1" t="s">
        <v>916</v>
      </c>
      <c r="B444" t="s">
        <v>917</v>
      </c>
    </row>
    <row r="445" spans="1:2" x14ac:dyDescent="0.25">
      <c r="A445" s="1" t="s">
        <v>918</v>
      </c>
      <c r="B445" t="s">
        <v>919</v>
      </c>
    </row>
    <row r="446" spans="1:2" x14ac:dyDescent="0.25">
      <c r="A446" s="1" t="s">
        <v>8151</v>
      </c>
      <c r="B446" t="s">
        <v>7702</v>
      </c>
    </row>
    <row r="447" spans="1:2" x14ac:dyDescent="0.25">
      <c r="A447" s="1" t="s">
        <v>920</v>
      </c>
      <c r="B447" t="s">
        <v>921</v>
      </c>
    </row>
    <row r="448" spans="1:2" x14ac:dyDescent="0.25">
      <c r="A448" s="1" t="s">
        <v>922</v>
      </c>
      <c r="B448" t="s">
        <v>923</v>
      </c>
    </row>
    <row r="449" spans="1:2" x14ac:dyDescent="0.25">
      <c r="A449" s="1" t="s">
        <v>7662</v>
      </c>
      <c r="B449" t="s">
        <v>7676</v>
      </c>
    </row>
    <row r="450" spans="1:2" x14ac:dyDescent="0.25">
      <c r="A450" s="1" t="s">
        <v>924</v>
      </c>
      <c r="B450" t="s">
        <v>925</v>
      </c>
    </row>
    <row r="451" spans="1:2" x14ac:dyDescent="0.25">
      <c r="A451" s="1" t="s">
        <v>926</v>
      </c>
      <c r="B451" t="s">
        <v>927</v>
      </c>
    </row>
    <row r="452" spans="1:2" x14ac:dyDescent="0.25">
      <c r="A452" s="1" t="s">
        <v>928</v>
      </c>
      <c r="B452" t="s">
        <v>929</v>
      </c>
    </row>
    <row r="453" spans="1:2" x14ac:dyDescent="0.25">
      <c r="A453" s="22" t="s">
        <v>8281</v>
      </c>
      <c r="B453" t="s">
        <v>8078</v>
      </c>
    </row>
    <row r="454" spans="1:2" x14ac:dyDescent="0.25">
      <c r="A454" s="1" t="s">
        <v>8232</v>
      </c>
      <c r="B454" t="s">
        <v>930</v>
      </c>
    </row>
    <row r="455" spans="1:2" x14ac:dyDescent="0.25">
      <c r="A455" s="1" t="s">
        <v>7871</v>
      </c>
      <c r="B455" t="s">
        <v>7872</v>
      </c>
    </row>
    <row r="456" spans="1:2" x14ac:dyDescent="0.25">
      <c r="A456" s="1" t="s">
        <v>931</v>
      </c>
      <c r="B456" t="s">
        <v>932</v>
      </c>
    </row>
    <row r="457" spans="1:2" x14ac:dyDescent="0.25">
      <c r="A457" s="1" t="s">
        <v>933</v>
      </c>
      <c r="B457" t="s">
        <v>934</v>
      </c>
    </row>
    <row r="458" spans="1:2" x14ac:dyDescent="0.25">
      <c r="A458" s="1" t="s">
        <v>935</v>
      </c>
      <c r="B458" t="s">
        <v>936</v>
      </c>
    </row>
    <row r="459" spans="1:2" x14ac:dyDescent="0.25">
      <c r="A459" s="1" t="s">
        <v>937</v>
      </c>
      <c r="B459" t="s">
        <v>938</v>
      </c>
    </row>
    <row r="460" spans="1:2" x14ac:dyDescent="0.25">
      <c r="A460" s="1" t="s">
        <v>939</v>
      </c>
      <c r="B460" t="s">
        <v>940</v>
      </c>
    </row>
    <row r="461" spans="1:2" x14ac:dyDescent="0.25">
      <c r="A461" s="1" t="s">
        <v>941</v>
      </c>
      <c r="B461" t="s">
        <v>942</v>
      </c>
    </row>
    <row r="462" spans="1:2" x14ac:dyDescent="0.25">
      <c r="A462" s="1" t="s">
        <v>943</v>
      </c>
      <c r="B462" t="s">
        <v>944</v>
      </c>
    </row>
    <row r="463" spans="1:2" x14ac:dyDescent="0.25">
      <c r="A463" s="1" t="s">
        <v>945</v>
      </c>
      <c r="B463" t="s">
        <v>946</v>
      </c>
    </row>
    <row r="464" spans="1:2" x14ac:dyDescent="0.25">
      <c r="A464" s="1" t="s">
        <v>947</v>
      </c>
      <c r="B464" t="s">
        <v>948</v>
      </c>
    </row>
    <row r="465" spans="1:2" x14ac:dyDescent="0.25">
      <c r="A465" s="1" t="s">
        <v>949</v>
      </c>
      <c r="B465" t="s">
        <v>950</v>
      </c>
    </row>
    <row r="466" spans="1:2" x14ac:dyDescent="0.25">
      <c r="A466" s="1" t="s">
        <v>951</v>
      </c>
      <c r="B466" t="s">
        <v>952</v>
      </c>
    </row>
    <row r="467" spans="1:2" x14ac:dyDescent="0.25">
      <c r="A467" s="1" t="s">
        <v>953</v>
      </c>
      <c r="B467" t="s">
        <v>954</v>
      </c>
    </row>
    <row r="468" spans="1:2" x14ac:dyDescent="0.25">
      <c r="A468" s="1" t="s">
        <v>955</v>
      </c>
      <c r="B468" t="s">
        <v>956</v>
      </c>
    </row>
    <row r="469" spans="1:2" x14ac:dyDescent="0.25">
      <c r="A469" s="1" t="s">
        <v>957</v>
      </c>
      <c r="B469" t="s">
        <v>958</v>
      </c>
    </row>
    <row r="470" spans="1:2" x14ac:dyDescent="0.25">
      <c r="A470" s="1" t="s">
        <v>959</v>
      </c>
      <c r="B470" t="s">
        <v>960</v>
      </c>
    </row>
    <row r="471" spans="1:2" x14ac:dyDescent="0.25">
      <c r="A471" s="1" t="s">
        <v>8211</v>
      </c>
      <c r="B471" t="s">
        <v>961</v>
      </c>
    </row>
    <row r="472" spans="1:2" x14ac:dyDescent="0.25">
      <c r="A472" s="1" t="s">
        <v>962</v>
      </c>
      <c r="B472" t="s">
        <v>963</v>
      </c>
    </row>
    <row r="473" spans="1:2" x14ac:dyDescent="0.25">
      <c r="A473" s="1" t="s">
        <v>964</v>
      </c>
      <c r="B473" t="s">
        <v>965</v>
      </c>
    </row>
    <row r="474" spans="1:2" x14ac:dyDescent="0.25">
      <c r="A474" s="1" t="s">
        <v>966</v>
      </c>
      <c r="B474" t="s">
        <v>967</v>
      </c>
    </row>
    <row r="475" spans="1:2" x14ac:dyDescent="0.25">
      <c r="A475" s="1" t="s">
        <v>968</v>
      </c>
      <c r="B475" t="s">
        <v>969</v>
      </c>
    </row>
    <row r="476" spans="1:2" x14ac:dyDescent="0.25">
      <c r="A476" s="1" t="s">
        <v>970</v>
      </c>
      <c r="B476" t="s">
        <v>971</v>
      </c>
    </row>
    <row r="477" spans="1:2" x14ac:dyDescent="0.25">
      <c r="A477" s="1" t="s">
        <v>973</v>
      </c>
      <c r="B477" t="s">
        <v>974</v>
      </c>
    </row>
    <row r="478" spans="1:2" x14ac:dyDescent="0.25">
      <c r="A478" s="1" t="s">
        <v>7786</v>
      </c>
      <c r="B478" t="s">
        <v>975</v>
      </c>
    </row>
    <row r="479" spans="1:2" x14ac:dyDescent="0.25">
      <c r="A479" s="1" t="s">
        <v>976</v>
      </c>
      <c r="B479" t="s">
        <v>977</v>
      </c>
    </row>
    <row r="480" spans="1:2" x14ac:dyDescent="0.25">
      <c r="A480" s="1" t="s">
        <v>978</v>
      </c>
      <c r="B480" t="s">
        <v>979</v>
      </c>
    </row>
    <row r="481" spans="1:2" x14ac:dyDescent="0.25">
      <c r="A481" s="1" t="s">
        <v>980</v>
      </c>
      <c r="B481" t="s">
        <v>981</v>
      </c>
    </row>
    <row r="482" spans="1:2" x14ac:dyDescent="0.25">
      <c r="A482" s="1" t="s">
        <v>8199</v>
      </c>
      <c r="B482" t="s">
        <v>982</v>
      </c>
    </row>
    <row r="483" spans="1:2" x14ac:dyDescent="0.25">
      <c r="A483" s="1" t="s">
        <v>983</v>
      </c>
      <c r="B483" t="s">
        <v>186</v>
      </c>
    </row>
    <row r="484" spans="1:2" x14ac:dyDescent="0.25">
      <c r="A484" s="1" t="s">
        <v>984</v>
      </c>
      <c r="B484" t="s">
        <v>985</v>
      </c>
    </row>
    <row r="485" spans="1:2" x14ac:dyDescent="0.25">
      <c r="A485" s="1" t="s">
        <v>8214</v>
      </c>
      <c r="B485" t="s">
        <v>8215</v>
      </c>
    </row>
    <row r="486" spans="1:2" x14ac:dyDescent="0.25">
      <c r="A486" s="1" t="s">
        <v>986</v>
      </c>
      <c r="B486" t="s">
        <v>987</v>
      </c>
    </row>
    <row r="487" spans="1:2" x14ac:dyDescent="0.25">
      <c r="A487" s="1" t="s">
        <v>7766</v>
      </c>
      <c r="B487" t="s">
        <v>988</v>
      </c>
    </row>
    <row r="488" spans="1:2" x14ac:dyDescent="0.25">
      <c r="A488" s="1" t="s">
        <v>989</v>
      </c>
      <c r="B488" t="s">
        <v>990</v>
      </c>
    </row>
    <row r="489" spans="1:2" x14ac:dyDescent="0.25">
      <c r="A489" s="1" t="s">
        <v>991</v>
      </c>
      <c r="B489" t="s">
        <v>992</v>
      </c>
    </row>
    <row r="490" spans="1:2" x14ac:dyDescent="0.25">
      <c r="A490" s="1" t="s">
        <v>993</v>
      </c>
      <c r="B490" t="s">
        <v>994</v>
      </c>
    </row>
    <row r="491" spans="1:2" x14ac:dyDescent="0.25">
      <c r="A491" s="1" t="s">
        <v>995</v>
      </c>
      <c r="B491" t="s">
        <v>996</v>
      </c>
    </row>
    <row r="492" spans="1:2" x14ac:dyDescent="0.25">
      <c r="A492" s="1" t="s">
        <v>997</v>
      </c>
      <c r="B492" t="s">
        <v>998</v>
      </c>
    </row>
    <row r="493" spans="1:2" x14ac:dyDescent="0.25">
      <c r="A493" s="1" t="s">
        <v>7735</v>
      </c>
      <c r="B493" t="s">
        <v>116</v>
      </c>
    </row>
    <row r="494" spans="1:2" x14ac:dyDescent="0.25">
      <c r="A494" s="1" t="s">
        <v>999</v>
      </c>
      <c r="B494" t="s">
        <v>1000</v>
      </c>
    </row>
    <row r="495" spans="1:2" x14ac:dyDescent="0.25">
      <c r="A495" s="1" t="s">
        <v>1001</v>
      </c>
      <c r="B495" t="s">
        <v>1002</v>
      </c>
    </row>
    <row r="496" spans="1:2" x14ac:dyDescent="0.25">
      <c r="A496" s="1" t="s">
        <v>1003</v>
      </c>
      <c r="B496" t="s">
        <v>8476</v>
      </c>
    </row>
    <row r="497" spans="1:2" x14ac:dyDescent="0.25">
      <c r="A497" s="1" t="s">
        <v>1004</v>
      </c>
      <c r="B497" t="s">
        <v>1005</v>
      </c>
    </row>
    <row r="498" spans="1:2" x14ac:dyDescent="0.25">
      <c r="A498" s="1" t="s">
        <v>1006</v>
      </c>
      <c r="B498" t="s">
        <v>1007</v>
      </c>
    </row>
    <row r="499" spans="1:2" x14ac:dyDescent="0.25">
      <c r="A499" s="1" t="s">
        <v>1008</v>
      </c>
      <c r="B499" t="s">
        <v>1009</v>
      </c>
    </row>
    <row r="500" spans="1:2" x14ac:dyDescent="0.25">
      <c r="A500" s="1" t="s">
        <v>1010</v>
      </c>
      <c r="B500" t="s">
        <v>1011</v>
      </c>
    </row>
    <row r="501" spans="1:2" x14ac:dyDescent="0.25">
      <c r="A501" s="1" t="s">
        <v>1012</v>
      </c>
      <c r="B501" t="s">
        <v>1013</v>
      </c>
    </row>
    <row r="502" spans="1:2" x14ac:dyDescent="0.25">
      <c r="A502" s="1" t="s">
        <v>7740</v>
      </c>
      <c r="B502" t="s">
        <v>1014</v>
      </c>
    </row>
    <row r="503" spans="1:2" x14ac:dyDescent="0.25">
      <c r="A503" s="1" t="s">
        <v>1015</v>
      </c>
      <c r="B503" t="s">
        <v>1016</v>
      </c>
    </row>
    <row r="504" spans="1:2" x14ac:dyDescent="0.25">
      <c r="A504" s="1" t="s">
        <v>1017</v>
      </c>
      <c r="B504" t="s">
        <v>651</v>
      </c>
    </row>
    <row r="505" spans="1:2" x14ac:dyDescent="0.25">
      <c r="A505" s="1" t="s">
        <v>8007</v>
      </c>
      <c r="B505" t="s">
        <v>8008</v>
      </c>
    </row>
    <row r="506" spans="1:2" x14ac:dyDescent="0.25">
      <c r="A506" s="1" t="s">
        <v>1018</v>
      </c>
      <c r="B506" t="s">
        <v>1019</v>
      </c>
    </row>
    <row r="507" spans="1:2" x14ac:dyDescent="0.25">
      <c r="A507" s="1" t="s">
        <v>1020</v>
      </c>
      <c r="B507" t="s">
        <v>1021</v>
      </c>
    </row>
    <row r="508" spans="1:2" x14ac:dyDescent="0.25">
      <c r="A508" s="1" t="s">
        <v>7694</v>
      </c>
      <c r="B508" t="s">
        <v>1022</v>
      </c>
    </row>
    <row r="509" spans="1:2" x14ac:dyDescent="0.25">
      <c r="A509" s="1" t="s">
        <v>1023</v>
      </c>
      <c r="B509" t="s">
        <v>1024</v>
      </c>
    </row>
    <row r="510" spans="1:2" x14ac:dyDescent="0.25">
      <c r="A510" s="1" t="s">
        <v>1025</v>
      </c>
      <c r="B510" t="s">
        <v>1026</v>
      </c>
    </row>
    <row r="511" spans="1:2" x14ac:dyDescent="0.25">
      <c r="A511" s="1" t="s">
        <v>1027</v>
      </c>
      <c r="B511" t="s">
        <v>1028</v>
      </c>
    </row>
    <row r="512" spans="1:2" x14ac:dyDescent="0.25">
      <c r="A512" s="1" t="s">
        <v>7782</v>
      </c>
      <c r="B512" t="s">
        <v>1029</v>
      </c>
    </row>
    <row r="513" spans="1:2" x14ac:dyDescent="0.25">
      <c r="A513" s="1" t="s">
        <v>7689</v>
      </c>
      <c r="B513" t="s">
        <v>1030</v>
      </c>
    </row>
    <row r="514" spans="1:2" x14ac:dyDescent="0.25">
      <c r="A514" s="1" t="s">
        <v>1031</v>
      </c>
      <c r="B514" t="s">
        <v>1032</v>
      </c>
    </row>
    <row r="515" spans="1:2" x14ac:dyDescent="0.25">
      <c r="A515" s="1" t="s">
        <v>7757</v>
      </c>
      <c r="B515" t="s">
        <v>1033</v>
      </c>
    </row>
    <row r="516" spans="1:2" x14ac:dyDescent="0.25">
      <c r="A516" s="1" t="s">
        <v>1034</v>
      </c>
      <c r="B516" t="s">
        <v>1035</v>
      </c>
    </row>
    <row r="517" spans="1:2" x14ac:dyDescent="0.25">
      <c r="A517" s="1" t="s">
        <v>7779</v>
      </c>
      <c r="B517" t="s">
        <v>1036</v>
      </c>
    </row>
    <row r="518" spans="1:2" x14ac:dyDescent="0.25">
      <c r="A518" s="1" t="s">
        <v>1037</v>
      </c>
      <c r="B518" t="s">
        <v>1038</v>
      </c>
    </row>
    <row r="519" spans="1:2" x14ac:dyDescent="0.25">
      <c r="A519" s="1" t="s">
        <v>7773</v>
      </c>
      <c r="B519" t="s">
        <v>1039</v>
      </c>
    </row>
    <row r="520" spans="1:2" x14ac:dyDescent="0.25">
      <c r="A520" s="1" t="s">
        <v>421</v>
      </c>
      <c r="B520" t="s">
        <v>1040</v>
      </c>
    </row>
    <row r="521" spans="1:2" x14ac:dyDescent="0.25">
      <c r="A521" s="1" t="s">
        <v>1041</v>
      </c>
      <c r="B521" t="s">
        <v>1042</v>
      </c>
    </row>
    <row r="522" spans="1:2" x14ac:dyDescent="0.25">
      <c r="A522" s="1" t="s">
        <v>1043</v>
      </c>
      <c r="B522" t="s">
        <v>1044</v>
      </c>
    </row>
    <row r="523" spans="1:2" x14ac:dyDescent="0.25">
      <c r="A523" s="1" t="s">
        <v>1045</v>
      </c>
      <c r="B523" t="s">
        <v>1046</v>
      </c>
    </row>
    <row r="524" spans="1:2" x14ac:dyDescent="0.25">
      <c r="A524" s="1" t="s">
        <v>8433</v>
      </c>
      <c r="B524" t="s">
        <v>1049</v>
      </c>
    </row>
    <row r="525" spans="1:2" x14ac:dyDescent="0.25">
      <c r="A525" s="1" t="s">
        <v>1050</v>
      </c>
      <c r="B525" t="s">
        <v>1051</v>
      </c>
    </row>
    <row r="526" spans="1:2" x14ac:dyDescent="0.25">
      <c r="A526" s="1" t="s">
        <v>8164</v>
      </c>
      <c r="B526" t="s">
        <v>7878</v>
      </c>
    </row>
    <row r="527" spans="1:2" x14ac:dyDescent="0.25">
      <c r="A527" s="1" t="s">
        <v>1052</v>
      </c>
      <c r="B527" t="s">
        <v>1053</v>
      </c>
    </row>
    <row r="528" spans="1:2" x14ac:dyDescent="0.25">
      <c r="A528" s="1" t="s">
        <v>1054</v>
      </c>
      <c r="B528" t="s">
        <v>1055</v>
      </c>
    </row>
    <row r="529" spans="1:2" x14ac:dyDescent="0.25">
      <c r="A529" s="1" t="s">
        <v>1056</v>
      </c>
      <c r="B529" t="s">
        <v>1057</v>
      </c>
    </row>
    <row r="530" spans="1:2" x14ac:dyDescent="0.25">
      <c r="A530" s="1" t="s">
        <v>1058</v>
      </c>
      <c r="B530" t="s">
        <v>1059</v>
      </c>
    </row>
    <row r="531" spans="1:2" x14ac:dyDescent="0.25">
      <c r="A531" s="1" t="s">
        <v>1060</v>
      </c>
      <c r="B531" t="s">
        <v>1061</v>
      </c>
    </row>
    <row r="532" spans="1:2" x14ac:dyDescent="0.25">
      <c r="A532" s="1" t="s">
        <v>1062</v>
      </c>
      <c r="B532" t="s">
        <v>1063</v>
      </c>
    </row>
    <row r="533" spans="1:2" x14ac:dyDescent="0.25">
      <c r="A533" s="1" t="s">
        <v>8525</v>
      </c>
      <c r="B533" t="s">
        <v>8526</v>
      </c>
    </row>
    <row r="534" spans="1:2" x14ac:dyDescent="0.25">
      <c r="A534" s="1" t="s">
        <v>1064</v>
      </c>
      <c r="B534" t="s">
        <v>1065</v>
      </c>
    </row>
    <row r="535" spans="1:2" x14ac:dyDescent="0.25">
      <c r="A535" s="1" t="s">
        <v>1066</v>
      </c>
      <c r="B535" t="s">
        <v>1067</v>
      </c>
    </row>
    <row r="536" spans="1:2" x14ac:dyDescent="0.25">
      <c r="A536" s="1" t="s">
        <v>8840</v>
      </c>
      <c r="B536" t="s">
        <v>8841</v>
      </c>
    </row>
    <row r="537" spans="1:2" x14ac:dyDescent="0.25">
      <c r="A537" s="1" t="s">
        <v>1068</v>
      </c>
      <c r="B537" t="s">
        <v>1069</v>
      </c>
    </row>
    <row r="538" spans="1:2" x14ac:dyDescent="0.25">
      <c r="A538" s="1" t="s">
        <v>1071</v>
      </c>
      <c r="B538" t="s">
        <v>1072</v>
      </c>
    </row>
    <row r="539" spans="1:2" x14ac:dyDescent="0.25">
      <c r="A539" s="1" t="s">
        <v>1073</v>
      </c>
      <c r="B539" t="s">
        <v>1074</v>
      </c>
    </row>
    <row r="540" spans="1:2" x14ac:dyDescent="0.25">
      <c r="A540" s="22" t="s">
        <v>8213</v>
      </c>
      <c r="B540" t="s">
        <v>296</v>
      </c>
    </row>
    <row r="541" spans="1:2" x14ac:dyDescent="0.25">
      <c r="A541" s="1" t="s">
        <v>1075</v>
      </c>
      <c r="B541" t="s">
        <v>1076</v>
      </c>
    </row>
    <row r="542" spans="1:2" x14ac:dyDescent="0.25">
      <c r="A542" s="1" t="s">
        <v>1078</v>
      </c>
      <c r="B542" t="s">
        <v>1079</v>
      </c>
    </row>
    <row r="543" spans="1:2" x14ac:dyDescent="0.25">
      <c r="A543" s="1" t="s">
        <v>1080</v>
      </c>
      <c r="B543" t="s">
        <v>1081</v>
      </c>
    </row>
    <row r="544" spans="1:2" x14ac:dyDescent="0.25">
      <c r="A544" s="1" t="s">
        <v>1082</v>
      </c>
      <c r="B544" t="s">
        <v>1083</v>
      </c>
    </row>
    <row r="545" spans="1:2" x14ac:dyDescent="0.25">
      <c r="A545" s="1" t="s">
        <v>7841</v>
      </c>
      <c r="B545" t="s">
        <v>451</v>
      </c>
    </row>
    <row r="546" spans="1:2" x14ac:dyDescent="0.25">
      <c r="A546" s="1" t="s">
        <v>7859</v>
      </c>
      <c r="B546" t="s">
        <v>7860</v>
      </c>
    </row>
    <row r="547" spans="1:2" x14ac:dyDescent="0.25">
      <c r="A547" s="1" t="s">
        <v>1084</v>
      </c>
      <c r="B547" t="s">
        <v>1085</v>
      </c>
    </row>
    <row r="548" spans="1:2" x14ac:dyDescent="0.25">
      <c r="A548" s="1" t="s">
        <v>7880</v>
      </c>
      <c r="B548" t="s">
        <v>7881</v>
      </c>
    </row>
    <row r="549" spans="1:2" x14ac:dyDescent="0.25">
      <c r="A549" s="1" t="s">
        <v>7873</v>
      </c>
      <c r="B549" t="s">
        <v>633</v>
      </c>
    </row>
    <row r="550" spans="1:2" x14ac:dyDescent="0.25">
      <c r="A550" s="1" t="s">
        <v>7882</v>
      </c>
      <c r="B550" t="s">
        <v>7883</v>
      </c>
    </row>
    <row r="551" spans="1:2" x14ac:dyDescent="0.25">
      <c r="A551" s="1" t="s">
        <v>1086</v>
      </c>
      <c r="B551" t="s">
        <v>1087</v>
      </c>
    </row>
    <row r="552" spans="1:2" x14ac:dyDescent="0.25">
      <c r="A552" s="1" t="s">
        <v>1088</v>
      </c>
      <c r="B552" t="s">
        <v>1089</v>
      </c>
    </row>
    <row r="553" spans="1:2" x14ac:dyDescent="0.25">
      <c r="A553" s="1" t="s">
        <v>1090</v>
      </c>
      <c r="B553" t="s">
        <v>1091</v>
      </c>
    </row>
    <row r="554" spans="1:2" x14ac:dyDescent="0.25">
      <c r="A554" s="1" t="s">
        <v>1092</v>
      </c>
      <c r="B554" t="s">
        <v>1093</v>
      </c>
    </row>
    <row r="555" spans="1:2" x14ac:dyDescent="0.25">
      <c r="A555" s="1" t="s">
        <v>1094</v>
      </c>
      <c r="B555" t="s">
        <v>1095</v>
      </c>
    </row>
    <row r="556" spans="1:2" x14ac:dyDescent="0.25">
      <c r="A556" s="1" t="s">
        <v>1096</v>
      </c>
      <c r="B556" t="s">
        <v>1097</v>
      </c>
    </row>
    <row r="557" spans="1:2" x14ac:dyDescent="0.25">
      <c r="A557" s="1" t="s">
        <v>1098</v>
      </c>
      <c r="B557" t="s">
        <v>1099</v>
      </c>
    </row>
    <row r="558" spans="1:2" x14ac:dyDescent="0.25">
      <c r="A558" s="1" t="s">
        <v>1100</v>
      </c>
      <c r="B558" t="s">
        <v>1101</v>
      </c>
    </row>
    <row r="559" spans="1:2" x14ac:dyDescent="0.25">
      <c r="A559" s="1" t="s">
        <v>1102</v>
      </c>
      <c r="B559" t="s">
        <v>1103</v>
      </c>
    </row>
    <row r="560" spans="1:2" x14ac:dyDescent="0.25">
      <c r="A560" s="1" t="s">
        <v>1104</v>
      </c>
      <c r="B560" t="s">
        <v>1105</v>
      </c>
    </row>
    <row r="561" spans="1:2" x14ac:dyDescent="0.25">
      <c r="A561" s="1" t="s">
        <v>1106</v>
      </c>
      <c r="B561" t="s">
        <v>1107</v>
      </c>
    </row>
    <row r="562" spans="1:2" x14ac:dyDescent="0.25">
      <c r="A562" s="1" t="s">
        <v>1108</v>
      </c>
      <c r="B562" t="s">
        <v>1109</v>
      </c>
    </row>
    <row r="563" spans="1:2" x14ac:dyDescent="0.25">
      <c r="A563" s="1" t="s">
        <v>1110</v>
      </c>
      <c r="B563" t="s">
        <v>1111</v>
      </c>
    </row>
    <row r="564" spans="1:2" x14ac:dyDescent="0.25">
      <c r="A564" s="1" t="s">
        <v>1112</v>
      </c>
      <c r="B564" t="s">
        <v>1113</v>
      </c>
    </row>
    <row r="565" spans="1:2" x14ac:dyDescent="0.25">
      <c r="A565" s="1" t="s">
        <v>1114</v>
      </c>
      <c r="B565" t="s">
        <v>1115</v>
      </c>
    </row>
    <row r="566" spans="1:2" x14ac:dyDescent="0.25">
      <c r="A566" s="1" t="s">
        <v>1116</v>
      </c>
      <c r="B566" t="s">
        <v>1117</v>
      </c>
    </row>
    <row r="567" spans="1:2" x14ac:dyDescent="0.25">
      <c r="A567" s="1" t="s">
        <v>1118</v>
      </c>
      <c r="B567" t="s">
        <v>1119</v>
      </c>
    </row>
    <row r="568" spans="1:2" x14ac:dyDescent="0.25">
      <c r="A568" s="1" t="s">
        <v>1120</v>
      </c>
      <c r="B568" t="s">
        <v>1121</v>
      </c>
    </row>
    <row r="569" spans="1:2" x14ac:dyDescent="0.25">
      <c r="A569" s="1" t="s">
        <v>1122</v>
      </c>
      <c r="B569" t="s">
        <v>1123</v>
      </c>
    </row>
    <row r="570" spans="1:2" x14ac:dyDescent="0.25">
      <c r="A570" s="1" t="s">
        <v>1124</v>
      </c>
      <c r="B570" t="s">
        <v>1125</v>
      </c>
    </row>
    <row r="571" spans="1:2" x14ac:dyDescent="0.25">
      <c r="A571" s="1" t="s">
        <v>8190</v>
      </c>
      <c r="B571" t="s">
        <v>1126</v>
      </c>
    </row>
    <row r="572" spans="1:2" x14ac:dyDescent="0.25">
      <c r="A572" s="1" t="s">
        <v>1127</v>
      </c>
      <c r="B572" t="s">
        <v>1128</v>
      </c>
    </row>
    <row r="573" spans="1:2" x14ac:dyDescent="0.25">
      <c r="A573" s="1" t="s">
        <v>1129</v>
      </c>
      <c r="B573" t="s">
        <v>1130</v>
      </c>
    </row>
    <row r="574" spans="1:2" x14ac:dyDescent="0.25">
      <c r="A574" s="1" t="s">
        <v>465</v>
      </c>
      <c r="B574" t="s">
        <v>1131</v>
      </c>
    </row>
    <row r="575" spans="1:2" x14ac:dyDescent="0.25">
      <c r="A575" s="1" t="s">
        <v>1084</v>
      </c>
      <c r="B575" t="s">
        <v>1132</v>
      </c>
    </row>
    <row r="576" spans="1:2" x14ac:dyDescent="0.25">
      <c r="A576" s="1" t="s">
        <v>1133</v>
      </c>
      <c r="B576" t="s">
        <v>1134</v>
      </c>
    </row>
    <row r="577" spans="1:2" x14ac:dyDescent="0.25">
      <c r="A577" s="1" t="s">
        <v>1135</v>
      </c>
      <c r="B577" t="s">
        <v>1136</v>
      </c>
    </row>
    <row r="578" spans="1:2" x14ac:dyDescent="0.25">
      <c r="A578" s="1" t="s">
        <v>1137</v>
      </c>
      <c r="B578" t="s">
        <v>1138</v>
      </c>
    </row>
    <row r="579" spans="1:2" x14ac:dyDescent="0.25">
      <c r="A579" s="1" t="s">
        <v>1139</v>
      </c>
      <c r="B579" t="s">
        <v>1140</v>
      </c>
    </row>
    <row r="580" spans="1:2" x14ac:dyDescent="0.25">
      <c r="A580" s="1" t="s">
        <v>1141</v>
      </c>
      <c r="B580" t="s">
        <v>1142</v>
      </c>
    </row>
    <row r="581" spans="1:2" x14ac:dyDescent="0.25">
      <c r="A581" s="1" t="s">
        <v>1143</v>
      </c>
      <c r="B581" t="s">
        <v>1144</v>
      </c>
    </row>
    <row r="582" spans="1:2" x14ac:dyDescent="0.25">
      <c r="A582" s="1" t="s">
        <v>1145</v>
      </c>
      <c r="B582" t="s">
        <v>1146</v>
      </c>
    </row>
    <row r="583" spans="1:2" x14ac:dyDescent="0.25">
      <c r="A583" s="1" t="s">
        <v>1147</v>
      </c>
      <c r="B583" t="s">
        <v>1148</v>
      </c>
    </row>
    <row r="584" spans="1:2" x14ac:dyDescent="0.25">
      <c r="A584" s="1" t="s">
        <v>8237</v>
      </c>
      <c r="B584" t="s">
        <v>1149</v>
      </c>
    </row>
    <row r="585" spans="1:2" x14ac:dyDescent="0.25">
      <c r="A585" s="1" t="s">
        <v>1150</v>
      </c>
      <c r="B585" t="s">
        <v>1151</v>
      </c>
    </row>
    <row r="586" spans="1:2" x14ac:dyDescent="0.25">
      <c r="A586" s="1" t="s">
        <v>1152</v>
      </c>
      <c r="B586" t="s">
        <v>1153</v>
      </c>
    </row>
    <row r="587" spans="1:2" x14ac:dyDescent="0.25">
      <c r="A587" s="1" t="s">
        <v>1017</v>
      </c>
      <c r="B587" t="s">
        <v>1154</v>
      </c>
    </row>
    <row r="588" spans="1:2" x14ac:dyDescent="0.25">
      <c r="A588" s="1" t="s">
        <v>1155</v>
      </c>
      <c r="B588" t="s">
        <v>1156</v>
      </c>
    </row>
    <row r="589" spans="1:2" x14ac:dyDescent="0.25">
      <c r="A589" s="1" t="s">
        <v>1157</v>
      </c>
      <c r="B589" t="s">
        <v>1158</v>
      </c>
    </row>
    <row r="590" spans="1:2" x14ac:dyDescent="0.25">
      <c r="A590" s="1" t="s">
        <v>1159</v>
      </c>
      <c r="B590" t="s">
        <v>1160</v>
      </c>
    </row>
    <row r="591" spans="1:2" x14ac:dyDescent="0.25">
      <c r="A591" s="1" t="s">
        <v>8223</v>
      </c>
      <c r="B591" t="s">
        <v>1161</v>
      </c>
    </row>
    <row r="592" spans="1:2" x14ac:dyDescent="0.25">
      <c r="A592" s="1" t="s">
        <v>1162</v>
      </c>
      <c r="B592" t="s">
        <v>1163</v>
      </c>
    </row>
    <row r="593" spans="1:2" x14ac:dyDescent="0.25">
      <c r="A593" s="1" t="s">
        <v>1164</v>
      </c>
      <c r="B593" t="s">
        <v>1165</v>
      </c>
    </row>
    <row r="594" spans="1:2" x14ac:dyDescent="0.25">
      <c r="A594" s="1" t="s">
        <v>1166</v>
      </c>
      <c r="B594" t="s">
        <v>1167</v>
      </c>
    </row>
    <row r="595" spans="1:2" x14ac:dyDescent="0.25">
      <c r="A595" s="1" t="s">
        <v>1168</v>
      </c>
      <c r="B595" t="s">
        <v>1169</v>
      </c>
    </row>
    <row r="596" spans="1:2" x14ac:dyDescent="0.25">
      <c r="A596" s="1" t="s">
        <v>1170</v>
      </c>
      <c r="B596" t="s">
        <v>1171</v>
      </c>
    </row>
    <row r="597" spans="1:2" x14ac:dyDescent="0.25">
      <c r="A597" s="1" t="s">
        <v>1172</v>
      </c>
      <c r="B597" t="s">
        <v>1173</v>
      </c>
    </row>
    <row r="598" spans="1:2" x14ac:dyDescent="0.25">
      <c r="A598" s="1" t="s">
        <v>1174</v>
      </c>
      <c r="B598" t="s">
        <v>1175</v>
      </c>
    </row>
    <row r="599" spans="1:2" x14ac:dyDescent="0.25">
      <c r="A599" s="1" t="s">
        <v>1176</v>
      </c>
      <c r="B599" t="s">
        <v>1177</v>
      </c>
    </row>
    <row r="600" spans="1:2" x14ac:dyDescent="0.25">
      <c r="A600" s="1" t="s">
        <v>1178</v>
      </c>
      <c r="B600" t="s">
        <v>1179</v>
      </c>
    </row>
    <row r="601" spans="1:2" x14ac:dyDescent="0.25">
      <c r="A601" s="1" t="s">
        <v>1180</v>
      </c>
      <c r="B601" t="s">
        <v>1181</v>
      </c>
    </row>
    <row r="602" spans="1:2" x14ac:dyDescent="0.25">
      <c r="A602" s="1" t="s">
        <v>7811</v>
      </c>
      <c r="B602" t="s">
        <v>8501</v>
      </c>
    </row>
    <row r="603" spans="1:2" x14ac:dyDescent="0.25">
      <c r="A603" s="1" t="s">
        <v>7789</v>
      </c>
      <c r="B603" t="s">
        <v>1183</v>
      </c>
    </row>
    <row r="604" spans="1:2" x14ac:dyDescent="0.25">
      <c r="A604" s="1" t="s">
        <v>1184</v>
      </c>
      <c r="B604" t="s">
        <v>1185</v>
      </c>
    </row>
    <row r="605" spans="1:2" x14ac:dyDescent="0.25">
      <c r="A605" s="1" t="s">
        <v>1186</v>
      </c>
      <c r="B605" t="s">
        <v>1187</v>
      </c>
    </row>
    <row r="606" spans="1:2" x14ac:dyDescent="0.25">
      <c r="A606" s="29" t="s">
        <v>7736</v>
      </c>
      <c r="B606" t="s">
        <v>1188</v>
      </c>
    </row>
    <row r="607" spans="1:2" x14ac:dyDescent="0.25">
      <c r="A607" s="1" t="s">
        <v>1189</v>
      </c>
      <c r="B607" t="s">
        <v>1190</v>
      </c>
    </row>
    <row r="608" spans="1:2" x14ac:dyDescent="0.25">
      <c r="A608" s="1" t="s">
        <v>1191</v>
      </c>
      <c r="B608" t="s">
        <v>1192</v>
      </c>
    </row>
    <row r="609" spans="1:2" x14ac:dyDescent="0.25">
      <c r="A609" s="1" t="s">
        <v>1193</v>
      </c>
      <c r="B609" t="s">
        <v>1194</v>
      </c>
    </row>
    <row r="610" spans="1:2" x14ac:dyDescent="0.25">
      <c r="A610" s="1" t="s">
        <v>1195</v>
      </c>
      <c r="B610" t="s">
        <v>1196</v>
      </c>
    </row>
    <row r="611" spans="1:2" x14ac:dyDescent="0.25">
      <c r="A611" s="1" t="s">
        <v>1197</v>
      </c>
      <c r="B611" t="s">
        <v>1198</v>
      </c>
    </row>
    <row r="612" spans="1:2" x14ac:dyDescent="0.25">
      <c r="A612" s="1" t="s">
        <v>1199</v>
      </c>
      <c r="B612" t="s">
        <v>1200</v>
      </c>
    </row>
    <row r="613" spans="1:2" x14ac:dyDescent="0.25">
      <c r="A613" s="1" t="s">
        <v>1201</v>
      </c>
      <c r="B613" t="s">
        <v>1202</v>
      </c>
    </row>
    <row r="614" spans="1:2" x14ac:dyDescent="0.25">
      <c r="A614" s="1" t="s">
        <v>1203</v>
      </c>
      <c r="B614" t="s">
        <v>1204</v>
      </c>
    </row>
    <row r="615" spans="1:2" x14ac:dyDescent="0.25">
      <c r="A615" s="1" t="s">
        <v>1205</v>
      </c>
      <c r="B615" t="s">
        <v>1206</v>
      </c>
    </row>
    <row r="616" spans="1:2" x14ac:dyDescent="0.25">
      <c r="A616" s="1" t="s">
        <v>1207</v>
      </c>
      <c r="B616" t="s">
        <v>1208</v>
      </c>
    </row>
    <row r="617" spans="1:2" x14ac:dyDescent="0.25">
      <c r="A617" s="1" t="s">
        <v>1209</v>
      </c>
      <c r="B617" t="s">
        <v>1210</v>
      </c>
    </row>
    <row r="618" spans="1:2" x14ac:dyDescent="0.25">
      <c r="A618" s="1" t="s">
        <v>1211</v>
      </c>
      <c r="B618" t="s">
        <v>1212</v>
      </c>
    </row>
    <row r="619" spans="1:2" x14ac:dyDescent="0.25">
      <c r="A619" s="1" t="s">
        <v>1213</v>
      </c>
      <c r="B619" t="s">
        <v>1214</v>
      </c>
    </row>
    <row r="620" spans="1:2" x14ac:dyDescent="0.25">
      <c r="A620" s="1" t="s">
        <v>1215</v>
      </c>
      <c r="B620" t="s">
        <v>1216</v>
      </c>
    </row>
    <row r="621" spans="1:2" x14ac:dyDescent="0.25">
      <c r="A621" s="1" t="s">
        <v>1217</v>
      </c>
      <c r="B621" t="s">
        <v>1218</v>
      </c>
    </row>
    <row r="622" spans="1:2" x14ac:dyDescent="0.25">
      <c r="A622" s="1" t="s">
        <v>8174</v>
      </c>
      <c r="B622" t="s">
        <v>1219</v>
      </c>
    </row>
    <row r="623" spans="1:2" x14ac:dyDescent="0.25">
      <c r="A623" s="1" t="s">
        <v>1220</v>
      </c>
      <c r="B623" t="s">
        <v>1221</v>
      </c>
    </row>
    <row r="624" spans="1:2" x14ac:dyDescent="0.25">
      <c r="A624" s="1" t="s">
        <v>1222</v>
      </c>
      <c r="B624" t="s">
        <v>1223</v>
      </c>
    </row>
    <row r="625" spans="1:2" x14ac:dyDescent="0.25">
      <c r="A625" s="1" t="s">
        <v>1224</v>
      </c>
      <c r="B625" t="s">
        <v>1225</v>
      </c>
    </row>
    <row r="626" spans="1:2" x14ac:dyDescent="0.25">
      <c r="A626" s="1" t="s">
        <v>1226</v>
      </c>
      <c r="B626" t="s">
        <v>1227</v>
      </c>
    </row>
    <row r="627" spans="1:2" x14ac:dyDescent="0.25">
      <c r="A627" s="1" t="s">
        <v>1228</v>
      </c>
      <c r="B627" t="s">
        <v>1229</v>
      </c>
    </row>
    <row r="628" spans="1:2" x14ac:dyDescent="0.25">
      <c r="A628" s="1" t="s">
        <v>1230</v>
      </c>
      <c r="B628" t="s">
        <v>1231</v>
      </c>
    </row>
    <row r="629" spans="1:2" x14ac:dyDescent="0.25">
      <c r="A629" s="1" t="s">
        <v>1232</v>
      </c>
      <c r="B629" t="s">
        <v>1233</v>
      </c>
    </row>
    <row r="630" spans="1:2" x14ac:dyDescent="0.25">
      <c r="A630" s="1" t="s">
        <v>1234</v>
      </c>
      <c r="B630" t="s">
        <v>1235</v>
      </c>
    </row>
    <row r="631" spans="1:2" x14ac:dyDescent="0.25">
      <c r="A631" s="1" t="s">
        <v>1236</v>
      </c>
      <c r="B631" t="s">
        <v>1237</v>
      </c>
    </row>
    <row r="632" spans="1:2" x14ac:dyDescent="0.25">
      <c r="A632" s="1" t="s">
        <v>1238</v>
      </c>
      <c r="B632" t="s">
        <v>1239</v>
      </c>
    </row>
    <row r="633" spans="1:2" x14ac:dyDescent="0.25">
      <c r="A633" s="1" t="s">
        <v>1240</v>
      </c>
      <c r="B633" t="s">
        <v>1241</v>
      </c>
    </row>
    <row r="634" spans="1:2" x14ac:dyDescent="0.25">
      <c r="A634" s="1" t="s">
        <v>1242</v>
      </c>
      <c r="B634" t="s">
        <v>1243</v>
      </c>
    </row>
    <row r="635" spans="1:2" x14ac:dyDescent="0.25">
      <c r="A635" s="1" t="s">
        <v>1244</v>
      </c>
      <c r="B635" t="s">
        <v>1245</v>
      </c>
    </row>
    <row r="636" spans="1:2" x14ac:dyDescent="0.25">
      <c r="A636" s="1" t="s">
        <v>1246</v>
      </c>
      <c r="B636" t="s">
        <v>1247</v>
      </c>
    </row>
    <row r="637" spans="1:2" x14ac:dyDescent="0.25">
      <c r="A637" s="1" t="s">
        <v>1248</v>
      </c>
      <c r="B637" t="s">
        <v>1249</v>
      </c>
    </row>
    <row r="638" spans="1:2" x14ac:dyDescent="0.25">
      <c r="A638" s="1" t="s">
        <v>1250</v>
      </c>
      <c r="B638" t="s">
        <v>1251</v>
      </c>
    </row>
    <row r="639" spans="1:2" x14ac:dyDescent="0.25">
      <c r="A639" s="1" t="s">
        <v>1252</v>
      </c>
      <c r="B639" t="s">
        <v>1253</v>
      </c>
    </row>
    <row r="640" spans="1:2" x14ac:dyDescent="0.25">
      <c r="A640" s="1" t="s">
        <v>1254</v>
      </c>
      <c r="B640" t="s">
        <v>1255</v>
      </c>
    </row>
    <row r="641" spans="1:2" x14ac:dyDescent="0.25">
      <c r="A641" s="1" t="s">
        <v>1256</v>
      </c>
      <c r="B641" t="s">
        <v>1257</v>
      </c>
    </row>
    <row r="642" spans="1:2" x14ac:dyDescent="0.25">
      <c r="A642" s="1" t="s">
        <v>1258</v>
      </c>
      <c r="B642" t="s">
        <v>1259</v>
      </c>
    </row>
    <row r="643" spans="1:2" x14ac:dyDescent="0.25">
      <c r="A643" s="1" t="s">
        <v>1260</v>
      </c>
      <c r="B643" t="s">
        <v>1261</v>
      </c>
    </row>
    <row r="644" spans="1:2" x14ac:dyDescent="0.25">
      <c r="A644" s="1" t="s">
        <v>1262</v>
      </c>
      <c r="B644" t="s">
        <v>1263</v>
      </c>
    </row>
    <row r="645" spans="1:2" x14ac:dyDescent="0.25">
      <c r="A645" s="1" t="s">
        <v>1264</v>
      </c>
      <c r="B645" t="s">
        <v>1265</v>
      </c>
    </row>
    <row r="646" spans="1:2" x14ac:dyDescent="0.25">
      <c r="A646" s="1" t="s">
        <v>1266</v>
      </c>
      <c r="B646" t="s">
        <v>1267</v>
      </c>
    </row>
    <row r="647" spans="1:2" x14ac:dyDescent="0.25">
      <c r="A647" s="1" t="s">
        <v>1268</v>
      </c>
      <c r="B647" t="s">
        <v>1269</v>
      </c>
    </row>
    <row r="648" spans="1:2" x14ac:dyDescent="0.25">
      <c r="A648" s="1" t="s">
        <v>1270</v>
      </c>
      <c r="B648" t="s">
        <v>1271</v>
      </c>
    </row>
    <row r="649" spans="1:2" x14ac:dyDescent="0.25">
      <c r="A649" s="1" t="s">
        <v>1272</v>
      </c>
      <c r="B649" t="s">
        <v>1273</v>
      </c>
    </row>
    <row r="650" spans="1:2" x14ac:dyDescent="0.25">
      <c r="A650" s="1" t="s">
        <v>1274</v>
      </c>
      <c r="B650" t="s">
        <v>1275</v>
      </c>
    </row>
    <row r="651" spans="1:2" x14ac:dyDescent="0.25">
      <c r="A651" s="1" t="s">
        <v>1276</v>
      </c>
      <c r="B651" t="s">
        <v>1277</v>
      </c>
    </row>
    <row r="652" spans="1:2" x14ac:dyDescent="0.25">
      <c r="A652" s="1" t="s">
        <v>1278</v>
      </c>
      <c r="B652" t="s">
        <v>1279</v>
      </c>
    </row>
    <row r="653" spans="1:2" x14ac:dyDescent="0.25">
      <c r="A653" s="1" t="s">
        <v>1280</v>
      </c>
      <c r="B653" t="s">
        <v>1281</v>
      </c>
    </row>
    <row r="654" spans="1:2" x14ac:dyDescent="0.25">
      <c r="A654" s="1" t="s">
        <v>1282</v>
      </c>
      <c r="B654" t="s">
        <v>1283</v>
      </c>
    </row>
    <row r="655" spans="1:2" x14ac:dyDescent="0.25">
      <c r="A655" s="1" t="s">
        <v>1284</v>
      </c>
      <c r="B655" t="s">
        <v>1285</v>
      </c>
    </row>
    <row r="656" spans="1:2" x14ac:dyDescent="0.25">
      <c r="A656" s="1" t="s">
        <v>1286</v>
      </c>
      <c r="B656" t="s">
        <v>1287</v>
      </c>
    </row>
    <row r="657" spans="1:2" x14ac:dyDescent="0.25">
      <c r="A657" s="1" t="s">
        <v>1288</v>
      </c>
      <c r="B657" t="s">
        <v>1289</v>
      </c>
    </row>
    <row r="658" spans="1:2" x14ac:dyDescent="0.25">
      <c r="A658" s="1" t="s">
        <v>1290</v>
      </c>
      <c r="B658" t="s">
        <v>1291</v>
      </c>
    </row>
    <row r="659" spans="1:2" x14ac:dyDescent="0.25">
      <c r="A659" s="1" t="s">
        <v>1292</v>
      </c>
      <c r="B659" t="s">
        <v>1293</v>
      </c>
    </row>
    <row r="660" spans="1:2" x14ac:dyDescent="0.25">
      <c r="A660" s="1" t="s">
        <v>1294</v>
      </c>
      <c r="B660" t="s">
        <v>1295</v>
      </c>
    </row>
    <row r="661" spans="1:2" x14ac:dyDescent="0.25">
      <c r="A661" s="1" t="s">
        <v>1296</v>
      </c>
      <c r="B661" t="s">
        <v>1297</v>
      </c>
    </row>
    <row r="662" spans="1:2" x14ac:dyDescent="0.25">
      <c r="A662" s="1" t="s">
        <v>1298</v>
      </c>
      <c r="B662" t="s">
        <v>1299</v>
      </c>
    </row>
    <row r="663" spans="1:2" x14ac:dyDescent="0.25">
      <c r="A663" s="1" t="s">
        <v>1300</v>
      </c>
      <c r="B663" t="s">
        <v>1301</v>
      </c>
    </row>
    <row r="664" spans="1:2" x14ac:dyDescent="0.25">
      <c r="A664" s="1" t="s">
        <v>1302</v>
      </c>
      <c r="B664" t="s">
        <v>1303</v>
      </c>
    </row>
    <row r="665" spans="1:2" x14ac:dyDescent="0.25">
      <c r="A665" s="1" t="s">
        <v>1304</v>
      </c>
      <c r="B665" t="s">
        <v>1305</v>
      </c>
    </row>
    <row r="666" spans="1:2" x14ac:dyDescent="0.25">
      <c r="A666" s="1" t="s">
        <v>7671</v>
      </c>
      <c r="B666" t="s">
        <v>7672</v>
      </c>
    </row>
    <row r="667" spans="1:2" x14ac:dyDescent="0.25">
      <c r="A667" s="1" t="s">
        <v>7674</v>
      </c>
      <c r="B667" t="s">
        <v>7673</v>
      </c>
    </row>
    <row r="668" spans="1:2" x14ac:dyDescent="0.25">
      <c r="A668" s="1" t="s">
        <v>7677</v>
      </c>
      <c r="B668" t="s">
        <v>7678</v>
      </c>
    </row>
    <row r="669" spans="1:2" x14ac:dyDescent="0.25">
      <c r="A669" s="1" t="s">
        <v>7679</v>
      </c>
      <c r="B669" t="s">
        <v>7680</v>
      </c>
    </row>
    <row r="670" spans="1:2" x14ac:dyDescent="0.25">
      <c r="A670" s="1" t="s">
        <v>7681</v>
      </c>
      <c r="B670" t="s">
        <v>7682</v>
      </c>
    </row>
    <row r="671" spans="1:2" x14ac:dyDescent="0.25">
      <c r="A671" s="1" t="s">
        <v>7683</v>
      </c>
      <c r="B671" t="s">
        <v>7684</v>
      </c>
    </row>
    <row r="672" spans="1:2" x14ac:dyDescent="0.25">
      <c r="A672" s="1" t="s">
        <v>7685</v>
      </c>
      <c r="B672" t="s">
        <v>7686</v>
      </c>
    </row>
    <row r="673" spans="1:2" x14ac:dyDescent="0.25">
      <c r="A673" s="1" t="s">
        <v>7687</v>
      </c>
      <c r="B673" t="s">
        <v>7688</v>
      </c>
    </row>
    <row r="674" spans="1:2" x14ac:dyDescent="0.25">
      <c r="A674" s="1" t="s">
        <v>7690</v>
      </c>
      <c r="B674" t="s">
        <v>7691</v>
      </c>
    </row>
    <row r="675" spans="1:2" x14ac:dyDescent="0.25">
      <c r="A675" s="1" t="s">
        <v>7692</v>
      </c>
      <c r="B675" t="s">
        <v>7693</v>
      </c>
    </row>
    <row r="676" spans="1:2" x14ac:dyDescent="0.25">
      <c r="A676" s="1" t="s">
        <v>7695</v>
      </c>
      <c r="B676" t="s">
        <v>7696</v>
      </c>
    </row>
    <row r="677" spans="1:2" x14ac:dyDescent="0.25">
      <c r="A677" s="1" t="s">
        <v>7697</v>
      </c>
      <c r="B677" t="s">
        <v>7698</v>
      </c>
    </row>
    <row r="678" spans="1:2" x14ac:dyDescent="0.25">
      <c r="A678" s="1" t="s">
        <v>7699</v>
      </c>
      <c r="B678" t="s">
        <v>7700</v>
      </c>
    </row>
    <row r="679" spans="1:2" x14ac:dyDescent="0.25">
      <c r="A679" s="22" t="s">
        <v>295</v>
      </c>
      <c r="B679" t="s">
        <v>7739</v>
      </c>
    </row>
    <row r="680" spans="1:2" x14ac:dyDescent="0.25">
      <c r="A680" s="1" t="s">
        <v>7741</v>
      </c>
      <c r="B680" t="s">
        <v>7742</v>
      </c>
    </row>
    <row r="681" spans="1:2" x14ac:dyDescent="0.25">
      <c r="A681" s="1" t="s">
        <v>7743</v>
      </c>
      <c r="B681" t="s">
        <v>7744</v>
      </c>
    </row>
    <row r="682" spans="1:2" x14ac:dyDescent="0.25">
      <c r="A682" s="1" t="s">
        <v>7745</v>
      </c>
      <c r="B682" t="s">
        <v>7746</v>
      </c>
    </row>
    <row r="683" spans="1:2" x14ac:dyDescent="0.25">
      <c r="A683" s="1" t="s">
        <v>7747</v>
      </c>
      <c r="B683" t="s">
        <v>7748</v>
      </c>
    </row>
    <row r="684" spans="1:2" x14ac:dyDescent="0.25">
      <c r="A684" s="1" t="s">
        <v>7749</v>
      </c>
      <c r="B684" t="s">
        <v>7750</v>
      </c>
    </row>
    <row r="685" spans="1:2" x14ac:dyDescent="0.25">
      <c r="A685" s="1" t="s">
        <v>7752</v>
      </c>
      <c r="B685" t="s">
        <v>7753</v>
      </c>
    </row>
    <row r="686" spans="1:2" x14ac:dyDescent="0.25">
      <c r="A686" s="1" t="s">
        <v>7754</v>
      </c>
      <c r="B686" t="s">
        <v>7937</v>
      </c>
    </row>
    <row r="687" spans="1:2" x14ac:dyDescent="0.25">
      <c r="A687" s="1" t="s">
        <v>7755</v>
      </c>
      <c r="B687" t="s">
        <v>7756</v>
      </c>
    </row>
    <row r="688" spans="1:2" x14ac:dyDescent="0.25">
      <c r="A688" s="1" t="s">
        <v>7758</v>
      </c>
      <c r="B688" t="s">
        <v>7759</v>
      </c>
    </row>
    <row r="689" spans="1:2" x14ac:dyDescent="0.25">
      <c r="A689" s="1" t="s">
        <v>7761</v>
      </c>
      <c r="B689" t="s">
        <v>7762</v>
      </c>
    </row>
    <row r="690" spans="1:2" x14ac:dyDescent="0.25">
      <c r="A690" s="22" t="s">
        <v>1037</v>
      </c>
      <c r="B690" t="s">
        <v>7763</v>
      </c>
    </row>
    <row r="691" spans="1:2" x14ac:dyDescent="0.25">
      <c r="A691" s="1" t="s">
        <v>7764</v>
      </c>
      <c r="B691" t="s">
        <v>7765</v>
      </c>
    </row>
    <row r="692" spans="1:2" x14ac:dyDescent="0.25">
      <c r="A692" s="1" t="s">
        <v>7767</v>
      </c>
      <c r="B692" t="s">
        <v>7768</v>
      </c>
    </row>
    <row r="693" spans="1:2" x14ac:dyDescent="0.25">
      <c r="A693" s="1" t="s">
        <v>7769</v>
      </c>
      <c r="B693" t="s">
        <v>7770</v>
      </c>
    </row>
    <row r="694" spans="1:2" x14ac:dyDescent="0.25">
      <c r="A694" s="1" t="s">
        <v>7771</v>
      </c>
      <c r="B694" t="s">
        <v>7772</v>
      </c>
    </row>
    <row r="695" spans="1:2" x14ac:dyDescent="0.25">
      <c r="A695" s="1" t="s">
        <v>7774</v>
      </c>
      <c r="B695" t="s">
        <v>7775</v>
      </c>
    </row>
    <row r="696" spans="1:2" x14ac:dyDescent="0.25">
      <c r="A696" s="1" t="s">
        <v>7776</v>
      </c>
      <c r="B696" t="s">
        <v>7777</v>
      </c>
    </row>
    <row r="697" spans="1:2" x14ac:dyDescent="0.25">
      <c r="A697" s="1" t="s">
        <v>8298</v>
      </c>
      <c r="B697" t="s">
        <v>7778</v>
      </c>
    </row>
    <row r="698" spans="1:2" x14ac:dyDescent="0.25">
      <c r="A698" s="1" t="s">
        <v>7780</v>
      </c>
      <c r="B698" t="s">
        <v>7781</v>
      </c>
    </row>
    <row r="699" spans="1:2" x14ac:dyDescent="0.25">
      <c r="A699" s="1" t="s">
        <v>7783</v>
      </c>
      <c r="B699" t="s">
        <v>7784</v>
      </c>
    </row>
    <row r="700" spans="1:2" x14ac:dyDescent="0.25">
      <c r="A700" s="1" t="s">
        <v>7790</v>
      </c>
      <c r="B700" t="s">
        <v>7791</v>
      </c>
    </row>
    <row r="701" spans="1:2" x14ac:dyDescent="0.25">
      <c r="A701" s="1" t="s">
        <v>7792</v>
      </c>
      <c r="B701" t="s">
        <v>7793</v>
      </c>
    </row>
    <row r="702" spans="1:2" x14ac:dyDescent="0.25">
      <c r="A702" s="1" t="s">
        <v>7794</v>
      </c>
      <c r="B702" t="s">
        <v>7795</v>
      </c>
    </row>
    <row r="703" spans="1:2" x14ac:dyDescent="0.25">
      <c r="A703" s="1" t="s">
        <v>7796</v>
      </c>
      <c r="B703" t="s">
        <v>7797</v>
      </c>
    </row>
    <row r="704" spans="1:2" x14ac:dyDescent="0.25">
      <c r="A704" s="1" t="s">
        <v>7798</v>
      </c>
      <c r="B704" t="s">
        <v>7799</v>
      </c>
    </row>
    <row r="705" spans="1:2" x14ac:dyDescent="0.25">
      <c r="A705" s="1" t="s">
        <v>7812</v>
      </c>
      <c r="B705" t="s">
        <v>7813</v>
      </c>
    </row>
    <row r="706" spans="1:2" x14ac:dyDescent="0.25">
      <c r="A706" s="1" t="s">
        <v>7814</v>
      </c>
      <c r="B706" t="s">
        <v>7815</v>
      </c>
    </row>
    <row r="707" spans="1:2" x14ac:dyDescent="0.25">
      <c r="A707" s="1" t="s">
        <v>7816</v>
      </c>
      <c r="B707" t="s">
        <v>7817</v>
      </c>
    </row>
    <row r="708" spans="1:2" x14ac:dyDescent="0.25">
      <c r="A708" s="1" t="s">
        <v>7802</v>
      </c>
      <c r="B708" t="s">
        <v>7803</v>
      </c>
    </row>
    <row r="709" spans="1:2" x14ac:dyDescent="0.25">
      <c r="A709" s="1" t="s">
        <v>7818</v>
      </c>
      <c r="B709" t="s">
        <v>7819</v>
      </c>
    </row>
    <row r="710" spans="1:2" x14ac:dyDescent="0.25">
      <c r="A710" s="1" t="s">
        <v>7820</v>
      </c>
      <c r="B710" t="s">
        <v>7821</v>
      </c>
    </row>
    <row r="711" spans="1:2" x14ac:dyDescent="0.25">
      <c r="A711" s="1" t="s">
        <v>7675</v>
      </c>
      <c r="B711" t="s">
        <v>7822</v>
      </c>
    </row>
    <row r="712" spans="1:2" x14ac:dyDescent="0.25">
      <c r="A712" s="1" t="s">
        <v>7823</v>
      </c>
      <c r="B712" t="s">
        <v>7824</v>
      </c>
    </row>
    <row r="713" spans="1:2" x14ac:dyDescent="0.25">
      <c r="A713" s="1" t="s">
        <v>7826</v>
      </c>
      <c r="B713" t="s">
        <v>7827</v>
      </c>
    </row>
    <row r="714" spans="1:2" x14ac:dyDescent="0.25">
      <c r="A714" s="1" t="s">
        <v>7828</v>
      </c>
      <c r="B714" t="s">
        <v>7829</v>
      </c>
    </row>
    <row r="715" spans="1:2" x14ac:dyDescent="0.25">
      <c r="A715" s="1" t="s">
        <v>7830</v>
      </c>
      <c r="B715" t="s">
        <v>7831</v>
      </c>
    </row>
    <row r="716" spans="1:2" x14ac:dyDescent="0.25">
      <c r="A716" s="1" t="s">
        <v>7832</v>
      </c>
      <c r="B716" t="s">
        <v>7833</v>
      </c>
    </row>
    <row r="717" spans="1:2" x14ac:dyDescent="0.25">
      <c r="A717" s="1" t="s">
        <v>7835</v>
      </c>
      <c r="B717" t="s">
        <v>7836</v>
      </c>
    </row>
    <row r="718" spans="1:2" x14ac:dyDescent="0.25">
      <c r="A718" s="1" t="s">
        <v>7837</v>
      </c>
      <c r="B718" t="s">
        <v>7838</v>
      </c>
    </row>
    <row r="719" spans="1:2" x14ac:dyDescent="0.25">
      <c r="A719" s="1" t="s">
        <v>7839</v>
      </c>
      <c r="B719" t="s">
        <v>7840</v>
      </c>
    </row>
    <row r="720" spans="1:2" x14ac:dyDescent="0.25">
      <c r="A720" s="1" t="s">
        <v>1345</v>
      </c>
      <c r="B720" t="s">
        <v>7804</v>
      </c>
    </row>
    <row r="721" spans="1:2" x14ac:dyDescent="0.25">
      <c r="A721" s="1" t="s">
        <v>7842</v>
      </c>
      <c r="B721" t="s">
        <v>7843</v>
      </c>
    </row>
    <row r="722" spans="1:2" x14ac:dyDescent="0.25">
      <c r="A722" s="1" t="s">
        <v>7844</v>
      </c>
      <c r="B722" t="s">
        <v>7845</v>
      </c>
    </row>
    <row r="723" spans="1:2" x14ac:dyDescent="0.25">
      <c r="A723" s="1" t="s">
        <v>7846</v>
      </c>
      <c r="B723" t="s">
        <v>7847</v>
      </c>
    </row>
    <row r="724" spans="1:2" x14ac:dyDescent="0.25">
      <c r="A724" s="1" t="s">
        <v>7848</v>
      </c>
      <c r="B724" t="s">
        <v>7849</v>
      </c>
    </row>
    <row r="725" spans="1:2" x14ac:dyDescent="0.25">
      <c r="A725" s="1" t="s">
        <v>7939</v>
      </c>
      <c r="B725" t="s">
        <v>7850</v>
      </c>
    </row>
    <row r="726" spans="1:2" x14ac:dyDescent="0.25">
      <c r="A726" s="1" t="s">
        <v>7851</v>
      </c>
      <c r="B726" t="s">
        <v>7852</v>
      </c>
    </row>
    <row r="727" spans="1:2" x14ac:dyDescent="0.25">
      <c r="A727" s="1" t="s">
        <v>7853</v>
      </c>
      <c r="B727" t="s">
        <v>7854</v>
      </c>
    </row>
    <row r="728" spans="1:2" x14ac:dyDescent="0.25">
      <c r="A728" s="1" t="s">
        <v>7855</v>
      </c>
      <c r="B728" t="s">
        <v>867</v>
      </c>
    </row>
    <row r="729" spans="1:2" x14ac:dyDescent="0.25">
      <c r="A729" s="1" t="s">
        <v>7856</v>
      </c>
      <c r="B729" t="s">
        <v>7857</v>
      </c>
    </row>
    <row r="730" spans="1:2" x14ac:dyDescent="0.25">
      <c r="A730" s="1" t="s">
        <v>7938</v>
      </c>
      <c r="B730" t="s">
        <v>106</v>
      </c>
    </row>
    <row r="731" spans="1:2" x14ac:dyDescent="0.25">
      <c r="A731" s="1" t="s">
        <v>7858</v>
      </c>
      <c r="B731" t="s">
        <v>965</v>
      </c>
    </row>
    <row r="732" spans="1:2" x14ac:dyDescent="0.25">
      <c r="A732" s="1" t="s">
        <v>92</v>
      </c>
      <c r="B732" t="s">
        <v>7898</v>
      </c>
    </row>
    <row r="733" spans="1:2" x14ac:dyDescent="0.25">
      <c r="A733" s="1" t="s">
        <v>7899</v>
      </c>
      <c r="B733" t="s">
        <v>7900</v>
      </c>
    </row>
    <row r="734" spans="1:2" x14ac:dyDescent="0.25">
      <c r="A734" s="1" t="s">
        <v>7901</v>
      </c>
      <c r="B734" t="s">
        <v>7902</v>
      </c>
    </row>
    <row r="735" spans="1:2" x14ac:dyDescent="0.25">
      <c r="A735" s="1" t="s">
        <v>7903</v>
      </c>
      <c r="B735" t="s">
        <v>7904</v>
      </c>
    </row>
    <row r="736" spans="1:2" x14ac:dyDescent="0.25">
      <c r="A736" s="22" t="s">
        <v>7905</v>
      </c>
      <c r="B736" t="s">
        <v>7906</v>
      </c>
    </row>
    <row r="737" spans="1:2" x14ac:dyDescent="0.25">
      <c r="A737" s="1" t="s">
        <v>7907</v>
      </c>
      <c r="B737" t="s">
        <v>7908</v>
      </c>
    </row>
    <row r="738" spans="1:2" x14ac:dyDescent="0.25">
      <c r="A738" s="22" t="s">
        <v>7909</v>
      </c>
      <c r="B738" t="s">
        <v>7910</v>
      </c>
    </row>
    <row r="739" spans="1:2" x14ac:dyDescent="0.25">
      <c r="A739" s="22" t="s">
        <v>7911</v>
      </c>
      <c r="B739" t="s">
        <v>7912</v>
      </c>
    </row>
    <row r="740" spans="1:2" x14ac:dyDescent="0.25">
      <c r="A740" s="22" t="s">
        <v>7913</v>
      </c>
      <c r="B740" t="s">
        <v>7914</v>
      </c>
    </row>
    <row r="741" spans="1:2" x14ac:dyDescent="0.25">
      <c r="A741" s="22" t="s">
        <v>7915</v>
      </c>
      <c r="B741" t="s">
        <v>7916</v>
      </c>
    </row>
    <row r="742" spans="1:2" x14ac:dyDescent="0.25">
      <c r="A742" s="22" t="s">
        <v>7917</v>
      </c>
      <c r="B742" t="s">
        <v>7918</v>
      </c>
    </row>
    <row r="743" spans="1:2" x14ac:dyDescent="0.25">
      <c r="A743" s="22" t="s">
        <v>96</v>
      </c>
      <c r="B743" t="s">
        <v>7919</v>
      </c>
    </row>
    <row r="744" spans="1:2" x14ac:dyDescent="0.25">
      <c r="A744" s="1" t="s">
        <v>7920</v>
      </c>
      <c r="B744" t="s">
        <v>7921</v>
      </c>
    </row>
    <row r="745" spans="1:2" x14ac:dyDescent="0.25">
      <c r="A745" s="22" t="s">
        <v>1306</v>
      </c>
      <c r="B745" t="s">
        <v>7922</v>
      </c>
    </row>
    <row r="746" spans="1:2" x14ac:dyDescent="0.25">
      <c r="A746" s="1" t="s">
        <v>7923</v>
      </c>
      <c r="B746" t="s">
        <v>7924</v>
      </c>
    </row>
    <row r="747" spans="1:2" x14ac:dyDescent="0.25">
      <c r="A747" s="22" t="s">
        <v>7925</v>
      </c>
      <c r="B747" t="s">
        <v>1183</v>
      </c>
    </row>
    <row r="748" spans="1:2" x14ac:dyDescent="0.25">
      <c r="A748" s="22" t="s">
        <v>1182</v>
      </c>
      <c r="B748" t="s">
        <v>7926</v>
      </c>
    </row>
    <row r="749" spans="1:2" x14ac:dyDescent="0.25">
      <c r="A749" s="22" t="s">
        <v>259</v>
      </c>
      <c r="B749" t="s">
        <v>7927</v>
      </c>
    </row>
    <row r="750" spans="1:2" x14ac:dyDescent="0.25">
      <c r="A750" s="1" t="s">
        <v>7928</v>
      </c>
      <c r="B750" t="s">
        <v>7929</v>
      </c>
    </row>
    <row r="751" spans="1:2" x14ac:dyDescent="0.25">
      <c r="A751" s="22" t="s">
        <v>7861</v>
      </c>
      <c r="B751" t="s">
        <v>7862</v>
      </c>
    </row>
    <row r="752" spans="1:2" x14ac:dyDescent="0.25">
      <c r="A752" s="1" t="s">
        <v>7930</v>
      </c>
      <c r="B752" t="s">
        <v>7931</v>
      </c>
    </row>
    <row r="753" spans="1:2" x14ac:dyDescent="0.25">
      <c r="A753" t="s">
        <v>1307</v>
      </c>
      <c r="B753" t="s">
        <v>1308</v>
      </c>
    </row>
    <row r="754" spans="1:2" x14ac:dyDescent="0.25">
      <c r="A754" t="s">
        <v>1309</v>
      </c>
      <c r="B754" t="s">
        <v>1310</v>
      </c>
    </row>
    <row r="755" spans="1:2" x14ac:dyDescent="0.25">
      <c r="A755" s="21" t="s">
        <v>7887</v>
      </c>
      <c r="B755" t="s">
        <v>7888</v>
      </c>
    </row>
    <row r="756" spans="1:2" x14ac:dyDescent="0.25">
      <c r="A756" t="s">
        <v>1311</v>
      </c>
      <c r="B756" t="s">
        <v>1312</v>
      </c>
    </row>
    <row r="757" spans="1:2" x14ac:dyDescent="0.25">
      <c r="A757" t="s">
        <v>1313</v>
      </c>
      <c r="B757" t="s">
        <v>1314</v>
      </c>
    </row>
    <row r="758" spans="1:2" x14ac:dyDescent="0.25">
      <c r="A758" t="s">
        <v>1315</v>
      </c>
      <c r="B758" t="s">
        <v>1316</v>
      </c>
    </row>
    <row r="759" spans="1:2" x14ac:dyDescent="0.25">
      <c r="A759" t="s">
        <v>1311</v>
      </c>
      <c r="B759" t="s">
        <v>1317</v>
      </c>
    </row>
    <row r="760" spans="1:2" x14ac:dyDescent="0.25">
      <c r="A760" t="s">
        <v>1318</v>
      </c>
      <c r="B760" t="s">
        <v>1319</v>
      </c>
    </row>
    <row r="761" spans="1:2" x14ac:dyDescent="0.25">
      <c r="A761" t="s">
        <v>1320</v>
      </c>
      <c r="B761" t="s">
        <v>1321</v>
      </c>
    </row>
    <row r="762" spans="1:2" x14ac:dyDescent="0.25">
      <c r="A762" t="s">
        <v>1322</v>
      </c>
      <c r="B762" t="s">
        <v>1323</v>
      </c>
    </row>
    <row r="763" spans="1:2" x14ac:dyDescent="0.25">
      <c r="A763" t="s">
        <v>1324</v>
      </c>
      <c r="B763" t="s">
        <v>1325</v>
      </c>
    </row>
    <row r="764" spans="1:2" x14ac:dyDescent="0.25">
      <c r="A764" t="s">
        <v>1311</v>
      </c>
      <c r="B764" t="s">
        <v>1326</v>
      </c>
    </row>
    <row r="765" spans="1:2" x14ac:dyDescent="0.25">
      <c r="A765" t="s">
        <v>1327</v>
      </c>
      <c r="B765" t="s">
        <v>1328</v>
      </c>
    </row>
    <row r="766" spans="1:2" x14ac:dyDescent="0.25">
      <c r="A766" t="s">
        <v>1329</v>
      </c>
      <c r="B766" t="s">
        <v>1330</v>
      </c>
    </row>
    <row r="767" spans="1:2" x14ac:dyDescent="0.25">
      <c r="A767" t="s">
        <v>1043</v>
      </c>
      <c r="B767" t="s">
        <v>1331</v>
      </c>
    </row>
    <row r="768" spans="1:2" x14ac:dyDescent="0.25">
      <c r="A768" t="s">
        <v>1332</v>
      </c>
      <c r="B768" t="s">
        <v>1333</v>
      </c>
    </row>
    <row r="769" spans="1:2" x14ac:dyDescent="0.25">
      <c r="A769" t="s">
        <v>1311</v>
      </c>
      <c r="B769" t="s">
        <v>1334</v>
      </c>
    </row>
    <row r="770" spans="1:2" x14ac:dyDescent="0.25">
      <c r="A770" t="s">
        <v>1311</v>
      </c>
      <c r="B770" t="s">
        <v>1335</v>
      </c>
    </row>
    <row r="771" spans="1:2" x14ac:dyDescent="0.25">
      <c r="A771" t="s">
        <v>1336</v>
      </c>
      <c r="B771" t="s">
        <v>1337</v>
      </c>
    </row>
    <row r="772" spans="1:2" x14ac:dyDescent="0.25">
      <c r="A772" t="s">
        <v>1338</v>
      </c>
      <c r="B772" t="s">
        <v>1339</v>
      </c>
    </row>
    <row r="773" spans="1:2" x14ac:dyDescent="0.25">
      <c r="A773" t="s">
        <v>1340</v>
      </c>
      <c r="B773" t="s">
        <v>1341</v>
      </c>
    </row>
    <row r="774" spans="1:2" x14ac:dyDescent="0.25">
      <c r="A774" t="s">
        <v>1311</v>
      </c>
      <c r="B774" t="s">
        <v>1342</v>
      </c>
    </row>
    <row r="775" spans="1:2" x14ac:dyDescent="0.25">
      <c r="A775" t="s">
        <v>1343</v>
      </c>
      <c r="B775" t="s">
        <v>1344</v>
      </c>
    </row>
    <row r="776" spans="1:2" x14ac:dyDescent="0.25">
      <c r="A776" t="s">
        <v>1345</v>
      </c>
      <c r="B776" t="s">
        <v>1346</v>
      </c>
    </row>
    <row r="777" spans="1:2" x14ac:dyDescent="0.25">
      <c r="A777" t="s">
        <v>1311</v>
      </c>
      <c r="B777" t="s">
        <v>1347</v>
      </c>
    </row>
    <row r="778" spans="1:2" x14ac:dyDescent="0.25">
      <c r="A778" t="s">
        <v>1348</v>
      </c>
      <c r="B778" t="s">
        <v>1349</v>
      </c>
    </row>
    <row r="779" spans="1:2" x14ac:dyDescent="0.25">
      <c r="A779" t="s">
        <v>1350</v>
      </c>
      <c r="B779" t="s">
        <v>1351</v>
      </c>
    </row>
    <row r="780" spans="1:2" x14ac:dyDescent="0.25">
      <c r="A780" t="s">
        <v>1352</v>
      </c>
      <c r="B780" t="s">
        <v>1353</v>
      </c>
    </row>
    <row r="781" spans="1:2" x14ac:dyDescent="0.25">
      <c r="A781" t="s">
        <v>1311</v>
      </c>
      <c r="B781" t="s">
        <v>1354</v>
      </c>
    </row>
    <row r="782" spans="1:2" x14ac:dyDescent="0.25">
      <c r="A782" t="s">
        <v>1355</v>
      </c>
      <c r="B782" t="s">
        <v>1356</v>
      </c>
    </row>
    <row r="783" spans="1:2" x14ac:dyDescent="0.25">
      <c r="A783" t="s">
        <v>1357</v>
      </c>
      <c r="B783" t="s">
        <v>1358</v>
      </c>
    </row>
    <row r="784" spans="1:2" x14ac:dyDescent="0.25">
      <c r="A784" t="s">
        <v>1359</v>
      </c>
      <c r="B784" t="s">
        <v>1360</v>
      </c>
    </row>
    <row r="785" spans="1:2" x14ac:dyDescent="0.25">
      <c r="A785" t="s">
        <v>1361</v>
      </c>
      <c r="B785" t="s">
        <v>1362</v>
      </c>
    </row>
    <row r="786" spans="1:2" x14ac:dyDescent="0.25">
      <c r="A786" t="s">
        <v>1363</v>
      </c>
      <c r="B786" t="s">
        <v>1364</v>
      </c>
    </row>
    <row r="787" spans="1:2" x14ac:dyDescent="0.25">
      <c r="A787" t="s">
        <v>1365</v>
      </c>
      <c r="B787" t="s">
        <v>1366</v>
      </c>
    </row>
    <row r="788" spans="1:2" x14ac:dyDescent="0.25">
      <c r="A788" s="21" t="s">
        <v>7885</v>
      </c>
      <c r="B788" t="s">
        <v>7886</v>
      </c>
    </row>
    <row r="789" spans="1:2" x14ac:dyDescent="0.25">
      <c r="A789" t="s">
        <v>1367</v>
      </c>
      <c r="B789" t="s">
        <v>1368</v>
      </c>
    </row>
    <row r="790" spans="1:2" x14ac:dyDescent="0.25">
      <c r="A790" t="s">
        <v>1369</v>
      </c>
      <c r="B790" t="s">
        <v>1370</v>
      </c>
    </row>
    <row r="791" spans="1:2" x14ac:dyDescent="0.25">
      <c r="A791" t="s">
        <v>1371</v>
      </c>
      <c r="B791" t="s">
        <v>1372</v>
      </c>
    </row>
    <row r="792" spans="1:2" x14ac:dyDescent="0.25">
      <c r="A792" t="s">
        <v>1311</v>
      </c>
      <c r="B792" t="s">
        <v>783</v>
      </c>
    </row>
    <row r="793" spans="1:2" x14ac:dyDescent="0.25">
      <c r="A793" t="s">
        <v>1373</v>
      </c>
      <c r="B793" t="s">
        <v>1374</v>
      </c>
    </row>
    <row r="794" spans="1:2" x14ac:dyDescent="0.25">
      <c r="A794" t="s">
        <v>1375</v>
      </c>
      <c r="B794" t="s">
        <v>1376</v>
      </c>
    </row>
    <row r="795" spans="1:2" x14ac:dyDescent="0.25">
      <c r="A795" t="s">
        <v>1311</v>
      </c>
      <c r="B795" t="s">
        <v>1377</v>
      </c>
    </row>
    <row r="796" spans="1:2" x14ac:dyDescent="0.25">
      <c r="A796" t="s">
        <v>1378</v>
      </c>
      <c r="B796" t="s">
        <v>1379</v>
      </c>
    </row>
    <row r="797" spans="1:2" x14ac:dyDescent="0.25">
      <c r="A797" t="s">
        <v>1380</v>
      </c>
      <c r="B797" t="s">
        <v>1381</v>
      </c>
    </row>
    <row r="798" spans="1:2" x14ac:dyDescent="0.25">
      <c r="A798" t="s">
        <v>1311</v>
      </c>
      <c r="B798" t="s">
        <v>278</v>
      </c>
    </row>
    <row r="799" spans="1:2" x14ac:dyDescent="0.25">
      <c r="A799" t="s">
        <v>1382</v>
      </c>
      <c r="B799" t="s">
        <v>1383</v>
      </c>
    </row>
    <row r="800" spans="1:2" x14ac:dyDescent="0.25">
      <c r="A800" t="s">
        <v>1311</v>
      </c>
      <c r="B800" t="s">
        <v>1384</v>
      </c>
    </row>
    <row r="801" spans="1:2" x14ac:dyDescent="0.25">
      <c r="A801" t="s">
        <v>1311</v>
      </c>
      <c r="B801" t="s">
        <v>1385</v>
      </c>
    </row>
    <row r="802" spans="1:2" x14ac:dyDescent="0.25">
      <c r="A802" t="s">
        <v>1386</v>
      </c>
      <c r="B802" t="s">
        <v>1387</v>
      </c>
    </row>
    <row r="803" spans="1:2" x14ac:dyDescent="0.25">
      <c r="A803" t="s">
        <v>1388</v>
      </c>
      <c r="B803" t="s">
        <v>1389</v>
      </c>
    </row>
    <row r="804" spans="1:2" x14ac:dyDescent="0.25">
      <c r="A804" t="s">
        <v>1311</v>
      </c>
      <c r="B804" t="s">
        <v>1390</v>
      </c>
    </row>
    <row r="805" spans="1:2" x14ac:dyDescent="0.25">
      <c r="A805" t="s">
        <v>1311</v>
      </c>
      <c r="B805" t="s">
        <v>1391</v>
      </c>
    </row>
    <row r="806" spans="1:2" x14ac:dyDescent="0.25">
      <c r="A806" t="s">
        <v>1392</v>
      </c>
      <c r="B806" t="s">
        <v>1393</v>
      </c>
    </row>
    <row r="807" spans="1:2" x14ac:dyDescent="0.25">
      <c r="A807" t="s">
        <v>1311</v>
      </c>
      <c r="B807" t="s">
        <v>1394</v>
      </c>
    </row>
    <row r="808" spans="1:2" x14ac:dyDescent="0.25">
      <c r="A808" t="s">
        <v>1395</v>
      </c>
      <c r="B808" t="s">
        <v>1396</v>
      </c>
    </row>
    <row r="809" spans="1:2" x14ac:dyDescent="0.25">
      <c r="A809" t="s">
        <v>1397</v>
      </c>
      <c r="B809" t="s">
        <v>1398</v>
      </c>
    </row>
    <row r="810" spans="1:2" x14ac:dyDescent="0.25">
      <c r="A810" t="s">
        <v>1311</v>
      </c>
      <c r="B810" t="s">
        <v>1399</v>
      </c>
    </row>
    <row r="811" spans="1:2" x14ac:dyDescent="0.25">
      <c r="A811" t="s">
        <v>1311</v>
      </c>
      <c r="B811" t="s">
        <v>1400</v>
      </c>
    </row>
    <row r="812" spans="1:2" x14ac:dyDescent="0.25">
      <c r="A812" t="s">
        <v>1401</v>
      </c>
      <c r="B812" t="s">
        <v>1402</v>
      </c>
    </row>
    <row r="813" spans="1:2" x14ac:dyDescent="0.25">
      <c r="A813" t="s">
        <v>1403</v>
      </c>
      <c r="B813" t="s">
        <v>1404</v>
      </c>
    </row>
    <row r="814" spans="1:2" x14ac:dyDescent="0.25">
      <c r="A814" t="s">
        <v>1405</v>
      </c>
      <c r="B814" t="s">
        <v>1406</v>
      </c>
    </row>
    <row r="815" spans="1:2" x14ac:dyDescent="0.25">
      <c r="A815" t="s">
        <v>1407</v>
      </c>
      <c r="B815" t="s">
        <v>1408</v>
      </c>
    </row>
    <row r="816" spans="1:2" x14ac:dyDescent="0.25">
      <c r="A816" t="s">
        <v>1311</v>
      </c>
      <c r="B816" t="s">
        <v>1409</v>
      </c>
    </row>
    <row r="817" spans="1:2" x14ac:dyDescent="0.25">
      <c r="A817" t="s">
        <v>1410</v>
      </c>
      <c r="B817" t="s">
        <v>1411</v>
      </c>
    </row>
    <row r="818" spans="1:2" x14ac:dyDescent="0.25">
      <c r="A818" t="s">
        <v>1412</v>
      </c>
      <c r="B818" t="s">
        <v>1413</v>
      </c>
    </row>
    <row r="819" spans="1:2" x14ac:dyDescent="0.25">
      <c r="A819" t="s">
        <v>1414</v>
      </c>
      <c r="B819" t="s">
        <v>1415</v>
      </c>
    </row>
    <row r="820" spans="1:2" x14ac:dyDescent="0.25">
      <c r="A820" t="s">
        <v>1311</v>
      </c>
      <c r="B820" t="s">
        <v>1416</v>
      </c>
    </row>
    <row r="821" spans="1:2" x14ac:dyDescent="0.25">
      <c r="A821" t="s">
        <v>39</v>
      </c>
      <c r="B821" t="s">
        <v>1417</v>
      </c>
    </row>
    <row r="822" spans="1:2" x14ac:dyDescent="0.25">
      <c r="A822" t="s">
        <v>1418</v>
      </c>
      <c r="B822" t="s">
        <v>1419</v>
      </c>
    </row>
    <row r="823" spans="1:2" x14ac:dyDescent="0.25">
      <c r="A823" t="s">
        <v>1420</v>
      </c>
      <c r="B823" t="s">
        <v>1421</v>
      </c>
    </row>
    <row r="824" spans="1:2" x14ac:dyDescent="0.25">
      <c r="A824" t="s">
        <v>1422</v>
      </c>
      <c r="B824" t="s">
        <v>1423</v>
      </c>
    </row>
    <row r="825" spans="1:2" x14ac:dyDescent="0.25">
      <c r="A825" t="s">
        <v>1311</v>
      </c>
      <c r="B825" t="s">
        <v>496</v>
      </c>
    </row>
    <row r="826" spans="1:2" x14ac:dyDescent="0.25">
      <c r="A826" t="s">
        <v>1311</v>
      </c>
      <c r="B826" t="s">
        <v>1424</v>
      </c>
    </row>
    <row r="827" spans="1:2" x14ac:dyDescent="0.25">
      <c r="A827" t="s">
        <v>1311</v>
      </c>
      <c r="B827" t="s">
        <v>1425</v>
      </c>
    </row>
    <row r="828" spans="1:2" x14ac:dyDescent="0.25">
      <c r="A828" s="21" t="s">
        <v>7934</v>
      </c>
      <c r="B828" t="s">
        <v>1426</v>
      </c>
    </row>
    <row r="829" spans="1:2" x14ac:dyDescent="0.25">
      <c r="A829" t="s">
        <v>1311</v>
      </c>
      <c r="B829" t="s">
        <v>1427</v>
      </c>
    </row>
    <row r="830" spans="1:2" x14ac:dyDescent="0.25">
      <c r="A830" t="s">
        <v>1428</v>
      </c>
      <c r="B830" t="s">
        <v>1429</v>
      </c>
    </row>
    <row r="831" spans="1:2" x14ac:dyDescent="0.25">
      <c r="A831" t="s">
        <v>1311</v>
      </c>
      <c r="B831" t="s">
        <v>1430</v>
      </c>
    </row>
    <row r="832" spans="1:2" x14ac:dyDescent="0.25">
      <c r="A832" t="s">
        <v>1311</v>
      </c>
      <c r="B832" t="s">
        <v>485</v>
      </c>
    </row>
    <row r="833" spans="1:2" x14ac:dyDescent="0.25">
      <c r="A833" t="s">
        <v>1431</v>
      </c>
      <c r="B833" t="s">
        <v>1432</v>
      </c>
    </row>
    <row r="834" spans="1:2" x14ac:dyDescent="0.25">
      <c r="A834" t="s">
        <v>1311</v>
      </c>
      <c r="B834" t="s">
        <v>1433</v>
      </c>
    </row>
    <row r="835" spans="1:2" x14ac:dyDescent="0.25">
      <c r="A835" t="s">
        <v>1311</v>
      </c>
      <c r="B835" t="s">
        <v>788</v>
      </c>
    </row>
    <row r="836" spans="1:2" x14ac:dyDescent="0.25">
      <c r="A836" t="s">
        <v>1311</v>
      </c>
      <c r="B836" t="s">
        <v>1434</v>
      </c>
    </row>
    <row r="837" spans="1:2" x14ac:dyDescent="0.25">
      <c r="A837" t="s">
        <v>1435</v>
      </c>
      <c r="B837" t="s">
        <v>1436</v>
      </c>
    </row>
    <row r="838" spans="1:2" x14ac:dyDescent="0.25">
      <c r="A838" t="s">
        <v>1437</v>
      </c>
      <c r="B838" t="s">
        <v>1438</v>
      </c>
    </row>
    <row r="839" spans="1:2" x14ac:dyDescent="0.25">
      <c r="A839" t="s">
        <v>1311</v>
      </c>
      <c r="B839" t="s">
        <v>1439</v>
      </c>
    </row>
    <row r="840" spans="1:2" x14ac:dyDescent="0.25">
      <c r="A840" t="s">
        <v>1311</v>
      </c>
      <c r="B840" t="s">
        <v>1440</v>
      </c>
    </row>
    <row r="841" spans="1:2" x14ac:dyDescent="0.25">
      <c r="A841" t="s">
        <v>1441</v>
      </c>
      <c r="B841" t="s">
        <v>1442</v>
      </c>
    </row>
    <row r="842" spans="1:2" x14ac:dyDescent="0.25">
      <c r="A842" t="s">
        <v>1443</v>
      </c>
      <c r="B842" t="s">
        <v>1444</v>
      </c>
    </row>
    <row r="843" spans="1:2" x14ac:dyDescent="0.25">
      <c r="A843" t="s">
        <v>1311</v>
      </c>
      <c r="B843" t="s">
        <v>1445</v>
      </c>
    </row>
    <row r="844" spans="1:2" x14ac:dyDescent="0.25">
      <c r="A844" t="s">
        <v>1311</v>
      </c>
      <c r="B844" t="s">
        <v>1446</v>
      </c>
    </row>
    <row r="845" spans="1:2" x14ac:dyDescent="0.25">
      <c r="A845" t="s">
        <v>1447</v>
      </c>
      <c r="B845" t="s">
        <v>1448</v>
      </c>
    </row>
    <row r="846" spans="1:2" x14ac:dyDescent="0.25">
      <c r="A846" t="s">
        <v>1311</v>
      </c>
      <c r="B846" t="s">
        <v>1449</v>
      </c>
    </row>
    <row r="847" spans="1:2" x14ac:dyDescent="0.25">
      <c r="A847" t="s">
        <v>1311</v>
      </c>
      <c r="B847" t="s">
        <v>1450</v>
      </c>
    </row>
    <row r="848" spans="1:2" x14ac:dyDescent="0.25">
      <c r="A848" t="s">
        <v>1451</v>
      </c>
      <c r="B848" t="s">
        <v>1452</v>
      </c>
    </row>
    <row r="849" spans="1:2" x14ac:dyDescent="0.25">
      <c r="A849" t="s">
        <v>1453</v>
      </c>
      <c r="B849" t="s">
        <v>1454</v>
      </c>
    </row>
    <row r="850" spans="1:2" x14ac:dyDescent="0.25">
      <c r="A850" t="s">
        <v>1311</v>
      </c>
      <c r="B850" t="s">
        <v>1455</v>
      </c>
    </row>
    <row r="851" spans="1:2" x14ac:dyDescent="0.25">
      <c r="A851" t="s">
        <v>1311</v>
      </c>
      <c r="B851" t="s">
        <v>1456</v>
      </c>
    </row>
    <row r="852" spans="1:2" x14ac:dyDescent="0.25">
      <c r="A852" t="s">
        <v>1457</v>
      </c>
      <c r="B852" t="s">
        <v>1458</v>
      </c>
    </row>
    <row r="853" spans="1:2" x14ac:dyDescent="0.25">
      <c r="A853" t="s">
        <v>1459</v>
      </c>
      <c r="B853" t="s">
        <v>1460</v>
      </c>
    </row>
    <row r="854" spans="1:2" x14ac:dyDescent="0.25">
      <c r="A854" t="s">
        <v>1461</v>
      </c>
      <c r="B854" t="s">
        <v>1462</v>
      </c>
    </row>
    <row r="855" spans="1:2" x14ac:dyDescent="0.25">
      <c r="A855" t="s">
        <v>1311</v>
      </c>
      <c r="B855" t="s">
        <v>1463</v>
      </c>
    </row>
    <row r="856" spans="1:2" x14ac:dyDescent="0.25">
      <c r="A856" t="s">
        <v>1311</v>
      </c>
      <c r="B856" t="s">
        <v>1464</v>
      </c>
    </row>
    <row r="857" spans="1:2" x14ac:dyDescent="0.25">
      <c r="A857" t="s">
        <v>1311</v>
      </c>
      <c r="B857" t="s">
        <v>1465</v>
      </c>
    </row>
    <row r="858" spans="1:2" x14ac:dyDescent="0.25">
      <c r="A858" t="s">
        <v>1311</v>
      </c>
      <c r="B858" t="s">
        <v>1466</v>
      </c>
    </row>
    <row r="859" spans="1:2" x14ac:dyDescent="0.25">
      <c r="A859" t="s">
        <v>1311</v>
      </c>
      <c r="B859" t="s">
        <v>1467</v>
      </c>
    </row>
    <row r="860" spans="1:2" x14ac:dyDescent="0.25">
      <c r="A860" t="s">
        <v>1468</v>
      </c>
      <c r="B860" t="s">
        <v>1469</v>
      </c>
    </row>
    <row r="861" spans="1:2" x14ac:dyDescent="0.25">
      <c r="A861" t="s">
        <v>1311</v>
      </c>
      <c r="B861" t="s">
        <v>1470</v>
      </c>
    </row>
    <row r="862" spans="1:2" x14ac:dyDescent="0.25">
      <c r="A862" t="s">
        <v>1311</v>
      </c>
      <c r="B862" t="s">
        <v>1471</v>
      </c>
    </row>
    <row r="863" spans="1:2" x14ac:dyDescent="0.25">
      <c r="A863" t="s">
        <v>1472</v>
      </c>
      <c r="B863" t="s">
        <v>1473</v>
      </c>
    </row>
    <row r="864" spans="1:2" x14ac:dyDescent="0.25">
      <c r="A864" t="s">
        <v>1311</v>
      </c>
      <c r="B864" t="s">
        <v>1474</v>
      </c>
    </row>
    <row r="865" spans="1:2" x14ac:dyDescent="0.25">
      <c r="A865" t="s">
        <v>1475</v>
      </c>
      <c r="B865" t="s">
        <v>1476</v>
      </c>
    </row>
    <row r="866" spans="1:2" x14ac:dyDescent="0.25">
      <c r="A866" t="s">
        <v>1477</v>
      </c>
      <c r="B866" t="s">
        <v>1478</v>
      </c>
    </row>
    <row r="867" spans="1:2" x14ac:dyDescent="0.25">
      <c r="A867" t="s">
        <v>1479</v>
      </c>
      <c r="B867" t="s">
        <v>1480</v>
      </c>
    </row>
    <row r="868" spans="1:2" x14ac:dyDescent="0.25">
      <c r="A868" t="s">
        <v>1311</v>
      </c>
      <c r="B868" t="s">
        <v>1481</v>
      </c>
    </row>
    <row r="869" spans="1:2" x14ac:dyDescent="0.25">
      <c r="A869" t="s">
        <v>1311</v>
      </c>
      <c r="B869" t="s">
        <v>1482</v>
      </c>
    </row>
    <row r="870" spans="1:2" x14ac:dyDescent="0.25">
      <c r="A870" t="s">
        <v>1483</v>
      </c>
      <c r="B870" t="s">
        <v>1484</v>
      </c>
    </row>
    <row r="871" spans="1:2" x14ac:dyDescent="0.25">
      <c r="A871" t="s">
        <v>1485</v>
      </c>
      <c r="B871" t="s">
        <v>1486</v>
      </c>
    </row>
    <row r="872" spans="1:2" x14ac:dyDescent="0.25">
      <c r="A872" t="s">
        <v>1487</v>
      </c>
      <c r="B872" t="s">
        <v>1488</v>
      </c>
    </row>
    <row r="873" spans="1:2" x14ac:dyDescent="0.25">
      <c r="A873" t="s">
        <v>1489</v>
      </c>
      <c r="B873" t="s">
        <v>1490</v>
      </c>
    </row>
    <row r="874" spans="1:2" x14ac:dyDescent="0.25">
      <c r="A874" t="s">
        <v>1311</v>
      </c>
      <c r="B874" t="s">
        <v>1491</v>
      </c>
    </row>
    <row r="875" spans="1:2" x14ac:dyDescent="0.25">
      <c r="A875" t="s">
        <v>1492</v>
      </c>
      <c r="B875" t="s">
        <v>1493</v>
      </c>
    </row>
    <row r="876" spans="1:2" x14ac:dyDescent="0.25">
      <c r="A876" t="s">
        <v>1494</v>
      </c>
      <c r="B876" t="s">
        <v>1495</v>
      </c>
    </row>
    <row r="877" spans="1:2" x14ac:dyDescent="0.25">
      <c r="A877" t="s">
        <v>1496</v>
      </c>
      <c r="B877" t="s">
        <v>1497</v>
      </c>
    </row>
    <row r="878" spans="1:2" x14ac:dyDescent="0.25">
      <c r="A878" t="s">
        <v>1498</v>
      </c>
      <c r="B878" t="s">
        <v>1499</v>
      </c>
    </row>
    <row r="879" spans="1:2" x14ac:dyDescent="0.25">
      <c r="A879" t="s">
        <v>1500</v>
      </c>
      <c r="B879" t="s">
        <v>1501</v>
      </c>
    </row>
    <row r="880" spans="1:2" x14ac:dyDescent="0.25">
      <c r="A880" t="s">
        <v>1329</v>
      </c>
      <c r="B880" t="s">
        <v>1502</v>
      </c>
    </row>
    <row r="881" spans="1:2" x14ac:dyDescent="0.25">
      <c r="A881" t="s">
        <v>1311</v>
      </c>
      <c r="B881" t="s">
        <v>1503</v>
      </c>
    </row>
    <row r="882" spans="1:2" x14ac:dyDescent="0.25">
      <c r="A882" t="s">
        <v>1504</v>
      </c>
      <c r="B882" t="s">
        <v>1505</v>
      </c>
    </row>
    <row r="883" spans="1:2" x14ac:dyDescent="0.25">
      <c r="A883" t="s">
        <v>1506</v>
      </c>
      <c r="B883" t="s">
        <v>1507</v>
      </c>
    </row>
    <row r="884" spans="1:2" x14ac:dyDescent="0.25">
      <c r="A884" t="s">
        <v>1508</v>
      </c>
      <c r="B884" t="s">
        <v>1509</v>
      </c>
    </row>
    <row r="885" spans="1:2" x14ac:dyDescent="0.25">
      <c r="A885" t="s">
        <v>1510</v>
      </c>
      <c r="B885" t="s">
        <v>1511</v>
      </c>
    </row>
    <row r="886" spans="1:2" x14ac:dyDescent="0.25">
      <c r="A886" t="s">
        <v>1352</v>
      </c>
      <c r="B886" t="s">
        <v>1512</v>
      </c>
    </row>
    <row r="887" spans="1:2" x14ac:dyDescent="0.25">
      <c r="A887" t="s">
        <v>1375</v>
      </c>
      <c r="B887" t="s">
        <v>1513</v>
      </c>
    </row>
    <row r="888" spans="1:2" x14ac:dyDescent="0.25">
      <c r="A888" t="s">
        <v>131</v>
      </c>
      <c r="B888" t="s">
        <v>1514</v>
      </c>
    </row>
    <row r="889" spans="1:2" x14ac:dyDescent="0.25">
      <c r="A889" t="s">
        <v>1515</v>
      </c>
      <c r="B889" t="s">
        <v>1516</v>
      </c>
    </row>
    <row r="890" spans="1:2" x14ac:dyDescent="0.25">
      <c r="A890" t="s">
        <v>1517</v>
      </c>
      <c r="B890" t="s">
        <v>1518</v>
      </c>
    </row>
    <row r="891" spans="1:2" x14ac:dyDescent="0.25">
      <c r="A891" t="s">
        <v>1519</v>
      </c>
      <c r="B891" t="s">
        <v>1520</v>
      </c>
    </row>
    <row r="892" spans="1:2" x14ac:dyDescent="0.25">
      <c r="A892" t="s">
        <v>1521</v>
      </c>
      <c r="B892" t="s">
        <v>1522</v>
      </c>
    </row>
    <row r="893" spans="1:2" x14ac:dyDescent="0.25">
      <c r="A893" t="s">
        <v>1523</v>
      </c>
      <c r="B893" t="s">
        <v>1524</v>
      </c>
    </row>
    <row r="894" spans="1:2" x14ac:dyDescent="0.25">
      <c r="A894" t="s">
        <v>1525</v>
      </c>
      <c r="B894" t="s">
        <v>1526</v>
      </c>
    </row>
    <row r="895" spans="1:2" x14ac:dyDescent="0.25">
      <c r="A895" t="s">
        <v>1527</v>
      </c>
      <c r="B895" t="s">
        <v>1528</v>
      </c>
    </row>
    <row r="896" spans="1:2" x14ac:dyDescent="0.25">
      <c r="A896" t="s">
        <v>1529</v>
      </c>
      <c r="B896" t="s">
        <v>1530</v>
      </c>
    </row>
    <row r="897" spans="1:2" x14ac:dyDescent="0.25">
      <c r="A897" t="s">
        <v>1531</v>
      </c>
      <c r="B897" t="s">
        <v>1532</v>
      </c>
    </row>
    <row r="898" spans="1:2" x14ac:dyDescent="0.25">
      <c r="A898" t="s">
        <v>1533</v>
      </c>
      <c r="B898" t="s">
        <v>1534</v>
      </c>
    </row>
    <row r="899" spans="1:2" x14ac:dyDescent="0.25">
      <c r="A899" t="s">
        <v>1535</v>
      </c>
      <c r="B899" t="s">
        <v>1536</v>
      </c>
    </row>
    <row r="900" spans="1:2" x14ac:dyDescent="0.25">
      <c r="A900" t="s">
        <v>1537</v>
      </c>
      <c r="B900" t="s">
        <v>1538</v>
      </c>
    </row>
    <row r="901" spans="1:2" x14ac:dyDescent="0.25">
      <c r="A901" t="s">
        <v>127</v>
      </c>
      <c r="B901" t="s">
        <v>1539</v>
      </c>
    </row>
    <row r="902" spans="1:2" x14ac:dyDescent="0.25">
      <c r="A902" t="s">
        <v>1540</v>
      </c>
      <c r="B902" t="s">
        <v>1541</v>
      </c>
    </row>
    <row r="903" spans="1:2" x14ac:dyDescent="0.25">
      <c r="A903" t="s">
        <v>1542</v>
      </c>
      <c r="B903" t="s">
        <v>1543</v>
      </c>
    </row>
    <row r="904" spans="1:2" x14ac:dyDescent="0.25">
      <c r="A904" t="s">
        <v>1544</v>
      </c>
      <c r="B904" t="s">
        <v>1545</v>
      </c>
    </row>
    <row r="905" spans="1:2" x14ac:dyDescent="0.25">
      <c r="A905" t="s">
        <v>1546</v>
      </c>
      <c r="B905" t="s">
        <v>1547</v>
      </c>
    </row>
    <row r="906" spans="1:2" x14ac:dyDescent="0.25">
      <c r="A906" t="s">
        <v>1548</v>
      </c>
      <c r="B906" t="s">
        <v>1549</v>
      </c>
    </row>
    <row r="907" spans="1:2" x14ac:dyDescent="0.25">
      <c r="A907" t="s">
        <v>1550</v>
      </c>
      <c r="B907" t="s">
        <v>1551</v>
      </c>
    </row>
    <row r="908" spans="1:2" x14ac:dyDescent="0.25">
      <c r="A908" t="s">
        <v>1552</v>
      </c>
      <c r="B908" t="s">
        <v>1553</v>
      </c>
    </row>
    <row r="909" spans="1:2" x14ac:dyDescent="0.25">
      <c r="A909" t="s">
        <v>1554</v>
      </c>
      <c r="B909" t="s">
        <v>1555</v>
      </c>
    </row>
    <row r="910" spans="1:2" x14ac:dyDescent="0.25">
      <c r="A910" t="s">
        <v>1556</v>
      </c>
      <c r="B910" t="s">
        <v>1557</v>
      </c>
    </row>
    <row r="911" spans="1:2" x14ac:dyDescent="0.25">
      <c r="A911" t="s">
        <v>1558</v>
      </c>
      <c r="B911" t="s">
        <v>1559</v>
      </c>
    </row>
    <row r="912" spans="1:2" x14ac:dyDescent="0.25">
      <c r="A912" t="s">
        <v>1560</v>
      </c>
      <c r="B912" t="s">
        <v>1561</v>
      </c>
    </row>
    <row r="913" spans="1:2" x14ac:dyDescent="0.25">
      <c r="A913" t="s">
        <v>1562</v>
      </c>
      <c r="B913" t="s">
        <v>1563</v>
      </c>
    </row>
    <row r="914" spans="1:2" x14ac:dyDescent="0.25">
      <c r="A914" t="s">
        <v>1564</v>
      </c>
      <c r="B914" t="s">
        <v>1565</v>
      </c>
    </row>
    <row r="915" spans="1:2" x14ac:dyDescent="0.25">
      <c r="A915" t="s">
        <v>1566</v>
      </c>
      <c r="B915" t="s">
        <v>1567</v>
      </c>
    </row>
    <row r="916" spans="1:2" x14ac:dyDescent="0.25">
      <c r="A916" t="s">
        <v>1568</v>
      </c>
      <c r="B916" t="s">
        <v>1569</v>
      </c>
    </row>
    <row r="917" spans="1:2" x14ac:dyDescent="0.25">
      <c r="A917" t="s">
        <v>1570</v>
      </c>
      <c r="B917" t="s">
        <v>1571</v>
      </c>
    </row>
    <row r="918" spans="1:2" x14ac:dyDescent="0.25">
      <c r="A918" t="s">
        <v>1572</v>
      </c>
      <c r="B918" t="s">
        <v>1573</v>
      </c>
    </row>
    <row r="919" spans="1:2" x14ac:dyDescent="0.25">
      <c r="A919" t="s">
        <v>1574</v>
      </c>
      <c r="B919" t="s">
        <v>1575</v>
      </c>
    </row>
    <row r="920" spans="1:2" x14ac:dyDescent="0.25">
      <c r="A920" t="s">
        <v>1576</v>
      </c>
      <c r="B920" t="s">
        <v>1577</v>
      </c>
    </row>
    <row r="921" spans="1:2" x14ac:dyDescent="0.25">
      <c r="A921" t="s">
        <v>1578</v>
      </c>
      <c r="B921" t="s">
        <v>1579</v>
      </c>
    </row>
    <row r="922" spans="1:2" x14ac:dyDescent="0.25">
      <c r="A922" t="s">
        <v>1580</v>
      </c>
      <c r="B922" t="s">
        <v>1581</v>
      </c>
    </row>
    <row r="923" spans="1:2" x14ac:dyDescent="0.25">
      <c r="A923" t="s">
        <v>1582</v>
      </c>
      <c r="B923" t="s">
        <v>1583</v>
      </c>
    </row>
    <row r="924" spans="1:2" x14ac:dyDescent="0.25">
      <c r="A924" t="s">
        <v>1584</v>
      </c>
      <c r="B924" t="s">
        <v>1585</v>
      </c>
    </row>
    <row r="925" spans="1:2" x14ac:dyDescent="0.25">
      <c r="A925" t="s">
        <v>1586</v>
      </c>
      <c r="B925" t="s">
        <v>1587</v>
      </c>
    </row>
    <row r="926" spans="1:2" x14ac:dyDescent="0.25">
      <c r="A926" t="s">
        <v>1588</v>
      </c>
      <c r="B926" t="s">
        <v>1589</v>
      </c>
    </row>
    <row r="927" spans="1:2" x14ac:dyDescent="0.25">
      <c r="A927" t="s">
        <v>1590</v>
      </c>
      <c r="B927" t="s">
        <v>1591</v>
      </c>
    </row>
    <row r="928" spans="1:2" x14ac:dyDescent="0.25">
      <c r="A928" t="s">
        <v>1592</v>
      </c>
      <c r="B928" t="s">
        <v>1593</v>
      </c>
    </row>
    <row r="929" spans="1:2" x14ac:dyDescent="0.25">
      <c r="A929" t="s">
        <v>1594</v>
      </c>
      <c r="B929" t="s">
        <v>1595</v>
      </c>
    </row>
    <row r="930" spans="1:2" x14ac:dyDescent="0.25">
      <c r="A930" t="s">
        <v>1596</v>
      </c>
      <c r="B930" t="s">
        <v>1597</v>
      </c>
    </row>
    <row r="931" spans="1:2" x14ac:dyDescent="0.25">
      <c r="A931" t="s">
        <v>1598</v>
      </c>
      <c r="B931" t="s">
        <v>1599</v>
      </c>
    </row>
    <row r="932" spans="1:2" x14ac:dyDescent="0.25">
      <c r="A932" t="s">
        <v>1600</v>
      </c>
      <c r="B932" t="s">
        <v>1601</v>
      </c>
    </row>
    <row r="933" spans="1:2" x14ac:dyDescent="0.25">
      <c r="A933" t="s">
        <v>1457</v>
      </c>
      <c r="B933" t="s">
        <v>1602</v>
      </c>
    </row>
    <row r="934" spans="1:2" x14ac:dyDescent="0.25">
      <c r="A934" t="s">
        <v>1603</v>
      </c>
      <c r="B934" t="s">
        <v>1604</v>
      </c>
    </row>
    <row r="935" spans="1:2" x14ac:dyDescent="0.25">
      <c r="A935" t="s">
        <v>1605</v>
      </c>
      <c r="B935" t="s">
        <v>1606</v>
      </c>
    </row>
    <row r="936" spans="1:2" x14ac:dyDescent="0.25">
      <c r="A936" t="s">
        <v>1607</v>
      </c>
      <c r="B936" t="s">
        <v>1608</v>
      </c>
    </row>
    <row r="937" spans="1:2" x14ac:dyDescent="0.25">
      <c r="A937" t="s">
        <v>1609</v>
      </c>
      <c r="B937" t="s">
        <v>1610</v>
      </c>
    </row>
    <row r="938" spans="1:2" x14ac:dyDescent="0.25">
      <c r="A938" t="s">
        <v>1611</v>
      </c>
      <c r="B938" t="s">
        <v>1612</v>
      </c>
    </row>
    <row r="939" spans="1:2" x14ac:dyDescent="0.25">
      <c r="A939" t="s">
        <v>1613</v>
      </c>
      <c r="B939" t="s">
        <v>1614</v>
      </c>
    </row>
    <row r="940" spans="1:2" x14ac:dyDescent="0.25">
      <c r="A940" t="s">
        <v>1615</v>
      </c>
      <c r="B940" t="s">
        <v>1616</v>
      </c>
    </row>
    <row r="941" spans="1:2" x14ac:dyDescent="0.25">
      <c r="A941" t="s">
        <v>1617</v>
      </c>
      <c r="B941" t="s">
        <v>1618</v>
      </c>
    </row>
    <row r="942" spans="1:2" x14ac:dyDescent="0.25">
      <c r="A942" t="s">
        <v>1619</v>
      </c>
      <c r="B942" t="s">
        <v>1620</v>
      </c>
    </row>
    <row r="943" spans="1:2" x14ac:dyDescent="0.25">
      <c r="A943" t="s">
        <v>1621</v>
      </c>
      <c r="B943" t="s">
        <v>1622</v>
      </c>
    </row>
    <row r="944" spans="1:2" x14ac:dyDescent="0.25">
      <c r="A944" t="s">
        <v>1623</v>
      </c>
      <c r="B944" t="s">
        <v>1624</v>
      </c>
    </row>
    <row r="945" spans="1:2" x14ac:dyDescent="0.25">
      <c r="A945" t="s">
        <v>1625</v>
      </c>
      <c r="B945" t="s">
        <v>1626</v>
      </c>
    </row>
    <row r="946" spans="1:2" x14ac:dyDescent="0.25">
      <c r="A946" t="s">
        <v>1627</v>
      </c>
      <c r="B946" t="s">
        <v>1628</v>
      </c>
    </row>
    <row r="947" spans="1:2" x14ac:dyDescent="0.25">
      <c r="A947" t="s">
        <v>1629</v>
      </c>
      <c r="B947" t="s">
        <v>1630</v>
      </c>
    </row>
    <row r="948" spans="1:2" x14ac:dyDescent="0.25">
      <c r="A948" t="s">
        <v>1631</v>
      </c>
      <c r="B948" t="s">
        <v>1632</v>
      </c>
    </row>
    <row r="949" spans="1:2" x14ac:dyDescent="0.25">
      <c r="A949" t="s">
        <v>1633</v>
      </c>
      <c r="B949" t="s">
        <v>1634</v>
      </c>
    </row>
    <row r="950" spans="1:2" x14ac:dyDescent="0.25">
      <c r="A950" t="s">
        <v>1635</v>
      </c>
      <c r="B950" t="s">
        <v>1636</v>
      </c>
    </row>
    <row r="951" spans="1:2" x14ac:dyDescent="0.25">
      <c r="A951" t="s">
        <v>1637</v>
      </c>
      <c r="B951" t="s">
        <v>1638</v>
      </c>
    </row>
    <row r="952" spans="1:2" x14ac:dyDescent="0.25">
      <c r="A952" t="s">
        <v>1639</v>
      </c>
      <c r="B952" t="s">
        <v>1640</v>
      </c>
    </row>
    <row r="953" spans="1:2" x14ac:dyDescent="0.25">
      <c r="A953" t="s">
        <v>1641</v>
      </c>
      <c r="B953" t="s">
        <v>1642</v>
      </c>
    </row>
    <row r="954" spans="1:2" x14ac:dyDescent="0.25">
      <c r="A954" t="s">
        <v>1643</v>
      </c>
      <c r="B954" t="s">
        <v>1644</v>
      </c>
    </row>
    <row r="955" spans="1:2" x14ac:dyDescent="0.25">
      <c r="A955" t="s">
        <v>1645</v>
      </c>
      <c r="B955" t="s">
        <v>1646</v>
      </c>
    </row>
    <row r="956" spans="1:2" x14ac:dyDescent="0.25">
      <c r="A956" t="s">
        <v>1647</v>
      </c>
      <c r="B956" t="s">
        <v>1648</v>
      </c>
    </row>
    <row r="957" spans="1:2" x14ac:dyDescent="0.25">
      <c r="A957" t="s">
        <v>1649</v>
      </c>
      <c r="B957" t="s">
        <v>1650</v>
      </c>
    </row>
    <row r="958" spans="1:2" x14ac:dyDescent="0.25">
      <c r="A958" t="s">
        <v>1651</v>
      </c>
      <c r="B958" t="s">
        <v>1652</v>
      </c>
    </row>
    <row r="959" spans="1:2" x14ac:dyDescent="0.25">
      <c r="A959" t="s">
        <v>1653</v>
      </c>
      <c r="B959" t="s">
        <v>1654</v>
      </c>
    </row>
    <row r="960" spans="1:2" x14ac:dyDescent="0.25">
      <c r="A960" t="s">
        <v>1655</v>
      </c>
      <c r="B960" t="s">
        <v>1656</v>
      </c>
    </row>
    <row r="961" spans="1:2" x14ac:dyDescent="0.25">
      <c r="A961" t="s">
        <v>1657</v>
      </c>
      <c r="B961" t="s">
        <v>1658</v>
      </c>
    </row>
    <row r="962" spans="1:2" x14ac:dyDescent="0.25">
      <c r="A962" t="s">
        <v>1659</v>
      </c>
      <c r="B962" t="s">
        <v>1660</v>
      </c>
    </row>
    <row r="963" spans="1:2" x14ac:dyDescent="0.25">
      <c r="A963" t="s">
        <v>1661</v>
      </c>
      <c r="B963" t="s">
        <v>1662</v>
      </c>
    </row>
    <row r="964" spans="1:2" x14ac:dyDescent="0.25">
      <c r="A964" t="s">
        <v>1663</v>
      </c>
      <c r="B964" t="s">
        <v>1664</v>
      </c>
    </row>
    <row r="965" spans="1:2" x14ac:dyDescent="0.25">
      <c r="A965" t="s">
        <v>1665</v>
      </c>
      <c r="B965" t="s">
        <v>1666</v>
      </c>
    </row>
    <row r="966" spans="1:2" x14ac:dyDescent="0.25">
      <c r="A966" t="s">
        <v>1667</v>
      </c>
      <c r="B966" t="s">
        <v>1668</v>
      </c>
    </row>
    <row r="967" spans="1:2" x14ac:dyDescent="0.25">
      <c r="A967" t="s">
        <v>1560</v>
      </c>
      <c r="B967" t="s">
        <v>1669</v>
      </c>
    </row>
    <row r="968" spans="1:2" x14ac:dyDescent="0.25">
      <c r="A968" t="s">
        <v>1670</v>
      </c>
      <c r="B968" t="s">
        <v>1671</v>
      </c>
    </row>
    <row r="969" spans="1:2" x14ac:dyDescent="0.25">
      <c r="A969" t="s">
        <v>1672</v>
      </c>
      <c r="B969" t="s">
        <v>1673</v>
      </c>
    </row>
    <row r="970" spans="1:2" x14ac:dyDescent="0.25">
      <c r="A970" t="s">
        <v>1674</v>
      </c>
      <c r="B970" t="s">
        <v>1675</v>
      </c>
    </row>
    <row r="971" spans="1:2" x14ac:dyDescent="0.25">
      <c r="A971" t="s">
        <v>1676</v>
      </c>
      <c r="B971" t="s">
        <v>1677</v>
      </c>
    </row>
    <row r="972" spans="1:2" x14ac:dyDescent="0.25">
      <c r="A972" t="s">
        <v>1678</v>
      </c>
      <c r="B972" t="s">
        <v>1679</v>
      </c>
    </row>
    <row r="973" spans="1:2" x14ac:dyDescent="0.25">
      <c r="A973" t="s">
        <v>1680</v>
      </c>
      <c r="B973" t="s">
        <v>1681</v>
      </c>
    </row>
    <row r="974" spans="1:2" x14ac:dyDescent="0.25">
      <c r="A974" t="s">
        <v>1682</v>
      </c>
      <c r="B974" t="s">
        <v>1683</v>
      </c>
    </row>
    <row r="975" spans="1:2" x14ac:dyDescent="0.25">
      <c r="A975" t="s">
        <v>1684</v>
      </c>
      <c r="B975" t="s">
        <v>1685</v>
      </c>
    </row>
    <row r="976" spans="1:2" x14ac:dyDescent="0.25">
      <c r="A976" t="s">
        <v>1686</v>
      </c>
      <c r="B976" t="s">
        <v>1687</v>
      </c>
    </row>
    <row r="977" spans="1:2" x14ac:dyDescent="0.25">
      <c r="A977" t="s">
        <v>1688</v>
      </c>
      <c r="B977" t="s">
        <v>1689</v>
      </c>
    </row>
    <row r="978" spans="1:2" x14ac:dyDescent="0.25">
      <c r="A978" t="s">
        <v>1690</v>
      </c>
      <c r="B978" t="s">
        <v>1691</v>
      </c>
    </row>
    <row r="979" spans="1:2" x14ac:dyDescent="0.25">
      <c r="A979" t="s">
        <v>1692</v>
      </c>
      <c r="B979" t="s">
        <v>1693</v>
      </c>
    </row>
    <row r="980" spans="1:2" x14ac:dyDescent="0.25">
      <c r="A980" t="s">
        <v>1694</v>
      </c>
      <c r="B980" t="s">
        <v>1695</v>
      </c>
    </row>
    <row r="981" spans="1:2" x14ac:dyDescent="0.25">
      <c r="A981" t="s">
        <v>1696</v>
      </c>
      <c r="B981" t="s">
        <v>1697</v>
      </c>
    </row>
    <row r="982" spans="1:2" x14ac:dyDescent="0.25">
      <c r="A982" t="s">
        <v>1698</v>
      </c>
      <c r="B982" t="s">
        <v>1699</v>
      </c>
    </row>
    <row r="983" spans="1:2" x14ac:dyDescent="0.25">
      <c r="A983" t="s">
        <v>1700</v>
      </c>
      <c r="B983" t="s">
        <v>1701</v>
      </c>
    </row>
    <row r="984" spans="1:2" x14ac:dyDescent="0.25">
      <c r="A984" t="s">
        <v>1702</v>
      </c>
      <c r="B984" t="s">
        <v>1703</v>
      </c>
    </row>
    <row r="985" spans="1:2" x14ac:dyDescent="0.25">
      <c r="A985" t="s">
        <v>1704</v>
      </c>
      <c r="B985" t="s">
        <v>1705</v>
      </c>
    </row>
    <row r="986" spans="1:2" x14ac:dyDescent="0.25">
      <c r="A986" t="s">
        <v>1706</v>
      </c>
      <c r="B986" t="s">
        <v>1707</v>
      </c>
    </row>
    <row r="987" spans="1:2" x14ac:dyDescent="0.25">
      <c r="A987" t="s">
        <v>1554</v>
      </c>
      <c r="B987" t="s">
        <v>1708</v>
      </c>
    </row>
    <row r="988" spans="1:2" x14ac:dyDescent="0.25">
      <c r="A988" t="s">
        <v>1709</v>
      </c>
      <c r="B988" t="s">
        <v>1710</v>
      </c>
    </row>
    <row r="989" spans="1:2" x14ac:dyDescent="0.25">
      <c r="A989" t="s">
        <v>1711</v>
      </c>
      <c r="B989" t="s">
        <v>1712</v>
      </c>
    </row>
    <row r="990" spans="1:2" x14ac:dyDescent="0.25">
      <c r="A990" t="s">
        <v>1713</v>
      </c>
      <c r="B990" t="s">
        <v>1714</v>
      </c>
    </row>
    <row r="991" spans="1:2" x14ac:dyDescent="0.25">
      <c r="A991" t="s">
        <v>1715</v>
      </c>
      <c r="B991" t="s">
        <v>1716</v>
      </c>
    </row>
    <row r="992" spans="1:2" x14ac:dyDescent="0.25">
      <c r="A992" t="s">
        <v>1717</v>
      </c>
      <c r="B992" t="s">
        <v>1718</v>
      </c>
    </row>
    <row r="993" spans="1:2" x14ac:dyDescent="0.25">
      <c r="A993" t="s">
        <v>1719</v>
      </c>
      <c r="B993" t="s">
        <v>1720</v>
      </c>
    </row>
    <row r="994" spans="1:2" x14ac:dyDescent="0.25">
      <c r="A994" t="s">
        <v>1721</v>
      </c>
      <c r="B994" t="s">
        <v>1722</v>
      </c>
    </row>
    <row r="995" spans="1:2" x14ac:dyDescent="0.25">
      <c r="A995" t="s">
        <v>1723</v>
      </c>
      <c r="B995" t="s">
        <v>1724</v>
      </c>
    </row>
    <row r="996" spans="1:2" x14ac:dyDescent="0.25">
      <c r="A996" t="s">
        <v>1725</v>
      </c>
      <c r="B996" t="s">
        <v>1726</v>
      </c>
    </row>
    <row r="997" spans="1:2" x14ac:dyDescent="0.25">
      <c r="A997" t="s">
        <v>1727</v>
      </c>
      <c r="B997" t="s">
        <v>1728</v>
      </c>
    </row>
    <row r="998" spans="1:2" x14ac:dyDescent="0.25">
      <c r="A998" t="s">
        <v>1729</v>
      </c>
      <c r="B998" t="s">
        <v>1730</v>
      </c>
    </row>
    <row r="999" spans="1:2" x14ac:dyDescent="0.25">
      <c r="A999" t="s">
        <v>1731</v>
      </c>
      <c r="B999" t="s">
        <v>1732</v>
      </c>
    </row>
    <row r="1000" spans="1:2" x14ac:dyDescent="0.25">
      <c r="A1000" t="s">
        <v>1733</v>
      </c>
      <c r="B1000" t="s">
        <v>1734</v>
      </c>
    </row>
    <row r="1001" spans="1:2" x14ac:dyDescent="0.25">
      <c r="A1001" t="s">
        <v>1735</v>
      </c>
      <c r="B1001" t="s">
        <v>1736</v>
      </c>
    </row>
    <row r="1002" spans="1:2" x14ac:dyDescent="0.25">
      <c r="A1002" t="s">
        <v>1737</v>
      </c>
      <c r="B1002" t="s">
        <v>1738</v>
      </c>
    </row>
    <row r="1003" spans="1:2" x14ac:dyDescent="0.25">
      <c r="A1003" t="s">
        <v>1739</v>
      </c>
      <c r="B1003" t="s">
        <v>1740</v>
      </c>
    </row>
    <row r="1004" spans="1:2" x14ac:dyDescent="0.25">
      <c r="A1004" t="s">
        <v>1108</v>
      </c>
      <c r="B1004" t="s">
        <v>1741</v>
      </c>
    </row>
    <row r="1005" spans="1:2" x14ac:dyDescent="0.25">
      <c r="A1005" t="s">
        <v>1742</v>
      </c>
      <c r="B1005" t="s">
        <v>1743</v>
      </c>
    </row>
    <row r="1006" spans="1:2" x14ac:dyDescent="0.25">
      <c r="A1006" t="s">
        <v>1744</v>
      </c>
      <c r="B1006" t="s">
        <v>1745</v>
      </c>
    </row>
    <row r="1007" spans="1:2" x14ac:dyDescent="0.25">
      <c r="A1007" t="s">
        <v>1746</v>
      </c>
      <c r="B1007" t="s">
        <v>1747</v>
      </c>
    </row>
    <row r="1008" spans="1:2" x14ac:dyDescent="0.25">
      <c r="A1008" t="s">
        <v>1748</v>
      </c>
      <c r="B1008" t="s">
        <v>1749</v>
      </c>
    </row>
    <row r="1009" spans="1:2" x14ac:dyDescent="0.25">
      <c r="A1009" t="s">
        <v>1750</v>
      </c>
      <c r="B1009" t="s">
        <v>1751</v>
      </c>
    </row>
    <row r="1010" spans="1:2" x14ac:dyDescent="0.25">
      <c r="A1010" t="s">
        <v>1752</v>
      </c>
      <c r="B1010" t="s">
        <v>1753</v>
      </c>
    </row>
    <row r="1011" spans="1:2" x14ac:dyDescent="0.25">
      <c r="A1011" t="s">
        <v>1754</v>
      </c>
      <c r="B1011" t="s">
        <v>1755</v>
      </c>
    </row>
    <row r="1012" spans="1:2" x14ac:dyDescent="0.25">
      <c r="A1012" t="s">
        <v>1756</v>
      </c>
      <c r="B1012" t="s">
        <v>1757</v>
      </c>
    </row>
    <row r="1013" spans="1:2" x14ac:dyDescent="0.25">
      <c r="A1013" t="s">
        <v>1758</v>
      </c>
      <c r="B1013" t="s">
        <v>1759</v>
      </c>
    </row>
    <row r="1014" spans="1:2" x14ac:dyDescent="0.25">
      <c r="A1014" t="s">
        <v>1760</v>
      </c>
      <c r="B1014" t="s">
        <v>1761</v>
      </c>
    </row>
    <row r="1015" spans="1:2" x14ac:dyDescent="0.25">
      <c r="A1015" t="s">
        <v>1762</v>
      </c>
      <c r="B1015" t="s">
        <v>1763</v>
      </c>
    </row>
    <row r="1016" spans="1:2" x14ac:dyDescent="0.25">
      <c r="A1016" t="s">
        <v>1764</v>
      </c>
      <c r="B1016" t="s">
        <v>1765</v>
      </c>
    </row>
    <row r="1017" spans="1:2" x14ac:dyDescent="0.25">
      <c r="A1017" t="s">
        <v>1766</v>
      </c>
      <c r="B1017" t="s">
        <v>1767</v>
      </c>
    </row>
    <row r="1018" spans="1:2" x14ac:dyDescent="0.25">
      <c r="A1018" t="s">
        <v>1768</v>
      </c>
      <c r="B1018" t="s">
        <v>1769</v>
      </c>
    </row>
    <row r="1019" spans="1:2" x14ac:dyDescent="0.25">
      <c r="A1019" t="s">
        <v>1770</v>
      </c>
      <c r="B1019" t="s">
        <v>1771</v>
      </c>
    </row>
    <row r="1020" spans="1:2" x14ac:dyDescent="0.25">
      <c r="A1020" t="s">
        <v>1772</v>
      </c>
      <c r="B1020" t="s">
        <v>1773</v>
      </c>
    </row>
    <row r="1021" spans="1:2" x14ac:dyDescent="0.25">
      <c r="A1021" t="s">
        <v>1774</v>
      </c>
      <c r="B1021" t="s">
        <v>1775</v>
      </c>
    </row>
    <row r="1022" spans="1:2" x14ac:dyDescent="0.25">
      <c r="A1022" t="s">
        <v>1776</v>
      </c>
      <c r="B1022" t="s">
        <v>1777</v>
      </c>
    </row>
    <row r="1023" spans="1:2" x14ac:dyDescent="0.25">
      <c r="A1023" t="s">
        <v>1778</v>
      </c>
      <c r="B1023" t="s">
        <v>1779</v>
      </c>
    </row>
    <row r="1024" spans="1:2" x14ac:dyDescent="0.25">
      <c r="A1024" t="s">
        <v>1780</v>
      </c>
      <c r="B1024" t="s">
        <v>1781</v>
      </c>
    </row>
    <row r="1025" spans="1:2" x14ac:dyDescent="0.25">
      <c r="A1025" t="s">
        <v>1782</v>
      </c>
      <c r="B1025" t="s">
        <v>1783</v>
      </c>
    </row>
    <row r="1026" spans="1:2" x14ac:dyDescent="0.25">
      <c r="A1026" t="s">
        <v>1784</v>
      </c>
      <c r="B1026" t="s">
        <v>1785</v>
      </c>
    </row>
    <row r="1027" spans="1:2" x14ac:dyDescent="0.25">
      <c r="A1027" t="s">
        <v>1786</v>
      </c>
      <c r="B1027" t="s">
        <v>1787</v>
      </c>
    </row>
    <row r="1028" spans="1:2" x14ac:dyDescent="0.25">
      <c r="A1028" t="s">
        <v>1788</v>
      </c>
      <c r="B1028" t="s">
        <v>1789</v>
      </c>
    </row>
    <row r="1029" spans="1:2" x14ac:dyDescent="0.25">
      <c r="A1029" t="s">
        <v>1790</v>
      </c>
      <c r="B1029" t="s">
        <v>1791</v>
      </c>
    </row>
    <row r="1030" spans="1:2" x14ac:dyDescent="0.25">
      <c r="A1030" t="s">
        <v>1792</v>
      </c>
      <c r="B1030" t="s">
        <v>1793</v>
      </c>
    </row>
    <row r="1031" spans="1:2" x14ac:dyDescent="0.25">
      <c r="A1031" t="s">
        <v>1794</v>
      </c>
      <c r="B1031" t="s">
        <v>1795</v>
      </c>
    </row>
    <row r="1032" spans="1:2" x14ac:dyDescent="0.25">
      <c r="A1032" t="s">
        <v>1796</v>
      </c>
      <c r="B1032" t="s">
        <v>1797</v>
      </c>
    </row>
    <row r="1033" spans="1:2" x14ac:dyDescent="0.25">
      <c r="A1033" t="s">
        <v>1798</v>
      </c>
      <c r="B1033" t="s">
        <v>1799</v>
      </c>
    </row>
    <row r="1034" spans="1:2" x14ac:dyDescent="0.25">
      <c r="A1034" t="s">
        <v>1800</v>
      </c>
      <c r="B1034" t="s">
        <v>1801</v>
      </c>
    </row>
    <row r="1035" spans="1:2" x14ac:dyDescent="0.25">
      <c r="A1035" t="s">
        <v>1802</v>
      </c>
      <c r="B1035" t="s">
        <v>1803</v>
      </c>
    </row>
    <row r="1036" spans="1:2" x14ac:dyDescent="0.25">
      <c r="A1036" t="s">
        <v>1804</v>
      </c>
      <c r="B1036" t="s">
        <v>1805</v>
      </c>
    </row>
    <row r="1037" spans="1:2" x14ac:dyDescent="0.25">
      <c r="A1037" t="s">
        <v>1806</v>
      </c>
      <c r="B1037" t="s">
        <v>1807</v>
      </c>
    </row>
    <row r="1038" spans="1:2" x14ac:dyDescent="0.25">
      <c r="A1038" t="s">
        <v>1808</v>
      </c>
      <c r="B1038" t="s">
        <v>1809</v>
      </c>
    </row>
    <row r="1039" spans="1:2" x14ac:dyDescent="0.25">
      <c r="A1039" t="s">
        <v>1810</v>
      </c>
      <c r="B1039" t="s">
        <v>1811</v>
      </c>
    </row>
    <row r="1040" spans="1:2" x14ac:dyDescent="0.25">
      <c r="A1040" t="s">
        <v>1812</v>
      </c>
      <c r="B1040" t="s">
        <v>1813</v>
      </c>
    </row>
    <row r="1041" spans="1:2" x14ac:dyDescent="0.25">
      <c r="A1041" t="s">
        <v>1814</v>
      </c>
      <c r="B1041" t="s">
        <v>1815</v>
      </c>
    </row>
    <row r="1042" spans="1:2" x14ac:dyDescent="0.25">
      <c r="A1042" t="s">
        <v>1816</v>
      </c>
      <c r="B1042" t="s">
        <v>1817</v>
      </c>
    </row>
    <row r="1043" spans="1:2" x14ac:dyDescent="0.25">
      <c r="A1043" t="s">
        <v>1818</v>
      </c>
      <c r="B1043" t="s">
        <v>1819</v>
      </c>
    </row>
    <row r="1044" spans="1:2" x14ac:dyDescent="0.25">
      <c r="A1044" t="s">
        <v>1820</v>
      </c>
      <c r="B1044" t="s">
        <v>1821</v>
      </c>
    </row>
    <row r="1045" spans="1:2" x14ac:dyDescent="0.25">
      <c r="A1045" t="s">
        <v>1822</v>
      </c>
      <c r="B1045" t="s">
        <v>1823</v>
      </c>
    </row>
    <row r="1046" spans="1:2" x14ac:dyDescent="0.25">
      <c r="A1046" t="s">
        <v>1824</v>
      </c>
      <c r="B1046" t="s">
        <v>1825</v>
      </c>
    </row>
    <row r="1047" spans="1:2" x14ac:dyDescent="0.25">
      <c r="A1047" t="s">
        <v>1826</v>
      </c>
      <c r="B1047" t="s">
        <v>1827</v>
      </c>
    </row>
    <row r="1048" spans="1:2" x14ac:dyDescent="0.25">
      <c r="A1048" t="s">
        <v>1828</v>
      </c>
      <c r="B1048" t="s">
        <v>1829</v>
      </c>
    </row>
    <row r="1049" spans="1:2" x14ac:dyDescent="0.25">
      <c r="A1049" t="s">
        <v>1830</v>
      </c>
      <c r="B1049" t="s">
        <v>1831</v>
      </c>
    </row>
    <row r="1050" spans="1:2" x14ac:dyDescent="0.25">
      <c r="A1050" t="s">
        <v>1832</v>
      </c>
      <c r="B1050" t="s">
        <v>1833</v>
      </c>
    </row>
    <row r="1051" spans="1:2" x14ac:dyDescent="0.25">
      <c r="A1051" t="s">
        <v>1834</v>
      </c>
      <c r="B1051" t="s">
        <v>1835</v>
      </c>
    </row>
    <row r="1052" spans="1:2" x14ac:dyDescent="0.25">
      <c r="A1052" t="s">
        <v>1836</v>
      </c>
      <c r="B1052" t="s">
        <v>1837</v>
      </c>
    </row>
    <row r="1053" spans="1:2" x14ac:dyDescent="0.25">
      <c r="A1053" t="s">
        <v>1838</v>
      </c>
      <c r="B1053" t="s">
        <v>1839</v>
      </c>
    </row>
    <row r="1054" spans="1:2" x14ac:dyDescent="0.25">
      <c r="A1054" t="s">
        <v>1840</v>
      </c>
      <c r="B1054" t="s">
        <v>1841</v>
      </c>
    </row>
    <row r="1055" spans="1:2" x14ac:dyDescent="0.25">
      <c r="A1055" t="s">
        <v>1842</v>
      </c>
      <c r="B1055" t="s">
        <v>1843</v>
      </c>
    </row>
    <row r="1056" spans="1:2" x14ac:dyDescent="0.25">
      <c r="A1056" t="s">
        <v>1844</v>
      </c>
      <c r="B1056" t="s">
        <v>1845</v>
      </c>
    </row>
    <row r="1057" spans="1:2" x14ac:dyDescent="0.25">
      <c r="A1057" t="s">
        <v>38</v>
      </c>
      <c r="B1057" t="s">
        <v>1846</v>
      </c>
    </row>
    <row r="1058" spans="1:2" x14ac:dyDescent="0.25">
      <c r="A1058" t="s">
        <v>1847</v>
      </c>
      <c r="B1058" t="s">
        <v>1848</v>
      </c>
    </row>
    <row r="1059" spans="1:2" x14ac:dyDescent="0.25">
      <c r="A1059" t="s">
        <v>1849</v>
      </c>
      <c r="B1059" t="s">
        <v>1850</v>
      </c>
    </row>
    <row r="1060" spans="1:2" x14ac:dyDescent="0.25">
      <c r="A1060" t="s">
        <v>1851</v>
      </c>
      <c r="B1060" t="s">
        <v>1852</v>
      </c>
    </row>
    <row r="1061" spans="1:2" x14ac:dyDescent="0.25">
      <c r="A1061" t="s">
        <v>1853</v>
      </c>
      <c r="B1061" t="s">
        <v>1854</v>
      </c>
    </row>
    <row r="1062" spans="1:2" x14ac:dyDescent="0.25">
      <c r="A1062" t="s">
        <v>1855</v>
      </c>
      <c r="B1062" t="s">
        <v>1856</v>
      </c>
    </row>
    <row r="1063" spans="1:2" x14ac:dyDescent="0.25">
      <c r="A1063" t="s">
        <v>1397</v>
      </c>
      <c r="B1063" t="s">
        <v>1857</v>
      </c>
    </row>
    <row r="1064" spans="1:2" x14ac:dyDescent="0.25">
      <c r="A1064" t="s">
        <v>1858</v>
      </c>
      <c r="B1064" t="s">
        <v>1859</v>
      </c>
    </row>
    <row r="1065" spans="1:2" x14ac:dyDescent="0.25">
      <c r="A1065" t="s">
        <v>1860</v>
      </c>
      <c r="B1065" t="s">
        <v>1861</v>
      </c>
    </row>
    <row r="1066" spans="1:2" x14ac:dyDescent="0.25">
      <c r="A1066" t="s">
        <v>1862</v>
      </c>
      <c r="B1066" t="s">
        <v>1863</v>
      </c>
    </row>
    <row r="1067" spans="1:2" x14ac:dyDescent="0.25">
      <c r="A1067" t="s">
        <v>1864</v>
      </c>
      <c r="B1067" t="s">
        <v>1865</v>
      </c>
    </row>
    <row r="1068" spans="1:2" x14ac:dyDescent="0.25">
      <c r="A1068" t="s">
        <v>1866</v>
      </c>
      <c r="B1068" t="s">
        <v>1867</v>
      </c>
    </row>
    <row r="1069" spans="1:2" x14ac:dyDescent="0.25">
      <c r="A1069" t="s">
        <v>1868</v>
      </c>
      <c r="B1069" t="s">
        <v>1869</v>
      </c>
    </row>
    <row r="1070" spans="1:2" x14ac:dyDescent="0.25">
      <c r="A1070" t="s">
        <v>1870</v>
      </c>
      <c r="B1070" t="s">
        <v>1871</v>
      </c>
    </row>
    <row r="1071" spans="1:2" x14ac:dyDescent="0.25">
      <c r="A1071" t="s">
        <v>1872</v>
      </c>
      <c r="B1071" t="s">
        <v>1873</v>
      </c>
    </row>
    <row r="1072" spans="1:2" x14ac:dyDescent="0.25">
      <c r="A1072" t="s">
        <v>1874</v>
      </c>
      <c r="B1072" t="s">
        <v>1875</v>
      </c>
    </row>
    <row r="1073" spans="1:2" x14ac:dyDescent="0.25">
      <c r="A1073" t="s">
        <v>1876</v>
      </c>
      <c r="B1073" t="s">
        <v>1877</v>
      </c>
    </row>
    <row r="1074" spans="1:2" x14ac:dyDescent="0.25">
      <c r="A1074" t="s">
        <v>1878</v>
      </c>
      <c r="B1074" t="s">
        <v>1879</v>
      </c>
    </row>
    <row r="1075" spans="1:2" x14ac:dyDescent="0.25">
      <c r="A1075" t="s">
        <v>1880</v>
      </c>
      <c r="B1075" t="s">
        <v>1881</v>
      </c>
    </row>
    <row r="1076" spans="1:2" x14ac:dyDescent="0.25">
      <c r="A1076" t="s">
        <v>1882</v>
      </c>
      <c r="B1076" t="s">
        <v>1883</v>
      </c>
    </row>
    <row r="1077" spans="1:2" x14ac:dyDescent="0.25">
      <c r="A1077" t="s">
        <v>1884</v>
      </c>
      <c r="B1077" t="s">
        <v>1885</v>
      </c>
    </row>
    <row r="1078" spans="1:2" x14ac:dyDescent="0.25">
      <c r="A1078" t="s">
        <v>1886</v>
      </c>
      <c r="B1078" t="s">
        <v>1887</v>
      </c>
    </row>
    <row r="1079" spans="1:2" x14ac:dyDescent="0.25">
      <c r="A1079" t="s">
        <v>1888</v>
      </c>
      <c r="B1079" t="s">
        <v>1889</v>
      </c>
    </row>
    <row r="1080" spans="1:2" x14ac:dyDescent="0.25">
      <c r="A1080" t="s">
        <v>1890</v>
      </c>
      <c r="B1080" t="s">
        <v>1891</v>
      </c>
    </row>
    <row r="1081" spans="1:2" x14ac:dyDescent="0.25">
      <c r="A1081" t="s">
        <v>1892</v>
      </c>
      <c r="B1081" t="s">
        <v>1893</v>
      </c>
    </row>
    <row r="1082" spans="1:2" x14ac:dyDescent="0.25">
      <c r="A1082" t="s">
        <v>1894</v>
      </c>
      <c r="B1082" t="s">
        <v>1895</v>
      </c>
    </row>
    <row r="1083" spans="1:2" x14ac:dyDescent="0.25">
      <c r="A1083" t="s">
        <v>1896</v>
      </c>
      <c r="B1083" t="s">
        <v>1897</v>
      </c>
    </row>
    <row r="1084" spans="1:2" x14ac:dyDescent="0.25">
      <c r="A1084" t="s">
        <v>1898</v>
      </c>
      <c r="B1084" t="s">
        <v>1899</v>
      </c>
    </row>
    <row r="1085" spans="1:2" x14ac:dyDescent="0.25">
      <c r="A1085" t="s">
        <v>1900</v>
      </c>
      <c r="B1085" t="s">
        <v>1901</v>
      </c>
    </row>
    <row r="1086" spans="1:2" x14ac:dyDescent="0.25">
      <c r="A1086" t="s">
        <v>1902</v>
      </c>
      <c r="B1086" t="s">
        <v>1903</v>
      </c>
    </row>
    <row r="1087" spans="1:2" x14ac:dyDescent="0.25">
      <c r="A1087" t="s">
        <v>1904</v>
      </c>
      <c r="B1087" t="s">
        <v>1905</v>
      </c>
    </row>
    <row r="1088" spans="1:2" x14ac:dyDescent="0.25">
      <c r="A1088" t="s">
        <v>1906</v>
      </c>
      <c r="B1088" t="s">
        <v>1907</v>
      </c>
    </row>
    <row r="1089" spans="1:2" x14ac:dyDescent="0.25">
      <c r="A1089" t="s">
        <v>1908</v>
      </c>
      <c r="B1089" t="s">
        <v>1909</v>
      </c>
    </row>
    <row r="1090" spans="1:2" x14ac:dyDescent="0.25">
      <c r="A1090" t="s">
        <v>1910</v>
      </c>
      <c r="B1090" t="s">
        <v>1911</v>
      </c>
    </row>
    <row r="1091" spans="1:2" x14ac:dyDescent="0.25">
      <c r="A1091" t="s">
        <v>1324</v>
      </c>
      <c r="B1091" t="s">
        <v>1912</v>
      </c>
    </row>
    <row r="1092" spans="1:2" x14ac:dyDescent="0.25">
      <c r="A1092" t="s">
        <v>1913</v>
      </c>
      <c r="B1092" t="s">
        <v>1914</v>
      </c>
    </row>
    <row r="1093" spans="1:2" x14ac:dyDescent="0.25">
      <c r="A1093" t="s">
        <v>1915</v>
      </c>
      <c r="B1093" t="s">
        <v>1916</v>
      </c>
    </row>
    <row r="1094" spans="1:2" x14ac:dyDescent="0.25">
      <c r="A1094" t="s">
        <v>1917</v>
      </c>
      <c r="B1094" t="s">
        <v>1918</v>
      </c>
    </row>
    <row r="1095" spans="1:2" x14ac:dyDescent="0.25">
      <c r="A1095" t="s">
        <v>1919</v>
      </c>
      <c r="B1095" t="s">
        <v>1920</v>
      </c>
    </row>
    <row r="1096" spans="1:2" x14ac:dyDescent="0.25">
      <c r="A1096" t="s">
        <v>1921</v>
      </c>
      <c r="B1096" t="s">
        <v>1922</v>
      </c>
    </row>
    <row r="1097" spans="1:2" x14ac:dyDescent="0.25">
      <c r="A1097" t="s">
        <v>1923</v>
      </c>
      <c r="B1097" t="s">
        <v>1924</v>
      </c>
    </row>
    <row r="1098" spans="1:2" x14ac:dyDescent="0.25">
      <c r="A1098" t="s">
        <v>1925</v>
      </c>
      <c r="B1098" t="s">
        <v>1926</v>
      </c>
    </row>
    <row r="1099" spans="1:2" x14ac:dyDescent="0.25">
      <c r="A1099" t="s">
        <v>1388</v>
      </c>
      <c r="B1099" t="s">
        <v>1927</v>
      </c>
    </row>
    <row r="1100" spans="1:2" x14ac:dyDescent="0.25">
      <c r="A1100" t="s">
        <v>1928</v>
      </c>
      <c r="B1100" t="s">
        <v>1929</v>
      </c>
    </row>
    <row r="1101" spans="1:2" x14ac:dyDescent="0.25">
      <c r="A1101" t="s">
        <v>1930</v>
      </c>
      <c r="B1101" t="s">
        <v>1931</v>
      </c>
    </row>
    <row r="1102" spans="1:2" x14ac:dyDescent="0.25">
      <c r="A1102" t="s">
        <v>1932</v>
      </c>
      <c r="B1102" t="s">
        <v>1933</v>
      </c>
    </row>
    <row r="1103" spans="1:2" x14ac:dyDescent="0.25">
      <c r="A1103" t="s">
        <v>1934</v>
      </c>
      <c r="B1103" t="s">
        <v>1935</v>
      </c>
    </row>
    <row r="1104" spans="1:2" x14ac:dyDescent="0.25">
      <c r="A1104" t="s">
        <v>1936</v>
      </c>
      <c r="B1104" t="s">
        <v>1937</v>
      </c>
    </row>
    <row r="1105" spans="1:2" x14ac:dyDescent="0.25">
      <c r="A1105" t="s">
        <v>1938</v>
      </c>
      <c r="B1105" t="s">
        <v>1939</v>
      </c>
    </row>
    <row r="1106" spans="1:2" x14ac:dyDescent="0.25">
      <c r="A1106" t="s">
        <v>1940</v>
      </c>
      <c r="B1106" t="s">
        <v>1941</v>
      </c>
    </row>
    <row r="1107" spans="1:2" x14ac:dyDescent="0.25">
      <c r="A1107" t="s">
        <v>1942</v>
      </c>
      <c r="B1107" t="s">
        <v>1943</v>
      </c>
    </row>
    <row r="1108" spans="1:2" x14ac:dyDescent="0.25">
      <c r="A1108" t="s">
        <v>1944</v>
      </c>
      <c r="B1108" t="s">
        <v>1945</v>
      </c>
    </row>
    <row r="1109" spans="1:2" x14ac:dyDescent="0.25">
      <c r="A1109" t="s">
        <v>1946</v>
      </c>
      <c r="B1109" t="s">
        <v>1947</v>
      </c>
    </row>
    <row r="1110" spans="1:2" x14ac:dyDescent="0.25">
      <c r="A1110" t="s">
        <v>1948</v>
      </c>
      <c r="B1110" t="s">
        <v>1949</v>
      </c>
    </row>
    <row r="1111" spans="1:2" x14ac:dyDescent="0.25">
      <c r="A1111" t="s">
        <v>1950</v>
      </c>
      <c r="B1111" t="s">
        <v>1951</v>
      </c>
    </row>
    <row r="1112" spans="1:2" x14ac:dyDescent="0.25">
      <c r="A1112" t="s">
        <v>1952</v>
      </c>
      <c r="B1112" t="s">
        <v>1953</v>
      </c>
    </row>
    <row r="1113" spans="1:2" x14ac:dyDescent="0.25">
      <c r="A1113" t="s">
        <v>1954</v>
      </c>
      <c r="B1113" t="s">
        <v>1955</v>
      </c>
    </row>
    <row r="1114" spans="1:2" x14ac:dyDescent="0.25">
      <c r="A1114" t="s">
        <v>1956</v>
      </c>
      <c r="B1114" t="s">
        <v>1957</v>
      </c>
    </row>
    <row r="1115" spans="1:2" x14ac:dyDescent="0.25">
      <c r="A1115" t="s">
        <v>682</v>
      </c>
      <c r="B1115" t="s">
        <v>1958</v>
      </c>
    </row>
    <row r="1116" spans="1:2" x14ac:dyDescent="0.25">
      <c r="A1116" t="s">
        <v>1959</v>
      </c>
      <c r="B1116" t="s">
        <v>1960</v>
      </c>
    </row>
    <row r="1117" spans="1:2" x14ac:dyDescent="0.25">
      <c r="A1117" t="s">
        <v>1336</v>
      </c>
      <c r="B1117" t="s">
        <v>1961</v>
      </c>
    </row>
    <row r="1118" spans="1:2" x14ac:dyDescent="0.25">
      <c r="A1118" t="s">
        <v>1962</v>
      </c>
      <c r="B1118" t="s">
        <v>1963</v>
      </c>
    </row>
    <row r="1119" spans="1:2" x14ac:dyDescent="0.25">
      <c r="A1119" t="s">
        <v>1964</v>
      </c>
      <c r="B1119" t="s">
        <v>1965</v>
      </c>
    </row>
    <row r="1120" spans="1:2" x14ac:dyDescent="0.25">
      <c r="A1120" t="s">
        <v>1966</v>
      </c>
      <c r="B1120" t="s">
        <v>1967</v>
      </c>
    </row>
    <row r="1121" spans="1:2" x14ac:dyDescent="0.25">
      <c r="A1121" t="s">
        <v>1968</v>
      </c>
      <c r="B1121" t="s">
        <v>1969</v>
      </c>
    </row>
    <row r="1122" spans="1:2" x14ac:dyDescent="0.25">
      <c r="A1122" t="s">
        <v>1970</v>
      </c>
      <c r="B1122" t="s">
        <v>1971</v>
      </c>
    </row>
    <row r="1123" spans="1:2" x14ac:dyDescent="0.25">
      <c r="A1123" t="s">
        <v>1972</v>
      </c>
      <c r="B1123" t="s">
        <v>1973</v>
      </c>
    </row>
    <row r="1124" spans="1:2" x14ac:dyDescent="0.25">
      <c r="A1124" t="s">
        <v>1974</v>
      </c>
      <c r="B1124" t="s">
        <v>1975</v>
      </c>
    </row>
    <row r="1125" spans="1:2" x14ac:dyDescent="0.25">
      <c r="A1125" t="s">
        <v>1976</v>
      </c>
      <c r="B1125" t="s">
        <v>1977</v>
      </c>
    </row>
    <row r="1126" spans="1:2" x14ac:dyDescent="0.25">
      <c r="A1126" t="s">
        <v>1978</v>
      </c>
      <c r="B1126" t="s">
        <v>1979</v>
      </c>
    </row>
    <row r="1127" spans="1:2" x14ac:dyDescent="0.25">
      <c r="A1127" t="s">
        <v>1980</v>
      </c>
      <c r="B1127" t="s">
        <v>1981</v>
      </c>
    </row>
    <row r="1128" spans="1:2" x14ac:dyDescent="0.25">
      <c r="A1128" t="s">
        <v>1982</v>
      </c>
      <c r="B1128" t="s">
        <v>1983</v>
      </c>
    </row>
    <row r="1129" spans="1:2" x14ac:dyDescent="0.25">
      <c r="A1129" t="s">
        <v>1984</v>
      </c>
      <c r="B1129" t="s">
        <v>1985</v>
      </c>
    </row>
    <row r="1130" spans="1:2" x14ac:dyDescent="0.25">
      <c r="A1130" t="s">
        <v>1986</v>
      </c>
      <c r="B1130" t="s">
        <v>1987</v>
      </c>
    </row>
    <row r="1131" spans="1:2" x14ac:dyDescent="0.25">
      <c r="A1131" t="s">
        <v>1988</v>
      </c>
      <c r="B1131" t="s">
        <v>1989</v>
      </c>
    </row>
    <row r="1132" spans="1:2" x14ac:dyDescent="0.25">
      <c r="A1132" t="s">
        <v>1990</v>
      </c>
      <c r="B1132" t="s">
        <v>1991</v>
      </c>
    </row>
    <row r="1133" spans="1:2" x14ac:dyDescent="0.25">
      <c r="A1133" t="s">
        <v>1992</v>
      </c>
      <c r="B1133" t="s">
        <v>1993</v>
      </c>
    </row>
    <row r="1134" spans="1:2" x14ac:dyDescent="0.25">
      <c r="A1134" t="s">
        <v>610</v>
      </c>
      <c r="B1134" t="s">
        <v>1994</v>
      </c>
    </row>
    <row r="1135" spans="1:2" x14ac:dyDescent="0.25">
      <c r="A1135" t="s">
        <v>1995</v>
      </c>
      <c r="B1135" t="s">
        <v>1996</v>
      </c>
    </row>
    <row r="1136" spans="1:2" x14ac:dyDescent="0.25">
      <c r="A1136" t="s">
        <v>1997</v>
      </c>
      <c r="B1136" t="s">
        <v>1998</v>
      </c>
    </row>
    <row r="1137" spans="1:2" x14ac:dyDescent="0.25">
      <c r="A1137" t="s">
        <v>1999</v>
      </c>
      <c r="B1137" t="s">
        <v>2000</v>
      </c>
    </row>
    <row r="1138" spans="1:2" x14ac:dyDescent="0.25">
      <c r="A1138" t="s">
        <v>2001</v>
      </c>
      <c r="B1138" t="s">
        <v>2002</v>
      </c>
    </row>
    <row r="1139" spans="1:2" x14ac:dyDescent="0.25">
      <c r="A1139" t="s">
        <v>1422</v>
      </c>
      <c r="B1139" t="s">
        <v>2003</v>
      </c>
    </row>
    <row r="1140" spans="1:2" x14ac:dyDescent="0.25">
      <c r="A1140" t="s">
        <v>2004</v>
      </c>
      <c r="B1140" t="s">
        <v>2005</v>
      </c>
    </row>
    <row r="1141" spans="1:2" x14ac:dyDescent="0.25">
      <c r="A1141" t="s">
        <v>2006</v>
      </c>
      <c r="B1141" t="s">
        <v>2007</v>
      </c>
    </row>
    <row r="1142" spans="1:2" x14ac:dyDescent="0.25">
      <c r="A1142" t="s">
        <v>2008</v>
      </c>
      <c r="B1142" t="s">
        <v>2009</v>
      </c>
    </row>
    <row r="1143" spans="1:2" x14ac:dyDescent="0.25">
      <c r="A1143" t="s">
        <v>2010</v>
      </c>
      <c r="B1143" t="s">
        <v>2011</v>
      </c>
    </row>
    <row r="1144" spans="1:2" x14ac:dyDescent="0.25">
      <c r="A1144" t="s">
        <v>2012</v>
      </c>
      <c r="B1144" t="s">
        <v>2013</v>
      </c>
    </row>
    <row r="1145" spans="1:2" x14ac:dyDescent="0.25">
      <c r="A1145" t="s">
        <v>1410</v>
      </c>
      <c r="B1145" t="s">
        <v>2014</v>
      </c>
    </row>
    <row r="1146" spans="1:2" x14ac:dyDescent="0.25">
      <c r="A1146" t="s">
        <v>522</v>
      </c>
      <c r="B1146" t="s">
        <v>2015</v>
      </c>
    </row>
    <row r="1147" spans="1:2" x14ac:dyDescent="0.25">
      <c r="A1147" t="s">
        <v>2016</v>
      </c>
      <c r="B1147" t="s">
        <v>2017</v>
      </c>
    </row>
    <row r="1148" spans="1:2" x14ac:dyDescent="0.25">
      <c r="A1148" t="s">
        <v>2018</v>
      </c>
      <c r="B1148" t="s">
        <v>2019</v>
      </c>
    </row>
    <row r="1149" spans="1:2" x14ac:dyDescent="0.25">
      <c r="A1149" t="s">
        <v>1357</v>
      </c>
      <c r="B1149" t="s">
        <v>2020</v>
      </c>
    </row>
    <row r="1150" spans="1:2" x14ac:dyDescent="0.25">
      <c r="A1150" t="s">
        <v>2021</v>
      </c>
      <c r="B1150" t="s">
        <v>2022</v>
      </c>
    </row>
    <row r="1151" spans="1:2" x14ac:dyDescent="0.25">
      <c r="A1151" t="s">
        <v>2023</v>
      </c>
      <c r="B1151" t="s">
        <v>2024</v>
      </c>
    </row>
    <row r="1152" spans="1:2" x14ac:dyDescent="0.25">
      <c r="A1152" t="s">
        <v>2025</v>
      </c>
      <c r="B1152" t="s">
        <v>2026</v>
      </c>
    </row>
    <row r="1153" spans="1:2" x14ac:dyDescent="0.25">
      <c r="A1153" t="s">
        <v>2027</v>
      </c>
      <c r="B1153" t="s">
        <v>2028</v>
      </c>
    </row>
    <row r="1154" spans="1:2" x14ac:dyDescent="0.25">
      <c r="A1154" t="s">
        <v>2029</v>
      </c>
      <c r="B1154" t="s">
        <v>2030</v>
      </c>
    </row>
    <row r="1155" spans="1:2" x14ac:dyDescent="0.25">
      <c r="A1155" t="s">
        <v>2031</v>
      </c>
      <c r="B1155" t="s">
        <v>2032</v>
      </c>
    </row>
    <row r="1156" spans="1:2" x14ac:dyDescent="0.25">
      <c r="A1156" t="s">
        <v>2033</v>
      </c>
      <c r="B1156" t="s">
        <v>2034</v>
      </c>
    </row>
    <row r="1157" spans="1:2" x14ac:dyDescent="0.25">
      <c r="A1157" t="s">
        <v>2035</v>
      </c>
      <c r="B1157" t="s">
        <v>2036</v>
      </c>
    </row>
    <row r="1158" spans="1:2" x14ac:dyDescent="0.25">
      <c r="A1158" t="s">
        <v>2037</v>
      </c>
      <c r="B1158" t="s">
        <v>2038</v>
      </c>
    </row>
    <row r="1159" spans="1:2" x14ac:dyDescent="0.25">
      <c r="A1159" t="s">
        <v>2039</v>
      </c>
      <c r="B1159" t="s">
        <v>2040</v>
      </c>
    </row>
    <row r="1160" spans="1:2" x14ac:dyDescent="0.25">
      <c r="A1160" t="s">
        <v>2041</v>
      </c>
      <c r="B1160" t="s">
        <v>2042</v>
      </c>
    </row>
    <row r="1161" spans="1:2" x14ac:dyDescent="0.25">
      <c r="A1161" t="s">
        <v>2043</v>
      </c>
      <c r="B1161" t="s">
        <v>2044</v>
      </c>
    </row>
    <row r="1162" spans="1:2" x14ac:dyDescent="0.25">
      <c r="A1162" t="s">
        <v>2045</v>
      </c>
      <c r="B1162" t="s">
        <v>2046</v>
      </c>
    </row>
    <row r="1163" spans="1:2" x14ac:dyDescent="0.25">
      <c r="A1163" t="s">
        <v>2047</v>
      </c>
      <c r="B1163" t="s">
        <v>2048</v>
      </c>
    </row>
    <row r="1164" spans="1:2" x14ac:dyDescent="0.25">
      <c r="A1164" t="s">
        <v>2049</v>
      </c>
      <c r="B1164" t="s">
        <v>2050</v>
      </c>
    </row>
    <row r="1165" spans="1:2" x14ac:dyDescent="0.25">
      <c r="A1165" t="s">
        <v>2051</v>
      </c>
      <c r="B1165" t="s">
        <v>2052</v>
      </c>
    </row>
    <row r="1166" spans="1:2" x14ac:dyDescent="0.25">
      <c r="A1166" t="s">
        <v>2053</v>
      </c>
      <c r="B1166" t="s">
        <v>2054</v>
      </c>
    </row>
    <row r="1167" spans="1:2" x14ac:dyDescent="0.25">
      <c r="A1167" t="s">
        <v>2055</v>
      </c>
      <c r="B1167" t="s">
        <v>2056</v>
      </c>
    </row>
    <row r="1168" spans="1:2" x14ac:dyDescent="0.25">
      <c r="A1168" t="s">
        <v>2057</v>
      </c>
      <c r="B1168" t="s">
        <v>2058</v>
      </c>
    </row>
    <row r="1169" spans="1:2" x14ac:dyDescent="0.25">
      <c r="A1169" t="s">
        <v>48</v>
      </c>
      <c r="B1169" t="s">
        <v>2059</v>
      </c>
    </row>
    <row r="1170" spans="1:2" x14ac:dyDescent="0.25">
      <c r="A1170" t="s">
        <v>2060</v>
      </c>
      <c r="B1170" t="s">
        <v>2061</v>
      </c>
    </row>
    <row r="1171" spans="1:2" x14ac:dyDescent="0.25">
      <c r="A1171" t="s">
        <v>2062</v>
      </c>
      <c r="B1171" t="s">
        <v>2063</v>
      </c>
    </row>
    <row r="1172" spans="1:2" x14ac:dyDescent="0.25">
      <c r="A1172" t="s">
        <v>2064</v>
      </c>
      <c r="B1172" t="s">
        <v>2065</v>
      </c>
    </row>
    <row r="1173" spans="1:2" x14ac:dyDescent="0.25">
      <c r="A1173" t="s">
        <v>2066</v>
      </c>
      <c r="B1173" t="s">
        <v>2067</v>
      </c>
    </row>
    <row r="1174" spans="1:2" x14ac:dyDescent="0.25">
      <c r="A1174" t="s">
        <v>2068</v>
      </c>
      <c r="B1174" t="s">
        <v>2069</v>
      </c>
    </row>
    <row r="1175" spans="1:2" x14ac:dyDescent="0.25">
      <c r="A1175" t="s">
        <v>2070</v>
      </c>
      <c r="B1175" t="s">
        <v>2071</v>
      </c>
    </row>
    <row r="1176" spans="1:2" x14ac:dyDescent="0.25">
      <c r="A1176" t="s">
        <v>2072</v>
      </c>
      <c r="B1176" t="s">
        <v>2073</v>
      </c>
    </row>
    <row r="1177" spans="1:2" x14ac:dyDescent="0.25">
      <c r="A1177" t="s">
        <v>2074</v>
      </c>
      <c r="B1177" t="s">
        <v>2075</v>
      </c>
    </row>
    <row r="1178" spans="1:2" x14ac:dyDescent="0.25">
      <c r="A1178" t="s">
        <v>2076</v>
      </c>
      <c r="B1178" t="s">
        <v>2077</v>
      </c>
    </row>
    <row r="1179" spans="1:2" x14ac:dyDescent="0.25">
      <c r="A1179" t="s">
        <v>2078</v>
      </c>
      <c r="B1179" t="s">
        <v>2079</v>
      </c>
    </row>
    <row r="1180" spans="1:2" x14ac:dyDescent="0.25">
      <c r="A1180" t="s">
        <v>2080</v>
      </c>
      <c r="B1180" t="s">
        <v>2081</v>
      </c>
    </row>
    <row r="1181" spans="1:2" x14ac:dyDescent="0.25">
      <c r="A1181" t="s">
        <v>2082</v>
      </c>
      <c r="B1181" t="s">
        <v>2083</v>
      </c>
    </row>
    <row r="1182" spans="1:2" x14ac:dyDescent="0.25">
      <c r="A1182" t="s">
        <v>2084</v>
      </c>
      <c r="B1182" t="s">
        <v>2085</v>
      </c>
    </row>
    <row r="1183" spans="1:2" x14ac:dyDescent="0.25">
      <c r="A1183" t="s">
        <v>2086</v>
      </c>
      <c r="B1183" t="s">
        <v>2087</v>
      </c>
    </row>
    <row r="1184" spans="1:2" x14ac:dyDescent="0.25">
      <c r="A1184" t="s">
        <v>2088</v>
      </c>
      <c r="B1184" t="s">
        <v>2089</v>
      </c>
    </row>
    <row r="1185" spans="1:2" x14ac:dyDescent="0.25">
      <c r="A1185" t="s">
        <v>2090</v>
      </c>
      <c r="B1185" t="s">
        <v>2091</v>
      </c>
    </row>
    <row r="1186" spans="1:2" x14ac:dyDescent="0.25">
      <c r="A1186" t="s">
        <v>2092</v>
      </c>
      <c r="B1186" t="s">
        <v>2093</v>
      </c>
    </row>
    <row r="1187" spans="1:2" x14ac:dyDescent="0.25">
      <c r="A1187" t="s">
        <v>2094</v>
      </c>
      <c r="B1187" t="s">
        <v>2095</v>
      </c>
    </row>
    <row r="1188" spans="1:2" x14ac:dyDescent="0.25">
      <c r="A1188" t="s">
        <v>2096</v>
      </c>
      <c r="B1188" t="s">
        <v>2097</v>
      </c>
    </row>
    <row r="1189" spans="1:2" x14ac:dyDescent="0.25">
      <c r="A1189" t="s">
        <v>2098</v>
      </c>
      <c r="B1189" t="s">
        <v>2099</v>
      </c>
    </row>
    <row r="1190" spans="1:2" x14ac:dyDescent="0.25">
      <c r="A1190" t="s">
        <v>2100</v>
      </c>
      <c r="B1190" t="s">
        <v>2101</v>
      </c>
    </row>
    <row r="1191" spans="1:2" x14ac:dyDescent="0.25">
      <c r="A1191" t="s">
        <v>2102</v>
      </c>
      <c r="B1191" t="s">
        <v>2103</v>
      </c>
    </row>
    <row r="1192" spans="1:2" x14ac:dyDescent="0.25">
      <c r="A1192" t="s">
        <v>2104</v>
      </c>
      <c r="B1192" t="s">
        <v>2105</v>
      </c>
    </row>
    <row r="1193" spans="1:2" x14ac:dyDescent="0.25">
      <c r="A1193" t="s">
        <v>2106</v>
      </c>
      <c r="B1193" t="s">
        <v>2107</v>
      </c>
    </row>
    <row r="1194" spans="1:2" x14ac:dyDescent="0.25">
      <c r="A1194" t="s">
        <v>2108</v>
      </c>
      <c r="B1194" t="s">
        <v>2109</v>
      </c>
    </row>
    <row r="1195" spans="1:2" x14ac:dyDescent="0.25">
      <c r="A1195" t="s">
        <v>2110</v>
      </c>
      <c r="B1195" t="s">
        <v>2111</v>
      </c>
    </row>
    <row r="1196" spans="1:2" x14ac:dyDescent="0.25">
      <c r="A1196" t="s">
        <v>2112</v>
      </c>
      <c r="B1196" t="s">
        <v>2113</v>
      </c>
    </row>
    <row r="1197" spans="1:2" x14ac:dyDescent="0.25">
      <c r="A1197" t="s">
        <v>2114</v>
      </c>
      <c r="B1197" t="s">
        <v>2115</v>
      </c>
    </row>
    <row r="1198" spans="1:2" x14ac:dyDescent="0.25">
      <c r="A1198" t="s">
        <v>2116</v>
      </c>
      <c r="B1198" t="s">
        <v>2117</v>
      </c>
    </row>
    <row r="1199" spans="1:2" x14ac:dyDescent="0.25">
      <c r="A1199" t="s">
        <v>2118</v>
      </c>
      <c r="B1199" t="s">
        <v>2119</v>
      </c>
    </row>
    <row r="1200" spans="1:2" x14ac:dyDescent="0.25">
      <c r="A1200" t="s">
        <v>2120</v>
      </c>
      <c r="B1200" t="s">
        <v>2121</v>
      </c>
    </row>
    <row r="1201" spans="1:2" x14ac:dyDescent="0.25">
      <c r="A1201" t="s">
        <v>2122</v>
      </c>
      <c r="B1201" t="s">
        <v>2123</v>
      </c>
    </row>
    <row r="1202" spans="1:2" x14ac:dyDescent="0.25">
      <c r="A1202" t="s">
        <v>2124</v>
      </c>
      <c r="B1202" t="s">
        <v>2125</v>
      </c>
    </row>
    <row r="1203" spans="1:2" x14ac:dyDescent="0.25">
      <c r="A1203" t="s">
        <v>2126</v>
      </c>
      <c r="B1203" t="s">
        <v>2127</v>
      </c>
    </row>
    <row r="1204" spans="1:2" x14ac:dyDescent="0.25">
      <c r="A1204" t="s">
        <v>2128</v>
      </c>
      <c r="B1204" t="s">
        <v>2129</v>
      </c>
    </row>
    <row r="1205" spans="1:2" x14ac:dyDescent="0.25">
      <c r="A1205" t="s">
        <v>2130</v>
      </c>
      <c r="B1205" t="s">
        <v>2131</v>
      </c>
    </row>
    <row r="1206" spans="1:2" x14ac:dyDescent="0.25">
      <c r="A1206" t="s">
        <v>737</v>
      </c>
      <c r="B1206" t="s">
        <v>2132</v>
      </c>
    </row>
    <row r="1207" spans="1:2" x14ac:dyDescent="0.25">
      <c r="A1207" t="s">
        <v>2133</v>
      </c>
      <c r="B1207" t="s">
        <v>2134</v>
      </c>
    </row>
    <row r="1208" spans="1:2" x14ac:dyDescent="0.25">
      <c r="A1208" t="s">
        <v>2135</v>
      </c>
      <c r="B1208" t="s">
        <v>2136</v>
      </c>
    </row>
    <row r="1209" spans="1:2" x14ac:dyDescent="0.25">
      <c r="A1209" t="s">
        <v>2137</v>
      </c>
      <c r="B1209" t="s">
        <v>2138</v>
      </c>
    </row>
    <row r="1210" spans="1:2" x14ac:dyDescent="0.25">
      <c r="A1210" t="s">
        <v>2139</v>
      </c>
      <c r="B1210" t="s">
        <v>2140</v>
      </c>
    </row>
    <row r="1211" spans="1:2" x14ac:dyDescent="0.25">
      <c r="A1211" t="s">
        <v>2141</v>
      </c>
      <c r="B1211" t="s">
        <v>2142</v>
      </c>
    </row>
    <row r="1212" spans="1:2" x14ac:dyDescent="0.25">
      <c r="A1212" t="s">
        <v>2143</v>
      </c>
      <c r="B1212" t="s">
        <v>2144</v>
      </c>
    </row>
    <row r="1213" spans="1:2" x14ac:dyDescent="0.25">
      <c r="A1213" t="s">
        <v>2145</v>
      </c>
      <c r="B1213" t="s">
        <v>2146</v>
      </c>
    </row>
    <row r="1214" spans="1:2" x14ac:dyDescent="0.25">
      <c r="A1214" t="s">
        <v>2147</v>
      </c>
      <c r="B1214" t="s">
        <v>2148</v>
      </c>
    </row>
    <row r="1215" spans="1:2" x14ac:dyDescent="0.25">
      <c r="A1215" t="s">
        <v>2149</v>
      </c>
      <c r="B1215" t="s">
        <v>2150</v>
      </c>
    </row>
    <row r="1216" spans="1:2" x14ac:dyDescent="0.25">
      <c r="A1216" t="s">
        <v>2151</v>
      </c>
      <c r="B1216" t="s">
        <v>2152</v>
      </c>
    </row>
    <row r="1217" spans="1:2" x14ac:dyDescent="0.25">
      <c r="A1217" t="s">
        <v>2153</v>
      </c>
      <c r="B1217" t="s">
        <v>2154</v>
      </c>
    </row>
    <row r="1218" spans="1:2" x14ac:dyDescent="0.25">
      <c r="A1218" t="s">
        <v>2155</v>
      </c>
      <c r="B1218" t="s">
        <v>2156</v>
      </c>
    </row>
    <row r="1219" spans="1:2" x14ac:dyDescent="0.25">
      <c r="A1219" t="s">
        <v>2157</v>
      </c>
      <c r="B1219" t="s">
        <v>2158</v>
      </c>
    </row>
    <row r="1220" spans="1:2" x14ac:dyDescent="0.25">
      <c r="A1220" t="s">
        <v>2159</v>
      </c>
      <c r="B1220" t="s">
        <v>2160</v>
      </c>
    </row>
    <row r="1221" spans="1:2" x14ac:dyDescent="0.25">
      <c r="A1221" t="s">
        <v>2161</v>
      </c>
      <c r="B1221" t="s">
        <v>2162</v>
      </c>
    </row>
    <row r="1222" spans="1:2" x14ac:dyDescent="0.25">
      <c r="A1222" t="s">
        <v>1510</v>
      </c>
      <c r="B1222" t="s">
        <v>2163</v>
      </c>
    </row>
    <row r="1223" spans="1:2" x14ac:dyDescent="0.25">
      <c r="A1223" t="s">
        <v>2164</v>
      </c>
      <c r="B1223" t="s">
        <v>2165</v>
      </c>
    </row>
    <row r="1224" spans="1:2" x14ac:dyDescent="0.25">
      <c r="A1224" t="s">
        <v>2166</v>
      </c>
      <c r="B1224" t="s">
        <v>2167</v>
      </c>
    </row>
    <row r="1225" spans="1:2" x14ac:dyDescent="0.25">
      <c r="A1225" t="s">
        <v>2168</v>
      </c>
      <c r="B1225" t="s">
        <v>2169</v>
      </c>
    </row>
    <row r="1226" spans="1:2" x14ac:dyDescent="0.25">
      <c r="A1226" t="s">
        <v>2170</v>
      </c>
      <c r="B1226" t="s">
        <v>2171</v>
      </c>
    </row>
    <row r="1227" spans="1:2" x14ac:dyDescent="0.25">
      <c r="A1227" t="s">
        <v>2172</v>
      </c>
      <c r="B1227" t="s">
        <v>2173</v>
      </c>
    </row>
    <row r="1228" spans="1:2" x14ac:dyDescent="0.25">
      <c r="A1228" t="s">
        <v>2174</v>
      </c>
      <c r="B1228" t="s">
        <v>2175</v>
      </c>
    </row>
    <row r="1229" spans="1:2" x14ac:dyDescent="0.25">
      <c r="A1229" t="s">
        <v>2176</v>
      </c>
      <c r="B1229" t="s">
        <v>2177</v>
      </c>
    </row>
    <row r="1230" spans="1:2" x14ac:dyDescent="0.25">
      <c r="A1230" t="s">
        <v>2178</v>
      </c>
      <c r="B1230" t="s">
        <v>2179</v>
      </c>
    </row>
    <row r="1231" spans="1:2" x14ac:dyDescent="0.25">
      <c r="A1231" t="s">
        <v>2180</v>
      </c>
      <c r="B1231" t="s">
        <v>2181</v>
      </c>
    </row>
    <row r="1232" spans="1:2" x14ac:dyDescent="0.25">
      <c r="A1232" t="s">
        <v>2182</v>
      </c>
      <c r="B1232" t="s">
        <v>2183</v>
      </c>
    </row>
    <row r="1233" spans="1:2" x14ac:dyDescent="0.25">
      <c r="A1233" t="s">
        <v>2184</v>
      </c>
      <c r="B1233" t="s">
        <v>2185</v>
      </c>
    </row>
    <row r="1234" spans="1:2" x14ac:dyDescent="0.25">
      <c r="A1234" t="s">
        <v>2186</v>
      </c>
      <c r="B1234" t="s">
        <v>2187</v>
      </c>
    </row>
    <row r="1235" spans="1:2" x14ac:dyDescent="0.25">
      <c r="A1235" t="s">
        <v>2188</v>
      </c>
      <c r="B1235" t="s">
        <v>2189</v>
      </c>
    </row>
    <row r="1236" spans="1:2" x14ac:dyDescent="0.25">
      <c r="A1236" t="s">
        <v>2190</v>
      </c>
      <c r="B1236" t="s">
        <v>2191</v>
      </c>
    </row>
    <row r="1237" spans="1:2" x14ac:dyDescent="0.25">
      <c r="A1237" t="s">
        <v>2192</v>
      </c>
      <c r="B1237" t="s">
        <v>2193</v>
      </c>
    </row>
    <row r="1238" spans="1:2" x14ac:dyDescent="0.25">
      <c r="A1238" t="s">
        <v>2194</v>
      </c>
      <c r="B1238" t="s">
        <v>2195</v>
      </c>
    </row>
    <row r="1239" spans="1:2" x14ac:dyDescent="0.25">
      <c r="A1239" t="s">
        <v>2196</v>
      </c>
      <c r="B1239" t="s">
        <v>2197</v>
      </c>
    </row>
    <row r="1240" spans="1:2" x14ac:dyDescent="0.25">
      <c r="A1240" t="s">
        <v>2198</v>
      </c>
      <c r="B1240" t="s">
        <v>2199</v>
      </c>
    </row>
    <row r="1241" spans="1:2" x14ac:dyDescent="0.25">
      <c r="A1241" t="s">
        <v>2200</v>
      </c>
      <c r="B1241" t="s">
        <v>2201</v>
      </c>
    </row>
    <row r="1242" spans="1:2" x14ac:dyDescent="0.25">
      <c r="A1242" t="s">
        <v>2202</v>
      </c>
      <c r="B1242" t="s">
        <v>2203</v>
      </c>
    </row>
    <row r="1243" spans="1:2" x14ac:dyDescent="0.25">
      <c r="A1243" t="s">
        <v>2204</v>
      </c>
      <c r="B1243" t="s">
        <v>2205</v>
      </c>
    </row>
    <row r="1244" spans="1:2" x14ac:dyDescent="0.25">
      <c r="A1244" t="s">
        <v>2206</v>
      </c>
      <c r="B1244" t="s">
        <v>2207</v>
      </c>
    </row>
    <row r="1245" spans="1:2" x14ac:dyDescent="0.25">
      <c r="A1245" t="s">
        <v>2208</v>
      </c>
      <c r="B1245" t="s">
        <v>2209</v>
      </c>
    </row>
    <row r="1246" spans="1:2" x14ac:dyDescent="0.25">
      <c r="A1246" t="s">
        <v>2210</v>
      </c>
      <c r="B1246" t="s">
        <v>2211</v>
      </c>
    </row>
    <row r="1247" spans="1:2" x14ac:dyDescent="0.25">
      <c r="A1247" t="s">
        <v>2212</v>
      </c>
      <c r="B1247" t="s">
        <v>2213</v>
      </c>
    </row>
    <row r="1248" spans="1:2" x14ac:dyDescent="0.25">
      <c r="A1248" t="s">
        <v>2214</v>
      </c>
      <c r="B1248" t="s">
        <v>2215</v>
      </c>
    </row>
    <row r="1249" spans="1:2" x14ac:dyDescent="0.25">
      <c r="A1249" t="s">
        <v>2216</v>
      </c>
      <c r="B1249" t="s">
        <v>2217</v>
      </c>
    </row>
    <row r="1250" spans="1:2" x14ac:dyDescent="0.25">
      <c r="A1250" t="s">
        <v>2218</v>
      </c>
      <c r="B1250" t="s">
        <v>2219</v>
      </c>
    </row>
    <row r="1251" spans="1:2" x14ac:dyDescent="0.25">
      <c r="A1251" t="s">
        <v>2220</v>
      </c>
      <c r="B1251" t="s">
        <v>2221</v>
      </c>
    </row>
    <row r="1252" spans="1:2" x14ac:dyDescent="0.25">
      <c r="A1252" t="s">
        <v>2222</v>
      </c>
      <c r="B1252" t="s">
        <v>2223</v>
      </c>
    </row>
    <row r="1253" spans="1:2" x14ac:dyDescent="0.25">
      <c r="A1253" t="s">
        <v>2224</v>
      </c>
      <c r="B1253" t="s">
        <v>2225</v>
      </c>
    </row>
    <row r="1254" spans="1:2" x14ac:dyDescent="0.25">
      <c r="A1254" t="s">
        <v>2226</v>
      </c>
      <c r="B1254" t="s">
        <v>2227</v>
      </c>
    </row>
    <row r="1255" spans="1:2" x14ac:dyDescent="0.25">
      <c r="A1255" t="s">
        <v>2228</v>
      </c>
      <c r="B1255" t="s">
        <v>2229</v>
      </c>
    </row>
    <row r="1256" spans="1:2" x14ac:dyDescent="0.25">
      <c r="A1256" t="s">
        <v>2230</v>
      </c>
      <c r="B1256" t="s">
        <v>2231</v>
      </c>
    </row>
    <row r="1257" spans="1:2" x14ac:dyDescent="0.25">
      <c r="A1257" t="s">
        <v>2232</v>
      </c>
      <c r="B1257" t="s">
        <v>2233</v>
      </c>
    </row>
    <row r="1258" spans="1:2" x14ac:dyDescent="0.25">
      <c r="A1258" t="s">
        <v>2234</v>
      </c>
      <c r="B1258" t="s">
        <v>2235</v>
      </c>
    </row>
    <row r="1259" spans="1:2" x14ac:dyDescent="0.25">
      <c r="A1259" t="s">
        <v>2236</v>
      </c>
      <c r="B1259" t="s">
        <v>2237</v>
      </c>
    </row>
    <row r="1260" spans="1:2" x14ac:dyDescent="0.25">
      <c r="A1260" t="s">
        <v>2238</v>
      </c>
      <c r="B1260" t="s">
        <v>2239</v>
      </c>
    </row>
    <row r="1261" spans="1:2" x14ac:dyDescent="0.25">
      <c r="A1261" t="s">
        <v>2240</v>
      </c>
      <c r="B1261" t="s">
        <v>2241</v>
      </c>
    </row>
    <row r="1262" spans="1:2" x14ac:dyDescent="0.25">
      <c r="A1262" t="s">
        <v>2242</v>
      </c>
      <c r="B1262" t="s">
        <v>2243</v>
      </c>
    </row>
    <row r="1263" spans="1:2" x14ac:dyDescent="0.25">
      <c r="A1263" t="s">
        <v>2244</v>
      </c>
      <c r="B1263" t="s">
        <v>2245</v>
      </c>
    </row>
    <row r="1264" spans="1:2" x14ac:dyDescent="0.25">
      <c r="A1264" t="s">
        <v>2246</v>
      </c>
      <c r="B1264" t="s">
        <v>2247</v>
      </c>
    </row>
    <row r="1265" spans="1:2" x14ac:dyDescent="0.25">
      <c r="A1265" t="s">
        <v>2248</v>
      </c>
      <c r="B1265" t="s">
        <v>2249</v>
      </c>
    </row>
    <row r="1266" spans="1:2" x14ac:dyDescent="0.25">
      <c r="A1266" t="s">
        <v>2250</v>
      </c>
      <c r="B1266" t="s">
        <v>2251</v>
      </c>
    </row>
    <row r="1267" spans="1:2" x14ac:dyDescent="0.25">
      <c r="A1267" t="s">
        <v>1375</v>
      </c>
      <c r="B1267" t="s">
        <v>2252</v>
      </c>
    </row>
    <row r="1268" spans="1:2" x14ac:dyDescent="0.25">
      <c r="A1268" t="s">
        <v>2253</v>
      </c>
      <c r="B1268" t="s">
        <v>2254</v>
      </c>
    </row>
    <row r="1269" spans="1:2" x14ac:dyDescent="0.25">
      <c r="A1269" t="s">
        <v>2255</v>
      </c>
      <c r="B1269" t="s">
        <v>2256</v>
      </c>
    </row>
    <row r="1270" spans="1:2" x14ac:dyDescent="0.25">
      <c r="A1270" t="s">
        <v>1405</v>
      </c>
      <c r="B1270" t="s">
        <v>2257</v>
      </c>
    </row>
    <row r="1271" spans="1:2" x14ac:dyDescent="0.25">
      <c r="A1271" t="s">
        <v>2258</v>
      </c>
      <c r="B1271" t="s">
        <v>2259</v>
      </c>
    </row>
    <row r="1272" spans="1:2" x14ac:dyDescent="0.25">
      <c r="A1272" t="s">
        <v>2260</v>
      </c>
      <c r="B1272" t="s">
        <v>2261</v>
      </c>
    </row>
    <row r="1273" spans="1:2" x14ac:dyDescent="0.25">
      <c r="A1273" t="s">
        <v>2262</v>
      </c>
      <c r="B1273" t="s">
        <v>2263</v>
      </c>
    </row>
    <row r="1274" spans="1:2" x14ac:dyDescent="0.25">
      <c r="A1274" t="s">
        <v>2264</v>
      </c>
      <c r="B1274" t="s">
        <v>2265</v>
      </c>
    </row>
    <row r="1275" spans="1:2" x14ac:dyDescent="0.25">
      <c r="A1275" t="s">
        <v>2266</v>
      </c>
      <c r="B1275" t="s">
        <v>2267</v>
      </c>
    </row>
    <row r="1276" spans="1:2" x14ac:dyDescent="0.25">
      <c r="A1276" t="s">
        <v>2268</v>
      </c>
      <c r="B1276" t="s">
        <v>2269</v>
      </c>
    </row>
    <row r="1277" spans="1:2" x14ac:dyDescent="0.25">
      <c r="A1277" t="s">
        <v>2270</v>
      </c>
      <c r="B1277" t="s">
        <v>2271</v>
      </c>
    </row>
    <row r="1278" spans="1:2" x14ac:dyDescent="0.25">
      <c r="A1278" t="s">
        <v>2272</v>
      </c>
      <c r="B1278" t="s">
        <v>2273</v>
      </c>
    </row>
    <row r="1279" spans="1:2" x14ac:dyDescent="0.25">
      <c r="A1279" t="s">
        <v>2274</v>
      </c>
      <c r="B1279" t="s">
        <v>2275</v>
      </c>
    </row>
    <row r="1280" spans="1:2" x14ac:dyDescent="0.25">
      <c r="A1280" t="s">
        <v>2276</v>
      </c>
      <c r="B1280" t="s">
        <v>2277</v>
      </c>
    </row>
    <row r="1281" spans="1:2" x14ac:dyDescent="0.25">
      <c r="A1281" t="s">
        <v>2278</v>
      </c>
      <c r="B1281" t="s">
        <v>2279</v>
      </c>
    </row>
    <row r="1282" spans="1:2" x14ac:dyDescent="0.25">
      <c r="A1282" t="s">
        <v>2280</v>
      </c>
      <c r="B1282" t="s">
        <v>2281</v>
      </c>
    </row>
    <row r="1283" spans="1:2" x14ac:dyDescent="0.25">
      <c r="A1283" t="s">
        <v>2282</v>
      </c>
      <c r="B1283" t="s">
        <v>2283</v>
      </c>
    </row>
    <row r="1284" spans="1:2" x14ac:dyDescent="0.25">
      <c r="A1284" t="s">
        <v>2284</v>
      </c>
      <c r="B1284" t="s">
        <v>2285</v>
      </c>
    </row>
    <row r="1285" spans="1:2" x14ac:dyDescent="0.25">
      <c r="A1285" t="s">
        <v>2286</v>
      </c>
      <c r="B1285" t="s">
        <v>2287</v>
      </c>
    </row>
    <row r="1286" spans="1:2" x14ac:dyDescent="0.25">
      <c r="A1286" t="s">
        <v>2288</v>
      </c>
      <c r="B1286" t="s">
        <v>2289</v>
      </c>
    </row>
    <row r="1287" spans="1:2" x14ac:dyDescent="0.25">
      <c r="A1287" t="s">
        <v>2290</v>
      </c>
      <c r="B1287" t="s">
        <v>2291</v>
      </c>
    </row>
    <row r="1288" spans="1:2" x14ac:dyDescent="0.25">
      <c r="A1288" t="s">
        <v>1373</v>
      </c>
      <c r="B1288" t="s">
        <v>2292</v>
      </c>
    </row>
    <row r="1289" spans="1:2" x14ac:dyDescent="0.25">
      <c r="A1289" t="s">
        <v>2293</v>
      </c>
      <c r="B1289" t="s">
        <v>2294</v>
      </c>
    </row>
    <row r="1290" spans="1:2" x14ac:dyDescent="0.25">
      <c r="A1290" t="s">
        <v>2295</v>
      </c>
      <c r="B1290" t="s">
        <v>2296</v>
      </c>
    </row>
    <row r="1291" spans="1:2" x14ac:dyDescent="0.25">
      <c r="A1291" t="s">
        <v>2297</v>
      </c>
      <c r="B1291" t="s">
        <v>2298</v>
      </c>
    </row>
    <row r="1292" spans="1:2" x14ac:dyDescent="0.25">
      <c r="A1292" t="s">
        <v>2299</v>
      </c>
      <c r="B1292" t="s">
        <v>2300</v>
      </c>
    </row>
    <row r="1293" spans="1:2" x14ac:dyDescent="0.25">
      <c r="A1293" t="s">
        <v>49</v>
      </c>
      <c r="B1293" t="s">
        <v>2301</v>
      </c>
    </row>
    <row r="1294" spans="1:2" x14ac:dyDescent="0.25">
      <c r="A1294" t="s">
        <v>2302</v>
      </c>
      <c r="B1294" t="s">
        <v>2303</v>
      </c>
    </row>
    <row r="1295" spans="1:2" x14ac:dyDescent="0.25">
      <c r="A1295" t="s">
        <v>2304</v>
      </c>
      <c r="B1295" t="s">
        <v>2305</v>
      </c>
    </row>
    <row r="1296" spans="1:2" x14ac:dyDescent="0.25">
      <c r="A1296" t="s">
        <v>2306</v>
      </c>
      <c r="B1296" t="s">
        <v>2307</v>
      </c>
    </row>
    <row r="1297" spans="1:2" x14ac:dyDescent="0.25">
      <c r="A1297" t="s">
        <v>2308</v>
      </c>
      <c r="B1297" t="s">
        <v>2309</v>
      </c>
    </row>
    <row r="1298" spans="1:2" x14ac:dyDescent="0.25">
      <c r="A1298" t="s">
        <v>2310</v>
      </c>
      <c r="B1298" t="s">
        <v>2311</v>
      </c>
    </row>
    <row r="1299" spans="1:2" x14ac:dyDescent="0.25">
      <c r="A1299" t="s">
        <v>2312</v>
      </c>
      <c r="B1299" t="s">
        <v>2313</v>
      </c>
    </row>
    <row r="1300" spans="1:2" x14ac:dyDescent="0.25">
      <c r="A1300" t="s">
        <v>2314</v>
      </c>
      <c r="B1300" t="s">
        <v>2315</v>
      </c>
    </row>
    <row r="1301" spans="1:2" x14ac:dyDescent="0.25">
      <c r="A1301" t="s">
        <v>2316</v>
      </c>
      <c r="B1301" t="s">
        <v>2317</v>
      </c>
    </row>
    <row r="1302" spans="1:2" x14ac:dyDescent="0.25">
      <c r="A1302" t="s">
        <v>2318</v>
      </c>
      <c r="B1302" t="s">
        <v>2319</v>
      </c>
    </row>
    <row r="1303" spans="1:2" x14ac:dyDescent="0.25">
      <c r="A1303" t="s">
        <v>2320</v>
      </c>
      <c r="B1303" t="s">
        <v>2321</v>
      </c>
    </row>
    <row r="1304" spans="1:2" x14ac:dyDescent="0.25">
      <c r="A1304" t="s">
        <v>2322</v>
      </c>
      <c r="B1304" t="s">
        <v>2323</v>
      </c>
    </row>
    <row r="1305" spans="1:2" x14ac:dyDescent="0.25">
      <c r="A1305" t="s">
        <v>2324</v>
      </c>
      <c r="B1305" t="s">
        <v>2325</v>
      </c>
    </row>
    <row r="1306" spans="1:2" x14ac:dyDescent="0.25">
      <c r="A1306" t="s">
        <v>2326</v>
      </c>
      <c r="B1306" t="s">
        <v>2327</v>
      </c>
    </row>
    <row r="1307" spans="1:2" x14ac:dyDescent="0.25">
      <c r="A1307" t="s">
        <v>2328</v>
      </c>
      <c r="B1307" t="s">
        <v>2329</v>
      </c>
    </row>
    <row r="1308" spans="1:2" x14ac:dyDescent="0.25">
      <c r="A1308" t="s">
        <v>2330</v>
      </c>
      <c r="B1308" t="s">
        <v>2331</v>
      </c>
    </row>
    <row r="1309" spans="1:2" x14ac:dyDescent="0.25">
      <c r="A1309" t="s">
        <v>2332</v>
      </c>
      <c r="B1309" t="s">
        <v>2333</v>
      </c>
    </row>
    <row r="1310" spans="1:2" x14ac:dyDescent="0.25">
      <c r="A1310" t="s">
        <v>2334</v>
      </c>
      <c r="B1310" t="s">
        <v>2335</v>
      </c>
    </row>
    <row r="1311" spans="1:2" x14ac:dyDescent="0.25">
      <c r="A1311" t="s">
        <v>2336</v>
      </c>
      <c r="B1311" t="s">
        <v>2337</v>
      </c>
    </row>
    <row r="1312" spans="1:2" x14ac:dyDescent="0.25">
      <c r="A1312" t="s">
        <v>2338</v>
      </c>
      <c r="B1312" t="s">
        <v>2339</v>
      </c>
    </row>
    <row r="1313" spans="1:2" x14ac:dyDescent="0.25">
      <c r="A1313" t="s">
        <v>2340</v>
      </c>
      <c r="B1313" t="s">
        <v>2341</v>
      </c>
    </row>
    <row r="1314" spans="1:2" x14ac:dyDescent="0.25">
      <c r="A1314" t="s">
        <v>2342</v>
      </c>
      <c r="B1314" t="s">
        <v>2343</v>
      </c>
    </row>
    <row r="1315" spans="1:2" x14ac:dyDescent="0.25">
      <c r="A1315" t="s">
        <v>2344</v>
      </c>
      <c r="B1315" t="s">
        <v>2345</v>
      </c>
    </row>
    <row r="1316" spans="1:2" x14ac:dyDescent="0.25">
      <c r="A1316" t="s">
        <v>2346</v>
      </c>
      <c r="B1316" t="s">
        <v>2347</v>
      </c>
    </row>
    <row r="1317" spans="1:2" x14ac:dyDescent="0.25">
      <c r="A1317" t="s">
        <v>2348</v>
      </c>
      <c r="B1317" t="s">
        <v>2349</v>
      </c>
    </row>
    <row r="1318" spans="1:2" x14ac:dyDescent="0.25">
      <c r="A1318" t="s">
        <v>2350</v>
      </c>
      <c r="B1318" t="s">
        <v>2351</v>
      </c>
    </row>
    <row r="1319" spans="1:2" x14ac:dyDescent="0.25">
      <c r="A1319" t="s">
        <v>1309</v>
      </c>
      <c r="B1319" t="s">
        <v>2352</v>
      </c>
    </row>
    <row r="1320" spans="1:2" x14ac:dyDescent="0.25">
      <c r="A1320" t="s">
        <v>2353</v>
      </c>
      <c r="B1320" t="s">
        <v>2354</v>
      </c>
    </row>
    <row r="1321" spans="1:2" x14ac:dyDescent="0.25">
      <c r="A1321" t="s">
        <v>2355</v>
      </c>
      <c r="B1321" t="s">
        <v>2356</v>
      </c>
    </row>
    <row r="1322" spans="1:2" x14ac:dyDescent="0.25">
      <c r="A1322" t="s">
        <v>2357</v>
      </c>
      <c r="B1322" t="s">
        <v>2358</v>
      </c>
    </row>
    <row r="1323" spans="1:2" x14ac:dyDescent="0.25">
      <c r="A1323" t="s">
        <v>2359</v>
      </c>
      <c r="B1323" t="s">
        <v>2360</v>
      </c>
    </row>
    <row r="1324" spans="1:2" x14ac:dyDescent="0.25">
      <c r="A1324" t="s">
        <v>2361</v>
      </c>
      <c r="B1324" t="s">
        <v>2362</v>
      </c>
    </row>
    <row r="1325" spans="1:2" x14ac:dyDescent="0.25">
      <c r="A1325" t="s">
        <v>2363</v>
      </c>
      <c r="B1325" t="s">
        <v>2364</v>
      </c>
    </row>
    <row r="1326" spans="1:2" x14ac:dyDescent="0.25">
      <c r="A1326" t="s">
        <v>2365</v>
      </c>
      <c r="B1326" t="s">
        <v>2366</v>
      </c>
    </row>
    <row r="1327" spans="1:2" x14ac:dyDescent="0.25">
      <c r="A1327" t="s">
        <v>2367</v>
      </c>
      <c r="B1327" t="s">
        <v>2368</v>
      </c>
    </row>
    <row r="1328" spans="1:2" x14ac:dyDescent="0.25">
      <c r="A1328" t="s">
        <v>2369</v>
      </c>
      <c r="B1328" t="s">
        <v>2370</v>
      </c>
    </row>
    <row r="1329" spans="1:2" x14ac:dyDescent="0.25">
      <c r="A1329" t="s">
        <v>2371</v>
      </c>
      <c r="B1329" t="s">
        <v>2372</v>
      </c>
    </row>
    <row r="1330" spans="1:2" x14ac:dyDescent="0.25">
      <c r="A1330" t="s">
        <v>2373</v>
      </c>
      <c r="B1330" t="s">
        <v>2374</v>
      </c>
    </row>
    <row r="1331" spans="1:2" x14ac:dyDescent="0.25">
      <c r="A1331" t="s">
        <v>2375</v>
      </c>
      <c r="B1331" t="s">
        <v>2376</v>
      </c>
    </row>
    <row r="1332" spans="1:2" x14ac:dyDescent="0.25">
      <c r="A1332" t="s">
        <v>2377</v>
      </c>
      <c r="B1332" t="s">
        <v>2378</v>
      </c>
    </row>
    <row r="1333" spans="1:2" x14ac:dyDescent="0.25">
      <c r="A1333" t="s">
        <v>2379</v>
      </c>
      <c r="B1333" t="s">
        <v>2380</v>
      </c>
    </row>
    <row r="1334" spans="1:2" x14ac:dyDescent="0.25">
      <c r="A1334" t="s">
        <v>2381</v>
      </c>
      <c r="B1334" t="s">
        <v>2382</v>
      </c>
    </row>
    <row r="1335" spans="1:2" x14ac:dyDescent="0.25">
      <c r="A1335" t="s">
        <v>2383</v>
      </c>
      <c r="B1335" t="s">
        <v>2384</v>
      </c>
    </row>
    <row r="1336" spans="1:2" x14ac:dyDescent="0.25">
      <c r="A1336" t="s">
        <v>2385</v>
      </c>
      <c r="B1336" t="s">
        <v>2386</v>
      </c>
    </row>
    <row r="1337" spans="1:2" x14ac:dyDescent="0.25">
      <c r="A1337" t="s">
        <v>303</v>
      </c>
      <c r="B1337" t="s">
        <v>2387</v>
      </c>
    </row>
    <row r="1338" spans="1:2" x14ac:dyDescent="0.25">
      <c r="A1338" t="s">
        <v>96</v>
      </c>
      <c r="B1338" t="s">
        <v>2388</v>
      </c>
    </row>
    <row r="1339" spans="1:2" x14ac:dyDescent="0.25">
      <c r="A1339" t="s">
        <v>119</v>
      </c>
      <c r="B1339" t="s">
        <v>2389</v>
      </c>
    </row>
    <row r="1340" spans="1:2" x14ac:dyDescent="0.25">
      <c r="A1340" t="s">
        <v>540</v>
      </c>
      <c r="B1340" t="s">
        <v>2390</v>
      </c>
    </row>
    <row r="1341" spans="1:2" x14ac:dyDescent="0.25">
      <c r="A1341" t="s">
        <v>2391</v>
      </c>
      <c r="B1341" t="s">
        <v>2392</v>
      </c>
    </row>
    <row r="1342" spans="1:2" x14ac:dyDescent="0.25">
      <c r="A1342" t="s">
        <v>2393</v>
      </c>
      <c r="B1342" t="s">
        <v>2394</v>
      </c>
    </row>
    <row r="1343" spans="1:2" x14ac:dyDescent="0.25">
      <c r="A1343" t="s">
        <v>2395</v>
      </c>
      <c r="B1343" t="s">
        <v>2396</v>
      </c>
    </row>
    <row r="1344" spans="1:2" x14ac:dyDescent="0.25">
      <c r="A1344" t="s">
        <v>2397</v>
      </c>
      <c r="B1344" t="s">
        <v>2398</v>
      </c>
    </row>
    <row r="1345" spans="1:2" x14ac:dyDescent="0.25">
      <c r="A1345" t="s">
        <v>2399</v>
      </c>
      <c r="B1345" t="s">
        <v>2400</v>
      </c>
    </row>
    <row r="1346" spans="1:2" x14ac:dyDescent="0.25">
      <c r="A1346" t="s">
        <v>1392</v>
      </c>
      <c r="B1346" t="s">
        <v>2401</v>
      </c>
    </row>
    <row r="1347" spans="1:2" x14ac:dyDescent="0.25">
      <c r="A1347" t="s">
        <v>2402</v>
      </c>
      <c r="B1347" t="s">
        <v>2403</v>
      </c>
    </row>
    <row r="1348" spans="1:2" x14ac:dyDescent="0.25">
      <c r="A1348" t="s">
        <v>2404</v>
      </c>
      <c r="B1348" t="s">
        <v>2405</v>
      </c>
    </row>
    <row r="1349" spans="1:2" x14ac:dyDescent="0.25">
      <c r="A1349" t="s">
        <v>1343</v>
      </c>
      <c r="B1349" t="s">
        <v>2406</v>
      </c>
    </row>
    <row r="1350" spans="1:2" x14ac:dyDescent="0.25">
      <c r="A1350" t="s">
        <v>2407</v>
      </c>
      <c r="B1350" t="s">
        <v>2408</v>
      </c>
    </row>
    <row r="1351" spans="1:2" x14ac:dyDescent="0.25">
      <c r="A1351" t="s">
        <v>2409</v>
      </c>
      <c r="B1351" t="s">
        <v>2410</v>
      </c>
    </row>
    <row r="1352" spans="1:2" x14ac:dyDescent="0.25">
      <c r="A1352" t="s">
        <v>2411</v>
      </c>
      <c r="B1352" t="s">
        <v>2412</v>
      </c>
    </row>
    <row r="1353" spans="1:2" x14ac:dyDescent="0.25">
      <c r="A1353" t="s">
        <v>2413</v>
      </c>
      <c r="B1353" t="s">
        <v>2414</v>
      </c>
    </row>
    <row r="1354" spans="1:2" x14ac:dyDescent="0.25">
      <c r="A1354" t="s">
        <v>2415</v>
      </c>
      <c r="B1354" t="s">
        <v>2416</v>
      </c>
    </row>
    <row r="1355" spans="1:2" x14ac:dyDescent="0.25">
      <c r="A1355" t="s">
        <v>2417</v>
      </c>
      <c r="B1355" t="s">
        <v>2418</v>
      </c>
    </row>
    <row r="1356" spans="1:2" x14ac:dyDescent="0.25">
      <c r="A1356" t="s">
        <v>2419</v>
      </c>
      <c r="B1356" t="s">
        <v>2420</v>
      </c>
    </row>
    <row r="1357" spans="1:2" x14ac:dyDescent="0.25">
      <c r="A1357" t="s">
        <v>2421</v>
      </c>
      <c r="B1357" t="s">
        <v>2422</v>
      </c>
    </row>
    <row r="1358" spans="1:2" x14ac:dyDescent="0.25">
      <c r="A1358" t="s">
        <v>2423</v>
      </c>
      <c r="B1358" t="s">
        <v>2424</v>
      </c>
    </row>
    <row r="1359" spans="1:2" x14ac:dyDescent="0.25">
      <c r="A1359" t="s">
        <v>2425</v>
      </c>
      <c r="B1359" t="s">
        <v>2426</v>
      </c>
    </row>
    <row r="1360" spans="1:2" x14ac:dyDescent="0.25">
      <c r="A1360" t="s">
        <v>1315</v>
      </c>
      <c r="B1360" t="s">
        <v>2427</v>
      </c>
    </row>
    <row r="1361" spans="1:2" x14ac:dyDescent="0.25">
      <c r="A1361" t="s">
        <v>2428</v>
      </c>
      <c r="B1361" t="s">
        <v>2429</v>
      </c>
    </row>
    <row r="1362" spans="1:2" x14ac:dyDescent="0.25">
      <c r="A1362" t="s">
        <v>2430</v>
      </c>
      <c r="B1362" t="s">
        <v>2431</v>
      </c>
    </row>
    <row r="1363" spans="1:2" x14ac:dyDescent="0.25">
      <c r="A1363" t="s">
        <v>2432</v>
      </c>
      <c r="B1363" t="s">
        <v>2433</v>
      </c>
    </row>
    <row r="1364" spans="1:2" x14ac:dyDescent="0.25">
      <c r="A1364" t="s">
        <v>2434</v>
      </c>
      <c r="B1364" t="s">
        <v>2435</v>
      </c>
    </row>
    <row r="1365" spans="1:2" x14ac:dyDescent="0.25">
      <c r="A1365" t="s">
        <v>2436</v>
      </c>
      <c r="B1365" t="s">
        <v>2437</v>
      </c>
    </row>
    <row r="1366" spans="1:2" x14ac:dyDescent="0.25">
      <c r="A1366" t="s">
        <v>2438</v>
      </c>
      <c r="B1366" t="s">
        <v>2439</v>
      </c>
    </row>
    <row r="1367" spans="1:2" x14ac:dyDescent="0.25">
      <c r="A1367" t="s">
        <v>2440</v>
      </c>
      <c r="B1367" t="s">
        <v>2441</v>
      </c>
    </row>
    <row r="1368" spans="1:2" x14ac:dyDescent="0.25">
      <c r="A1368" t="s">
        <v>197</v>
      </c>
      <c r="B1368" t="s">
        <v>2442</v>
      </c>
    </row>
    <row r="1369" spans="1:2" x14ac:dyDescent="0.25">
      <c r="A1369" t="s">
        <v>2443</v>
      </c>
      <c r="B1369" t="s">
        <v>2444</v>
      </c>
    </row>
    <row r="1370" spans="1:2" x14ac:dyDescent="0.25">
      <c r="A1370" t="s">
        <v>2445</v>
      </c>
      <c r="B1370" t="s">
        <v>2446</v>
      </c>
    </row>
    <row r="1371" spans="1:2" x14ac:dyDescent="0.25">
      <c r="A1371" t="s">
        <v>2447</v>
      </c>
      <c r="B1371" t="s">
        <v>2448</v>
      </c>
    </row>
    <row r="1372" spans="1:2" x14ac:dyDescent="0.25">
      <c r="A1372" t="s">
        <v>2449</v>
      </c>
      <c r="B1372" t="s">
        <v>2450</v>
      </c>
    </row>
    <row r="1373" spans="1:2" x14ac:dyDescent="0.25">
      <c r="A1373" t="s">
        <v>2451</v>
      </c>
      <c r="B1373" t="s">
        <v>2452</v>
      </c>
    </row>
    <row r="1374" spans="1:2" x14ac:dyDescent="0.25">
      <c r="A1374" t="s">
        <v>2453</v>
      </c>
      <c r="B1374" t="s">
        <v>2454</v>
      </c>
    </row>
    <row r="1375" spans="1:2" x14ac:dyDescent="0.25">
      <c r="A1375" t="s">
        <v>2455</v>
      </c>
      <c r="B1375" t="s">
        <v>2456</v>
      </c>
    </row>
    <row r="1376" spans="1:2" x14ac:dyDescent="0.25">
      <c r="A1376" t="s">
        <v>2457</v>
      </c>
      <c r="B1376" t="s">
        <v>2458</v>
      </c>
    </row>
    <row r="1377" spans="1:2" x14ac:dyDescent="0.25">
      <c r="A1377" t="s">
        <v>2459</v>
      </c>
      <c r="B1377" t="s">
        <v>2460</v>
      </c>
    </row>
    <row r="1378" spans="1:2" x14ac:dyDescent="0.25">
      <c r="A1378" t="s">
        <v>2461</v>
      </c>
      <c r="B1378" t="s">
        <v>2462</v>
      </c>
    </row>
    <row r="1379" spans="1:2" x14ac:dyDescent="0.25">
      <c r="A1379" t="s">
        <v>2463</v>
      </c>
      <c r="B1379" t="s">
        <v>2464</v>
      </c>
    </row>
    <row r="1380" spans="1:2" x14ac:dyDescent="0.25">
      <c r="A1380" t="s">
        <v>2465</v>
      </c>
      <c r="B1380" t="s">
        <v>2466</v>
      </c>
    </row>
    <row r="1381" spans="1:2" x14ac:dyDescent="0.25">
      <c r="A1381" t="s">
        <v>2467</v>
      </c>
      <c r="B1381" t="s">
        <v>2468</v>
      </c>
    </row>
    <row r="1382" spans="1:2" x14ac:dyDescent="0.25">
      <c r="A1382" t="s">
        <v>2469</v>
      </c>
      <c r="B1382" t="s">
        <v>2470</v>
      </c>
    </row>
    <row r="1383" spans="1:2" x14ac:dyDescent="0.25">
      <c r="A1383" t="s">
        <v>2471</v>
      </c>
      <c r="B1383" t="s">
        <v>2472</v>
      </c>
    </row>
    <row r="1384" spans="1:2" x14ac:dyDescent="0.25">
      <c r="A1384" t="s">
        <v>2473</v>
      </c>
      <c r="B1384" t="s">
        <v>2474</v>
      </c>
    </row>
    <row r="1385" spans="1:2" x14ac:dyDescent="0.25">
      <c r="A1385" t="s">
        <v>2475</v>
      </c>
      <c r="B1385" t="s">
        <v>2476</v>
      </c>
    </row>
    <row r="1386" spans="1:2" x14ac:dyDescent="0.25">
      <c r="A1386" t="s">
        <v>2477</v>
      </c>
      <c r="B1386" t="s">
        <v>2478</v>
      </c>
    </row>
    <row r="1387" spans="1:2" x14ac:dyDescent="0.25">
      <c r="A1387" t="s">
        <v>2479</v>
      </c>
      <c r="B1387" t="s">
        <v>2480</v>
      </c>
    </row>
    <row r="1388" spans="1:2" x14ac:dyDescent="0.25">
      <c r="A1388" t="s">
        <v>2481</v>
      </c>
      <c r="B1388" t="s">
        <v>2482</v>
      </c>
    </row>
    <row r="1389" spans="1:2" x14ac:dyDescent="0.25">
      <c r="A1389" t="s">
        <v>2483</v>
      </c>
      <c r="B1389" t="s">
        <v>2484</v>
      </c>
    </row>
    <row r="1390" spans="1:2" x14ac:dyDescent="0.25">
      <c r="A1390" t="s">
        <v>2485</v>
      </c>
      <c r="B1390" t="s">
        <v>2486</v>
      </c>
    </row>
    <row r="1391" spans="1:2" x14ac:dyDescent="0.25">
      <c r="A1391" t="s">
        <v>2487</v>
      </c>
      <c r="B1391" t="s">
        <v>2488</v>
      </c>
    </row>
    <row r="1392" spans="1:2" x14ac:dyDescent="0.25">
      <c r="A1392" t="s">
        <v>2489</v>
      </c>
      <c r="B1392" t="s">
        <v>2490</v>
      </c>
    </row>
    <row r="1393" spans="1:2" x14ac:dyDescent="0.25">
      <c r="A1393" t="s">
        <v>2491</v>
      </c>
      <c r="B1393" t="s">
        <v>2492</v>
      </c>
    </row>
    <row r="1394" spans="1:2" x14ac:dyDescent="0.25">
      <c r="A1394" t="s">
        <v>2493</v>
      </c>
      <c r="B1394" t="s">
        <v>2494</v>
      </c>
    </row>
    <row r="1395" spans="1:2" x14ac:dyDescent="0.25">
      <c r="A1395" t="s">
        <v>2495</v>
      </c>
      <c r="B1395" t="s">
        <v>2496</v>
      </c>
    </row>
    <row r="1396" spans="1:2" x14ac:dyDescent="0.25">
      <c r="A1396" t="s">
        <v>2497</v>
      </c>
      <c r="B1396" t="s">
        <v>2498</v>
      </c>
    </row>
    <row r="1397" spans="1:2" x14ac:dyDescent="0.25">
      <c r="A1397" t="s">
        <v>2499</v>
      </c>
      <c r="B1397" t="s">
        <v>2500</v>
      </c>
    </row>
    <row r="1398" spans="1:2" x14ac:dyDescent="0.25">
      <c r="A1398" t="s">
        <v>2501</v>
      </c>
      <c r="B1398" t="s">
        <v>2502</v>
      </c>
    </row>
    <row r="1399" spans="1:2" x14ac:dyDescent="0.25">
      <c r="A1399" t="s">
        <v>1475</v>
      </c>
      <c r="B1399" t="s">
        <v>2503</v>
      </c>
    </row>
    <row r="1400" spans="1:2" x14ac:dyDescent="0.25">
      <c r="A1400" t="s">
        <v>2504</v>
      </c>
      <c r="B1400" t="s">
        <v>2505</v>
      </c>
    </row>
    <row r="1401" spans="1:2" x14ac:dyDescent="0.25">
      <c r="A1401" t="s">
        <v>2506</v>
      </c>
      <c r="B1401" t="s">
        <v>2507</v>
      </c>
    </row>
    <row r="1402" spans="1:2" x14ac:dyDescent="0.25">
      <c r="A1402" t="s">
        <v>2508</v>
      </c>
      <c r="B1402" t="s">
        <v>2509</v>
      </c>
    </row>
    <row r="1403" spans="1:2" x14ac:dyDescent="0.25">
      <c r="A1403" t="s">
        <v>1352</v>
      </c>
      <c r="B1403" t="s">
        <v>2510</v>
      </c>
    </row>
    <row r="1404" spans="1:2" x14ac:dyDescent="0.25">
      <c r="A1404" t="s">
        <v>1468</v>
      </c>
      <c r="B1404" t="s">
        <v>2511</v>
      </c>
    </row>
    <row r="1405" spans="1:2" x14ac:dyDescent="0.25">
      <c r="A1405" t="s">
        <v>2512</v>
      </c>
      <c r="B1405" t="s">
        <v>2513</v>
      </c>
    </row>
    <row r="1406" spans="1:2" x14ac:dyDescent="0.25">
      <c r="A1406" t="s">
        <v>1477</v>
      </c>
      <c r="B1406" t="s">
        <v>2514</v>
      </c>
    </row>
    <row r="1407" spans="1:2" x14ac:dyDescent="0.25">
      <c r="A1407" t="s">
        <v>2515</v>
      </c>
      <c r="B1407" t="s">
        <v>2516</v>
      </c>
    </row>
    <row r="1408" spans="1:2" x14ac:dyDescent="0.25">
      <c r="A1408" t="s">
        <v>2517</v>
      </c>
      <c r="B1408" t="s">
        <v>2518</v>
      </c>
    </row>
    <row r="1409" spans="1:2" x14ac:dyDescent="0.25">
      <c r="A1409" t="s">
        <v>2519</v>
      </c>
      <c r="B1409" t="s">
        <v>2520</v>
      </c>
    </row>
    <row r="1410" spans="1:2" x14ac:dyDescent="0.25">
      <c r="A1410" t="s">
        <v>2521</v>
      </c>
      <c r="B1410" t="s">
        <v>2522</v>
      </c>
    </row>
    <row r="1411" spans="1:2" x14ac:dyDescent="0.25">
      <c r="A1411" t="s">
        <v>2523</v>
      </c>
      <c r="B1411" t="s">
        <v>2524</v>
      </c>
    </row>
    <row r="1412" spans="1:2" x14ac:dyDescent="0.25">
      <c r="A1412" t="s">
        <v>2525</v>
      </c>
      <c r="B1412" t="s">
        <v>2526</v>
      </c>
    </row>
    <row r="1413" spans="1:2" x14ac:dyDescent="0.25">
      <c r="A1413" t="s">
        <v>2527</v>
      </c>
      <c r="B1413" t="s">
        <v>2528</v>
      </c>
    </row>
    <row r="1414" spans="1:2" x14ac:dyDescent="0.25">
      <c r="A1414" t="s">
        <v>2529</v>
      </c>
      <c r="B1414" t="s">
        <v>2530</v>
      </c>
    </row>
    <row r="1415" spans="1:2" x14ac:dyDescent="0.25">
      <c r="A1415" t="s">
        <v>1500</v>
      </c>
      <c r="B1415" t="s">
        <v>2531</v>
      </c>
    </row>
    <row r="1416" spans="1:2" x14ac:dyDescent="0.25">
      <c r="A1416" t="s">
        <v>2532</v>
      </c>
      <c r="B1416" t="s">
        <v>2533</v>
      </c>
    </row>
    <row r="1417" spans="1:2" x14ac:dyDescent="0.25">
      <c r="A1417" t="s">
        <v>2534</v>
      </c>
      <c r="B1417" t="s">
        <v>2535</v>
      </c>
    </row>
    <row r="1418" spans="1:2" x14ac:dyDescent="0.25">
      <c r="A1418" t="s">
        <v>2536</v>
      </c>
      <c r="B1418" t="s">
        <v>2537</v>
      </c>
    </row>
    <row r="1419" spans="1:2" x14ac:dyDescent="0.25">
      <c r="A1419" t="s">
        <v>2538</v>
      </c>
      <c r="B1419" t="s">
        <v>2539</v>
      </c>
    </row>
    <row r="1420" spans="1:2" x14ac:dyDescent="0.25">
      <c r="A1420" t="s">
        <v>2540</v>
      </c>
      <c r="B1420" t="s">
        <v>2541</v>
      </c>
    </row>
    <row r="1421" spans="1:2" x14ac:dyDescent="0.25">
      <c r="A1421" t="s">
        <v>2542</v>
      </c>
      <c r="B1421" t="s">
        <v>2543</v>
      </c>
    </row>
    <row r="1422" spans="1:2" x14ac:dyDescent="0.25">
      <c r="A1422" t="s">
        <v>2544</v>
      </c>
      <c r="B1422" t="s">
        <v>2545</v>
      </c>
    </row>
    <row r="1423" spans="1:2" x14ac:dyDescent="0.25">
      <c r="A1423" t="s">
        <v>2546</v>
      </c>
      <c r="B1423" t="s">
        <v>2547</v>
      </c>
    </row>
    <row r="1424" spans="1:2" x14ac:dyDescent="0.25">
      <c r="A1424" t="s">
        <v>2548</v>
      </c>
      <c r="B1424" t="s">
        <v>2549</v>
      </c>
    </row>
    <row r="1425" spans="1:2" x14ac:dyDescent="0.25">
      <c r="A1425" t="s">
        <v>2550</v>
      </c>
      <c r="B1425" t="s">
        <v>2551</v>
      </c>
    </row>
    <row r="1426" spans="1:2" x14ac:dyDescent="0.25">
      <c r="A1426" t="s">
        <v>2552</v>
      </c>
      <c r="B1426" t="s">
        <v>2553</v>
      </c>
    </row>
    <row r="1427" spans="1:2" x14ac:dyDescent="0.25">
      <c r="A1427" t="s">
        <v>2554</v>
      </c>
      <c r="B1427" t="s">
        <v>2555</v>
      </c>
    </row>
    <row r="1428" spans="1:2" x14ac:dyDescent="0.25">
      <c r="A1428" t="s">
        <v>2556</v>
      </c>
      <c r="B1428" t="s">
        <v>2557</v>
      </c>
    </row>
    <row r="1429" spans="1:2" x14ac:dyDescent="0.25">
      <c r="A1429" t="s">
        <v>2558</v>
      </c>
      <c r="B1429" t="s">
        <v>2559</v>
      </c>
    </row>
    <row r="1430" spans="1:2" x14ac:dyDescent="0.25">
      <c r="A1430" t="s">
        <v>2560</v>
      </c>
      <c r="B1430" t="s">
        <v>2561</v>
      </c>
    </row>
    <row r="1431" spans="1:2" x14ac:dyDescent="0.25">
      <c r="A1431" t="s">
        <v>2562</v>
      </c>
      <c r="B1431" t="s">
        <v>2563</v>
      </c>
    </row>
    <row r="1432" spans="1:2" x14ac:dyDescent="0.25">
      <c r="A1432" t="s">
        <v>2564</v>
      </c>
      <c r="B1432" t="s">
        <v>2565</v>
      </c>
    </row>
    <row r="1433" spans="1:2" x14ac:dyDescent="0.25">
      <c r="A1433" t="s">
        <v>2566</v>
      </c>
      <c r="B1433" t="s">
        <v>2567</v>
      </c>
    </row>
    <row r="1434" spans="1:2" x14ac:dyDescent="0.25">
      <c r="A1434" t="s">
        <v>2568</v>
      </c>
      <c r="B1434" t="s">
        <v>2569</v>
      </c>
    </row>
    <row r="1435" spans="1:2" x14ac:dyDescent="0.25">
      <c r="A1435" t="s">
        <v>2570</v>
      </c>
      <c r="B1435" t="s">
        <v>2571</v>
      </c>
    </row>
    <row r="1436" spans="1:2" x14ac:dyDescent="0.25">
      <c r="A1436" t="s">
        <v>777</v>
      </c>
      <c r="B1436" t="s">
        <v>2572</v>
      </c>
    </row>
    <row r="1437" spans="1:2" x14ac:dyDescent="0.25">
      <c r="A1437" t="s">
        <v>2573</v>
      </c>
      <c r="B1437" t="s">
        <v>2574</v>
      </c>
    </row>
    <row r="1438" spans="1:2" x14ac:dyDescent="0.25">
      <c r="A1438" t="s">
        <v>2575</v>
      </c>
      <c r="B1438" t="s">
        <v>2576</v>
      </c>
    </row>
    <row r="1439" spans="1:2" x14ac:dyDescent="0.25">
      <c r="A1439" t="s">
        <v>2577</v>
      </c>
      <c r="B1439" t="s">
        <v>2578</v>
      </c>
    </row>
    <row r="1440" spans="1:2" x14ac:dyDescent="0.25">
      <c r="A1440" t="s">
        <v>2579</v>
      </c>
      <c r="B1440" t="s">
        <v>2580</v>
      </c>
    </row>
    <row r="1441" spans="1:2" x14ac:dyDescent="0.25">
      <c r="A1441" t="s">
        <v>2581</v>
      </c>
      <c r="B1441" t="s">
        <v>2582</v>
      </c>
    </row>
    <row r="1442" spans="1:2" x14ac:dyDescent="0.25">
      <c r="A1442" t="s">
        <v>2583</v>
      </c>
      <c r="B1442" t="s">
        <v>2584</v>
      </c>
    </row>
    <row r="1443" spans="1:2" x14ac:dyDescent="0.25">
      <c r="A1443" t="s">
        <v>2585</v>
      </c>
      <c r="B1443" t="s">
        <v>2586</v>
      </c>
    </row>
    <row r="1444" spans="1:2" x14ac:dyDescent="0.25">
      <c r="A1444" t="s">
        <v>2587</v>
      </c>
      <c r="B1444" t="s">
        <v>2588</v>
      </c>
    </row>
    <row r="1445" spans="1:2" x14ac:dyDescent="0.25">
      <c r="A1445" t="s">
        <v>2589</v>
      </c>
      <c r="B1445" t="s">
        <v>2590</v>
      </c>
    </row>
    <row r="1446" spans="1:2" x14ac:dyDescent="0.25">
      <c r="A1446" t="s">
        <v>2591</v>
      </c>
      <c r="B1446" t="s">
        <v>2592</v>
      </c>
    </row>
    <row r="1447" spans="1:2" x14ac:dyDescent="0.25">
      <c r="A1447" t="s">
        <v>2593</v>
      </c>
      <c r="B1447" t="s">
        <v>2594</v>
      </c>
    </row>
    <row r="1448" spans="1:2" x14ac:dyDescent="0.25">
      <c r="A1448" t="s">
        <v>2595</v>
      </c>
      <c r="B1448" t="s">
        <v>2596</v>
      </c>
    </row>
    <row r="1449" spans="1:2" x14ac:dyDescent="0.25">
      <c r="A1449" t="s">
        <v>2597</v>
      </c>
      <c r="B1449" t="s">
        <v>2598</v>
      </c>
    </row>
    <row r="1450" spans="1:2" x14ac:dyDescent="0.25">
      <c r="A1450" t="s">
        <v>2599</v>
      </c>
      <c r="B1450" t="s">
        <v>2600</v>
      </c>
    </row>
    <row r="1451" spans="1:2" x14ac:dyDescent="0.25">
      <c r="A1451" t="s">
        <v>2601</v>
      </c>
      <c r="B1451" t="s">
        <v>2602</v>
      </c>
    </row>
    <row r="1452" spans="1:2" x14ac:dyDescent="0.25">
      <c r="A1452" t="s">
        <v>40</v>
      </c>
      <c r="B1452" t="s">
        <v>2603</v>
      </c>
    </row>
    <row r="1453" spans="1:2" x14ac:dyDescent="0.25">
      <c r="A1453" t="s">
        <v>2604</v>
      </c>
      <c r="B1453" t="s">
        <v>2605</v>
      </c>
    </row>
    <row r="1454" spans="1:2" x14ac:dyDescent="0.25">
      <c r="A1454" t="s">
        <v>2606</v>
      </c>
      <c r="B1454" t="s">
        <v>2607</v>
      </c>
    </row>
    <row r="1455" spans="1:2" x14ac:dyDescent="0.25">
      <c r="A1455" t="s">
        <v>2608</v>
      </c>
      <c r="B1455" t="s">
        <v>2609</v>
      </c>
    </row>
    <row r="1456" spans="1:2" x14ac:dyDescent="0.25">
      <c r="A1456" t="s">
        <v>2610</v>
      </c>
      <c r="B1456" t="s">
        <v>2611</v>
      </c>
    </row>
    <row r="1457" spans="1:2" x14ac:dyDescent="0.25">
      <c r="A1457" t="s">
        <v>2612</v>
      </c>
      <c r="B1457" t="s">
        <v>2613</v>
      </c>
    </row>
    <row r="1458" spans="1:2" x14ac:dyDescent="0.25">
      <c r="A1458" t="s">
        <v>2614</v>
      </c>
      <c r="B1458" t="s">
        <v>2615</v>
      </c>
    </row>
    <row r="1459" spans="1:2" x14ac:dyDescent="0.25">
      <c r="A1459" t="s">
        <v>2616</v>
      </c>
      <c r="B1459" t="s">
        <v>2617</v>
      </c>
    </row>
    <row r="1460" spans="1:2" x14ac:dyDescent="0.25">
      <c r="A1460" t="s">
        <v>2618</v>
      </c>
      <c r="B1460" t="s">
        <v>2619</v>
      </c>
    </row>
    <row r="1461" spans="1:2" x14ac:dyDescent="0.25">
      <c r="A1461" t="s">
        <v>2620</v>
      </c>
      <c r="B1461" t="s">
        <v>2621</v>
      </c>
    </row>
    <row r="1462" spans="1:2" x14ac:dyDescent="0.25">
      <c r="A1462" t="s">
        <v>2622</v>
      </c>
      <c r="B1462" t="s">
        <v>2623</v>
      </c>
    </row>
    <row r="1463" spans="1:2" x14ac:dyDescent="0.25">
      <c r="A1463" t="s">
        <v>2624</v>
      </c>
      <c r="B1463" t="s">
        <v>2625</v>
      </c>
    </row>
    <row r="1464" spans="1:2" x14ac:dyDescent="0.25">
      <c r="A1464" t="s">
        <v>2626</v>
      </c>
      <c r="B1464" t="s">
        <v>2627</v>
      </c>
    </row>
    <row r="1465" spans="1:2" x14ac:dyDescent="0.25">
      <c r="A1465" t="s">
        <v>2628</v>
      </c>
      <c r="B1465" t="s">
        <v>2629</v>
      </c>
    </row>
    <row r="1466" spans="1:2" x14ac:dyDescent="0.25">
      <c r="A1466" t="s">
        <v>2630</v>
      </c>
      <c r="B1466" t="s">
        <v>2631</v>
      </c>
    </row>
    <row r="1467" spans="1:2" x14ac:dyDescent="0.25">
      <c r="A1467" t="s">
        <v>2632</v>
      </c>
      <c r="B1467" t="s">
        <v>2633</v>
      </c>
    </row>
    <row r="1468" spans="1:2" x14ac:dyDescent="0.25">
      <c r="A1468" t="s">
        <v>2634</v>
      </c>
      <c r="B1468" t="s">
        <v>2635</v>
      </c>
    </row>
    <row r="1469" spans="1:2" x14ac:dyDescent="0.25">
      <c r="A1469" t="s">
        <v>1106</v>
      </c>
      <c r="B1469" t="s">
        <v>2636</v>
      </c>
    </row>
    <row r="1470" spans="1:2" x14ac:dyDescent="0.25">
      <c r="A1470" t="s">
        <v>2637</v>
      </c>
      <c r="B1470" t="s">
        <v>2638</v>
      </c>
    </row>
    <row r="1471" spans="1:2" x14ac:dyDescent="0.25">
      <c r="A1471" t="s">
        <v>2639</v>
      </c>
      <c r="B1471" t="s">
        <v>2640</v>
      </c>
    </row>
    <row r="1472" spans="1:2" x14ac:dyDescent="0.25">
      <c r="A1472" t="s">
        <v>2641</v>
      </c>
      <c r="B1472" t="s">
        <v>2642</v>
      </c>
    </row>
    <row r="1473" spans="1:2" x14ac:dyDescent="0.25">
      <c r="A1473" t="s">
        <v>2643</v>
      </c>
      <c r="B1473" t="s">
        <v>2644</v>
      </c>
    </row>
    <row r="1474" spans="1:2" x14ac:dyDescent="0.25">
      <c r="A1474" t="s">
        <v>2645</v>
      </c>
      <c r="B1474" t="s">
        <v>2646</v>
      </c>
    </row>
    <row r="1475" spans="1:2" x14ac:dyDescent="0.25">
      <c r="A1475" t="s">
        <v>2647</v>
      </c>
      <c r="B1475" t="s">
        <v>2648</v>
      </c>
    </row>
    <row r="1476" spans="1:2" x14ac:dyDescent="0.25">
      <c r="A1476" t="s">
        <v>2649</v>
      </c>
      <c r="B1476" t="s">
        <v>2650</v>
      </c>
    </row>
    <row r="1477" spans="1:2" x14ac:dyDescent="0.25">
      <c r="A1477" t="s">
        <v>2651</v>
      </c>
      <c r="B1477" t="s">
        <v>2652</v>
      </c>
    </row>
    <row r="1478" spans="1:2" x14ac:dyDescent="0.25">
      <c r="A1478" t="s">
        <v>2653</v>
      </c>
      <c r="B1478" t="s">
        <v>2654</v>
      </c>
    </row>
    <row r="1479" spans="1:2" x14ac:dyDescent="0.25">
      <c r="A1479" t="s">
        <v>636</v>
      </c>
      <c r="B1479" t="s">
        <v>2655</v>
      </c>
    </row>
    <row r="1480" spans="1:2" x14ac:dyDescent="0.25">
      <c r="A1480" t="s">
        <v>2656</v>
      </c>
      <c r="B1480" t="s">
        <v>2657</v>
      </c>
    </row>
    <row r="1481" spans="1:2" x14ac:dyDescent="0.25">
      <c r="A1481" t="s">
        <v>2658</v>
      </c>
      <c r="B1481" t="s">
        <v>2659</v>
      </c>
    </row>
    <row r="1482" spans="1:2" x14ac:dyDescent="0.25">
      <c r="A1482" t="s">
        <v>2660</v>
      </c>
      <c r="B1482" t="s">
        <v>2661</v>
      </c>
    </row>
    <row r="1483" spans="1:2" x14ac:dyDescent="0.25">
      <c r="A1483" t="s">
        <v>2662</v>
      </c>
      <c r="B1483" t="s">
        <v>2663</v>
      </c>
    </row>
    <row r="1484" spans="1:2" x14ac:dyDescent="0.25">
      <c r="A1484" t="s">
        <v>2664</v>
      </c>
      <c r="B1484" t="s">
        <v>2665</v>
      </c>
    </row>
    <row r="1485" spans="1:2" x14ac:dyDescent="0.25">
      <c r="A1485" t="s">
        <v>2666</v>
      </c>
      <c r="B1485" t="s">
        <v>2667</v>
      </c>
    </row>
    <row r="1486" spans="1:2" x14ac:dyDescent="0.25">
      <c r="A1486" t="s">
        <v>2668</v>
      </c>
      <c r="B1486" t="s">
        <v>2669</v>
      </c>
    </row>
    <row r="1487" spans="1:2" x14ac:dyDescent="0.25">
      <c r="A1487" t="s">
        <v>2670</v>
      </c>
      <c r="B1487" t="s">
        <v>2671</v>
      </c>
    </row>
    <row r="1488" spans="1:2" x14ac:dyDescent="0.25">
      <c r="A1488" t="s">
        <v>2672</v>
      </c>
      <c r="B1488" t="s">
        <v>2673</v>
      </c>
    </row>
    <row r="1489" spans="1:2" x14ac:dyDescent="0.25">
      <c r="A1489" t="s">
        <v>30</v>
      </c>
      <c r="B1489" t="s">
        <v>2674</v>
      </c>
    </row>
    <row r="1490" spans="1:2" x14ac:dyDescent="0.25">
      <c r="A1490" t="s">
        <v>2675</v>
      </c>
      <c r="B1490" t="s">
        <v>2676</v>
      </c>
    </row>
    <row r="1491" spans="1:2" x14ac:dyDescent="0.25">
      <c r="A1491" t="s">
        <v>2677</v>
      </c>
      <c r="B1491" t="s">
        <v>2678</v>
      </c>
    </row>
    <row r="1492" spans="1:2" x14ac:dyDescent="0.25">
      <c r="A1492" t="s">
        <v>2679</v>
      </c>
      <c r="B1492" t="s">
        <v>2680</v>
      </c>
    </row>
    <row r="1493" spans="1:2" x14ac:dyDescent="0.25">
      <c r="A1493" t="s">
        <v>2681</v>
      </c>
      <c r="B1493" t="s">
        <v>2682</v>
      </c>
    </row>
    <row r="1494" spans="1:2" x14ac:dyDescent="0.25">
      <c r="A1494" t="s">
        <v>2683</v>
      </c>
      <c r="B1494" t="s">
        <v>2684</v>
      </c>
    </row>
    <row r="1495" spans="1:2" x14ac:dyDescent="0.25">
      <c r="A1495" t="s">
        <v>2685</v>
      </c>
      <c r="B1495" t="s">
        <v>2686</v>
      </c>
    </row>
    <row r="1496" spans="1:2" x14ac:dyDescent="0.25">
      <c r="A1496" t="s">
        <v>2687</v>
      </c>
      <c r="B1496" t="s">
        <v>2688</v>
      </c>
    </row>
    <row r="1497" spans="1:2" x14ac:dyDescent="0.25">
      <c r="A1497" t="s">
        <v>2689</v>
      </c>
      <c r="B1497" t="s">
        <v>2690</v>
      </c>
    </row>
    <row r="1498" spans="1:2" x14ac:dyDescent="0.25">
      <c r="A1498" t="s">
        <v>2691</v>
      </c>
      <c r="B1498" t="s">
        <v>2692</v>
      </c>
    </row>
    <row r="1499" spans="1:2" x14ac:dyDescent="0.25">
      <c r="A1499" t="s">
        <v>2693</v>
      </c>
      <c r="B1499" t="s">
        <v>2694</v>
      </c>
    </row>
    <row r="1500" spans="1:2" x14ac:dyDescent="0.25">
      <c r="A1500" t="s">
        <v>2695</v>
      </c>
      <c r="B1500" t="s">
        <v>2696</v>
      </c>
    </row>
    <row r="1501" spans="1:2" x14ac:dyDescent="0.25">
      <c r="A1501" t="s">
        <v>2697</v>
      </c>
      <c r="B1501" t="s">
        <v>2698</v>
      </c>
    </row>
    <row r="1502" spans="1:2" x14ac:dyDescent="0.25">
      <c r="A1502" t="s">
        <v>2699</v>
      </c>
      <c r="B1502" t="s">
        <v>1430</v>
      </c>
    </row>
    <row r="1503" spans="1:2" x14ac:dyDescent="0.25">
      <c r="A1503" t="s">
        <v>1544</v>
      </c>
      <c r="B1503" t="s">
        <v>2700</v>
      </c>
    </row>
    <row r="1504" spans="1:2" x14ac:dyDescent="0.25">
      <c r="A1504" t="s">
        <v>2701</v>
      </c>
      <c r="B1504" t="s">
        <v>2702</v>
      </c>
    </row>
    <row r="1505" spans="1:2" x14ac:dyDescent="0.25">
      <c r="A1505" t="s">
        <v>2703</v>
      </c>
      <c r="B1505" t="s">
        <v>2704</v>
      </c>
    </row>
    <row r="1506" spans="1:2" x14ac:dyDescent="0.25">
      <c r="A1506" t="s">
        <v>2705</v>
      </c>
      <c r="B1506" t="s">
        <v>2706</v>
      </c>
    </row>
    <row r="1507" spans="1:2" x14ac:dyDescent="0.25">
      <c r="A1507" t="s">
        <v>2707</v>
      </c>
      <c r="B1507" t="s">
        <v>2708</v>
      </c>
    </row>
    <row r="1508" spans="1:2" x14ac:dyDescent="0.25">
      <c r="A1508" t="s">
        <v>2709</v>
      </c>
      <c r="B1508" t="s">
        <v>2710</v>
      </c>
    </row>
    <row r="1509" spans="1:2" x14ac:dyDescent="0.25">
      <c r="A1509" t="s">
        <v>2711</v>
      </c>
      <c r="B1509" t="s">
        <v>2712</v>
      </c>
    </row>
    <row r="1510" spans="1:2" x14ac:dyDescent="0.25">
      <c r="A1510" t="s">
        <v>2713</v>
      </c>
      <c r="B1510" t="s">
        <v>2714</v>
      </c>
    </row>
    <row r="1511" spans="1:2" x14ac:dyDescent="0.25">
      <c r="A1511" t="s">
        <v>2715</v>
      </c>
      <c r="B1511" t="s">
        <v>2716</v>
      </c>
    </row>
    <row r="1512" spans="1:2" x14ac:dyDescent="0.25">
      <c r="A1512" t="s">
        <v>2717</v>
      </c>
      <c r="B1512" t="s">
        <v>2718</v>
      </c>
    </row>
    <row r="1513" spans="1:2" x14ac:dyDescent="0.25">
      <c r="A1513" t="s">
        <v>2719</v>
      </c>
      <c r="B1513" t="s">
        <v>2720</v>
      </c>
    </row>
    <row r="1514" spans="1:2" x14ac:dyDescent="0.25">
      <c r="A1514" t="s">
        <v>2721</v>
      </c>
      <c r="B1514" t="s">
        <v>2722</v>
      </c>
    </row>
    <row r="1515" spans="1:2" x14ac:dyDescent="0.25">
      <c r="A1515" t="s">
        <v>2723</v>
      </c>
      <c r="B1515" t="s">
        <v>2724</v>
      </c>
    </row>
    <row r="1516" spans="1:2" x14ac:dyDescent="0.25">
      <c r="A1516" t="s">
        <v>2725</v>
      </c>
      <c r="B1516" t="s">
        <v>2726</v>
      </c>
    </row>
    <row r="1517" spans="1:2" x14ac:dyDescent="0.25">
      <c r="A1517" t="s">
        <v>2727</v>
      </c>
      <c r="B1517" t="s">
        <v>2728</v>
      </c>
    </row>
    <row r="1518" spans="1:2" x14ac:dyDescent="0.25">
      <c r="A1518" t="s">
        <v>2729</v>
      </c>
      <c r="B1518" t="s">
        <v>2730</v>
      </c>
    </row>
    <row r="1519" spans="1:2" x14ac:dyDescent="0.25">
      <c r="A1519" t="s">
        <v>2731</v>
      </c>
      <c r="B1519" t="s">
        <v>2732</v>
      </c>
    </row>
    <row r="1520" spans="1:2" x14ac:dyDescent="0.25">
      <c r="A1520" t="s">
        <v>2733</v>
      </c>
      <c r="B1520" t="s">
        <v>2734</v>
      </c>
    </row>
    <row r="1521" spans="1:2" x14ac:dyDescent="0.25">
      <c r="A1521" t="s">
        <v>2735</v>
      </c>
      <c r="B1521" t="s">
        <v>2736</v>
      </c>
    </row>
    <row r="1522" spans="1:2" x14ac:dyDescent="0.25">
      <c r="A1522" t="s">
        <v>1441</v>
      </c>
      <c r="B1522" t="s">
        <v>2737</v>
      </c>
    </row>
    <row r="1523" spans="1:2" x14ac:dyDescent="0.25">
      <c r="A1523" t="s">
        <v>2738</v>
      </c>
      <c r="B1523" t="s">
        <v>2739</v>
      </c>
    </row>
    <row r="1524" spans="1:2" x14ac:dyDescent="0.25">
      <c r="A1524" t="s">
        <v>2740</v>
      </c>
      <c r="B1524" t="s">
        <v>2741</v>
      </c>
    </row>
    <row r="1525" spans="1:2" x14ac:dyDescent="0.25">
      <c r="A1525" t="s">
        <v>2742</v>
      </c>
      <c r="B1525" t="s">
        <v>2743</v>
      </c>
    </row>
    <row r="1526" spans="1:2" x14ac:dyDescent="0.25">
      <c r="A1526" t="s">
        <v>2744</v>
      </c>
      <c r="B1526" t="s">
        <v>2745</v>
      </c>
    </row>
    <row r="1527" spans="1:2" x14ac:dyDescent="0.25">
      <c r="A1527" t="s">
        <v>2746</v>
      </c>
      <c r="B1527" t="s">
        <v>2747</v>
      </c>
    </row>
    <row r="1528" spans="1:2" x14ac:dyDescent="0.25">
      <c r="A1528" t="s">
        <v>2748</v>
      </c>
      <c r="B1528" t="s">
        <v>2749</v>
      </c>
    </row>
    <row r="1529" spans="1:2" x14ac:dyDescent="0.25">
      <c r="A1529" t="s">
        <v>2750</v>
      </c>
      <c r="B1529" t="s">
        <v>2751</v>
      </c>
    </row>
    <row r="1530" spans="1:2" x14ac:dyDescent="0.25">
      <c r="A1530" t="s">
        <v>2752</v>
      </c>
      <c r="B1530" t="s">
        <v>2753</v>
      </c>
    </row>
    <row r="1531" spans="1:2" x14ac:dyDescent="0.25">
      <c r="A1531" t="s">
        <v>2754</v>
      </c>
      <c r="B1531" t="s">
        <v>2755</v>
      </c>
    </row>
    <row r="1532" spans="1:2" x14ac:dyDescent="0.25">
      <c r="A1532" t="s">
        <v>2756</v>
      </c>
      <c r="B1532" t="s">
        <v>2757</v>
      </c>
    </row>
    <row r="1533" spans="1:2" x14ac:dyDescent="0.25">
      <c r="A1533" t="s">
        <v>2758</v>
      </c>
      <c r="B1533" t="s">
        <v>2759</v>
      </c>
    </row>
    <row r="1534" spans="1:2" x14ac:dyDescent="0.25">
      <c r="A1534" t="s">
        <v>2760</v>
      </c>
      <c r="B1534" t="s">
        <v>2761</v>
      </c>
    </row>
    <row r="1535" spans="1:2" x14ac:dyDescent="0.25">
      <c r="A1535" t="s">
        <v>2762</v>
      </c>
      <c r="B1535" t="s">
        <v>2763</v>
      </c>
    </row>
    <row r="1536" spans="1:2" x14ac:dyDescent="0.25">
      <c r="A1536" t="s">
        <v>2764</v>
      </c>
      <c r="B1536" t="s">
        <v>2765</v>
      </c>
    </row>
    <row r="1537" spans="1:2" x14ac:dyDescent="0.25">
      <c r="A1537" t="s">
        <v>2766</v>
      </c>
      <c r="B1537" t="s">
        <v>2767</v>
      </c>
    </row>
    <row r="1538" spans="1:2" x14ac:dyDescent="0.25">
      <c r="A1538" t="s">
        <v>832</v>
      </c>
      <c r="B1538" t="s">
        <v>2768</v>
      </c>
    </row>
    <row r="1539" spans="1:2" x14ac:dyDescent="0.25">
      <c r="A1539" t="s">
        <v>2769</v>
      </c>
      <c r="B1539" t="s">
        <v>2770</v>
      </c>
    </row>
    <row r="1540" spans="1:2" x14ac:dyDescent="0.25">
      <c r="A1540" t="s">
        <v>2771</v>
      </c>
      <c r="B1540" t="s">
        <v>2772</v>
      </c>
    </row>
    <row r="1541" spans="1:2" x14ac:dyDescent="0.25">
      <c r="A1541" t="s">
        <v>2773</v>
      </c>
      <c r="B1541" t="s">
        <v>2774</v>
      </c>
    </row>
    <row r="1542" spans="1:2" x14ac:dyDescent="0.25">
      <c r="A1542" t="s">
        <v>2775</v>
      </c>
      <c r="B1542" t="s">
        <v>2776</v>
      </c>
    </row>
    <row r="1543" spans="1:2" x14ac:dyDescent="0.25">
      <c r="A1543" t="s">
        <v>2777</v>
      </c>
      <c r="B1543" t="s">
        <v>2778</v>
      </c>
    </row>
    <row r="1544" spans="1:2" x14ac:dyDescent="0.25">
      <c r="A1544" t="s">
        <v>2779</v>
      </c>
      <c r="B1544" t="s">
        <v>2780</v>
      </c>
    </row>
    <row r="1545" spans="1:2" x14ac:dyDescent="0.25">
      <c r="A1545" t="s">
        <v>2781</v>
      </c>
      <c r="B1545" t="s">
        <v>2782</v>
      </c>
    </row>
    <row r="1546" spans="1:2" x14ac:dyDescent="0.25">
      <c r="A1546" t="s">
        <v>2783</v>
      </c>
      <c r="B1546" t="s">
        <v>2784</v>
      </c>
    </row>
    <row r="1547" spans="1:2" x14ac:dyDescent="0.25">
      <c r="A1547" t="s">
        <v>2785</v>
      </c>
      <c r="B1547" t="s">
        <v>2786</v>
      </c>
    </row>
    <row r="1548" spans="1:2" x14ac:dyDescent="0.25">
      <c r="A1548" t="s">
        <v>543</v>
      </c>
      <c r="B1548" t="s">
        <v>2787</v>
      </c>
    </row>
    <row r="1549" spans="1:2" x14ac:dyDescent="0.25">
      <c r="A1549" t="s">
        <v>2788</v>
      </c>
      <c r="B1549" t="s">
        <v>2789</v>
      </c>
    </row>
    <row r="1550" spans="1:2" x14ac:dyDescent="0.25">
      <c r="A1550" t="s">
        <v>2790</v>
      </c>
      <c r="B1550" t="s">
        <v>2791</v>
      </c>
    </row>
    <row r="1551" spans="1:2" x14ac:dyDescent="0.25">
      <c r="A1551" t="s">
        <v>2792</v>
      </c>
      <c r="B1551" t="s">
        <v>2793</v>
      </c>
    </row>
    <row r="1552" spans="1:2" x14ac:dyDescent="0.25">
      <c r="A1552" t="s">
        <v>2794</v>
      </c>
      <c r="B1552" t="s">
        <v>2795</v>
      </c>
    </row>
    <row r="1553" spans="1:2" x14ac:dyDescent="0.25">
      <c r="A1553" t="s">
        <v>2796</v>
      </c>
      <c r="B1553" t="s">
        <v>2797</v>
      </c>
    </row>
    <row r="1554" spans="1:2" x14ac:dyDescent="0.25">
      <c r="A1554" t="s">
        <v>2798</v>
      </c>
      <c r="B1554" t="s">
        <v>2799</v>
      </c>
    </row>
    <row r="1555" spans="1:2" x14ac:dyDescent="0.25">
      <c r="A1555" t="s">
        <v>2800</v>
      </c>
      <c r="B1555" t="s">
        <v>2801</v>
      </c>
    </row>
    <row r="1556" spans="1:2" x14ac:dyDescent="0.25">
      <c r="A1556" t="s">
        <v>2802</v>
      </c>
      <c r="B1556" t="s">
        <v>2803</v>
      </c>
    </row>
    <row r="1557" spans="1:2" x14ac:dyDescent="0.25">
      <c r="A1557" t="s">
        <v>2804</v>
      </c>
      <c r="B1557" t="s">
        <v>2805</v>
      </c>
    </row>
    <row r="1558" spans="1:2" x14ac:dyDescent="0.25">
      <c r="A1558" t="s">
        <v>2806</v>
      </c>
      <c r="B1558" t="s">
        <v>2807</v>
      </c>
    </row>
    <row r="1559" spans="1:2" x14ac:dyDescent="0.25">
      <c r="A1559" t="s">
        <v>2808</v>
      </c>
      <c r="B1559" t="s">
        <v>2809</v>
      </c>
    </row>
    <row r="1560" spans="1:2" x14ac:dyDescent="0.25">
      <c r="A1560" t="s">
        <v>2810</v>
      </c>
      <c r="B1560" t="s">
        <v>2811</v>
      </c>
    </row>
    <row r="1561" spans="1:2" x14ac:dyDescent="0.25">
      <c r="A1561" t="s">
        <v>2812</v>
      </c>
      <c r="B1561" t="s">
        <v>2813</v>
      </c>
    </row>
    <row r="1562" spans="1:2" x14ac:dyDescent="0.25">
      <c r="A1562" t="s">
        <v>2814</v>
      </c>
      <c r="B1562" t="s">
        <v>2815</v>
      </c>
    </row>
    <row r="1563" spans="1:2" x14ac:dyDescent="0.25">
      <c r="A1563" t="s">
        <v>2816</v>
      </c>
      <c r="B1563" t="s">
        <v>2817</v>
      </c>
    </row>
    <row r="1564" spans="1:2" x14ac:dyDescent="0.25">
      <c r="A1564" t="s">
        <v>2818</v>
      </c>
      <c r="B1564" t="s">
        <v>2819</v>
      </c>
    </row>
    <row r="1565" spans="1:2" x14ac:dyDescent="0.25">
      <c r="A1565" t="s">
        <v>2820</v>
      </c>
      <c r="B1565" t="s">
        <v>2821</v>
      </c>
    </row>
    <row r="1566" spans="1:2" x14ac:dyDescent="0.25">
      <c r="A1566" t="s">
        <v>2822</v>
      </c>
      <c r="B1566" t="s">
        <v>2823</v>
      </c>
    </row>
    <row r="1567" spans="1:2" x14ac:dyDescent="0.25">
      <c r="A1567" t="s">
        <v>1340</v>
      </c>
      <c r="B1567" t="s">
        <v>2824</v>
      </c>
    </row>
    <row r="1568" spans="1:2" x14ac:dyDescent="0.25">
      <c r="A1568" t="s">
        <v>2825</v>
      </c>
      <c r="B1568" t="s">
        <v>2826</v>
      </c>
    </row>
    <row r="1569" spans="1:2" x14ac:dyDescent="0.25">
      <c r="A1569" t="s">
        <v>2827</v>
      </c>
      <c r="B1569" t="s">
        <v>2828</v>
      </c>
    </row>
    <row r="1570" spans="1:2" x14ac:dyDescent="0.25">
      <c r="A1570" t="s">
        <v>2829</v>
      </c>
      <c r="B1570" t="s">
        <v>2830</v>
      </c>
    </row>
    <row r="1571" spans="1:2" x14ac:dyDescent="0.25">
      <c r="A1571" t="s">
        <v>2831</v>
      </c>
      <c r="B1571" t="s">
        <v>2832</v>
      </c>
    </row>
    <row r="1572" spans="1:2" x14ac:dyDescent="0.25">
      <c r="A1572" t="s">
        <v>2833</v>
      </c>
      <c r="B1572" t="s">
        <v>2834</v>
      </c>
    </row>
    <row r="1573" spans="1:2" x14ac:dyDescent="0.25">
      <c r="A1573" t="s">
        <v>2835</v>
      </c>
      <c r="B1573" t="s">
        <v>2836</v>
      </c>
    </row>
    <row r="1574" spans="1:2" x14ac:dyDescent="0.25">
      <c r="A1574" t="s">
        <v>2837</v>
      </c>
      <c r="B1574" t="s">
        <v>2838</v>
      </c>
    </row>
    <row r="1575" spans="1:2" x14ac:dyDescent="0.25">
      <c r="A1575" t="s">
        <v>2839</v>
      </c>
      <c r="B1575" t="s">
        <v>2840</v>
      </c>
    </row>
    <row r="1576" spans="1:2" x14ac:dyDescent="0.25">
      <c r="A1576" t="s">
        <v>2841</v>
      </c>
      <c r="B1576" t="s">
        <v>2842</v>
      </c>
    </row>
    <row r="1577" spans="1:2" x14ac:dyDescent="0.25">
      <c r="A1577" t="s">
        <v>2843</v>
      </c>
      <c r="B1577" t="s">
        <v>2844</v>
      </c>
    </row>
    <row r="1578" spans="1:2" x14ac:dyDescent="0.25">
      <c r="A1578" t="s">
        <v>2845</v>
      </c>
      <c r="B1578" t="s">
        <v>2846</v>
      </c>
    </row>
    <row r="1579" spans="1:2" x14ac:dyDescent="0.25">
      <c r="A1579" t="s">
        <v>2847</v>
      </c>
      <c r="B1579" t="s">
        <v>2848</v>
      </c>
    </row>
    <row r="1580" spans="1:2" x14ac:dyDescent="0.25">
      <c r="A1580" t="s">
        <v>2849</v>
      </c>
      <c r="B1580" t="s">
        <v>2850</v>
      </c>
    </row>
    <row r="1581" spans="1:2" x14ac:dyDescent="0.25">
      <c r="A1581" t="s">
        <v>2851</v>
      </c>
      <c r="B1581" t="s">
        <v>2852</v>
      </c>
    </row>
    <row r="1582" spans="1:2" x14ac:dyDescent="0.25">
      <c r="A1582" t="s">
        <v>2853</v>
      </c>
      <c r="B1582" t="s">
        <v>2854</v>
      </c>
    </row>
    <row r="1583" spans="1:2" x14ac:dyDescent="0.25">
      <c r="A1583" t="s">
        <v>2855</v>
      </c>
      <c r="B1583" t="s">
        <v>2856</v>
      </c>
    </row>
    <row r="1584" spans="1:2" x14ac:dyDescent="0.25">
      <c r="A1584" t="s">
        <v>2857</v>
      </c>
      <c r="B1584" t="s">
        <v>2858</v>
      </c>
    </row>
    <row r="1585" spans="1:2" x14ac:dyDescent="0.25">
      <c r="A1585" t="s">
        <v>2859</v>
      </c>
      <c r="B1585" t="s">
        <v>2860</v>
      </c>
    </row>
    <row r="1586" spans="1:2" x14ac:dyDescent="0.25">
      <c r="A1586" t="s">
        <v>2861</v>
      </c>
      <c r="B1586" t="s">
        <v>2862</v>
      </c>
    </row>
    <row r="1587" spans="1:2" x14ac:dyDescent="0.25">
      <c r="A1587" t="s">
        <v>2863</v>
      </c>
      <c r="B1587" t="s">
        <v>2864</v>
      </c>
    </row>
    <row r="1588" spans="1:2" x14ac:dyDescent="0.25">
      <c r="A1588" t="s">
        <v>1437</v>
      </c>
      <c r="B1588" t="s">
        <v>2865</v>
      </c>
    </row>
    <row r="1589" spans="1:2" x14ac:dyDescent="0.25">
      <c r="A1589" t="s">
        <v>2866</v>
      </c>
      <c r="B1589" t="s">
        <v>2867</v>
      </c>
    </row>
    <row r="1590" spans="1:2" x14ac:dyDescent="0.25">
      <c r="A1590" t="s">
        <v>2868</v>
      </c>
      <c r="B1590" t="s">
        <v>2869</v>
      </c>
    </row>
    <row r="1591" spans="1:2" x14ac:dyDescent="0.25">
      <c r="A1591" t="s">
        <v>2870</v>
      </c>
      <c r="B1591" t="s">
        <v>2871</v>
      </c>
    </row>
    <row r="1592" spans="1:2" x14ac:dyDescent="0.25">
      <c r="A1592" t="s">
        <v>2872</v>
      </c>
      <c r="B1592" t="s">
        <v>2873</v>
      </c>
    </row>
    <row r="1593" spans="1:2" x14ac:dyDescent="0.25">
      <c r="A1593" t="s">
        <v>2874</v>
      </c>
      <c r="B1593" t="s">
        <v>2875</v>
      </c>
    </row>
    <row r="1594" spans="1:2" x14ac:dyDescent="0.25">
      <c r="A1594" t="s">
        <v>2876</v>
      </c>
      <c r="B1594" t="s">
        <v>2877</v>
      </c>
    </row>
    <row r="1595" spans="1:2" x14ac:dyDescent="0.25">
      <c r="A1595" t="s">
        <v>2878</v>
      </c>
      <c r="B1595" t="s">
        <v>2879</v>
      </c>
    </row>
    <row r="1596" spans="1:2" x14ac:dyDescent="0.25">
      <c r="A1596" t="s">
        <v>2880</v>
      </c>
      <c r="B1596" t="s">
        <v>2881</v>
      </c>
    </row>
    <row r="1597" spans="1:2" x14ac:dyDescent="0.25">
      <c r="A1597" t="s">
        <v>2882</v>
      </c>
      <c r="B1597" t="s">
        <v>2883</v>
      </c>
    </row>
    <row r="1598" spans="1:2" x14ac:dyDescent="0.25">
      <c r="A1598" t="s">
        <v>2884</v>
      </c>
      <c r="B1598" t="s">
        <v>2885</v>
      </c>
    </row>
    <row r="1599" spans="1:2" x14ac:dyDescent="0.25">
      <c r="A1599" t="s">
        <v>2886</v>
      </c>
      <c r="B1599" t="s">
        <v>2887</v>
      </c>
    </row>
    <row r="1600" spans="1:2" x14ac:dyDescent="0.25">
      <c r="A1600" t="s">
        <v>2888</v>
      </c>
      <c r="B1600" t="s">
        <v>2889</v>
      </c>
    </row>
    <row r="1601" spans="1:2" x14ac:dyDescent="0.25">
      <c r="A1601" t="s">
        <v>2890</v>
      </c>
      <c r="B1601" t="s">
        <v>2891</v>
      </c>
    </row>
    <row r="1602" spans="1:2" x14ac:dyDescent="0.25">
      <c r="A1602" t="s">
        <v>2892</v>
      </c>
      <c r="B1602" t="s">
        <v>2893</v>
      </c>
    </row>
    <row r="1603" spans="1:2" x14ac:dyDescent="0.25">
      <c r="A1603" t="s">
        <v>2894</v>
      </c>
      <c r="B1603" t="s">
        <v>2895</v>
      </c>
    </row>
    <row r="1604" spans="1:2" x14ac:dyDescent="0.25">
      <c r="A1604" t="s">
        <v>2896</v>
      </c>
      <c r="B1604" t="s">
        <v>2897</v>
      </c>
    </row>
    <row r="1605" spans="1:2" x14ac:dyDescent="0.25">
      <c r="A1605" t="s">
        <v>2898</v>
      </c>
      <c r="B1605" t="s">
        <v>2899</v>
      </c>
    </row>
    <row r="1606" spans="1:2" x14ac:dyDescent="0.25">
      <c r="A1606" t="s">
        <v>2900</v>
      </c>
      <c r="B1606" t="s">
        <v>2901</v>
      </c>
    </row>
    <row r="1607" spans="1:2" x14ac:dyDescent="0.25">
      <c r="A1607" t="s">
        <v>2902</v>
      </c>
      <c r="B1607" t="s">
        <v>2903</v>
      </c>
    </row>
    <row r="1608" spans="1:2" x14ac:dyDescent="0.25">
      <c r="A1608" t="s">
        <v>47</v>
      </c>
      <c r="B1608" t="s">
        <v>2904</v>
      </c>
    </row>
    <row r="1609" spans="1:2" x14ac:dyDescent="0.25">
      <c r="A1609" t="s">
        <v>2905</v>
      </c>
      <c r="B1609" t="s">
        <v>2906</v>
      </c>
    </row>
    <row r="1610" spans="1:2" x14ac:dyDescent="0.25">
      <c r="A1610" t="s">
        <v>2907</v>
      </c>
      <c r="B1610" t="s">
        <v>2908</v>
      </c>
    </row>
    <row r="1611" spans="1:2" x14ac:dyDescent="0.25">
      <c r="A1611" t="s">
        <v>2909</v>
      </c>
      <c r="B1611" t="s">
        <v>2910</v>
      </c>
    </row>
    <row r="1612" spans="1:2" x14ac:dyDescent="0.25">
      <c r="A1612" t="s">
        <v>2911</v>
      </c>
      <c r="B1612" t="s">
        <v>2912</v>
      </c>
    </row>
    <row r="1613" spans="1:2" x14ac:dyDescent="0.25">
      <c r="A1613" t="s">
        <v>2913</v>
      </c>
      <c r="B1613" t="s">
        <v>2914</v>
      </c>
    </row>
    <row r="1614" spans="1:2" x14ac:dyDescent="0.25">
      <c r="A1614" t="s">
        <v>2915</v>
      </c>
      <c r="B1614" t="s">
        <v>2916</v>
      </c>
    </row>
    <row r="1615" spans="1:2" x14ac:dyDescent="0.25">
      <c r="A1615" t="s">
        <v>2917</v>
      </c>
      <c r="B1615" t="s">
        <v>2918</v>
      </c>
    </row>
    <row r="1616" spans="1:2" x14ac:dyDescent="0.25">
      <c r="A1616" t="s">
        <v>2919</v>
      </c>
      <c r="B1616" t="s">
        <v>2920</v>
      </c>
    </row>
    <row r="1617" spans="1:2" x14ac:dyDescent="0.25">
      <c r="A1617" t="s">
        <v>2921</v>
      </c>
      <c r="B1617" t="s">
        <v>2922</v>
      </c>
    </row>
    <row r="1618" spans="1:2" x14ac:dyDescent="0.25">
      <c r="A1618" t="s">
        <v>2923</v>
      </c>
      <c r="B1618" t="s">
        <v>2924</v>
      </c>
    </row>
    <row r="1619" spans="1:2" x14ac:dyDescent="0.25">
      <c r="A1619" t="s">
        <v>1367</v>
      </c>
      <c r="B1619" t="s">
        <v>2925</v>
      </c>
    </row>
    <row r="1620" spans="1:2" x14ac:dyDescent="0.25">
      <c r="A1620" t="s">
        <v>1447</v>
      </c>
      <c r="B1620" t="s">
        <v>2926</v>
      </c>
    </row>
    <row r="1621" spans="1:2" x14ac:dyDescent="0.25">
      <c r="A1621" t="s">
        <v>1453</v>
      </c>
      <c r="B1621" t="s">
        <v>2927</v>
      </c>
    </row>
    <row r="1622" spans="1:2" x14ac:dyDescent="0.25">
      <c r="A1622" t="s">
        <v>2928</v>
      </c>
      <c r="B1622" t="s">
        <v>2929</v>
      </c>
    </row>
    <row r="1623" spans="1:2" x14ac:dyDescent="0.25">
      <c r="A1623" t="s">
        <v>2930</v>
      </c>
      <c r="B1623" t="s">
        <v>2931</v>
      </c>
    </row>
    <row r="1624" spans="1:2" x14ac:dyDescent="0.25">
      <c r="A1624" t="s">
        <v>2932</v>
      </c>
      <c r="B1624" t="s">
        <v>2933</v>
      </c>
    </row>
    <row r="1625" spans="1:2" x14ac:dyDescent="0.25">
      <c r="A1625" t="s">
        <v>2934</v>
      </c>
      <c r="B1625" t="s">
        <v>2935</v>
      </c>
    </row>
    <row r="1626" spans="1:2" x14ac:dyDescent="0.25">
      <c r="A1626" t="s">
        <v>2936</v>
      </c>
      <c r="B1626" t="s">
        <v>2937</v>
      </c>
    </row>
    <row r="1627" spans="1:2" x14ac:dyDescent="0.25">
      <c r="A1627" t="s">
        <v>2938</v>
      </c>
      <c r="B1627" t="s">
        <v>2939</v>
      </c>
    </row>
    <row r="1628" spans="1:2" x14ac:dyDescent="0.25">
      <c r="A1628" t="s">
        <v>2940</v>
      </c>
      <c r="B1628" t="s">
        <v>2941</v>
      </c>
    </row>
    <row r="1629" spans="1:2" x14ac:dyDescent="0.25">
      <c r="A1629" t="s">
        <v>2942</v>
      </c>
      <c r="B1629" t="s">
        <v>2943</v>
      </c>
    </row>
    <row r="1630" spans="1:2" x14ac:dyDescent="0.25">
      <c r="A1630" t="s">
        <v>438</v>
      </c>
      <c r="B1630" t="s">
        <v>2944</v>
      </c>
    </row>
    <row r="1631" spans="1:2" x14ac:dyDescent="0.25">
      <c r="A1631" t="s">
        <v>82</v>
      </c>
      <c r="B1631" t="s">
        <v>2945</v>
      </c>
    </row>
    <row r="1632" spans="1:2" x14ac:dyDescent="0.25">
      <c r="A1632" t="s">
        <v>2946</v>
      </c>
      <c r="B1632" t="s">
        <v>2947</v>
      </c>
    </row>
    <row r="1633" spans="1:2" x14ac:dyDescent="0.25">
      <c r="A1633" t="s">
        <v>2948</v>
      </c>
      <c r="B1633" t="s">
        <v>2949</v>
      </c>
    </row>
    <row r="1634" spans="1:2" x14ac:dyDescent="0.25">
      <c r="A1634" t="s">
        <v>2950</v>
      </c>
      <c r="B1634" t="s">
        <v>2951</v>
      </c>
    </row>
    <row r="1635" spans="1:2" x14ac:dyDescent="0.25">
      <c r="A1635" t="s">
        <v>2952</v>
      </c>
      <c r="B1635" t="s">
        <v>2953</v>
      </c>
    </row>
    <row r="1636" spans="1:2" x14ac:dyDescent="0.25">
      <c r="A1636" t="s">
        <v>2954</v>
      </c>
      <c r="B1636" t="s">
        <v>2955</v>
      </c>
    </row>
    <row r="1637" spans="1:2" x14ac:dyDescent="0.25">
      <c r="A1637" t="s">
        <v>2956</v>
      </c>
      <c r="B1637" t="s">
        <v>2957</v>
      </c>
    </row>
    <row r="1638" spans="1:2" x14ac:dyDescent="0.25">
      <c r="A1638" t="s">
        <v>2958</v>
      </c>
      <c r="B1638" t="s">
        <v>2959</v>
      </c>
    </row>
    <row r="1639" spans="1:2" x14ac:dyDescent="0.25">
      <c r="A1639" t="s">
        <v>2960</v>
      </c>
      <c r="B1639" t="s">
        <v>2961</v>
      </c>
    </row>
    <row r="1640" spans="1:2" x14ac:dyDescent="0.25">
      <c r="A1640" t="s">
        <v>2962</v>
      </c>
      <c r="B1640" t="s">
        <v>2963</v>
      </c>
    </row>
    <row r="1641" spans="1:2" x14ac:dyDescent="0.25">
      <c r="A1641" t="s">
        <v>2964</v>
      </c>
      <c r="B1641" t="s">
        <v>2965</v>
      </c>
    </row>
    <row r="1642" spans="1:2" x14ac:dyDescent="0.25">
      <c r="A1642" t="s">
        <v>484</v>
      </c>
      <c r="B1642" t="s">
        <v>2966</v>
      </c>
    </row>
    <row r="1643" spans="1:2" x14ac:dyDescent="0.25">
      <c r="A1643" t="s">
        <v>29</v>
      </c>
      <c r="B1643" t="s">
        <v>2967</v>
      </c>
    </row>
    <row r="1644" spans="1:2" x14ac:dyDescent="0.25">
      <c r="A1644" t="s">
        <v>2968</v>
      </c>
      <c r="B1644" t="s">
        <v>2969</v>
      </c>
    </row>
    <row r="1645" spans="1:2" x14ac:dyDescent="0.25">
      <c r="A1645" t="s">
        <v>1320</v>
      </c>
      <c r="B1645" t="s">
        <v>2970</v>
      </c>
    </row>
    <row r="1646" spans="1:2" x14ac:dyDescent="0.25">
      <c r="A1646" t="s">
        <v>2971</v>
      </c>
      <c r="B1646" t="s">
        <v>2972</v>
      </c>
    </row>
    <row r="1647" spans="1:2" x14ac:dyDescent="0.25">
      <c r="A1647" t="s">
        <v>2973</v>
      </c>
      <c r="B1647" t="s">
        <v>2974</v>
      </c>
    </row>
    <row r="1648" spans="1:2" x14ac:dyDescent="0.25">
      <c r="A1648" t="s">
        <v>2975</v>
      </c>
      <c r="B1648" t="s">
        <v>2976</v>
      </c>
    </row>
    <row r="1649" spans="1:2" x14ac:dyDescent="0.25">
      <c r="A1649" t="s">
        <v>1527</v>
      </c>
      <c r="B1649" t="s">
        <v>2977</v>
      </c>
    </row>
    <row r="1650" spans="1:2" x14ac:dyDescent="0.25">
      <c r="A1650" t="s">
        <v>2978</v>
      </c>
      <c r="B1650" t="s">
        <v>2979</v>
      </c>
    </row>
    <row r="1651" spans="1:2" x14ac:dyDescent="0.25">
      <c r="A1651" t="s">
        <v>2980</v>
      </c>
      <c r="B1651" t="s">
        <v>2981</v>
      </c>
    </row>
    <row r="1652" spans="1:2" x14ac:dyDescent="0.25">
      <c r="A1652" t="s">
        <v>2982</v>
      </c>
      <c r="B1652" t="s">
        <v>2983</v>
      </c>
    </row>
    <row r="1653" spans="1:2" x14ac:dyDescent="0.25">
      <c r="A1653" t="s">
        <v>2984</v>
      </c>
      <c r="B1653" t="s">
        <v>2985</v>
      </c>
    </row>
    <row r="1654" spans="1:2" x14ac:dyDescent="0.25">
      <c r="A1654" t="s">
        <v>2986</v>
      </c>
      <c r="B1654" t="s">
        <v>2987</v>
      </c>
    </row>
    <row r="1655" spans="1:2" x14ac:dyDescent="0.25">
      <c r="A1655" t="s">
        <v>2988</v>
      </c>
      <c r="B1655" t="s">
        <v>2989</v>
      </c>
    </row>
    <row r="1656" spans="1:2" x14ac:dyDescent="0.25">
      <c r="A1656" t="s">
        <v>2990</v>
      </c>
      <c r="B1656" t="s">
        <v>2991</v>
      </c>
    </row>
    <row r="1657" spans="1:2" x14ac:dyDescent="0.25">
      <c r="A1657" t="s">
        <v>2992</v>
      </c>
      <c r="B1657" t="s">
        <v>2993</v>
      </c>
    </row>
    <row r="1658" spans="1:2" x14ac:dyDescent="0.25">
      <c r="A1658" t="s">
        <v>2994</v>
      </c>
      <c r="B1658" t="s">
        <v>2995</v>
      </c>
    </row>
    <row r="1659" spans="1:2" x14ac:dyDescent="0.25">
      <c r="A1659" t="s">
        <v>2996</v>
      </c>
      <c r="B1659" t="s">
        <v>2997</v>
      </c>
    </row>
    <row r="1660" spans="1:2" x14ac:dyDescent="0.25">
      <c r="A1660" t="s">
        <v>2998</v>
      </c>
      <c r="B1660" t="s">
        <v>2999</v>
      </c>
    </row>
    <row r="1661" spans="1:2" x14ac:dyDescent="0.25">
      <c r="A1661" t="s">
        <v>3000</v>
      </c>
      <c r="B1661" t="s">
        <v>3001</v>
      </c>
    </row>
    <row r="1662" spans="1:2" x14ac:dyDescent="0.25">
      <c r="A1662" t="s">
        <v>3002</v>
      </c>
      <c r="B1662" t="s">
        <v>3003</v>
      </c>
    </row>
    <row r="1663" spans="1:2" x14ac:dyDescent="0.25">
      <c r="A1663" t="s">
        <v>3004</v>
      </c>
      <c r="B1663" t="s">
        <v>3005</v>
      </c>
    </row>
    <row r="1664" spans="1:2" x14ac:dyDescent="0.25">
      <c r="A1664" t="s">
        <v>3006</v>
      </c>
      <c r="B1664" t="s">
        <v>3007</v>
      </c>
    </row>
    <row r="1665" spans="1:2" x14ac:dyDescent="0.25">
      <c r="A1665" t="s">
        <v>3008</v>
      </c>
      <c r="B1665" t="s">
        <v>3009</v>
      </c>
    </row>
    <row r="1666" spans="1:2" x14ac:dyDescent="0.25">
      <c r="A1666" t="s">
        <v>3010</v>
      </c>
      <c r="B1666" t="s">
        <v>3011</v>
      </c>
    </row>
    <row r="1667" spans="1:2" x14ac:dyDescent="0.25">
      <c r="A1667" t="s">
        <v>3012</v>
      </c>
      <c r="B1667" t="s">
        <v>3013</v>
      </c>
    </row>
    <row r="1668" spans="1:2" x14ac:dyDescent="0.25">
      <c r="A1668" t="s">
        <v>3014</v>
      </c>
      <c r="B1668" t="s">
        <v>3015</v>
      </c>
    </row>
    <row r="1669" spans="1:2" x14ac:dyDescent="0.25">
      <c r="A1669" t="s">
        <v>3016</v>
      </c>
      <c r="B1669" t="s">
        <v>3017</v>
      </c>
    </row>
    <row r="1670" spans="1:2" x14ac:dyDescent="0.25">
      <c r="A1670" t="s">
        <v>3018</v>
      </c>
      <c r="B1670" t="s">
        <v>3019</v>
      </c>
    </row>
    <row r="1671" spans="1:2" x14ac:dyDescent="0.25">
      <c r="A1671" t="s">
        <v>3020</v>
      </c>
      <c r="B1671" t="s">
        <v>3021</v>
      </c>
    </row>
    <row r="1672" spans="1:2" x14ac:dyDescent="0.25">
      <c r="A1672" t="s">
        <v>3022</v>
      </c>
      <c r="B1672" t="s">
        <v>3023</v>
      </c>
    </row>
    <row r="1673" spans="1:2" x14ac:dyDescent="0.25">
      <c r="A1673" t="s">
        <v>3024</v>
      </c>
      <c r="B1673" t="s">
        <v>3025</v>
      </c>
    </row>
    <row r="1674" spans="1:2" x14ac:dyDescent="0.25">
      <c r="A1674" t="s">
        <v>3026</v>
      </c>
      <c r="B1674" t="s">
        <v>3027</v>
      </c>
    </row>
    <row r="1675" spans="1:2" x14ac:dyDescent="0.25">
      <c r="A1675" t="s">
        <v>3028</v>
      </c>
      <c r="B1675" t="s">
        <v>3029</v>
      </c>
    </row>
    <row r="1676" spans="1:2" x14ac:dyDescent="0.25">
      <c r="A1676" t="s">
        <v>3030</v>
      </c>
      <c r="B1676" t="s">
        <v>3031</v>
      </c>
    </row>
    <row r="1677" spans="1:2" x14ac:dyDescent="0.25">
      <c r="A1677" t="s">
        <v>3032</v>
      </c>
      <c r="B1677" t="s">
        <v>3033</v>
      </c>
    </row>
    <row r="1678" spans="1:2" x14ac:dyDescent="0.25">
      <c r="A1678" t="s">
        <v>1556</v>
      </c>
      <c r="B1678" t="s">
        <v>3034</v>
      </c>
    </row>
    <row r="1679" spans="1:2" x14ac:dyDescent="0.25">
      <c r="A1679" t="s">
        <v>3035</v>
      </c>
      <c r="B1679" t="s">
        <v>3036</v>
      </c>
    </row>
    <row r="1680" spans="1:2" x14ac:dyDescent="0.25">
      <c r="A1680" t="s">
        <v>3037</v>
      </c>
      <c r="B1680" t="s">
        <v>3038</v>
      </c>
    </row>
    <row r="1681" spans="1:2" x14ac:dyDescent="0.25">
      <c r="A1681" t="s">
        <v>3039</v>
      </c>
      <c r="B1681" t="s">
        <v>3040</v>
      </c>
    </row>
    <row r="1682" spans="1:2" x14ac:dyDescent="0.25">
      <c r="A1682" t="s">
        <v>3041</v>
      </c>
      <c r="B1682" t="s">
        <v>3042</v>
      </c>
    </row>
    <row r="1683" spans="1:2" x14ac:dyDescent="0.25">
      <c r="A1683" t="s">
        <v>3043</v>
      </c>
      <c r="B1683" t="s">
        <v>3044</v>
      </c>
    </row>
    <row r="1684" spans="1:2" x14ac:dyDescent="0.25">
      <c r="A1684" t="s">
        <v>3045</v>
      </c>
      <c r="B1684" t="s">
        <v>3046</v>
      </c>
    </row>
    <row r="1685" spans="1:2" x14ac:dyDescent="0.25">
      <c r="A1685" t="s">
        <v>3047</v>
      </c>
      <c r="B1685" t="s">
        <v>3048</v>
      </c>
    </row>
    <row r="1686" spans="1:2" x14ac:dyDescent="0.25">
      <c r="A1686" t="s">
        <v>3049</v>
      </c>
      <c r="B1686" t="s">
        <v>3050</v>
      </c>
    </row>
    <row r="1687" spans="1:2" x14ac:dyDescent="0.25">
      <c r="A1687" t="s">
        <v>3051</v>
      </c>
      <c r="B1687" t="s">
        <v>3052</v>
      </c>
    </row>
    <row r="1688" spans="1:2" x14ac:dyDescent="0.25">
      <c r="A1688" t="s">
        <v>3053</v>
      </c>
      <c r="B1688" t="s">
        <v>3054</v>
      </c>
    </row>
    <row r="1689" spans="1:2" x14ac:dyDescent="0.25">
      <c r="A1689" t="s">
        <v>3055</v>
      </c>
      <c r="B1689" t="s">
        <v>3056</v>
      </c>
    </row>
    <row r="1690" spans="1:2" x14ac:dyDescent="0.25">
      <c r="A1690" t="s">
        <v>3057</v>
      </c>
      <c r="B1690" t="s">
        <v>3058</v>
      </c>
    </row>
    <row r="1691" spans="1:2" x14ac:dyDescent="0.25">
      <c r="A1691" t="s">
        <v>3059</v>
      </c>
      <c r="B1691" t="s">
        <v>3060</v>
      </c>
    </row>
    <row r="1692" spans="1:2" x14ac:dyDescent="0.25">
      <c r="A1692" t="s">
        <v>3061</v>
      </c>
      <c r="B1692" t="s">
        <v>3062</v>
      </c>
    </row>
    <row r="1693" spans="1:2" x14ac:dyDescent="0.25">
      <c r="A1693" t="s">
        <v>3063</v>
      </c>
      <c r="B1693" t="s">
        <v>3064</v>
      </c>
    </row>
    <row r="1694" spans="1:2" x14ac:dyDescent="0.25">
      <c r="A1694" t="s">
        <v>3065</v>
      </c>
      <c r="B1694" t="s">
        <v>3066</v>
      </c>
    </row>
    <row r="1695" spans="1:2" x14ac:dyDescent="0.25">
      <c r="A1695" t="s">
        <v>3067</v>
      </c>
      <c r="B1695" t="s">
        <v>3068</v>
      </c>
    </row>
    <row r="1696" spans="1:2" x14ac:dyDescent="0.25">
      <c r="A1696" t="s">
        <v>3069</v>
      </c>
      <c r="B1696" t="s">
        <v>3070</v>
      </c>
    </row>
    <row r="1697" spans="1:2" x14ac:dyDescent="0.25">
      <c r="A1697" t="s">
        <v>3071</v>
      </c>
      <c r="B1697" t="s">
        <v>3072</v>
      </c>
    </row>
    <row r="1698" spans="1:2" x14ac:dyDescent="0.25">
      <c r="A1698" t="s">
        <v>3073</v>
      </c>
      <c r="B1698" t="s">
        <v>3074</v>
      </c>
    </row>
    <row r="1699" spans="1:2" x14ac:dyDescent="0.25">
      <c r="A1699" t="s">
        <v>3075</v>
      </c>
      <c r="B1699" t="s">
        <v>3076</v>
      </c>
    </row>
    <row r="1700" spans="1:2" x14ac:dyDescent="0.25">
      <c r="A1700" t="s">
        <v>3077</v>
      </c>
      <c r="B1700" t="s">
        <v>3078</v>
      </c>
    </row>
    <row r="1701" spans="1:2" x14ac:dyDescent="0.25">
      <c r="A1701" t="s">
        <v>3079</v>
      </c>
      <c r="B1701" t="s">
        <v>3080</v>
      </c>
    </row>
    <row r="1702" spans="1:2" x14ac:dyDescent="0.25">
      <c r="A1702" t="s">
        <v>3081</v>
      </c>
      <c r="B1702" t="s">
        <v>3082</v>
      </c>
    </row>
    <row r="1703" spans="1:2" x14ac:dyDescent="0.25">
      <c r="A1703" t="s">
        <v>3083</v>
      </c>
      <c r="B1703" t="s">
        <v>3084</v>
      </c>
    </row>
    <row r="1704" spans="1:2" x14ac:dyDescent="0.25">
      <c r="A1704" t="s">
        <v>3085</v>
      </c>
      <c r="B1704" t="s">
        <v>3086</v>
      </c>
    </row>
    <row r="1705" spans="1:2" x14ac:dyDescent="0.25">
      <c r="A1705" t="s">
        <v>3087</v>
      </c>
      <c r="B1705" t="s">
        <v>3088</v>
      </c>
    </row>
    <row r="1706" spans="1:2" x14ac:dyDescent="0.25">
      <c r="A1706" t="s">
        <v>3089</v>
      </c>
      <c r="B1706" t="s">
        <v>3090</v>
      </c>
    </row>
    <row r="1707" spans="1:2" x14ac:dyDescent="0.25">
      <c r="A1707" t="s">
        <v>3091</v>
      </c>
      <c r="B1707" t="s">
        <v>3092</v>
      </c>
    </row>
    <row r="1708" spans="1:2" x14ac:dyDescent="0.25">
      <c r="A1708" t="s">
        <v>3093</v>
      </c>
      <c r="B1708" t="s">
        <v>3094</v>
      </c>
    </row>
    <row r="1709" spans="1:2" x14ac:dyDescent="0.25">
      <c r="A1709" t="s">
        <v>3095</v>
      </c>
      <c r="B1709" t="s">
        <v>3096</v>
      </c>
    </row>
    <row r="1710" spans="1:2" x14ac:dyDescent="0.25">
      <c r="A1710" t="s">
        <v>3097</v>
      </c>
      <c r="B1710" t="s">
        <v>3098</v>
      </c>
    </row>
    <row r="1711" spans="1:2" x14ac:dyDescent="0.25">
      <c r="A1711" t="s">
        <v>3099</v>
      </c>
      <c r="B1711" t="s">
        <v>3100</v>
      </c>
    </row>
    <row r="1712" spans="1:2" x14ac:dyDescent="0.25">
      <c r="A1712" t="s">
        <v>3101</v>
      </c>
      <c r="B1712" t="s">
        <v>3102</v>
      </c>
    </row>
    <row r="1713" spans="1:2" x14ac:dyDescent="0.25">
      <c r="A1713" t="s">
        <v>332</v>
      </c>
      <c r="B1713" t="s">
        <v>3103</v>
      </c>
    </row>
    <row r="1714" spans="1:2" x14ac:dyDescent="0.25">
      <c r="A1714" t="s">
        <v>3104</v>
      </c>
      <c r="B1714" t="s">
        <v>3105</v>
      </c>
    </row>
    <row r="1715" spans="1:2" x14ac:dyDescent="0.25">
      <c r="A1715" t="s">
        <v>3106</v>
      </c>
      <c r="B1715" t="s">
        <v>3107</v>
      </c>
    </row>
    <row r="1716" spans="1:2" x14ac:dyDescent="0.25">
      <c r="A1716" t="s">
        <v>253</v>
      </c>
      <c r="B1716" t="s">
        <v>3108</v>
      </c>
    </row>
    <row r="1717" spans="1:2" x14ac:dyDescent="0.25">
      <c r="A1717" t="s">
        <v>3109</v>
      </c>
      <c r="B1717" t="s">
        <v>3110</v>
      </c>
    </row>
    <row r="1718" spans="1:2" x14ac:dyDescent="0.25">
      <c r="A1718" t="s">
        <v>3111</v>
      </c>
      <c r="B1718" t="s">
        <v>3112</v>
      </c>
    </row>
    <row r="1719" spans="1:2" x14ac:dyDescent="0.25">
      <c r="A1719" t="s">
        <v>3113</v>
      </c>
      <c r="B1719" t="s">
        <v>3114</v>
      </c>
    </row>
    <row r="1720" spans="1:2" x14ac:dyDescent="0.25">
      <c r="A1720" t="s">
        <v>3115</v>
      </c>
      <c r="B1720" t="s">
        <v>3116</v>
      </c>
    </row>
    <row r="1721" spans="1:2" x14ac:dyDescent="0.25">
      <c r="A1721" t="s">
        <v>3117</v>
      </c>
      <c r="B1721" t="s">
        <v>3118</v>
      </c>
    </row>
    <row r="1722" spans="1:2" x14ac:dyDescent="0.25">
      <c r="A1722" t="s">
        <v>3119</v>
      </c>
      <c r="B1722" t="s">
        <v>3120</v>
      </c>
    </row>
    <row r="1723" spans="1:2" x14ac:dyDescent="0.25">
      <c r="A1723" t="s">
        <v>3121</v>
      </c>
      <c r="B1723" t="s">
        <v>3122</v>
      </c>
    </row>
    <row r="1724" spans="1:2" x14ac:dyDescent="0.25">
      <c r="A1724" t="s">
        <v>3123</v>
      </c>
      <c r="B1724" t="s">
        <v>3124</v>
      </c>
    </row>
    <row r="1725" spans="1:2" x14ac:dyDescent="0.25">
      <c r="A1725" t="s">
        <v>3125</v>
      </c>
      <c r="B1725" t="s">
        <v>3126</v>
      </c>
    </row>
    <row r="1726" spans="1:2" x14ac:dyDescent="0.25">
      <c r="A1726" t="s">
        <v>3127</v>
      </c>
      <c r="B1726" t="s">
        <v>3128</v>
      </c>
    </row>
    <row r="1727" spans="1:2" x14ac:dyDescent="0.25">
      <c r="A1727" t="s">
        <v>3129</v>
      </c>
      <c r="B1727" t="s">
        <v>3130</v>
      </c>
    </row>
    <row r="1728" spans="1:2" x14ac:dyDescent="0.25">
      <c r="A1728" t="s">
        <v>3131</v>
      </c>
      <c r="B1728" t="s">
        <v>3132</v>
      </c>
    </row>
    <row r="1729" spans="1:2" x14ac:dyDescent="0.25">
      <c r="A1729" t="s">
        <v>3133</v>
      </c>
      <c r="B1729" t="s">
        <v>3134</v>
      </c>
    </row>
    <row r="1730" spans="1:2" x14ac:dyDescent="0.25">
      <c r="A1730" t="s">
        <v>3135</v>
      </c>
      <c r="B1730" t="s">
        <v>3136</v>
      </c>
    </row>
    <row r="1731" spans="1:2" x14ac:dyDescent="0.25">
      <c r="A1731" t="s">
        <v>3137</v>
      </c>
      <c r="B1731" t="s">
        <v>3138</v>
      </c>
    </row>
    <row r="1732" spans="1:2" x14ac:dyDescent="0.25">
      <c r="A1732" t="s">
        <v>3139</v>
      </c>
      <c r="B1732" t="s">
        <v>3140</v>
      </c>
    </row>
    <row r="1733" spans="1:2" x14ac:dyDescent="0.25">
      <c r="A1733" t="s">
        <v>3141</v>
      </c>
      <c r="B1733" t="s">
        <v>3142</v>
      </c>
    </row>
    <row r="1734" spans="1:2" x14ac:dyDescent="0.25">
      <c r="A1734" t="s">
        <v>1322</v>
      </c>
      <c r="B1734" t="s">
        <v>3143</v>
      </c>
    </row>
    <row r="1735" spans="1:2" x14ac:dyDescent="0.25">
      <c r="A1735" t="s">
        <v>39</v>
      </c>
      <c r="B1735" t="s">
        <v>3144</v>
      </c>
    </row>
    <row r="1736" spans="1:2" x14ac:dyDescent="0.25">
      <c r="A1736" t="s">
        <v>3145</v>
      </c>
      <c r="B1736" t="s">
        <v>3146</v>
      </c>
    </row>
    <row r="1737" spans="1:2" x14ac:dyDescent="0.25">
      <c r="A1737" t="s">
        <v>3147</v>
      </c>
      <c r="B1737" t="s">
        <v>3148</v>
      </c>
    </row>
    <row r="1738" spans="1:2" x14ac:dyDescent="0.25">
      <c r="A1738" t="s">
        <v>3149</v>
      </c>
      <c r="B1738" t="s">
        <v>3150</v>
      </c>
    </row>
    <row r="1739" spans="1:2" x14ac:dyDescent="0.25">
      <c r="A1739" t="s">
        <v>3151</v>
      </c>
      <c r="B1739" t="s">
        <v>3152</v>
      </c>
    </row>
    <row r="1740" spans="1:2" x14ac:dyDescent="0.25">
      <c r="A1740" t="s">
        <v>1494</v>
      </c>
      <c r="B1740" t="s">
        <v>3153</v>
      </c>
    </row>
    <row r="1741" spans="1:2" x14ac:dyDescent="0.25">
      <c r="A1741" t="s">
        <v>3154</v>
      </c>
      <c r="B1741" t="s">
        <v>3155</v>
      </c>
    </row>
    <row r="1742" spans="1:2" x14ac:dyDescent="0.25">
      <c r="A1742" t="s">
        <v>3156</v>
      </c>
      <c r="B1742" t="s">
        <v>3157</v>
      </c>
    </row>
    <row r="1743" spans="1:2" x14ac:dyDescent="0.25">
      <c r="A1743" t="s">
        <v>3158</v>
      </c>
      <c r="B1743" t="s">
        <v>3159</v>
      </c>
    </row>
    <row r="1744" spans="1:2" x14ac:dyDescent="0.25">
      <c r="A1744" t="s">
        <v>3160</v>
      </c>
      <c r="B1744" t="s">
        <v>3161</v>
      </c>
    </row>
    <row r="1745" spans="1:2" x14ac:dyDescent="0.25">
      <c r="A1745" t="s">
        <v>3162</v>
      </c>
      <c r="B1745" t="s">
        <v>3163</v>
      </c>
    </row>
    <row r="1746" spans="1:2" x14ac:dyDescent="0.25">
      <c r="A1746" t="s">
        <v>3164</v>
      </c>
      <c r="B1746" t="s">
        <v>3165</v>
      </c>
    </row>
    <row r="1747" spans="1:2" x14ac:dyDescent="0.25">
      <c r="A1747" t="s">
        <v>3166</v>
      </c>
      <c r="B1747" t="s">
        <v>1456</v>
      </c>
    </row>
    <row r="1748" spans="1:2" x14ac:dyDescent="0.25">
      <c r="A1748" t="s">
        <v>3167</v>
      </c>
      <c r="B1748" t="s">
        <v>3168</v>
      </c>
    </row>
    <row r="1749" spans="1:2" x14ac:dyDescent="0.25">
      <c r="A1749" t="s">
        <v>3169</v>
      </c>
      <c r="B1749" t="s">
        <v>3170</v>
      </c>
    </row>
    <row r="1750" spans="1:2" x14ac:dyDescent="0.25">
      <c r="A1750" t="s">
        <v>3171</v>
      </c>
      <c r="B1750" t="s">
        <v>3172</v>
      </c>
    </row>
    <row r="1751" spans="1:2" x14ac:dyDescent="0.25">
      <c r="A1751" t="s">
        <v>3173</v>
      </c>
      <c r="B1751" t="s">
        <v>3174</v>
      </c>
    </row>
    <row r="1752" spans="1:2" x14ac:dyDescent="0.25">
      <c r="A1752" t="s">
        <v>3175</v>
      </c>
      <c r="B1752" t="s">
        <v>3176</v>
      </c>
    </row>
    <row r="1753" spans="1:2" x14ac:dyDescent="0.25">
      <c r="A1753" t="s">
        <v>3177</v>
      </c>
      <c r="B1753" t="s">
        <v>3178</v>
      </c>
    </row>
    <row r="1754" spans="1:2" x14ac:dyDescent="0.25">
      <c r="A1754" t="s">
        <v>3179</v>
      </c>
      <c r="B1754" t="s">
        <v>3180</v>
      </c>
    </row>
    <row r="1755" spans="1:2" x14ac:dyDescent="0.25">
      <c r="A1755" t="s">
        <v>3181</v>
      </c>
      <c r="B1755" t="s">
        <v>3182</v>
      </c>
    </row>
    <row r="1756" spans="1:2" x14ac:dyDescent="0.25">
      <c r="A1756" t="s">
        <v>3183</v>
      </c>
      <c r="B1756" t="s">
        <v>3184</v>
      </c>
    </row>
    <row r="1757" spans="1:2" x14ac:dyDescent="0.25">
      <c r="A1757" t="s">
        <v>3185</v>
      </c>
      <c r="B1757" t="s">
        <v>3186</v>
      </c>
    </row>
    <row r="1758" spans="1:2" x14ac:dyDescent="0.25">
      <c r="A1758" t="s">
        <v>3187</v>
      </c>
      <c r="B1758" t="s">
        <v>3188</v>
      </c>
    </row>
    <row r="1759" spans="1:2" x14ac:dyDescent="0.25">
      <c r="A1759" t="s">
        <v>3189</v>
      </c>
      <c r="B1759" t="s">
        <v>3190</v>
      </c>
    </row>
    <row r="1760" spans="1:2" x14ac:dyDescent="0.25">
      <c r="A1760" t="s">
        <v>3191</v>
      </c>
      <c r="B1760" t="s">
        <v>3192</v>
      </c>
    </row>
    <row r="1761" spans="1:2" x14ac:dyDescent="0.25">
      <c r="A1761" t="s">
        <v>1492</v>
      </c>
      <c r="B1761" t="s">
        <v>3193</v>
      </c>
    </row>
    <row r="1762" spans="1:2" x14ac:dyDescent="0.25">
      <c r="A1762" t="s">
        <v>3194</v>
      </c>
      <c r="B1762" t="s">
        <v>3195</v>
      </c>
    </row>
    <row r="1763" spans="1:2" x14ac:dyDescent="0.25">
      <c r="A1763" t="s">
        <v>3196</v>
      </c>
      <c r="B1763" t="s">
        <v>3197</v>
      </c>
    </row>
    <row r="1764" spans="1:2" x14ac:dyDescent="0.25">
      <c r="A1764" t="s">
        <v>3198</v>
      </c>
      <c r="B1764" t="s">
        <v>3199</v>
      </c>
    </row>
    <row r="1765" spans="1:2" x14ac:dyDescent="0.25">
      <c r="A1765" t="s">
        <v>3200</v>
      </c>
      <c r="B1765" t="s">
        <v>3201</v>
      </c>
    </row>
    <row r="1766" spans="1:2" x14ac:dyDescent="0.25">
      <c r="A1766" t="s">
        <v>3202</v>
      </c>
      <c r="B1766" t="s">
        <v>3203</v>
      </c>
    </row>
    <row r="1767" spans="1:2" x14ac:dyDescent="0.25">
      <c r="A1767" t="s">
        <v>3204</v>
      </c>
      <c r="B1767" t="s">
        <v>3205</v>
      </c>
    </row>
    <row r="1768" spans="1:2" x14ac:dyDescent="0.25">
      <c r="A1768" t="s">
        <v>3206</v>
      </c>
      <c r="B1768" t="s">
        <v>3207</v>
      </c>
    </row>
    <row r="1769" spans="1:2" x14ac:dyDescent="0.25">
      <c r="A1769" t="s">
        <v>3208</v>
      </c>
      <c r="B1769" t="s">
        <v>3209</v>
      </c>
    </row>
    <row r="1770" spans="1:2" x14ac:dyDescent="0.25">
      <c r="A1770" t="s">
        <v>1363</v>
      </c>
      <c r="B1770" t="s">
        <v>3210</v>
      </c>
    </row>
    <row r="1771" spans="1:2" x14ac:dyDescent="0.25">
      <c r="A1771" t="s">
        <v>3211</v>
      </c>
      <c r="B1771" t="s">
        <v>3212</v>
      </c>
    </row>
    <row r="1772" spans="1:2" x14ac:dyDescent="0.25">
      <c r="A1772" t="s">
        <v>3213</v>
      </c>
      <c r="B1772" t="s">
        <v>3214</v>
      </c>
    </row>
    <row r="1773" spans="1:2" x14ac:dyDescent="0.25">
      <c r="A1773" t="s">
        <v>3215</v>
      </c>
      <c r="B1773" t="s">
        <v>3216</v>
      </c>
    </row>
    <row r="1774" spans="1:2" x14ac:dyDescent="0.25">
      <c r="A1774" t="s">
        <v>3217</v>
      </c>
      <c r="B1774" t="s">
        <v>3218</v>
      </c>
    </row>
    <row r="1775" spans="1:2" x14ac:dyDescent="0.25">
      <c r="A1775" t="s">
        <v>3219</v>
      </c>
      <c r="B1775" t="s">
        <v>3220</v>
      </c>
    </row>
    <row r="1776" spans="1:2" x14ac:dyDescent="0.25">
      <c r="A1776" t="s">
        <v>3221</v>
      </c>
      <c r="B1776" t="s">
        <v>3222</v>
      </c>
    </row>
    <row r="1777" spans="1:2" x14ac:dyDescent="0.25">
      <c r="A1777" t="s">
        <v>3223</v>
      </c>
      <c r="B1777" t="s">
        <v>3224</v>
      </c>
    </row>
    <row r="1778" spans="1:2" x14ac:dyDescent="0.25">
      <c r="A1778" t="s">
        <v>3225</v>
      </c>
      <c r="B1778" t="s">
        <v>3226</v>
      </c>
    </row>
    <row r="1779" spans="1:2" x14ac:dyDescent="0.25">
      <c r="A1779" t="s">
        <v>3227</v>
      </c>
      <c r="B1779" t="s">
        <v>3228</v>
      </c>
    </row>
    <row r="1780" spans="1:2" x14ac:dyDescent="0.25">
      <c r="A1780" t="s">
        <v>3229</v>
      </c>
      <c r="B1780" t="s">
        <v>3230</v>
      </c>
    </row>
    <row r="1781" spans="1:2" x14ac:dyDescent="0.25">
      <c r="A1781" t="s">
        <v>3231</v>
      </c>
      <c r="B1781" t="s">
        <v>3232</v>
      </c>
    </row>
    <row r="1782" spans="1:2" x14ac:dyDescent="0.25">
      <c r="A1782" t="s">
        <v>3233</v>
      </c>
      <c r="B1782" t="s">
        <v>3234</v>
      </c>
    </row>
    <row r="1783" spans="1:2" x14ac:dyDescent="0.25">
      <c r="A1783" t="s">
        <v>3235</v>
      </c>
      <c r="B1783" t="s">
        <v>3236</v>
      </c>
    </row>
    <row r="1784" spans="1:2" x14ac:dyDescent="0.25">
      <c r="A1784" t="s">
        <v>3237</v>
      </c>
      <c r="B1784" t="s">
        <v>3238</v>
      </c>
    </row>
    <row r="1785" spans="1:2" x14ac:dyDescent="0.25">
      <c r="A1785" t="s">
        <v>3239</v>
      </c>
      <c r="B1785" t="s">
        <v>3240</v>
      </c>
    </row>
    <row r="1786" spans="1:2" x14ac:dyDescent="0.25">
      <c r="A1786" t="s">
        <v>3241</v>
      </c>
      <c r="B1786" t="s">
        <v>3242</v>
      </c>
    </row>
    <row r="1787" spans="1:2" x14ac:dyDescent="0.25">
      <c r="A1787" t="s">
        <v>3243</v>
      </c>
      <c r="B1787" t="s">
        <v>3244</v>
      </c>
    </row>
    <row r="1788" spans="1:2" x14ac:dyDescent="0.25">
      <c r="A1788" t="s">
        <v>3245</v>
      </c>
      <c r="B1788" t="s">
        <v>3246</v>
      </c>
    </row>
    <row r="1789" spans="1:2" x14ac:dyDescent="0.25">
      <c r="A1789" t="s">
        <v>45</v>
      </c>
      <c r="B1789" t="s">
        <v>3247</v>
      </c>
    </row>
    <row r="1790" spans="1:2" x14ac:dyDescent="0.25">
      <c r="A1790" t="s">
        <v>3248</v>
      </c>
      <c r="B1790" t="s">
        <v>3249</v>
      </c>
    </row>
    <row r="1791" spans="1:2" x14ac:dyDescent="0.25">
      <c r="A1791" t="s">
        <v>3250</v>
      </c>
      <c r="B1791" t="s">
        <v>3251</v>
      </c>
    </row>
    <row r="1792" spans="1:2" x14ac:dyDescent="0.25">
      <c r="A1792" t="s">
        <v>3252</v>
      </c>
      <c r="B1792" t="s">
        <v>3253</v>
      </c>
    </row>
    <row r="1793" spans="1:2" x14ac:dyDescent="0.25">
      <c r="A1793" t="s">
        <v>3254</v>
      </c>
      <c r="B1793" t="s">
        <v>3255</v>
      </c>
    </row>
    <row r="1794" spans="1:2" x14ac:dyDescent="0.25">
      <c r="A1794" t="s">
        <v>3256</v>
      </c>
      <c r="B1794" t="s">
        <v>3257</v>
      </c>
    </row>
    <row r="1795" spans="1:2" x14ac:dyDescent="0.25">
      <c r="A1795" t="s">
        <v>3258</v>
      </c>
      <c r="B1795" t="s">
        <v>3259</v>
      </c>
    </row>
    <row r="1796" spans="1:2" x14ac:dyDescent="0.25">
      <c r="A1796" t="s">
        <v>3260</v>
      </c>
      <c r="B1796" t="s">
        <v>3261</v>
      </c>
    </row>
    <row r="1797" spans="1:2" x14ac:dyDescent="0.25">
      <c r="A1797" t="s">
        <v>3262</v>
      </c>
      <c r="B1797" t="s">
        <v>3263</v>
      </c>
    </row>
    <row r="1798" spans="1:2" x14ac:dyDescent="0.25">
      <c r="A1798" t="s">
        <v>3264</v>
      </c>
      <c r="B1798" t="s">
        <v>3265</v>
      </c>
    </row>
    <row r="1799" spans="1:2" x14ac:dyDescent="0.25">
      <c r="A1799" t="s">
        <v>3266</v>
      </c>
      <c r="B1799" t="s">
        <v>3267</v>
      </c>
    </row>
    <row r="1800" spans="1:2" x14ac:dyDescent="0.25">
      <c r="A1800" t="s">
        <v>3268</v>
      </c>
      <c r="B1800" t="s">
        <v>3269</v>
      </c>
    </row>
    <row r="1801" spans="1:2" x14ac:dyDescent="0.25">
      <c r="A1801" t="s">
        <v>3270</v>
      </c>
      <c r="B1801" t="s">
        <v>3271</v>
      </c>
    </row>
    <row r="1802" spans="1:2" x14ac:dyDescent="0.25">
      <c r="A1802" t="s">
        <v>3272</v>
      </c>
      <c r="B1802" t="s">
        <v>3273</v>
      </c>
    </row>
    <row r="1803" spans="1:2" x14ac:dyDescent="0.25">
      <c r="A1803" t="s">
        <v>3274</v>
      </c>
      <c r="B1803" t="s">
        <v>3275</v>
      </c>
    </row>
    <row r="1804" spans="1:2" x14ac:dyDescent="0.25">
      <c r="A1804" t="s">
        <v>3276</v>
      </c>
      <c r="B1804" t="s">
        <v>3277</v>
      </c>
    </row>
    <row r="1805" spans="1:2" x14ac:dyDescent="0.25">
      <c r="A1805" t="s">
        <v>3278</v>
      </c>
      <c r="B1805" t="s">
        <v>3279</v>
      </c>
    </row>
    <row r="1806" spans="1:2" x14ac:dyDescent="0.25">
      <c r="A1806" t="s">
        <v>3280</v>
      </c>
      <c r="B1806" t="s">
        <v>3281</v>
      </c>
    </row>
    <row r="1807" spans="1:2" x14ac:dyDescent="0.25">
      <c r="A1807" t="s">
        <v>3282</v>
      </c>
      <c r="B1807" t="s">
        <v>3283</v>
      </c>
    </row>
    <row r="1808" spans="1:2" x14ac:dyDescent="0.25">
      <c r="A1808" t="s">
        <v>3284</v>
      </c>
      <c r="B1808" t="s">
        <v>3285</v>
      </c>
    </row>
    <row r="1809" spans="1:2" x14ac:dyDescent="0.25">
      <c r="A1809" t="s">
        <v>3286</v>
      </c>
      <c r="B1809" t="s">
        <v>3287</v>
      </c>
    </row>
    <row r="1810" spans="1:2" x14ac:dyDescent="0.25">
      <c r="A1810" t="s">
        <v>3288</v>
      </c>
      <c r="B1810" t="s">
        <v>3289</v>
      </c>
    </row>
    <row r="1811" spans="1:2" x14ac:dyDescent="0.25">
      <c r="A1811" t="s">
        <v>3290</v>
      </c>
      <c r="B1811" t="s">
        <v>3291</v>
      </c>
    </row>
    <row r="1812" spans="1:2" x14ac:dyDescent="0.25">
      <c r="A1812" t="s">
        <v>3292</v>
      </c>
      <c r="B1812" t="s">
        <v>3293</v>
      </c>
    </row>
    <row r="1813" spans="1:2" x14ac:dyDescent="0.25">
      <c r="A1813" t="s">
        <v>3294</v>
      </c>
      <c r="B1813" t="s">
        <v>3295</v>
      </c>
    </row>
    <row r="1814" spans="1:2" x14ac:dyDescent="0.25">
      <c r="A1814" t="s">
        <v>3296</v>
      </c>
      <c r="B1814" t="s">
        <v>3297</v>
      </c>
    </row>
    <row r="1815" spans="1:2" x14ac:dyDescent="0.25">
      <c r="A1815" t="s">
        <v>3298</v>
      </c>
      <c r="B1815" t="s">
        <v>3299</v>
      </c>
    </row>
    <row r="1816" spans="1:2" x14ac:dyDescent="0.25">
      <c r="A1816" t="s">
        <v>3300</v>
      </c>
      <c r="B1816" t="s">
        <v>3301</v>
      </c>
    </row>
    <row r="1817" spans="1:2" x14ac:dyDescent="0.25">
      <c r="A1817" t="s">
        <v>3302</v>
      </c>
      <c r="B1817" t="s">
        <v>3303</v>
      </c>
    </row>
    <row r="1818" spans="1:2" x14ac:dyDescent="0.25">
      <c r="A1818" t="s">
        <v>3304</v>
      </c>
      <c r="B1818" t="s">
        <v>3305</v>
      </c>
    </row>
    <row r="1819" spans="1:2" x14ac:dyDescent="0.25">
      <c r="A1819" t="s">
        <v>3306</v>
      </c>
      <c r="B1819" t="s">
        <v>3307</v>
      </c>
    </row>
    <row r="1820" spans="1:2" x14ac:dyDescent="0.25">
      <c r="A1820" t="s">
        <v>3308</v>
      </c>
      <c r="B1820" t="s">
        <v>3309</v>
      </c>
    </row>
    <row r="1821" spans="1:2" x14ac:dyDescent="0.25">
      <c r="A1821" t="s">
        <v>3310</v>
      </c>
      <c r="B1821" t="s">
        <v>3311</v>
      </c>
    </row>
    <row r="1822" spans="1:2" x14ac:dyDescent="0.25">
      <c r="A1822" t="s">
        <v>3312</v>
      </c>
      <c r="B1822" t="s">
        <v>3313</v>
      </c>
    </row>
    <row r="1823" spans="1:2" x14ac:dyDescent="0.25">
      <c r="A1823" t="s">
        <v>3314</v>
      </c>
      <c r="B1823" t="s">
        <v>3315</v>
      </c>
    </row>
    <row r="1824" spans="1:2" x14ac:dyDescent="0.25">
      <c r="A1824" t="s">
        <v>3316</v>
      </c>
      <c r="B1824" t="s">
        <v>3317</v>
      </c>
    </row>
    <row r="1825" spans="1:2" x14ac:dyDescent="0.25">
      <c r="A1825" t="s">
        <v>3318</v>
      </c>
      <c r="B1825" t="s">
        <v>3319</v>
      </c>
    </row>
    <row r="1826" spans="1:2" x14ac:dyDescent="0.25">
      <c r="A1826" t="s">
        <v>3320</v>
      </c>
      <c r="B1826" t="s">
        <v>3321</v>
      </c>
    </row>
    <row r="1827" spans="1:2" x14ac:dyDescent="0.25">
      <c r="A1827" t="s">
        <v>3322</v>
      </c>
      <c r="B1827" t="s">
        <v>3323</v>
      </c>
    </row>
    <row r="1828" spans="1:2" x14ac:dyDescent="0.25">
      <c r="A1828" t="s">
        <v>3324</v>
      </c>
      <c r="B1828" t="s">
        <v>3325</v>
      </c>
    </row>
    <row r="1829" spans="1:2" x14ac:dyDescent="0.25">
      <c r="A1829" t="s">
        <v>3326</v>
      </c>
      <c r="B1829" t="s">
        <v>3327</v>
      </c>
    </row>
    <row r="1830" spans="1:2" x14ac:dyDescent="0.25">
      <c r="A1830" t="s">
        <v>3328</v>
      </c>
      <c r="B1830" t="s">
        <v>3329</v>
      </c>
    </row>
    <row r="1831" spans="1:2" x14ac:dyDescent="0.25">
      <c r="A1831" t="s">
        <v>3330</v>
      </c>
      <c r="B1831" t="s">
        <v>3331</v>
      </c>
    </row>
    <row r="1832" spans="1:2" x14ac:dyDescent="0.25">
      <c r="A1832" t="s">
        <v>3332</v>
      </c>
      <c r="B1832" t="s">
        <v>3333</v>
      </c>
    </row>
    <row r="1833" spans="1:2" x14ac:dyDescent="0.25">
      <c r="A1833" t="s">
        <v>3334</v>
      </c>
      <c r="B1833" t="s">
        <v>3335</v>
      </c>
    </row>
    <row r="1834" spans="1:2" x14ac:dyDescent="0.25">
      <c r="A1834" t="s">
        <v>3336</v>
      </c>
      <c r="B1834" t="s">
        <v>3337</v>
      </c>
    </row>
    <row r="1835" spans="1:2" x14ac:dyDescent="0.25">
      <c r="A1835" t="s">
        <v>3338</v>
      </c>
      <c r="B1835" t="s">
        <v>3339</v>
      </c>
    </row>
    <row r="1836" spans="1:2" x14ac:dyDescent="0.25">
      <c r="A1836" t="s">
        <v>3340</v>
      </c>
      <c r="B1836" t="s">
        <v>3341</v>
      </c>
    </row>
    <row r="1837" spans="1:2" x14ac:dyDescent="0.25">
      <c r="A1837" t="s">
        <v>3342</v>
      </c>
      <c r="B1837" t="s">
        <v>3343</v>
      </c>
    </row>
    <row r="1838" spans="1:2" x14ac:dyDescent="0.25">
      <c r="A1838" t="s">
        <v>3344</v>
      </c>
      <c r="B1838" t="s">
        <v>3345</v>
      </c>
    </row>
    <row r="1839" spans="1:2" x14ac:dyDescent="0.25">
      <c r="A1839" t="s">
        <v>3346</v>
      </c>
      <c r="B1839" t="s">
        <v>3347</v>
      </c>
    </row>
    <row r="1840" spans="1:2" x14ac:dyDescent="0.25">
      <c r="A1840" t="s">
        <v>3348</v>
      </c>
      <c r="B1840" t="s">
        <v>3349</v>
      </c>
    </row>
    <row r="1841" spans="1:2" x14ac:dyDescent="0.25">
      <c r="A1841" t="s">
        <v>3350</v>
      </c>
      <c r="B1841" t="s">
        <v>3351</v>
      </c>
    </row>
    <row r="1842" spans="1:2" x14ac:dyDescent="0.25">
      <c r="A1842" t="s">
        <v>3352</v>
      </c>
      <c r="B1842" t="s">
        <v>3353</v>
      </c>
    </row>
    <row r="1843" spans="1:2" x14ac:dyDescent="0.25">
      <c r="A1843" t="s">
        <v>3354</v>
      </c>
      <c r="B1843" t="s">
        <v>3355</v>
      </c>
    </row>
    <row r="1844" spans="1:2" x14ac:dyDescent="0.25">
      <c r="A1844" t="s">
        <v>3356</v>
      </c>
      <c r="B1844" t="s">
        <v>3357</v>
      </c>
    </row>
    <row r="1845" spans="1:2" x14ac:dyDescent="0.25">
      <c r="A1845" t="s">
        <v>3358</v>
      </c>
      <c r="B1845" t="s">
        <v>3359</v>
      </c>
    </row>
    <row r="1846" spans="1:2" x14ac:dyDescent="0.25">
      <c r="A1846" t="s">
        <v>3360</v>
      </c>
      <c r="B1846" t="s">
        <v>3361</v>
      </c>
    </row>
    <row r="1847" spans="1:2" x14ac:dyDescent="0.25">
      <c r="A1847" t="s">
        <v>3362</v>
      </c>
      <c r="B1847" t="s">
        <v>3363</v>
      </c>
    </row>
    <row r="1848" spans="1:2" x14ac:dyDescent="0.25">
      <c r="A1848" t="s">
        <v>3364</v>
      </c>
      <c r="B1848" t="s">
        <v>3365</v>
      </c>
    </row>
    <row r="1849" spans="1:2" x14ac:dyDescent="0.25">
      <c r="A1849" t="s">
        <v>3366</v>
      </c>
      <c r="B1849" t="s">
        <v>3367</v>
      </c>
    </row>
    <row r="1850" spans="1:2" x14ac:dyDescent="0.25">
      <c r="A1850" t="s">
        <v>3368</v>
      </c>
      <c r="B1850" t="s">
        <v>3369</v>
      </c>
    </row>
    <row r="1851" spans="1:2" x14ac:dyDescent="0.25">
      <c r="A1851" t="s">
        <v>3370</v>
      </c>
      <c r="B1851" t="s">
        <v>3371</v>
      </c>
    </row>
    <row r="1852" spans="1:2" x14ac:dyDescent="0.25">
      <c r="A1852" t="s">
        <v>3372</v>
      </c>
      <c r="B1852" t="s">
        <v>3373</v>
      </c>
    </row>
    <row r="1853" spans="1:2" x14ac:dyDescent="0.25">
      <c r="A1853" t="s">
        <v>3374</v>
      </c>
      <c r="B1853" t="s">
        <v>3375</v>
      </c>
    </row>
    <row r="1854" spans="1:2" x14ac:dyDescent="0.25">
      <c r="A1854" t="s">
        <v>3376</v>
      </c>
      <c r="B1854" t="s">
        <v>3377</v>
      </c>
    </row>
    <row r="1855" spans="1:2" x14ac:dyDescent="0.25">
      <c r="A1855" t="s">
        <v>3378</v>
      </c>
      <c r="B1855" t="s">
        <v>3379</v>
      </c>
    </row>
    <row r="1856" spans="1:2" x14ac:dyDescent="0.25">
      <c r="A1856" t="s">
        <v>3380</v>
      </c>
      <c r="B1856" t="s">
        <v>3381</v>
      </c>
    </row>
    <row r="1857" spans="1:2" x14ac:dyDescent="0.25">
      <c r="A1857" t="s">
        <v>3382</v>
      </c>
      <c r="B1857" t="s">
        <v>3383</v>
      </c>
    </row>
    <row r="1858" spans="1:2" x14ac:dyDescent="0.25">
      <c r="A1858" t="s">
        <v>3384</v>
      </c>
      <c r="B1858" t="s">
        <v>3385</v>
      </c>
    </row>
    <row r="1859" spans="1:2" x14ac:dyDescent="0.25">
      <c r="A1859" t="s">
        <v>3386</v>
      </c>
      <c r="B1859" t="s">
        <v>3387</v>
      </c>
    </row>
    <row r="1860" spans="1:2" x14ac:dyDescent="0.25">
      <c r="A1860" t="s">
        <v>3388</v>
      </c>
      <c r="B1860" t="s">
        <v>3389</v>
      </c>
    </row>
    <row r="1861" spans="1:2" x14ac:dyDescent="0.25">
      <c r="A1861" t="s">
        <v>3390</v>
      </c>
      <c r="B1861" t="s">
        <v>3391</v>
      </c>
    </row>
    <row r="1862" spans="1:2" x14ac:dyDescent="0.25">
      <c r="A1862" t="s">
        <v>1318</v>
      </c>
      <c r="B1862" t="s">
        <v>3392</v>
      </c>
    </row>
    <row r="1863" spans="1:2" x14ac:dyDescent="0.25">
      <c r="A1863" t="s">
        <v>3393</v>
      </c>
      <c r="B1863" t="s">
        <v>3394</v>
      </c>
    </row>
    <row r="1864" spans="1:2" x14ac:dyDescent="0.25">
      <c r="A1864" t="s">
        <v>3395</v>
      </c>
      <c r="B1864" t="s">
        <v>3396</v>
      </c>
    </row>
    <row r="1865" spans="1:2" x14ac:dyDescent="0.25">
      <c r="A1865" t="s">
        <v>3397</v>
      </c>
      <c r="B1865" t="s">
        <v>3398</v>
      </c>
    </row>
    <row r="1866" spans="1:2" x14ac:dyDescent="0.25">
      <c r="A1866" t="s">
        <v>3399</v>
      </c>
      <c r="B1866" t="s">
        <v>3400</v>
      </c>
    </row>
    <row r="1867" spans="1:2" x14ac:dyDescent="0.25">
      <c r="A1867" t="s">
        <v>3401</v>
      </c>
      <c r="B1867" t="s">
        <v>3402</v>
      </c>
    </row>
    <row r="1868" spans="1:2" x14ac:dyDescent="0.25">
      <c r="A1868" t="s">
        <v>3403</v>
      </c>
      <c r="B1868" t="s">
        <v>3404</v>
      </c>
    </row>
    <row r="1869" spans="1:2" x14ac:dyDescent="0.25">
      <c r="A1869" t="s">
        <v>3405</v>
      </c>
      <c r="B1869" t="s">
        <v>3406</v>
      </c>
    </row>
    <row r="1870" spans="1:2" x14ac:dyDescent="0.25">
      <c r="A1870" t="s">
        <v>3407</v>
      </c>
      <c r="B1870" t="s">
        <v>3408</v>
      </c>
    </row>
    <row r="1871" spans="1:2" x14ac:dyDescent="0.25">
      <c r="A1871" t="s">
        <v>3409</v>
      </c>
      <c r="B1871" t="s">
        <v>3410</v>
      </c>
    </row>
    <row r="1872" spans="1:2" x14ac:dyDescent="0.25">
      <c r="A1872" t="s">
        <v>3411</v>
      </c>
      <c r="B1872" t="s">
        <v>3412</v>
      </c>
    </row>
    <row r="1873" spans="1:2" x14ac:dyDescent="0.25">
      <c r="A1873" t="s">
        <v>3413</v>
      </c>
      <c r="B1873" t="s">
        <v>3414</v>
      </c>
    </row>
    <row r="1874" spans="1:2" x14ac:dyDescent="0.25">
      <c r="A1874" t="s">
        <v>3415</v>
      </c>
      <c r="B1874" t="s">
        <v>3416</v>
      </c>
    </row>
    <row r="1875" spans="1:2" x14ac:dyDescent="0.25">
      <c r="A1875" t="s">
        <v>3417</v>
      </c>
      <c r="B1875" t="s">
        <v>3418</v>
      </c>
    </row>
    <row r="1876" spans="1:2" x14ac:dyDescent="0.25">
      <c r="A1876" t="s">
        <v>3419</v>
      </c>
      <c r="B1876" t="s">
        <v>3420</v>
      </c>
    </row>
    <row r="1877" spans="1:2" x14ac:dyDescent="0.25">
      <c r="A1877" t="s">
        <v>42</v>
      </c>
      <c r="B1877" t="s">
        <v>3421</v>
      </c>
    </row>
    <row r="1878" spans="1:2" x14ac:dyDescent="0.25">
      <c r="A1878" t="s">
        <v>3422</v>
      </c>
      <c r="B1878" t="s">
        <v>3423</v>
      </c>
    </row>
    <row r="1879" spans="1:2" x14ac:dyDescent="0.25">
      <c r="A1879" t="s">
        <v>3424</v>
      </c>
      <c r="B1879" t="s">
        <v>3425</v>
      </c>
    </row>
    <row r="1880" spans="1:2" x14ac:dyDescent="0.25">
      <c r="A1880" t="s">
        <v>3426</v>
      </c>
      <c r="B1880" t="s">
        <v>3427</v>
      </c>
    </row>
    <row r="1881" spans="1:2" x14ac:dyDescent="0.25">
      <c r="A1881" t="s">
        <v>3428</v>
      </c>
      <c r="B1881" t="s">
        <v>3429</v>
      </c>
    </row>
    <row r="1882" spans="1:2" x14ac:dyDescent="0.25">
      <c r="A1882" t="s">
        <v>3430</v>
      </c>
      <c r="B1882" t="s">
        <v>3431</v>
      </c>
    </row>
    <row r="1883" spans="1:2" x14ac:dyDescent="0.25">
      <c r="A1883" t="s">
        <v>3432</v>
      </c>
      <c r="B1883" t="s">
        <v>3433</v>
      </c>
    </row>
    <row r="1884" spans="1:2" x14ac:dyDescent="0.25">
      <c r="A1884" t="s">
        <v>3434</v>
      </c>
      <c r="B1884" t="s">
        <v>3435</v>
      </c>
    </row>
    <row r="1885" spans="1:2" x14ac:dyDescent="0.25">
      <c r="A1885" t="s">
        <v>3436</v>
      </c>
      <c r="B1885" t="s">
        <v>3437</v>
      </c>
    </row>
    <row r="1886" spans="1:2" x14ac:dyDescent="0.25">
      <c r="A1886" t="s">
        <v>3438</v>
      </c>
      <c r="B1886" t="s">
        <v>3439</v>
      </c>
    </row>
    <row r="1887" spans="1:2" x14ac:dyDescent="0.25">
      <c r="A1887" t="s">
        <v>3440</v>
      </c>
      <c r="B1887" t="s">
        <v>3441</v>
      </c>
    </row>
    <row r="1888" spans="1:2" x14ac:dyDescent="0.25">
      <c r="A1888" t="s">
        <v>3442</v>
      </c>
      <c r="B1888" t="s">
        <v>3443</v>
      </c>
    </row>
    <row r="1889" spans="1:2" x14ac:dyDescent="0.25">
      <c r="A1889" t="s">
        <v>3444</v>
      </c>
      <c r="B1889" t="s">
        <v>3445</v>
      </c>
    </row>
    <row r="1890" spans="1:2" x14ac:dyDescent="0.25">
      <c r="A1890" t="s">
        <v>3446</v>
      </c>
      <c r="B1890" t="s">
        <v>3447</v>
      </c>
    </row>
    <row r="1891" spans="1:2" x14ac:dyDescent="0.25">
      <c r="A1891" t="s">
        <v>3448</v>
      </c>
      <c r="B1891" t="s">
        <v>3449</v>
      </c>
    </row>
    <row r="1892" spans="1:2" x14ac:dyDescent="0.25">
      <c r="A1892" t="s">
        <v>3450</v>
      </c>
      <c r="B1892" t="s">
        <v>3451</v>
      </c>
    </row>
    <row r="1893" spans="1:2" x14ac:dyDescent="0.25">
      <c r="A1893" t="s">
        <v>3452</v>
      </c>
      <c r="B1893" t="s">
        <v>3453</v>
      </c>
    </row>
    <row r="1894" spans="1:2" x14ac:dyDescent="0.25">
      <c r="A1894" t="s">
        <v>3454</v>
      </c>
      <c r="B1894" t="s">
        <v>3455</v>
      </c>
    </row>
    <row r="1895" spans="1:2" x14ac:dyDescent="0.25">
      <c r="A1895" t="s">
        <v>3456</v>
      </c>
      <c r="B1895" t="s">
        <v>3457</v>
      </c>
    </row>
    <row r="1896" spans="1:2" x14ac:dyDescent="0.25">
      <c r="A1896" t="s">
        <v>3458</v>
      </c>
      <c r="B1896" t="s">
        <v>3459</v>
      </c>
    </row>
    <row r="1897" spans="1:2" x14ac:dyDescent="0.25">
      <c r="A1897" t="s">
        <v>3460</v>
      </c>
      <c r="B1897" t="s">
        <v>3461</v>
      </c>
    </row>
    <row r="1898" spans="1:2" x14ac:dyDescent="0.25">
      <c r="A1898" t="s">
        <v>3462</v>
      </c>
      <c r="B1898" t="s">
        <v>3463</v>
      </c>
    </row>
    <row r="1899" spans="1:2" x14ac:dyDescent="0.25">
      <c r="A1899" t="s">
        <v>3464</v>
      </c>
      <c r="B1899" t="s">
        <v>3465</v>
      </c>
    </row>
    <row r="1900" spans="1:2" x14ac:dyDescent="0.25">
      <c r="A1900" t="s">
        <v>3466</v>
      </c>
      <c r="B1900" t="s">
        <v>3467</v>
      </c>
    </row>
    <row r="1901" spans="1:2" x14ac:dyDescent="0.25">
      <c r="A1901" t="s">
        <v>3468</v>
      </c>
      <c r="B1901" t="s">
        <v>3469</v>
      </c>
    </row>
    <row r="1902" spans="1:2" x14ac:dyDescent="0.25">
      <c r="A1902" t="s">
        <v>3470</v>
      </c>
      <c r="B1902" t="s">
        <v>3471</v>
      </c>
    </row>
    <row r="1903" spans="1:2" x14ac:dyDescent="0.25">
      <c r="A1903" t="s">
        <v>3472</v>
      </c>
      <c r="B1903" t="s">
        <v>3473</v>
      </c>
    </row>
    <row r="1904" spans="1:2" x14ac:dyDescent="0.25">
      <c r="A1904" t="s">
        <v>3474</v>
      </c>
      <c r="B1904" t="s">
        <v>3475</v>
      </c>
    </row>
    <row r="1905" spans="1:2" x14ac:dyDescent="0.25">
      <c r="A1905" t="s">
        <v>3476</v>
      </c>
      <c r="B1905" t="s">
        <v>3477</v>
      </c>
    </row>
    <row r="1906" spans="1:2" x14ac:dyDescent="0.25">
      <c r="A1906" t="s">
        <v>3478</v>
      </c>
      <c r="B1906" t="s">
        <v>3479</v>
      </c>
    </row>
    <row r="1907" spans="1:2" x14ac:dyDescent="0.25">
      <c r="A1907" t="s">
        <v>3480</v>
      </c>
      <c r="B1907" t="s">
        <v>3481</v>
      </c>
    </row>
    <row r="1908" spans="1:2" x14ac:dyDescent="0.25">
      <c r="A1908" t="s">
        <v>3482</v>
      </c>
      <c r="B1908" t="s">
        <v>3483</v>
      </c>
    </row>
    <row r="1909" spans="1:2" x14ac:dyDescent="0.25">
      <c r="A1909" t="s">
        <v>3484</v>
      </c>
      <c r="B1909" t="s">
        <v>3485</v>
      </c>
    </row>
    <row r="1910" spans="1:2" x14ac:dyDescent="0.25">
      <c r="A1910" t="s">
        <v>3486</v>
      </c>
      <c r="B1910" t="s">
        <v>3487</v>
      </c>
    </row>
    <row r="1911" spans="1:2" x14ac:dyDescent="0.25">
      <c r="A1911" t="s">
        <v>3488</v>
      </c>
      <c r="B1911" t="s">
        <v>3489</v>
      </c>
    </row>
    <row r="1912" spans="1:2" x14ac:dyDescent="0.25">
      <c r="A1912" t="s">
        <v>1428</v>
      </c>
      <c r="B1912" t="s">
        <v>3490</v>
      </c>
    </row>
    <row r="1913" spans="1:2" x14ac:dyDescent="0.25">
      <c r="A1913" t="s">
        <v>3491</v>
      </c>
      <c r="B1913" t="s">
        <v>3492</v>
      </c>
    </row>
    <row r="1914" spans="1:2" x14ac:dyDescent="0.25">
      <c r="A1914" t="s">
        <v>3493</v>
      </c>
      <c r="B1914" t="s">
        <v>3494</v>
      </c>
    </row>
    <row r="1915" spans="1:2" x14ac:dyDescent="0.25">
      <c r="A1915" t="s">
        <v>3495</v>
      </c>
      <c r="B1915" t="s">
        <v>3496</v>
      </c>
    </row>
    <row r="1916" spans="1:2" x14ac:dyDescent="0.25">
      <c r="A1916" t="s">
        <v>3497</v>
      </c>
      <c r="B1916" t="s">
        <v>3498</v>
      </c>
    </row>
    <row r="1917" spans="1:2" x14ac:dyDescent="0.25">
      <c r="A1917" t="s">
        <v>3499</v>
      </c>
      <c r="B1917" t="s">
        <v>3500</v>
      </c>
    </row>
    <row r="1918" spans="1:2" x14ac:dyDescent="0.25">
      <c r="A1918" t="s">
        <v>3501</v>
      </c>
      <c r="B1918" t="s">
        <v>3502</v>
      </c>
    </row>
    <row r="1919" spans="1:2" x14ac:dyDescent="0.25">
      <c r="A1919" t="s">
        <v>3503</v>
      </c>
      <c r="B1919" t="s">
        <v>3504</v>
      </c>
    </row>
    <row r="1920" spans="1:2" x14ac:dyDescent="0.25">
      <c r="A1920" t="s">
        <v>3505</v>
      </c>
      <c r="B1920" t="s">
        <v>3506</v>
      </c>
    </row>
    <row r="1921" spans="1:2" x14ac:dyDescent="0.25">
      <c r="A1921" t="s">
        <v>3507</v>
      </c>
      <c r="B1921" t="s">
        <v>3508</v>
      </c>
    </row>
    <row r="1922" spans="1:2" x14ac:dyDescent="0.25">
      <c r="A1922" t="s">
        <v>3509</v>
      </c>
      <c r="B1922" t="s">
        <v>3510</v>
      </c>
    </row>
    <row r="1923" spans="1:2" x14ac:dyDescent="0.25">
      <c r="A1923" t="s">
        <v>3511</v>
      </c>
      <c r="B1923" t="s">
        <v>3512</v>
      </c>
    </row>
    <row r="1924" spans="1:2" x14ac:dyDescent="0.25">
      <c r="A1924" t="s">
        <v>3513</v>
      </c>
      <c r="B1924" t="s">
        <v>3514</v>
      </c>
    </row>
    <row r="1925" spans="1:2" x14ac:dyDescent="0.25">
      <c r="A1925" t="s">
        <v>3515</v>
      </c>
      <c r="B1925" t="s">
        <v>3516</v>
      </c>
    </row>
    <row r="1926" spans="1:2" x14ac:dyDescent="0.25">
      <c r="A1926" t="s">
        <v>3517</v>
      </c>
      <c r="B1926" t="s">
        <v>3518</v>
      </c>
    </row>
    <row r="1927" spans="1:2" x14ac:dyDescent="0.25">
      <c r="A1927" t="s">
        <v>3519</v>
      </c>
      <c r="B1927" t="s">
        <v>3520</v>
      </c>
    </row>
    <row r="1928" spans="1:2" x14ac:dyDescent="0.25">
      <c r="A1928" t="s">
        <v>3521</v>
      </c>
      <c r="B1928" t="s">
        <v>3522</v>
      </c>
    </row>
    <row r="1929" spans="1:2" x14ac:dyDescent="0.25">
      <c r="A1929" t="s">
        <v>3523</v>
      </c>
      <c r="B1929" t="s">
        <v>3524</v>
      </c>
    </row>
    <row r="1930" spans="1:2" x14ac:dyDescent="0.25">
      <c r="A1930" t="s">
        <v>3525</v>
      </c>
      <c r="B1930" t="s">
        <v>3526</v>
      </c>
    </row>
    <row r="1931" spans="1:2" x14ac:dyDescent="0.25">
      <c r="A1931" t="s">
        <v>3527</v>
      </c>
      <c r="B1931" t="s">
        <v>3528</v>
      </c>
    </row>
    <row r="1932" spans="1:2" x14ac:dyDescent="0.25">
      <c r="A1932" t="s">
        <v>3529</v>
      </c>
      <c r="B1932" t="s">
        <v>3530</v>
      </c>
    </row>
    <row r="1933" spans="1:2" x14ac:dyDescent="0.25">
      <c r="A1933" t="s">
        <v>1570</v>
      </c>
      <c r="B1933" t="s">
        <v>3531</v>
      </c>
    </row>
    <row r="1934" spans="1:2" x14ac:dyDescent="0.25">
      <c r="A1934" t="s">
        <v>3532</v>
      </c>
      <c r="B1934" t="s">
        <v>3533</v>
      </c>
    </row>
    <row r="1935" spans="1:2" x14ac:dyDescent="0.25">
      <c r="A1935" t="s">
        <v>3534</v>
      </c>
      <c r="B1935" t="s">
        <v>3535</v>
      </c>
    </row>
    <row r="1936" spans="1:2" x14ac:dyDescent="0.25">
      <c r="A1936" t="s">
        <v>3536</v>
      </c>
      <c r="B1936" t="s">
        <v>3537</v>
      </c>
    </row>
    <row r="1937" spans="1:2" x14ac:dyDescent="0.25">
      <c r="A1937" t="s">
        <v>3538</v>
      </c>
      <c r="B1937" t="s">
        <v>3539</v>
      </c>
    </row>
    <row r="1938" spans="1:2" x14ac:dyDescent="0.25">
      <c r="A1938" t="s">
        <v>3540</v>
      </c>
      <c r="B1938" t="s">
        <v>3541</v>
      </c>
    </row>
    <row r="1939" spans="1:2" x14ac:dyDescent="0.25">
      <c r="A1939" t="s">
        <v>3542</v>
      </c>
      <c r="B1939" t="s">
        <v>3543</v>
      </c>
    </row>
    <row r="1940" spans="1:2" x14ac:dyDescent="0.25">
      <c r="A1940" t="s">
        <v>3544</v>
      </c>
      <c r="B1940" t="s">
        <v>3545</v>
      </c>
    </row>
    <row r="1941" spans="1:2" x14ac:dyDescent="0.25">
      <c r="A1941" t="s">
        <v>3546</v>
      </c>
      <c r="B1941" t="s">
        <v>3547</v>
      </c>
    </row>
    <row r="1942" spans="1:2" x14ac:dyDescent="0.25">
      <c r="A1942" t="s">
        <v>3548</v>
      </c>
      <c r="B1942" t="s">
        <v>3549</v>
      </c>
    </row>
    <row r="1943" spans="1:2" x14ac:dyDescent="0.25">
      <c r="A1943" t="s">
        <v>3550</v>
      </c>
      <c r="B1943" t="s">
        <v>3551</v>
      </c>
    </row>
    <row r="1944" spans="1:2" x14ac:dyDescent="0.25">
      <c r="A1944" t="s">
        <v>3552</v>
      </c>
      <c r="B1944" t="s">
        <v>3553</v>
      </c>
    </row>
    <row r="1945" spans="1:2" x14ac:dyDescent="0.25">
      <c r="A1945" t="s">
        <v>3554</v>
      </c>
      <c r="B1945" t="s">
        <v>3555</v>
      </c>
    </row>
    <row r="1946" spans="1:2" x14ac:dyDescent="0.25">
      <c r="A1946" t="s">
        <v>191</v>
      </c>
      <c r="B1946" t="s">
        <v>3556</v>
      </c>
    </row>
    <row r="1947" spans="1:2" x14ac:dyDescent="0.25">
      <c r="A1947" t="s">
        <v>3557</v>
      </c>
      <c r="B1947" t="s">
        <v>3558</v>
      </c>
    </row>
    <row r="1948" spans="1:2" x14ac:dyDescent="0.25">
      <c r="A1948" t="s">
        <v>3559</v>
      </c>
      <c r="B1948" t="s">
        <v>3560</v>
      </c>
    </row>
    <row r="1949" spans="1:2" x14ac:dyDescent="0.25">
      <c r="A1949" t="s">
        <v>3561</v>
      </c>
      <c r="B1949" t="s">
        <v>3562</v>
      </c>
    </row>
    <row r="1950" spans="1:2" x14ac:dyDescent="0.25">
      <c r="A1950" t="s">
        <v>3563</v>
      </c>
      <c r="B1950" t="s">
        <v>3564</v>
      </c>
    </row>
    <row r="1951" spans="1:2" x14ac:dyDescent="0.25">
      <c r="A1951" t="s">
        <v>3565</v>
      </c>
      <c r="B1951" t="s">
        <v>3566</v>
      </c>
    </row>
    <row r="1952" spans="1:2" x14ac:dyDescent="0.25">
      <c r="A1952" t="s">
        <v>3567</v>
      </c>
      <c r="B1952" t="s">
        <v>3568</v>
      </c>
    </row>
    <row r="1953" spans="1:2" x14ac:dyDescent="0.25">
      <c r="A1953" t="s">
        <v>3569</v>
      </c>
      <c r="B1953" t="s">
        <v>3570</v>
      </c>
    </row>
    <row r="1954" spans="1:2" x14ac:dyDescent="0.25">
      <c r="A1954" t="s">
        <v>3571</v>
      </c>
      <c r="B1954" t="s">
        <v>3572</v>
      </c>
    </row>
    <row r="1955" spans="1:2" x14ac:dyDescent="0.25">
      <c r="A1955" t="s">
        <v>3573</v>
      </c>
      <c r="B1955" t="s">
        <v>3574</v>
      </c>
    </row>
    <row r="1956" spans="1:2" x14ac:dyDescent="0.25">
      <c r="A1956" t="s">
        <v>3575</v>
      </c>
      <c r="B1956" t="s">
        <v>3576</v>
      </c>
    </row>
    <row r="1957" spans="1:2" x14ac:dyDescent="0.25">
      <c r="A1957" t="s">
        <v>3577</v>
      </c>
      <c r="B1957" t="s">
        <v>3578</v>
      </c>
    </row>
    <row r="1958" spans="1:2" x14ac:dyDescent="0.25">
      <c r="A1958" t="s">
        <v>3579</v>
      </c>
      <c r="B1958" t="s">
        <v>3580</v>
      </c>
    </row>
    <row r="1959" spans="1:2" x14ac:dyDescent="0.25">
      <c r="A1959" t="s">
        <v>3581</v>
      </c>
      <c r="B1959" t="s">
        <v>3582</v>
      </c>
    </row>
    <row r="1960" spans="1:2" x14ac:dyDescent="0.25">
      <c r="A1960" t="s">
        <v>3583</v>
      </c>
      <c r="B1960" t="s">
        <v>3584</v>
      </c>
    </row>
    <row r="1961" spans="1:2" x14ac:dyDescent="0.25">
      <c r="A1961" t="s">
        <v>3585</v>
      </c>
      <c r="B1961" t="s">
        <v>3586</v>
      </c>
    </row>
    <row r="1962" spans="1:2" x14ac:dyDescent="0.25">
      <c r="A1962" t="s">
        <v>3587</v>
      </c>
      <c r="B1962" t="s">
        <v>3588</v>
      </c>
    </row>
    <row r="1963" spans="1:2" x14ac:dyDescent="0.25">
      <c r="A1963" t="s">
        <v>3589</v>
      </c>
      <c r="B1963" t="s">
        <v>3590</v>
      </c>
    </row>
    <row r="1964" spans="1:2" x14ac:dyDescent="0.25">
      <c r="A1964" t="s">
        <v>3591</v>
      </c>
      <c r="B1964" t="s">
        <v>3592</v>
      </c>
    </row>
    <row r="1965" spans="1:2" x14ac:dyDescent="0.25">
      <c r="A1965" t="s">
        <v>3593</v>
      </c>
      <c r="B1965" t="s">
        <v>3594</v>
      </c>
    </row>
    <row r="1966" spans="1:2" x14ac:dyDescent="0.25">
      <c r="A1966" t="s">
        <v>3595</v>
      </c>
      <c r="B1966" t="s">
        <v>3596</v>
      </c>
    </row>
    <row r="1967" spans="1:2" x14ac:dyDescent="0.25">
      <c r="A1967" t="s">
        <v>3597</v>
      </c>
      <c r="B1967" t="s">
        <v>3598</v>
      </c>
    </row>
    <row r="1968" spans="1:2" x14ac:dyDescent="0.25">
      <c r="A1968" t="s">
        <v>3599</v>
      </c>
      <c r="B1968" t="s">
        <v>3600</v>
      </c>
    </row>
    <row r="1969" spans="1:2" x14ac:dyDescent="0.25">
      <c r="A1969" t="s">
        <v>3601</v>
      </c>
      <c r="B1969" t="s">
        <v>3602</v>
      </c>
    </row>
    <row r="1970" spans="1:2" x14ac:dyDescent="0.25">
      <c r="A1970" t="s">
        <v>3603</v>
      </c>
      <c r="B1970" t="s">
        <v>3604</v>
      </c>
    </row>
    <row r="1971" spans="1:2" x14ac:dyDescent="0.25">
      <c r="A1971" t="s">
        <v>3605</v>
      </c>
      <c r="B1971" t="s">
        <v>3606</v>
      </c>
    </row>
    <row r="1972" spans="1:2" x14ac:dyDescent="0.25">
      <c r="A1972" t="s">
        <v>3607</v>
      </c>
      <c r="B1972" t="s">
        <v>3608</v>
      </c>
    </row>
    <row r="1973" spans="1:2" x14ac:dyDescent="0.25">
      <c r="A1973" t="s">
        <v>3609</v>
      </c>
      <c r="B1973" t="s">
        <v>3610</v>
      </c>
    </row>
    <row r="1974" spans="1:2" x14ac:dyDescent="0.25">
      <c r="A1974" t="s">
        <v>3611</v>
      </c>
      <c r="B1974" t="s">
        <v>3612</v>
      </c>
    </row>
    <row r="1975" spans="1:2" x14ac:dyDescent="0.25">
      <c r="A1975" t="s">
        <v>3613</v>
      </c>
      <c r="B1975" t="s">
        <v>3614</v>
      </c>
    </row>
    <row r="1976" spans="1:2" x14ac:dyDescent="0.25">
      <c r="A1976" t="s">
        <v>3615</v>
      </c>
      <c r="B1976" t="s">
        <v>3616</v>
      </c>
    </row>
    <row r="1977" spans="1:2" x14ac:dyDescent="0.25">
      <c r="A1977" t="s">
        <v>3617</v>
      </c>
      <c r="B1977" t="s">
        <v>3618</v>
      </c>
    </row>
    <row r="1978" spans="1:2" x14ac:dyDescent="0.25">
      <c r="A1978" t="s">
        <v>2843</v>
      </c>
      <c r="B1978" t="s">
        <v>3619</v>
      </c>
    </row>
    <row r="1979" spans="1:2" x14ac:dyDescent="0.25">
      <c r="A1979" t="s">
        <v>3620</v>
      </c>
      <c r="B1979" t="s">
        <v>3621</v>
      </c>
    </row>
    <row r="1980" spans="1:2" x14ac:dyDescent="0.25">
      <c r="A1980" t="s">
        <v>3622</v>
      </c>
      <c r="B1980" t="s">
        <v>3623</v>
      </c>
    </row>
    <row r="1981" spans="1:2" x14ac:dyDescent="0.25">
      <c r="A1981" t="s">
        <v>1521</v>
      </c>
      <c r="B1981" t="s">
        <v>3624</v>
      </c>
    </row>
    <row r="1982" spans="1:2" x14ac:dyDescent="0.25">
      <c r="A1982" t="s">
        <v>3625</v>
      </c>
      <c r="B1982" t="s">
        <v>3626</v>
      </c>
    </row>
    <row r="1983" spans="1:2" x14ac:dyDescent="0.25">
      <c r="A1983" t="s">
        <v>3627</v>
      </c>
      <c r="B1983" t="s">
        <v>3628</v>
      </c>
    </row>
    <row r="1984" spans="1:2" x14ac:dyDescent="0.25">
      <c r="A1984" t="s">
        <v>3629</v>
      </c>
      <c r="B1984" t="s">
        <v>3630</v>
      </c>
    </row>
    <row r="1985" spans="1:2" x14ac:dyDescent="0.25">
      <c r="A1985" t="s">
        <v>3631</v>
      </c>
      <c r="B1985" t="s">
        <v>3632</v>
      </c>
    </row>
    <row r="1986" spans="1:2" x14ac:dyDescent="0.25">
      <c r="A1986" t="s">
        <v>3633</v>
      </c>
      <c r="B1986" t="s">
        <v>3634</v>
      </c>
    </row>
    <row r="1987" spans="1:2" x14ac:dyDescent="0.25">
      <c r="A1987" t="s">
        <v>3635</v>
      </c>
      <c r="B1987" t="s">
        <v>3636</v>
      </c>
    </row>
    <row r="1988" spans="1:2" x14ac:dyDescent="0.25">
      <c r="A1988" t="s">
        <v>3637</v>
      </c>
      <c r="B1988" t="s">
        <v>3638</v>
      </c>
    </row>
    <row r="1989" spans="1:2" x14ac:dyDescent="0.25">
      <c r="A1989" t="s">
        <v>3639</v>
      </c>
      <c r="B1989" t="s">
        <v>3640</v>
      </c>
    </row>
    <row r="1990" spans="1:2" x14ac:dyDescent="0.25">
      <c r="A1990" t="s">
        <v>3641</v>
      </c>
      <c r="B1990" t="s">
        <v>3642</v>
      </c>
    </row>
    <row r="1991" spans="1:2" x14ac:dyDescent="0.25">
      <c r="A1991" t="s">
        <v>2475</v>
      </c>
      <c r="B1991" t="s">
        <v>3643</v>
      </c>
    </row>
    <row r="1992" spans="1:2" x14ac:dyDescent="0.25">
      <c r="A1992" t="s">
        <v>3644</v>
      </c>
      <c r="B1992" t="s">
        <v>3645</v>
      </c>
    </row>
    <row r="1993" spans="1:2" x14ac:dyDescent="0.25">
      <c r="A1993" t="s">
        <v>2485</v>
      </c>
      <c r="B1993" t="s">
        <v>3646</v>
      </c>
    </row>
    <row r="1994" spans="1:2" x14ac:dyDescent="0.25">
      <c r="A1994" t="s">
        <v>3647</v>
      </c>
      <c r="B1994" t="s">
        <v>3648</v>
      </c>
    </row>
    <row r="1995" spans="1:2" x14ac:dyDescent="0.25">
      <c r="A1995" t="s">
        <v>3649</v>
      </c>
      <c r="B1995" t="s">
        <v>3650</v>
      </c>
    </row>
    <row r="1996" spans="1:2" x14ac:dyDescent="0.25">
      <c r="A1996" t="s">
        <v>2550</v>
      </c>
      <c r="B1996" t="s">
        <v>3651</v>
      </c>
    </row>
    <row r="1997" spans="1:2" x14ac:dyDescent="0.25">
      <c r="A1997" t="s">
        <v>3652</v>
      </c>
      <c r="B1997" t="s">
        <v>3653</v>
      </c>
    </row>
    <row r="1998" spans="1:2" x14ac:dyDescent="0.25">
      <c r="A1998" t="s">
        <v>3654</v>
      </c>
      <c r="B1998" t="s">
        <v>3655</v>
      </c>
    </row>
    <row r="1999" spans="1:2" x14ac:dyDescent="0.25">
      <c r="A1999" t="s">
        <v>3656</v>
      </c>
      <c r="B1999" t="s">
        <v>3657</v>
      </c>
    </row>
    <row r="2000" spans="1:2" x14ac:dyDescent="0.25">
      <c r="A2000" t="s">
        <v>3658</v>
      </c>
      <c r="B2000" t="s">
        <v>3659</v>
      </c>
    </row>
    <row r="2001" spans="1:2" x14ac:dyDescent="0.25">
      <c r="A2001" t="s">
        <v>3660</v>
      </c>
      <c r="B2001" t="s">
        <v>3661</v>
      </c>
    </row>
    <row r="2002" spans="1:2" x14ac:dyDescent="0.25">
      <c r="A2002" t="s">
        <v>2756</v>
      </c>
      <c r="B2002" t="s">
        <v>3662</v>
      </c>
    </row>
    <row r="2003" spans="1:2" x14ac:dyDescent="0.25">
      <c r="A2003" t="s">
        <v>3663</v>
      </c>
      <c r="B2003" t="s">
        <v>3664</v>
      </c>
    </row>
    <row r="2004" spans="1:2" x14ac:dyDescent="0.25">
      <c r="A2004" t="s">
        <v>3665</v>
      </c>
      <c r="B2004" t="s">
        <v>3666</v>
      </c>
    </row>
    <row r="2005" spans="1:2" x14ac:dyDescent="0.25">
      <c r="A2005" t="s">
        <v>3667</v>
      </c>
      <c r="B2005" t="s">
        <v>3668</v>
      </c>
    </row>
    <row r="2006" spans="1:2" x14ac:dyDescent="0.25">
      <c r="A2006" t="s">
        <v>3669</v>
      </c>
      <c r="B2006" t="s">
        <v>3670</v>
      </c>
    </row>
    <row r="2007" spans="1:2" x14ac:dyDescent="0.25">
      <c r="A2007" t="s">
        <v>3671</v>
      </c>
      <c r="B2007" t="s">
        <v>3672</v>
      </c>
    </row>
    <row r="2008" spans="1:2" x14ac:dyDescent="0.25">
      <c r="A2008" t="s">
        <v>3673</v>
      </c>
      <c r="B2008" t="s">
        <v>3674</v>
      </c>
    </row>
    <row r="2009" spans="1:2" x14ac:dyDescent="0.25">
      <c r="A2009" t="s">
        <v>3675</v>
      </c>
      <c r="B2009" t="s">
        <v>3676</v>
      </c>
    </row>
    <row r="2010" spans="1:2" x14ac:dyDescent="0.25">
      <c r="A2010" t="s">
        <v>3677</v>
      </c>
      <c r="B2010" t="s">
        <v>3678</v>
      </c>
    </row>
    <row r="2011" spans="1:2" x14ac:dyDescent="0.25">
      <c r="A2011" t="s">
        <v>3679</v>
      </c>
      <c r="B2011" t="s">
        <v>3680</v>
      </c>
    </row>
    <row r="2012" spans="1:2" x14ac:dyDescent="0.25">
      <c r="A2012" t="s">
        <v>3681</v>
      </c>
      <c r="B2012" t="s">
        <v>3682</v>
      </c>
    </row>
    <row r="2013" spans="1:2" x14ac:dyDescent="0.25">
      <c r="A2013" t="s">
        <v>3300</v>
      </c>
      <c r="B2013" t="s">
        <v>3683</v>
      </c>
    </row>
    <row r="2014" spans="1:2" x14ac:dyDescent="0.25">
      <c r="A2014" t="s">
        <v>3684</v>
      </c>
      <c r="B2014" t="s">
        <v>3685</v>
      </c>
    </row>
    <row r="2015" spans="1:2" x14ac:dyDescent="0.25">
      <c r="A2015" t="s">
        <v>3686</v>
      </c>
      <c r="B2015" t="s">
        <v>3687</v>
      </c>
    </row>
    <row r="2016" spans="1:2" x14ac:dyDescent="0.25">
      <c r="A2016" t="s">
        <v>3688</v>
      </c>
      <c r="B2016" t="s">
        <v>3689</v>
      </c>
    </row>
    <row r="2017" spans="1:2" x14ac:dyDescent="0.25">
      <c r="A2017" t="s">
        <v>3690</v>
      </c>
      <c r="B2017" t="s">
        <v>3691</v>
      </c>
    </row>
    <row r="2018" spans="1:2" x14ac:dyDescent="0.25">
      <c r="A2018" t="s">
        <v>3692</v>
      </c>
      <c r="B2018" t="s">
        <v>3693</v>
      </c>
    </row>
    <row r="2019" spans="1:2" x14ac:dyDescent="0.25">
      <c r="A2019" t="s">
        <v>3694</v>
      </c>
      <c r="B2019" t="s">
        <v>3695</v>
      </c>
    </row>
    <row r="2020" spans="1:2" x14ac:dyDescent="0.25">
      <c r="A2020" t="s">
        <v>3696</v>
      </c>
      <c r="B2020" t="s">
        <v>3697</v>
      </c>
    </row>
    <row r="2021" spans="1:2" x14ac:dyDescent="0.25">
      <c r="A2021" t="s">
        <v>3698</v>
      </c>
      <c r="B2021" t="s">
        <v>3699</v>
      </c>
    </row>
    <row r="2022" spans="1:2" x14ac:dyDescent="0.25">
      <c r="A2022" t="s">
        <v>3700</v>
      </c>
      <c r="B2022" t="s">
        <v>3701</v>
      </c>
    </row>
    <row r="2023" spans="1:2" x14ac:dyDescent="0.25">
      <c r="A2023" t="s">
        <v>3702</v>
      </c>
      <c r="B2023" t="s">
        <v>3703</v>
      </c>
    </row>
    <row r="2024" spans="1:2" x14ac:dyDescent="0.25">
      <c r="A2024" t="s">
        <v>2306</v>
      </c>
      <c r="B2024" t="s">
        <v>3704</v>
      </c>
    </row>
    <row r="2025" spans="1:2" x14ac:dyDescent="0.25">
      <c r="A2025" t="s">
        <v>3705</v>
      </c>
      <c r="B2025" t="s">
        <v>3706</v>
      </c>
    </row>
    <row r="2026" spans="1:2" x14ac:dyDescent="0.25">
      <c r="A2026" t="s">
        <v>2397</v>
      </c>
      <c r="B2026" t="s">
        <v>3707</v>
      </c>
    </row>
    <row r="2027" spans="1:2" x14ac:dyDescent="0.25">
      <c r="A2027" t="s">
        <v>3708</v>
      </c>
      <c r="B2027" t="s">
        <v>3709</v>
      </c>
    </row>
    <row r="2028" spans="1:2" x14ac:dyDescent="0.25">
      <c r="A2028" t="s">
        <v>3710</v>
      </c>
      <c r="B2028" t="s">
        <v>3711</v>
      </c>
    </row>
    <row r="2029" spans="1:2" x14ac:dyDescent="0.25">
      <c r="A2029" t="s">
        <v>3712</v>
      </c>
      <c r="B2029" t="s">
        <v>3713</v>
      </c>
    </row>
    <row r="2030" spans="1:2" x14ac:dyDescent="0.25">
      <c r="A2030" t="s">
        <v>3714</v>
      </c>
      <c r="B2030" t="s">
        <v>3715</v>
      </c>
    </row>
    <row r="2031" spans="1:2" x14ac:dyDescent="0.25">
      <c r="A2031" t="s">
        <v>3716</v>
      </c>
      <c r="B2031" t="s">
        <v>3717</v>
      </c>
    </row>
    <row r="2032" spans="1:2" x14ac:dyDescent="0.25">
      <c r="A2032" t="s">
        <v>3718</v>
      </c>
      <c r="B2032" t="s">
        <v>3719</v>
      </c>
    </row>
    <row r="2033" spans="1:2" x14ac:dyDescent="0.25">
      <c r="A2033" t="s">
        <v>3720</v>
      </c>
      <c r="B2033" t="s">
        <v>3721</v>
      </c>
    </row>
    <row r="2034" spans="1:2" x14ac:dyDescent="0.25">
      <c r="A2034" t="s">
        <v>3722</v>
      </c>
      <c r="B2034" t="s">
        <v>3723</v>
      </c>
    </row>
    <row r="2035" spans="1:2" x14ac:dyDescent="0.25">
      <c r="A2035" t="s">
        <v>3724</v>
      </c>
      <c r="B2035" t="s">
        <v>3725</v>
      </c>
    </row>
    <row r="2036" spans="1:2" x14ac:dyDescent="0.25">
      <c r="A2036" t="s">
        <v>3726</v>
      </c>
      <c r="B2036" t="s">
        <v>3727</v>
      </c>
    </row>
    <row r="2037" spans="1:2" x14ac:dyDescent="0.25">
      <c r="A2037" t="s">
        <v>3728</v>
      </c>
      <c r="B2037" t="s">
        <v>3729</v>
      </c>
    </row>
    <row r="2038" spans="1:2" x14ac:dyDescent="0.25">
      <c r="A2038" t="s">
        <v>3730</v>
      </c>
      <c r="B2038" t="s">
        <v>3731</v>
      </c>
    </row>
    <row r="2039" spans="1:2" x14ac:dyDescent="0.25">
      <c r="A2039" t="s">
        <v>3732</v>
      </c>
      <c r="B2039" t="s">
        <v>3733</v>
      </c>
    </row>
    <row r="2040" spans="1:2" x14ac:dyDescent="0.25">
      <c r="A2040" t="s">
        <v>3734</v>
      </c>
      <c r="B2040" t="s">
        <v>3735</v>
      </c>
    </row>
    <row r="2041" spans="1:2" x14ac:dyDescent="0.25">
      <c r="A2041" t="s">
        <v>3736</v>
      </c>
      <c r="B2041" t="s">
        <v>3737</v>
      </c>
    </row>
    <row r="2042" spans="1:2" x14ac:dyDescent="0.25">
      <c r="A2042" t="s">
        <v>3738</v>
      </c>
      <c r="B2042" t="s">
        <v>3739</v>
      </c>
    </row>
    <row r="2043" spans="1:2" x14ac:dyDescent="0.25">
      <c r="A2043" t="s">
        <v>3740</v>
      </c>
      <c r="B2043" t="s">
        <v>3741</v>
      </c>
    </row>
    <row r="2044" spans="1:2" x14ac:dyDescent="0.25">
      <c r="A2044" t="s">
        <v>3742</v>
      </c>
      <c r="B2044" t="s">
        <v>3743</v>
      </c>
    </row>
    <row r="2045" spans="1:2" x14ac:dyDescent="0.25">
      <c r="A2045" t="s">
        <v>3744</v>
      </c>
      <c r="B2045" t="s">
        <v>3745</v>
      </c>
    </row>
    <row r="2046" spans="1:2" x14ac:dyDescent="0.25">
      <c r="A2046" t="s">
        <v>3746</v>
      </c>
      <c r="B2046" t="s">
        <v>3747</v>
      </c>
    </row>
    <row r="2047" spans="1:2" x14ac:dyDescent="0.25">
      <c r="A2047" t="s">
        <v>3748</v>
      </c>
      <c r="B2047" t="s">
        <v>3749</v>
      </c>
    </row>
    <row r="2048" spans="1:2" x14ac:dyDescent="0.25">
      <c r="A2048" t="s">
        <v>3750</v>
      </c>
      <c r="B2048" t="s">
        <v>3751</v>
      </c>
    </row>
    <row r="2049" spans="1:2" x14ac:dyDescent="0.25">
      <c r="A2049" t="s">
        <v>3752</v>
      </c>
      <c r="B2049" t="s">
        <v>3753</v>
      </c>
    </row>
    <row r="2050" spans="1:2" x14ac:dyDescent="0.25">
      <c r="A2050" t="s">
        <v>3754</v>
      </c>
      <c r="B2050" t="s">
        <v>3755</v>
      </c>
    </row>
    <row r="2051" spans="1:2" x14ac:dyDescent="0.25">
      <c r="A2051" t="s">
        <v>3756</v>
      </c>
      <c r="B2051" t="s">
        <v>3757</v>
      </c>
    </row>
    <row r="2052" spans="1:2" x14ac:dyDescent="0.25">
      <c r="A2052" t="s">
        <v>3758</v>
      </c>
      <c r="B2052" t="s">
        <v>3759</v>
      </c>
    </row>
    <row r="2053" spans="1:2" x14ac:dyDescent="0.25">
      <c r="A2053" t="s">
        <v>3760</v>
      </c>
      <c r="B2053" t="s">
        <v>3761</v>
      </c>
    </row>
    <row r="2054" spans="1:2" x14ac:dyDescent="0.25">
      <c r="A2054" t="s">
        <v>3762</v>
      </c>
      <c r="B2054" t="s">
        <v>3763</v>
      </c>
    </row>
    <row r="2055" spans="1:2" x14ac:dyDescent="0.25">
      <c r="A2055" t="s">
        <v>3764</v>
      </c>
      <c r="B2055" t="s">
        <v>3765</v>
      </c>
    </row>
    <row r="2056" spans="1:2" x14ac:dyDescent="0.25">
      <c r="A2056" t="s">
        <v>3766</v>
      </c>
      <c r="B2056" t="s">
        <v>3767</v>
      </c>
    </row>
    <row r="2057" spans="1:2" x14ac:dyDescent="0.25">
      <c r="A2057" t="s">
        <v>3768</v>
      </c>
      <c r="B2057" t="s">
        <v>3769</v>
      </c>
    </row>
    <row r="2058" spans="1:2" x14ac:dyDescent="0.25">
      <c r="A2058" t="s">
        <v>3770</v>
      </c>
      <c r="B2058" t="s">
        <v>3771</v>
      </c>
    </row>
    <row r="2059" spans="1:2" x14ac:dyDescent="0.25">
      <c r="A2059" t="s">
        <v>3772</v>
      </c>
      <c r="B2059" t="s">
        <v>3773</v>
      </c>
    </row>
    <row r="2060" spans="1:2" x14ac:dyDescent="0.25">
      <c r="A2060" t="s">
        <v>3774</v>
      </c>
      <c r="B2060" t="s">
        <v>3775</v>
      </c>
    </row>
    <row r="2061" spans="1:2" x14ac:dyDescent="0.25">
      <c r="A2061" t="s">
        <v>3776</v>
      </c>
      <c r="B2061" t="s">
        <v>3777</v>
      </c>
    </row>
    <row r="2062" spans="1:2" x14ac:dyDescent="0.25">
      <c r="A2062" t="s">
        <v>3778</v>
      </c>
      <c r="B2062" t="s">
        <v>3779</v>
      </c>
    </row>
    <row r="2063" spans="1:2" x14ac:dyDescent="0.25">
      <c r="A2063" t="s">
        <v>3780</v>
      </c>
      <c r="B2063" t="s">
        <v>3781</v>
      </c>
    </row>
    <row r="2064" spans="1:2" x14ac:dyDescent="0.25">
      <c r="A2064" t="s">
        <v>3782</v>
      </c>
      <c r="B2064" t="s">
        <v>3783</v>
      </c>
    </row>
    <row r="2065" spans="1:2" x14ac:dyDescent="0.25">
      <c r="A2065" t="s">
        <v>3784</v>
      </c>
      <c r="B2065" t="s">
        <v>3785</v>
      </c>
    </row>
    <row r="2066" spans="1:2" x14ac:dyDescent="0.25">
      <c r="A2066" t="s">
        <v>31</v>
      </c>
      <c r="B2066" t="s">
        <v>3786</v>
      </c>
    </row>
    <row r="2067" spans="1:2" x14ac:dyDescent="0.25">
      <c r="A2067" t="s">
        <v>3787</v>
      </c>
      <c r="B2067" t="s">
        <v>3788</v>
      </c>
    </row>
    <row r="2068" spans="1:2" x14ac:dyDescent="0.25">
      <c r="A2068" t="s">
        <v>3789</v>
      </c>
      <c r="B2068" t="s">
        <v>3790</v>
      </c>
    </row>
    <row r="2069" spans="1:2" x14ac:dyDescent="0.25">
      <c r="A2069" t="s">
        <v>3791</v>
      </c>
      <c r="B2069" t="s">
        <v>3792</v>
      </c>
    </row>
    <row r="2070" spans="1:2" x14ac:dyDescent="0.25">
      <c r="A2070" t="s">
        <v>3793</v>
      </c>
      <c r="B2070" t="s">
        <v>3794</v>
      </c>
    </row>
    <row r="2071" spans="1:2" x14ac:dyDescent="0.25">
      <c r="A2071" t="s">
        <v>3795</v>
      </c>
      <c r="B2071" t="s">
        <v>3796</v>
      </c>
    </row>
    <row r="2072" spans="1:2" x14ac:dyDescent="0.25">
      <c r="A2072" t="s">
        <v>3797</v>
      </c>
      <c r="B2072" t="s">
        <v>3798</v>
      </c>
    </row>
    <row r="2073" spans="1:2" x14ac:dyDescent="0.25">
      <c r="A2073" t="s">
        <v>3799</v>
      </c>
      <c r="B2073" t="s">
        <v>3800</v>
      </c>
    </row>
    <row r="2074" spans="1:2" x14ac:dyDescent="0.25">
      <c r="A2074" t="s">
        <v>3801</v>
      </c>
      <c r="B2074" t="s">
        <v>3802</v>
      </c>
    </row>
    <row r="2075" spans="1:2" x14ac:dyDescent="0.25">
      <c r="A2075" t="s">
        <v>3803</v>
      </c>
      <c r="B2075" t="s">
        <v>3804</v>
      </c>
    </row>
    <row r="2076" spans="1:2" x14ac:dyDescent="0.25">
      <c r="A2076" t="s">
        <v>3805</v>
      </c>
      <c r="B2076" t="s">
        <v>3806</v>
      </c>
    </row>
    <row r="2077" spans="1:2" x14ac:dyDescent="0.25">
      <c r="A2077" t="s">
        <v>3807</v>
      </c>
      <c r="B2077" t="s">
        <v>3808</v>
      </c>
    </row>
    <row r="2078" spans="1:2" x14ac:dyDescent="0.25">
      <c r="A2078" t="s">
        <v>3809</v>
      </c>
      <c r="B2078" t="s">
        <v>3810</v>
      </c>
    </row>
    <row r="2079" spans="1:2" x14ac:dyDescent="0.25">
      <c r="A2079" t="s">
        <v>3811</v>
      </c>
      <c r="B2079" t="s">
        <v>3812</v>
      </c>
    </row>
    <row r="2080" spans="1:2" x14ac:dyDescent="0.25">
      <c r="A2080" t="s">
        <v>3813</v>
      </c>
      <c r="B2080" t="s">
        <v>3814</v>
      </c>
    </row>
    <row r="2081" spans="1:2" x14ac:dyDescent="0.25">
      <c r="A2081" t="s">
        <v>3815</v>
      </c>
      <c r="B2081" t="s">
        <v>3816</v>
      </c>
    </row>
    <row r="2082" spans="1:2" x14ac:dyDescent="0.25">
      <c r="A2082" t="s">
        <v>3817</v>
      </c>
      <c r="B2082" t="s">
        <v>3818</v>
      </c>
    </row>
    <row r="2083" spans="1:2" x14ac:dyDescent="0.25">
      <c r="A2083" t="s">
        <v>3819</v>
      </c>
      <c r="B2083" t="s">
        <v>3820</v>
      </c>
    </row>
    <row r="2084" spans="1:2" x14ac:dyDescent="0.25">
      <c r="A2084" t="s">
        <v>36</v>
      </c>
      <c r="B2084" t="s">
        <v>3821</v>
      </c>
    </row>
    <row r="2085" spans="1:2" x14ac:dyDescent="0.25">
      <c r="A2085" t="s">
        <v>3822</v>
      </c>
      <c r="B2085" t="s">
        <v>3823</v>
      </c>
    </row>
    <row r="2086" spans="1:2" x14ac:dyDescent="0.25">
      <c r="A2086" t="s">
        <v>3824</v>
      </c>
      <c r="B2086" t="s">
        <v>3825</v>
      </c>
    </row>
    <row r="2087" spans="1:2" x14ac:dyDescent="0.25">
      <c r="A2087" t="s">
        <v>3826</v>
      </c>
      <c r="B2087" t="s">
        <v>3827</v>
      </c>
    </row>
    <row r="2088" spans="1:2" x14ac:dyDescent="0.25">
      <c r="A2088" t="s">
        <v>3828</v>
      </c>
      <c r="B2088" t="s">
        <v>3829</v>
      </c>
    </row>
    <row r="2089" spans="1:2" x14ac:dyDescent="0.25">
      <c r="A2089" t="s">
        <v>3830</v>
      </c>
      <c r="B2089" t="s">
        <v>3831</v>
      </c>
    </row>
    <row r="2090" spans="1:2" x14ac:dyDescent="0.25">
      <c r="A2090" t="s">
        <v>3832</v>
      </c>
      <c r="B2090" t="s">
        <v>3833</v>
      </c>
    </row>
    <row r="2091" spans="1:2" x14ac:dyDescent="0.25">
      <c r="A2091" t="s">
        <v>3834</v>
      </c>
      <c r="B2091" t="s">
        <v>3835</v>
      </c>
    </row>
    <row r="2092" spans="1:2" x14ac:dyDescent="0.25">
      <c r="A2092" t="s">
        <v>3836</v>
      </c>
      <c r="B2092" t="s">
        <v>3837</v>
      </c>
    </row>
    <row r="2093" spans="1:2" x14ac:dyDescent="0.25">
      <c r="A2093" t="s">
        <v>3838</v>
      </c>
      <c r="B2093" t="s">
        <v>3839</v>
      </c>
    </row>
    <row r="2094" spans="1:2" x14ac:dyDescent="0.25">
      <c r="A2094" t="s">
        <v>3840</v>
      </c>
      <c r="B2094" t="s">
        <v>3841</v>
      </c>
    </row>
    <row r="2095" spans="1:2" x14ac:dyDescent="0.25">
      <c r="A2095" t="s">
        <v>3842</v>
      </c>
      <c r="B2095" t="s">
        <v>3843</v>
      </c>
    </row>
    <row r="2096" spans="1:2" x14ac:dyDescent="0.25">
      <c r="A2096" t="s">
        <v>3844</v>
      </c>
      <c r="B2096" t="s">
        <v>3845</v>
      </c>
    </row>
    <row r="2097" spans="1:2" x14ac:dyDescent="0.25">
      <c r="A2097" t="s">
        <v>3846</v>
      </c>
      <c r="B2097" t="s">
        <v>3847</v>
      </c>
    </row>
    <row r="2098" spans="1:2" x14ac:dyDescent="0.25">
      <c r="A2098" t="s">
        <v>3848</v>
      </c>
      <c r="B2098" t="s">
        <v>3849</v>
      </c>
    </row>
    <row r="2099" spans="1:2" x14ac:dyDescent="0.25">
      <c r="A2099" t="s">
        <v>3850</v>
      </c>
      <c r="B2099" t="s">
        <v>3851</v>
      </c>
    </row>
    <row r="2100" spans="1:2" x14ac:dyDescent="0.25">
      <c r="A2100" t="s">
        <v>3852</v>
      </c>
      <c r="B2100" t="s">
        <v>3853</v>
      </c>
    </row>
    <row r="2101" spans="1:2" x14ac:dyDescent="0.25">
      <c r="A2101" t="s">
        <v>3854</v>
      </c>
      <c r="B2101" t="s">
        <v>3855</v>
      </c>
    </row>
    <row r="2102" spans="1:2" x14ac:dyDescent="0.25">
      <c r="A2102" t="s">
        <v>3856</v>
      </c>
      <c r="B2102" t="s">
        <v>3857</v>
      </c>
    </row>
    <row r="2103" spans="1:2" x14ac:dyDescent="0.25">
      <c r="A2103" t="s">
        <v>3858</v>
      </c>
      <c r="B2103" t="s">
        <v>3859</v>
      </c>
    </row>
    <row r="2104" spans="1:2" x14ac:dyDescent="0.25">
      <c r="A2104" t="s">
        <v>3860</v>
      </c>
      <c r="B2104" t="s">
        <v>3861</v>
      </c>
    </row>
    <row r="2105" spans="1:2" x14ac:dyDescent="0.25">
      <c r="A2105" t="s">
        <v>3862</v>
      </c>
      <c r="B2105" t="s">
        <v>3863</v>
      </c>
    </row>
    <row r="2106" spans="1:2" x14ac:dyDescent="0.25">
      <c r="A2106" t="s">
        <v>3864</v>
      </c>
      <c r="B2106" t="s">
        <v>3865</v>
      </c>
    </row>
    <row r="2107" spans="1:2" x14ac:dyDescent="0.25">
      <c r="A2107" t="s">
        <v>3866</v>
      </c>
      <c r="B2107" t="s">
        <v>3867</v>
      </c>
    </row>
    <row r="2108" spans="1:2" x14ac:dyDescent="0.25">
      <c r="A2108" t="s">
        <v>3868</v>
      </c>
      <c r="B2108" t="s">
        <v>3869</v>
      </c>
    </row>
    <row r="2109" spans="1:2" x14ac:dyDescent="0.25">
      <c r="A2109" t="s">
        <v>3870</v>
      </c>
      <c r="B2109" t="s">
        <v>3871</v>
      </c>
    </row>
    <row r="2110" spans="1:2" x14ac:dyDescent="0.25">
      <c r="A2110" t="s">
        <v>3872</v>
      </c>
      <c r="B2110" t="s">
        <v>3873</v>
      </c>
    </row>
    <row r="2111" spans="1:2" x14ac:dyDescent="0.25">
      <c r="A2111" t="s">
        <v>3874</v>
      </c>
      <c r="B2111" t="s">
        <v>3875</v>
      </c>
    </row>
    <row r="2112" spans="1:2" x14ac:dyDescent="0.25">
      <c r="A2112" t="s">
        <v>3876</v>
      </c>
      <c r="B2112" t="s">
        <v>3877</v>
      </c>
    </row>
    <row r="2113" spans="1:2" x14ac:dyDescent="0.25">
      <c r="A2113" t="s">
        <v>3878</v>
      </c>
      <c r="B2113" t="s">
        <v>3879</v>
      </c>
    </row>
    <row r="2114" spans="1:2" x14ac:dyDescent="0.25">
      <c r="A2114" t="s">
        <v>3880</v>
      </c>
      <c r="B2114" t="s">
        <v>3881</v>
      </c>
    </row>
    <row r="2115" spans="1:2" x14ac:dyDescent="0.25">
      <c r="A2115" t="s">
        <v>3882</v>
      </c>
      <c r="B2115" t="s">
        <v>3883</v>
      </c>
    </row>
    <row r="2116" spans="1:2" x14ac:dyDescent="0.25">
      <c r="A2116" t="s">
        <v>3884</v>
      </c>
      <c r="B2116" t="s">
        <v>3885</v>
      </c>
    </row>
    <row r="2117" spans="1:2" x14ac:dyDescent="0.25">
      <c r="A2117" t="s">
        <v>3886</v>
      </c>
      <c r="B2117" t="s">
        <v>3887</v>
      </c>
    </row>
    <row r="2118" spans="1:2" x14ac:dyDescent="0.25">
      <c r="A2118" t="s">
        <v>3888</v>
      </c>
      <c r="B2118" t="s">
        <v>3889</v>
      </c>
    </row>
    <row r="2119" spans="1:2" x14ac:dyDescent="0.25">
      <c r="A2119" t="s">
        <v>3890</v>
      </c>
      <c r="B2119" t="s">
        <v>3891</v>
      </c>
    </row>
    <row r="2120" spans="1:2" x14ac:dyDescent="0.25">
      <c r="A2120" t="s">
        <v>3892</v>
      </c>
      <c r="B2120" t="s">
        <v>3893</v>
      </c>
    </row>
    <row r="2121" spans="1:2" x14ac:dyDescent="0.25">
      <c r="A2121" t="s">
        <v>3894</v>
      </c>
      <c r="B2121" t="s">
        <v>3895</v>
      </c>
    </row>
    <row r="2122" spans="1:2" x14ac:dyDescent="0.25">
      <c r="A2122" t="s">
        <v>3896</v>
      </c>
      <c r="B2122" t="s">
        <v>3897</v>
      </c>
    </row>
    <row r="2123" spans="1:2" x14ac:dyDescent="0.25">
      <c r="A2123" t="s">
        <v>3898</v>
      </c>
      <c r="B2123" t="s">
        <v>3899</v>
      </c>
    </row>
    <row r="2124" spans="1:2" x14ac:dyDescent="0.25">
      <c r="A2124" t="s">
        <v>3900</v>
      </c>
      <c r="B2124" t="s">
        <v>3901</v>
      </c>
    </row>
    <row r="2125" spans="1:2" x14ac:dyDescent="0.25">
      <c r="A2125" t="s">
        <v>3902</v>
      </c>
      <c r="B2125" t="s">
        <v>3903</v>
      </c>
    </row>
    <row r="2126" spans="1:2" x14ac:dyDescent="0.25">
      <c r="A2126" t="s">
        <v>3904</v>
      </c>
      <c r="B2126" t="s">
        <v>3905</v>
      </c>
    </row>
    <row r="2127" spans="1:2" x14ac:dyDescent="0.25">
      <c r="A2127" t="s">
        <v>3906</v>
      </c>
      <c r="B2127" t="s">
        <v>3907</v>
      </c>
    </row>
    <row r="2128" spans="1:2" x14ac:dyDescent="0.25">
      <c r="A2128" t="s">
        <v>3908</v>
      </c>
      <c r="B2128" t="s">
        <v>3909</v>
      </c>
    </row>
    <row r="2129" spans="1:2" x14ac:dyDescent="0.25">
      <c r="A2129" t="s">
        <v>3910</v>
      </c>
      <c r="B2129" t="s">
        <v>3911</v>
      </c>
    </row>
    <row r="2130" spans="1:2" x14ac:dyDescent="0.25">
      <c r="A2130" t="s">
        <v>3912</v>
      </c>
      <c r="B2130" t="s">
        <v>3913</v>
      </c>
    </row>
    <row r="2131" spans="1:2" x14ac:dyDescent="0.25">
      <c r="A2131" t="s">
        <v>3914</v>
      </c>
      <c r="B2131" t="s">
        <v>3915</v>
      </c>
    </row>
    <row r="2132" spans="1:2" x14ac:dyDescent="0.25">
      <c r="A2132" t="s">
        <v>3916</v>
      </c>
      <c r="B2132" t="s">
        <v>3917</v>
      </c>
    </row>
    <row r="2133" spans="1:2" x14ac:dyDescent="0.25">
      <c r="A2133" t="s">
        <v>3918</v>
      </c>
      <c r="B2133" t="s">
        <v>3919</v>
      </c>
    </row>
    <row r="2134" spans="1:2" x14ac:dyDescent="0.25">
      <c r="A2134" t="s">
        <v>3920</v>
      </c>
      <c r="B2134" t="s">
        <v>3921</v>
      </c>
    </row>
    <row r="2135" spans="1:2" x14ac:dyDescent="0.25">
      <c r="A2135" t="s">
        <v>3922</v>
      </c>
      <c r="B2135" t="s">
        <v>3923</v>
      </c>
    </row>
    <row r="2136" spans="1:2" x14ac:dyDescent="0.25">
      <c r="A2136" t="s">
        <v>3924</v>
      </c>
      <c r="B2136" t="s">
        <v>3925</v>
      </c>
    </row>
    <row r="2137" spans="1:2" x14ac:dyDescent="0.25">
      <c r="A2137" t="s">
        <v>3926</v>
      </c>
      <c r="B2137" t="s">
        <v>3927</v>
      </c>
    </row>
    <row r="2138" spans="1:2" x14ac:dyDescent="0.25">
      <c r="A2138" t="s">
        <v>3928</v>
      </c>
      <c r="B2138" t="s">
        <v>3929</v>
      </c>
    </row>
    <row r="2139" spans="1:2" x14ac:dyDescent="0.25">
      <c r="A2139" t="s">
        <v>3930</v>
      </c>
      <c r="B2139" t="s">
        <v>3931</v>
      </c>
    </row>
    <row r="2140" spans="1:2" x14ac:dyDescent="0.25">
      <c r="A2140" t="s">
        <v>3932</v>
      </c>
      <c r="B2140" t="s">
        <v>3933</v>
      </c>
    </row>
    <row r="2141" spans="1:2" x14ac:dyDescent="0.25">
      <c r="A2141" t="s">
        <v>3934</v>
      </c>
      <c r="B2141" t="s">
        <v>3935</v>
      </c>
    </row>
    <row r="2142" spans="1:2" x14ac:dyDescent="0.25">
      <c r="A2142" t="s">
        <v>3936</v>
      </c>
      <c r="B2142" t="s">
        <v>3937</v>
      </c>
    </row>
    <row r="2143" spans="1:2" x14ac:dyDescent="0.25">
      <c r="A2143" t="s">
        <v>3938</v>
      </c>
      <c r="B2143" t="s">
        <v>3939</v>
      </c>
    </row>
    <row r="2144" spans="1:2" x14ac:dyDescent="0.25">
      <c r="A2144" t="s">
        <v>3940</v>
      </c>
      <c r="B2144" t="s">
        <v>3941</v>
      </c>
    </row>
    <row r="2145" spans="1:2" x14ac:dyDescent="0.25">
      <c r="A2145" t="s">
        <v>3942</v>
      </c>
      <c r="B2145" t="s">
        <v>3943</v>
      </c>
    </row>
    <row r="2146" spans="1:2" x14ac:dyDescent="0.25">
      <c r="A2146" t="s">
        <v>732</v>
      </c>
      <c r="B2146" t="s">
        <v>3944</v>
      </c>
    </row>
    <row r="2147" spans="1:2" x14ac:dyDescent="0.25">
      <c r="A2147" t="s">
        <v>3945</v>
      </c>
      <c r="B2147" t="s">
        <v>3946</v>
      </c>
    </row>
    <row r="2148" spans="1:2" x14ac:dyDescent="0.25">
      <c r="A2148" t="s">
        <v>3947</v>
      </c>
      <c r="B2148" t="s">
        <v>3948</v>
      </c>
    </row>
    <row r="2149" spans="1:2" x14ac:dyDescent="0.25">
      <c r="A2149" t="s">
        <v>1386</v>
      </c>
      <c r="B2149" t="s">
        <v>3949</v>
      </c>
    </row>
    <row r="2150" spans="1:2" x14ac:dyDescent="0.25">
      <c r="A2150" t="s">
        <v>3950</v>
      </c>
      <c r="B2150" t="s">
        <v>3951</v>
      </c>
    </row>
    <row r="2151" spans="1:2" x14ac:dyDescent="0.25">
      <c r="A2151" t="s">
        <v>3952</v>
      </c>
      <c r="B2151" t="s">
        <v>3953</v>
      </c>
    </row>
    <row r="2152" spans="1:2" x14ac:dyDescent="0.25">
      <c r="A2152" t="s">
        <v>3954</v>
      </c>
      <c r="B2152" t="s">
        <v>3955</v>
      </c>
    </row>
    <row r="2153" spans="1:2" x14ac:dyDescent="0.25">
      <c r="A2153" t="s">
        <v>3956</v>
      </c>
      <c r="B2153" t="s">
        <v>3957</v>
      </c>
    </row>
    <row r="2154" spans="1:2" x14ac:dyDescent="0.25">
      <c r="A2154" t="s">
        <v>3958</v>
      </c>
      <c r="B2154" t="s">
        <v>3959</v>
      </c>
    </row>
    <row r="2155" spans="1:2" x14ac:dyDescent="0.25">
      <c r="A2155" t="s">
        <v>3960</v>
      </c>
      <c r="B2155" t="s">
        <v>3961</v>
      </c>
    </row>
    <row r="2156" spans="1:2" x14ac:dyDescent="0.25">
      <c r="A2156" t="s">
        <v>3962</v>
      </c>
      <c r="B2156" t="s">
        <v>3963</v>
      </c>
    </row>
    <row r="2157" spans="1:2" x14ac:dyDescent="0.25">
      <c r="A2157" t="s">
        <v>3964</v>
      </c>
      <c r="B2157" t="s">
        <v>3965</v>
      </c>
    </row>
    <row r="2158" spans="1:2" x14ac:dyDescent="0.25">
      <c r="A2158" t="s">
        <v>3966</v>
      </c>
      <c r="B2158" t="s">
        <v>3967</v>
      </c>
    </row>
    <row r="2159" spans="1:2" x14ac:dyDescent="0.25">
      <c r="A2159" t="s">
        <v>3968</v>
      </c>
      <c r="B2159" t="s">
        <v>3969</v>
      </c>
    </row>
    <row r="2160" spans="1:2" x14ac:dyDescent="0.25">
      <c r="A2160" t="s">
        <v>3970</v>
      </c>
      <c r="B2160" t="s">
        <v>3971</v>
      </c>
    </row>
    <row r="2161" spans="1:2" x14ac:dyDescent="0.25">
      <c r="A2161" t="s">
        <v>3972</v>
      </c>
      <c r="B2161" t="s">
        <v>3973</v>
      </c>
    </row>
    <row r="2162" spans="1:2" x14ac:dyDescent="0.25">
      <c r="A2162" t="s">
        <v>3974</v>
      </c>
      <c r="B2162" t="s">
        <v>3975</v>
      </c>
    </row>
    <row r="2163" spans="1:2" x14ac:dyDescent="0.25">
      <c r="A2163" t="s">
        <v>3976</v>
      </c>
      <c r="B2163" t="s">
        <v>3977</v>
      </c>
    </row>
    <row r="2164" spans="1:2" x14ac:dyDescent="0.25">
      <c r="A2164" t="s">
        <v>3978</v>
      </c>
      <c r="B2164" t="s">
        <v>3979</v>
      </c>
    </row>
    <row r="2165" spans="1:2" x14ac:dyDescent="0.25">
      <c r="A2165" t="s">
        <v>3980</v>
      </c>
      <c r="B2165" t="s">
        <v>3981</v>
      </c>
    </row>
    <row r="2166" spans="1:2" x14ac:dyDescent="0.25">
      <c r="A2166" t="s">
        <v>3982</v>
      </c>
      <c r="B2166" t="s">
        <v>3983</v>
      </c>
    </row>
    <row r="2167" spans="1:2" x14ac:dyDescent="0.25">
      <c r="A2167" t="s">
        <v>3984</v>
      </c>
      <c r="B2167" t="s">
        <v>3985</v>
      </c>
    </row>
    <row r="2168" spans="1:2" x14ac:dyDescent="0.25">
      <c r="A2168" t="s">
        <v>3986</v>
      </c>
      <c r="B2168" t="s">
        <v>3987</v>
      </c>
    </row>
    <row r="2169" spans="1:2" x14ac:dyDescent="0.25">
      <c r="A2169" t="s">
        <v>3589</v>
      </c>
      <c r="B2169" t="s">
        <v>3988</v>
      </c>
    </row>
    <row r="2170" spans="1:2" x14ac:dyDescent="0.25">
      <c r="A2170" t="s">
        <v>3989</v>
      </c>
      <c r="B2170" t="s">
        <v>3990</v>
      </c>
    </row>
    <row r="2171" spans="1:2" x14ac:dyDescent="0.25">
      <c r="A2171" t="s">
        <v>3991</v>
      </c>
      <c r="B2171" t="s">
        <v>3992</v>
      </c>
    </row>
    <row r="2172" spans="1:2" x14ac:dyDescent="0.25">
      <c r="A2172" t="s">
        <v>3993</v>
      </c>
      <c r="B2172" t="s">
        <v>3994</v>
      </c>
    </row>
    <row r="2173" spans="1:2" x14ac:dyDescent="0.25">
      <c r="A2173" t="s">
        <v>3995</v>
      </c>
      <c r="B2173" t="s">
        <v>3996</v>
      </c>
    </row>
    <row r="2174" spans="1:2" x14ac:dyDescent="0.25">
      <c r="A2174" t="s">
        <v>3997</v>
      </c>
      <c r="B2174" t="s">
        <v>3998</v>
      </c>
    </row>
    <row r="2175" spans="1:2" x14ac:dyDescent="0.25">
      <c r="A2175" t="s">
        <v>3999</v>
      </c>
      <c r="B2175" t="s">
        <v>4000</v>
      </c>
    </row>
    <row r="2176" spans="1:2" x14ac:dyDescent="0.25">
      <c r="A2176" t="s">
        <v>4001</v>
      </c>
      <c r="B2176" t="s">
        <v>4002</v>
      </c>
    </row>
    <row r="2177" spans="1:2" x14ac:dyDescent="0.25">
      <c r="A2177" t="s">
        <v>4003</v>
      </c>
      <c r="B2177" t="s">
        <v>4004</v>
      </c>
    </row>
    <row r="2178" spans="1:2" x14ac:dyDescent="0.25">
      <c r="A2178" t="s">
        <v>4005</v>
      </c>
      <c r="B2178" t="s">
        <v>4006</v>
      </c>
    </row>
    <row r="2179" spans="1:2" x14ac:dyDescent="0.25">
      <c r="A2179" t="s">
        <v>4007</v>
      </c>
      <c r="B2179" t="s">
        <v>4008</v>
      </c>
    </row>
    <row r="2180" spans="1:2" x14ac:dyDescent="0.25">
      <c r="A2180" t="s">
        <v>34</v>
      </c>
      <c r="B2180" t="s">
        <v>4009</v>
      </c>
    </row>
    <row r="2181" spans="1:2" x14ac:dyDescent="0.25">
      <c r="A2181" t="s">
        <v>4010</v>
      </c>
      <c r="B2181" t="s">
        <v>4011</v>
      </c>
    </row>
    <row r="2182" spans="1:2" x14ac:dyDescent="0.25">
      <c r="A2182" t="s">
        <v>4012</v>
      </c>
      <c r="B2182" t="s">
        <v>4013</v>
      </c>
    </row>
    <row r="2183" spans="1:2" x14ac:dyDescent="0.25">
      <c r="A2183" t="s">
        <v>4014</v>
      </c>
      <c r="B2183" t="s">
        <v>4015</v>
      </c>
    </row>
    <row r="2184" spans="1:2" x14ac:dyDescent="0.25">
      <c r="A2184" t="s">
        <v>4016</v>
      </c>
      <c r="B2184" t="s">
        <v>4017</v>
      </c>
    </row>
    <row r="2185" spans="1:2" x14ac:dyDescent="0.25">
      <c r="A2185" t="s">
        <v>4018</v>
      </c>
      <c r="B2185" t="s">
        <v>4019</v>
      </c>
    </row>
    <row r="2186" spans="1:2" x14ac:dyDescent="0.25">
      <c r="A2186" t="s">
        <v>4020</v>
      </c>
      <c r="B2186" t="s">
        <v>4021</v>
      </c>
    </row>
    <row r="2187" spans="1:2" x14ac:dyDescent="0.25">
      <c r="A2187" t="s">
        <v>4022</v>
      </c>
      <c r="B2187" t="s">
        <v>4023</v>
      </c>
    </row>
    <row r="2188" spans="1:2" x14ac:dyDescent="0.25">
      <c r="A2188" t="s">
        <v>4024</v>
      </c>
      <c r="B2188" t="s">
        <v>4025</v>
      </c>
    </row>
    <row r="2189" spans="1:2" x14ac:dyDescent="0.25">
      <c r="A2189" t="s">
        <v>4026</v>
      </c>
      <c r="B2189" t="s">
        <v>4027</v>
      </c>
    </row>
    <row r="2190" spans="1:2" x14ac:dyDescent="0.25">
      <c r="A2190" t="s">
        <v>4028</v>
      </c>
      <c r="B2190" t="s">
        <v>4029</v>
      </c>
    </row>
    <row r="2191" spans="1:2" x14ac:dyDescent="0.25">
      <c r="A2191" t="s">
        <v>4030</v>
      </c>
      <c r="B2191" t="s">
        <v>4031</v>
      </c>
    </row>
    <row r="2192" spans="1:2" x14ac:dyDescent="0.25">
      <c r="A2192" t="s">
        <v>4032</v>
      </c>
      <c r="B2192" t="s">
        <v>4033</v>
      </c>
    </row>
    <row r="2193" spans="1:2" x14ac:dyDescent="0.25">
      <c r="A2193" t="s">
        <v>4034</v>
      </c>
      <c r="B2193" t="s">
        <v>4035</v>
      </c>
    </row>
    <row r="2194" spans="1:2" x14ac:dyDescent="0.25">
      <c r="A2194" t="s">
        <v>4036</v>
      </c>
      <c r="B2194" t="s">
        <v>4037</v>
      </c>
    </row>
    <row r="2195" spans="1:2" x14ac:dyDescent="0.25">
      <c r="A2195" t="s">
        <v>4038</v>
      </c>
      <c r="B2195" t="s">
        <v>4039</v>
      </c>
    </row>
    <row r="2196" spans="1:2" x14ac:dyDescent="0.25">
      <c r="A2196" t="s">
        <v>4040</v>
      </c>
      <c r="B2196" t="s">
        <v>4041</v>
      </c>
    </row>
    <row r="2197" spans="1:2" x14ac:dyDescent="0.25">
      <c r="A2197" t="s">
        <v>4042</v>
      </c>
      <c r="B2197" t="s">
        <v>4043</v>
      </c>
    </row>
    <row r="2198" spans="1:2" x14ac:dyDescent="0.25">
      <c r="A2198" t="s">
        <v>4044</v>
      </c>
      <c r="B2198" t="s">
        <v>4045</v>
      </c>
    </row>
    <row r="2199" spans="1:2" x14ac:dyDescent="0.25">
      <c r="A2199" t="s">
        <v>1792</v>
      </c>
      <c r="B2199" t="s">
        <v>4046</v>
      </c>
    </row>
    <row r="2200" spans="1:2" x14ac:dyDescent="0.25">
      <c r="A2200" t="s">
        <v>4047</v>
      </c>
      <c r="B2200" t="s">
        <v>4048</v>
      </c>
    </row>
    <row r="2201" spans="1:2" x14ac:dyDescent="0.25">
      <c r="A2201" t="s">
        <v>4049</v>
      </c>
      <c r="B2201" t="s">
        <v>4050</v>
      </c>
    </row>
    <row r="2202" spans="1:2" x14ac:dyDescent="0.25">
      <c r="A2202" t="s">
        <v>4051</v>
      </c>
      <c r="B2202" t="s">
        <v>4052</v>
      </c>
    </row>
    <row r="2203" spans="1:2" x14ac:dyDescent="0.25">
      <c r="A2203" t="s">
        <v>4053</v>
      </c>
      <c r="B2203" t="s">
        <v>4054</v>
      </c>
    </row>
    <row r="2204" spans="1:2" x14ac:dyDescent="0.25">
      <c r="A2204" t="s">
        <v>4055</v>
      </c>
      <c r="B2204" t="s">
        <v>4056</v>
      </c>
    </row>
    <row r="2205" spans="1:2" x14ac:dyDescent="0.25">
      <c r="A2205" t="s">
        <v>4057</v>
      </c>
      <c r="B2205" t="s">
        <v>4058</v>
      </c>
    </row>
    <row r="2206" spans="1:2" x14ac:dyDescent="0.25">
      <c r="A2206" t="s">
        <v>4059</v>
      </c>
      <c r="B2206" t="s">
        <v>4060</v>
      </c>
    </row>
    <row r="2207" spans="1:2" x14ac:dyDescent="0.25">
      <c r="A2207" t="s">
        <v>589</v>
      </c>
      <c r="B2207" t="s">
        <v>4061</v>
      </c>
    </row>
    <row r="2208" spans="1:2" x14ac:dyDescent="0.25">
      <c r="A2208" t="s">
        <v>4062</v>
      </c>
      <c r="B2208" t="s">
        <v>4063</v>
      </c>
    </row>
    <row r="2209" spans="1:2" x14ac:dyDescent="0.25">
      <c r="A2209" t="s">
        <v>4064</v>
      </c>
      <c r="B2209" t="s">
        <v>4065</v>
      </c>
    </row>
    <row r="2210" spans="1:2" x14ac:dyDescent="0.25">
      <c r="A2210" t="s">
        <v>4066</v>
      </c>
      <c r="B2210" t="s">
        <v>4067</v>
      </c>
    </row>
    <row r="2211" spans="1:2" x14ac:dyDescent="0.25">
      <c r="A2211" t="s">
        <v>714</v>
      </c>
      <c r="B2211" t="s">
        <v>4068</v>
      </c>
    </row>
    <row r="2212" spans="1:2" x14ac:dyDescent="0.25">
      <c r="A2212" t="s">
        <v>299</v>
      </c>
      <c r="B2212" t="s">
        <v>4069</v>
      </c>
    </row>
    <row r="2213" spans="1:2" x14ac:dyDescent="0.25">
      <c r="A2213" t="s">
        <v>4070</v>
      </c>
      <c r="B2213" t="s">
        <v>4071</v>
      </c>
    </row>
    <row r="2214" spans="1:2" x14ac:dyDescent="0.25">
      <c r="A2214" t="s">
        <v>4072</v>
      </c>
      <c r="B2214" t="s">
        <v>4073</v>
      </c>
    </row>
    <row r="2215" spans="1:2" x14ac:dyDescent="0.25">
      <c r="A2215" t="s">
        <v>4074</v>
      </c>
      <c r="B2215" t="s">
        <v>4075</v>
      </c>
    </row>
    <row r="2216" spans="1:2" x14ac:dyDescent="0.25">
      <c r="A2216" t="s">
        <v>4076</v>
      </c>
      <c r="B2216" t="s">
        <v>4077</v>
      </c>
    </row>
    <row r="2217" spans="1:2" x14ac:dyDescent="0.25">
      <c r="A2217" t="s">
        <v>4078</v>
      </c>
      <c r="B2217" t="s">
        <v>4079</v>
      </c>
    </row>
    <row r="2218" spans="1:2" x14ac:dyDescent="0.25">
      <c r="A2218" t="s">
        <v>4080</v>
      </c>
      <c r="B2218" t="s">
        <v>4081</v>
      </c>
    </row>
    <row r="2219" spans="1:2" x14ac:dyDescent="0.25">
      <c r="A2219" t="s">
        <v>4082</v>
      </c>
      <c r="B2219" t="s">
        <v>4083</v>
      </c>
    </row>
    <row r="2220" spans="1:2" x14ac:dyDescent="0.25">
      <c r="A2220" t="s">
        <v>4084</v>
      </c>
      <c r="B2220" t="s">
        <v>4085</v>
      </c>
    </row>
    <row r="2221" spans="1:2" x14ac:dyDescent="0.25">
      <c r="A2221" t="s">
        <v>4086</v>
      </c>
      <c r="B2221" t="s">
        <v>4087</v>
      </c>
    </row>
    <row r="2222" spans="1:2" x14ac:dyDescent="0.25">
      <c r="A2222" t="s">
        <v>4088</v>
      </c>
      <c r="B2222" t="s">
        <v>4089</v>
      </c>
    </row>
    <row r="2223" spans="1:2" x14ac:dyDescent="0.25">
      <c r="A2223" t="s">
        <v>4090</v>
      </c>
      <c r="B2223" t="s">
        <v>4091</v>
      </c>
    </row>
    <row r="2224" spans="1:2" x14ac:dyDescent="0.25">
      <c r="A2224" t="s">
        <v>4092</v>
      </c>
      <c r="B2224" t="s">
        <v>4093</v>
      </c>
    </row>
    <row r="2225" spans="1:2" x14ac:dyDescent="0.25">
      <c r="A2225" t="s">
        <v>4094</v>
      </c>
      <c r="B2225" t="s">
        <v>4095</v>
      </c>
    </row>
    <row r="2226" spans="1:2" x14ac:dyDescent="0.25">
      <c r="A2226" t="s">
        <v>4096</v>
      </c>
      <c r="B2226" t="s">
        <v>4097</v>
      </c>
    </row>
    <row r="2227" spans="1:2" x14ac:dyDescent="0.25">
      <c r="A2227" t="s">
        <v>4098</v>
      </c>
      <c r="B2227" t="s">
        <v>4099</v>
      </c>
    </row>
    <row r="2228" spans="1:2" x14ac:dyDescent="0.25">
      <c r="A2228" t="s">
        <v>4100</v>
      </c>
      <c r="B2228" t="s">
        <v>4101</v>
      </c>
    </row>
    <row r="2229" spans="1:2" x14ac:dyDescent="0.25">
      <c r="A2229" t="s">
        <v>4102</v>
      </c>
      <c r="B2229" t="s">
        <v>4103</v>
      </c>
    </row>
    <row r="2230" spans="1:2" x14ac:dyDescent="0.25">
      <c r="A2230" t="s">
        <v>4104</v>
      </c>
      <c r="B2230" t="s">
        <v>4105</v>
      </c>
    </row>
    <row r="2231" spans="1:2" x14ac:dyDescent="0.25">
      <c r="A2231" t="s">
        <v>4106</v>
      </c>
      <c r="B2231" t="s">
        <v>4107</v>
      </c>
    </row>
    <row r="2232" spans="1:2" x14ac:dyDescent="0.25">
      <c r="A2232" t="s">
        <v>4108</v>
      </c>
      <c r="B2232" t="s">
        <v>4109</v>
      </c>
    </row>
    <row r="2233" spans="1:2" x14ac:dyDescent="0.25">
      <c r="A2233" t="s">
        <v>4110</v>
      </c>
      <c r="B2233" t="s">
        <v>4111</v>
      </c>
    </row>
    <row r="2234" spans="1:2" x14ac:dyDescent="0.25">
      <c r="A2234" t="s">
        <v>4112</v>
      </c>
      <c r="B2234" t="s">
        <v>4113</v>
      </c>
    </row>
    <row r="2235" spans="1:2" x14ac:dyDescent="0.25">
      <c r="A2235" t="s">
        <v>4114</v>
      </c>
      <c r="B2235" t="s">
        <v>4115</v>
      </c>
    </row>
    <row r="2236" spans="1:2" x14ac:dyDescent="0.25">
      <c r="A2236" t="s">
        <v>4116</v>
      </c>
      <c r="B2236" t="s">
        <v>4117</v>
      </c>
    </row>
    <row r="2237" spans="1:2" x14ac:dyDescent="0.25">
      <c r="A2237" t="s">
        <v>4118</v>
      </c>
      <c r="B2237" t="s">
        <v>4119</v>
      </c>
    </row>
    <row r="2238" spans="1:2" x14ac:dyDescent="0.25">
      <c r="A2238" t="s">
        <v>4120</v>
      </c>
      <c r="B2238" t="s">
        <v>4121</v>
      </c>
    </row>
    <row r="2239" spans="1:2" x14ac:dyDescent="0.25">
      <c r="A2239" t="s">
        <v>4122</v>
      </c>
      <c r="B2239" t="s">
        <v>4123</v>
      </c>
    </row>
    <row r="2240" spans="1:2" x14ac:dyDescent="0.25">
      <c r="A2240" t="s">
        <v>4124</v>
      </c>
      <c r="B2240" t="s">
        <v>4125</v>
      </c>
    </row>
    <row r="2241" spans="1:2" x14ac:dyDescent="0.25">
      <c r="A2241" t="s">
        <v>4126</v>
      </c>
      <c r="B2241" t="s">
        <v>4127</v>
      </c>
    </row>
    <row r="2242" spans="1:2" x14ac:dyDescent="0.25">
      <c r="A2242" t="s">
        <v>4128</v>
      </c>
      <c r="B2242" t="s">
        <v>4129</v>
      </c>
    </row>
    <row r="2243" spans="1:2" x14ac:dyDescent="0.25">
      <c r="A2243" t="s">
        <v>4130</v>
      </c>
      <c r="B2243" t="s">
        <v>4131</v>
      </c>
    </row>
    <row r="2244" spans="1:2" x14ac:dyDescent="0.25">
      <c r="A2244" t="s">
        <v>4132</v>
      </c>
      <c r="B2244" t="s">
        <v>4133</v>
      </c>
    </row>
    <row r="2245" spans="1:2" x14ac:dyDescent="0.25">
      <c r="A2245" t="s">
        <v>4134</v>
      </c>
      <c r="B2245" t="s">
        <v>4135</v>
      </c>
    </row>
    <row r="2246" spans="1:2" x14ac:dyDescent="0.25">
      <c r="A2246" t="s">
        <v>4136</v>
      </c>
      <c r="B2246" t="s">
        <v>4137</v>
      </c>
    </row>
    <row r="2247" spans="1:2" x14ac:dyDescent="0.25">
      <c r="A2247" t="s">
        <v>4138</v>
      </c>
      <c r="B2247" t="s">
        <v>4139</v>
      </c>
    </row>
    <row r="2248" spans="1:2" x14ac:dyDescent="0.25">
      <c r="A2248" t="s">
        <v>4140</v>
      </c>
      <c r="B2248" t="s">
        <v>4141</v>
      </c>
    </row>
    <row r="2249" spans="1:2" x14ac:dyDescent="0.25">
      <c r="A2249" t="s">
        <v>4142</v>
      </c>
      <c r="B2249" t="s">
        <v>4143</v>
      </c>
    </row>
    <row r="2250" spans="1:2" x14ac:dyDescent="0.25">
      <c r="A2250" t="s">
        <v>4144</v>
      </c>
      <c r="B2250" t="s">
        <v>4145</v>
      </c>
    </row>
    <row r="2251" spans="1:2" x14ac:dyDescent="0.25">
      <c r="A2251" t="s">
        <v>4146</v>
      </c>
      <c r="B2251" t="s">
        <v>4147</v>
      </c>
    </row>
    <row r="2252" spans="1:2" x14ac:dyDescent="0.25">
      <c r="A2252" t="s">
        <v>4148</v>
      </c>
      <c r="B2252" t="s">
        <v>4149</v>
      </c>
    </row>
    <row r="2253" spans="1:2" x14ac:dyDescent="0.25">
      <c r="A2253" t="s">
        <v>4150</v>
      </c>
      <c r="B2253" t="s">
        <v>4151</v>
      </c>
    </row>
    <row r="2254" spans="1:2" x14ac:dyDescent="0.25">
      <c r="A2254" t="s">
        <v>4152</v>
      </c>
      <c r="B2254" t="s">
        <v>4153</v>
      </c>
    </row>
    <row r="2255" spans="1:2" x14ac:dyDescent="0.25">
      <c r="A2255" t="s">
        <v>4154</v>
      </c>
      <c r="B2255" t="s">
        <v>4155</v>
      </c>
    </row>
    <row r="2256" spans="1:2" x14ac:dyDescent="0.25">
      <c r="A2256" t="s">
        <v>4156</v>
      </c>
      <c r="B2256" t="s">
        <v>4157</v>
      </c>
    </row>
    <row r="2257" spans="1:2" x14ac:dyDescent="0.25">
      <c r="A2257" t="s">
        <v>1812</v>
      </c>
      <c r="B2257" t="s">
        <v>4158</v>
      </c>
    </row>
    <row r="2258" spans="1:2" x14ac:dyDescent="0.25">
      <c r="A2258" t="s">
        <v>4159</v>
      </c>
      <c r="B2258" t="s">
        <v>4160</v>
      </c>
    </row>
    <row r="2259" spans="1:2" x14ac:dyDescent="0.25">
      <c r="A2259" t="s">
        <v>4161</v>
      </c>
      <c r="B2259" t="s">
        <v>4162</v>
      </c>
    </row>
    <row r="2260" spans="1:2" x14ac:dyDescent="0.25">
      <c r="A2260" t="s">
        <v>4163</v>
      </c>
      <c r="B2260" t="s">
        <v>4164</v>
      </c>
    </row>
    <row r="2261" spans="1:2" x14ac:dyDescent="0.25">
      <c r="A2261" t="s">
        <v>4165</v>
      </c>
      <c r="B2261" t="s">
        <v>4166</v>
      </c>
    </row>
    <row r="2262" spans="1:2" x14ac:dyDescent="0.25">
      <c r="A2262" t="s">
        <v>4167</v>
      </c>
      <c r="B2262" t="s">
        <v>4168</v>
      </c>
    </row>
    <row r="2263" spans="1:2" x14ac:dyDescent="0.25">
      <c r="A2263" t="s">
        <v>4169</v>
      </c>
      <c r="B2263" t="s">
        <v>4170</v>
      </c>
    </row>
    <row r="2264" spans="1:2" x14ac:dyDescent="0.25">
      <c r="A2264" t="s">
        <v>4171</v>
      </c>
      <c r="B2264" t="s">
        <v>4172</v>
      </c>
    </row>
    <row r="2265" spans="1:2" x14ac:dyDescent="0.25">
      <c r="A2265" t="s">
        <v>4173</v>
      </c>
      <c r="B2265" t="s">
        <v>4174</v>
      </c>
    </row>
    <row r="2266" spans="1:2" x14ac:dyDescent="0.25">
      <c r="A2266" t="s">
        <v>4175</v>
      </c>
      <c r="B2266" t="s">
        <v>4176</v>
      </c>
    </row>
    <row r="2267" spans="1:2" x14ac:dyDescent="0.25">
      <c r="A2267" t="s">
        <v>4177</v>
      </c>
      <c r="B2267" t="s">
        <v>4178</v>
      </c>
    </row>
    <row r="2268" spans="1:2" x14ac:dyDescent="0.25">
      <c r="A2268" t="s">
        <v>4179</v>
      </c>
      <c r="B2268" t="s">
        <v>4180</v>
      </c>
    </row>
    <row r="2269" spans="1:2" x14ac:dyDescent="0.25">
      <c r="A2269" t="s">
        <v>4181</v>
      </c>
      <c r="B2269" t="s">
        <v>4182</v>
      </c>
    </row>
    <row r="2270" spans="1:2" x14ac:dyDescent="0.25">
      <c r="A2270" t="s">
        <v>4183</v>
      </c>
      <c r="B2270" t="s">
        <v>4184</v>
      </c>
    </row>
    <row r="2271" spans="1:2" x14ac:dyDescent="0.25">
      <c r="A2271" t="s">
        <v>4185</v>
      </c>
      <c r="B2271" t="s">
        <v>4186</v>
      </c>
    </row>
    <row r="2272" spans="1:2" x14ac:dyDescent="0.25">
      <c r="A2272" t="s">
        <v>4187</v>
      </c>
      <c r="B2272" t="s">
        <v>4188</v>
      </c>
    </row>
    <row r="2273" spans="1:2" x14ac:dyDescent="0.25">
      <c r="A2273" t="s">
        <v>4189</v>
      </c>
      <c r="B2273" t="s">
        <v>4190</v>
      </c>
    </row>
    <row r="2274" spans="1:2" x14ac:dyDescent="0.25">
      <c r="A2274" t="s">
        <v>4191</v>
      </c>
      <c r="B2274" t="s">
        <v>4192</v>
      </c>
    </row>
    <row r="2275" spans="1:2" x14ac:dyDescent="0.25">
      <c r="A2275" t="s">
        <v>4193</v>
      </c>
      <c r="B2275" t="s">
        <v>4194</v>
      </c>
    </row>
    <row r="2276" spans="1:2" x14ac:dyDescent="0.25">
      <c r="A2276" t="s">
        <v>51</v>
      </c>
      <c r="B2276" t="s">
        <v>50</v>
      </c>
    </row>
    <row r="2277" spans="1:2" x14ac:dyDescent="0.25">
      <c r="A2277" t="s">
        <v>4195</v>
      </c>
      <c r="B2277" t="s">
        <v>4196</v>
      </c>
    </row>
    <row r="2278" spans="1:2" x14ac:dyDescent="0.25">
      <c r="A2278" t="s">
        <v>4197</v>
      </c>
      <c r="B2278" t="s">
        <v>4198</v>
      </c>
    </row>
    <row r="2279" spans="1:2" x14ac:dyDescent="0.25">
      <c r="A2279" t="s">
        <v>4199</v>
      </c>
      <c r="B2279" t="s">
        <v>4200</v>
      </c>
    </row>
    <row r="2280" spans="1:2" x14ac:dyDescent="0.25">
      <c r="A2280" t="s">
        <v>4201</v>
      </c>
      <c r="B2280" t="s">
        <v>4202</v>
      </c>
    </row>
    <row r="2281" spans="1:2" x14ac:dyDescent="0.25">
      <c r="A2281" t="s">
        <v>4203</v>
      </c>
      <c r="B2281" t="s">
        <v>4204</v>
      </c>
    </row>
    <row r="2282" spans="1:2" x14ac:dyDescent="0.25">
      <c r="A2282" t="s">
        <v>4205</v>
      </c>
      <c r="B2282" t="s">
        <v>4206</v>
      </c>
    </row>
    <row r="2283" spans="1:2" x14ac:dyDescent="0.25">
      <c r="A2283" t="s">
        <v>4207</v>
      </c>
      <c r="B2283" t="s">
        <v>4208</v>
      </c>
    </row>
    <row r="2284" spans="1:2" x14ac:dyDescent="0.25">
      <c r="A2284" t="s">
        <v>4209</v>
      </c>
      <c r="B2284" t="s">
        <v>4210</v>
      </c>
    </row>
    <row r="2285" spans="1:2" x14ac:dyDescent="0.25">
      <c r="A2285" t="s">
        <v>4211</v>
      </c>
      <c r="B2285" t="s">
        <v>4212</v>
      </c>
    </row>
    <row r="2286" spans="1:2" x14ac:dyDescent="0.25">
      <c r="A2286" t="s">
        <v>4213</v>
      </c>
      <c r="B2286" t="s">
        <v>4214</v>
      </c>
    </row>
    <row r="2287" spans="1:2" x14ac:dyDescent="0.25">
      <c r="A2287" t="s">
        <v>4215</v>
      </c>
      <c r="B2287" t="s">
        <v>4216</v>
      </c>
    </row>
    <row r="2288" spans="1:2" x14ac:dyDescent="0.25">
      <c r="A2288" t="s">
        <v>4217</v>
      </c>
      <c r="B2288" t="s">
        <v>4218</v>
      </c>
    </row>
    <row r="2289" spans="1:2" x14ac:dyDescent="0.25">
      <c r="A2289" t="s">
        <v>4219</v>
      </c>
      <c r="B2289" t="s">
        <v>4220</v>
      </c>
    </row>
    <row r="2290" spans="1:2" x14ac:dyDescent="0.25">
      <c r="A2290" t="s">
        <v>4221</v>
      </c>
      <c r="B2290" t="s">
        <v>4222</v>
      </c>
    </row>
    <row r="2291" spans="1:2" x14ac:dyDescent="0.25">
      <c r="A2291" t="s">
        <v>4223</v>
      </c>
      <c r="B2291" t="s">
        <v>4224</v>
      </c>
    </row>
    <row r="2292" spans="1:2" x14ac:dyDescent="0.25">
      <c r="A2292" t="s">
        <v>4225</v>
      </c>
      <c r="B2292" t="s">
        <v>4226</v>
      </c>
    </row>
    <row r="2293" spans="1:2" x14ac:dyDescent="0.25">
      <c r="A2293" t="s">
        <v>4227</v>
      </c>
      <c r="B2293" t="s">
        <v>4228</v>
      </c>
    </row>
    <row r="2294" spans="1:2" x14ac:dyDescent="0.25">
      <c r="A2294" t="s">
        <v>4229</v>
      </c>
      <c r="B2294" t="s">
        <v>4230</v>
      </c>
    </row>
    <row r="2295" spans="1:2" x14ac:dyDescent="0.25">
      <c r="A2295" t="s">
        <v>4231</v>
      </c>
      <c r="B2295" t="s">
        <v>4232</v>
      </c>
    </row>
    <row r="2296" spans="1:2" x14ac:dyDescent="0.25">
      <c r="A2296" t="s">
        <v>4233</v>
      </c>
      <c r="B2296" t="s">
        <v>4234</v>
      </c>
    </row>
    <row r="2297" spans="1:2" x14ac:dyDescent="0.25">
      <c r="A2297" t="s">
        <v>4235</v>
      </c>
      <c r="B2297" t="s">
        <v>4236</v>
      </c>
    </row>
    <row r="2298" spans="1:2" x14ac:dyDescent="0.25">
      <c r="A2298" t="s">
        <v>4237</v>
      </c>
      <c r="B2298" t="s">
        <v>4238</v>
      </c>
    </row>
    <row r="2299" spans="1:2" x14ac:dyDescent="0.25">
      <c r="A2299" t="s">
        <v>4239</v>
      </c>
      <c r="B2299" t="s">
        <v>4240</v>
      </c>
    </row>
    <row r="2300" spans="1:2" x14ac:dyDescent="0.25">
      <c r="A2300" t="s">
        <v>4241</v>
      </c>
      <c r="B2300" t="s">
        <v>4242</v>
      </c>
    </row>
    <row r="2301" spans="1:2" x14ac:dyDescent="0.25">
      <c r="A2301" t="s">
        <v>4243</v>
      </c>
      <c r="B2301" t="s">
        <v>4244</v>
      </c>
    </row>
    <row r="2302" spans="1:2" x14ac:dyDescent="0.25">
      <c r="A2302" t="s">
        <v>4245</v>
      </c>
      <c r="B2302" t="s">
        <v>4246</v>
      </c>
    </row>
    <row r="2303" spans="1:2" x14ac:dyDescent="0.25">
      <c r="A2303" t="s">
        <v>4247</v>
      </c>
      <c r="B2303" t="s">
        <v>4248</v>
      </c>
    </row>
    <row r="2304" spans="1:2" x14ac:dyDescent="0.25">
      <c r="A2304" t="s">
        <v>4249</v>
      </c>
      <c r="B2304" t="s">
        <v>4250</v>
      </c>
    </row>
    <row r="2305" spans="1:2" x14ac:dyDescent="0.25">
      <c r="A2305" t="s">
        <v>4251</v>
      </c>
      <c r="B2305" t="s">
        <v>4252</v>
      </c>
    </row>
    <row r="2306" spans="1:2" x14ac:dyDescent="0.25">
      <c r="A2306" t="s">
        <v>4253</v>
      </c>
      <c r="B2306" t="s">
        <v>4254</v>
      </c>
    </row>
    <row r="2307" spans="1:2" x14ac:dyDescent="0.25">
      <c r="A2307" t="s">
        <v>4255</v>
      </c>
      <c r="B2307" t="s">
        <v>4256</v>
      </c>
    </row>
    <row r="2308" spans="1:2" x14ac:dyDescent="0.25">
      <c r="A2308" t="s">
        <v>4257</v>
      </c>
      <c r="B2308" t="s">
        <v>4258</v>
      </c>
    </row>
    <row r="2309" spans="1:2" x14ac:dyDescent="0.25">
      <c r="A2309" t="s">
        <v>4259</v>
      </c>
      <c r="B2309" t="s">
        <v>4260</v>
      </c>
    </row>
    <row r="2310" spans="1:2" x14ac:dyDescent="0.25">
      <c r="A2310" t="s">
        <v>4261</v>
      </c>
      <c r="B2310" t="s">
        <v>4262</v>
      </c>
    </row>
    <row r="2311" spans="1:2" x14ac:dyDescent="0.25">
      <c r="A2311" t="s">
        <v>4263</v>
      </c>
      <c r="B2311" t="s">
        <v>4264</v>
      </c>
    </row>
    <row r="2312" spans="1:2" x14ac:dyDescent="0.25">
      <c r="A2312" t="s">
        <v>4265</v>
      </c>
      <c r="B2312" t="s">
        <v>4266</v>
      </c>
    </row>
    <row r="2313" spans="1:2" x14ac:dyDescent="0.25">
      <c r="A2313" t="s">
        <v>4267</v>
      </c>
      <c r="B2313" t="s">
        <v>4268</v>
      </c>
    </row>
    <row r="2314" spans="1:2" x14ac:dyDescent="0.25">
      <c r="A2314" t="s">
        <v>4269</v>
      </c>
      <c r="B2314" t="s">
        <v>4270</v>
      </c>
    </row>
    <row r="2315" spans="1:2" x14ac:dyDescent="0.25">
      <c r="A2315" t="s">
        <v>4271</v>
      </c>
      <c r="B2315" t="s">
        <v>4272</v>
      </c>
    </row>
    <row r="2316" spans="1:2" x14ac:dyDescent="0.25">
      <c r="A2316" t="s">
        <v>4273</v>
      </c>
      <c r="B2316" t="s">
        <v>4274</v>
      </c>
    </row>
    <row r="2317" spans="1:2" x14ac:dyDescent="0.25">
      <c r="A2317" t="s">
        <v>4275</v>
      </c>
      <c r="B2317" t="s">
        <v>4276</v>
      </c>
    </row>
    <row r="2318" spans="1:2" x14ac:dyDescent="0.25">
      <c r="A2318" t="s">
        <v>4277</v>
      </c>
      <c r="B2318" t="s">
        <v>4278</v>
      </c>
    </row>
    <row r="2319" spans="1:2" x14ac:dyDescent="0.25">
      <c r="A2319" t="s">
        <v>4279</v>
      </c>
      <c r="B2319" t="s">
        <v>4280</v>
      </c>
    </row>
    <row r="2320" spans="1:2" x14ac:dyDescent="0.25">
      <c r="A2320" t="s">
        <v>4281</v>
      </c>
      <c r="B2320" t="s">
        <v>4282</v>
      </c>
    </row>
    <row r="2321" spans="1:2" x14ac:dyDescent="0.25">
      <c r="A2321" t="s">
        <v>4283</v>
      </c>
      <c r="B2321" t="s">
        <v>4284</v>
      </c>
    </row>
    <row r="2322" spans="1:2" x14ac:dyDescent="0.25">
      <c r="A2322" t="s">
        <v>4285</v>
      </c>
      <c r="B2322" t="s">
        <v>4286</v>
      </c>
    </row>
    <row r="2323" spans="1:2" x14ac:dyDescent="0.25">
      <c r="A2323" t="s">
        <v>4287</v>
      </c>
      <c r="B2323" t="s">
        <v>4288</v>
      </c>
    </row>
    <row r="2324" spans="1:2" x14ac:dyDescent="0.25">
      <c r="A2324" t="s">
        <v>4289</v>
      </c>
      <c r="B2324" t="s">
        <v>4290</v>
      </c>
    </row>
    <row r="2325" spans="1:2" x14ac:dyDescent="0.25">
      <c r="A2325" t="s">
        <v>4291</v>
      </c>
      <c r="B2325" t="s">
        <v>4292</v>
      </c>
    </row>
    <row r="2326" spans="1:2" x14ac:dyDescent="0.25">
      <c r="A2326" t="s">
        <v>4293</v>
      </c>
      <c r="B2326" t="s">
        <v>4294</v>
      </c>
    </row>
    <row r="2327" spans="1:2" x14ac:dyDescent="0.25">
      <c r="A2327" t="s">
        <v>4295</v>
      </c>
      <c r="B2327" t="s">
        <v>4296</v>
      </c>
    </row>
    <row r="2328" spans="1:2" x14ac:dyDescent="0.25">
      <c r="A2328" t="s">
        <v>4297</v>
      </c>
      <c r="B2328" t="s">
        <v>4298</v>
      </c>
    </row>
    <row r="2329" spans="1:2" x14ac:dyDescent="0.25">
      <c r="A2329" t="s">
        <v>4299</v>
      </c>
      <c r="B2329" t="s">
        <v>4300</v>
      </c>
    </row>
    <row r="2330" spans="1:2" x14ac:dyDescent="0.25">
      <c r="A2330" t="s">
        <v>4301</v>
      </c>
      <c r="B2330" t="s">
        <v>4302</v>
      </c>
    </row>
    <row r="2331" spans="1:2" x14ac:dyDescent="0.25">
      <c r="A2331" t="s">
        <v>4303</v>
      </c>
      <c r="B2331" t="s">
        <v>4304</v>
      </c>
    </row>
    <row r="2332" spans="1:2" x14ac:dyDescent="0.25">
      <c r="A2332" t="s">
        <v>4305</v>
      </c>
      <c r="B2332" t="s">
        <v>4306</v>
      </c>
    </row>
    <row r="2333" spans="1:2" x14ac:dyDescent="0.25">
      <c r="A2333" t="s">
        <v>4307</v>
      </c>
      <c r="B2333" t="s">
        <v>4308</v>
      </c>
    </row>
    <row r="2334" spans="1:2" x14ac:dyDescent="0.25">
      <c r="A2334" t="s">
        <v>4309</v>
      </c>
      <c r="B2334" t="s">
        <v>4310</v>
      </c>
    </row>
    <row r="2335" spans="1:2" x14ac:dyDescent="0.25">
      <c r="A2335" t="s">
        <v>4311</v>
      </c>
      <c r="B2335" t="s">
        <v>4312</v>
      </c>
    </row>
    <row r="2336" spans="1:2" x14ac:dyDescent="0.25">
      <c r="A2336" t="s">
        <v>4313</v>
      </c>
      <c r="B2336" t="s">
        <v>4314</v>
      </c>
    </row>
    <row r="2337" spans="1:2" x14ac:dyDescent="0.25">
      <c r="A2337" t="s">
        <v>4315</v>
      </c>
      <c r="B2337" t="s">
        <v>4316</v>
      </c>
    </row>
    <row r="2338" spans="1:2" x14ac:dyDescent="0.25">
      <c r="A2338" t="s">
        <v>32</v>
      </c>
      <c r="B2338" t="s">
        <v>4317</v>
      </c>
    </row>
    <row r="2339" spans="1:2" x14ac:dyDescent="0.25">
      <c r="A2339" t="s">
        <v>4318</v>
      </c>
      <c r="B2339" t="s">
        <v>4319</v>
      </c>
    </row>
    <row r="2340" spans="1:2" x14ac:dyDescent="0.25">
      <c r="A2340" t="s">
        <v>4320</v>
      </c>
      <c r="B2340" t="s">
        <v>4321</v>
      </c>
    </row>
    <row r="2341" spans="1:2" x14ac:dyDescent="0.25">
      <c r="A2341" t="s">
        <v>4322</v>
      </c>
      <c r="B2341" t="s">
        <v>4323</v>
      </c>
    </row>
    <row r="2342" spans="1:2" x14ac:dyDescent="0.25">
      <c r="A2342" t="s">
        <v>4324</v>
      </c>
      <c r="B2342" t="s">
        <v>4325</v>
      </c>
    </row>
    <row r="2343" spans="1:2" x14ac:dyDescent="0.25">
      <c r="A2343" t="s">
        <v>578</v>
      </c>
      <c r="B2343" t="s">
        <v>4326</v>
      </c>
    </row>
    <row r="2344" spans="1:2" x14ac:dyDescent="0.25">
      <c r="A2344" t="s">
        <v>4327</v>
      </c>
      <c r="B2344" t="s">
        <v>4328</v>
      </c>
    </row>
    <row r="2345" spans="1:2" x14ac:dyDescent="0.25">
      <c r="A2345" t="s">
        <v>4329</v>
      </c>
      <c r="B2345" t="s">
        <v>4330</v>
      </c>
    </row>
    <row r="2346" spans="1:2" x14ac:dyDescent="0.25">
      <c r="A2346" t="s">
        <v>4331</v>
      </c>
      <c r="B2346" t="s">
        <v>4332</v>
      </c>
    </row>
    <row r="2347" spans="1:2" x14ac:dyDescent="0.25">
      <c r="A2347" t="s">
        <v>4333</v>
      </c>
      <c r="B2347" t="s">
        <v>4334</v>
      </c>
    </row>
    <row r="2348" spans="1:2" x14ac:dyDescent="0.25">
      <c r="A2348" t="s">
        <v>4335</v>
      </c>
      <c r="B2348" t="s">
        <v>4336</v>
      </c>
    </row>
    <row r="2349" spans="1:2" x14ac:dyDescent="0.25">
      <c r="A2349" t="s">
        <v>4337</v>
      </c>
      <c r="B2349" t="s">
        <v>4338</v>
      </c>
    </row>
    <row r="2350" spans="1:2" x14ac:dyDescent="0.25">
      <c r="A2350" t="s">
        <v>4339</v>
      </c>
      <c r="B2350" t="s">
        <v>4340</v>
      </c>
    </row>
    <row r="2351" spans="1:2" x14ac:dyDescent="0.25">
      <c r="A2351" t="s">
        <v>4341</v>
      </c>
      <c r="B2351" t="s">
        <v>4342</v>
      </c>
    </row>
    <row r="2352" spans="1:2" x14ac:dyDescent="0.25">
      <c r="A2352" t="s">
        <v>4343</v>
      </c>
      <c r="B2352" t="s">
        <v>4344</v>
      </c>
    </row>
    <row r="2353" spans="1:2" x14ac:dyDescent="0.25">
      <c r="A2353" t="s">
        <v>4345</v>
      </c>
      <c r="B2353" t="s">
        <v>4346</v>
      </c>
    </row>
    <row r="2354" spans="1:2" x14ac:dyDescent="0.25">
      <c r="A2354" t="s">
        <v>4347</v>
      </c>
      <c r="B2354" t="s">
        <v>4348</v>
      </c>
    </row>
    <row r="2355" spans="1:2" x14ac:dyDescent="0.25">
      <c r="A2355" t="s">
        <v>4349</v>
      </c>
      <c r="B2355" t="s">
        <v>4350</v>
      </c>
    </row>
    <row r="2356" spans="1:2" x14ac:dyDescent="0.25">
      <c r="A2356" t="s">
        <v>4351</v>
      </c>
      <c r="B2356" t="s">
        <v>4352</v>
      </c>
    </row>
    <row r="2357" spans="1:2" x14ac:dyDescent="0.25">
      <c r="A2357" t="s">
        <v>4353</v>
      </c>
      <c r="B2357" t="s">
        <v>4354</v>
      </c>
    </row>
    <row r="2358" spans="1:2" x14ac:dyDescent="0.25">
      <c r="A2358" t="s">
        <v>4355</v>
      </c>
      <c r="B2358" t="s">
        <v>4356</v>
      </c>
    </row>
    <row r="2359" spans="1:2" x14ac:dyDescent="0.25">
      <c r="A2359" t="s">
        <v>4357</v>
      </c>
      <c r="B2359" t="s">
        <v>4358</v>
      </c>
    </row>
    <row r="2360" spans="1:2" x14ac:dyDescent="0.25">
      <c r="A2360" t="s">
        <v>4359</v>
      </c>
      <c r="B2360" t="s">
        <v>4360</v>
      </c>
    </row>
    <row r="2361" spans="1:2" x14ac:dyDescent="0.25">
      <c r="A2361" t="s">
        <v>4361</v>
      </c>
      <c r="B2361" t="s">
        <v>4362</v>
      </c>
    </row>
    <row r="2362" spans="1:2" x14ac:dyDescent="0.25">
      <c r="A2362" t="s">
        <v>4363</v>
      </c>
      <c r="B2362" t="s">
        <v>4364</v>
      </c>
    </row>
    <row r="2363" spans="1:2" x14ac:dyDescent="0.25">
      <c r="A2363" t="s">
        <v>4365</v>
      </c>
      <c r="B2363" t="s">
        <v>4366</v>
      </c>
    </row>
    <row r="2364" spans="1:2" x14ac:dyDescent="0.25">
      <c r="A2364" t="s">
        <v>4367</v>
      </c>
      <c r="B2364" t="s">
        <v>4368</v>
      </c>
    </row>
    <row r="2365" spans="1:2" x14ac:dyDescent="0.25">
      <c r="A2365" t="s">
        <v>4369</v>
      </c>
      <c r="B2365" t="s">
        <v>4370</v>
      </c>
    </row>
    <row r="2366" spans="1:2" x14ac:dyDescent="0.25">
      <c r="A2366" t="s">
        <v>4371</v>
      </c>
      <c r="B2366" t="s">
        <v>4372</v>
      </c>
    </row>
    <row r="2367" spans="1:2" x14ac:dyDescent="0.25">
      <c r="A2367" t="s">
        <v>4373</v>
      </c>
      <c r="B2367" t="s">
        <v>4374</v>
      </c>
    </row>
    <row r="2368" spans="1:2" x14ac:dyDescent="0.25">
      <c r="A2368" t="s">
        <v>747</v>
      </c>
      <c r="B2368" t="s">
        <v>4375</v>
      </c>
    </row>
    <row r="2369" spans="1:2" x14ac:dyDescent="0.25">
      <c r="A2369" t="s">
        <v>4376</v>
      </c>
      <c r="B2369" t="s">
        <v>4377</v>
      </c>
    </row>
    <row r="2370" spans="1:2" x14ac:dyDescent="0.25">
      <c r="A2370" t="s">
        <v>4378</v>
      </c>
      <c r="B2370" t="s">
        <v>4379</v>
      </c>
    </row>
    <row r="2371" spans="1:2" x14ac:dyDescent="0.25">
      <c r="A2371" t="s">
        <v>4380</v>
      </c>
      <c r="B2371" t="s">
        <v>4381</v>
      </c>
    </row>
    <row r="2372" spans="1:2" x14ac:dyDescent="0.25">
      <c r="A2372" t="s">
        <v>4382</v>
      </c>
      <c r="B2372" t="s">
        <v>4383</v>
      </c>
    </row>
    <row r="2373" spans="1:2" x14ac:dyDescent="0.25">
      <c r="A2373" t="s">
        <v>1250</v>
      </c>
      <c r="B2373" t="s">
        <v>4384</v>
      </c>
    </row>
    <row r="2374" spans="1:2" x14ac:dyDescent="0.25">
      <c r="A2374" t="s">
        <v>4385</v>
      </c>
      <c r="B2374" t="s">
        <v>4386</v>
      </c>
    </row>
    <row r="2375" spans="1:2" x14ac:dyDescent="0.25">
      <c r="A2375" t="s">
        <v>4387</v>
      </c>
      <c r="B2375" t="s">
        <v>4388</v>
      </c>
    </row>
    <row r="2376" spans="1:2" x14ac:dyDescent="0.25">
      <c r="A2376" t="s">
        <v>4389</v>
      </c>
      <c r="B2376" t="s">
        <v>4390</v>
      </c>
    </row>
    <row r="2377" spans="1:2" x14ac:dyDescent="0.25">
      <c r="A2377" t="s">
        <v>4391</v>
      </c>
      <c r="B2377" t="s">
        <v>4392</v>
      </c>
    </row>
    <row r="2378" spans="1:2" x14ac:dyDescent="0.25">
      <c r="A2378" t="s">
        <v>4393</v>
      </c>
      <c r="B2378" t="s">
        <v>4394</v>
      </c>
    </row>
    <row r="2379" spans="1:2" x14ac:dyDescent="0.25">
      <c r="A2379" t="s">
        <v>4395</v>
      </c>
      <c r="B2379" t="s">
        <v>4396</v>
      </c>
    </row>
    <row r="2380" spans="1:2" x14ac:dyDescent="0.25">
      <c r="A2380" t="s">
        <v>4397</v>
      </c>
      <c r="B2380" t="s">
        <v>4398</v>
      </c>
    </row>
    <row r="2381" spans="1:2" x14ac:dyDescent="0.25">
      <c r="A2381" t="s">
        <v>4399</v>
      </c>
      <c r="B2381" t="s">
        <v>4400</v>
      </c>
    </row>
    <row r="2382" spans="1:2" x14ac:dyDescent="0.25">
      <c r="A2382" t="s">
        <v>4401</v>
      </c>
      <c r="B2382" t="s">
        <v>4402</v>
      </c>
    </row>
    <row r="2383" spans="1:2" x14ac:dyDescent="0.25">
      <c r="A2383" t="s">
        <v>4403</v>
      </c>
      <c r="B2383" t="s">
        <v>4404</v>
      </c>
    </row>
    <row r="2384" spans="1:2" x14ac:dyDescent="0.25">
      <c r="A2384" t="s">
        <v>4405</v>
      </c>
      <c r="B2384" t="s">
        <v>4406</v>
      </c>
    </row>
    <row r="2385" spans="1:2" x14ac:dyDescent="0.25">
      <c r="A2385" t="s">
        <v>4407</v>
      </c>
      <c r="B2385" t="s">
        <v>4408</v>
      </c>
    </row>
    <row r="2386" spans="1:2" x14ac:dyDescent="0.25">
      <c r="A2386" t="s">
        <v>4409</v>
      </c>
      <c r="B2386" t="s">
        <v>4410</v>
      </c>
    </row>
    <row r="2387" spans="1:2" x14ac:dyDescent="0.25">
      <c r="A2387" t="s">
        <v>4411</v>
      </c>
      <c r="B2387" t="s">
        <v>4412</v>
      </c>
    </row>
    <row r="2388" spans="1:2" x14ac:dyDescent="0.25">
      <c r="A2388" t="s">
        <v>4413</v>
      </c>
      <c r="B2388" t="s">
        <v>4414</v>
      </c>
    </row>
    <row r="2389" spans="1:2" x14ac:dyDescent="0.25">
      <c r="A2389" t="s">
        <v>4415</v>
      </c>
      <c r="B2389" t="s">
        <v>4416</v>
      </c>
    </row>
    <row r="2390" spans="1:2" x14ac:dyDescent="0.25">
      <c r="A2390" t="s">
        <v>4417</v>
      </c>
      <c r="B2390" t="s">
        <v>4418</v>
      </c>
    </row>
    <row r="2391" spans="1:2" x14ac:dyDescent="0.25">
      <c r="A2391" t="s">
        <v>4419</v>
      </c>
      <c r="B2391" t="s">
        <v>4420</v>
      </c>
    </row>
    <row r="2392" spans="1:2" x14ac:dyDescent="0.25">
      <c r="A2392" t="s">
        <v>4421</v>
      </c>
      <c r="B2392" t="s">
        <v>4422</v>
      </c>
    </row>
    <row r="2393" spans="1:2" x14ac:dyDescent="0.25">
      <c r="A2393" t="s">
        <v>4423</v>
      </c>
      <c r="B2393" t="s">
        <v>4424</v>
      </c>
    </row>
    <row r="2394" spans="1:2" x14ac:dyDescent="0.25">
      <c r="A2394" t="s">
        <v>4425</v>
      </c>
      <c r="B2394" t="s">
        <v>4426</v>
      </c>
    </row>
    <row r="2395" spans="1:2" x14ac:dyDescent="0.25">
      <c r="A2395" t="s">
        <v>4427</v>
      </c>
      <c r="B2395" t="s">
        <v>4428</v>
      </c>
    </row>
    <row r="2396" spans="1:2" x14ac:dyDescent="0.25">
      <c r="A2396" t="s">
        <v>4429</v>
      </c>
      <c r="B2396" t="s">
        <v>4430</v>
      </c>
    </row>
    <row r="2397" spans="1:2" x14ac:dyDescent="0.25">
      <c r="A2397" t="s">
        <v>4431</v>
      </c>
      <c r="B2397" t="s">
        <v>4432</v>
      </c>
    </row>
    <row r="2398" spans="1:2" x14ac:dyDescent="0.25">
      <c r="A2398" t="s">
        <v>4433</v>
      </c>
      <c r="B2398" t="s">
        <v>4434</v>
      </c>
    </row>
    <row r="2399" spans="1:2" x14ac:dyDescent="0.25">
      <c r="A2399" t="s">
        <v>926</v>
      </c>
      <c r="B2399" t="s">
        <v>4435</v>
      </c>
    </row>
    <row r="2400" spans="1:2" x14ac:dyDescent="0.25">
      <c r="A2400" t="s">
        <v>4436</v>
      </c>
      <c r="B2400" t="s">
        <v>4437</v>
      </c>
    </row>
    <row r="2401" spans="1:2" x14ac:dyDescent="0.25">
      <c r="A2401" t="s">
        <v>4438</v>
      </c>
      <c r="B2401" t="s">
        <v>4439</v>
      </c>
    </row>
    <row r="2402" spans="1:2" x14ac:dyDescent="0.25">
      <c r="A2402" t="s">
        <v>4440</v>
      </c>
      <c r="B2402" t="s">
        <v>4441</v>
      </c>
    </row>
    <row r="2403" spans="1:2" x14ac:dyDescent="0.25">
      <c r="A2403" t="s">
        <v>4442</v>
      </c>
      <c r="B2403" t="s">
        <v>4443</v>
      </c>
    </row>
    <row r="2404" spans="1:2" x14ac:dyDescent="0.25">
      <c r="A2404" t="s">
        <v>4444</v>
      </c>
      <c r="B2404" t="s">
        <v>4445</v>
      </c>
    </row>
    <row r="2405" spans="1:2" x14ac:dyDescent="0.25">
      <c r="A2405" t="s">
        <v>4446</v>
      </c>
      <c r="B2405" t="s">
        <v>4447</v>
      </c>
    </row>
    <row r="2406" spans="1:2" x14ac:dyDescent="0.25">
      <c r="A2406" t="s">
        <v>4448</v>
      </c>
      <c r="B2406" t="s">
        <v>4449</v>
      </c>
    </row>
    <row r="2407" spans="1:2" x14ac:dyDescent="0.25">
      <c r="A2407" t="s">
        <v>4450</v>
      </c>
      <c r="B2407" t="s">
        <v>4451</v>
      </c>
    </row>
    <row r="2408" spans="1:2" x14ac:dyDescent="0.25">
      <c r="A2408" t="s">
        <v>4452</v>
      </c>
      <c r="B2408" t="s">
        <v>4453</v>
      </c>
    </row>
    <row r="2409" spans="1:2" x14ac:dyDescent="0.25">
      <c r="A2409" t="s">
        <v>4454</v>
      </c>
      <c r="B2409" t="s">
        <v>4455</v>
      </c>
    </row>
    <row r="2410" spans="1:2" x14ac:dyDescent="0.25">
      <c r="A2410" t="s">
        <v>4456</v>
      </c>
      <c r="B2410" t="s">
        <v>4457</v>
      </c>
    </row>
    <row r="2411" spans="1:2" x14ac:dyDescent="0.25">
      <c r="A2411" t="s">
        <v>4458</v>
      </c>
      <c r="B2411" t="s">
        <v>4459</v>
      </c>
    </row>
    <row r="2412" spans="1:2" x14ac:dyDescent="0.25">
      <c r="A2412" t="s">
        <v>4460</v>
      </c>
      <c r="B2412" t="s">
        <v>4461</v>
      </c>
    </row>
    <row r="2413" spans="1:2" x14ac:dyDescent="0.25">
      <c r="A2413" t="s">
        <v>4462</v>
      </c>
      <c r="B2413" t="s">
        <v>4463</v>
      </c>
    </row>
    <row r="2414" spans="1:2" x14ac:dyDescent="0.25">
      <c r="A2414" t="s">
        <v>4464</v>
      </c>
      <c r="B2414" t="s">
        <v>4465</v>
      </c>
    </row>
    <row r="2415" spans="1:2" x14ac:dyDescent="0.25">
      <c r="A2415" t="s">
        <v>4466</v>
      </c>
      <c r="B2415" t="s">
        <v>4467</v>
      </c>
    </row>
    <row r="2416" spans="1:2" x14ac:dyDescent="0.25">
      <c r="A2416" t="s">
        <v>4468</v>
      </c>
      <c r="B2416" t="s">
        <v>4469</v>
      </c>
    </row>
    <row r="2417" spans="1:2" x14ac:dyDescent="0.25">
      <c r="A2417" t="s">
        <v>4470</v>
      </c>
      <c r="B2417" t="s">
        <v>4471</v>
      </c>
    </row>
    <row r="2418" spans="1:2" x14ac:dyDescent="0.25">
      <c r="A2418" t="s">
        <v>4472</v>
      </c>
      <c r="B2418" t="s">
        <v>4473</v>
      </c>
    </row>
    <row r="2419" spans="1:2" x14ac:dyDescent="0.25">
      <c r="A2419" t="s">
        <v>4474</v>
      </c>
      <c r="B2419" t="s">
        <v>4475</v>
      </c>
    </row>
    <row r="2420" spans="1:2" x14ac:dyDescent="0.25">
      <c r="A2420" t="s">
        <v>4476</v>
      </c>
      <c r="B2420" t="s">
        <v>4477</v>
      </c>
    </row>
    <row r="2421" spans="1:2" x14ac:dyDescent="0.25">
      <c r="A2421" t="s">
        <v>4478</v>
      </c>
      <c r="B2421" t="s">
        <v>4479</v>
      </c>
    </row>
    <row r="2422" spans="1:2" x14ac:dyDescent="0.25">
      <c r="A2422" t="s">
        <v>4480</v>
      </c>
      <c r="B2422" t="s">
        <v>4481</v>
      </c>
    </row>
    <row r="2423" spans="1:2" x14ac:dyDescent="0.25">
      <c r="A2423" t="s">
        <v>4482</v>
      </c>
      <c r="B2423" t="s">
        <v>4483</v>
      </c>
    </row>
    <row r="2424" spans="1:2" x14ac:dyDescent="0.25">
      <c r="A2424" t="s">
        <v>4484</v>
      </c>
      <c r="B2424" t="s">
        <v>4485</v>
      </c>
    </row>
    <row r="2425" spans="1:2" x14ac:dyDescent="0.25">
      <c r="A2425" t="s">
        <v>4486</v>
      </c>
      <c r="B2425" t="s">
        <v>4487</v>
      </c>
    </row>
    <row r="2426" spans="1:2" x14ac:dyDescent="0.25">
      <c r="A2426" t="s">
        <v>4488</v>
      </c>
      <c r="B2426" t="s">
        <v>4489</v>
      </c>
    </row>
    <row r="2427" spans="1:2" x14ac:dyDescent="0.25">
      <c r="A2427" t="s">
        <v>4490</v>
      </c>
      <c r="B2427" t="s">
        <v>4491</v>
      </c>
    </row>
    <row r="2428" spans="1:2" x14ac:dyDescent="0.25">
      <c r="A2428" t="s">
        <v>4492</v>
      </c>
      <c r="B2428" t="s">
        <v>4493</v>
      </c>
    </row>
    <row r="2429" spans="1:2" x14ac:dyDescent="0.25">
      <c r="A2429" t="s">
        <v>4494</v>
      </c>
      <c r="B2429" t="s">
        <v>4495</v>
      </c>
    </row>
    <row r="2430" spans="1:2" x14ac:dyDescent="0.25">
      <c r="A2430" t="s">
        <v>4496</v>
      </c>
      <c r="B2430" t="s">
        <v>4497</v>
      </c>
    </row>
    <row r="2431" spans="1:2" x14ac:dyDescent="0.25">
      <c r="A2431" t="s">
        <v>4498</v>
      </c>
      <c r="B2431" t="s">
        <v>4499</v>
      </c>
    </row>
    <row r="2432" spans="1:2" x14ac:dyDescent="0.25">
      <c r="A2432" t="s">
        <v>4500</v>
      </c>
      <c r="B2432" t="s">
        <v>4501</v>
      </c>
    </row>
    <row r="2433" spans="1:2" x14ac:dyDescent="0.25">
      <c r="A2433" t="s">
        <v>4502</v>
      </c>
      <c r="B2433" t="s">
        <v>4503</v>
      </c>
    </row>
    <row r="2434" spans="1:2" x14ac:dyDescent="0.25">
      <c r="A2434" t="s">
        <v>4504</v>
      </c>
      <c r="B2434" t="s">
        <v>4505</v>
      </c>
    </row>
    <row r="2435" spans="1:2" x14ac:dyDescent="0.25">
      <c r="A2435" t="s">
        <v>4506</v>
      </c>
      <c r="B2435" t="s">
        <v>4507</v>
      </c>
    </row>
    <row r="2436" spans="1:2" x14ac:dyDescent="0.25">
      <c r="A2436" t="s">
        <v>4508</v>
      </c>
      <c r="B2436" t="s">
        <v>4509</v>
      </c>
    </row>
    <row r="2437" spans="1:2" x14ac:dyDescent="0.25">
      <c r="A2437" t="s">
        <v>4510</v>
      </c>
      <c r="B2437" t="s">
        <v>4511</v>
      </c>
    </row>
    <row r="2438" spans="1:2" x14ac:dyDescent="0.25">
      <c r="A2438" t="s">
        <v>4512</v>
      </c>
      <c r="B2438" t="s">
        <v>4513</v>
      </c>
    </row>
    <row r="2439" spans="1:2" x14ac:dyDescent="0.25">
      <c r="A2439" t="s">
        <v>4514</v>
      </c>
      <c r="B2439" t="s">
        <v>4515</v>
      </c>
    </row>
    <row r="2440" spans="1:2" x14ac:dyDescent="0.25">
      <c r="A2440" t="s">
        <v>4516</v>
      </c>
      <c r="B2440" t="s">
        <v>4517</v>
      </c>
    </row>
    <row r="2441" spans="1:2" x14ac:dyDescent="0.25">
      <c r="A2441" t="s">
        <v>4518</v>
      </c>
      <c r="B2441" t="s">
        <v>4519</v>
      </c>
    </row>
    <row r="2442" spans="1:2" x14ac:dyDescent="0.25">
      <c r="A2442" t="s">
        <v>4520</v>
      </c>
      <c r="B2442" t="s">
        <v>4521</v>
      </c>
    </row>
    <row r="2443" spans="1:2" x14ac:dyDescent="0.25">
      <c r="A2443" t="s">
        <v>4522</v>
      </c>
      <c r="B2443" t="s">
        <v>4523</v>
      </c>
    </row>
    <row r="2444" spans="1:2" x14ac:dyDescent="0.25">
      <c r="A2444" t="s">
        <v>4524</v>
      </c>
      <c r="B2444" t="s">
        <v>4525</v>
      </c>
    </row>
    <row r="2445" spans="1:2" x14ac:dyDescent="0.25">
      <c r="A2445" t="s">
        <v>4526</v>
      </c>
      <c r="B2445" t="s">
        <v>4527</v>
      </c>
    </row>
    <row r="2446" spans="1:2" x14ac:dyDescent="0.25">
      <c r="A2446" t="s">
        <v>4528</v>
      </c>
      <c r="B2446" t="s">
        <v>4529</v>
      </c>
    </row>
    <row r="2447" spans="1:2" x14ac:dyDescent="0.25">
      <c r="A2447" t="s">
        <v>4530</v>
      </c>
      <c r="B2447" t="s">
        <v>4531</v>
      </c>
    </row>
    <row r="2448" spans="1:2" x14ac:dyDescent="0.25">
      <c r="A2448" t="s">
        <v>4532</v>
      </c>
      <c r="B2448" t="s">
        <v>4533</v>
      </c>
    </row>
    <row r="2449" spans="1:2" x14ac:dyDescent="0.25">
      <c r="A2449" t="s">
        <v>4534</v>
      </c>
      <c r="B2449" t="s">
        <v>4535</v>
      </c>
    </row>
    <row r="2450" spans="1:2" x14ac:dyDescent="0.25">
      <c r="A2450" t="s">
        <v>4536</v>
      </c>
      <c r="B2450" t="s">
        <v>4537</v>
      </c>
    </row>
    <row r="2451" spans="1:2" x14ac:dyDescent="0.25">
      <c r="A2451" t="s">
        <v>4538</v>
      </c>
      <c r="B2451" t="s">
        <v>4539</v>
      </c>
    </row>
    <row r="2452" spans="1:2" x14ac:dyDescent="0.25">
      <c r="A2452" t="s">
        <v>4540</v>
      </c>
      <c r="B2452" t="s">
        <v>4541</v>
      </c>
    </row>
    <row r="2453" spans="1:2" x14ac:dyDescent="0.25">
      <c r="A2453" t="s">
        <v>4542</v>
      </c>
      <c r="B2453" t="s">
        <v>4543</v>
      </c>
    </row>
    <row r="2454" spans="1:2" x14ac:dyDescent="0.25">
      <c r="A2454" t="s">
        <v>4544</v>
      </c>
      <c r="B2454" t="s">
        <v>4545</v>
      </c>
    </row>
    <row r="2455" spans="1:2" x14ac:dyDescent="0.25">
      <c r="A2455" t="s">
        <v>2049</v>
      </c>
      <c r="B2455" t="s">
        <v>4546</v>
      </c>
    </row>
    <row r="2456" spans="1:2" x14ac:dyDescent="0.25">
      <c r="A2456" t="s">
        <v>4547</v>
      </c>
      <c r="B2456" t="s">
        <v>4548</v>
      </c>
    </row>
    <row r="2457" spans="1:2" x14ac:dyDescent="0.25">
      <c r="A2457" t="s">
        <v>4549</v>
      </c>
      <c r="B2457" t="s">
        <v>4550</v>
      </c>
    </row>
    <row r="2458" spans="1:2" x14ac:dyDescent="0.25">
      <c r="A2458" t="s">
        <v>4551</v>
      </c>
      <c r="B2458" t="s">
        <v>4552</v>
      </c>
    </row>
    <row r="2459" spans="1:2" x14ac:dyDescent="0.25">
      <c r="A2459" t="s">
        <v>4553</v>
      </c>
      <c r="B2459" t="s">
        <v>4554</v>
      </c>
    </row>
    <row r="2460" spans="1:2" x14ac:dyDescent="0.25">
      <c r="A2460" t="s">
        <v>4555</v>
      </c>
      <c r="B2460" t="s">
        <v>4556</v>
      </c>
    </row>
    <row r="2461" spans="1:2" x14ac:dyDescent="0.25">
      <c r="A2461" t="s">
        <v>4557</v>
      </c>
      <c r="B2461" t="s">
        <v>4558</v>
      </c>
    </row>
    <row r="2462" spans="1:2" x14ac:dyDescent="0.25">
      <c r="A2462" t="s">
        <v>4559</v>
      </c>
      <c r="B2462" t="s">
        <v>4560</v>
      </c>
    </row>
    <row r="2463" spans="1:2" x14ac:dyDescent="0.25">
      <c r="A2463" t="s">
        <v>4561</v>
      </c>
      <c r="B2463" t="s">
        <v>4562</v>
      </c>
    </row>
    <row r="2464" spans="1:2" x14ac:dyDescent="0.25">
      <c r="A2464" t="s">
        <v>4563</v>
      </c>
      <c r="B2464" t="s">
        <v>4564</v>
      </c>
    </row>
    <row r="2465" spans="1:2" x14ac:dyDescent="0.25">
      <c r="A2465" t="s">
        <v>4565</v>
      </c>
      <c r="B2465" t="s">
        <v>4566</v>
      </c>
    </row>
    <row r="2466" spans="1:2" x14ac:dyDescent="0.25">
      <c r="A2466" t="s">
        <v>4567</v>
      </c>
      <c r="B2466" t="s">
        <v>4568</v>
      </c>
    </row>
    <row r="2467" spans="1:2" x14ac:dyDescent="0.25">
      <c r="A2467" t="s">
        <v>4569</v>
      </c>
      <c r="B2467" t="s">
        <v>4570</v>
      </c>
    </row>
    <row r="2468" spans="1:2" x14ac:dyDescent="0.25">
      <c r="A2468" t="s">
        <v>4571</v>
      </c>
      <c r="B2468" t="s">
        <v>4572</v>
      </c>
    </row>
    <row r="2469" spans="1:2" x14ac:dyDescent="0.25">
      <c r="A2469" t="s">
        <v>4573</v>
      </c>
      <c r="B2469" t="s">
        <v>4574</v>
      </c>
    </row>
    <row r="2470" spans="1:2" x14ac:dyDescent="0.25">
      <c r="A2470" t="s">
        <v>4575</v>
      </c>
      <c r="B2470" t="s">
        <v>4576</v>
      </c>
    </row>
    <row r="2471" spans="1:2" x14ac:dyDescent="0.25">
      <c r="A2471" t="s">
        <v>4577</v>
      </c>
      <c r="B2471" t="s">
        <v>4578</v>
      </c>
    </row>
    <row r="2472" spans="1:2" x14ac:dyDescent="0.25">
      <c r="A2472" t="s">
        <v>4579</v>
      </c>
      <c r="B2472" t="s">
        <v>4580</v>
      </c>
    </row>
    <row r="2473" spans="1:2" x14ac:dyDescent="0.25">
      <c r="A2473" t="s">
        <v>4581</v>
      </c>
      <c r="B2473" t="s">
        <v>4582</v>
      </c>
    </row>
    <row r="2474" spans="1:2" x14ac:dyDescent="0.25">
      <c r="A2474" t="s">
        <v>4583</v>
      </c>
      <c r="B2474" t="s">
        <v>4584</v>
      </c>
    </row>
    <row r="2475" spans="1:2" x14ac:dyDescent="0.25">
      <c r="A2475" t="s">
        <v>4585</v>
      </c>
      <c r="B2475" t="s">
        <v>4586</v>
      </c>
    </row>
    <row r="2476" spans="1:2" x14ac:dyDescent="0.25">
      <c r="A2476" t="s">
        <v>4587</v>
      </c>
      <c r="B2476" t="s">
        <v>4588</v>
      </c>
    </row>
    <row r="2477" spans="1:2" x14ac:dyDescent="0.25">
      <c r="A2477" t="s">
        <v>4589</v>
      </c>
      <c r="B2477" t="s">
        <v>4590</v>
      </c>
    </row>
    <row r="2478" spans="1:2" x14ac:dyDescent="0.25">
      <c r="A2478" t="s">
        <v>4591</v>
      </c>
      <c r="B2478" t="s">
        <v>4592</v>
      </c>
    </row>
    <row r="2479" spans="1:2" x14ac:dyDescent="0.25">
      <c r="A2479" t="s">
        <v>4593</v>
      </c>
      <c r="B2479" t="s">
        <v>4594</v>
      </c>
    </row>
    <row r="2480" spans="1:2" x14ac:dyDescent="0.25">
      <c r="A2480" t="s">
        <v>3538</v>
      </c>
      <c r="B2480" t="s">
        <v>4595</v>
      </c>
    </row>
    <row r="2481" spans="1:2" x14ac:dyDescent="0.25">
      <c r="A2481" t="s">
        <v>4596</v>
      </c>
      <c r="B2481" t="s">
        <v>4597</v>
      </c>
    </row>
    <row r="2482" spans="1:2" x14ac:dyDescent="0.25">
      <c r="A2482" t="s">
        <v>4598</v>
      </c>
      <c r="B2482" t="s">
        <v>4599</v>
      </c>
    </row>
    <row r="2483" spans="1:2" x14ac:dyDescent="0.25">
      <c r="A2483" t="s">
        <v>4600</v>
      </c>
      <c r="B2483" t="s">
        <v>4601</v>
      </c>
    </row>
    <row r="2484" spans="1:2" x14ac:dyDescent="0.25">
      <c r="A2484" t="s">
        <v>4602</v>
      </c>
      <c r="B2484" t="s">
        <v>4603</v>
      </c>
    </row>
    <row r="2485" spans="1:2" x14ac:dyDescent="0.25">
      <c r="A2485" t="s">
        <v>3332</v>
      </c>
      <c r="B2485" t="s">
        <v>4604</v>
      </c>
    </row>
    <row r="2486" spans="1:2" x14ac:dyDescent="0.25">
      <c r="A2486" t="s">
        <v>4605</v>
      </c>
      <c r="B2486" t="s">
        <v>4606</v>
      </c>
    </row>
    <row r="2487" spans="1:2" x14ac:dyDescent="0.25">
      <c r="A2487" t="s">
        <v>4607</v>
      </c>
      <c r="B2487" t="s">
        <v>4608</v>
      </c>
    </row>
    <row r="2488" spans="1:2" x14ac:dyDescent="0.25">
      <c r="A2488" t="s">
        <v>4609</v>
      </c>
      <c r="B2488" t="s">
        <v>4610</v>
      </c>
    </row>
    <row r="2489" spans="1:2" x14ac:dyDescent="0.25">
      <c r="A2489" t="s">
        <v>4611</v>
      </c>
      <c r="B2489" t="s">
        <v>4612</v>
      </c>
    </row>
    <row r="2490" spans="1:2" x14ac:dyDescent="0.25">
      <c r="A2490" t="s">
        <v>2012</v>
      </c>
      <c r="B2490" t="s">
        <v>4613</v>
      </c>
    </row>
    <row r="2491" spans="1:2" x14ac:dyDescent="0.25">
      <c r="A2491" t="s">
        <v>4614</v>
      </c>
      <c r="B2491" t="s">
        <v>4615</v>
      </c>
    </row>
    <row r="2492" spans="1:2" x14ac:dyDescent="0.25">
      <c r="A2492" t="s">
        <v>4616</v>
      </c>
      <c r="B2492" t="s">
        <v>4617</v>
      </c>
    </row>
    <row r="2493" spans="1:2" x14ac:dyDescent="0.25">
      <c r="A2493" t="s">
        <v>4618</v>
      </c>
      <c r="B2493" t="s">
        <v>4619</v>
      </c>
    </row>
    <row r="2494" spans="1:2" x14ac:dyDescent="0.25">
      <c r="A2494" t="s">
        <v>4620</v>
      </c>
      <c r="B2494" t="s">
        <v>4621</v>
      </c>
    </row>
    <row r="2495" spans="1:2" x14ac:dyDescent="0.25">
      <c r="A2495" t="s">
        <v>4622</v>
      </c>
      <c r="B2495" t="s">
        <v>4623</v>
      </c>
    </row>
    <row r="2496" spans="1:2" x14ac:dyDescent="0.25">
      <c r="A2496" t="s">
        <v>4624</v>
      </c>
      <c r="B2496" t="s">
        <v>4625</v>
      </c>
    </row>
    <row r="2497" spans="1:2" x14ac:dyDescent="0.25">
      <c r="A2497" t="s">
        <v>4626</v>
      </c>
      <c r="B2497" t="s">
        <v>4627</v>
      </c>
    </row>
    <row r="2498" spans="1:2" x14ac:dyDescent="0.25">
      <c r="A2498" t="s">
        <v>4628</v>
      </c>
      <c r="B2498" t="s">
        <v>4629</v>
      </c>
    </row>
    <row r="2499" spans="1:2" x14ac:dyDescent="0.25">
      <c r="A2499" t="s">
        <v>4630</v>
      </c>
      <c r="B2499" t="s">
        <v>4631</v>
      </c>
    </row>
    <row r="2500" spans="1:2" x14ac:dyDescent="0.25">
      <c r="A2500" t="s">
        <v>4632</v>
      </c>
      <c r="B2500" t="s">
        <v>4633</v>
      </c>
    </row>
    <row r="2501" spans="1:2" x14ac:dyDescent="0.25">
      <c r="A2501" t="s">
        <v>2090</v>
      </c>
      <c r="B2501" t="s">
        <v>4634</v>
      </c>
    </row>
    <row r="2502" spans="1:2" x14ac:dyDescent="0.25">
      <c r="A2502" t="s">
        <v>4635</v>
      </c>
      <c r="B2502" t="s">
        <v>4636</v>
      </c>
    </row>
    <row r="2503" spans="1:2" x14ac:dyDescent="0.25">
      <c r="A2503" t="s">
        <v>4637</v>
      </c>
      <c r="B2503" t="s">
        <v>4638</v>
      </c>
    </row>
    <row r="2504" spans="1:2" x14ac:dyDescent="0.25">
      <c r="A2504" t="s">
        <v>4639</v>
      </c>
      <c r="B2504" t="s">
        <v>4640</v>
      </c>
    </row>
    <row r="2505" spans="1:2" x14ac:dyDescent="0.25">
      <c r="A2505" t="s">
        <v>4641</v>
      </c>
      <c r="B2505" t="s">
        <v>4642</v>
      </c>
    </row>
    <row r="2506" spans="1:2" x14ac:dyDescent="0.25">
      <c r="A2506" t="s">
        <v>4643</v>
      </c>
      <c r="B2506" t="s">
        <v>4644</v>
      </c>
    </row>
    <row r="2507" spans="1:2" x14ac:dyDescent="0.25">
      <c r="A2507" t="s">
        <v>4645</v>
      </c>
      <c r="B2507" t="s">
        <v>4646</v>
      </c>
    </row>
    <row r="2508" spans="1:2" x14ac:dyDescent="0.25">
      <c r="A2508" t="s">
        <v>4647</v>
      </c>
      <c r="B2508" t="s">
        <v>4648</v>
      </c>
    </row>
    <row r="2509" spans="1:2" x14ac:dyDescent="0.25">
      <c r="A2509" t="s">
        <v>44</v>
      </c>
      <c r="B2509" t="s">
        <v>4649</v>
      </c>
    </row>
    <row r="2510" spans="1:2" x14ac:dyDescent="0.25">
      <c r="A2510" t="s">
        <v>4650</v>
      </c>
      <c r="B2510" t="s">
        <v>4651</v>
      </c>
    </row>
    <row r="2511" spans="1:2" x14ac:dyDescent="0.25">
      <c r="A2511" t="s">
        <v>4652</v>
      </c>
      <c r="B2511" t="s">
        <v>4653</v>
      </c>
    </row>
    <row r="2512" spans="1:2" x14ac:dyDescent="0.25">
      <c r="A2512" t="s">
        <v>2108</v>
      </c>
      <c r="B2512" t="s">
        <v>4654</v>
      </c>
    </row>
    <row r="2513" spans="1:2" x14ac:dyDescent="0.25">
      <c r="A2513" t="s">
        <v>4655</v>
      </c>
      <c r="B2513" t="s">
        <v>4656</v>
      </c>
    </row>
    <row r="2514" spans="1:2" x14ac:dyDescent="0.25">
      <c r="A2514" t="s">
        <v>4657</v>
      </c>
      <c r="B2514" t="s">
        <v>4658</v>
      </c>
    </row>
    <row r="2515" spans="1:2" x14ac:dyDescent="0.25">
      <c r="A2515" t="s">
        <v>4659</v>
      </c>
      <c r="B2515" t="s">
        <v>4660</v>
      </c>
    </row>
    <row r="2516" spans="1:2" x14ac:dyDescent="0.25">
      <c r="A2516" t="s">
        <v>4661</v>
      </c>
      <c r="B2516" t="s">
        <v>4662</v>
      </c>
    </row>
    <row r="2517" spans="1:2" x14ac:dyDescent="0.25">
      <c r="A2517" t="s">
        <v>4663</v>
      </c>
      <c r="B2517" t="s">
        <v>4664</v>
      </c>
    </row>
    <row r="2518" spans="1:2" x14ac:dyDescent="0.25">
      <c r="A2518" t="s">
        <v>1531</v>
      </c>
      <c r="B2518" t="s">
        <v>4665</v>
      </c>
    </row>
    <row r="2519" spans="1:2" x14ac:dyDescent="0.25">
      <c r="A2519" t="s">
        <v>4666</v>
      </c>
      <c r="B2519" t="s">
        <v>4667</v>
      </c>
    </row>
    <row r="2520" spans="1:2" x14ac:dyDescent="0.25">
      <c r="A2520" t="s">
        <v>4668</v>
      </c>
      <c r="B2520" t="s">
        <v>4669</v>
      </c>
    </row>
    <row r="2521" spans="1:2" x14ac:dyDescent="0.25">
      <c r="A2521" t="s">
        <v>4670</v>
      </c>
      <c r="B2521" t="s">
        <v>4671</v>
      </c>
    </row>
    <row r="2522" spans="1:2" x14ac:dyDescent="0.25">
      <c r="A2522" t="s">
        <v>4672</v>
      </c>
      <c r="B2522" t="s">
        <v>4673</v>
      </c>
    </row>
    <row r="2523" spans="1:2" x14ac:dyDescent="0.25">
      <c r="A2523" t="s">
        <v>4674</v>
      </c>
      <c r="B2523" t="s">
        <v>4675</v>
      </c>
    </row>
    <row r="2524" spans="1:2" x14ac:dyDescent="0.25">
      <c r="A2524" t="s">
        <v>4676</v>
      </c>
      <c r="B2524" t="s">
        <v>4677</v>
      </c>
    </row>
    <row r="2525" spans="1:2" x14ac:dyDescent="0.25">
      <c r="A2525" t="s">
        <v>4678</v>
      </c>
      <c r="B2525" t="s">
        <v>4679</v>
      </c>
    </row>
    <row r="2526" spans="1:2" x14ac:dyDescent="0.25">
      <c r="A2526" t="s">
        <v>4680</v>
      </c>
      <c r="B2526" t="s">
        <v>4681</v>
      </c>
    </row>
    <row r="2527" spans="1:2" x14ac:dyDescent="0.25">
      <c r="A2527" t="s">
        <v>4682</v>
      </c>
      <c r="B2527" t="s">
        <v>4683</v>
      </c>
    </row>
    <row r="2528" spans="1:2" x14ac:dyDescent="0.25">
      <c r="A2528" t="s">
        <v>4684</v>
      </c>
      <c r="B2528" t="s">
        <v>4685</v>
      </c>
    </row>
    <row r="2529" spans="1:2" x14ac:dyDescent="0.25">
      <c r="A2529" t="s">
        <v>4686</v>
      </c>
      <c r="B2529" t="s">
        <v>4687</v>
      </c>
    </row>
    <row r="2530" spans="1:2" x14ac:dyDescent="0.25">
      <c r="A2530" t="s">
        <v>4688</v>
      </c>
      <c r="B2530" t="s">
        <v>4689</v>
      </c>
    </row>
    <row r="2531" spans="1:2" x14ac:dyDescent="0.25">
      <c r="A2531" t="s">
        <v>4690</v>
      </c>
      <c r="B2531" t="s">
        <v>4691</v>
      </c>
    </row>
    <row r="2532" spans="1:2" x14ac:dyDescent="0.25">
      <c r="A2532" t="s">
        <v>4692</v>
      </c>
      <c r="B2532" t="s">
        <v>4693</v>
      </c>
    </row>
    <row r="2533" spans="1:2" x14ac:dyDescent="0.25">
      <c r="A2533" t="s">
        <v>4694</v>
      </c>
      <c r="B2533" t="s">
        <v>4695</v>
      </c>
    </row>
    <row r="2534" spans="1:2" x14ac:dyDescent="0.25">
      <c r="A2534" t="s">
        <v>4696</v>
      </c>
      <c r="B2534" t="s">
        <v>4697</v>
      </c>
    </row>
    <row r="2535" spans="1:2" x14ac:dyDescent="0.25">
      <c r="A2535" t="s">
        <v>4698</v>
      </c>
      <c r="B2535" t="s">
        <v>4699</v>
      </c>
    </row>
    <row r="2536" spans="1:2" x14ac:dyDescent="0.25">
      <c r="A2536" t="s">
        <v>4700</v>
      </c>
      <c r="B2536" t="s">
        <v>4701</v>
      </c>
    </row>
    <row r="2537" spans="1:2" x14ac:dyDescent="0.25">
      <c r="A2537" t="s">
        <v>4702</v>
      </c>
      <c r="B2537" t="s">
        <v>4703</v>
      </c>
    </row>
    <row r="2538" spans="1:2" x14ac:dyDescent="0.25">
      <c r="A2538" t="s">
        <v>4704</v>
      </c>
      <c r="B2538" t="s">
        <v>4705</v>
      </c>
    </row>
    <row r="2539" spans="1:2" x14ac:dyDescent="0.25">
      <c r="A2539" t="s">
        <v>4706</v>
      </c>
      <c r="B2539" t="s">
        <v>4707</v>
      </c>
    </row>
    <row r="2540" spans="1:2" x14ac:dyDescent="0.25">
      <c r="A2540" t="s">
        <v>4708</v>
      </c>
      <c r="B2540" t="s">
        <v>4709</v>
      </c>
    </row>
    <row r="2541" spans="1:2" x14ac:dyDescent="0.25">
      <c r="A2541" t="s">
        <v>4710</v>
      </c>
      <c r="B2541" t="s">
        <v>4711</v>
      </c>
    </row>
    <row r="2542" spans="1:2" x14ac:dyDescent="0.25">
      <c r="A2542" t="s">
        <v>4712</v>
      </c>
      <c r="B2542" t="s">
        <v>4713</v>
      </c>
    </row>
    <row r="2543" spans="1:2" x14ac:dyDescent="0.25">
      <c r="A2543" t="s">
        <v>4714</v>
      </c>
      <c r="B2543" t="s">
        <v>4715</v>
      </c>
    </row>
    <row r="2544" spans="1:2" x14ac:dyDescent="0.25">
      <c r="A2544" t="s">
        <v>4716</v>
      </c>
      <c r="B2544" t="s">
        <v>4717</v>
      </c>
    </row>
    <row r="2545" spans="1:2" x14ac:dyDescent="0.25">
      <c r="A2545" t="s">
        <v>4718</v>
      </c>
      <c r="B2545" t="s">
        <v>4719</v>
      </c>
    </row>
    <row r="2546" spans="1:2" x14ac:dyDescent="0.25">
      <c r="A2546" t="s">
        <v>92</v>
      </c>
      <c r="B2546" t="s">
        <v>4720</v>
      </c>
    </row>
    <row r="2547" spans="1:2" x14ac:dyDescent="0.25">
      <c r="A2547" t="s">
        <v>4721</v>
      </c>
      <c r="B2547" t="s">
        <v>4722</v>
      </c>
    </row>
    <row r="2548" spans="1:2" x14ac:dyDescent="0.25">
      <c r="A2548" t="s">
        <v>4723</v>
      </c>
      <c r="B2548" t="s">
        <v>4724</v>
      </c>
    </row>
    <row r="2549" spans="1:2" x14ac:dyDescent="0.25">
      <c r="A2549" t="s">
        <v>4725</v>
      </c>
      <c r="B2549" t="s">
        <v>4726</v>
      </c>
    </row>
    <row r="2550" spans="1:2" x14ac:dyDescent="0.25">
      <c r="A2550" t="s">
        <v>37</v>
      </c>
      <c r="B2550" t="s">
        <v>4727</v>
      </c>
    </row>
    <row r="2551" spans="1:2" x14ac:dyDescent="0.25">
      <c r="A2551" t="s">
        <v>4728</v>
      </c>
      <c r="B2551" t="s">
        <v>4729</v>
      </c>
    </row>
    <row r="2552" spans="1:2" x14ac:dyDescent="0.25">
      <c r="A2552" t="s">
        <v>4730</v>
      </c>
      <c r="B2552" t="s">
        <v>4731</v>
      </c>
    </row>
    <row r="2553" spans="1:2" x14ac:dyDescent="0.25">
      <c r="A2553" t="s">
        <v>1525</v>
      </c>
      <c r="B2553" t="s">
        <v>4732</v>
      </c>
    </row>
    <row r="2554" spans="1:2" x14ac:dyDescent="0.25">
      <c r="A2554" t="s">
        <v>4733</v>
      </c>
      <c r="B2554" t="s">
        <v>4734</v>
      </c>
    </row>
    <row r="2555" spans="1:2" x14ac:dyDescent="0.25">
      <c r="A2555" t="s">
        <v>4735</v>
      </c>
      <c r="B2555" t="s">
        <v>4736</v>
      </c>
    </row>
    <row r="2556" spans="1:2" x14ac:dyDescent="0.25">
      <c r="A2556" t="s">
        <v>4737</v>
      </c>
      <c r="B2556" t="s">
        <v>4738</v>
      </c>
    </row>
    <row r="2557" spans="1:2" x14ac:dyDescent="0.25">
      <c r="A2557" t="s">
        <v>4739</v>
      </c>
      <c r="B2557" t="s">
        <v>4740</v>
      </c>
    </row>
    <row r="2558" spans="1:2" x14ac:dyDescent="0.25">
      <c r="A2558" t="s">
        <v>4741</v>
      </c>
      <c r="B2558" t="s">
        <v>4742</v>
      </c>
    </row>
    <row r="2559" spans="1:2" x14ac:dyDescent="0.25">
      <c r="A2559" t="s">
        <v>4743</v>
      </c>
      <c r="B2559" t="s">
        <v>4744</v>
      </c>
    </row>
    <row r="2560" spans="1:2" x14ac:dyDescent="0.25">
      <c r="A2560" t="s">
        <v>4745</v>
      </c>
      <c r="B2560" t="s">
        <v>4746</v>
      </c>
    </row>
    <row r="2561" spans="1:2" x14ac:dyDescent="0.25">
      <c r="A2561" t="s">
        <v>4747</v>
      </c>
      <c r="B2561" t="s">
        <v>4748</v>
      </c>
    </row>
    <row r="2562" spans="1:2" x14ac:dyDescent="0.25">
      <c r="A2562" t="s">
        <v>4749</v>
      </c>
      <c r="B2562" t="s">
        <v>4750</v>
      </c>
    </row>
    <row r="2563" spans="1:2" x14ac:dyDescent="0.25">
      <c r="A2563" t="s">
        <v>4751</v>
      </c>
      <c r="B2563" t="s">
        <v>4752</v>
      </c>
    </row>
    <row r="2564" spans="1:2" x14ac:dyDescent="0.25">
      <c r="A2564" t="s">
        <v>4753</v>
      </c>
      <c r="B2564" t="s">
        <v>4754</v>
      </c>
    </row>
    <row r="2565" spans="1:2" x14ac:dyDescent="0.25">
      <c r="A2565" t="s">
        <v>4755</v>
      </c>
      <c r="B2565" t="s">
        <v>4756</v>
      </c>
    </row>
    <row r="2566" spans="1:2" x14ac:dyDescent="0.25">
      <c r="A2566" t="s">
        <v>4757</v>
      </c>
      <c r="B2566" t="s">
        <v>4758</v>
      </c>
    </row>
    <row r="2567" spans="1:2" x14ac:dyDescent="0.25">
      <c r="A2567" t="s">
        <v>4759</v>
      </c>
      <c r="B2567" t="s">
        <v>4760</v>
      </c>
    </row>
    <row r="2568" spans="1:2" x14ac:dyDescent="0.25">
      <c r="A2568" t="s">
        <v>4761</v>
      </c>
      <c r="B2568" t="s">
        <v>4762</v>
      </c>
    </row>
    <row r="2569" spans="1:2" x14ac:dyDescent="0.25">
      <c r="A2569" t="s">
        <v>4763</v>
      </c>
      <c r="B2569" t="s">
        <v>4764</v>
      </c>
    </row>
    <row r="2570" spans="1:2" x14ac:dyDescent="0.25">
      <c r="A2570" t="s">
        <v>4765</v>
      </c>
      <c r="B2570" t="s">
        <v>4766</v>
      </c>
    </row>
    <row r="2571" spans="1:2" x14ac:dyDescent="0.25">
      <c r="A2571" t="s">
        <v>4767</v>
      </c>
      <c r="B2571" t="s">
        <v>4768</v>
      </c>
    </row>
    <row r="2572" spans="1:2" x14ac:dyDescent="0.25">
      <c r="A2572" t="s">
        <v>4769</v>
      </c>
      <c r="B2572" t="s">
        <v>4770</v>
      </c>
    </row>
    <row r="2573" spans="1:2" x14ac:dyDescent="0.25">
      <c r="A2573" t="s">
        <v>4771</v>
      </c>
      <c r="B2573" t="s">
        <v>4772</v>
      </c>
    </row>
    <row r="2574" spans="1:2" x14ac:dyDescent="0.25">
      <c r="A2574" t="s">
        <v>4773</v>
      </c>
      <c r="B2574" t="s">
        <v>4774</v>
      </c>
    </row>
    <row r="2575" spans="1:2" x14ac:dyDescent="0.25">
      <c r="A2575" t="s">
        <v>4775</v>
      </c>
      <c r="B2575" t="s">
        <v>4776</v>
      </c>
    </row>
    <row r="2576" spans="1:2" x14ac:dyDescent="0.25">
      <c r="A2576" t="s">
        <v>4777</v>
      </c>
      <c r="B2576" t="s">
        <v>4778</v>
      </c>
    </row>
    <row r="2577" spans="1:2" x14ac:dyDescent="0.25">
      <c r="A2577" t="s">
        <v>4779</v>
      </c>
      <c r="B2577" t="s">
        <v>4780</v>
      </c>
    </row>
    <row r="2578" spans="1:2" x14ac:dyDescent="0.25">
      <c r="A2578" t="s">
        <v>4781</v>
      </c>
      <c r="B2578" t="s">
        <v>4782</v>
      </c>
    </row>
    <row r="2579" spans="1:2" x14ac:dyDescent="0.25">
      <c r="A2579" t="s">
        <v>4783</v>
      </c>
      <c r="B2579" t="s">
        <v>4784</v>
      </c>
    </row>
    <row r="2580" spans="1:2" x14ac:dyDescent="0.25">
      <c r="A2580" t="s">
        <v>1418</v>
      </c>
      <c r="B2580" t="s">
        <v>4785</v>
      </c>
    </row>
    <row r="2581" spans="1:2" x14ac:dyDescent="0.25">
      <c r="A2581" t="s">
        <v>4786</v>
      </c>
      <c r="B2581" t="s">
        <v>4787</v>
      </c>
    </row>
    <row r="2582" spans="1:2" x14ac:dyDescent="0.25">
      <c r="A2582" t="s">
        <v>4788</v>
      </c>
      <c r="B2582" t="s">
        <v>4789</v>
      </c>
    </row>
    <row r="2583" spans="1:2" x14ac:dyDescent="0.25">
      <c r="A2583" t="s">
        <v>4790</v>
      </c>
      <c r="B2583" t="s">
        <v>4791</v>
      </c>
    </row>
    <row r="2584" spans="1:2" x14ac:dyDescent="0.25">
      <c r="A2584" t="s">
        <v>4792</v>
      </c>
      <c r="B2584" t="s">
        <v>4793</v>
      </c>
    </row>
    <row r="2585" spans="1:2" x14ac:dyDescent="0.25">
      <c r="A2585" t="s">
        <v>4794</v>
      </c>
      <c r="B2585" t="s">
        <v>4795</v>
      </c>
    </row>
    <row r="2586" spans="1:2" x14ac:dyDescent="0.25">
      <c r="A2586" t="s">
        <v>4796</v>
      </c>
      <c r="B2586" t="s">
        <v>4797</v>
      </c>
    </row>
    <row r="2587" spans="1:2" x14ac:dyDescent="0.25">
      <c r="A2587" t="s">
        <v>4798</v>
      </c>
      <c r="B2587" t="s">
        <v>4799</v>
      </c>
    </row>
    <row r="2588" spans="1:2" x14ac:dyDescent="0.25">
      <c r="A2588" t="s">
        <v>4800</v>
      </c>
      <c r="B2588" t="s">
        <v>4801</v>
      </c>
    </row>
    <row r="2589" spans="1:2" x14ac:dyDescent="0.25">
      <c r="A2589" t="s">
        <v>4802</v>
      </c>
      <c r="B2589" t="s">
        <v>4803</v>
      </c>
    </row>
    <row r="2590" spans="1:2" x14ac:dyDescent="0.25">
      <c r="A2590" t="s">
        <v>4804</v>
      </c>
      <c r="B2590" t="s">
        <v>4805</v>
      </c>
    </row>
    <row r="2591" spans="1:2" x14ac:dyDescent="0.25">
      <c r="A2591" t="s">
        <v>4806</v>
      </c>
      <c r="B2591" t="s">
        <v>4807</v>
      </c>
    </row>
    <row r="2592" spans="1:2" x14ac:dyDescent="0.25">
      <c r="A2592" t="s">
        <v>4808</v>
      </c>
      <c r="B2592" t="s">
        <v>4809</v>
      </c>
    </row>
    <row r="2593" spans="1:2" x14ac:dyDescent="0.25">
      <c r="A2593" t="s">
        <v>4810</v>
      </c>
      <c r="B2593" t="s">
        <v>4811</v>
      </c>
    </row>
    <row r="2594" spans="1:2" x14ac:dyDescent="0.25">
      <c r="A2594" t="s">
        <v>4812</v>
      </c>
      <c r="B2594" t="s">
        <v>4813</v>
      </c>
    </row>
    <row r="2595" spans="1:2" x14ac:dyDescent="0.25">
      <c r="A2595" t="s">
        <v>4814</v>
      </c>
      <c r="B2595" t="s">
        <v>4815</v>
      </c>
    </row>
    <row r="2596" spans="1:2" x14ac:dyDescent="0.25">
      <c r="A2596" t="s">
        <v>4816</v>
      </c>
      <c r="B2596" t="s">
        <v>4817</v>
      </c>
    </row>
    <row r="2597" spans="1:2" x14ac:dyDescent="0.25">
      <c r="A2597" t="s">
        <v>4818</v>
      </c>
      <c r="B2597" t="s">
        <v>4819</v>
      </c>
    </row>
    <row r="2598" spans="1:2" x14ac:dyDescent="0.25">
      <c r="A2598" t="s">
        <v>4820</v>
      </c>
      <c r="B2598" t="s">
        <v>4821</v>
      </c>
    </row>
    <row r="2599" spans="1:2" x14ac:dyDescent="0.25">
      <c r="A2599" t="s">
        <v>4822</v>
      </c>
      <c r="B2599" t="s">
        <v>4823</v>
      </c>
    </row>
    <row r="2600" spans="1:2" x14ac:dyDescent="0.25">
      <c r="A2600" t="s">
        <v>4824</v>
      </c>
      <c r="B2600" t="s">
        <v>4825</v>
      </c>
    </row>
    <row r="2601" spans="1:2" x14ac:dyDescent="0.25">
      <c r="A2601" t="s">
        <v>4826</v>
      </c>
      <c r="B2601" t="s">
        <v>4827</v>
      </c>
    </row>
    <row r="2602" spans="1:2" x14ac:dyDescent="0.25">
      <c r="A2602" t="s">
        <v>4828</v>
      </c>
      <c r="B2602" t="s">
        <v>4829</v>
      </c>
    </row>
    <row r="2603" spans="1:2" x14ac:dyDescent="0.25">
      <c r="A2603" t="s">
        <v>4830</v>
      </c>
      <c r="B2603" t="s">
        <v>4831</v>
      </c>
    </row>
    <row r="2604" spans="1:2" x14ac:dyDescent="0.25">
      <c r="A2604" t="s">
        <v>4832</v>
      </c>
      <c r="B2604" t="s">
        <v>4833</v>
      </c>
    </row>
    <row r="2605" spans="1:2" x14ac:dyDescent="0.25">
      <c r="A2605" t="s">
        <v>4834</v>
      </c>
      <c r="B2605" t="s">
        <v>4835</v>
      </c>
    </row>
    <row r="2606" spans="1:2" x14ac:dyDescent="0.25">
      <c r="A2606" t="s">
        <v>4836</v>
      </c>
      <c r="B2606" t="s">
        <v>4837</v>
      </c>
    </row>
    <row r="2607" spans="1:2" x14ac:dyDescent="0.25">
      <c r="A2607" t="s">
        <v>4838</v>
      </c>
      <c r="B2607" t="s">
        <v>4839</v>
      </c>
    </row>
    <row r="2608" spans="1:2" x14ac:dyDescent="0.25">
      <c r="A2608" t="s">
        <v>1506</v>
      </c>
      <c r="B2608" t="s">
        <v>4840</v>
      </c>
    </row>
    <row r="2609" spans="1:2" x14ac:dyDescent="0.25">
      <c r="A2609" t="s">
        <v>4841</v>
      </c>
      <c r="B2609" t="s">
        <v>4842</v>
      </c>
    </row>
    <row r="2610" spans="1:2" x14ac:dyDescent="0.25">
      <c r="A2610" t="s">
        <v>4843</v>
      </c>
      <c r="B2610" t="s">
        <v>4844</v>
      </c>
    </row>
    <row r="2611" spans="1:2" x14ac:dyDescent="0.25">
      <c r="A2611" t="s">
        <v>4845</v>
      </c>
      <c r="B2611" t="s">
        <v>4846</v>
      </c>
    </row>
    <row r="2612" spans="1:2" x14ac:dyDescent="0.25">
      <c r="A2612" t="s">
        <v>4847</v>
      </c>
      <c r="B2612" t="s">
        <v>4848</v>
      </c>
    </row>
    <row r="2613" spans="1:2" x14ac:dyDescent="0.25">
      <c r="A2613" t="s">
        <v>4849</v>
      </c>
      <c r="B2613" t="s">
        <v>4850</v>
      </c>
    </row>
    <row r="2614" spans="1:2" x14ac:dyDescent="0.25">
      <c r="A2614" t="s">
        <v>4851</v>
      </c>
      <c r="B2614" t="s">
        <v>4852</v>
      </c>
    </row>
    <row r="2615" spans="1:2" x14ac:dyDescent="0.25">
      <c r="A2615" t="s">
        <v>4853</v>
      </c>
      <c r="B2615" t="s">
        <v>4854</v>
      </c>
    </row>
    <row r="2616" spans="1:2" x14ac:dyDescent="0.25">
      <c r="A2616" t="s">
        <v>4855</v>
      </c>
      <c r="B2616" t="s">
        <v>4856</v>
      </c>
    </row>
    <row r="2617" spans="1:2" x14ac:dyDescent="0.25">
      <c r="A2617" t="s">
        <v>4857</v>
      </c>
      <c r="B2617" t="s">
        <v>4858</v>
      </c>
    </row>
    <row r="2618" spans="1:2" x14ac:dyDescent="0.25">
      <c r="A2618" t="s">
        <v>4859</v>
      </c>
      <c r="B2618" t="s">
        <v>4860</v>
      </c>
    </row>
    <row r="2619" spans="1:2" x14ac:dyDescent="0.25">
      <c r="A2619" t="s">
        <v>4861</v>
      </c>
      <c r="B2619" t="s">
        <v>4862</v>
      </c>
    </row>
    <row r="2620" spans="1:2" x14ac:dyDescent="0.25">
      <c r="A2620" t="s">
        <v>4863</v>
      </c>
      <c r="B2620" t="s">
        <v>4864</v>
      </c>
    </row>
    <row r="2621" spans="1:2" x14ac:dyDescent="0.25">
      <c r="A2621" t="s">
        <v>4865</v>
      </c>
      <c r="B2621" t="s">
        <v>4866</v>
      </c>
    </row>
    <row r="2622" spans="1:2" x14ac:dyDescent="0.25">
      <c r="A2622" t="s">
        <v>4867</v>
      </c>
      <c r="B2622" t="s">
        <v>4868</v>
      </c>
    </row>
    <row r="2623" spans="1:2" x14ac:dyDescent="0.25">
      <c r="A2623" t="s">
        <v>4869</v>
      </c>
      <c r="B2623" t="s">
        <v>4870</v>
      </c>
    </row>
    <row r="2624" spans="1:2" x14ac:dyDescent="0.25">
      <c r="A2624" t="s">
        <v>4871</v>
      </c>
      <c r="B2624" t="s">
        <v>4872</v>
      </c>
    </row>
    <row r="2625" spans="1:2" x14ac:dyDescent="0.25">
      <c r="A2625" t="s">
        <v>4873</v>
      </c>
      <c r="B2625" t="s">
        <v>4874</v>
      </c>
    </row>
    <row r="2626" spans="1:2" x14ac:dyDescent="0.25">
      <c r="A2626" t="s">
        <v>4875</v>
      </c>
      <c r="B2626" t="s">
        <v>4876</v>
      </c>
    </row>
    <row r="2627" spans="1:2" x14ac:dyDescent="0.25">
      <c r="A2627" t="s">
        <v>4877</v>
      </c>
      <c r="B2627" t="s">
        <v>4878</v>
      </c>
    </row>
    <row r="2628" spans="1:2" x14ac:dyDescent="0.25">
      <c r="A2628" t="s">
        <v>4879</v>
      </c>
      <c r="B2628" t="s">
        <v>4880</v>
      </c>
    </row>
    <row r="2629" spans="1:2" x14ac:dyDescent="0.25">
      <c r="A2629" t="s">
        <v>4881</v>
      </c>
      <c r="B2629" t="s">
        <v>4882</v>
      </c>
    </row>
    <row r="2630" spans="1:2" x14ac:dyDescent="0.25">
      <c r="A2630" t="s">
        <v>4883</v>
      </c>
      <c r="B2630" t="s">
        <v>4884</v>
      </c>
    </row>
    <row r="2631" spans="1:2" x14ac:dyDescent="0.25">
      <c r="A2631" t="s">
        <v>4885</v>
      </c>
      <c r="B2631" t="s">
        <v>4886</v>
      </c>
    </row>
    <row r="2632" spans="1:2" x14ac:dyDescent="0.25">
      <c r="A2632" t="s">
        <v>4887</v>
      </c>
      <c r="B2632" t="s">
        <v>4888</v>
      </c>
    </row>
    <row r="2633" spans="1:2" x14ac:dyDescent="0.25">
      <c r="A2633" t="s">
        <v>4889</v>
      </c>
      <c r="B2633" t="s">
        <v>4890</v>
      </c>
    </row>
    <row r="2634" spans="1:2" x14ac:dyDescent="0.25">
      <c r="A2634" t="s">
        <v>4891</v>
      </c>
      <c r="B2634" t="s">
        <v>4892</v>
      </c>
    </row>
    <row r="2635" spans="1:2" x14ac:dyDescent="0.25">
      <c r="A2635" t="s">
        <v>4893</v>
      </c>
      <c r="B2635" t="s">
        <v>4894</v>
      </c>
    </row>
    <row r="2636" spans="1:2" x14ac:dyDescent="0.25">
      <c r="A2636" t="s">
        <v>4895</v>
      </c>
      <c r="B2636" t="s">
        <v>4896</v>
      </c>
    </row>
    <row r="2637" spans="1:2" x14ac:dyDescent="0.25">
      <c r="A2637" t="s">
        <v>4897</v>
      </c>
      <c r="B2637" t="s">
        <v>4898</v>
      </c>
    </row>
    <row r="2638" spans="1:2" x14ac:dyDescent="0.25">
      <c r="A2638" t="s">
        <v>4899</v>
      </c>
      <c r="B2638" t="s">
        <v>4900</v>
      </c>
    </row>
    <row r="2639" spans="1:2" x14ac:dyDescent="0.25">
      <c r="A2639" t="s">
        <v>4901</v>
      </c>
      <c r="B2639" t="s">
        <v>4902</v>
      </c>
    </row>
    <row r="2640" spans="1:2" x14ac:dyDescent="0.25">
      <c r="A2640" t="s">
        <v>4903</v>
      </c>
      <c r="B2640" t="s">
        <v>4904</v>
      </c>
    </row>
    <row r="2641" spans="1:2" x14ac:dyDescent="0.25">
      <c r="A2641" t="s">
        <v>4905</v>
      </c>
      <c r="B2641" t="s">
        <v>4906</v>
      </c>
    </row>
    <row r="2642" spans="1:2" x14ac:dyDescent="0.25">
      <c r="A2642" t="s">
        <v>4907</v>
      </c>
      <c r="B2642" t="s">
        <v>4908</v>
      </c>
    </row>
    <row r="2643" spans="1:2" x14ac:dyDescent="0.25">
      <c r="A2643" t="s">
        <v>4909</v>
      </c>
      <c r="B2643" t="s">
        <v>4910</v>
      </c>
    </row>
    <row r="2644" spans="1:2" x14ac:dyDescent="0.25">
      <c r="A2644" t="s">
        <v>4911</v>
      </c>
      <c r="B2644" t="s">
        <v>4912</v>
      </c>
    </row>
    <row r="2645" spans="1:2" x14ac:dyDescent="0.25">
      <c r="A2645" t="s">
        <v>4913</v>
      </c>
      <c r="B2645" t="s">
        <v>4914</v>
      </c>
    </row>
    <row r="2646" spans="1:2" x14ac:dyDescent="0.25">
      <c r="A2646" t="s">
        <v>4915</v>
      </c>
      <c r="B2646" t="s">
        <v>4916</v>
      </c>
    </row>
    <row r="2647" spans="1:2" x14ac:dyDescent="0.25">
      <c r="A2647" t="s">
        <v>4917</v>
      </c>
      <c r="B2647" t="s">
        <v>4918</v>
      </c>
    </row>
    <row r="2648" spans="1:2" x14ac:dyDescent="0.25">
      <c r="A2648" t="s">
        <v>4919</v>
      </c>
      <c r="B2648" t="s">
        <v>4920</v>
      </c>
    </row>
    <row r="2649" spans="1:2" x14ac:dyDescent="0.25">
      <c r="A2649" t="s">
        <v>4921</v>
      </c>
      <c r="B2649" t="s">
        <v>4922</v>
      </c>
    </row>
    <row r="2650" spans="1:2" x14ac:dyDescent="0.25">
      <c r="A2650" t="s">
        <v>4923</v>
      </c>
      <c r="B2650" t="s">
        <v>4924</v>
      </c>
    </row>
    <row r="2651" spans="1:2" x14ac:dyDescent="0.25">
      <c r="A2651" t="s">
        <v>4925</v>
      </c>
      <c r="B2651" t="s">
        <v>4926</v>
      </c>
    </row>
    <row r="2652" spans="1:2" x14ac:dyDescent="0.25">
      <c r="A2652" t="s">
        <v>4927</v>
      </c>
      <c r="B2652" t="s">
        <v>4928</v>
      </c>
    </row>
    <row r="2653" spans="1:2" x14ac:dyDescent="0.25">
      <c r="A2653" t="s">
        <v>4929</v>
      </c>
      <c r="B2653" t="s">
        <v>4930</v>
      </c>
    </row>
    <row r="2654" spans="1:2" x14ac:dyDescent="0.25">
      <c r="A2654" t="s">
        <v>4931</v>
      </c>
      <c r="B2654" t="s">
        <v>4932</v>
      </c>
    </row>
    <row r="2655" spans="1:2" x14ac:dyDescent="0.25">
      <c r="A2655" t="s">
        <v>4933</v>
      </c>
      <c r="B2655" t="s">
        <v>4934</v>
      </c>
    </row>
    <row r="2656" spans="1:2" x14ac:dyDescent="0.25">
      <c r="A2656" t="s">
        <v>4935</v>
      </c>
      <c r="B2656" t="s">
        <v>4936</v>
      </c>
    </row>
    <row r="2657" spans="1:2" x14ac:dyDescent="0.25">
      <c r="A2657" t="s">
        <v>4937</v>
      </c>
      <c r="B2657" t="s">
        <v>4938</v>
      </c>
    </row>
    <row r="2658" spans="1:2" x14ac:dyDescent="0.25">
      <c r="A2658" t="s">
        <v>4939</v>
      </c>
      <c r="B2658" t="s">
        <v>4940</v>
      </c>
    </row>
    <row r="2659" spans="1:2" x14ac:dyDescent="0.25">
      <c r="A2659" t="s">
        <v>4941</v>
      </c>
      <c r="B2659" t="s">
        <v>4942</v>
      </c>
    </row>
    <row r="2660" spans="1:2" x14ac:dyDescent="0.25">
      <c r="A2660" t="s">
        <v>4943</v>
      </c>
      <c r="B2660" t="s">
        <v>4944</v>
      </c>
    </row>
    <row r="2661" spans="1:2" x14ac:dyDescent="0.25">
      <c r="A2661" t="s">
        <v>4945</v>
      </c>
      <c r="B2661" t="s">
        <v>4946</v>
      </c>
    </row>
    <row r="2662" spans="1:2" x14ac:dyDescent="0.25">
      <c r="A2662" t="s">
        <v>4947</v>
      </c>
      <c r="B2662" t="s">
        <v>4948</v>
      </c>
    </row>
    <row r="2663" spans="1:2" x14ac:dyDescent="0.25">
      <c r="A2663" t="s">
        <v>4949</v>
      </c>
      <c r="B2663" t="s">
        <v>4950</v>
      </c>
    </row>
    <row r="2664" spans="1:2" x14ac:dyDescent="0.25">
      <c r="A2664" t="s">
        <v>4951</v>
      </c>
      <c r="B2664" t="s">
        <v>4952</v>
      </c>
    </row>
    <row r="2665" spans="1:2" x14ac:dyDescent="0.25">
      <c r="A2665" t="s">
        <v>4953</v>
      </c>
      <c r="B2665" t="s">
        <v>4954</v>
      </c>
    </row>
    <row r="2666" spans="1:2" x14ac:dyDescent="0.25">
      <c r="A2666" t="s">
        <v>4955</v>
      </c>
      <c r="B2666" t="s">
        <v>4956</v>
      </c>
    </row>
    <row r="2667" spans="1:2" x14ac:dyDescent="0.25">
      <c r="A2667" t="s">
        <v>4957</v>
      </c>
      <c r="B2667" t="s">
        <v>4958</v>
      </c>
    </row>
    <row r="2668" spans="1:2" x14ac:dyDescent="0.25">
      <c r="A2668" t="s">
        <v>4959</v>
      </c>
      <c r="B2668" t="s">
        <v>4960</v>
      </c>
    </row>
    <row r="2669" spans="1:2" x14ac:dyDescent="0.25">
      <c r="A2669" t="s">
        <v>4961</v>
      </c>
      <c r="B2669" t="s">
        <v>4962</v>
      </c>
    </row>
    <row r="2670" spans="1:2" x14ac:dyDescent="0.25">
      <c r="A2670" t="s">
        <v>4963</v>
      </c>
      <c r="B2670" t="s">
        <v>4964</v>
      </c>
    </row>
    <row r="2671" spans="1:2" x14ac:dyDescent="0.25">
      <c r="A2671" t="s">
        <v>4965</v>
      </c>
      <c r="B2671" t="s">
        <v>4966</v>
      </c>
    </row>
    <row r="2672" spans="1:2" x14ac:dyDescent="0.25">
      <c r="A2672" t="s">
        <v>4967</v>
      </c>
      <c r="B2672" t="s">
        <v>4968</v>
      </c>
    </row>
    <row r="2673" spans="1:2" x14ac:dyDescent="0.25">
      <c r="A2673" t="s">
        <v>2274</v>
      </c>
      <c r="B2673" t="s">
        <v>4969</v>
      </c>
    </row>
    <row r="2674" spans="1:2" x14ac:dyDescent="0.25">
      <c r="A2674" t="s">
        <v>4970</v>
      </c>
      <c r="B2674" t="s">
        <v>4971</v>
      </c>
    </row>
    <row r="2675" spans="1:2" x14ac:dyDescent="0.25">
      <c r="A2675" t="s">
        <v>4972</v>
      </c>
      <c r="B2675" t="s">
        <v>4973</v>
      </c>
    </row>
    <row r="2676" spans="1:2" x14ac:dyDescent="0.25">
      <c r="A2676" t="s">
        <v>3104</v>
      </c>
      <c r="B2676" t="s">
        <v>4974</v>
      </c>
    </row>
    <row r="2677" spans="1:2" x14ac:dyDescent="0.25">
      <c r="A2677" t="s">
        <v>4975</v>
      </c>
      <c r="B2677" t="s">
        <v>4976</v>
      </c>
    </row>
    <row r="2678" spans="1:2" x14ac:dyDescent="0.25">
      <c r="A2678" t="s">
        <v>4977</v>
      </c>
      <c r="B2678" t="s">
        <v>4978</v>
      </c>
    </row>
    <row r="2679" spans="1:2" x14ac:dyDescent="0.25">
      <c r="A2679" t="s">
        <v>4979</v>
      </c>
      <c r="B2679" t="s">
        <v>4980</v>
      </c>
    </row>
    <row r="2680" spans="1:2" x14ac:dyDescent="0.25">
      <c r="A2680" t="s">
        <v>4981</v>
      </c>
      <c r="B2680" t="s">
        <v>4982</v>
      </c>
    </row>
    <row r="2681" spans="1:2" x14ac:dyDescent="0.25">
      <c r="A2681" t="s">
        <v>4983</v>
      </c>
      <c r="B2681" t="s">
        <v>4984</v>
      </c>
    </row>
    <row r="2682" spans="1:2" x14ac:dyDescent="0.25">
      <c r="A2682" t="s">
        <v>4985</v>
      </c>
      <c r="B2682" t="s">
        <v>4986</v>
      </c>
    </row>
    <row r="2683" spans="1:2" x14ac:dyDescent="0.25">
      <c r="A2683" t="s">
        <v>4987</v>
      </c>
      <c r="B2683" t="s">
        <v>4988</v>
      </c>
    </row>
    <row r="2684" spans="1:2" x14ac:dyDescent="0.25">
      <c r="A2684" t="s">
        <v>4989</v>
      </c>
      <c r="B2684" t="s">
        <v>4990</v>
      </c>
    </row>
    <row r="2685" spans="1:2" x14ac:dyDescent="0.25">
      <c r="A2685" t="s">
        <v>4991</v>
      </c>
      <c r="B2685" t="s">
        <v>4992</v>
      </c>
    </row>
    <row r="2686" spans="1:2" x14ac:dyDescent="0.25">
      <c r="A2686" t="s">
        <v>4993</v>
      </c>
      <c r="B2686" t="s">
        <v>4994</v>
      </c>
    </row>
    <row r="2687" spans="1:2" x14ac:dyDescent="0.25">
      <c r="A2687" t="s">
        <v>4995</v>
      </c>
      <c r="B2687" t="s">
        <v>4996</v>
      </c>
    </row>
    <row r="2688" spans="1:2" x14ac:dyDescent="0.25">
      <c r="A2688" t="s">
        <v>4997</v>
      </c>
      <c r="B2688" t="s">
        <v>4998</v>
      </c>
    </row>
    <row r="2689" spans="1:2" x14ac:dyDescent="0.25">
      <c r="A2689" t="s">
        <v>4999</v>
      </c>
      <c r="B2689" t="s">
        <v>5000</v>
      </c>
    </row>
    <row r="2690" spans="1:2" x14ac:dyDescent="0.25">
      <c r="A2690" t="s">
        <v>5001</v>
      </c>
      <c r="B2690" t="s">
        <v>5002</v>
      </c>
    </row>
    <row r="2691" spans="1:2" x14ac:dyDescent="0.25">
      <c r="A2691" t="s">
        <v>5003</v>
      </c>
      <c r="B2691" t="s">
        <v>5004</v>
      </c>
    </row>
    <row r="2692" spans="1:2" x14ac:dyDescent="0.25">
      <c r="A2692" t="s">
        <v>5005</v>
      </c>
      <c r="B2692" t="s">
        <v>5006</v>
      </c>
    </row>
    <row r="2693" spans="1:2" x14ac:dyDescent="0.25">
      <c r="A2693" t="s">
        <v>5007</v>
      </c>
      <c r="B2693" t="s">
        <v>5008</v>
      </c>
    </row>
    <row r="2694" spans="1:2" x14ac:dyDescent="0.25">
      <c r="A2694" t="s">
        <v>5009</v>
      </c>
      <c r="B2694" t="s">
        <v>5010</v>
      </c>
    </row>
    <row r="2695" spans="1:2" x14ac:dyDescent="0.25">
      <c r="A2695" t="s">
        <v>5011</v>
      </c>
      <c r="B2695" t="s">
        <v>5012</v>
      </c>
    </row>
    <row r="2696" spans="1:2" x14ac:dyDescent="0.25">
      <c r="A2696" t="s">
        <v>5013</v>
      </c>
      <c r="B2696" t="s">
        <v>5014</v>
      </c>
    </row>
    <row r="2697" spans="1:2" x14ac:dyDescent="0.25">
      <c r="A2697" t="s">
        <v>5015</v>
      </c>
      <c r="B2697" t="s">
        <v>5016</v>
      </c>
    </row>
    <row r="2698" spans="1:2" x14ac:dyDescent="0.25">
      <c r="A2698" t="s">
        <v>5017</v>
      </c>
      <c r="B2698" t="s">
        <v>5018</v>
      </c>
    </row>
    <row r="2699" spans="1:2" x14ac:dyDescent="0.25">
      <c r="A2699" t="s">
        <v>5019</v>
      </c>
      <c r="B2699" t="s">
        <v>5020</v>
      </c>
    </row>
    <row r="2700" spans="1:2" x14ac:dyDescent="0.25">
      <c r="A2700" t="s">
        <v>5021</v>
      </c>
      <c r="B2700" t="s">
        <v>5022</v>
      </c>
    </row>
    <row r="2701" spans="1:2" x14ac:dyDescent="0.25">
      <c r="A2701" t="s">
        <v>5023</v>
      </c>
      <c r="B2701" t="s">
        <v>5024</v>
      </c>
    </row>
    <row r="2702" spans="1:2" x14ac:dyDescent="0.25">
      <c r="A2702" t="s">
        <v>5025</v>
      </c>
      <c r="B2702" t="s">
        <v>5026</v>
      </c>
    </row>
    <row r="2703" spans="1:2" x14ac:dyDescent="0.25">
      <c r="A2703" t="s">
        <v>5027</v>
      </c>
      <c r="B2703" t="s">
        <v>5028</v>
      </c>
    </row>
    <row r="2704" spans="1:2" x14ac:dyDescent="0.25">
      <c r="A2704" t="s">
        <v>5029</v>
      </c>
      <c r="B2704" t="s">
        <v>5030</v>
      </c>
    </row>
    <row r="2705" spans="1:2" x14ac:dyDescent="0.25">
      <c r="A2705" t="s">
        <v>5031</v>
      </c>
      <c r="B2705" t="s">
        <v>5032</v>
      </c>
    </row>
    <row r="2706" spans="1:2" x14ac:dyDescent="0.25">
      <c r="A2706" t="s">
        <v>5033</v>
      </c>
      <c r="B2706" t="s">
        <v>5034</v>
      </c>
    </row>
    <row r="2707" spans="1:2" x14ac:dyDescent="0.25">
      <c r="A2707" t="s">
        <v>5035</v>
      </c>
      <c r="B2707" t="s">
        <v>5036</v>
      </c>
    </row>
    <row r="2708" spans="1:2" x14ac:dyDescent="0.25">
      <c r="A2708" t="s">
        <v>5037</v>
      </c>
      <c r="B2708" t="s">
        <v>5038</v>
      </c>
    </row>
    <row r="2709" spans="1:2" x14ac:dyDescent="0.25">
      <c r="A2709" t="s">
        <v>5039</v>
      </c>
      <c r="B2709" t="s">
        <v>5040</v>
      </c>
    </row>
    <row r="2710" spans="1:2" x14ac:dyDescent="0.25">
      <c r="A2710" t="s">
        <v>5041</v>
      </c>
      <c r="B2710" t="s">
        <v>5042</v>
      </c>
    </row>
    <row r="2711" spans="1:2" x14ac:dyDescent="0.25">
      <c r="A2711" t="s">
        <v>5043</v>
      </c>
      <c r="B2711" t="s">
        <v>5044</v>
      </c>
    </row>
    <row r="2712" spans="1:2" x14ac:dyDescent="0.25">
      <c r="A2712" t="s">
        <v>5045</v>
      </c>
      <c r="B2712" t="s">
        <v>5046</v>
      </c>
    </row>
    <row r="2713" spans="1:2" x14ac:dyDescent="0.25">
      <c r="A2713" t="s">
        <v>5047</v>
      </c>
      <c r="B2713" t="s">
        <v>5048</v>
      </c>
    </row>
    <row r="2714" spans="1:2" x14ac:dyDescent="0.25">
      <c r="A2714" t="s">
        <v>5049</v>
      </c>
      <c r="B2714" t="s">
        <v>5050</v>
      </c>
    </row>
    <row r="2715" spans="1:2" x14ac:dyDescent="0.25">
      <c r="A2715" t="s">
        <v>5051</v>
      </c>
      <c r="B2715" t="s">
        <v>5052</v>
      </c>
    </row>
    <row r="2716" spans="1:2" x14ac:dyDescent="0.25">
      <c r="A2716" t="s">
        <v>5053</v>
      </c>
      <c r="B2716" t="s">
        <v>5054</v>
      </c>
    </row>
    <row r="2717" spans="1:2" x14ac:dyDescent="0.25">
      <c r="A2717" t="s">
        <v>5055</v>
      </c>
      <c r="B2717" t="s">
        <v>5056</v>
      </c>
    </row>
    <row r="2718" spans="1:2" x14ac:dyDescent="0.25">
      <c r="A2718" t="s">
        <v>5057</v>
      </c>
      <c r="B2718" t="s">
        <v>5058</v>
      </c>
    </row>
    <row r="2719" spans="1:2" x14ac:dyDescent="0.25">
      <c r="A2719" t="s">
        <v>5059</v>
      </c>
      <c r="B2719" t="s">
        <v>5060</v>
      </c>
    </row>
    <row r="2720" spans="1:2" x14ac:dyDescent="0.25">
      <c r="A2720" t="s">
        <v>5061</v>
      </c>
      <c r="B2720" t="s">
        <v>5062</v>
      </c>
    </row>
    <row r="2721" spans="1:2" x14ac:dyDescent="0.25">
      <c r="A2721" t="s">
        <v>5063</v>
      </c>
      <c r="B2721" t="s">
        <v>5064</v>
      </c>
    </row>
    <row r="2722" spans="1:2" x14ac:dyDescent="0.25">
      <c r="A2722" t="s">
        <v>5065</v>
      </c>
      <c r="B2722" t="s">
        <v>5066</v>
      </c>
    </row>
    <row r="2723" spans="1:2" x14ac:dyDescent="0.25">
      <c r="A2723" t="s">
        <v>5067</v>
      </c>
      <c r="B2723" t="s">
        <v>5068</v>
      </c>
    </row>
    <row r="2724" spans="1:2" x14ac:dyDescent="0.25">
      <c r="A2724" t="s">
        <v>5069</v>
      </c>
      <c r="B2724" t="s">
        <v>5070</v>
      </c>
    </row>
    <row r="2725" spans="1:2" x14ac:dyDescent="0.25">
      <c r="A2725" t="s">
        <v>5071</v>
      </c>
      <c r="B2725" t="s">
        <v>5072</v>
      </c>
    </row>
    <row r="2726" spans="1:2" x14ac:dyDescent="0.25">
      <c r="A2726" t="s">
        <v>5073</v>
      </c>
      <c r="B2726" t="s">
        <v>5074</v>
      </c>
    </row>
    <row r="2727" spans="1:2" x14ac:dyDescent="0.25">
      <c r="A2727" t="s">
        <v>5075</v>
      </c>
      <c r="B2727" t="s">
        <v>5076</v>
      </c>
    </row>
    <row r="2728" spans="1:2" x14ac:dyDescent="0.25">
      <c r="A2728" t="s">
        <v>5077</v>
      </c>
      <c r="B2728" t="s">
        <v>5078</v>
      </c>
    </row>
    <row r="2729" spans="1:2" x14ac:dyDescent="0.25">
      <c r="A2729" t="s">
        <v>5079</v>
      </c>
      <c r="B2729" t="s">
        <v>5080</v>
      </c>
    </row>
    <row r="2730" spans="1:2" x14ac:dyDescent="0.25">
      <c r="A2730" t="s">
        <v>5081</v>
      </c>
      <c r="B2730" t="s">
        <v>5082</v>
      </c>
    </row>
    <row r="2731" spans="1:2" x14ac:dyDescent="0.25">
      <c r="A2731" t="s">
        <v>5083</v>
      </c>
      <c r="B2731" t="s">
        <v>5084</v>
      </c>
    </row>
    <row r="2732" spans="1:2" x14ac:dyDescent="0.25">
      <c r="A2732" t="s">
        <v>5085</v>
      </c>
      <c r="B2732" t="s">
        <v>5086</v>
      </c>
    </row>
    <row r="2733" spans="1:2" x14ac:dyDescent="0.25">
      <c r="A2733" t="s">
        <v>5087</v>
      </c>
      <c r="B2733" t="s">
        <v>5088</v>
      </c>
    </row>
    <row r="2734" spans="1:2" x14ac:dyDescent="0.25">
      <c r="A2734" t="s">
        <v>5089</v>
      </c>
      <c r="B2734" t="s">
        <v>5090</v>
      </c>
    </row>
    <row r="2735" spans="1:2" x14ac:dyDescent="0.25">
      <c r="A2735" t="s">
        <v>5091</v>
      </c>
      <c r="B2735" t="s">
        <v>5092</v>
      </c>
    </row>
    <row r="2736" spans="1:2" x14ac:dyDescent="0.25">
      <c r="A2736" t="s">
        <v>5093</v>
      </c>
      <c r="B2736" t="s">
        <v>5094</v>
      </c>
    </row>
    <row r="2737" spans="1:2" x14ac:dyDescent="0.25">
      <c r="A2737" t="s">
        <v>5095</v>
      </c>
      <c r="B2737" t="s">
        <v>5096</v>
      </c>
    </row>
    <row r="2738" spans="1:2" x14ac:dyDescent="0.25">
      <c r="A2738" t="s">
        <v>5097</v>
      </c>
      <c r="B2738" t="s">
        <v>5098</v>
      </c>
    </row>
    <row r="2739" spans="1:2" x14ac:dyDescent="0.25">
      <c r="A2739" t="s">
        <v>5099</v>
      </c>
      <c r="B2739" t="s">
        <v>5100</v>
      </c>
    </row>
    <row r="2740" spans="1:2" x14ac:dyDescent="0.25">
      <c r="A2740" t="s">
        <v>5101</v>
      </c>
      <c r="B2740" t="s">
        <v>5102</v>
      </c>
    </row>
    <row r="2741" spans="1:2" x14ac:dyDescent="0.25">
      <c r="A2741" t="s">
        <v>5103</v>
      </c>
      <c r="B2741" t="s">
        <v>5104</v>
      </c>
    </row>
    <row r="2742" spans="1:2" x14ac:dyDescent="0.25">
      <c r="A2742" t="s">
        <v>5105</v>
      </c>
      <c r="B2742" t="s">
        <v>5106</v>
      </c>
    </row>
    <row r="2743" spans="1:2" x14ac:dyDescent="0.25">
      <c r="A2743" t="s">
        <v>5107</v>
      </c>
      <c r="B2743" t="s">
        <v>5108</v>
      </c>
    </row>
    <row r="2744" spans="1:2" x14ac:dyDescent="0.25">
      <c r="A2744" t="s">
        <v>5109</v>
      </c>
      <c r="B2744" t="s">
        <v>5110</v>
      </c>
    </row>
    <row r="2745" spans="1:2" x14ac:dyDescent="0.25">
      <c r="A2745" t="s">
        <v>5111</v>
      </c>
      <c r="B2745" t="s">
        <v>5112</v>
      </c>
    </row>
    <row r="2746" spans="1:2" x14ac:dyDescent="0.25">
      <c r="A2746" t="s">
        <v>5113</v>
      </c>
      <c r="B2746" t="s">
        <v>5114</v>
      </c>
    </row>
    <row r="2747" spans="1:2" x14ac:dyDescent="0.25">
      <c r="A2747" t="s">
        <v>5115</v>
      </c>
      <c r="B2747" t="s">
        <v>5116</v>
      </c>
    </row>
    <row r="2748" spans="1:2" x14ac:dyDescent="0.25">
      <c r="A2748" t="s">
        <v>5117</v>
      </c>
      <c r="B2748" t="s">
        <v>5118</v>
      </c>
    </row>
    <row r="2749" spans="1:2" x14ac:dyDescent="0.25">
      <c r="A2749" t="s">
        <v>5119</v>
      </c>
      <c r="B2749" t="s">
        <v>5120</v>
      </c>
    </row>
    <row r="2750" spans="1:2" x14ac:dyDescent="0.25">
      <c r="A2750" t="s">
        <v>5121</v>
      </c>
      <c r="B2750" t="s">
        <v>5122</v>
      </c>
    </row>
    <row r="2751" spans="1:2" x14ac:dyDescent="0.25">
      <c r="A2751" t="s">
        <v>5123</v>
      </c>
      <c r="B2751" t="s">
        <v>5124</v>
      </c>
    </row>
    <row r="2752" spans="1:2" x14ac:dyDescent="0.25">
      <c r="A2752" t="s">
        <v>5125</v>
      </c>
      <c r="B2752" t="s">
        <v>5126</v>
      </c>
    </row>
    <row r="2753" spans="1:2" x14ac:dyDescent="0.25">
      <c r="A2753" t="s">
        <v>5127</v>
      </c>
      <c r="B2753" t="s">
        <v>5128</v>
      </c>
    </row>
    <row r="2754" spans="1:2" x14ac:dyDescent="0.25">
      <c r="A2754" t="s">
        <v>5129</v>
      </c>
      <c r="B2754" t="s">
        <v>5130</v>
      </c>
    </row>
    <row r="2755" spans="1:2" x14ac:dyDescent="0.25">
      <c r="A2755" t="s">
        <v>5131</v>
      </c>
      <c r="B2755" t="s">
        <v>5132</v>
      </c>
    </row>
    <row r="2756" spans="1:2" x14ac:dyDescent="0.25">
      <c r="A2756" t="s">
        <v>5133</v>
      </c>
      <c r="B2756" t="s">
        <v>5134</v>
      </c>
    </row>
    <row r="2757" spans="1:2" x14ac:dyDescent="0.25">
      <c r="A2757" t="s">
        <v>5135</v>
      </c>
      <c r="B2757" t="s">
        <v>5136</v>
      </c>
    </row>
    <row r="2758" spans="1:2" x14ac:dyDescent="0.25">
      <c r="A2758" t="s">
        <v>33</v>
      </c>
      <c r="B2758" t="s">
        <v>5137</v>
      </c>
    </row>
    <row r="2759" spans="1:2" x14ac:dyDescent="0.25">
      <c r="A2759" t="s">
        <v>5138</v>
      </c>
      <c r="B2759" t="s">
        <v>5139</v>
      </c>
    </row>
    <row r="2760" spans="1:2" x14ac:dyDescent="0.25">
      <c r="A2760" t="s">
        <v>5140</v>
      </c>
      <c r="B2760" t="s">
        <v>5141</v>
      </c>
    </row>
    <row r="2761" spans="1:2" x14ac:dyDescent="0.25">
      <c r="A2761" t="s">
        <v>5142</v>
      </c>
      <c r="B2761" t="s">
        <v>5143</v>
      </c>
    </row>
    <row r="2762" spans="1:2" x14ac:dyDescent="0.25">
      <c r="A2762" t="s">
        <v>5144</v>
      </c>
      <c r="B2762" t="s">
        <v>5145</v>
      </c>
    </row>
    <row r="2763" spans="1:2" x14ac:dyDescent="0.25">
      <c r="A2763" t="s">
        <v>5146</v>
      </c>
      <c r="B2763" t="s">
        <v>5147</v>
      </c>
    </row>
    <row r="2764" spans="1:2" x14ac:dyDescent="0.25">
      <c r="A2764" t="s">
        <v>5148</v>
      </c>
      <c r="B2764" t="s">
        <v>5149</v>
      </c>
    </row>
    <row r="2765" spans="1:2" x14ac:dyDescent="0.25">
      <c r="A2765" t="s">
        <v>2383</v>
      </c>
      <c r="B2765" t="s">
        <v>5150</v>
      </c>
    </row>
    <row r="2766" spans="1:2" x14ac:dyDescent="0.25">
      <c r="A2766" t="s">
        <v>5151</v>
      </c>
      <c r="B2766" t="s">
        <v>5152</v>
      </c>
    </row>
    <row r="2767" spans="1:2" x14ac:dyDescent="0.25">
      <c r="A2767" t="s">
        <v>5153</v>
      </c>
      <c r="B2767" t="s">
        <v>5154</v>
      </c>
    </row>
    <row r="2768" spans="1:2" x14ac:dyDescent="0.25">
      <c r="A2768" t="s">
        <v>5155</v>
      </c>
      <c r="B2768" t="s">
        <v>5156</v>
      </c>
    </row>
    <row r="2769" spans="1:2" x14ac:dyDescent="0.25">
      <c r="A2769" t="s">
        <v>5157</v>
      </c>
      <c r="B2769" t="s">
        <v>5158</v>
      </c>
    </row>
    <row r="2770" spans="1:2" x14ac:dyDescent="0.25">
      <c r="A2770" t="s">
        <v>5159</v>
      </c>
      <c r="B2770" t="s">
        <v>5160</v>
      </c>
    </row>
    <row r="2771" spans="1:2" x14ac:dyDescent="0.25">
      <c r="A2771" t="s">
        <v>5161</v>
      </c>
      <c r="B2771" t="s">
        <v>5162</v>
      </c>
    </row>
    <row r="2772" spans="1:2" x14ac:dyDescent="0.25">
      <c r="A2772" t="s">
        <v>5163</v>
      </c>
      <c r="B2772" t="s">
        <v>5164</v>
      </c>
    </row>
    <row r="2773" spans="1:2" x14ac:dyDescent="0.25">
      <c r="A2773" t="s">
        <v>5165</v>
      </c>
      <c r="B2773" t="s">
        <v>5166</v>
      </c>
    </row>
    <row r="2774" spans="1:2" x14ac:dyDescent="0.25">
      <c r="A2774" t="s">
        <v>955</v>
      </c>
      <c r="B2774" t="s">
        <v>5167</v>
      </c>
    </row>
    <row r="2775" spans="1:2" x14ac:dyDescent="0.25">
      <c r="A2775" t="s">
        <v>5168</v>
      </c>
      <c r="B2775" t="s">
        <v>5169</v>
      </c>
    </row>
    <row r="2776" spans="1:2" x14ac:dyDescent="0.25">
      <c r="A2776" t="s">
        <v>5170</v>
      </c>
      <c r="B2776" t="s">
        <v>5171</v>
      </c>
    </row>
    <row r="2777" spans="1:2" x14ac:dyDescent="0.25">
      <c r="A2777" t="s">
        <v>1052</v>
      </c>
      <c r="B2777" t="s">
        <v>5172</v>
      </c>
    </row>
    <row r="2778" spans="1:2" x14ac:dyDescent="0.25">
      <c r="A2778" t="s">
        <v>428</v>
      </c>
      <c r="B2778" t="s">
        <v>5173</v>
      </c>
    </row>
    <row r="2779" spans="1:2" x14ac:dyDescent="0.25">
      <c r="A2779" t="s">
        <v>127</v>
      </c>
      <c r="B2779" t="s">
        <v>5174</v>
      </c>
    </row>
    <row r="2780" spans="1:2" x14ac:dyDescent="0.25">
      <c r="A2780" t="s">
        <v>5175</v>
      </c>
      <c r="B2780" t="s">
        <v>5176</v>
      </c>
    </row>
    <row r="2781" spans="1:2" x14ac:dyDescent="0.25">
      <c r="A2781" t="s">
        <v>5177</v>
      </c>
      <c r="B2781" t="s">
        <v>5178</v>
      </c>
    </row>
    <row r="2782" spans="1:2" x14ac:dyDescent="0.25">
      <c r="A2782" t="s">
        <v>5179</v>
      </c>
      <c r="B2782" t="s">
        <v>5180</v>
      </c>
    </row>
    <row r="2783" spans="1:2" x14ac:dyDescent="0.25">
      <c r="A2783" t="s">
        <v>5181</v>
      </c>
      <c r="B2783" t="s">
        <v>5182</v>
      </c>
    </row>
    <row r="2784" spans="1:2" x14ac:dyDescent="0.25">
      <c r="A2784" t="s">
        <v>5183</v>
      </c>
      <c r="B2784" t="s">
        <v>5184</v>
      </c>
    </row>
    <row r="2785" spans="1:2" x14ac:dyDescent="0.25">
      <c r="A2785" t="s">
        <v>5185</v>
      </c>
      <c r="B2785" t="s">
        <v>5186</v>
      </c>
    </row>
    <row r="2786" spans="1:2" x14ac:dyDescent="0.25">
      <c r="A2786" t="s">
        <v>5187</v>
      </c>
      <c r="B2786" t="s">
        <v>5188</v>
      </c>
    </row>
    <row r="2787" spans="1:2" x14ac:dyDescent="0.25">
      <c r="A2787" t="s">
        <v>5189</v>
      </c>
      <c r="B2787" t="s">
        <v>5190</v>
      </c>
    </row>
    <row r="2788" spans="1:2" x14ac:dyDescent="0.25">
      <c r="A2788" t="s">
        <v>5191</v>
      </c>
      <c r="B2788" t="s">
        <v>5192</v>
      </c>
    </row>
    <row r="2789" spans="1:2" x14ac:dyDescent="0.25">
      <c r="A2789" t="s">
        <v>5193</v>
      </c>
      <c r="B2789" t="s">
        <v>5194</v>
      </c>
    </row>
    <row r="2790" spans="1:2" x14ac:dyDescent="0.25">
      <c r="A2790" t="s">
        <v>1392</v>
      </c>
      <c r="B2790" t="s">
        <v>5195</v>
      </c>
    </row>
    <row r="2791" spans="1:2" x14ac:dyDescent="0.25">
      <c r="A2791" t="s">
        <v>5196</v>
      </c>
      <c r="B2791" t="s">
        <v>5197</v>
      </c>
    </row>
    <row r="2792" spans="1:2" x14ac:dyDescent="0.25">
      <c r="A2792" t="s">
        <v>5198</v>
      </c>
      <c r="B2792" t="s">
        <v>5199</v>
      </c>
    </row>
    <row r="2793" spans="1:2" x14ac:dyDescent="0.25">
      <c r="A2793" t="s">
        <v>5200</v>
      </c>
      <c r="B2793" t="s">
        <v>5201</v>
      </c>
    </row>
    <row r="2794" spans="1:2" x14ac:dyDescent="0.25">
      <c r="A2794" t="s">
        <v>5202</v>
      </c>
      <c r="B2794" t="s">
        <v>5203</v>
      </c>
    </row>
    <row r="2795" spans="1:2" x14ac:dyDescent="0.25">
      <c r="A2795" t="s">
        <v>5204</v>
      </c>
      <c r="B2795" t="s">
        <v>5205</v>
      </c>
    </row>
    <row r="2796" spans="1:2" x14ac:dyDescent="0.25">
      <c r="A2796" t="s">
        <v>5206</v>
      </c>
      <c r="B2796" t="s">
        <v>5207</v>
      </c>
    </row>
    <row r="2797" spans="1:2" x14ac:dyDescent="0.25">
      <c r="A2797" t="s">
        <v>5208</v>
      </c>
      <c r="B2797" t="s">
        <v>5209</v>
      </c>
    </row>
    <row r="2798" spans="1:2" x14ac:dyDescent="0.25">
      <c r="A2798" t="s">
        <v>5210</v>
      </c>
      <c r="B2798" t="s">
        <v>5211</v>
      </c>
    </row>
    <row r="2799" spans="1:2" x14ac:dyDescent="0.25">
      <c r="A2799" t="s">
        <v>5212</v>
      </c>
      <c r="B2799" t="s">
        <v>5213</v>
      </c>
    </row>
    <row r="2800" spans="1:2" x14ac:dyDescent="0.25">
      <c r="A2800" t="s">
        <v>5214</v>
      </c>
      <c r="B2800" t="s">
        <v>5215</v>
      </c>
    </row>
    <row r="2801" spans="1:2" x14ac:dyDescent="0.25">
      <c r="A2801" t="s">
        <v>5216</v>
      </c>
      <c r="B2801" t="s">
        <v>5217</v>
      </c>
    </row>
    <row r="2802" spans="1:2" x14ac:dyDescent="0.25">
      <c r="A2802" t="s">
        <v>5218</v>
      </c>
      <c r="B2802" t="s">
        <v>5219</v>
      </c>
    </row>
    <row r="2803" spans="1:2" x14ac:dyDescent="0.25">
      <c r="A2803" t="s">
        <v>5220</v>
      </c>
      <c r="B2803" t="s">
        <v>5221</v>
      </c>
    </row>
    <row r="2804" spans="1:2" x14ac:dyDescent="0.25">
      <c r="A2804" t="s">
        <v>5222</v>
      </c>
      <c r="B2804" t="s">
        <v>5223</v>
      </c>
    </row>
    <row r="2805" spans="1:2" x14ac:dyDescent="0.25">
      <c r="A2805" t="s">
        <v>5224</v>
      </c>
      <c r="B2805" t="s">
        <v>5225</v>
      </c>
    </row>
    <row r="2806" spans="1:2" x14ac:dyDescent="0.25">
      <c r="A2806" t="s">
        <v>5226</v>
      </c>
      <c r="B2806" t="s">
        <v>5227</v>
      </c>
    </row>
    <row r="2807" spans="1:2" x14ac:dyDescent="0.25">
      <c r="A2807" t="s">
        <v>5228</v>
      </c>
      <c r="B2807" t="s">
        <v>5229</v>
      </c>
    </row>
    <row r="2808" spans="1:2" x14ac:dyDescent="0.25">
      <c r="A2808" t="s">
        <v>5230</v>
      </c>
      <c r="B2808" t="s">
        <v>5231</v>
      </c>
    </row>
    <row r="2809" spans="1:2" x14ac:dyDescent="0.25">
      <c r="A2809" t="s">
        <v>5232</v>
      </c>
      <c r="B2809" t="s">
        <v>5233</v>
      </c>
    </row>
    <row r="2810" spans="1:2" x14ac:dyDescent="0.25">
      <c r="A2810" t="s">
        <v>5234</v>
      </c>
      <c r="B2810" t="s">
        <v>5235</v>
      </c>
    </row>
    <row r="2811" spans="1:2" x14ac:dyDescent="0.25">
      <c r="A2811" t="s">
        <v>5236</v>
      </c>
      <c r="B2811" t="s">
        <v>5237</v>
      </c>
    </row>
    <row r="2812" spans="1:2" x14ac:dyDescent="0.25">
      <c r="A2812" t="s">
        <v>5238</v>
      </c>
      <c r="B2812" t="s">
        <v>5239</v>
      </c>
    </row>
    <row r="2813" spans="1:2" x14ac:dyDescent="0.25">
      <c r="A2813" t="s">
        <v>5240</v>
      </c>
      <c r="B2813" t="s">
        <v>5241</v>
      </c>
    </row>
    <row r="2814" spans="1:2" x14ac:dyDescent="0.25">
      <c r="A2814" t="s">
        <v>5242</v>
      </c>
      <c r="B2814" t="s">
        <v>5243</v>
      </c>
    </row>
    <row r="2815" spans="1:2" x14ac:dyDescent="0.25">
      <c r="A2815" t="s">
        <v>5244</v>
      </c>
      <c r="B2815" t="s">
        <v>5245</v>
      </c>
    </row>
    <row r="2816" spans="1:2" x14ac:dyDescent="0.25">
      <c r="A2816" t="s">
        <v>5246</v>
      </c>
      <c r="B2816" t="s">
        <v>5247</v>
      </c>
    </row>
    <row r="2817" spans="1:2" x14ac:dyDescent="0.25">
      <c r="A2817" t="s">
        <v>5248</v>
      </c>
      <c r="B2817" t="s">
        <v>5249</v>
      </c>
    </row>
    <row r="2818" spans="1:2" x14ac:dyDescent="0.25">
      <c r="A2818" t="s">
        <v>158</v>
      </c>
      <c r="B2818" t="s">
        <v>5250</v>
      </c>
    </row>
    <row r="2819" spans="1:2" x14ac:dyDescent="0.25">
      <c r="A2819" t="s">
        <v>5251</v>
      </c>
      <c r="B2819" t="s">
        <v>5252</v>
      </c>
    </row>
    <row r="2820" spans="1:2" x14ac:dyDescent="0.25">
      <c r="A2820" t="s">
        <v>5253</v>
      </c>
      <c r="B2820" t="s">
        <v>5254</v>
      </c>
    </row>
    <row r="2821" spans="1:2" x14ac:dyDescent="0.25">
      <c r="A2821" t="s">
        <v>5255</v>
      </c>
      <c r="B2821" t="s">
        <v>5256</v>
      </c>
    </row>
    <row r="2822" spans="1:2" x14ac:dyDescent="0.25">
      <c r="A2822" t="s">
        <v>5257</v>
      </c>
      <c r="B2822" t="s">
        <v>5258</v>
      </c>
    </row>
    <row r="2823" spans="1:2" x14ac:dyDescent="0.25">
      <c r="A2823" t="s">
        <v>5259</v>
      </c>
      <c r="B2823" t="s">
        <v>5260</v>
      </c>
    </row>
    <row r="2824" spans="1:2" x14ac:dyDescent="0.25">
      <c r="A2824" t="s">
        <v>5261</v>
      </c>
      <c r="B2824" t="s">
        <v>5262</v>
      </c>
    </row>
    <row r="2825" spans="1:2" x14ac:dyDescent="0.25">
      <c r="A2825" t="s">
        <v>5263</v>
      </c>
      <c r="B2825" t="s">
        <v>5264</v>
      </c>
    </row>
    <row r="2826" spans="1:2" x14ac:dyDescent="0.25">
      <c r="A2826" t="s">
        <v>5265</v>
      </c>
      <c r="B2826" t="s">
        <v>5266</v>
      </c>
    </row>
    <row r="2827" spans="1:2" x14ac:dyDescent="0.25">
      <c r="A2827" t="s">
        <v>5267</v>
      </c>
      <c r="B2827" t="s">
        <v>5268</v>
      </c>
    </row>
    <row r="2828" spans="1:2" x14ac:dyDescent="0.25">
      <c r="A2828" t="s">
        <v>5269</v>
      </c>
      <c r="B2828" t="s">
        <v>5270</v>
      </c>
    </row>
    <row r="2829" spans="1:2" x14ac:dyDescent="0.25">
      <c r="A2829" t="s">
        <v>5271</v>
      </c>
      <c r="B2829" t="s">
        <v>5272</v>
      </c>
    </row>
    <row r="2830" spans="1:2" x14ac:dyDescent="0.25">
      <c r="A2830" t="s">
        <v>5273</v>
      </c>
      <c r="B2830" t="s">
        <v>5274</v>
      </c>
    </row>
    <row r="2831" spans="1:2" x14ac:dyDescent="0.25">
      <c r="A2831" t="s">
        <v>5275</v>
      </c>
      <c r="B2831" t="s">
        <v>5276</v>
      </c>
    </row>
    <row r="2832" spans="1:2" x14ac:dyDescent="0.25">
      <c r="A2832" t="s">
        <v>5277</v>
      </c>
      <c r="B2832" t="s">
        <v>5278</v>
      </c>
    </row>
    <row r="2833" spans="1:2" x14ac:dyDescent="0.25">
      <c r="A2833" t="s">
        <v>5279</v>
      </c>
      <c r="B2833" t="s">
        <v>5280</v>
      </c>
    </row>
    <row r="2834" spans="1:2" x14ac:dyDescent="0.25">
      <c r="A2834" t="s">
        <v>5281</v>
      </c>
      <c r="B2834" t="s">
        <v>5282</v>
      </c>
    </row>
    <row r="2835" spans="1:2" x14ac:dyDescent="0.25">
      <c r="A2835" t="s">
        <v>5283</v>
      </c>
      <c r="B2835" t="s">
        <v>5284</v>
      </c>
    </row>
    <row r="2836" spans="1:2" x14ac:dyDescent="0.25">
      <c r="A2836" t="s">
        <v>5285</v>
      </c>
      <c r="B2836" t="s">
        <v>5286</v>
      </c>
    </row>
    <row r="2837" spans="1:2" x14ac:dyDescent="0.25">
      <c r="A2837" t="s">
        <v>5287</v>
      </c>
      <c r="B2837" t="s">
        <v>5288</v>
      </c>
    </row>
    <row r="2838" spans="1:2" x14ac:dyDescent="0.25">
      <c r="A2838" t="s">
        <v>5289</v>
      </c>
      <c r="B2838" t="s">
        <v>5290</v>
      </c>
    </row>
    <row r="2839" spans="1:2" x14ac:dyDescent="0.25">
      <c r="A2839" t="s">
        <v>5291</v>
      </c>
      <c r="B2839" t="s">
        <v>5292</v>
      </c>
    </row>
    <row r="2840" spans="1:2" x14ac:dyDescent="0.25">
      <c r="A2840" t="s">
        <v>5293</v>
      </c>
      <c r="B2840" t="s">
        <v>5294</v>
      </c>
    </row>
    <row r="2841" spans="1:2" x14ac:dyDescent="0.25">
      <c r="A2841" t="s">
        <v>5295</v>
      </c>
      <c r="B2841" t="s">
        <v>5296</v>
      </c>
    </row>
    <row r="2842" spans="1:2" x14ac:dyDescent="0.25">
      <c r="A2842" t="s">
        <v>5297</v>
      </c>
      <c r="B2842" t="s">
        <v>5298</v>
      </c>
    </row>
    <row r="2843" spans="1:2" x14ac:dyDescent="0.25">
      <c r="A2843" t="s">
        <v>5299</v>
      </c>
      <c r="B2843" t="s">
        <v>5300</v>
      </c>
    </row>
    <row r="2844" spans="1:2" x14ac:dyDescent="0.25">
      <c r="A2844" t="s">
        <v>5301</v>
      </c>
      <c r="B2844" t="s">
        <v>5302</v>
      </c>
    </row>
    <row r="2845" spans="1:2" x14ac:dyDescent="0.25">
      <c r="A2845" t="s">
        <v>5303</v>
      </c>
      <c r="B2845" t="s">
        <v>5304</v>
      </c>
    </row>
    <row r="2846" spans="1:2" x14ac:dyDescent="0.25">
      <c r="A2846" t="s">
        <v>217</v>
      </c>
      <c r="B2846" t="s">
        <v>5305</v>
      </c>
    </row>
    <row r="2847" spans="1:2" x14ac:dyDescent="0.25">
      <c r="A2847" t="s">
        <v>5306</v>
      </c>
      <c r="B2847" t="s">
        <v>5307</v>
      </c>
    </row>
    <row r="2848" spans="1:2" x14ac:dyDescent="0.25">
      <c r="A2848" t="s">
        <v>5308</v>
      </c>
      <c r="B2848" t="s">
        <v>5309</v>
      </c>
    </row>
    <row r="2849" spans="1:2" x14ac:dyDescent="0.25">
      <c r="A2849" t="s">
        <v>5310</v>
      </c>
      <c r="B2849" t="s">
        <v>5311</v>
      </c>
    </row>
    <row r="2850" spans="1:2" x14ac:dyDescent="0.25">
      <c r="A2850" t="s">
        <v>5312</v>
      </c>
      <c r="B2850" t="s">
        <v>5313</v>
      </c>
    </row>
    <row r="2851" spans="1:2" x14ac:dyDescent="0.25">
      <c r="A2851" t="s">
        <v>5314</v>
      </c>
      <c r="B2851" t="s">
        <v>5315</v>
      </c>
    </row>
    <row r="2852" spans="1:2" x14ac:dyDescent="0.25">
      <c r="A2852" t="s">
        <v>5316</v>
      </c>
      <c r="B2852" t="s">
        <v>5317</v>
      </c>
    </row>
    <row r="2853" spans="1:2" x14ac:dyDescent="0.25">
      <c r="A2853" t="s">
        <v>5318</v>
      </c>
      <c r="B2853" t="s">
        <v>5319</v>
      </c>
    </row>
    <row r="2854" spans="1:2" x14ac:dyDescent="0.25">
      <c r="A2854" t="s">
        <v>5320</v>
      </c>
      <c r="B2854" t="s">
        <v>5321</v>
      </c>
    </row>
    <row r="2855" spans="1:2" x14ac:dyDescent="0.25">
      <c r="A2855" t="s">
        <v>5322</v>
      </c>
      <c r="B2855" t="s">
        <v>5323</v>
      </c>
    </row>
    <row r="2856" spans="1:2" x14ac:dyDescent="0.25">
      <c r="A2856" t="s">
        <v>5324</v>
      </c>
      <c r="B2856" t="s">
        <v>5325</v>
      </c>
    </row>
    <row r="2857" spans="1:2" x14ac:dyDescent="0.25">
      <c r="A2857" t="s">
        <v>5326</v>
      </c>
      <c r="B2857" t="s">
        <v>5327</v>
      </c>
    </row>
    <row r="2858" spans="1:2" x14ac:dyDescent="0.25">
      <c r="A2858" t="s">
        <v>5328</v>
      </c>
      <c r="B2858" t="s">
        <v>5329</v>
      </c>
    </row>
    <row r="2859" spans="1:2" x14ac:dyDescent="0.25">
      <c r="A2859" t="s">
        <v>5330</v>
      </c>
      <c r="B2859" t="s">
        <v>5331</v>
      </c>
    </row>
    <row r="2860" spans="1:2" x14ac:dyDescent="0.25">
      <c r="A2860" t="s">
        <v>5332</v>
      </c>
      <c r="B2860" t="s">
        <v>5333</v>
      </c>
    </row>
    <row r="2861" spans="1:2" x14ac:dyDescent="0.25">
      <c r="A2861" t="s">
        <v>5334</v>
      </c>
      <c r="B2861" t="s">
        <v>5335</v>
      </c>
    </row>
    <row r="2862" spans="1:2" x14ac:dyDescent="0.25">
      <c r="A2862" t="s">
        <v>5336</v>
      </c>
      <c r="B2862" t="s">
        <v>5337</v>
      </c>
    </row>
    <row r="2863" spans="1:2" x14ac:dyDescent="0.25">
      <c r="A2863" t="s">
        <v>5338</v>
      </c>
      <c r="B2863" t="s">
        <v>5339</v>
      </c>
    </row>
    <row r="2864" spans="1:2" x14ac:dyDescent="0.25">
      <c r="A2864" t="s">
        <v>5340</v>
      </c>
      <c r="B2864" t="s">
        <v>5341</v>
      </c>
    </row>
    <row r="2865" spans="1:2" x14ac:dyDescent="0.25">
      <c r="A2865" t="s">
        <v>5342</v>
      </c>
      <c r="B2865" t="s">
        <v>5343</v>
      </c>
    </row>
    <row r="2866" spans="1:2" x14ac:dyDescent="0.25">
      <c r="A2866" t="s">
        <v>5344</v>
      </c>
      <c r="B2866" t="s">
        <v>5345</v>
      </c>
    </row>
    <row r="2867" spans="1:2" x14ac:dyDescent="0.25">
      <c r="A2867" t="s">
        <v>5346</v>
      </c>
      <c r="B2867" t="s">
        <v>5347</v>
      </c>
    </row>
    <row r="2868" spans="1:2" x14ac:dyDescent="0.25">
      <c r="A2868" t="s">
        <v>5348</v>
      </c>
      <c r="B2868" t="s">
        <v>5349</v>
      </c>
    </row>
    <row r="2869" spans="1:2" x14ac:dyDescent="0.25">
      <c r="A2869" t="s">
        <v>5350</v>
      </c>
      <c r="B2869" t="s">
        <v>5351</v>
      </c>
    </row>
    <row r="2870" spans="1:2" x14ac:dyDescent="0.25">
      <c r="A2870" t="s">
        <v>5352</v>
      </c>
      <c r="B2870" t="s">
        <v>5353</v>
      </c>
    </row>
    <row r="2871" spans="1:2" x14ac:dyDescent="0.25">
      <c r="A2871" t="s">
        <v>5354</v>
      </c>
      <c r="B2871" t="s">
        <v>5355</v>
      </c>
    </row>
    <row r="2872" spans="1:2" x14ac:dyDescent="0.25">
      <c r="A2872" t="s">
        <v>5356</v>
      </c>
      <c r="B2872" t="s">
        <v>5357</v>
      </c>
    </row>
    <row r="2873" spans="1:2" x14ac:dyDescent="0.25">
      <c r="A2873" t="s">
        <v>5358</v>
      </c>
      <c r="B2873" t="s">
        <v>5359</v>
      </c>
    </row>
    <row r="2874" spans="1:2" x14ac:dyDescent="0.25">
      <c r="A2874" t="s">
        <v>5360</v>
      </c>
      <c r="B2874" t="s">
        <v>5361</v>
      </c>
    </row>
    <row r="2875" spans="1:2" x14ac:dyDescent="0.25">
      <c r="A2875" t="s">
        <v>5362</v>
      </c>
      <c r="B2875" t="s">
        <v>5363</v>
      </c>
    </row>
    <row r="2876" spans="1:2" x14ac:dyDescent="0.25">
      <c r="A2876" t="s">
        <v>5364</v>
      </c>
      <c r="B2876" t="s">
        <v>5365</v>
      </c>
    </row>
    <row r="2877" spans="1:2" x14ac:dyDescent="0.25">
      <c r="A2877" t="s">
        <v>5366</v>
      </c>
      <c r="B2877" t="s">
        <v>5367</v>
      </c>
    </row>
    <row r="2878" spans="1:2" x14ac:dyDescent="0.25">
      <c r="A2878" t="s">
        <v>5368</v>
      </c>
      <c r="B2878" t="s">
        <v>5369</v>
      </c>
    </row>
    <row r="2879" spans="1:2" x14ac:dyDescent="0.25">
      <c r="A2879" t="s">
        <v>5370</v>
      </c>
      <c r="B2879" t="s">
        <v>5371</v>
      </c>
    </row>
    <row r="2880" spans="1:2" x14ac:dyDescent="0.25">
      <c r="A2880" t="s">
        <v>5372</v>
      </c>
      <c r="B2880" t="s">
        <v>5373</v>
      </c>
    </row>
    <row r="2881" spans="1:2" x14ac:dyDescent="0.25">
      <c r="A2881" t="s">
        <v>5374</v>
      </c>
      <c r="B2881" t="s">
        <v>5375</v>
      </c>
    </row>
    <row r="2882" spans="1:2" x14ac:dyDescent="0.25">
      <c r="A2882" t="s">
        <v>5376</v>
      </c>
      <c r="B2882" t="s">
        <v>5377</v>
      </c>
    </row>
    <row r="2883" spans="1:2" x14ac:dyDescent="0.25">
      <c r="A2883" t="s">
        <v>5378</v>
      </c>
      <c r="B2883" t="s">
        <v>5379</v>
      </c>
    </row>
    <row r="2884" spans="1:2" x14ac:dyDescent="0.25">
      <c r="A2884" t="s">
        <v>5380</v>
      </c>
      <c r="B2884" t="s">
        <v>5381</v>
      </c>
    </row>
    <row r="2885" spans="1:2" x14ac:dyDescent="0.25">
      <c r="A2885" t="s">
        <v>5382</v>
      </c>
      <c r="B2885" t="s">
        <v>5383</v>
      </c>
    </row>
    <row r="2886" spans="1:2" x14ac:dyDescent="0.25">
      <c r="A2886" t="s">
        <v>5384</v>
      </c>
      <c r="B2886" t="s">
        <v>5385</v>
      </c>
    </row>
    <row r="2887" spans="1:2" x14ac:dyDescent="0.25">
      <c r="A2887" t="s">
        <v>5386</v>
      </c>
      <c r="B2887" t="s">
        <v>5387</v>
      </c>
    </row>
    <row r="2888" spans="1:2" x14ac:dyDescent="0.25">
      <c r="A2888" t="s">
        <v>5388</v>
      </c>
      <c r="B2888" t="s">
        <v>5389</v>
      </c>
    </row>
    <row r="2889" spans="1:2" x14ac:dyDescent="0.25">
      <c r="A2889" t="s">
        <v>5390</v>
      </c>
      <c r="B2889" t="s">
        <v>5391</v>
      </c>
    </row>
    <row r="2890" spans="1:2" x14ac:dyDescent="0.25">
      <c r="A2890" t="s">
        <v>5392</v>
      </c>
      <c r="B2890" t="s">
        <v>5393</v>
      </c>
    </row>
    <row r="2891" spans="1:2" x14ac:dyDescent="0.25">
      <c r="A2891" t="s">
        <v>5394</v>
      </c>
      <c r="B2891" t="s">
        <v>5395</v>
      </c>
    </row>
    <row r="2892" spans="1:2" x14ac:dyDescent="0.25">
      <c r="A2892" t="s">
        <v>5396</v>
      </c>
      <c r="B2892" t="s">
        <v>5397</v>
      </c>
    </row>
    <row r="2893" spans="1:2" x14ac:dyDescent="0.25">
      <c r="A2893" t="s">
        <v>5398</v>
      </c>
      <c r="B2893" t="s">
        <v>5399</v>
      </c>
    </row>
    <row r="2894" spans="1:2" x14ac:dyDescent="0.25">
      <c r="A2894" t="s">
        <v>5400</v>
      </c>
      <c r="B2894" t="s">
        <v>5401</v>
      </c>
    </row>
    <row r="2895" spans="1:2" x14ac:dyDescent="0.25">
      <c r="A2895" t="s">
        <v>5402</v>
      </c>
      <c r="B2895" t="s">
        <v>5403</v>
      </c>
    </row>
    <row r="2896" spans="1:2" x14ac:dyDescent="0.25">
      <c r="A2896" t="s">
        <v>5404</v>
      </c>
      <c r="B2896" t="s">
        <v>5405</v>
      </c>
    </row>
    <row r="2897" spans="1:2" x14ac:dyDescent="0.25">
      <c r="A2897" t="s">
        <v>5406</v>
      </c>
      <c r="B2897" t="s">
        <v>5407</v>
      </c>
    </row>
    <row r="2898" spans="1:2" x14ac:dyDescent="0.25">
      <c r="A2898" t="s">
        <v>5408</v>
      </c>
      <c r="B2898" t="s">
        <v>5409</v>
      </c>
    </row>
    <row r="2899" spans="1:2" x14ac:dyDescent="0.25">
      <c r="A2899" t="s">
        <v>5410</v>
      </c>
      <c r="B2899" t="s">
        <v>5411</v>
      </c>
    </row>
    <row r="2900" spans="1:2" x14ac:dyDescent="0.25">
      <c r="A2900" t="s">
        <v>5412</v>
      </c>
      <c r="B2900" t="s">
        <v>5413</v>
      </c>
    </row>
    <row r="2901" spans="1:2" x14ac:dyDescent="0.25">
      <c r="A2901" t="s">
        <v>5414</v>
      </c>
      <c r="B2901" t="s">
        <v>5415</v>
      </c>
    </row>
    <row r="2902" spans="1:2" x14ac:dyDescent="0.25">
      <c r="A2902" t="s">
        <v>5416</v>
      </c>
      <c r="B2902" t="s">
        <v>5417</v>
      </c>
    </row>
    <row r="2903" spans="1:2" x14ac:dyDescent="0.25">
      <c r="A2903" t="s">
        <v>5418</v>
      </c>
      <c r="B2903" t="s">
        <v>5419</v>
      </c>
    </row>
    <row r="2904" spans="1:2" x14ac:dyDescent="0.25">
      <c r="A2904" t="s">
        <v>5420</v>
      </c>
      <c r="B2904" t="s">
        <v>5421</v>
      </c>
    </row>
    <row r="2905" spans="1:2" x14ac:dyDescent="0.25">
      <c r="A2905" t="s">
        <v>5422</v>
      </c>
      <c r="B2905" t="s">
        <v>5423</v>
      </c>
    </row>
    <row r="2906" spans="1:2" x14ac:dyDescent="0.25">
      <c r="A2906" t="s">
        <v>5424</v>
      </c>
      <c r="B2906" t="s">
        <v>5425</v>
      </c>
    </row>
    <row r="2907" spans="1:2" x14ac:dyDescent="0.25">
      <c r="A2907" t="s">
        <v>5426</v>
      </c>
      <c r="B2907" t="s">
        <v>5427</v>
      </c>
    </row>
    <row r="2908" spans="1:2" x14ac:dyDescent="0.25">
      <c r="A2908" t="s">
        <v>5428</v>
      </c>
      <c r="B2908" t="s">
        <v>5429</v>
      </c>
    </row>
    <row r="2909" spans="1:2" x14ac:dyDescent="0.25">
      <c r="A2909" t="s">
        <v>5430</v>
      </c>
      <c r="B2909" t="s">
        <v>5431</v>
      </c>
    </row>
    <row r="2910" spans="1:2" x14ac:dyDescent="0.25">
      <c r="A2910" t="s">
        <v>5432</v>
      </c>
      <c r="B2910" t="s">
        <v>5433</v>
      </c>
    </row>
    <row r="2911" spans="1:2" x14ac:dyDescent="0.25">
      <c r="A2911" t="s">
        <v>5434</v>
      </c>
      <c r="B2911" t="s">
        <v>5435</v>
      </c>
    </row>
    <row r="2912" spans="1:2" x14ac:dyDescent="0.25">
      <c r="A2912" t="s">
        <v>5436</v>
      </c>
      <c r="B2912" t="s">
        <v>5437</v>
      </c>
    </row>
    <row r="2913" spans="1:2" x14ac:dyDescent="0.25">
      <c r="A2913" t="s">
        <v>5438</v>
      </c>
      <c r="B2913" t="s">
        <v>5439</v>
      </c>
    </row>
    <row r="2914" spans="1:2" x14ac:dyDescent="0.25">
      <c r="A2914" t="s">
        <v>5440</v>
      </c>
      <c r="B2914" t="s">
        <v>5441</v>
      </c>
    </row>
    <row r="2915" spans="1:2" x14ac:dyDescent="0.25">
      <c r="A2915" t="s">
        <v>5442</v>
      </c>
      <c r="B2915" t="s">
        <v>5443</v>
      </c>
    </row>
    <row r="2916" spans="1:2" x14ac:dyDescent="0.25">
      <c r="A2916" t="s">
        <v>5444</v>
      </c>
      <c r="B2916" t="s">
        <v>5445</v>
      </c>
    </row>
    <row r="2917" spans="1:2" x14ac:dyDescent="0.25">
      <c r="A2917" t="s">
        <v>5446</v>
      </c>
      <c r="B2917" t="s">
        <v>5447</v>
      </c>
    </row>
    <row r="2918" spans="1:2" x14ac:dyDescent="0.25">
      <c r="A2918" t="s">
        <v>5448</v>
      </c>
      <c r="B2918" t="s">
        <v>5449</v>
      </c>
    </row>
    <row r="2919" spans="1:2" x14ac:dyDescent="0.25">
      <c r="A2919" t="s">
        <v>5450</v>
      </c>
      <c r="B2919" t="s">
        <v>5451</v>
      </c>
    </row>
    <row r="2920" spans="1:2" x14ac:dyDescent="0.25">
      <c r="A2920" t="s">
        <v>5452</v>
      </c>
      <c r="B2920" t="s">
        <v>5453</v>
      </c>
    </row>
    <row r="2921" spans="1:2" x14ac:dyDescent="0.25">
      <c r="A2921" t="s">
        <v>5454</v>
      </c>
      <c r="B2921" t="s">
        <v>5455</v>
      </c>
    </row>
    <row r="2922" spans="1:2" x14ac:dyDescent="0.25">
      <c r="A2922" t="s">
        <v>5456</v>
      </c>
      <c r="B2922" t="s">
        <v>5457</v>
      </c>
    </row>
    <row r="2923" spans="1:2" x14ac:dyDescent="0.25">
      <c r="A2923" t="s">
        <v>5458</v>
      </c>
      <c r="B2923" t="s">
        <v>5459</v>
      </c>
    </row>
    <row r="2924" spans="1:2" x14ac:dyDescent="0.25">
      <c r="A2924" t="s">
        <v>5460</v>
      </c>
      <c r="B2924" t="s">
        <v>5461</v>
      </c>
    </row>
    <row r="2925" spans="1:2" x14ac:dyDescent="0.25">
      <c r="A2925" t="s">
        <v>5462</v>
      </c>
      <c r="B2925" t="s">
        <v>5463</v>
      </c>
    </row>
    <row r="2926" spans="1:2" x14ac:dyDescent="0.25">
      <c r="A2926" t="s">
        <v>5464</v>
      </c>
      <c r="B2926" t="s">
        <v>5465</v>
      </c>
    </row>
    <row r="2927" spans="1:2" x14ac:dyDescent="0.25">
      <c r="A2927" t="s">
        <v>5466</v>
      </c>
      <c r="B2927" t="s">
        <v>5467</v>
      </c>
    </row>
    <row r="2928" spans="1:2" x14ac:dyDescent="0.25">
      <c r="A2928" t="s">
        <v>5468</v>
      </c>
      <c r="B2928" t="s">
        <v>5469</v>
      </c>
    </row>
    <row r="2929" spans="1:2" x14ac:dyDescent="0.25">
      <c r="A2929" t="s">
        <v>5470</v>
      </c>
      <c r="B2929" t="s">
        <v>5471</v>
      </c>
    </row>
    <row r="2930" spans="1:2" x14ac:dyDescent="0.25">
      <c r="A2930" t="s">
        <v>5472</v>
      </c>
      <c r="B2930" t="s">
        <v>5473</v>
      </c>
    </row>
    <row r="2931" spans="1:2" x14ac:dyDescent="0.25">
      <c r="A2931" t="s">
        <v>5474</v>
      </c>
      <c r="B2931" t="s">
        <v>5475</v>
      </c>
    </row>
    <row r="2932" spans="1:2" x14ac:dyDescent="0.25">
      <c r="A2932" t="s">
        <v>5476</v>
      </c>
      <c r="B2932" t="s">
        <v>5477</v>
      </c>
    </row>
    <row r="2933" spans="1:2" x14ac:dyDescent="0.25">
      <c r="A2933" t="s">
        <v>5478</v>
      </c>
      <c r="B2933" t="s">
        <v>5479</v>
      </c>
    </row>
    <row r="2934" spans="1:2" x14ac:dyDescent="0.25">
      <c r="A2934" t="s">
        <v>5480</v>
      </c>
      <c r="B2934" t="s">
        <v>5481</v>
      </c>
    </row>
    <row r="2935" spans="1:2" x14ac:dyDescent="0.25">
      <c r="A2935" t="s">
        <v>5482</v>
      </c>
      <c r="B2935" t="s">
        <v>5483</v>
      </c>
    </row>
    <row r="2936" spans="1:2" x14ac:dyDescent="0.25">
      <c r="A2936" t="s">
        <v>5484</v>
      </c>
      <c r="B2936" t="s">
        <v>5485</v>
      </c>
    </row>
    <row r="2937" spans="1:2" x14ac:dyDescent="0.25">
      <c r="A2937" t="s">
        <v>5486</v>
      </c>
      <c r="B2937" t="s">
        <v>5487</v>
      </c>
    </row>
    <row r="2938" spans="1:2" x14ac:dyDescent="0.25">
      <c r="A2938" t="s">
        <v>5488</v>
      </c>
      <c r="B2938" t="s">
        <v>5489</v>
      </c>
    </row>
    <row r="2939" spans="1:2" x14ac:dyDescent="0.25">
      <c r="A2939" t="s">
        <v>5490</v>
      </c>
      <c r="B2939" t="s">
        <v>5491</v>
      </c>
    </row>
    <row r="2940" spans="1:2" x14ac:dyDescent="0.25">
      <c r="A2940" t="s">
        <v>5492</v>
      </c>
      <c r="B2940" t="s">
        <v>5493</v>
      </c>
    </row>
    <row r="2941" spans="1:2" x14ac:dyDescent="0.25">
      <c r="A2941" t="s">
        <v>5494</v>
      </c>
      <c r="B2941" t="s">
        <v>5495</v>
      </c>
    </row>
    <row r="2942" spans="1:2" x14ac:dyDescent="0.25">
      <c r="A2942" t="s">
        <v>5496</v>
      </c>
      <c r="B2942" t="s">
        <v>5497</v>
      </c>
    </row>
    <row r="2943" spans="1:2" x14ac:dyDescent="0.25">
      <c r="A2943" t="s">
        <v>5498</v>
      </c>
      <c r="B2943" t="s">
        <v>5499</v>
      </c>
    </row>
    <row r="2944" spans="1:2" x14ac:dyDescent="0.25">
      <c r="A2944" t="s">
        <v>5500</v>
      </c>
      <c r="B2944" t="s">
        <v>5501</v>
      </c>
    </row>
    <row r="2945" spans="1:2" x14ac:dyDescent="0.25">
      <c r="A2945" t="s">
        <v>2393</v>
      </c>
      <c r="B2945" t="s">
        <v>5502</v>
      </c>
    </row>
    <row r="2946" spans="1:2" x14ac:dyDescent="0.25">
      <c r="A2946" t="s">
        <v>5503</v>
      </c>
      <c r="B2946" t="s">
        <v>5504</v>
      </c>
    </row>
    <row r="2947" spans="1:2" x14ac:dyDescent="0.25">
      <c r="A2947" t="s">
        <v>5505</v>
      </c>
      <c r="B2947" t="s">
        <v>5506</v>
      </c>
    </row>
    <row r="2948" spans="1:2" x14ac:dyDescent="0.25">
      <c r="A2948" t="s">
        <v>5507</v>
      </c>
      <c r="B2948" t="s">
        <v>5508</v>
      </c>
    </row>
    <row r="2949" spans="1:2" x14ac:dyDescent="0.25">
      <c r="A2949" t="s">
        <v>5509</v>
      </c>
      <c r="B2949" t="s">
        <v>5510</v>
      </c>
    </row>
    <row r="2950" spans="1:2" x14ac:dyDescent="0.25">
      <c r="A2950" t="s">
        <v>5511</v>
      </c>
      <c r="B2950" t="s">
        <v>5512</v>
      </c>
    </row>
    <row r="2951" spans="1:2" x14ac:dyDescent="0.25">
      <c r="A2951" t="s">
        <v>5513</v>
      </c>
      <c r="B2951" t="s">
        <v>5514</v>
      </c>
    </row>
    <row r="2952" spans="1:2" x14ac:dyDescent="0.25">
      <c r="A2952" t="s">
        <v>5515</v>
      </c>
      <c r="B2952" t="s">
        <v>5516</v>
      </c>
    </row>
    <row r="2953" spans="1:2" x14ac:dyDescent="0.25">
      <c r="A2953" t="s">
        <v>5517</v>
      </c>
      <c r="B2953" t="s">
        <v>5518</v>
      </c>
    </row>
    <row r="2954" spans="1:2" x14ac:dyDescent="0.25">
      <c r="A2954" t="s">
        <v>5519</v>
      </c>
      <c r="B2954" t="s">
        <v>5520</v>
      </c>
    </row>
    <row r="2955" spans="1:2" x14ac:dyDescent="0.25">
      <c r="A2955" t="s">
        <v>5521</v>
      </c>
      <c r="B2955" t="s">
        <v>5522</v>
      </c>
    </row>
    <row r="2956" spans="1:2" x14ac:dyDescent="0.25">
      <c r="A2956" t="s">
        <v>5523</v>
      </c>
      <c r="B2956" t="s">
        <v>5524</v>
      </c>
    </row>
    <row r="2957" spans="1:2" x14ac:dyDescent="0.25">
      <c r="A2957" t="s">
        <v>5525</v>
      </c>
      <c r="B2957" t="s">
        <v>5526</v>
      </c>
    </row>
    <row r="2958" spans="1:2" x14ac:dyDescent="0.25">
      <c r="A2958" t="s">
        <v>5527</v>
      </c>
      <c r="B2958" t="s">
        <v>5528</v>
      </c>
    </row>
    <row r="2959" spans="1:2" x14ac:dyDescent="0.25">
      <c r="A2959" t="s">
        <v>5529</v>
      </c>
      <c r="B2959" t="s">
        <v>5530</v>
      </c>
    </row>
    <row r="2960" spans="1:2" x14ac:dyDescent="0.25">
      <c r="A2960" t="s">
        <v>5531</v>
      </c>
      <c r="B2960" t="s">
        <v>5532</v>
      </c>
    </row>
    <row r="2961" spans="1:2" x14ac:dyDescent="0.25">
      <c r="A2961" t="s">
        <v>5533</v>
      </c>
      <c r="B2961" t="s">
        <v>5534</v>
      </c>
    </row>
    <row r="2962" spans="1:2" x14ac:dyDescent="0.25">
      <c r="A2962" t="s">
        <v>5535</v>
      </c>
      <c r="B2962" t="s">
        <v>5536</v>
      </c>
    </row>
    <row r="2963" spans="1:2" x14ac:dyDescent="0.25">
      <c r="A2963" t="s">
        <v>5537</v>
      </c>
      <c r="B2963" t="s">
        <v>5538</v>
      </c>
    </row>
    <row r="2964" spans="1:2" x14ac:dyDescent="0.25">
      <c r="A2964" t="s">
        <v>5539</v>
      </c>
      <c r="B2964" t="s">
        <v>5540</v>
      </c>
    </row>
    <row r="2965" spans="1:2" x14ac:dyDescent="0.25">
      <c r="A2965" t="s">
        <v>5541</v>
      </c>
      <c r="B2965" t="s">
        <v>5542</v>
      </c>
    </row>
    <row r="2966" spans="1:2" x14ac:dyDescent="0.25">
      <c r="A2966" t="s">
        <v>5543</v>
      </c>
      <c r="B2966" t="s">
        <v>5544</v>
      </c>
    </row>
    <row r="2967" spans="1:2" x14ac:dyDescent="0.25">
      <c r="A2967" t="s">
        <v>5545</v>
      </c>
      <c r="B2967" t="s">
        <v>5546</v>
      </c>
    </row>
    <row r="2968" spans="1:2" x14ac:dyDescent="0.25">
      <c r="A2968" t="s">
        <v>5547</v>
      </c>
      <c r="B2968" t="s">
        <v>5548</v>
      </c>
    </row>
    <row r="2969" spans="1:2" x14ac:dyDescent="0.25">
      <c r="A2969" t="s">
        <v>5549</v>
      </c>
      <c r="B2969" t="s">
        <v>5550</v>
      </c>
    </row>
    <row r="2970" spans="1:2" x14ac:dyDescent="0.25">
      <c r="A2970" t="s">
        <v>5551</v>
      </c>
      <c r="B2970" t="s">
        <v>5552</v>
      </c>
    </row>
    <row r="2971" spans="1:2" x14ac:dyDescent="0.25">
      <c r="A2971" t="s">
        <v>5553</v>
      </c>
      <c r="B2971" t="s">
        <v>5554</v>
      </c>
    </row>
    <row r="2972" spans="1:2" x14ac:dyDescent="0.25">
      <c r="A2972" t="s">
        <v>5555</v>
      </c>
      <c r="B2972" t="s">
        <v>5556</v>
      </c>
    </row>
    <row r="2973" spans="1:2" x14ac:dyDescent="0.25">
      <c r="A2973" t="s">
        <v>5557</v>
      </c>
      <c r="B2973" t="s">
        <v>5558</v>
      </c>
    </row>
    <row r="2974" spans="1:2" x14ac:dyDescent="0.25">
      <c r="A2974" t="s">
        <v>5559</v>
      </c>
      <c r="B2974" t="s">
        <v>5560</v>
      </c>
    </row>
    <row r="2975" spans="1:2" x14ac:dyDescent="0.25">
      <c r="A2975" t="s">
        <v>5561</v>
      </c>
      <c r="B2975" t="s">
        <v>5562</v>
      </c>
    </row>
    <row r="2976" spans="1:2" x14ac:dyDescent="0.25">
      <c r="A2976" t="s">
        <v>5563</v>
      </c>
      <c r="B2976" t="s">
        <v>5564</v>
      </c>
    </row>
    <row r="2977" spans="1:2" x14ac:dyDescent="0.25">
      <c r="A2977" t="s">
        <v>5565</v>
      </c>
      <c r="B2977" t="s">
        <v>5566</v>
      </c>
    </row>
    <row r="2978" spans="1:2" x14ac:dyDescent="0.25">
      <c r="A2978" t="s">
        <v>5567</v>
      </c>
      <c r="B2978" t="s">
        <v>5568</v>
      </c>
    </row>
    <row r="2979" spans="1:2" x14ac:dyDescent="0.25">
      <c r="A2979" t="s">
        <v>5569</v>
      </c>
      <c r="B2979" t="s">
        <v>5570</v>
      </c>
    </row>
    <row r="2980" spans="1:2" x14ac:dyDescent="0.25">
      <c r="A2980" t="s">
        <v>5571</v>
      </c>
      <c r="B2980" t="s">
        <v>5572</v>
      </c>
    </row>
    <row r="2981" spans="1:2" x14ac:dyDescent="0.25">
      <c r="A2981" t="s">
        <v>5573</v>
      </c>
      <c r="B2981" t="s">
        <v>5574</v>
      </c>
    </row>
    <row r="2982" spans="1:2" x14ac:dyDescent="0.25">
      <c r="A2982" t="s">
        <v>5575</v>
      </c>
      <c r="B2982" t="s">
        <v>5576</v>
      </c>
    </row>
    <row r="2983" spans="1:2" x14ac:dyDescent="0.25">
      <c r="A2983" t="s">
        <v>5577</v>
      </c>
      <c r="B2983" t="s">
        <v>5578</v>
      </c>
    </row>
    <row r="2984" spans="1:2" x14ac:dyDescent="0.25">
      <c r="A2984" t="s">
        <v>5579</v>
      </c>
      <c r="B2984" t="s">
        <v>5580</v>
      </c>
    </row>
    <row r="2985" spans="1:2" x14ac:dyDescent="0.25">
      <c r="A2985" t="s">
        <v>5581</v>
      </c>
      <c r="B2985" t="s">
        <v>5582</v>
      </c>
    </row>
    <row r="2986" spans="1:2" x14ac:dyDescent="0.25">
      <c r="A2986" t="s">
        <v>5583</v>
      </c>
      <c r="B2986" t="s">
        <v>5584</v>
      </c>
    </row>
    <row r="2987" spans="1:2" x14ac:dyDescent="0.25">
      <c r="A2987" t="s">
        <v>5585</v>
      </c>
      <c r="B2987" t="s">
        <v>5586</v>
      </c>
    </row>
    <row r="2988" spans="1:2" x14ac:dyDescent="0.25">
      <c r="A2988" t="s">
        <v>5587</v>
      </c>
      <c r="B2988" t="s">
        <v>5588</v>
      </c>
    </row>
    <row r="2989" spans="1:2" x14ac:dyDescent="0.25">
      <c r="A2989" t="s">
        <v>5589</v>
      </c>
      <c r="B2989" t="s">
        <v>5590</v>
      </c>
    </row>
    <row r="2990" spans="1:2" x14ac:dyDescent="0.25">
      <c r="A2990" t="s">
        <v>5591</v>
      </c>
      <c r="B2990" t="s">
        <v>5592</v>
      </c>
    </row>
    <row r="2991" spans="1:2" x14ac:dyDescent="0.25">
      <c r="A2991" t="s">
        <v>5593</v>
      </c>
      <c r="B2991" t="s">
        <v>5594</v>
      </c>
    </row>
    <row r="2992" spans="1:2" x14ac:dyDescent="0.25">
      <c r="A2992" t="s">
        <v>5595</v>
      </c>
      <c r="B2992" t="s">
        <v>5596</v>
      </c>
    </row>
    <row r="2993" spans="1:2" x14ac:dyDescent="0.25">
      <c r="A2993" t="s">
        <v>5597</v>
      </c>
      <c r="B2993" t="s">
        <v>5598</v>
      </c>
    </row>
    <row r="2994" spans="1:2" x14ac:dyDescent="0.25">
      <c r="A2994" t="s">
        <v>5599</v>
      </c>
      <c r="B2994" t="s">
        <v>5600</v>
      </c>
    </row>
    <row r="2995" spans="1:2" x14ac:dyDescent="0.25">
      <c r="A2995" t="s">
        <v>5601</v>
      </c>
      <c r="B2995" t="s">
        <v>5602</v>
      </c>
    </row>
    <row r="2996" spans="1:2" x14ac:dyDescent="0.25">
      <c r="A2996" t="s">
        <v>5603</v>
      </c>
      <c r="B2996" t="s">
        <v>5604</v>
      </c>
    </row>
    <row r="2997" spans="1:2" x14ac:dyDescent="0.25">
      <c r="A2997" t="s">
        <v>5605</v>
      </c>
      <c r="B2997" t="s">
        <v>5606</v>
      </c>
    </row>
    <row r="2998" spans="1:2" x14ac:dyDescent="0.25">
      <c r="A2998" t="s">
        <v>5607</v>
      </c>
      <c r="B2998" t="s">
        <v>5608</v>
      </c>
    </row>
    <row r="2999" spans="1:2" x14ac:dyDescent="0.25">
      <c r="A2999" t="s">
        <v>5609</v>
      </c>
      <c r="B2999" t="s">
        <v>5610</v>
      </c>
    </row>
    <row r="3000" spans="1:2" x14ac:dyDescent="0.25">
      <c r="A3000" t="s">
        <v>5611</v>
      </c>
      <c r="B3000" t="s">
        <v>5612</v>
      </c>
    </row>
    <row r="3001" spans="1:2" x14ac:dyDescent="0.25">
      <c r="A3001" t="s">
        <v>5613</v>
      </c>
      <c r="B3001" t="s">
        <v>5614</v>
      </c>
    </row>
    <row r="3002" spans="1:2" x14ac:dyDescent="0.25">
      <c r="A3002" t="s">
        <v>5615</v>
      </c>
      <c r="B3002" t="s">
        <v>5616</v>
      </c>
    </row>
    <row r="3003" spans="1:2" x14ac:dyDescent="0.25">
      <c r="A3003" t="s">
        <v>5617</v>
      </c>
      <c r="B3003" t="s">
        <v>5618</v>
      </c>
    </row>
    <row r="3004" spans="1:2" x14ac:dyDescent="0.25">
      <c r="A3004" t="s">
        <v>5619</v>
      </c>
      <c r="B3004" t="s">
        <v>5620</v>
      </c>
    </row>
    <row r="3005" spans="1:2" x14ac:dyDescent="0.25">
      <c r="A3005" t="s">
        <v>5621</v>
      </c>
      <c r="B3005" t="s">
        <v>5622</v>
      </c>
    </row>
    <row r="3006" spans="1:2" x14ac:dyDescent="0.25">
      <c r="A3006" t="s">
        <v>5623</v>
      </c>
      <c r="B3006" t="s">
        <v>5624</v>
      </c>
    </row>
    <row r="3007" spans="1:2" x14ac:dyDescent="0.25">
      <c r="A3007" t="s">
        <v>5625</v>
      </c>
      <c r="B3007" t="s">
        <v>5626</v>
      </c>
    </row>
    <row r="3008" spans="1:2" x14ac:dyDescent="0.25">
      <c r="A3008" t="s">
        <v>5627</v>
      </c>
      <c r="B3008" t="s">
        <v>5628</v>
      </c>
    </row>
    <row r="3009" spans="1:2" x14ac:dyDescent="0.25">
      <c r="A3009" t="s">
        <v>5629</v>
      </c>
      <c r="B3009" t="s">
        <v>5630</v>
      </c>
    </row>
    <row r="3010" spans="1:2" x14ac:dyDescent="0.25">
      <c r="A3010" t="s">
        <v>5631</v>
      </c>
      <c r="B3010" t="s">
        <v>5632</v>
      </c>
    </row>
    <row r="3011" spans="1:2" x14ac:dyDescent="0.25">
      <c r="A3011" t="s">
        <v>5633</v>
      </c>
      <c r="B3011" t="s">
        <v>5634</v>
      </c>
    </row>
    <row r="3012" spans="1:2" x14ac:dyDescent="0.25">
      <c r="A3012" t="s">
        <v>5635</v>
      </c>
      <c r="B3012" t="s">
        <v>5636</v>
      </c>
    </row>
    <row r="3013" spans="1:2" x14ac:dyDescent="0.25">
      <c r="A3013" t="s">
        <v>5637</v>
      </c>
      <c r="B3013" t="s">
        <v>5638</v>
      </c>
    </row>
    <row r="3014" spans="1:2" x14ac:dyDescent="0.25">
      <c r="A3014" t="s">
        <v>5639</v>
      </c>
      <c r="B3014" t="s">
        <v>5640</v>
      </c>
    </row>
    <row r="3015" spans="1:2" x14ac:dyDescent="0.25">
      <c r="A3015" t="s">
        <v>5641</v>
      </c>
      <c r="B3015" t="s">
        <v>5642</v>
      </c>
    </row>
    <row r="3016" spans="1:2" x14ac:dyDescent="0.25">
      <c r="A3016" t="s">
        <v>5643</v>
      </c>
      <c r="B3016" t="s">
        <v>5644</v>
      </c>
    </row>
    <row r="3017" spans="1:2" x14ac:dyDescent="0.25">
      <c r="A3017" t="s">
        <v>5645</v>
      </c>
      <c r="B3017" t="s">
        <v>5646</v>
      </c>
    </row>
    <row r="3018" spans="1:2" x14ac:dyDescent="0.25">
      <c r="A3018" t="s">
        <v>5647</v>
      </c>
      <c r="B3018" t="s">
        <v>5648</v>
      </c>
    </row>
    <row r="3019" spans="1:2" x14ac:dyDescent="0.25">
      <c r="A3019" t="s">
        <v>5649</v>
      </c>
      <c r="B3019" t="s">
        <v>5650</v>
      </c>
    </row>
    <row r="3020" spans="1:2" x14ac:dyDescent="0.25">
      <c r="A3020" t="s">
        <v>5651</v>
      </c>
      <c r="B3020" t="s">
        <v>5652</v>
      </c>
    </row>
    <row r="3021" spans="1:2" x14ac:dyDescent="0.25">
      <c r="A3021" t="s">
        <v>5653</v>
      </c>
      <c r="B3021" t="s">
        <v>5654</v>
      </c>
    </row>
    <row r="3022" spans="1:2" x14ac:dyDescent="0.25">
      <c r="A3022" t="s">
        <v>5655</v>
      </c>
      <c r="B3022" t="s">
        <v>5656</v>
      </c>
    </row>
    <row r="3023" spans="1:2" x14ac:dyDescent="0.25">
      <c r="A3023" t="s">
        <v>5657</v>
      </c>
      <c r="B3023" t="s">
        <v>5658</v>
      </c>
    </row>
    <row r="3024" spans="1:2" x14ac:dyDescent="0.25">
      <c r="A3024" t="s">
        <v>5659</v>
      </c>
      <c r="B3024" t="s">
        <v>5660</v>
      </c>
    </row>
    <row r="3025" spans="1:2" x14ac:dyDescent="0.25">
      <c r="A3025" t="s">
        <v>2599</v>
      </c>
      <c r="B3025" t="s">
        <v>5661</v>
      </c>
    </row>
    <row r="3026" spans="1:2" x14ac:dyDescent="0.25">
      <c r="A3026" t="s">
        <v>5662</v>
      </c>
      <c r="B3026" t="s">
        <v>5663</v>
      </c>
    </row>
    <row r="3027" spans="1:2" x14ac:dyDescent="0.25">
      <c r="A3027" t="s">
        <v>5664</v>
      </c>
      <c r="B3027" t="s">
        <v>5665</v>
      </c>
    </row>
    <row r="3028" spans="1:2" x14ac:dyDescent="0.25">
      <c r="A3028" t="s">
        <v>5666</v>
      </c>
      <c r="B3028" t="s">
        <v>5667</v>
      </c>
    </row>
    <row r="3029" spans="1:2" x14ac:dyDescent="0.25">
      <c r="A3029" t="s">
        <v>5668</v>
      </c>
      <c r="B3029" t="s">
        <v>5669</v>
      </c>
    </row>
    <row r="3030" spans="1:2" x14ac:dyDescent="0.25">
      <c r="A3030" t="s">
        <v>5670</v>
      </c>
      <c r="B3030" t="s">
        <v>5671</v>
      </c>
    </row>
    <row r="3031" spans="1:2" x14ac:dyDescent="0.25">
      <c r="A3031" t="s">
        <v>5672</v>
      </c>
      <c r="B3031" t="s">
        <v>5673</v>
      </c>
    </row>
    <row r="3032" spans="1:2" x14ac:dyDescent="0.25">
      <c r="A3032" t="s">
        <v>5674</v>
      </c>
      <c r="B3032" t="s">
        <v>5675</v>
      </c>
    </row>
    <row r="3033" spans="1:2" x14ac:dyDescent="0.25">
      <c r="A3033" t="s">
        <v>5676</v>
      </c>
      <c r="B3033" t="s">
        <v>5677</v>
      </c>
    </row>
    <row r="3034" spans="1:2" x14ac:dyDescent="0.25">
      <c r="A3034" t="s">
        <v>5678</v>
      </c>
      <c r="B3034" t="s">
        <v>5679</v>
      </c>
    </row>
    <row r="3035" spans="1:2" x14ac:dyDescent="0.25">
      <c r="A3035" t="s">
        <v>1508</v>
      </c>
      <c r="B3035" t="s">
        <v>5680</v>
      </c>
    </row>
    <row r="3036" spans="1:2" x14ac:dyDescent="0.25">
      <c r="A3036" t="s">
        <v>5681</v>
      </c>
      <c r="B3036" t="s">
        <v>5682</v>
      </c>
    </row>
    <row r="3037" spans="1:2" x14ac:dyDescent="0.25">
      <c r="A3037" t="s">
        <v>5683</v>
      </c>
      <c r="B3037" t="s">
        <v>5684</v>
      </c>
    </row>
    <row r="3038" spans="1:2" x14ac:dyDescent="0.25">
      <c r="A3038" t="s">
        <v>5685</v>
      </c>
      <c r="B3038" t="s">
        <v>5686</v>
      </c>
    </row>
    <row r="3039" spans="1:2" x14ac:dyDescent="0.25">
      <c r="A3039" t="s">
        <v>5687</v>
      </c>
      <c r="B3039" t="s">
        <v>5688</v>
      </c>
    </row>
    <row r="3040" spans="1:2" x14ac:dyDescent="0.25">
      <c r="A3040" t="s">
        <v>5689</v>
      </c>
      <c r="B3040" t="s">
        <v>5690</v>
      </c>
    </row>
    <row r="3041" spans="1:2" x14ac:dyDescent="0.25">
      <c r="A3041" t="s">
        <v>5691</v>
      </c>
      <c r="B3041" t="s">
        <v>5692</v>
      </c>
    </row>
    <row r="3042" spans="1:2" x14ac:dyDescent="0.25">
      <c r="A3042" t="s">
        <v>5693</v>
      </c>
      <c r="B3042" t="s">
        <v>5694</v>
      </c>
    </row>
    <row r="3043" spans="1:2" x14ac:dyDescent="0.25">
      <c r="A3043" t="s">
        <v>5695</v>
      </c>
      <c r="B3043" t="s">
        <v>5696</v>
      </c>
    </row>
    <row r="3044" spans="1:2" x14ac:dyDescent="0.25">
      <c r="A3044" t="s">
        <v>5697</v>
      </c>
      <c r="B3044" t="s">
        <v>5698</v>
      </c>
    </row>
    <row r="3045" spans="1:2" x14ac:dyDescent="0.25">
      <c r="A3045" t="s">
        <v>5699</v>
      </c>
      <c r="B3045" t="s">
        <v>5700</v>
      </c>
    </row>
    <row r="3046" spans="1:2" x14ac:dyDescent="0.25">
      <c r="A3046" t="s">
        <v>5701</v>
      </c>
      <c r="B3046" t="s">
        <v>5702</v>
      </c>
    </row>
    <row r="3047" spans="1:2" x14ac:dyDescent="0.25">
      <c r="A3047" t="s">
        <v>5703</v>
      </c>
      <c r="B3047" t="s">
        <v>5704</v>
      </c>
    </row>
    <row r="3048" spans="1:2" x14ac:dyDescent="0.25">
      <c r="A3048" t="s">
        <v>5705</v>
      </c>
      <c r="B3048" t="s">
        <v>5706</v>
      </c>
    </row>
    <row r="3049" spans="1:2" x14ac:dyDescent="0.25">
      <c r="A3049" t="s">
        <v>5707</v>
      </c>
      <c r="B3049" t="s">
        <v>5708</v>
      </c>
    </row>
    <row r="3050" spans="1:2" x14ac:dyDescent="0.25">
      <c r="A3050" t="s">
        <v>5709</v>
      </c>
      <c r="B3050" t="s">
        <v>5710</v>
      </c>
    </row>
    <row r="3051" spans="1:2" x14ac:dyDescent="0.25">
      <c r="A3051" t="s">
        <v>5711</v>
      </c>
      <c r="B3051" t="s">
        <v>5712</v>
      </c>
    </row>
    <row r="3052" spans="1:2" x14ac:dyDescent="0.25">
      <c r="A3052" t="s">
        <v>5713</v>
      </c>
      <c r="B3052" t="s">
        <v>5714</v>
      </c>
    </row>
    <row r="3053" spans="1:2" x14ac:dyDescent="0.25">
      <c r="A3053" t="s">
        <v>2612</v>
      </c>
      <c r="B3053" t="s">
        <v>5715</v>
      </c>
    </row>
    <row r="3054" spans="1:2" x14ac:dyDescent="0.25">
      <c r="A3054" t="s">
        <v>5716</v>
      </c>
      <c r="B3054" t="s">
        <v>5717</v>
      </c>
    </row>
    <row r="3055" spans="1:2" x14ac:dyDescent="0.25">
      <c r="A3055" t="s">
        <v>5718</v>
      </c>
      <c r="B3055" t="s">
        <v>5719</v>
      </c>
    </row>
    <row r="3056" spans="1:2" x14ac:dyDescent="0.25">
      <c r="A3056" t="s">
        <v>5720</v>
      </c>
      <c r="B3056" t="s">
        <v>5721</v>
      </c>
    </row>
    <row r="3057" spans="1:2" x14ac:dyDescent="0.25">
      <c r="A3057" t="s">
        <v>5722</v>
      </c>
      <c r="B3057" t="s">
        <v>5723</v>
      </c>
    </row>
    <row r="3058" spans="1:2" x14ac:dyDescent="0.25">
      <c r="A3058" t="s">
        <v>5724</v>
      </c>
      <c r="B3058" t="s">
        <v>5725</v>
      </c>
    </row>
    <row r="3059" spans="1:2" x14ac:dyDescent="0.25">
      <c r="A3059" t="s">
        <v>5726</v>
      </c>
      <c r="B3059" t="s">
        <v>5727</v>
      </c>
    </row>
    <row r="3060" spans="1:2" x14ac:dyDescent="0.25">
      <c r="A3060" t="s">
        <v>5728</v>
      </c>
      <c r="B3060" t="s">
        <v>5729</v>
      </c>
    </row>
    <row r="3061" spans="1:2" x14ac:dyDescent="0.25">
      <c r="A3061" t="s">
        <v>5730</v>
      </c>
      <c r="B3061" t="s">
        <v>5731</v>
      </c>
    </row>
    <row r="3062" spans="1:2" x14ac:dyDescent="0.25">
      <c r="A3062" t="s">
        <v>2634</v>
      </c>
      <c r="B3062" t="s">
        <v>5732</v>
      </c>
    </row>
    <row r="3063" spans="1:2" x14ac:dyDescent="0.25">
      <c r="A3063" t="s">
        <v>5733</v>
      </c>
      <c r="B3063" t="s">
        <v>5734</v>
      </c>
    </row>
    <row r="3064" spans="1:2" x14ac:dyDescent="0.25">
      <c r="A3064" t="s">
        <v>5735</v>
      </c>
      <c r="B3064" t="s">
        <v>5736</v>
      </c>
    </row>
    <row r="3065" spans="1:2" x14ac:dyDescent="0.25">
      <c r="A3065" t="s">
        <v>5737</v>
      </c>
      <c r="B3065" t="s">
        <v>5738</v>
      </c>
    </row>
    <row r="3066" spans="1:2" x14ac:dyDescent="0.25">
      <c r="A3066" t="s">
        <v>5739</v>
      </c>
      <c r="B3066" t="s">
        <v>5740</v>
      </c>
    </row>
    <row r="3067" spans="1:2" x14ac:dyDescent="0.25">
      <c r="A3067" t="s">
        <v>5741</v>
      </c>
      <c r="B3067" t="s">
        <v>5742</v>
      </c>
    </row>
    <row r="3068" spans="1:2" x14ac:dyDescent="0.25">
      <c r="A3068" t="s">
        <v>5743</v>
      </c>
      <c r="B3068" t="s">
        <v>5744</v>
      </c>
    </row>
    <row r="3069" spans="1:2" x14ac:dyDescent="0.25">
      <c r="A3069" t="s">
        <v>5745</v>
      </c>
      <c r="B3069" t="s">
        <v>5746</v>
      </c>
    </row>
    <row r="3070" spans="1:2" x14ac:dyDescent="0.25">
      <c r="A3070" t="s">
        <v>5747</v>
      </c>
      <c r="B3070" t="s">
        <v>5748</v>
      </c>
    </row>
    <row r="3071" spans="1:2" x14ac:dyDescent="0.25">
      <c r="A3071" t="s">
        <v>5749</v>
      </c>
      <c r="B3071" t="s">
        <v>5750</v>
      </c>
    </row>
    <row r="3072" spans="1:2" x14ac:dyDescent="0.25">
      <c r="A3072" t="s">
        <v>5751</v>
      </c>
      <c r="B3072" t="s">
        <v>5752</v>
      </c>
    </row>
    <row r="3073" spans="1:2" x14ac:dyDescent="0.25">
      <c r="A3073" t="s">
        <v>5753</v>
      </c>
      <c r="B3073" t="s">
        <v>5754</v>
      </c>
    </row>
    <row r="3074" spans="1:2" x14ac:dyDescent="0.25">
      <c r="A3074" t="s">
        <v>5755</v>
      </c>
      <c r="B3074" t="s">
        <v>5756</v>
      </c>
    </row>
    <row r="3075" spans="1:2" x14ac:dyDescent="0.25">
      <c r="A3075" t="s">
        <v>5757</v>
      </c>
      <c r="B3075" t="s">
        <v>5758</v>
      </c>
    </row>
    <row r="3076" spans="1:2" x14ac:dyDescent="0.25">
      <c r="A3076" t="s">
        <v>5759</v>
      </c>
      <c r="B3076" t="s">
        <v>5760</v>
      </c>
    </row>
    <row r="3077" spans="1:2" x14ac:dyDescent="0.25">
      <c r="A3077" t="s">
        <v>5761</v>
      </c>
      <c r="B3077" t="s">
        <v>5762</v>
      </c>
    </row>
    <row r="3078" spans="1:2" x14ac:dyDescent="0.25">
      <c r="A3078" t="s">
        <v>5763</v>
      </c>
      <c r="B3078" t="s">
        <v>5764</v>
      </c>
    </row>
    <row r="3079" spans="1:2" x14ac:dyDescent="0.25">
      <c r="A3079" t="s">
        <v>5765</v>
      </c>
      <c r="B3079" t="s">
        <v>5766</v>
      </c>
    </row>
    <row r="3080" spans="1:2" x14ac:dyDescent="0.25">
      <c r="A3080" t="s">
        <v>5767</v>
      </c>
      <c r="B3080" t="s">
        <v>5768</v>
      </c>
    </row>
    <row r="3081" spans="1:2" x14ac:dyDescent="0.25">
      <c r="A3081" t="s">
        <v>5769</v>
      </c>
      <c r="B3081" t="s">
        <v>5770</v>
      </c>
    </row>
    <row r="3082" spans="1:2" x14ac:dyDescent="0.25">
      <c r="A3082" t="s">
        <v>5771</v>
      </c>
      <c r="B3082" t="s">
        <v>5772</v>
      </c>
    </row>
    <row r="3083" spans="1:2" x14ac:dyDescent="0.25">
      <c r="A3083" t="s">
        <v>5773</v>
      </c>
      <c r="B3083" t="s">
        <v>5774</v>
      </c>
    </row>
    <row r="3084" spans="1:2" x14ac:dyDescent="0.25">
      <c r="A3084" t="s">
        <v>5775</v>
      </c>
      <c r="B3084" t="s">
        <v>5776</v>
      </c>
    </row>
    <row r="3085" spans="1:2" x14ac:dyDescent="0.25">
      <c r="A3085" t="s">
        <v>5777</v>
      </c>
      <c r="B3085" t="s">
        <v>5778</v>
      </c>
    </row>
    <row r="3086" spans="1:2" x14ac:dyDescent="0.25">
      <c r="A3086" t="s">
        <v>5779</v>
      </c>
      <c r="B3086" t="s">
        <v>5780</v>
      </c>
    </row>
    <row r="3087" spans="1:2" x14ac:dyDescent="0.25">
      <c r="A3087" t="s">
        <v>5781</v>
      </c>
      <c r="B3087" t="s">
        <v>5782</v>
      </c>
    </row>
    <row r="3088" spans="1:2" x14ac:dyDescent="0.25">
      <c r="A3088" t="s">
        <v>5783</v>
      </c>
      <c r="B3088" t="s">
        <v>5784</v>
      </c>
    </row>
    <row r="3089" spans="1:2" x14ac:dyDescent="0.25">
      <c r="A3089" t="s">
        <v>5785</v>
      </c>
      <c r="B3089" t="s">
        <v>5786</v>
      </c>
    </row>
    <row r="3090" spans="1:2" x14ac:dyDescent="0.25">
      <c r="A3090" t="s">
        <v>5787</v>
      </c>
      <c r="B3090" t="s">
        <v>5788</v>
      </c>
    </row>
    <row r="3091" spans="1:2" x14ac:dyDescent="0.25">
      <c r="A3091" t="s">
        <v>5789</v>
      </c>
      <c r="B3091" t="s">
        <v>5790</v>
      </c>
    </row>
    <row r="3092" spans="1:2" x14ac:dyDescent="0.25">
      <c r="A3092" t="s">
        <v>5791</v>
      </c>
      <c r="B3092" t="s">
        <v>5792</v>
      </c>
    </row>
    <row r="3093" spans="1:2" x14ac:dyDescent="0.25">
      <c r="A3093" t="s">
        <v>5793</v>
      </c>
      <c r="B3093" t="s">
        <v>5794</v>
      </c>
    </row>
    <row r="3094" spans="1:2" x14ac:dyDescent="0.25">
      <c r="A3094" t="s">
        <v>5795</v>
      </c>
      <c r="B3094" t="s">
        <v>5796</v>
      </c>
    </row>
    <row r="3095" spans="1:2" x14ac:dyDescent="0.25">
      <c r="A3095" t="s">
        <v>5797</v>
      </c>
      <c r="B3095" t="s">
        <v>5798</v>
      </c>
    </row>
    <row r="3096" spans="1:2" x14ac:dyDescent="0.25">
      <c r="A3096" t="s">
        <v>5799</v>
      </c>
      <c r="B3096" t="s">
        <v>5800</v>
      </c>
    </row>
    <row r="3097" spans="1:2" x14ac:dyDescent="0.25">
      <c r="A3097" t="s">
        <v>5801</v>
      </c>
      <c r="B3097" t="s">
        <v>5802</v>
      </c>
    </row>
    <row r="3098" spans="1:2" x14ac:dyDescent="0.25">
      <c r="A3098" t="s">
        <v>5803</v>
      </c>
      <c r="B3098" t="s">
        <v>5804</v>
      </c>
    </row>
    <row r="3099" spans="1:2" x14ac:dyDescent="0.25">
      <c r="A3099" t="s">
        <v>5805</v>
      </c>
      <c r="B3099" t="s">
        <v>5806</v>
      </c>
    </row>
    <row r="3100" spans="1:2" x14ac:dyDescent="0.25">
      <c r="A3100" t="s">
        <v>5807</v>
      </c>
      <c r="B3100" t="s">
        <v>5808</v>
      </c>
    </row>
    <row r="3101" spans="1:2" x14ac:dyDescent="0.25">
      <c r="A3101" t="s">
        <v>5809</v>
      </c>
      <c r="B3101" t="s">
        <v>5810</v>
      </c>
    </row>
    <row r="3102" spans="1:2" x14ac:dyDescent="0.25">
      <c r="A3102" t="s">
        <v>5811</v>
      </c>
      <c r="B3102" t="s">
        <v>5812</v>
      </c>
    </row>
    <row r="3103" spans="1:2" x14ac:dyDescent="0.25">
      <c r="A3103" t="s">
        <v>5813</v>
      </c>
      <c r="B3103" t="s">
        <v>5814</v>
      </c>
    </row>
    <row r="3104" spans="1:2" x14ac:dyDescent="0.25">
      <c r="A3104" t="s">
        <v>5815</v>
      </c>
      <c r="B3104" t="s">
        <v>5816</v>
      </c>
    </row>
    <row r="3105" spans="1:2" x14ac:dyDescent="0.25">
      <c r="A3105" t="s">
        <v>5817</v>
      </c>
      <c r="B3105" t="s">
        <v>5818</v>
      </c>
    </row>
    <row r="3106" spans="1:2" x14ac:dyDescent="0.25">
      <c r="A3106" t="s">
        <v>5819</v>
      </c>
      <c r="B3106" t="s">
        <v>5820</v>
      </c>
    </row>
    <row r="3107" spans="1:2" x14ac:dyDescent="0.25">
      <c r="A3107" t="s">
        <v>5821</v>
      </c>
      <c r="B3107" t="s">
        <v>5822</v>
      </c>
    </row>
    <row r="3108" spans="1:2" x14ac:dyDescent="0.25">
      <c r="A3108" t="s">
        <v>5823</v>
      </c>
      <c r="B3108" t="s">
        <v>5824</v>
      </c>
    </row>
    <row r="3109" spans="1:2" x14ac:dyDescent="0.25">
      <c r="A3109" t="s">
        <v>5825</v>
      </c>
      <c r="B3109" t="s">
        <v>5826</v>
      </c>
    </row>
    <row r="3110" spans="1:2" x14ac:dyDescent="0.25">
      <c r="A3110" t="s">
        <v>5827</v>
      </c>
      <c r="B3110" t="s">
        <v>5828</v>
      </c>
    </row>
    <row r="3111" spans="1:2" x14ac:dyDescent="0.25">
      <c r="A3111" t="s">
        <v>5829</v>
      </c>
      <c r="B3111" t="s">
        <v>5830</v>
      </c>
    </row>
    <row r="3112" spans="1:2" x14ac:dyDescent="0.25">
      <c r="A3112" t="s">
        <v>5831</v>
      </c>
      <c r="B3112" t="s">
        <v>5832</v>
      </c>
    </row>
    <row r="3113" spans="1:2" x14ac:dyDescent="0.25">
      <c r="A3113" t="s">
        <v>5833</v>
      </c>
      <c r="B3113" t="s">
        <v>5834</v>
      </c>
    </row>
    <row r="3114" spans="1:2" x14ac:dyDescent="0.25">
      <c r="A3114" t="s">
        <v>818</v>
      </c>
      <c r="B3114" t="s">
        <v>5835</v>
      </c>
    </row>
    <row r="3115" spans="1:2" x14ac:dyDescent="0.25">
      <c r="A3115" t="s">
        <v>5836</v>
      </c>
      <c r="B3115" t="s">
        <v>5837</v>
      </c>
    </row>
    <row r="3116" spans="1:2" x14ac:dyDescent="0.25">
      <c r="A3116" t="s">
        <v>5838</v>
      </c>
      <c r="B3116" t="s">
        <v>5839</v>
      </c>
    </row>
    <row r="3117" spans="1:2" x14ac:dyDescent="0.25">
      <c r="A3117" t="s">
        <v>5840</v>
      </c>
      <c r="B3117" t="s">
        <v>5841</v>
      </c>
    </row>
    <row r="3118" spans="1:2" x14ac:dyDescent="0.25">
      <c r="A3118" t="s">
        <v>5842</v>
      </c>
      <c r="B3118" t="s">
        <v>5843</v>
      </c>
    </row>
    <row r="3119" spans="1:2" x14ac:dyDescent="0.25">
      <c r="A3119" t="s">
        <v>5844</v>
      </c>
      <c r="B3119" t="s">
        <v>5845</v>
      </c>
    </row>
    <row r="3120" spans="1:2" x14ac:dyDescent="0.25">
      <c r="A3120" t="s">
        <v>5846</v>
      </c>
      <c r="B3120" t="s">
        <v>5847</v>
      </c>
    </row>
    <row r="3121" spans="1:2" x14ac:dyDescent="0.25">
      <c r="A3121" t="s">
        <v>5848</v>
      </c>
      <c r="B3121" t="s">
        <v>5849</v>
      </c>
    </row>
    <row r="3122" spans="1:2" x14ac:dyDescent="0.25">
      <c r="A3122" t="s">
        <v>5850</v>
      </c>
      <c r="B3122" t="s">
        <v>5851</v>
      </c>
    </row>
    <row r="3123" spans="1:2" x14ac:dyDescent="0.25">
      <c r="A3123" t="s">
        <v>5852</v>
      </c>
      <c r="B3123" t="s">
        <v>5853</v>
      </c>
    </row>
    <row r="3124" spans="1:2" x14ac:dyDescent="0.25">
      <c r="A3124" t="s">
        <v>5854</v>
      </c>
      <c r="B3124" t="s">
        <v>5855</v>
      </c>
    </row>
    <row r="3125" spans="1:2" x14ac:dyDescent="0.25">
      <c r="A3125" t="s">
        <v>5856</v>
      </c>
      <c r="B3125" t="s">
        <v>5857</v>
      </c>
    </row>
    <row r="3126" spans="1:2" x14ac:dyDescent="0.25">
      <c r="A3126" t="s">
        <v>5858</v>
      </c>
      <c r="B3126" t="s">
        <v>5859</v>
      </c>
    </row>
    <row r="3127" spans="1:2" x14ac:dyDescent="0.25">
      <c r="A3127" t="s">
        <v>5860</v>
      </c>
      <c r="B3127" t="s">
        <v>5861</v>
      </c>
    </row>
    <row r="3128" spans="1:2" x14ac:dyDescent="0.25">
      <c r="A3128" t="s">
        <v>5862</v>
      </c>
      <c r="B3128" t="s">
        <v>5863</v>
      </c>
    </row>
    <row r="3129" spans="1:2" x14ac:dyDescent="0.25">
      <c r="A3129" t="s">
        <v>5864</v>
      </c>
      <c r="B3129" t="s">
        <v>5865</v>
      </c>
    </row>
    <row r="3130" spans="1:2" x14ac:dyDescent="0.25">
      <c r="A3130" t="s">
        <v>5866</v>
      </c>
      <c r="B3130" t="s">
        <v>5867</v>
      </c>
    </row>
    <row r="3131" spans="1:2" x14ac:dyDescent="0.25">
      <c r="A3131" t="s">
        <v>5868</v>
      </c>
      <c r="B3131" t="s">
        <v>5869</v>
      </c>
    </row>
    <row r="3132" spans="1:2" x14ac:dyDescent="0.25">
      <c r="A3132" t="s">
        <v>5870</v>
      </c>
      <c r="B3132" t="s">
        <v>5871</v>
      </c>
    </row>
    <row r="3133" spans="1:2" x14ac:dyDescent="0.25">
      <c r="A3133" t="s">
        <v>5872</v>
      </c>
      <c r="B3133" t="s">
        <v>5873</v>
      </c>
    </row>
    <row r="3134" spans="1:2" x14ac:dyDescent="0.25">
      <c r="A3134" t="s">
        <v>5874</v>
      </c>
      <c r="B3134" t="s">
        <v>5875</v>
      </c>
    </row>
    <row r="3135" spans="1:2" x14ac:dyDescent="0.25">
      <c r="A3135" t="s">
        <v>5876</v>
      </c>
      <c r="B3135" t="s">
        <v>5877</v>
      </c>
    </row>
    <row r="3136" spans="1:2" x14ac:dyDescent="0.25">
      <c r="A3136" t="s">
        <v>5878</v>
      </c>
      <c r="B3136" t="s">
        <v>5879</v>
      </c>
    </row>
    <row r="3137" spans="1:2" x14ac:dyDescent="0.25">
      <c r="A3137" t="s">
        <v>2725</v>
      </c>
      <c r="B3137" t="s">
        <v>5880</v>
      </c>
    </row>
    <row r="3138" spans="1:2" x14ac:dyDescent="0.25">
      <c r="A3138" t="s">
        <v>5881</v>
      </c>
      <c r="B3138" t="s">
        <v>5882</v>
      </c>
    </row>
    <row r="3139" spans="1:2" x14ac:dyDescent="0.25">
      <c r="A3139" t="s">
        <v>1254</v>
      </c>
      <c r="B3139" t="s">
        <v>5883</v>
      </c>
    </row>
    <row r="3140" spans="1:2" x14ac:dyDescent="0.25">
      <c r="A3140" t="s">
        <v>5884</v>
      </c>
      <c r="B3140" t="s">
        <v>5885</v>
      </c>
    </row>
    <row r="3141" spans="1:2" x14ac:dyDescent="0.25">
      <c r="A3141" t="s">
        <v>5886</v>
      </c>
      <c r="B3141" t="s">
        <v>5887</v>
      </c>
    </row>
    <row r="3142" spans="1:2" x14ac:dyDescent="0.25">
      <c r="A3142" t="s">
        <v>5888</v>
      </c>
      <c r="B3142" t="s">
        <v>5889</v>
      </c>
    </row>
    <row r="3143" spans="1:2" x14ac:dyDescent="0.25">
      <c r="A3143" t="s">
        <v>5890</v>
      </c>
      <c r="B3143" t="s">
        <v>5891</v>
      </c>
    </row>
    <row r="3144" spans="1:2" x14ac:dyDescent="0.25">
      <c r="A3144" t="s">
        <v>5892</v>
      </c>
      <c r="B3144" t="s">
        <v>5893</v>
      </c>
    </row>
    <row r="3145" spans="1:2" x14ac:dyDescent="0.25">
      <c r="A3145" t="s">
        <v>5894</v>
      </c>
      <c r="B3145" t="s">
        <v>5895</v>
      </c>
    </row>
    <row r="3146" spans="1:2" x14ac:dyDescent="0.25">
      <c r="A3146" t="s">
        <v>5896</v>
      </c>
      <c r="B3146" t="s">
        <v>5897</v>
      </c>
    </row>
    <row r="3147" spans="1:2" x14ac:dyDescent="0.25">
      <c r="A3147" t="s">
        <v>5898</v>
      </c>
      <c r="B3147" t="s">
        <v>5899</v>
      </c>
    </row>
    <row r="3148" spans="1:2" x14ac:dyDescent="0.25">
      <c r="A3148" t="s">
        <v>5900</v>
      </c>
      <c r="B3148" t="s">
        <v>5901</v>
      </c>
    </row>
    <row r="3149" spans="1:2" x14ac:dyDescent="0.25">
      <c r="A3149" t="s">
        <v>5902</v>
      </c>
      <c r="B3149" t="s">
        <v>5903</v>
      </c>
    </row>
    <row r="3150" spans="1:2" x14ac:dyDescent="0.25">
      <c r="A3150" t="s">
        <v>5904</v>
      </c>
      <c r="B3150" t="s">
        <v>5905</v>
      </c>
    </row>
    <row r="3151" spans="1:2" x14ac:dyDescent="0.25">
      <c r="A3151" t="s">
        <v>5906</v>
      </c>
      <c r="B3151" t="s">
        <v>5907</v>
      </c>
    </row>
    <row r="3152" spans="1:2" x14ac:dyDescent="0.25">
      <c r="A3152" t="s">
        <v>5908</v>
      </c>
      <c r="B3152" t="s">
        <v>5909</v>
      </c>
    </row>
    <row r="3153" spans="1:2" x14ac:dyDescent="0.25">
      <c r="A3153" t="s">
        <v>5910</v>
      </c>
      <c r="B3153" t="s">
        <v>5911</v>
      </c>
    </row>
    <row r="3154" spans="1:2" x14ac:dyDescent="0.25">
      <c r="A3154" t="s">
        <v>5912</v>
      </c>
      <c r="B3154" t="s">
        <v>5913</v>
      </c>
    </row>
    <row r="3155" spans="1:2" x14ac:dyDescent="0.25">
      <c r="A3155" t="s">
        <v>5914</v>
      </c>
      <c r="B3155" t="s">
        <v>5915</v>
      </c>
    </row>
    <row r="3156" spans="1:2" x14ac:dyDescent="0.25">
      <c r="A3156" t="s">
        <v>5916</v>
      </c>
      <c r="B3156" t="s">
        <v>5917</v>
      </c>
    </row>
    <row r="3157" spans="1:2" x14ac:dyDescent="0.25">
      <c r="A3157" t="s">
        <v>5918</v>
      </c>
      <c r="B3157" t="s">
        <v>5919</v>
      </c>
    </row>
    <row r="3158" spans="1:2" x14ac:dyDescent="0.25">
      <c r="A3158" t="s">
        <v>5920</v>
      </c>
      <c r="B3158" t="s">
        <v>5921</v>
      </c>
    </row>
    <row r="3159" spans="1:2" x14ac:dyDescent="0.25">
      <c r="A3159" t="s">
        <v>5922</v>
      </c>
      <c r="B3159" t="s">
        <v>5923</v>
      </c>
    </row>
    <row r="3160" spans="1:2" x14ac:dyDescent="0.25">
      <c r="A3160" t="s">
        <v>5924</v>
      </c>
      <c r="B3160" t="s">
        <v>5925</v>
      </c>
    </row>
    <row r="3161" spans="1:2" x14ac:dyDescent="0.25">
      <c r="A3161" t="s">
        <v>5926</v>
      </c>
      <c r="B3161" t="s">
        <v>5927</v>
      </c>
    </row>
    <row r="3162" spans="1:2" x14ac:dyDescent="0.25">
      <c r="A3162" t="s">
        <v>5928</v>
      </c>
      <c r="B3162" t="s">
        <v>5929</v>
      </c>
    </row>
    <row r="3163" spans="1:2" x14ac:dyDescent="0.25">
      <c r="A3163" t="s">
        <v>5930</v>
      </c>
      <c r="B3163" t="s">
        <v>5931</v>
      </c>
    </row>
    <row r="3164" spans="1:2" x14ac:dyDescent="0.25">
      <c r="A3164" t="s">
        <v>5932</v>
      </c>
      <c r="B3164" t="s">
        <v>5933</v>
      </c>
    </row>
    <row r="3165" spans="1:2" x14ac:dyDescent="0.25">
      <c r="A3165" t="s">
        <v>5934</v>
      </c>
      <c r="B3165" t="s">
        <v>5935</v>
      </c>
    </row>
    <row r="3166" spans="1:2" x14ac:dyDescent="0.25">
      <c r="A3166" t="s">
        <v>5936</v>
      </c>
      <c r="B3166" t="s">
        <v>5937</v>
      </c>
    </row>
    <row r="3167" spans="1:2" x14ac:dyDescent="0.25">
      <c r="A3167" t="s">
        <v>5938</v>
      </c>
      <c r="B3167" t="s">
        <v>5939</v>
      </c>
    </row>
    <row r="3168" spans="1:2" x14ac:dyDescent="0.25">
      <c r="A3168" t="s">
        <v>5940</v>
      </c>
      <c r="B3168" t="s">
        <v>5941</v>
      </c>
    </row>
    <row r="3169" spans="1:2" x14ac:dyDescent="0.25">
      <c r="A3169" t="s">
        <v>5942</v>
      </c>
      <c r="B3169" t="s">
        <v>5943</v>
      </c>
    </row>
    <row r="3170" spans="1:2" x14ac:dyDescent="0.25">
      <c r="A3170" t="s">
        <v>5944</v>
      </c>
      <c r="B3170" t="s">
        <v>5945</v>
      </c>
    </row>
    <row r="3171" spans="1:2" x14ac:dyDescent="0.25">
      <c r="A3171" t="s">
        <v>5946</v>
      </c>
      <c r="B3171" t="s">
        <v>5947</v>
      </c>
    </row>
    <row r="3172" spans="1:2" x14ac:dyDescent="0.25">
      <c r="A3172" t="s">
        <v>5948</v>
      </c>
      <c r="B3172" t="s">
        <v>5949</v>
      </c>
    </row>
    <row r="3173" spans="1:2" x14ac:dyDescent="0.25">
      <c r="A3173" t="s">
        <v>5950</v>
      </c>
      <c r="B3173" t="s">
        <v>5951</v>
      </c>
    </row>
    <row r="3174" spans="1:2" x14ac:dyDescent="0.25">
      <c r="A3174" t="s">
        <v>5952</v>
      </c>
      <c r="B3174" t="s">
        <v>5953</v>
      </c>
    </row>
    <row r="3175" spans="1:2" x14ac:dyDescent="0.25">
      <c r="A3175" t="s">
        <v>5954</v>
      </c>
      <c r="B3175" t="s">
        <v>5955</v>
      </c>
    </row>
    <row r="3176" spans="1:2" x14ac:dyDescent="0.25">
      <c r="A3176" t="s">
        <v>5956</v>
      </c>
      <c r="B3176" t="s">
        <v>5957</v>
      </c>
    </row>
    <row r="3177" spans="1:2" x14ac:dyDescent="0.25">
      <c r="A3177" t="s">
        <v>5958</v>
      </c>
      <c r="B3177" t="s">
        <v>5959</v>
      </c>
    </row>
    <row r="3178" spans="1:2" x14ac:dyDescent="0.25">
      <c r="A3178" t="s">
        <v>5960</v>
      </c>
      <c r="B3178" t="s">
        <v>5961</v>
      </c>
    </row>
    <row r="3179" spans="1:2" x14ac:dyDescent="0.25">
      <c r="A3179" t="s">
        <v>5962</v>
      </c>
      <c r="B3179" t="s">
        <v>5963</v>
      </c>
    </row>
    <row r="3180" spans="1:2" x14ac:dyDescent="0.25">
      <c r="A3180" t="s">
        <v>5964</v>
      </c>
      <c r="B3180" t="s">
        <v>5965</v>
      </c>
    </row>
    <row r="3181" spans="1:2" x14ac:dyDescent="0.25">
      <c r="A3181" t="s">
        <v>5966</v>
      </c>
      <c r="B3181" t="s">
        <v>5967</v>
      </c>
    </row>
    <row r="3182" spans="1:2" x14ac:dyDescent="0.25">
      <c r="A3182" t="s">
        <v>5968</v>
      </c>
      <c r="B3182" t="s">
        <v>5969</v>
      </c>
    </row>
    <row r="3183" spans="1:2" x14ac:dyDescent="0.25">
      <c r="A3183" t="s">
        <v>5970</v>
      </c>
      <c r="B3183" t="s">
        <v>5971</v>
      </c>
    </row>
    <row r="3184" spans="1:2" x14ac:dyDescent="0.25">
      <c r="A3184" t="s">
        <v>5972</v>
      </c>
      <c r="B3184" t="s">
        <v>5973</v>
      </c>
    </row>
    <row r="3185" spans="1:2" x14ac:dyDescent="0.25">
      <c r="A3185" t="s">
        <v>5974</v>
      </c>
      <c r="B3185" t="s">
        <v>5975</v>
      </c>
    </row>
    <row r="3186" spans="1:2" x14ac:dyDescent="0.25">
      <c r="A3186" t="s">
        <v>5976</v>
      </c>
      <c r="B3186" t="s">
        <v>5977</v>
      </c>
    </row>
    <row r="3187" spans="1:2" x14ac:dyDescent="0.25">
      <c r="A3187" t="s">
        <v>5978</v>
      </c>
      <c r="B3187" t="s">
        <v>5979</v>
      </c>
    </row>
    <row r="3188" spans="1:2" x14ac:dyDescent="0.25">
      <c r="A3188" t="s">
        <v>5980</v>
      </c>
      <c r="B3188" t="s">
        <v>5981</v>
      </c>
    </row>
    <row r="3189" spans="1:2" x14ac:dyDescent="0.25">
      <c r="A3189" t="s">
        <v>2415</v>
      </c>
      <c r="B3189" t="s">
        <v>5982</v>
      </c>
    </row>
    <row r="3190" spans="1:2" x14ac:dyDescent="0.25">
      <c r="A3190" t="s">
        <v>5983</v>
      </c>
      <c r="B3190" t="s">
        <v>5984</v>
      </c>
    </row>
    <row r="3191" spans="1:2" x14ac:dyDescent="0.25">
      <c r="A3191" t="s">
        <v>5985</v>
      </c>
      <c r="B3191" t="s">
        <v>5986</v>
      </c>
    </row>
    <row r="3192" spans="1:2" x14ac:dyDescent="0.25">
      <c r="A3192" t="s">
        <v>5987</v>
      </c>
      <c r="B3192" t="s">
        <v>5988</v>
      </c>
    </row>
    <row r="3193" spans="1:2" x14ac:dyDescent="0.25">
      <c r="A3193" t="s">
        <v>5989</v>
      </c>
      <c r="B3193" t="s">
        <v>5990</v>
      </c>
    </row>
    <row r="3194" spans="1:2" x14ac:dyDescent="0.25">
      <c r="A3194" t="s">
        <v>5991</v>
      </c>
      <c r="B3194" t="s">
        <v>5992</v>
      </c>
    </row>
    <row r="3195" spans="1:2" x14ac:dyDescent="0.25">
      <c r="A3195" t="s">
        <v>5993</v>
      </c>
      <c r="B3195" t="s">
        <v>5994</v>
      </c>
    </row>
    <row r="3196" spans="1:2" x14ac:dyDescent="0.25">
      <c r="A3196" t="s">
        <v>5995</v>
      </c>
      <c r="B3196" t="s">
        <v>5996</v>
      </c>
    </row>
    <row r="3197" spans="1:2" x14ac:dyDescent="0.25">
      <c r="A3197" t="s">
        <v>5997</v>
      </c>
      <c r="B3197" t="s">
        <v>5998</v>
      </c>
    </row>
    <row r="3198" spans="1:2" x14ac:dyDescent="0.25">
      <c r="A3198" t="s">
        <v>5999</v>
      </c>
      <c r="B3198" t="s">
        <v>6000</v>
      </c>
    </row>
    <row r="3199" spans="1:2" x14ac:dyDescent="0.25">
      <c r="A3199" t="s">
        <v>6001</v>
      </c>
      <c r="B3199" t="s">
        <v>6002</v>
      </c>
    </row>
    <row r="3200" spans="1:2" x14ac:dyDescent="0.25">
      <c r="A3200" t="s">
        <v>6003</v>
      </c>
      <c r="B3200" t="s">
        <v>6004</v>
      </c>
    </row>
    <row r="3201" spans="1:2" x14ac:dyDescent="0.25">
      <c r="A3201" t="s">
        <v>6005</v>
      </c>
      <c r="B3201" t="s">
        <v>6006</v>
      </c>
    </row>
    <row r="3202" spans="1:2" x14ac:dyDescent="0.25">
      <c r="A3202" t="s">
        <v>6007</v>
      </c>
      <c r="B3202" t="s">
        <v>6008</v>
      </c>
    </row>
    <row r="3203" spans="1:2" x14ac:dyDescent="0.25">
      <c r="A3203" t="s">
        <v>6009</v>
      </c>
      <c r="B3203" t="s">
        <v>6010</v>
      </c>
    </row>
    <row r="3204" spans="1:2" x14ac:dyDescent="0.25">
      <c r="A3204" t="s">
        <v>6011</v>
      </c>
      <c r="B3204" t="s">
        <v>6012</v>
      </c>
    </row>
    <row r="3205" spans="1:2" x14ac:dyDescent="0.25">
      <c r="A3205" t="s">
        <v>6013</v>
      </c>
      <c r="B3205" t="s">
        <v>6014</v>
      </c>
    </row>
    <row r="3206" spans="1:2" x14ac:dyDescent="0.25">
      <c r="A3206" t="s">
        <v>6015</v>
      </c>
      <c r="B3206" t="s">
        <v>6016</v>
      </c>
    </row>
    <row r="3207" spans="1:2" x14ac:dyDescent="0.25">
      <c r="A3207" t="s">
        <v>6017</v>
      </c>
      <c r="B3207" t="s">
        <v>6018</v>
      </c>
    </row>
    <row r="3208" spans="1:2" x14ac:dyDescent="0.25">
      <c r="A3208" t="s">
        <v>6019</v>
      </c>
      <c r="B3208" t="s">
        <v>6020</v>
      </c>
    </row>
    <row r="3209" spans="1:2" x14ac:dyDescent="0.25">
      <c r="A3209" t="s">
        <v>6021</v>
      </c>
      <c r="B3209" t="s">
        <v>6022</v>
      </c>
    </row>
    <row r="3210" spans="1:2" x14ac:dyDescent="0.25">
      <c r="A3210" t="s">
        <v>6023</v>
      </c>
      <c r="B3210" t="s">
        <v>6024</v>
      </c>
    </row>
    <row r="3211" spans="1:2" x14ac:dyDescent="0.25">
      <c r="A3211" t="s">
        <v>1371</v>
      </c>
      <c r="B3211" t="s">
        <v>6025</v>
      </c>
    </row>
    <row r="3212" spans="1:2" x14ac:dyDescent="0.25">
      <c r="A3212" t="s">
        <v>6026</v>
      </c>
      <c r="B3212" t="s">
        <v>6027</v>
      </c>
    </row>
    <row r="3213" spans="1:2" x14ac:dyDescent="0.25">
      <c r="A3213" t="s">
        <v>6028</v>
      </c>
      <c r="B3213" t="s">
        <v>6029</v>
      </c>
    </row>
    <row r="3214" spans="1:2" x14ac:dyDescent="0.25">
      <c r="A3214" t="s">
        <v>6030</v>
      </c>
      <c r="B3214" t="s">
        <v>6031</v>
      </c>
    </row>
    <row r="3215" spans="1:2" x14ac:dyDescent="0.25">
      <c r="A3215" t="s">
        <v>6032</v>
      </c>
      <c r="B3215" t="s">
        <v>6033</v>
      </c>
    </row>
    <row r="3216" spans="1:2" x14ac:dyDescent="0.25">
      <c r="A3216" t="s">
        <v>6034</v>
      </c>
      <c r="B3216" t="s">
        <v>6035</v>
      </c>
    </row>
    <row r="3217" spans="1:2" x14ac:dyDescent="0.25">
      <c r="A3217" t="s">
        <v>6036</v>
      </c>
      <c r="B3217" t="s">
        <v>6037</v>
      </c>
    </row>
    <row r="3218" spans="1:2" x14ac:dyDescent="0.25">
      <c r="A3218" t="s">
        <v>6038</v>
      </c>
      <c r="B3218" t="s">
        <v>6039</v>
      </c>
    </row>
    <row r="3219" spans="1:2" x14ac:dyDescent="0.25">
      <c r="A3219" t="s">
        <v>6040</v>
      </c>
      <c r="B3219" t="s">
        <v>6041</v>
      </c>
    </row>
    <row r="3220" spans="1:2" x14ac:dyDescent="0.25">
      <c r="A3220" t="s">
        <v>6042</v>
      </c>
      <c r="B3220" t="s">
        <v>6043</v>
      </c>
    </row>
    <row r="3221" spans="1:2" x14ac:dyDescent="0.25">
      <c r="A3221" t="s">
        <v>6044</v>
      </c>
      <c r="B3221" t="s">
        <v>6045</v>
      </c>
    </row>
    <row r="3222" spans="1:2" x14ac:dyDescent="0.25">
      <c r="A3222" t="s">
        <v>6046</v>
      </c>
      <c r="B3222" t="s">
        <v>6047</v>
      </c>
    </row>
    <row r="3223" spans="1:2" x14ac:dyDescent="0.25">
      <c r="A3223" t="s">
        <v>6048</v>
      </c>
      <c r="B3223" t="s">
        <v>6049</v>
      </c>
    </row>
    <row r="3224" spans="1:2" x14ac:dyDescent="0.25">
      <c r="A3224" t="s">
        <v>3227</v>
      </c>
      <c r="B3224" t="s">
        <v>6050</v>
      </c>
    </row>
    <row r="3225" spans="1:2" x14ac:dyDescent="0.25">
      <c r="A3225" t="s">
        <v>6051</v>
      </c>
      <c r="B3225" t="s">
        <v>6052</v>
      </c>
    </row>
    <row r="3226" spans="1:2" x14ac:dyDescent="0.25">
      <c r="A3226" t="s">
        <v>6053</v>
      </c>
      <c r="B3226" t="s">
        <v>6054</v>
      </c>
    </row>
    <row r="3227" spans="1:2" x14ac:dyDescent="0.25">
      <c r="A3227" t="s">
        <v>6055</v>
      </c>
      <c r="B3227" t="s">
        <v>6056</v>
      </c>
    </row>
    <row r="3228" spans="1:2" x14ac:dyDescent="0.25">
      <c r="A3228" t="s">
        <v>6057</v>
      </c>
      <c r="B3228" t="s">
        <v>6058</v>
      </c>
    </row>
    <row r="3229" spans="1:2" x14ac:dyDescent="0.25">
      <c r="A3229" t="s">
        <v>6059</v>
      </c>
      <c r="B3229" t="s">
        <v>6060</v>
      </c>
    </row>
    <row r="3230" spans="1:2" x14ac:dyDescent="0.25">
      <c r="A3230" t="s">
        <v>6061</v>
      </c>
      <c r="B3230" t="s">
        <v>6062</v>
      </c>
    </row>
    <row r="3231" spans="1:2" x14ac:dyDescent="0.25">
      <c r="A3231" t="s">
        <v>6063</v>
      </c>
      <c r="B3231" t="s">
        <v>6064</v>
      </c>
    </row>
    <row r="3232" spans="1:2" x14ac:dyDescent="0.25">
      <c r="A3232" t="s">
        <v>6065</v>
      </c>
      <c r="B3232" t="s">
        <v>6066</v>
      </c>
    </row>
    <row r="3233" spans="1:2" x14ac:dyDescent="0.25">
      <c r="A3233" t="s">
        <v>6067</v>
      </c>
      <c r="B3233" t="s">
        <v>6068</v>
      </c>
    </row>
    <row r="3234" spans="1:2" x14ac:dyDescent="0.25">
      <c r="A3234" t="s">
        <v>6069</v>
      </c>
      <c r="B3234" t="s">
        <v>6070</v>
      </c>
    </row>
    <row r="3235" spans="1:2" x14ac:dyDescent="0.25">
      <c r="A3235" t="s">
        <v>6071</v>
      </c>
      <c r="B3235" t="s">
        <v>6072</v>
      </c>
    </row>
    <row r="3236" spans="1:2" x14ac:dyDescent="0.25">
      <c r="A3236" t="s">
        <v>6073</v>
      </c>
      <c r="B3236" t="s">
        <v>6074</v>
      </c>
    </row>
    <row r="3237" spans="1:2" x14ac:dyDescent="0.25">
      <c r="A3237" t="s">
        <v>6075</v>
      </c>
      <c r="B3237" t="s">
        <v>6076</v>
      </c>
    </row>
    <row r="3238" spans="1:2" x14ac:dyDescent="0.25">
      <c r="A3238" t="s">
        <v>6077</v>
      </c>
      <c r="B3238" t="s">
        <v>6078</v>
      </c>
    </row>
    <row r="3239" spans="1:2" x14ac:dyDescent="0.25">
      <c r="A3239" t="s">
        <v>6079</v>
      </c>
      <c r="B3239" t="s">
        <v>6080</v>
      </c>
    </row>
    <row r="3240" spans="1:2" x14ac:dyDescent="0.25">
      <c r="A3240" t="s">
        <v>6081</v>
      </c>
      <c r="B3240" t="s">
        <v>6082</v>
      </c>
    </row>
    <row r="3241" spans="1:2" x14ac:dyDescent="0.25">
      <c r="A3241" t="s">
        <v>6083</v>
      </c>
      <c r="B3241" t="s">
        <v>6084</v>
      </c>
    </row>
    <row r="3242" spans="1:2" x14ac:dyDescent="0.25">
      <c r="A3242" t="s">
        <v>6085</v>
      </c>
      <c r="B3242" t="s">
        <v>6086</v>
      </c>
    </row>
    <row r="3243" spans="1:2" x14ac:dyDescent="0.25">
      <c r="A3243" t="s">
        <v>6087</v>
      </c>
      <c r="B3243" t="s">
        <v>6088</v>
      </c>
    </row>
    <row r="3244" spans="1:2" x14ac:dyDescent="0.25">
      <c r="A3244" t="s">
        <v>6089</v>
      </c>
      <c r="B3244" t="s">
        <v>6090</v>
      </c>
    </row>
    <row r="3245" spans="1:2" x14ac:dyDescent="0.25">
      <c r="A3245" t="s">
        <v>6091</v>
      </c>
      <c r="B3245" t="s">
        <v>6092</v>
      </c>
    </row>
    <row r="3246" spans="1:2" x14ac:dyDescent="0.25">
      <c r="A3246" t="s">
        <v>6093</v>
      </c>
      <c r="B3246" t="s">
        <v>6094</v>
      </c>
    </row>
    <row r="3247" spans="1:2" x14ac:dyDescent="0.25">
      <c r="A3247" t="s">
        <v>6095</v>
      </c>
      <c r="B3247" t="s">
        <v>6096</v>
      </c>
    </row>
    <row r="3248" spans="1:2" x14ac:dyDescent="0.25">
      <c r="A3248" t="s">
        <v>1420</v>
      </c>
      <c r="B3248" t="s">
        <v>6097</v>
      </c>
    </row>
    <row r="3249" spans="1:2" x14ac:dyDescent="0.25">
      <c r="A3249" t="s">
        <v>6098</v>
      </c>
      <c r="B3249" t="s">
        <v>6099</v>
      </c>
    </row>
    <row r="3250" spans="1:2" x14ac:dyDescent="0.25">
      <c r="A3250" t="s">
        <v>6100</v>
      </c>
      <c r="B3250" t="s">
        <v>6101</v>
      </c>
    </row>
    <row r="3251" spans="1:2" x14ac:dyDescent="0.25">
      <c r="A3251" t="s">
        <v>6102</v>
      </c>
      <c r="B3251" t="s">
        <v>6103</v>
      </c>
    </row>
    <row r="3252" spans="1:2" x14ac:dyDescent="0.25">
      <c r="A3252" t="s">
        <v>6104</v>
      </c>
      <c r="B3252" t="s">
        <v>6105</v>
      </c>
    </row>
    <row r="3253" spans="1:2" x14ac:dyDescent="0.25">
      <c r="A3253" t="s">
        <v>6106</v>
      </c>
      <c r="B3253" t="s">
        <v>6107</v>
      </c>
    </row>
    <row r="3254" spans="1:2" x14ac:dyDescent="0.25">
      <c r="A3254" t="s">
        <v>6108</v>
      </c>
      <c r="B3254" t="s">
        <v>6109</v>
      </c>
    </row>
    <row r="3255" spans="1:2" x14ac:dyDescent="0.25">
      <c r="A3255" t="s">
        <v>6110</v>
      </c>
      <c r="B3255" t="s">
        <v>6111</v>
      </c>
    </row>
    <row r="3256" spans="1:2" x14ac:dyDescent="0.25">
      <c r="A3256" t="s">
        <v>6112</v>
      </c>
      <c r="B3256" t="s">
        <v>6113</v>
      </c>
    </row>
    <row r="3257" spans="1:2" x14ac:dyDescent="0.25">
      <c r="A3257" t="s">
        <v>6114</v>
      </c>
      <c r="B3257" t="s">
        <v>6115</v>
      </c>
    </row>
    <row r="3258" spans="1:2" x14ac:dyDescent="0.25">
      <c r="A3258" t="s">
        <v>6116</v>
      </c>
      <c r="B3258" t="s">
        <v>6117</v>
      </c>
    </row>
    <row r="3259" spans="1:2" x14ac:dyDescent="0.25">
      <c r="A3259" t="s">
        <v>6118</v>
      </c>
      <c r="B3259" t="s">
        <v>6119</v>
      </c>
    </row>
    <row r="3260" spans="1:2" x14ac:dyDescent="0.25">
      <c r="A3260" t="s">
        <v>6120</v>
      </c>
      <c r="B3260" t="s">
        <v>6121</v>
      </c>
    </row>
    <row r="3261" spans="1:2" x14ac:dyDescent="0.25">
      <c r="A3261" t="s">
        <v>6122</v>
      </c>
      <c r="B3261" t="s">
        <v>6123</v>
      </c>
    </row>
    <row r="3262" spans="1:2" x14ac:dyDescent="0.25">
      <c r="A3262" t="s">
        <v>6124</v>
      </c>
      <c r="B3262" t="s">
        <v>6125</v>
      </c>
    </row>
    <row r="3263" spans="1:2" x14ac:dyDescent="0.25">
      <c r="A3263" t="s">
        <v>6126</v>
      </c>
      <c r="B3263" t="s">
        <v>6127</v>
      </c>
    </row>
    <row r="3264" spans="1:2" x14ac:dyDescent="0.25">
      <c r="A3264" t="s">
        <v>6128</v>
      </c>
      <c r="B3264" t="s">
        <v>6129</v>
      </c>
    </row>
    <row r="3265" spans="1:2" x14ac:dyDescent="0.25">
      <c r="A3265" t="s">
        <v>6130</v>
      </c>
      <c r="B3265" t="s">
        <v>6131</v>
      </c>
    </row>
    <row r="3266" spans="1:2" x14ac:dyDescent="0.25">
      <c r="A3266" t="s">
        <v>6132</v>
      </c>
      <c r="B3266" t="s">
        <v>6133</v>
      </c>
    </row>
    <row r="3267" spans="1:2" x14ac:dyDescent="0.25">
      <c r="A3267" t="s">
        <v>3527</v>
      </c>
      <c r="B3267" t="s">
        <v>6134</v>
      </c>
    </row>
    <row r="3268" spans="1:2" x14ac:dyDescent="0.25">
      <c r="A3268" t="s">
        <v>6135</v>
      </c>
      <c r="B3268" t="s">
        <v>6136</v>
      </c>
    </row>
    <row r="3269" spans="1:2" x14ac:dyDescent="0.25">
      <c r="A3269" t="s">
        <v>6137</v>
      </c>
      <c r="B3269" t="s">
        <v>6138</v>
      </c>
    </row>
    <row r="3270" spans="1:2" x14ac:dyDescent="0.25">
      <c r="A3270" t="s">
        <v>2851</v>
      </c>
      <c r="B3270" t="s">
        <v>6139</v>
      </c>
    </row>
    <row r="3271" spans="1:2" x14ac:dyDescent="0.25">
      <c r="A3271" t="s">
        <v>6140</v>
      </c>
      <c r="B3271" t="s">
        <v>6141</v>
      </c>
    </row>
    <row r="3272" spans="1:2" x14ac:dyDescent="0.25">
      <c r="A3272" t="s">
        <v>6142</v>
      </c>
      <c r="B3272" t="s">
        <v>6143</v>
      </c>
    </row>
    <row r="3273" spans="1:2" x14ac:dyDescent="0.25">
      <c r="A3273" t="s">
        <v>6144</v>
      </c>
      <c r="B3273" t="s">
        <v>6145</v>
      </c>
    </row>
    <row r="3274" spans="1:2" x14ac:dyDescent="0.25">
      <c r="A3274" t="s">
        <v>6146</v>
      </c>
      <c r="B3274" t="s">
        <v>6147</v>
      </c>
    </row>
    <row r="3275" spans="1:2" x14ac:dyDescent="0.25">
      <c r="A3275" t="s">
        <v>6148</v>
      </c>
      <c r="B3275" t="s">
        <v>6149</v>
      </c>
    </row>
    <row r="3276" spans="1:2" x14ac:dyDescent="0.25">
      <c r="A3276" t="s">
        <v>6150</v>
      </c>
      <c r="B3276" t="s">
        <v>6151</v>
      </c>
    </row>
    <row r="3277" spans="1:2" x14ac:dyDescent="0.25">
      <c r="A3277" t="s">
        <v>6152</v>
      </c>
      <c r="B3277" t="s">
        <v>6153</v>
      </c>
    </row>
    <row r="3278" spans="1:2" x14ac:dyDescent="0.25">
      <c r="A3278" t="s">
        <v>6154</v>
      </c>
      <c r="B3278" t="s">
        <v>6155</v>
      </c>
    </row>
    <row r="3279" spans="1:2" x14ac:dyDescent="0.25">
      <c r="A3279" t="s">
        <v>6156</v>
      </c>
      <c r="B3279" t="s">
        <v>6157</v>
      </c>
    </row>
    <row r="3280" spans="1:2" x14ac:dyDescent="0.25">
      <c r="A3280" t="s">
        <v>6158</v>
      </c>
      <c r="B3280" t="s">
        <v>6159</v>
      </c>
    </row>
    <row r="3281" spans="1:2" x14ac:dyDescent="0.25">
      <c r="A3281" t="s">
        <v>6160</v>
      </c>
      <c r="B3281" t="s">
        <v>6161</v>
      </c>
    </row>
    <row r="3282" spans="1:2" x14ac:dyDescent="0.25">
      <c r="A3282" t="s">
        <v>6162</v>
      </c>
      <c r="B3282" t="s">
        <v>6163</v>
      </c>
    </row>
    <row r="3283" spans="1:2" x14ac:dyDescent="0.25">
      <c r="A3283" t="s">
        <v>6164</v>
      </c>
      <c r="B3283" t="s">
        <v>6165</v>
      </c>
    </row>
    <row r="3284" spans="1:2" x14ac:dyDescent="0.25">
      <c r="A3284" t="s">
        <v>6166</v>
      </c>
      <c r="B3284" t="s">
        <v>6167</v>
      </c>
    </row>
    <row r="3285" spans="1:2" x14ac:dyDescent="0.25">
      <c r="A3285" t="s">
        <v>6168</v>
      </c>
      <c r="B3285" t="s">
        <v>6169</v>
      </c>
    </row>
    <row r="3286" spans="1:2" x14ac:dyDescent="0.25">
      <c r="A3286" t="s">
        <v>6170</v>
      </c>
      <c r="B3286" t="s">
        <v>6171</v>
      </c>
    </row>
    <row r="3287" spans="1:2" x14ac:dyDescent="0.25">
      <c r="A3287" t="s">
        <v>6172</v>
      </c>
      <c r="B3287" t="s">
        <v>6173</v>
      </c>
    </row>
    <row r="3288" spans="1:2" x14ac:dyDescent="0.25">
      <c r="A3288" t="s">
        <v>6174</v>
      </c>
      <c r="B3288" t="s">
        <v>6175</v>
      </c>
    </row>
    <row r="3289" spans="1:2" x14ac:dyDescent="0.25">
      <c r="A3289" t="s">
        <v>6176</v>
      </c>
      <c r="B3289" t="s">
        <v>6177</v>
      </c>
    </row>
    <row r="3290" spans="1:2" x14ac:dyDescent="0.25">
      <c r="A3290" t="s">
        <v>6178</v>
      </c>
      <c r="B3290" t="s">
        <v>6179</v>
      </c>
    </row>
    <row r="3291" spans="1:2" x14ac:dyDescent="0.25">
      <c r="A3291" t="s">
        <v>46</v>
      </c>
      <c r="B3291" t="s">
        <v>6180</v>
      </c>
    </row>
    <row r="3292" spans="1:2" x14ac:dyDescent="0.25">
      <c r="A3292" t="s">
        <v>6181</v>
      </c>
      <c r="B3292" t="s">
        <v>6182</v>
      </c>
    </row>
    <row r="3293" spans="1:2" x14ac:dyDescent="0.25">
      <c r="A3293" t="s">
        <v>6183</v>
      </c>
      <c r="B3293" t="s">
        <v>6184</v>
      </c>
    </row>
    <row r="3294" spans="1:2" x14ac:dyDescent="0.25">
      <c r="A3294" t="s">
        <v>6185</v>
      </c>
      <c r="B3294" t="s">
        <v>6186</v>
      </c>
    </row>
    <row r="3295" spans="1:2" x14ac:dyDescent="0.25">
      <c r="A3295" t="s">
        <v>6187</v>
      </c>
      <c r="B3295" t="s">
        <v>6188</v>
      </c>
    </row>
    <row r="3296" spans="1:2" x14ac:dyDescent="0.25">
      <c r="A3296" t="s">
        <v>6189</v>
      </c>
      <c r="B3296" t="s">
        <v>6190</v>
      </c>
    </row>
    <row r="3297" spans="1:2" x14ac:dyDescent="0.25">
      <c r="A3297" t="s">
        <v>6191</v>
      </c>
      <c r="B3297" t="s">
        <v>6192</v>
      </c>
    </row>
    <row r="3298" spans="1:2" x14ac:dyDescent="0.25">
      <c r="A3298" t="s">
        <v>6193</v>
      </c>
      <c r="B3298" t="s">
        <v>6194</v>
      </c>
    </row>
    <row r="3299" spans="1:2" x14ac:dyDescent="0.25">
      <c r="A3299" t="s">
        <v>6195</v>
      </c>
      <c r="B3299" t="s">
        <v>6196</v>
      </c>
    </row>
    <row r="3300" spans="1:2" x14ac:dyDescent="0.25">
      <c r="A3300" t="s">
        <v>6197</v>
      </c>
      <c r="B3300" t="s">
        <v>6198</v>
      </c>
    </row>
    <row r="3301" spans="1:2" x14ac:dyDescent="0.25">
      <c r="A3301" t="s">
        <v>6199</v>
      </c>
      <c r="B3301" t="s">
        <v>6200</v>
      </c>
    </row>
    <row r="3302" spans="1:2" x14ac:dyDescent="0.25">
      <c r="A3302" t="s">
        <v>6201</v>
      </c>
      <c r="B3302" t="s">
        <v>6202</v>
      </c>
    </row>
    <row r="3303" spans="1:2" x14ac:dyDescent="0.25">
      <c r="A3303" t="s">
        <v>6203</v>
      </c>
      <c r="B3303" t="s">
        <v>6204</v>
      </c>
    </row>
    <row r="3304" spans="1:2" x14ac:dyDescent="0.25">
      <c r="A3304" t="s">
        <v>6205</v>
      </c>
      <c r="B3304" t="s">
        <v>6206</v>
      </c>
    </row>
    <row r="3305" spans="1:2" x14ac:dyDescent="0.25">
      <c r="A3305" t="s">
        <v>6207</v>
      </c>
      <c r="B3305" t="s">
        <v>6208</v>
      </c>
    </row>
    <row r="3306" spans="1:2" x14ac:dyDescent="0.25">
      <c r="A3306" t="s">
        <v>6209</v>
      </c>
      <c r="B3306" t="s">
        <v>6210</v>
      </c>
    </row>
    <row r="3307" spans="1:2" x14ac:dyDescent="0.25">
      <c r="A3307" t="s">
        <v>6211</v>
      </c>
      <c r="B3307" t="s">
        <v>6212</v>
      </c>
    </row>
    <row r="3308" spans="1:2" x14ac:dyDescent="0.25">
      <c r="A3308" t="s">
        <v>6213</v>
      </c>
      <c r="B3308" t="s">
        <v>6214</v>
      </c>
    </row>
    <row r="3309" spans="1:2" x14ac:dyDescent="0.25">
      <c r="A3309" t="s">
        <v>6215</v>
      </c>
      <c r="B3309" t="s">
        <v>6216</v>
      </c>
    </row>
    <row r="3310" spans="1:2" x14ac:dyDescent="0.25">
      <c r="A3310" t="s">
        <v>6217</v>
      </c>
      <c r="B3310" t="s">
        <v>6218</v>
      </c>
    </row>
    <row r="3311" spans="1:2" x14ac:dyDescent="0.25">
      <c r="A3311" t="s">
        <v>6219</v>
      </c>
      <c r="B3311" t="s">
        <v>6220</v>
      </c>
    </row>
    <row r="3312" spans="1:2" x14ac:dyDescent="0.25">
      <c r="A3312" t="s">
        <v>6221</v>
      </c>
      <c r="B3312" t="s">
        <v>6222</v>
      </c>
    </row>
    <row r="3313" spans="1:2" x14ac:dyDescent="0.25">
      <c r="A3313" t="s">
        <v>2130</v>
      </c>
      <c r="B3313" t="s">
        <v>6223</v>
      </c>
    </row>
    <row r="3314" spans="1:2" x14ac:dyDescent="0.25">
      <c r="A3314" t="s">
        <v>6224</v>
      </c>
      <c r="B3314" t="s">
        <v>6225</v>
      </c>
    </row>
    <row r="3315" spans="1:2" x14ac:dyDescent="0.25">
      <c r="A3315" t="s">
        <v>6226</v>
      </c>
      <c r="B3315" t="s">
        <v>6227</v>
      </c>
    </row>
    <row r="3316" spans="1:2" x14ac:dyDescent="0.25">
      <c r="A3316" t="s">
        <v>6228</v>
      </c>
      <c r="B3316" t="s">
        <v>6229</v>
      </c>
    </row>
    <row r="3317" spans="1:2" x14ac:dyDescent="0.25">
      <c r="A3317" t="s">
        <v>6230</v>
      </c>
      <c r="B3317" t="s">
        <v>6231</v>
      </c>
    </row>
    <row r="3318" spans="1:2" x14ac:dyDescent="0.25">
      <c r="A3318" t="s">
        <v>6232</v>
      </c>
      <c r="B3318" t="s">
        <v>6233</v>
      </c>
    </row>
    <row r="3319" spans="1:2" x14ac:dyDescent="0.25">
      <c r="A3319" t="s">
        <v>6234</v>
      </c>
      <c r="B3319" t="s">
        <v>6235</v>
      </c>
    </row>
    <row r="3320" spans="1:2" x14ac:dyDescent="0.25">
      <c r="A3320" t="s">
        <v>6236</v>
      </c>
      <c r="B3320" t="s">
        <v>6237</v>
      </c>
    </row>
    <row r="3321" spans="1:2" x14ac:dyDescent="0.25">
      <c r="A3321" t="s">
        <v>6238</v>
      </c>
      <c r="B3321" t="s">
        <v>6239</v>
      </c>
    </row>
    <row r="3322" spans="1:2" x14ac:dyDescent="0.25">
      <c r="A3322" t="s">
        <v>6240</v>
      </c>
      <c r="B3322" t="s">
        <v>6241</v>
      </c>
    </row>
    <row r="3323" spans="1:2" x14ac:dyDescent="0.25">
      <c r="A3323" t="s">
        <v>6242</v>
      </c>
      <c r="B3323" t="s">
        <v>6243</v>
      </c>
    </row>
    <row r="3324" spans="1:2" x14ac:dyDescent="0.25">
      <c r="A3324" t="s">
        <v>6244</v>
      </c>
      <c r="B3324" t="s">
        <v>6245</v>
      </c>
    </row>
    <row r="3325" spans="1:2" x14ac:dyDescent="0.25">
      <c r="A3325" t="s">
        <v>6246</v>
      </c>
      <c r="B3325" t="s">
        <v>6247</v>
      </c>
    </row>
    <row r="3326" spans="1:2" x14ac:dyDescent="0.25">
      <c r="A3326" t="s">
        <v>2909</v>
      </c>
      <c r="B3326" t="s">
        <v>6248</v>
      </c>
    </row>
    <row r="3327" spans="1:2" x14ac:dyDescent="0.25">
      <c r="A3327" t="s">
        <v>6249</v>
      </c>
      <c r="B3327" t="s">
        <v>6250</v>
      </c>
    </row>
    <row r="3328" spans="1:2" x14ac:dyDescent="0.25">
      <c r="A3328" t="s">
        <v>6251</v>
      </c>
      <c r="B3328" t="s">
        <v>6252</v>
      </c>
    </row>
    <row r="3329" spans="1:2" x14ac:dyDescent="0.25">
      <c r="A3329" t="s">
        <v>6253</v>
      </c>
      <c r="B3329" t="s">
        <v>6254</v>
      </c>
    </row>
    <row r="3330" spans="1:2" x14ac:dyDescent="0.25">
      <c r="A3330" t="s">
        <v>6255</v>
      </c>
      <c r="B3330" t="s">
        <v>6256</v>
      </c>
    </row>
    <row r="3331" spans="1:2" x14ac:dyDescent="0.25">
      <c r="A3331" t="s">
        <v>6257</v>
      </c>
      <c r="B3331" t="s">
        <v>6258</v>
      </c>
    </row>
    <row r="3332" spans="1:2" x14ac:dyDescent="0.25">
      <c r="A3332" t="s">
        <v>6259</v>
      </c>
      <c r="B3332" t="s">
        <v>6260</v>
      </c>
    </row>
    <row r="3333" spans="1:2" x14ac:dyDescent="0.25">
      <c r="A3333" t="s">
        <v>6261</v>
      </c>
      <c r="B3333" t="s">
        <v>6262</v>
      </c>
    </row>
    <row r="3334" spans="1:2" x14ac:dyDescent="0.25">
      <c r="A3334" t="s">
        <v>6263</v>
      </c>
      <c r="B3334" t="s">
        <v>6264</v>
      </c>
    </row>
    <row r="3335" spans="1:2" x14ac:dyDescent="0.25">
      <c r="A3335" t="s">
        <v>6265</v>
      </c>
      <c r="B3335" t="s">
        <v>6266</v>
      </c>
    </row>
    <row r="3336" spans="1:2" x14ac:dyDescent="0.25">
      <c r="A3336" t="s">
        <v>6267</v>
      </c>
      <c r="B3336" t="s">
        <v>6268</v>
      </c>
    </row>
    <row r="3337" spans="1:2" x14ac:dyDescent="0.25">
      <c r="A3337" t="s">
        <v>6269</v>
      </c>
      <c r="B3337" t="s">
        <v>6270</v>
      </c>
    </row>
    <row r="3338" spans="1:2" x14ac:dyDescent="0.25">
      <c r="A3338" t="s">
        <v>6271</v>
      </c>
      <c r="B3338" t="s">
        <v>6272</v>
      </c>
    </row>
    <row r="3339" spans="1:2" x14ac:dyDescent="0.25">
      <c r="A3339" t="s">
        <v>6273</v>
      </c>
      <c r="B3339" t="s">
        <v>6274</v>
      </c>
    </row>
    <row r="3340" spans="1:2" x14ac:dyDescent="0.25">
      <c r="A3340" t="s">
        <v>6275</v>
      </c>
      <c r="B3340" t="s">
        <v>6276</v>
      </c>
    </row>
    <row r="3341" spans="1:2" x14ac:dyDescent="0.25">
      <c r="A3341" t="s">
        <v>6277</v>
      </c>
      <c r="B3341" t="s">
        <v>6278</v>
      </c>
    </row>
    <row r="3342" spans="1:2" x14ac:dyDescent="0.25">
      <c r="A3342" t="s">
        <v>6279</v>
      </c>
      <c r="B3342" t="s">
        <v>6280</v>
      </c>
    </row>
    <row r="3343" spans="1:2" x14ac:dyDescent="0.25">
      <c r="A3343" t="s">
        <v>6281</v>
      </c>
      <c r="B3343" t="s">
        <v>6282</v>
      </c>
    </row>
    <row r="3344" spans="1:2" x14ac:dyDescent="0.25">
      <c r="A3344" t="s">
        <v>6283</v>
      </c>
      <c r="B3344" t="s">
        <v>6284</v>
      </c>
    </row>
    <row r="3345" spans="1:2" x14ac:dyDescent="0.25">
      <c r="A3345" t="s">
        <v>6285</v>
      </c>
      <c r="B3345" t="s">
        <v>6286</v>
      </c>
    </row>
    <row r="3346" spans="1:2" x14ac:dyDescent="0.25">
      <c r="A3346" t="s">
        <v>267</v>
      </c>
      <c r="B3346" t="s">
        <v>6287</v>
      </c>
    </row>
    <row r="3347" spans="1:2" x14ac:dyDescent="0.25">
      <c r="A3347" t="s">
        <v>6288</v>
      </c>
      <c r="B3347" t="s">
        <v>6289</v>
      </c>
    </row>
    <row r="3348" spans="1:2" x14ac:dyDescent="0.25">
      <c r="A3348" t="s">
        <v>6290</v>
      </c>
      <c r="B3348" t="s">
        <v>6291</v>
      </c>
    </row>
    <row r="3349" spans="1:2" x14ac:dyDescent="0.25">
      <c r="A3349" t="s">
        <v>6292</v>
      </c>
      <c r="B3349" t="s">
        <v>6293</v>
      </c>
    </row>
    <row r="3350" spans="1:2" x14ac:dyDescent="0.25">
      <c r="A3350" t="s">
        <v>6294</v>
      </c>
      <c r="B3350" t="s">
        <v>6295</v>
      </c>
    </row>
    <row r="3351" spans="1:2" x14ac:dyDescent="0.25">
      <c r="A3351" t="s">
        <v>6296</v>
      </c>
      <c r="B3351" t="s">
        <v>6297</v>
      </c>
    </row>
    <row r="3352" spans="1:2" x14ac:dyDescent="0.25">
      <c r="A3352" t="s">
        <v>6298</v>
      </c>
      <c r="B3352" t="s">
        <v>6299</v>
      </c>
    </row>
    <row r="3353" spans="1:2" x14ac:dyDescent="0.25">
      <c r="A3353" t="s">
        <v>6300</v>
      </c>
      <c r="B3353" t="s">
        <v>6301</v>
      </c>
    </row>
    <row r="3354" spans="1:2" x14ac:dyDescent="0.25">
      <c r="A3354" t="s">
        <v>6302</v>
      </c>
      <c r="B3354" t="s">
        <v>6303</v>
      </c>
    </row>
    <row r="3355" spans="1:2" x14ac:dyDescent="0.25">
      <c r="A3355" t="s">
        <v>6304</v>
      </c>
      <c r="B3355" t="s">
        <v>6305</v>
      </c>
    </row>
    <row r="3356" spans="1:2" x14ac:dyDescent="0.25">
      <c r="A3356" t="s">
        <v>6306</v>
      </c>
      <c r="B3356" t="s">
        <v>6307</v>
      </c>
    </row>
    <row r="3357" spans="1:2" x14ac:dyDescent="0.25">
      <c r="A3357" t="s">
        <v>6308</v>
      </c>
      <c r="B3357" t="s">
        <v>6309</v>
      </c>
    </row>
    <row r="3358" spans="1:2" x14ac:dyDescent="0.25">
      <c r="A3358" t="s">
        <v>6310</v>
      </c>
      <c r="B3358" t="s">
        <v>6311</v>
      </c>
    </row>
    <row r="3359" spans="1:2" x14ac:dyDescent="0.25">
      <c r="A3359" t="s">
        <v>6312</v>
      </c>
      <c r="B3359" t="s">
        <v>6313</v>
      </c>
    </row>
    <row r="3360" spans="1:2" x14ac:dyDescent="0.25">
      <c r="A3360" t="s">
        <v>6314</v>
      </c>
      <c r="B3360" t="s">
        <v>6315</v>
      </c>
    </row>
    <row r="3361" spans="1:2" x14ac:dyDescent="0.25">
      <c r="A3361" t="s">
        <v>6316</v>
      </c>
      <c r="B3361" t="s">
        <v>6317</v>
      </c>
    </row>
    <row r="3362" spans="1:2" x14ac:dyDescent="0.25">
      <c r="A3362" t="s">
        <v>6318</v>
      </c>
      <c r="B3362" t="s">
        <v>6319</v>
      </c>
    </row>
    <row r="3363" spans="1:2" x14ac:dyDescent="0.25">
      <c r="A3363" t="s">
        <v>6320</v>
      </c>
      <c r="B3363" t="s">
        <v>6321</v>
      </c>
    </row>
    <row r="3364" spans="1:2" x14ac:dyDescent="0.25">
      <c r="A3364" t="s">
        <v>6322</v>
      </c>
      <c r="B3364" t="s">
        <v>6323</v>
      </c>
    </row>
    <row r="3365" spans="1:2" x14ac:dyDescent="0.25">
      <c r="A3365" t="s">
        <v>6324</v>
      </c>
      <c r="B3365" t="s">
        <v>6325</v>
      </c>
    </row>
    <row r="3366" spans="1:2" x14ac:dyDescent="0.25">
      <c r="A3366" t="s">
        <v>6326</v>
      </c>
      <c r="B3366" t="s">
        <v>6327</v>
      </c>
    </row>
    <row r="3367" spans="1:2" x14ac:dyDescent="0.25">
      <c r="A3367" t="s">
        <v>6328</v>
      </c>
      <c r="B3367" t="s">
        <v>6329</v>
      </c>
    </row>
    <row r="3368" spans="1:2" x14ac:dyDescent="0.25">
      <c r="A3368" t="s">
        <v>6330</v>
      </c>
      <c r="B3368" t="s">
        <v>6331</v>
      </c>
    </row>
    <row r="3369" spans="1:2" x14ac:dyDescent="0.25">
      <c r="A3369" t="s">
        <v>6332</v>
      </c>
      <c r="B3369" t="s">
        <v>6333</v>
      </c>
    </row>
    <row r="3370" spans="1:2" x14ac:dyDescent="0.25">
      <c r="A3370" t="s">
        <v>6334</v>
      </c>
      <c r="B3370" t="s">
        <v>6335</v>
      </c>
    </row>
    <row r="3371" spans="1:2" x14ac:dyDescent="0.25">
      <c r="A3371" t="s">
        <v>6336</v>
      </c>
      <c r="B3371" t="s">
        <v>6337</v>
      </c>
    </row>
    <row r="3372" spans="1:2" x14ac:dyDescent="0.25">
      <c r="A3372" t="s">
        <v>6338</v>
      </c>
      <c r="B3372" t="s">
        <v>6339</v>
      </c>
    </row>
    <row r="3373" spans="1:2" x14ac:dyDescent="0.25">
      <c r="A3373" t="s">
        <v>6340</v>
      </c>
      <c r="B3373" t="s">
        <v>6341</v>
      </c>
    </row>
    <row r="3374" spans="1:2" x14ac:dyDescent="0.25">
      <c r="A3374" t="s">
        <v>6342</v>
      </c>
      <c r="B3374" t="s">
        <v>6343</v>
      </c>
    </row>
    <row r="3375" spans="1:2" x14ac:dyDescent="0.25">
      <c r="A3375" t="s">
        <v>6344</v>
      </c>
      <c r="B3375" t="s">
        <v>6345</v>
      </c>
    </row>
    <row r="3376" spans="1:2" x14ac:dyDescent="0.25">
      <c r="A3376" t="s">
        <v>6346</v>
      </c>
      <c r="B3376" t="s">
        <v>6347</v>
      </c>
    </row>
    <row r="3377" spans="1:2" x14ac:dyDescent="0.25">
      <c r="A3377" t="s">
        <v>6348</v>
      </c>
      <c r="B3377" t="s">
        <v>6349</v>
      </c>
    </row>
    <row r="3378" spans="1:2" x14ac:dyDescent="0.25">
      <c r="A3378" t="s">
        <v>6350</v>
      </c>
      <c r="B3378" t="s">
        <v>6351</v>
      </c>
    </row>
    <row r="3379" spans="1:2" x14ac:dyDescent="0.25">
      <c r="A3379" t="s">
        <v>6352</v>
      </c>
      <c r="B3379" t="s">
        <v>6353</v>
      </c>
    </row>
    <row r="3380" spans="1:2" x14ac:dyDescent="0.25">
      <c r="A3380" t="s">
        <v>6354</v>
      </c>
      <c r="B3380" t="s">
        <v>6355</v>
      </c>
    </row>
    <row r="3381" spans="1:2" x14ac:dyDescent="0.25">
      <c r="A3381" t="s">
        <v>6356</v>
      </c>
      <c r="B3381" t="s">
        <v>6357</v>
      </c>
    </row>
    <row r="3382" spans="1:2" x14ac:dyDescent="0.25">
      <c r="A3382" t="s">
        <v>6358</v>
      </c>
      <c r="B3382" t="s">
        <v>6359</v>
      </c>
    </row>
    <row r="3383" spans="1:2" x14ac:dyDescent="0.25">
      <c r="A3383" t="s">
        <v>6360</v>
      </c>
      <c r="B3383" t="s">
        <v>6361</v>
      </c>
    </row>
    <row r="3384" spans="1:2" x14ac:dyDescent="0.25">
      <c r="A3384" t="s">
        <v>6362</v>
      </c>
      <c r="B3384" t="s">
        <v>6363</v>
      </c>
    </row>
    <row r="3385" spans="1:2" x14ac:dyDescent="0.25">
      <c r="A3385" t="s">
        <v>6364</v>
      </c>
      <c r="B3385" t="s">
        <v>6365</v>
      </c>
    </row>
    <row r="3386" spans="1:2" x14ac:dyDescent="0.25">
      <c r="A3386" t="s">
        <v>6366</v>
      </c>
      <c r="B3386" t="s">
        <v>6367</v>
      </c>
    </row>
    <row r="3387" spans="1:2" x14ac:dyDescent="0.25">
      <c r="A3387" t="s">
        <v>6368</v>
      </c>
      <c r="B3387" t="s">
        <v>6369</v>
      </c>
    </row>
    <row r="3388" spans="1:2" x14ac:dyDescent="0.25">
      <c r="A3388" t="s">
        <v>1365</v>
      </c>
      <c r="B3388" t="s">
        <v>6370</v>
      </c>
    </row>
    <row r="3389" spans="1:2" x14ac:dyDescent="0.25">
      <c r="A3389" t="s">
        <v>6371</v>
      </c>
      <c r="B3389" t="s">
        <v>6372</v>
      </c>
    </row>
    <row r="3390" spans="1:2" x14ac:dyDescent="0.25">
      <c r="A3390" t="s">
        <v>6373</v>
      </c>
      <c r="B3390" t="s">
        <v>6374</v>
      </c>
    </row>
    <row r="3391" spans="1:2" x14ac:dyDescent="0.25">
      <c r="A3391" t="s">
        <v>6375</v>
      </c>
      <c r="B3391" t="s">
        <v>6376</v>
      </c>
    </row>
    <row r="3392" spans="1:2" x14ac:dyDescent="0.25">
      <c r="A3392" t="s">
        <v>6377</v>
      </c>
      <c r="B3392" t="s">
        <v>6378</v>
      </c>
    </row>
    <row r="3393" spans="1:2" x14ac:dyDescent="0.25">
      <c r="A3393" t="s">
        <v>6379</v>
      </c>
      <c r="B3393" t="s">
        <v>6380</v>
      </c>
    </row>
    <row r="3394" spans="1:2" x14ac:dyDescent="0.25">
      <c r="A3394" t="s">
        <v>6381</v>
      </c>
      <c r="B3394" t="s">
        <v>6382</v>
      </c>
    </row>
    <row r="3395" spans="1:2" x14ac:dyDescent="0.25">
      <c r="A3395" t="s">
        <v>6383</v>
      </c>
      <c r="B3395" t="s">
        <v>6384</v>
      </c>
    </row>
    <row r="3396" spans="1:2" x14ac:dyDescent="0.25">
      <c r="A3396" t="s">
        <v>6385</v>
      </c>
      <c r="B3396" t="s">
        <v>6386</v>
      </c>
    </row>
    <row r="3397" spans="1:2" x14ac:dyDescent="0.25">
      <c r="A3397" t="s">
        <v>6387</v>
      </c>
      <c r="B3397" t="s">
        <v>6388</v>
      </c>
    </row>
    <row r="3398" spans="1:2" x14ac:dyDescent="0.25">
      <c r="A3398" t="s">
        <v>6389</v>
      </c>
      <c r="B3398" t="s">
        <v>6390</v>
      </c>
    </row>
    <row r="3399" spans="1:2" x14ac:dyDescent="0.25">
      <c r="A3399" t="s">
        <v>6391</v>
      </c>
      <c r="B3399" t="s">
        <v>6392</v>
      </c>
    </row>
    <row r="3400" spans="1:2" x14ac:dyDescent="0.25">
      <c r="A3400" t="s">
        <v>6393</v>
      </c>
      <c r="B3400" t="s">
        <v>6394</v>
      </c>
    </row>
    <row r="3401" spans="1:2" x14ac:dyDescent="0.25">
      <c r="A3401" t="s">
        <v>6395</v>
      </c>
      <c r="B3401" t="s">
        <v>6396</v>
      </c>
    </row>
    <row r="3402" spans="1:2" x14ac:dyDescent="0.25">
      <c r="A3402" t="s">
        <v>6397</v>
      </c>
      <c r="B3402" t="s">
        <v>6398</v>
      </c>
    </row>
    <row r="3403" spans="1:2" x14ac:dyDescent="0.25">
      <c r="A3403" t="s">
        <v>6399</v>
      </c>
      <c r="B3403" t="s">
        <v>6400</v>
      </c>
    </row>
    <row r="3404" spans="1:2" x14ac:dyDescent="0.25">
      <c r="A3404" t="s">
        <v>6401</v>
      </c>
      <c r="B3404" t="s">
        <v>6402</v>
      </c>
    </row>
    <row r="3405" spans="1:2" x14ac:dyDescent="0.25">
      <c r="A3405" t="s">
        <v>6403</v>
      </c>
      <c r="B3405" t="s">
        <v>6404</v>
      </c>
    </row>
    <row r="3406" spans="1:2" x14ac:dyDescent="0.25">
      <c r="A3406" t="s">
        <v>6405</v>
      </c>
      <c r="B3406" t="s">
        <v>6406</v>
      </c>
    </row>
    <row r="3407" spans="1:2" x14ac:dyDescent="0.25">
      <c r="A3407" t="s">
        <v>6407</v>
      </c>
      <c r="B3407" t="s">
        <v>6408</v>
      </c>
    </row>
    <row r="3408" spans="1:2" x14ac:dyDescent="0.25">
      <c r="A3408" t="s">
        <v>6409</v>
      </c>
      <c r="B3408" t="s">
        <v>6410</v>
      </c>
    </row>
    <row r="3409" spans="1:2" x14ac:dyDescent="0.25">
      <c r="A3409" t="s">
        <v>6411</v>
      </c>
      <c r="B3409" t="s">
        <v>6412</v>
      </c>
    </row>
    <row r="3410" spans="1:2" x14ac:dyDescent="0.25">
      <c r="A3410" t="s">
        <v>6413</v>
      </c>
      <c r="B3410" t="s">
        <v>6414</v>
      </c>
    </row>
    <row r="3411" spans="1:2" x14ac:dyDescent="0.25">
      <c r="A3411" t="s">
        <v>6415</v>
      </c>
      <c r="B3411" t="s">
        <v>6416</v>
      </c>
    </row>
    <row r="3412" spans="1:2" x14ac:dyDescent="0.25">
      <c r="A3412" t="s">
        <v>6417</v>
      </c>
      <c r="B3412" t="s">
        <v>6418</v>
      </c>
    </row>
    <row r="3413" spans="1:2" x14ac:dyDescent="0.25">
      <c r="A3413" t="s">
        <v>6419</v>
      </c>
      <c r="B3413" t="s">
        <v>6420</v>
      </c>
    </row>
    <row r="3414" spans="1:2" x14ac:dyDescent="0.25">
      <c r="A3414" t="s">
        <v>6421</v>
      </c>
      <c r="B3414" t="s">
        <v>6422</v>
      </c>
    </row>
    <row r="3415" spans="1:2" x14ac:dyDescent="0.25">
      <c r="A3415" t="s">
        <v>6423</v>
      </c>
      <c r="B3415" t="s">
        <v>6424</v>
      </c>
    </row>
    <row r="3416" spans="1:2" x14ac:dyDescent="0.25">
      <c r="A3416" t="s">
        <v>6425</v>
      </c>
      <c r="B3416" t="s">
        <v>6426</v>
      </c>
    </row>
    <row r="3417" spans="1:2" x14ac:dyDescent="0.25">
      <c r="A3417" t="s">
        <v>6427</v>
      </c>
      <c r="B3417" t="s">
        <v>6428</v>
      </c>
    </row>
    <row r="3418" spans="1:2" x14ac:dyDescent="0.25">
      <c r="A3418" t="s">
        <v>6429</v>
      </c>
      <c r="B3418" t="s">
        <v>6430</v>
      </c>
    </row>
    <row r="3419" spans="1:2" x14ac:dyDescent="0.25">
      <c r="A3419" t="s">
        <v>6431</v>
      </c>
      <c r="B3419" t="s">
        <v>6432</v>
      </c>
    </row>
    <row r="3420" spans="1:2" x14ac:dyDescent="0.25">
      <c r="A3420" t="s">
        <v>6433</v>
      </c>
      <c r="B3420" t="s">
        <v>6434</v>
      </c>
    </row>
    <row r="3421" spans="1:2" x14ac:dyDescent="0.25">
      <c r="A3421" t="s">
        <v>6435</v>
      </c>
      <c r="B3421" t="s">
        <v>6436</v>
      </c>
    </row>
    <row r="3422" spans="1:2" x14ac:dyDescent="0.25">
      <c r="A3422" t="s">
        <v>6437</v>
      </c>
      <c r="B3422" t="s">
        <v>6438</v>
      </c>
    </row>
    <row r="3423" spans="1:2" x14ac:dyDescent="0.25">
      <c r="A3423" t="s">
        <v>6439</v>
      </c>
      <c r="B3423" t="s">
        <v>6440</v>
      </c>
    </row>
    <row r="3424" spans="1:2" x14ac:dyDescent="0.25">
      <c r="A3424" t="s">
        <v>6441</v>
      </c>
      <c r="B3424" t="s">
        <v>6442</v>
      </c>
    </row>
    <row r="3425" spans="1:2" x14ac:dyDescent="0.25">
      <c r="A3425" t="s">
        <v>6443</v>
      </c>
      <c r="B3425" t="s">
        <v>6444</v>
      </c>
    </row>
    <row r="3426" spans="1:2" x14ac:dyDescent="0.25">
      <c r="A3426" t="s">
        <v>6445</v>
      </c>
      <c r="B3426" t="s">
        <v>6446</v>
      </c>
    </row>
    <row r="3427" spans="1:2" x14ac:dyDescent="0.25">
      <c r="A3427" t="s">
        <v>6447</v>
      </c>
      <c r="B3427" t="s">
        <v>6448</v>
      </c>
    </row>
    <row r="3428" spans="1:2" x14ac:dyDescent="0.25">
      <c r="A3428" t="s">
        <v>6449</v>
      </c>
      <c r="B3428" t="s">
        <v>6450</v>
      </c>
    </row>
    <row r="3429" spans="1:2" x14ac:dyDescent="0.25">
      <c r="A3429" t="s">
        <v>6451</v>
      </c>
      <c r="B3429" t="s">
        <v>6452</v>
      </c>
    </row>
    <row r="3430" spans="1:2" x14ac:dyDescent="0.25">
      <c r="A3430" t="s">
        <v>6453</v>
      </c>
      <c r="B3430" t="s">
        <v>6454</v>
      </c>
    </row>
    <row r="3431" spans="1:2" x14ac:dyDescent="0.25">
      <c r="A3431" t="s">
        <v>6455</v>
      </c>
      <c r="B3431" t="s">
        <v>6456</v>
      </c>
    </row>
    <row r="3432" spans="1:2" x14ac:dyDescent="0.25">
      <c r="A3432" t="s">
        <v>6457</v>
      </c>
      <c r="B3432" t="s">
        <v>6458</v>
      </c>
    </row>
    <row r="3433" spans="1:2" x14ac:dyDescent="0.25">
      <c r="A3433" t="s">
        <v>6459</v>
      </c>
      <c r="B3433" t="s">
        <v>6460</v>
      </c>
    </row>
    <row r="3434" spans="1:2" x14ac:dyDescent="0.25">
      <c r="A3434" t="s">
        <v>6461</v>
      </c>
      <c r="B3434" t="s">
        <v>6462</v>
      </c>
    </row>
    <row r="3435" spans="1:2" x14ac:dyDescent="0.25">
      <c r="A3435" t="s">
        <v>6463</v>
      </c>
      <c r="B3435" t="s">
        <v>6464</v>
      </c>
    </row>
    <row r="3436" spans="1:2" x14ac:dyDescent="0.25">
      <c r="A3436" t="s">
        <v>6465</v>
      </c>
      <c r="B3436" t="s">
        <v>6466</v>
      </c>
    </row>
    <row r="3437" spans="1:2" x14ac:dyDescent="0.25">
      <c r="A3437" t="s">
        <v>6467</v>
      </c>
      <c r="B3437" t="s">
        <v>6468</v>
      </c>
    </row>
    <row r="3438" spans="1:2" x14ac:dyDescent="0.25">
      <c r="A3438" t="s">
        <v>6469</v>
      </c>
      <c r="B3438" t="s">
        <v>6470</v>
      </c>
    </row>
    <row r="3439" spans="1:2" x14ac:dyDescent="0.25">
      <c r="A3439" t="s">
        <v>6471</v>
      </c>
      <c r="B3439" t="s">
        <v>6472</v>
      </c>
    </row>
    <row r="3440" spans="1:2" x14ac:dyDescent="0.25">
      <c r="A3440" t="s">
        <v>6473</v>
      </c>
      <c r="B3440" t="s">
        <v>6474</v>
      </c>
    </row>
    <row r="3441" spans="1:2" x14ac:dyDescent="0.25">
      <c r="A3441" t="s">
        <v>6475</v>
      </c>
      <c r="B3441" t="s">
        <v>6476</v>
      </c>
    </row>
    <row r="3442" spans="1:2" x14ac:dyDescent="0.25">
      <c r="A3442" t="s">
        <v>6477</v>
      </c>
      <c r="B3442" t="s">
        <v>6478</v>
      </c>
    </row>
    <row r="3443" spans="1:2" x14ac:dyDescent="0.25">
      <c r="A3443" t="s">
        <v>6479</v>
      </c>
      <c r="B3443" t="s">
        <v>6480</v>
      </c>
    </row>
    <row r="3444" spans="1:2" x14ac:dyDescent="0.25">
      <c r="A3444" t="s">
        <v>6481</v>
      </c>
      <c r="B3444" t="s">
        <v>6482</v>
      </c>
    </row>
    <row r="3445" spans="1:2" x14ac:dyDescent="0.25">
      <c r="A3445" t="s">
        <v>6483</v>
      </c>
      <c r="B3445" t="s">
        <v>6484</v>
      </c>
    </row>
    <row r="3446" spans="1:2" x14ac:dyDescent="0.25">
      <c r="A3446" t="s">
        <v>6485</v>
      </c>
      <c r="B3446" t="s">
        <v>6486</v>
      </c>
    </row>
    <row r="3447" spans="1:2" x14ac:dyDescent="0.25">
      <c r="A3447" t="s">
        <v>6487</v>
      </c>
      <c r="B3447" t="s">
        <v>6488</v>
      </c>
    </row>
    <row r="3448" spans="1:2" x14ac:dyDescent="0.25">
      <c r="A3448" t="s">
        <v>6489</v>
      </c>
      <c r="B3448" t="s">
        <v>6490</v>
      </c>
    </row>
    <row r="3449" spans="1:2" x14ac:dyDescent="0.25">
      <c r="A3449" t="s">
        <v>6491</v>
      </c>
      <c r="B3449" t="s">
        <v>6492</v>
      </c>
    </row>
    <row r="3450" spans="1:2" x14ac:dyDescent="0.25">
      <c r="A3450" t="s">
        <v>6493</v>
      </c>
      <c r="B3450" t="s">
        <v>6494</v>
      </c>
    </row>
    <row r="3451" spans="1:2" x14ac:dyDescent="0.25">
      <c r="A3451" t="s">
        <v>6495</v>
      </c>
      <c r="B3451" t="s">
        <v>6496</v>
      </c>
    </row>
    <row r="3452" spans="1:2" x14ac:dyDescent="0.25">
      <c r="A3452" t="s">
        <v>6497</v>
      </c>
      <c r="B3452" t="s">
        <v>6498</v>
      </c>
    </row>
    <row r="3453" spans="1:2" x14ac:dyDescent="0.25">
      <c r="A3453" t="s">
        <v>6499</v>
      </c>
      <c r="B3453" t="s">
        <v>6500</v>
      </c>
    </row>
    <row r="3454" spans="1:2" x14ac:dyDescent="0.25">
      <c r="A3454" t="s">
        <v>6501</v>
      </c>
      <c r="B3454" t="s">
        <v>6502</v>
      </c>
    </row>
    <row r="3455" spans="1:2" x14ac:dyDescent="0.25">
      <c r="A3455" t="s">
        <v>6503</v>
      </c>
      <c r="B3455" t="s">
        <v>6504</v>
      </c>
    </row>
    <row r="3456" spans="1:2" x14ac:dyDescent="0.25">
      <c r="A3456" t="s">
        <v>6505</v>
      </c>
      <c r="B3456" t="s">
        <v>6506</v>
      </c>
    </row>
    <row r="3457" spans="1:2" x14ac:dyDescent="0.25">
      <c r="A3457" t="s">
        <v>6507</v>
      </c>
      <c r="B3457" t="s">
        <v>6508</v>
      </c>
    </row>
    <row r="3458" spans="1:2" x14ac:dyDescent="0.25">
      <c r="A3458" t="s">
        <v>6509</v>
      </c>
      <c r="B3458" t="s">
        <v>6510</v>
      </c>
    </row>
    <row r="3459" spans="1:2" x14ac:dyDescent="0.25">
      <c r="A3459" t="s">
        <v>6511</v>
      </c>
      <c r="B3459" t="s">
        <v>6512</v>
      </c>
    </row>
    <row r="3460" spans="1:2" x14ac:dyDescent="0.25">
      <c r="A3460" t="s">
        <v>6513</v>
      </c>
      <c r="B3460" t="s">
        <v>6514</v>
      </c>
    </row>
    <row r="3461" spans="1:2" x14ac:dyDescent="0.25">
      <c r="A3461" t="s">
        <v>6515</v>
      </c>
      <c r="B3461" t="s">
        <v>6516</v>
      </c>
    </row>
    <row r="3462" spans="1:2" x14ac:dyDescent="0.25">
      <c r="A3462" t="s">
        <v>6517</v>
      </c>
      <c r="B3462" t="s">
        <v>6518</v>
      </c>
    </row>
    <row r="3463" spans="1:2" x14ac:dyDescent="0.25">
      <c r="A3463" t="s">
        <v>6519</v>
      </c>
      <c r="B3463" t="s">
        <v>6520</v>
      </c>
    </row>
    <row r="3464" spans="1:2" x14ac:dyDescent="0.25">
      <c r="A3464" t="s">
        <v>6521</v>
      </c>
      <c r="B3464" t="s">
        <v>6522</v>
      </c>
    </row>
    <row r="3465" spans="1:2" x14ac:dyDescent="0.25">
      <c r="A3465" t="s">
        <v>484</v>
      </c>
      <c r="B3465" t="s">
        <v>719</v>
      </c>
    </row>
    <row r="3466" spans="1:2" x14ac:dyDescent="0.25">
      <c r="A3466" t="s">
        <v>6523</v>
      </c>
      <c r="B3466" t="s">
        <v>6524</v>
      </c>
    </row>
    <row r="3467" spans="1:2" x14ac:dyDescent="0.25">
      <c r="A3467" t="s">
        <v>6525</v>
      </c>
      <c r="B3467" t="s">
        <v>6526</v>
      </c>
    </row>
    <row r="3468" spans="1:2" x14ac:dyDescent="0.25">
      <c r="A3468" t="s">
        <v>6527</v>
      </c>
      <c r="B3468" t="s">
        <v>6528</v>
      </c>
    </row>
    <row r="3469" spans="1:2" x14ac:dyDescent="0.25">
      <c r="A3469" t="s">
        <v>6529</v>
      </c>
      <c r="B3469" t="s">
        <v>6530</v>
      </c>
    </row>
    <row r="3470" spans="1:2" x14ac:dyDescent="0.25">
      <c r="A3470" t="s">
        <v>6531</v>
      </c>
      <c r="B3470" t="s">
        <v>6532</v>
      </c>
    </row>
    <row r="3471" spans="1:2" x14ac:dyDescent="0.25">
      <c r="A3471" t="s">
        <v>6533</v>
      </c>
      <c r="B3471" t="s">
        <v>6534</v>
      </c>
    </row>
    <row r="3472" spans="1:2" x14ac:dyDescent="0.25">
      <c r="A3472" t="s">
        <v>6535</v>
      </c>
      <c r="B3472" t="s">
        <v>6536</v>
      </c>
    </row>
    <row r="3473" spans="1:2" x14ac:dyDescent="0.25">
      <c r="A3473" t="s">
        <v>6537</v>
      </c>
      <c r="B3473" t="s">
        <v>6538</v>
      </c>
    </row>
    <row r="3474" spans="1:2" x14ac:dyDescent="0.25">
      <c r="A3474" t="s">
        <v>6539</v>
      </c>
      <c r="B3474" t="s">
        <v>6540</v>
      </c>
    </row>
    <row r="3475" spans="1:2" x14ac:dyDescent="0.25">
      <c r="A3475" t="s">
        <v>6541</v>
      </c>
      <c r="B3475" t="s">
        <v>6542</v>
      </c>
    </row>
    <row r="3476" spans="1:2" x14ac:dyDescent="0.25">
      <c r="A3476" t="s">
        <v>2971</v>
      </c>
      <c r="B3476" t="s">
        <v>6543</v>
      </c>
    </row>
    <row r="3477" spans="1:2" x14ac:dyDescent="0.25">
      <c r="A3477" t="s">
        <v>6544</v>
      </c>
      <c r="B3477" t="s">
        <v>6545</v>
      </c>
    </row>
    <row r="3478" spans="1:2" x14ac:dyDescent="0.25">
      <c r="A3478" t="s">
        <v>6546</v>
      </c>
      <c r="B3478" t="s">
        <v>6547</v>
      </c>
    </row>
    <row r="3479" spans="1:2" x14ac:dyDescent="0.25">
      <c r="A3479" t="s">
        <v>6548</v>
      </c>
      <c r="B3479" t="s">
        <v>6549</v>
      </c>
    </row>
    <row r="3480" spans="1:2" x14ac:dyDescent="0.25">
      <c r="A3480" t="s">
        <v>6550</v>
      </c>
      <c r="B3480" t="s">
        <v>6551</v>
      </c>
    </row>
    <row r="3481" spans="1:2" x14ac:dyDescent="0.25">
      <c r="A3481" t="s">
        <v>6552</v>
      </c>
      <c r="B3481" t="s">
        <v>6553</v>
      </c>
    </row>
    <row r="3482" spans="1:2" x14ac:dyDescent="0.25">
      <c r="A3482" t="s">
        <v>6554</v>
      </c>
      <c r="B3482" t="s">
        <v>6555</v>
      </c>
    </row>
    <row r="3483" spans="1:2" x14ac:dyDescent="0.25">
      <c r="A3483" t="s">
        <v>6556</v>
      </c>
      <c r="B3483" t="s">
        <v>6557</v>
      </c>
    </row>
    <row r="3484" spans="1:2" x14ac:dyDescent="0.25">
      <c r="A3484" t="s">
        <v>6558</v>
      </c>
      <c r="B3484" t="s">
        <v>6559</v>
      </c>
    </row>
    <row r="3485" spans="1:2" x14ac:dyDescent="0.25">
      <c r="A3485" t="s">
        <v>6560</v>
      </c>
      <c r="B3485" t="s">
        <v>6561</v>
      </c>
    </row>
    <row r="3486" spans="1:2" x14ac:dyDescent="0.25">
      <c r="A3486" t="s">
        <v>6562</v>
      </c>
      <c r="B3486" t="s">
        <v>6563</v>
      </c>
    </row>
    <row r="3487" spans="1:2" x14ac:dyDescent="0.25">
      <c r="A3487" t="s">
        <v>6564</v>
      </c>
      <c r="B3487" t="s">
        <v>6565</v>
      </c>
    </row>
    <row r="3488" spans="1:2" x14ac:dyDescent="0.25">
      <c r="A3488" t="s">
        <v>6566</v>
      </c>
      <c r="B3488" t="s">
        <v>6567</v>
      </c>
    </row>
    <row r="3489" spans="1:2" x14ac:dyDescent="0.25">
      <c r="A3489" t="s">
        <v>6568</v>
      </c>
      <c r="B3489" t="s">
        <v>6569</v>
      </c>
    </row>
    <row r="3490" spans="1:2" x14ac:dyDescent="0.25">
      <c r="A3490" t="s">
        <v>6570</v>
      </c>
      <c r="B3490" t="s">
        <v>6571</v>
      </c>
    </row>
    <row r="3491" spans="1:2" x14ac:dyDescent="0.25">
      <c r="A3491" t="s">
        <v>6572</v>
      </c>
      <c r="B3491" t="s">
        <v>6573</v>
      </c>
    </row>
    <row r="3492" spans="1:2" x14ac:dyDescent="0.25">
      <c r="A3492" t="s">
        <v>6574</v>
      </c>
      <c r="B3492" t="s">
        <v>6575</v>
      </c>
    </row>
    <row r="3493" spans="1:2" x14ac:dyDescent="0.25">
      <c r="A3493" t="s">
        <v>6576</v>
      </c>
      <c r="B3493" t="s">
        <v>6577</v>
      </c>
    </row>
    <row r="3494" spans="1:2" x14ac:dyDescent="0.25">
      <c r="A3494" t="s">
        <v>6578</v>
      </c>
      <c r="B3494" t="s">
        <v>6579</v>
      </c>
    </row>
    <row r="3495" spans="1:2" x14ac:dyDescent="0.25">
      <c r="A3495" t="s">
        <v>6580</v>
      </c>
      <c r="B3495" t="s">
        <v>6581</v>
      </c>
    </row>
    <row r="3496" spans="1:2" x14ac:dyDescent="0.25">
      <c r="A3496" t="s">
        <v>6582</v>
      </c>
      <c r="B3496" t="s">
        <v>6583</v>
      </c>
    </row>
    <row r="3497" spans="1:2" x14ac:dyDescent="0.25">
      <c r="A3497" t="s">
        <v>6584</v>
      </c>
      <c r="B3497" t="s">
        <v>6585</v>
      </c>
    </row>
    <row r="3498" spans="1:2" x14ac:dyDescent="0.25">
      <c r="A3498" t="s">
        <v>6586</v>
      </c>
      <c r="B3498" t="s">
        <v>6587</v>
      </c>
    </row>
    <row r="3499" spans="1:2" x14ac:dyDescent="0.25">
      <c r="A3499" t="s">
        <v>6588</v>
      </c>
      <c r="B3499" t="s">
        <v>6589</v>
      </c>
    </row>
    <row r="3500" spans="1:2" x14ac:dyDescent="0.25">
      <c r="A3500" t="s">
        <v>2413</v>
      </c>
      <c r="B3500" t="s">
        <v>6590</v>
      </c>
    </row>
    <row r="3501" spans="1:2" x14ac:dyDescent="0.25">
      <c r="A3501" t="s">
        <v>6591</v>
      </c>
      <c r="B3501" t="s">
        <v>6592</v>
      </c>
    </row>
    <row r="3502" spans="1:2" x14ac:dyDescent="0.25">
      <c r="A3502" t="s">
        <v>6593</v>
      </c>
      <c r="B3502" t="s">
        <v>6594</v>
      </c>
    </row>
    <row r="3503" spans="1:2" x14ac:dyDescent="0.25">
      <c r="A3503" t="s">
        <v>6595</v>
      </c>
      <c r="B3503" t="s">
        <v>6596</v>
      </c>
    </row>
    <row r="3504" spans="1:2" x14ac:dyDescent="0.25">
      <c r="A3504" t="s">
        <v>6597</v>
      </c>
      <c r="B3504" t="s">
        <v>6598</v>
      </c>
    </row>
    <row r="3505" spans="1:2" x14ac:dyDescent="0.25">
      <c r="A3505" t="s">
        <v>6599</v>
      </c>
      <c r="B3505" t="s">
        <v>6600</v>
      </c>
    </row>
    <row r="3506" spans="1:2" x14ac:dyDescent="0.25">
      <c r="A3506" t="s">
        <v>6601</v>
      </c>
      <c r="B3506" t="s">
        <v>6602</v>
      </c>
    </row>
    <row r="3507" spans="1:2" x14ac:dyDescent="0.25">
      <c r="A3507" t="s">
        <v>1944</v>
      </c>
      <c r="B3507" t="s">
        <v>6603</v>
      </c>
    </row>
    <row r="3508" spans="1:2" x14ac:dyDescent="0.25">
      <c r="A3508" t="s">
        <v>6604</v>
      </c>
      <c r="B3508" t="s">
        <v>6605</v>
      </c>
    </row>
    <row r="3509" spans="1:2" x14ac:dyDescent="0.25">
      <c r="A3509" t="s">
        <v>6606</v>
      </c>
      <c r="B3509" t="s">
        <v>6607</v>
      </c>
    </row>
    <row r="3510" spans="1:2" x14ac:dyDescent="0.25">
      <c r="A3510" t="s">
        <v>6608</v>
      </c>
      <c r="B3510" t="s">
        <v>6609</v>
      </c>
    </row>
    <row r="3511" spans="1:2" x14ac:dyDescent="0.25">
      <c r="A3511" t="s">
        <v>6610</v>
      </c>
      <c r="B3511" t="s">
        <v>6611</v>
      </c>
    </row>
    <row r="3512" spans="1:2" x14ac:dyDescent="0.25">
      <c r="A3512" t="s">
        <v>6612</v>
      </c>
      <c r="B3512" t="s">
        <v>6613</v>
      </c>
    </row>
    <row r="3513" spans="1:2" x14ac:dyDescent="0.25">
      <c r="A3513" t="s">
        <v>6614</v>
      </c>
      <c r="B3513" t="s">
        <v>6615</v>
      </c>
    </row>
    <row r="3514" spans="1:2" x14ac:dyDescent="0.25">
      <c r="A3514" t="s">
        <v>6616</v>
      </c>
      <c r="B3514" t="s">
        <v>6617</v>
      </c>
    </row>
    <row r="3515" spans="1:2" x14ac:dyDescent="0.25">
      <c r="A3515" t="s">
        <v>6618</v>
      </c>
      <c r="B3515" t="s">
        <v>6619</v>
      </c>
    </row>
    <row r="3516" spans="1:2" x14ac:dyDescent="0.25">
      <c r="A3516" t="s">
        <v>6620</v>
      </c>
      <c r="B3516" t="s">
        <v>6621</v>
      </c>
    </row>
    <row r="3517" spans="1:2" x14ac:dyDescent="0.25">
      <c r="A3517" t="s">
        <v>6622</v>
      </c>
      <c r="B3517" t="s">
        <v>6623</v>
      </c>
    </row>
    <row r="3518" spans="1:2" x14ac:dyDescent="0.25">
      <c r="A3518" t="s">
        <v>6624</v>
      </c>
      <c r="B3518" t="s">
        <v>6625</v>
      </c>
    </row>
    <row r="3519" spans="1:2" x14ac:dyDescent="0.25">
      <c r="A3519" t="s">
        <v>6626</v>
      </c>
      <c r="B3519" t="s">
        <v>6627</v>
      </c>
    </row>
    <row r="3520" spans="1:2" x14ac:dyDescent="0.25">
      <c r="A3520" t="s">
        <v>6628</v>
      </c>
      <c r="B3520" t="s">
        <v>6629</v>
      </c>
    </row>
    <row r="3521" spans="1:2" x14ac:dyDescent="0.25">
      <c r="A3521" t="s">
        <v>6630</v>
      </c>
      <c r="B3521" t="s">
        <v>6631</v>
      </c>
    </row>
    <row r="3522" spans="1:2" x14ac:dyDescent="0.25">
      <c r="A3522" t="s">
        <v>6632</v>
      </c>
      <c r="B3522" t="s">
        <v>6633</v>
      </c>
    </row>
    <row r="3523" spans="1:2" x14ac:dyDescent="0.25">
      <c r="A3523" t="s">
        <v>6634</v>
      </c>
      <c r="B3523" t="s">
        <v>6635</v>
      </c>
    </row>
    <row r="3524" spans="1:2" x14ac:dyDescent="0.25">
      <c r="A3524" t="s">
        <v>6636</v>
      </c>
      <c r="B3524" t="s">
        <v>6637</v>
      </c>
    </row>
    <row r="3525" spans="1:2" x14ac:dyDescent="0.25">
      <c r="A3525" t="s">
        <v>6638</v>
      </c>
      <c r="B3525" t="s">
        <v>6639</v>
      </c>
    </row>
    <row r="3526" spans="1:2" x14ac:dyDescent="0.25">
      <c r="A3526" t="s">
        <v>6640</v>
      </c>
      <c r="B3526" t="s">
        <v>6641</v>
      </c>
    </row>
    <row r="3527" spans="1:2" x14ac:dyDescent="0.25">
      <c r="A3527" t="s">
        <v>6642</v>
      </c>
      <c r="B3527" t="s">
        <v>6643</v>
      </c>
    </row>
    <row r="3528" spans="1:2" x14ac:dyDescent="0.25">
      <c r="A3528" t="s">
        <v>6644</v>
      </c>
      <c r="B3528" t="s">
        <v>6645</v>
      </c>
    </row>
    <row r="3529" spans="1:2" x14ac:dyDescent="0.25">
      <c r="A3529" t="s">
        <v>6646</v>
      </c>
      <c r="B3529" t="s">
        <v>6647</v>
      </c>
    </row>
    <row r="3530" spans="1:2" x14ac:dyDescent="0.25">
      <c r="A3530" t="s">
        <v>6648</v>
      </c>
      <c r="B3530" t="s">
        <v>6649</v>
      </c>
    </row>
    <row r="3531" spans="1:2" x14ac:dyDescent="0.25">
      <c r="A3531" t="s">
        <v>6650</v>
      </c>
      <c r="B3531" t="s">
        <v>6651</v>
      </c>
    </row>
    <row r="3532" spans="1:2" x14ac:dyDescent="0.25">
      <c r="A3532" t="s">
        <v>6652</v>
      </c>
      <c r="B3532" t="s">
        <v>6653</v>
      </c>
    </row>
    <row r="3533" spans="1:2" x14ac:dyDescent="0.25">
      <c r="A3533" t="s">
        <v>6654</v>
      </c>
      <c r="B3533" t="s">
        <v>6655</v>
      </c>
    </row>
    <row r="3534" spans="1:2" x14ac:dyDescent="0.25">
      <c r="A3534" t="s">
        <v>6656</v>
      </c>
      <c r="B3534" t="s">
        <v>6657</v>
      </c>
    </row>
    <row r="3535" spans="1:2" x14ac:dyDescent="0.25">
      <c r="A3535" t="s">
        <v>6658</v>
      </c>
      <c r="B3535" t="s">
        <v>6659</v>
      </c>
    </row>
    <row r="3536" spans="1:2" x14ac:dyDescent="0.25">
      <c r="A3536" t="s">
        <v>6660</v>
      </c>
      <c r="B3536" t="s">
        <v>6661</v>
      </c>
    </row>
    <row r="3537" spans="1:2" x14ac:dyDescent="0.25">
      <c r="A3537" t="s">
        <v>6662</v>
      </c>
      <c r="B3537" t="s">
        <v>6663</v>
      </c>
    </row>
    <row r="3538" spans="1:2" x14ac:dyDescent="0.25">
      <c r="A3538" t="s">
        <v>3014</v>
      </c>
      <c r="B3538" t="s">
        <v>6664</v>
      </c>
    </row>
    <row r="3539" spans="1:2" x14ac:dyDescent="0.25">
      <c r="A3539" t="s">
        <v>6665</v>
      </c>
      <c r="B3539" t="s">
        <v>6666</v>
      </c>
    </row>
    <row r="3540" spans="1:2" x14ac:dyDescent="0.25">
      <c r="A3540" t="s">
        <v>1459</v>
      </c>
      <c r="B3540" t="s">
        <v>6667</v>
      </c>
    </row>
    <row r="3541" spans="1:2" x14ac:dyDescent="0.25">
      <c r="A3541" t="s">
        <v>6668</v>
      </c>
      <c r="B3541" t="s">
        <v>6669</v>
      </c>
    </row>
    <row r="3542" spans="1:2" x14ac:dyDescent="0.25">
      <c r="A3542" t="s">
        <v>6670</v>
      </c>
      <c r="B3542" t="s">
        <v>6671</v>
      </c>
    </row>
    <row r="3543" spans="1:2" x14ac:dyDescent="0.25">
      <c r="A3543" t="s">
        <v>6672</v>
      </c>
      <c r="B3543" t="s">
        <v>6673</v>
      </c>
    </row>
    <row r="3544" spans="1:2" x14ac:dyDescent="0.25">
      <c r="A3544" t="s">
        <v>6674</v>
      </c>
      <c r="B3544" t="s">
        <v>6675</v>
      </c>
    </row>
    <row r="3545" spans="1:2" x14ac:dyDescent="0.25">
      <c r="A3545" t="s">
        <v>6676</v>
      </c>
      <c r="B3545" t="s">
        <v>6677</v>
      </c>
    </row>
    <row r="3546" spans="1:2" x14ac:dyDescent="0.25">
      <c r="A3546" t="s">
        <v>6678</v>
      </c>
      <c r="B3546" t="s">
        <v>6679</v>
      </c>
    </row>
    <row r="3547" spans="1:2" x14ac:dyDescent="0.25">
      <c r="A3547" t="s">
        <v>6680</v>
      </c>
      <c r="B3547" t="s">
        <v>6681</v>
      </c>
    </row>
    <row r="3548" spans="1:2" x14ac:dyDescent="0.25">
      <c r="A3548" t="s">
        <v>6682</v>
      </c>
      <c r="B3548" t="s">
        <v>6683</v>
      </c>
    </row>
    <row r="3549" spans="1:2" x14ac:dyDescent="0.25">
      <c r="A3549" t="s">
        <v>6684</v>
      </c>
      <c r="B3549" t="s">
        <v>6685</v>
      </c>
    </row>
    <row r="3550" spans="1:2" x14ac:dyDescent="0.25">
      <c r="A3550" t="s">
        <v>6686</v>
      </c>
      <c r="B3550" t="s">
        <v>6687</v>
      </c>
    </row>
    <row r="3551" spans="1:2" x14ac:dyDescent="0.25">
      <c r="A3551" t="s">
        <v>6688</v>
      </c>
      <c r="B3551" t="s">
        <v>6689</v>
      </c>
    </row>
    <row r="3552" spans="1:2" x14ac:dyDescent="0.25">
      <c r="A3552" t="s">
        <v>35</v>
      </c>
      <c r="B3552" t="s">
        <v>6690</v>
      </c>
    </row>
    <row r="3553" spans="1:2" x14ac:dyDescent="0.25">
      <c r="A3553" t="s">
        <v>6691</v>
      </c>
      <c r="B3553" t="s">
        <v>6692</v>
      </c>
    </row>
    <row r="3554" spans="1:2" x14ac:dyDescent="0.25">
      <c r="A3554" t="s">
        <v>6693</v>
      </c>
      <c r="B3554" t="s">
        <v>6694</v>
      </c>
    </row>
    <row r="3555" spans="1:2" x14ac:dyDescent="0.25">
      <c r="A3555" t="s">
        <v>6695</v>
      </c>
      <c r="B3555" t="s">
        <v>6696</v>
      </c>
    </row>
    <row r="3556" spans="1:2" x14ac:dyDescent="0.25">
      <c r="A3556" t="s">
        <v>6697</v>
      </c>
      <c r="B3556" t="s">
        <v>6698</v>
      </c>
    </row>
    <row r="3557" spans="1:2" x14ac:dyDescent="0.25">
      <c r="A3557" t="s">
        <v>6699</v>
      </c>
      <c r="B3557" t="s">
        <v>6700</v>
      </c>
    </row>
    <row r="3558" spans="1:2" x14ac:dyDescent="0.25">
      <c r="A3558" t="s">
        <v>6701</v>
      </c>
      <c r="B3558" t="s">
        <v>6702</v>
      </c>
    </row>
    <row r="3559" spans="1:2" x14ac:dyDescent="0.25">
      <c r="A3559" t="s">
        <v>6703</v>
      </c>
      <c r="B3559" t="s">
        <v>6704</v>
      </c>
    </row>
    <row r="3560" spans="1:2" x14ac:dyDescent="0.25">
      <c r="A3560" t="s">
        <v>6705</v>
      </c>
      <c r="B3560" t="s">
        <v>6706</v>
      </c>
    </row>
    <row r="3561" spans="1:2" x14ac:dyDescent="0.25">
      <c r="A3561" t="s">
        <v>6707</v>
      </c>
      <c r="B3561" t="s">
        <v>6708</v>
      </c>
    </row>
    <row r="3562" spans="1:2" x14ac:dyDescent="0.25">
      <c r="A3562" t="s">
        <v>6709</v>
      </c>
      <c r="B3562" t="s">
        <v>6710</v>
      </c>
    </row>
    <row r="3563" spans="1:2" x14ac:dyDescent="0.25">
      <c r="A3563" t="s">
        <v>6711</v>
      </c>
      <c r="B3563" t="s">
        <v>6712</v>
      </c>
    </row>
    <row r="3564" spans="1:2" x14ac:dyDescent="0.25">
      <c r="A3564" t="s">
        <v>6713</v>
      </c>
      <c r="B3564" t="s">
        <v>6714</v>
      </c>
    </row>
    <row r="3565" spans="1:2" x14ac:dyDescent="0.25">
      <c r="A3565" t="s">
        <v>3045</v>
      </c>
      <c r="B3565" t="s">
        <v>6715</v>
      </c>
    </row>
    <row r="3566" spans="1:2" x14ac:dyDescent="0.25">
      <c r="A3566" t="s">
        <v>6716</v>
      </c>
      <c r="B3566" t="s">
        <v>6717</v>
      </c>
    </row>
    <row r="3567" spans="1:2" x14ac:dyDescent="0.25">
      <c r="A3567" t="s">
        <v>6718</v>
      </c>
      <c r="B3567" t="s">
        <v>6719</v>
      </c>
    </row>
    <row r="3568" spans="1:2" x14ac:dyDescent="0.25">
      <c r="A3568" t="s">
        <v>6720</v>
      </c>
      <c r="B3568" t="s">
        <v>6721</v>
      </c>
    </row>
    <row r="3569" spans="1:2" x14ac:dyDescent="0.25">
      <c r="A3569" t="s">
        <v>6722</v>
      </c>
      <c r="B3569" t="s">
        <v>6723</v>
      </c>
    </row>
    <row r="3570" spans="1:2" x14ac:dyDescent="0.25">
      <c r="A3570" t="s">
        <v>6724</v>
      </c>
      <c r="B3570" t="s">
        <v>6725</v>
      </c>
    </row>
    <row r="3571" spans="1:2" x14ac:dyDescent="0.25">
      <c r="A3571" t="s">
        <v>6726</v>
      </c>
      <c r="B3571" t="s">
        <v>6727</v>
      </c>
    </row>
    <row r="3572" spans="1:2" x14ac:dyDescent="0.25">
      <c r="A3572" t="s">
        <v>6728</v>
      </c>
      <c r="B3572" t="s">
        <v>6729</v>
      </c>
    </row>
    <row r="3573" spans="1:2" x14ac:dyDescent="0.25">
      <c r="A3573" t="s">
        <v>6730</v>
      </c>
      <c r="B3573" t="s">
        <v>6731</v>
      </c>
    </row>
    <row r="3574" spans="1:2" x14ac:dyDescent="0.25">
      <c r="A3574" t="s">
        <v>6732</v>
      </c>
      <c r="B3574" t="s">
        <v>6733</v>
      </c>
    </row>
    <row r="3575" spans="1:2" x14ac:dyDescent="0.25">
      <c r="A3575" t="s">
        <v>6734</v>
      </c>
      <c r="B3575" t="s">
        <v>6735</v>
      </c>
    </row>
    <row r="3576" spans="1:2" x14ac:dyDescent="0.25">
      <c r="A3576" t="s">
        <v>6736</v>
      </c>
      <c r="B3576" t="s">
        <v>6737</v>
      </c>
    </row>
    <row r="3577" spans="1:2" x14ac:dyDescent="0.25">
      <c r="A3577" t="s">
        <v>3324</v>
      </c>
      <c r="B3577" t="s">
        <v>6738</v>
      </c>
    </row>
    <row r="3578" spans="1:2" x14ac:dyDescent="0.25">
      <c r="A3578" t="s">
        <v>6739</v>
      </c>
      <c r="B3578" t="s">
        <v>6740</v>
      </c>
    </row>
    <row r="3579" spans="1:2" x14ac:dyDescent="0.25">
      <c r="A3579" t="s">
        <v>6741</v>
      </c>
      <c r="B3579" t="s">
        <v>6742</v>
      </c>
    </row>
    <row r="3580" spans="1:2" x14ac:dyDescent="0.25">
      <c r="A3580" t="s">
        <v>6743</v>
      </c>
      <c r="B3580" t="s">
        <v>6744</v>
      </c>
    </row>
    <row r="3581" spans="1:2" x14ac:dyDescent="0.25">
      <c r="A3581" t="s">
        <v>6745</v>
      </c>
      <c r="B3581" t="s">
        <v>6746</v>
      </c>
    </row>
    <row r="3582" spans="1:2" x14ac:dyDescent="0.25">
      <c r="A3582" t="s">
        <v>6747</v>
      </c>
      <c r="B3582" t="s">
        <v>6748</v>
      </c>
    </row>
    <row r="3583" spans="1:2" x14ac:dyDescent="0.25">
      <c r="A3583" t="s">
        <v>6749</v>
      </c>
      <c r="B3583" t="s">
        <v>6750</v>
      </c>
    </row>
    <row r="3584" spans="1:2" x14ac:dyDescent="0.25">
      <c r="A3584" t="s">
        <v>115</v>
      </c>
      <c r="B3584" t="s">
        <v>6751</v>
      </c>
    </row>
    <row r="3585" spans="1:2" x14ac:dyDescent="0.25">
      <c r="A3585" t="s">
        <v>6752</v>
      </c>
      <c r="B3585" t="s">
        <v>6753</v>
      </c>
    </row>
    <row r="3586" spans="1:2" x14ac:dyDescent="0.25">
      <c r="A3586" t="s">
        <v>6754</v>
      </c>
      <c r="B3586" t="s">
        <v>6755</v>
      </c>
    </row>
    <row r="3587" spans="1:2" x14ac:dyDescent="0.25">
      <c r="A3587" t="s">
        <v>6756</v>
      </c>
      <c r="B3587" t="s">
        <v>6757</v>
      </c>
    </row>
    <row r="3588" spans="1:2" x14ac:dyDescent="0.25">
      <c r="A3588" t="s">
        <v>6758</v>
      </c>
      <c r="B3588" t="s">
        <v>6759</v>
      </c>
    </row>
    <row r="3589" spans="1:2" x14ac:dyDescent="0.25">
      <c r="A3589" t="s">
        <v>6760</v>
      </c>
      <c r="B3589" t="s">
        <v>6761</v>
      </c>
    </row>
    <row r="3590" spans="1:2" x14ac:dyDescent="0.25">
      <c r="A3590" t="s">
        <v>6762</v>
      </c>
      <c r="B3590" t="s">
        <v>6763</v>
      </c>
    </row>
    <row r="3591" spans="1:2" x14ac:dyDescent="0.25">
      <c r="A3591" t="s">
        <v>6764</v>
      </c>
      <c r="B3591" t="s">
        <v>6765</v>
      </c>
    </row>
    <row r="3592" spans="1:2" x14ac:dyDescent="0.25">
      <c r="A3592" t="s">
        <v>6766</v>
      </c>
      <c r="B3592" t="s">
        <v>6767</v>
      </c>
    </row>
    <row r="3593" spans="1:2" x14ac:dyDescent="0.25">
      <c r="A3593" t="s">
        <v>6768</v>
      </c>
      <c r="B3593" t="s">
        <v>6769</v>
      </c>
    </row>
    <row r="3594" spans="1:2" x14ac:dyDescent="0.25">
      <c r="A3594" t="s">
        <v>6770</v>
      </c>
      <c r="B3594" t="s">
        <v>6771</v>
      </c>
    </row>
    <row r="3595" spans="1:2" x14ac:dyDescent="0.25">
      <c r="A3595" t="s">
        <v>6772</v>
      </c>
      <c r="B3595" t="s">
        <v>6773</v>
      </c>
    </row>
    <row r="3596" spans="1:2" x14ac:dyDescent="0.25">
      <c r="A3596" t="s">
        <v>6774</v>
      </c>
      <c r="B3596" t="s">
        <v>6775</v>
      </c>
    </row>
    <row r="3597" spans="1:2" x14ac:dyDescent="0.25">
      <c r="A3597" t="s">
        <v>6776</v>
      </c>
      <c r="B3597" t="s">
        <v>6777</v>
      </c>
    </row>
    <row r="3598" spans="1:2" x14ac:dyDescent="0.25">
      <c r="A3598" t="s">
        <v>6778</v>
      </c>
      <c r="B3598" t="s">
        <v>6779</v>
      </c>
    </row>
    <row r="3599" spans="1:2" x14ac:dyDescent="0.25">
      <c r="A3599" t="s">
        <v>6780</v>
      </c>
      <c r="B3599" t="s">
        <v>6781</v>
      </c>
    </row>
    <row r="3600" spans="1:2" x14ac:dyDescent="0.25">
      <c r="A3600" t="s">
        <v>6782</v>
      </c>
      <c r="B3600" t="s">
        <v>6783</v>
      </c>
    </row>
    <row r="3601" spans="1:2" x14ac:dyDescent="0.25">
      <c r="A3601" t="s">
        <v>6784</v>
      </c>
      <c r="B3601" t="s">
        <v>6785</v>
      </c>
    </row>
    <row r="3602" spans="1:2" x14ac:dyDescent="0.25">
      <c r="A3602" t="s">
        <v>6786</v>
      </c>
      <c r="B3602" t="s">
        <v>6787</v>
      </c>
    </row>
    <row r="3603" spans="1:2" x14ac:dyDescent="0.25">
      <c r="A3603" t="s">
        <v>6788</v>
      </c>
      <c r="B3603" t="s">
        <v>6789</v>
      </c>
    </row>
    <row r="3604" spans="1:2" x14ac:dyDescent="0.25">
      <c r="A3604" t="s">
        <v>6790</v>
      </c>
      <c r="B3604" t="s">
        <v>6791</v>
      </c>
    </row>
    <row r="3605" spans="1:2" x14ac:dyDescent="0.25">
      <c r="A3605" t="s">
        <v>6792</v>
      </c>
      <c r="B3605" t="s">
        <v>6793</v>
      </c>
    </row>
    <row r="3606" spans="1:2" x14ac:dyDescent="0.25">
      <c r="A3606" t="s">
        <v>6794</v>
      </c>
      <c r="B3606" t="s">
        <v>6795</v>
      </c>
    </row>
    <row r="3607" spans="1:2" x14ac:dyDescent="0.25">
      <c r="A3607" t="s">
        <v>6796</v>
      </c>
      <c r="B3607" t="s">
        <v>6797</v>
      </c>
    </row>
    <row r="3608" spans="1:2" x14ac:dyDescent="0.25">
      <c r="A3608" t="s">
        <v>6798</v>
      </c>
      <c r="B3608" t="s">
        <v>6799</v>
      </c>
    </row>
    <row r="3609" spans="1:2" x14ac:dyDescent="0.25">
      <c r="A3609" t="s">
        <v>6800</v>
      </c>
      <c r="B3609" t="s">
        <v>6801</v>
      </c>
    </row>
    <row r="3610" spans="1:2" x14ac:dyDescent="0.25">
      <c r="A3610" t="s">
        <v>6802</v>
      </c>
      <c r="B3610" t="s">
        <v>6803</v>
      </c>
    </row>
    <row r="3611" spans="1:2" x14ac:dyDescent="0.25">
      <c r="A3611" t="s">
        <v>6804</v>
      </c>
      <c r="B3611" t="s">
        <v>6805</v>
      </c>
    </row>
    <row r="3612" spans="1:2" x14ac:dyDescent="0.25">
      <c r="A3612" t="s">
        <v>6806</v>
      </c>
      <c r="B3612" t="s">
        <v>6807</v>
      </c>
    </row>
    <row r="3613" spans="1:2" x14ac:dyDescent="0.25">
      <c r="A3613" t="s">
        <v>6808</v>
      </c>
      <c r="B3613" t="s">
        <v>6809</v>
      </c>
    </row>
    <row r="3614" spans="1:2" x14ac:dyDescent="0.25">
      <c r="A3614" t="s">
        <v>6810</v>
      </c>
      <c r="B3614" t="s">
        <v>6811</v>
      </c>
    </row>
    <row r="3615" spans="1:2" x14ac:dyDescent="0.25">
      <c r="A3615" t="s">
        <v>6812</v>
      </c>
      <c r="B3615" t="s">
        <v>6813</v>
      </c>
    </row>
    <row r="3616" spans="1:2" x14ac:dyDescent="0.25">
      <c r="A3616" t="s">
        <v>6814</v>
      </c>
      <c r="B3616" t="s">
        <v>6815</v>
      </c>
    </row>
    <row r="3617" spans="1:2" x14ac:dyDescent="0.25">
      <c r="A3617" t="s">
        <v>6816</v>
      </c>
      <c r="B3617" t="s">
        <v>6817</v>
      </c>
    </row>
    <row r="3618" spans="1:2" x14ac:dyDescent="0.25">
      <c r="A3618" t="s">
        <v>6818</v>
      </c>
      <c r="B3618" t="s">
        <v>6819</v>
      </c>
    </row>
    <row r="3619" spans="1:2" x14ac:dyDescent="0.25">
      <c r="A3619" t="s">
        <v>6820</v>
      </c>
      <c r="B3619" t="s">
        <v>6821</v>
      </c>
    </row>
    <row r="3620" spans="1:2" x14ac:dyDescent="0.25">
      <c r="A3620" t="s">
        <v>6822</v>
      </c>
      <c r="B3620" t="s">
        <v>6823</v>
      </c>
    </row>
    <row r="3621" spans="1:2" x14ac:dyDescent="0.25">
      <c r="A3621" t="s">
        <v>6824</v>
      </c>
      <c r="B3621" t="s">
        <v>6825</v>
      </c>
    </row>
    <row r="3622" spans="1:2" x14ac:dyDescent="0.25">
      <c r="A3622" t="s">
        <v>6826</v>
      </c>
      <c r="B3622" t="s">
        <v>6827</v>
      </c>
    </row>
    <row r="3623" spans="1:2" x14ac:dyDescent="0.25">
      <c r="A3623" t="s">
        <v>6828</v>
      </c>
      <c r="B3623" t="s">
        <v>6829</v>
      </c>
    </row>
    <row r="3624" spans="1:2" x14ac:dyDescent="0.25">
      <c r="A3624" t="s">
        <v>724</v>
      </c>
      <c r="B3624" t="s">
        <v>6830</v>
      </c>
    </row>
    <row r="3625" spans="1:2" x14ac:dyDescent="0.25">
      <c r="A3625" t="s">
        <v>6831</v>
      </c>
      <c r="B3625" t="s">
        <v>6832</v>
      </c>
    </row>
    <row r="3626" spans="1:2" x14ac:dyDescent="0.25">
      <c r="A3626" t="s">
        <v>6833</v>
      </c>
      <c r="B3626" t="s">
        <v>6834</v>
      </c>
    </row>
    <row r="3627" spans="1:2" x14ac:dyDescent="0.25">
      <c r="A3627" t="s">
        <v>6835</v>
      </c>
      <c r="B3627" t="s">
        <v>6836</v>
      </c>
    </row>
    <row r="3628" spans="1:2" x14ac:dyDescent="0.25">
      <c r="A3628" t="s">
        <v>6837</v>
      </c>
      <c r="B3628" t="s">
        <v>6838</v>
      </c>
    </row>
    <row r="3629" spans="1:2" x14ac:dyDescent="0.25">
      <c r="A3629" t="s">
        <v>6839</v>
      </c>
      <c r="B3629" t="s">
        <v>6840</v>
      </c>
    </row>
    <row r="3630" spans="1:2" x14ac:dyDescent="0.25">
      <c r="A3630" t="s">
        <v>6841</v>
      </c>
      <c r="B3630" t="s">
        <v>6842</v>
      </c>
    </row>
    <row r="3631" spans="1:2" x14ac:dyDescent="0.25">
      <c r="A3631" t="s">
        <v>6843</v>
      </c>
      <c r="B3631" t="s">
        <v>6844</v>
      </c>
    </row>
    <row r="3632" spans="1:2" x14ac:dyDescent="0.25">
      <c r="A3632" t="s">
        <v>6845</v>
      </c>
      <c r="B3632" t="s">
        <v>6846</v>
      </c>
    </row>
    <row r="3633" spans="1:2" x14ac:dyDescent="0.25">
      <c r="A3633" t="s">
        <v>6847</v>
      </c>
      <c r="B3633" t="s">
        <v>6848</v>
      </c>
    </row>
    <row r="3634" spans="1:2" x14ac:dyDescent="0.25">
      <c r="A3634" t="s">
        <v>6849</v>
      </c>
      <c r="B3634" t="s">
        <v>6850</v>
      </c>
    </row>
    <row r="3635" spans="1:2" x14ac:dyDescent="0.25">
      <c r="A3635" t="s">
        <v>6851</v>
      </c>
      <c r="B3635" t="s">
        <v>6852</v>
      </c>
    </row>
    <row r="3636" spans="1:2" x14ac:dyDescent="0.25">
      <c r="A3636" t="s">
        <v>6853</v>
      </c>
      <c r="B3636" t="s">
        <v>6854</v>
      </c>
    </row>
    <row r="3637" spans="1:2" x14ac:dyDescent="0.25">
      <c r="A3637" t="s">
        <v>6855</v>
      </c>
      <c r="B3637" t="s">
        <v>6856</v>
      </c>
    </row>
    <row r="3638" spans="1:2" x14ac:dyDescent="0.25">
      <c r="A3638" t="s">
        <v>6857</v>
      </c>
      <c r="B3638" t="s">
        <v>6858</v>
      </c>
    </row>
    <row r="3639" spans="1:2" x14ac:dyDescent="0.25">
      <c r="A3639" t="s">
        <v>1355</v>
      </c>
      <c r="B3639" t="s">
        <v>6859</v>
      </c>
    </row>
    <row r="3640" spans="1:2" x14ac:dyDescent="0.25">
      <c r="A3640" t="s">
        <v>6860</v>
      </c>
      <c r="B3640" t="s">
        <v>6861</v>
      </c>
    </row>
    <row r="3641" spans="1:2" x14ac:dyDescent="0.25">
      <c r="A3641" t="s">
        <v>6862</v>
      </c>
      <c r="B3641" t="s">
        <v>6863</v>
      </c>
    </row>
    <row r="3642" spans="1:2" x14ac:dyDescent="0.25">
      <c r="A3642" t="s">
        <v>6864</v>
      </c>
      <c r="B3642" t="s">
        <v>6865</v>
      </c>
    </row>
    <row r="3643" spans="1:2" x14ac:dyDescent="0.25">
      <c r="A3643" t="s">
        <v>6866</v>
      </c>
      <c r="B3643" t="s">
        <v>6867</v>
      </c>
    </row>
    <row r="3644" spans="1:2" x14ac:dyDescent="0.25">
      <c r="A3644" t="s">
        <v>6868</v>
      </c>
      <c r="B3644" t="s">
        <v>6869</v>
      </c>
    </row>
    <row r="3645" spans="1:2" x14ac:dyDescent="0.25">
      <c r="A3645" t="s">
        <v>6870</v>
      </c>
      <c r="B3645" t="s">
        <v>6871</v>
      </c>
    </row>
    <row r="3646" spans="1:2" x14ac:dyDescent="0.25">
      <c r="A3646" t="s">
        <v>6872</v>
      </c>
      <c r="B3646" t="s">
        <v>6873</v>
      </c>
    </row>
    <row r="3647" spans="1:2" x14ac:dyDescent="0.25">
      <c r="A3647" t="s">
        <v>6874</v>
      </c>
      <c r="B3647" t="s">
        <v>6875</v>
      </c>
    </row>
    <row r="3648" spans="1:2" x14ac:dyDescent="0.25">
      <c r="A3648" t="s">
        <v>6876</v>
      </c>
      <c r="B3648" t="s">
        <v>6877</v>
      </c>
    </row>
    <row r="3649" spans="1:2" x14ac:dyDescent="0.25">
      <c r="A3649" t="s">
        <v>6878</v>
      </c>
      <c r="B3649" t="s">
        <v>6879</v>
      </c>
    </row>
    <row r="3650" spans="1:2" x14ac:dyDescent="0.25">
      <c r="A3650" t="s">
        <v>3119</v>
      </c>
      <c r="B3650" t="s">
        <v>6880</v>
      </c>
    </row>
    <row r="3651" spans="1:2" x14ac:dyDescent="0.25">
      <c r="A3651" t="s">
        <v>6881</v>
      </c>
      <c r="B3651" t="s">
        <v>6882</v>
      </c>
    </row>
    <row r="3652" spans="1:2" x14ac:dyDescent="0.25">
      <c r="A3652" t="s">
        <v>6883</v>
      </c>
      <c r="B3652" t="s">
        <v>6884</v>
      </c>
    </row>
    <row r="3653" spans="1:2" x14ac:dyDescent="0.25">
      <c r="A3653" t="s">
        <v>6885</v>
      </c>
      <c r="B3653" t="s">
        <v>6886</v>
      </c>
    </row>
    <row r="3654" spans="1:2" x14ac:dyDescent="0.25">
      <c r="A3654" t="s">
        <v>3129</v>
      </c>
      <c r="B3654" t="s">
        <v>6887</v>
      </c>
    </row>
    <row r="3655" spans="1:2" x14ac:dyDescent="0.25">
      <c r="A3655" t="s">
        <v>6888</v>
      </c>
      <c r="B3655" t="s">
        <v>6889</v>
      </c>
    </row>
    <row r="3656" spans="1:2" x14ac:dyDescent="0.25">
      <c r="A3656" t="s">
        <v>6890</v>
      </c>
      <c r="B3656" t="s">
        <v>6891</v>
      </c>
    </row>
    <row r="3657" spans="1:2" x14ac:dyDescent="0.25">
      <c r="A3657" t="s">
        <v>6892</v>
      </c>
      <c r="B3657" t="s">
        <v>6893</v>
      </c>
    </row>
    <row r="3658" spans="1:2" x14ac:dyDescent="0.25">
      <c r="A3658" t="s">
        <v>6894</v>
      </c>
      <c r="B3658" t="s">
        <v>6895</v>
      </c>
    </row>
    <row r="3659" spans="1:2" x14ac:dyDescent="0.25">
      <c r="A3659" t="s">
        <v>6896</v>
      </c>
      <c r="B3659" t="s">
        <v>6897</v>
      </c>
    </row>
    <row r="3660" spans="1:2" x14ac:dyDescent="0.25">
      <c r="A3660" t="s">
        <v>6898</v>
      </c>
      <c r="B3660" t="s">
        <v>6899</v>
      </c>
    </row>
    <row r="3661" spans="1:2" x14ac:dyDescent="0.25">
      <c r="A3661" t="s">
        <v>6900</v>
      </c>
      <c r="B3661" t="s">
        <v>6901</v>
      </c>
    </row>
    <row r="3662" spans="1:2" x14ac:dyDescent="0.25">
      <c r="A3662" t="s">
        <v>6902</v>
      </c>
      <c r="B3662" t="s">
        <v>6903</v>
      </c>
    </row>
    <row r="3663" spans="1:2" x14ac:dyDescent="0.25">
      <c r="A3663" t="s">
        <v>6904</v>
      </c>
      <c r="B3663" t="s">
        <v>6905</v>
      </c>
    </row>
    <row r="3664" spans="1:2" x14ac:dyDescent="0.25">
      <c r="A3664" t="s">
        <v>6906</v>
      </c>
      <c r="B3664" t="s">
        <v>6907</v>
      </c>
    </row>
    <row r="3665" spans="1:2" x14ac:dyDescent="0.25">
      <c r="A3665" t="s">
        <v>6908</v>
      </c>
      <c r="B3665" t="s">
        <v>6909</v>
      </c>
    </row>
    <row r="3666" spans="1:2" x14ac:dyDescent="0.25">
      <c r="A3666" t="s">
        <v>2775</v>
      </c>
      <c r="B3666" t="s">
        <v>6910</v>
      </c>
    </row>
    <row r="3667" spans="1:2" x14ac:dyDescent="0.25">
      <c r="A3667" t="s">
        <v>6911</v>
      </c>
      <c r="B3667" t="s">
        <v>6912</v>
      </c>
    </row>
    <row r="3668" spans="1:2" x14ac:dyDescent="0.25">
      <c r="A3668" t="s">
        <v>6913</v>
      </c>
      <c r="B3668" t="s">
        <v>6914</v>
      </c>
    </row>
    <row r="3669" spans="1:2" x14ac:dyDescent="0.25">
      <c r="A3669" t="s">
        <v>6915</v>
      </c>
      <c r="B3669" t="s">
        <v>6916</v>
      </c>
    </row>
    <row r="3670" spans="1:2" x14ac:dyDescent="0.25">
      <c r="A3670" t="s">
        <v>6917</v>
      </c>
      <c r="B3670" t="s">
        <v>6918</v>
      </c>
    </row>
    <row r="3671" spans="1:2" x14ac:dyDescent="0.25">
      <c r="A3671" t="s">
        <v>6919</v>
      </c>
      <c r="B3671" t="s">
        <v>6920</v>
      </c>
    </row>
    <row r="3672" spans="1:2" x14ac:dyDescent="0.25">
      <c r="A3672" t="s">
        <v>6921</v>
      </c>
      <c r="B3672" t="s">
        <v>6922</v>
      </c>
    </row>
    <row r="3673" spans="1:2" x14ac:dyDescent="0.25">
      <c r="A3673" t="s">
        <v>6923</v>
      </c>
      <c r="B3673" t="s">
        <v>6924</v>
      </c>
    </row>
    <row r="3674" spans="1:2" x14ac:dyDescent="0.25">
      <c r="A3674" t="s">
        <v>6925</v>
      </c>
      <c r="B3674" t="s">
        <v>6926</v>
      </c>
    </row>
    <row r="3675" spans="1:2" x14ac:dyDescent="0.25">
      <c r="A3675" t="s">
        <v>6927</v>
      </c>
      <c r="B3675" t="s">
        <v>6928</v>
      </c>
    </row>
    <row r="3676" spans="1:2" x14ac:dyDescent="0.25">
      <c r="A3676" t="s">
        <v>6929</v>
      </c>
      <c r="B3676" t="s">
        <v>6930</v>
      </c>
    </row>
    <row r="3677" spans="1:2" x14ac:dyDescent="0.25">
      <c r="A3677" t="s">
        <v>6931</v>
      </c>
      <c r="B3677" t="s">
        <v>6932</v>
      </c>
    </row>
    <row r="3678" spans="1:2" x14ac:dyDescent="0.25">
      <c r="A3678" t="s">
        <v>6933</v>
      </c>
      <c r="B3678" t="s">
        <v>6934</v>
      </c>
    </row>
    <row r="3679" spans="1:2" x14ac:dyDescent="0.25">
      <c r="A3679" t="s">
        <v>6935</v>
      </c>
      <c r="B3679" t="s">
        <v>6936</v>
      </c>
    </row>
    <row r="3680" spans="1:2" x14ac:dyDescent="0.25">
      <c r="A3680" t="s">
        <v>6937</v>
      </c>
      <c r="B3680" t="s">
        <v>6938</v>
      </c>
    </row>
    <row r="3681" spans="1:2" x14ac:dyDescent="0.25">
      <c r="A3681" t="s">
        <v>6939</v>
      </c>
      <c r="B3681" t="s">
        <v>6940</v>
      </c>
    </row>
    <row r="3682" spans="1:2" x14ac:dyDescent="0.25">
      <c r="A3682" t="s">
        <v>6941</v>
      </c>
      <c r="B3682" t="s">
        <v>6942</v>
      </c>
    </row>
    <row r="3683" spans="1:2" x14ac:dyDescent="0.25">
      <c r="A3683" t="s">
        <v>6943</v>
      </c>
      <c r="B3683" t="s">
        <v>6944</v>
      </c>
    </row>
    <row r="3684" spans="1:2" x14ac:dyDescent="0.25">
      <c r="A3684" t="s">
        <v>6945</v>
      </c>
      <c r="B3684" t="s">
        <v>6946</v>
      </c>
    </row>
    <row r="3685" spans="1:2" x14ac:dyDescent="0.25">
      <c r="A3685" t="s">
        <v>6947</v>
      </c>
      <c r="B3685" t="s">
        <v>6948</v>
      </c>
    </row>
    <row r="3686" spans="1:2" x14ac:dyDescent="0.25">
      <c r="A3686" t="s">
        <v>6949</v>
      </c>
      <c r="B3686" t="s">
        <v>6950</v>
      </c>
    </row>
    <row r="3687" spans="1:2" x14ac:dyDescent="0.25">
      <c r="A3687" t="s">
        <v>6951</v>
      </c>
      <c r="B3687" t="s">
        <v>6952</v>
      </c>
    </row>
    <row r="3688" spans="1:2" x14ac:dyDescent="0.25">
      <c r="A3688" t="s">
        <v>6953</v>
      </c>
      <c r="B3688" t="s">
        <v>6954</v>
      </c>
    </row>
    <row r="3689" spans="1:2" x14ac:dyDescent="0.25">
      <c r="A3689" t="s">
        <v>6955</v>
      </c>
      <c r="B3689" t="s">
        <v>6956</v>
      </c>
    </row>
    <row r="3690" spans="1:2" x14ac:dyDescent="0.25">
      <c r="A3690" t="s">
        <v>6957</v>
      </c>
      <c r="B3690" t="s">
        <v>6958</v>
      </c>
    </row>
    <row r="3691" spans="1:2" x14ac:dyDescent="0.25">
      <c r="A3691" t="s">
        <v>6959</v>
      </c>
      <c r="B3691" t="s">
        <v>6960</v>
      </c>
    </row>
    <row r="3692" spans="1:2" x14ac:dyDescent="0.25">
      <c r="A3692" t="s">
        <v>6961</v>
      </c>
      <c r="B3692" t="s">
        <v>6962</v>
      </c>
    </row>
    <row r="3693" spans="1:2" x14ac:dyDescent="0.25">
      <c r="A3693" t="s">
        <v>6963</v>
      </c>
      <c r="B3693" t="s">
        <v>6964</v>
      </c>
    </row>
    <row r="3694" spans="1:2" x14ac:dyDescent="0.25">
      <c r="A3694" t="s">
        <v>6965</v>
      </c>
      <c r="B3694" t="s">
        <v>6966</v>
      </c>
    </row>
    <row r="3695" spans="1:2" x14ac:dyDescent="0.25">
      <c r="A3695" t="s">
        <v>6967</v>
      </c>
      <c r="B3695" t="s">
        <v>6968</v>
      </c>
    </row>
    <row r="3696" spans="1:2" x14ac:dyDescent="0.25">
      <c r="A3696" t="s">
        <v>6969</v>
      </c>
      <c r="B3696" t="s">
        <v>6970</v>
      </c>
    </row>
    <row r="3697" spans="1:2" x14ac:dyDescent="0.25">
      <c r="A3697" t="s">
        <v>6971</v>
      </c>
      <c r="B3697" t="s">
        <v>6972</v>
      </c>
    </row>
    <row r="3698" spans="1:2" x14ac:dyDescent="0.25">
      <c r="A3698" t="s">
        <v>6973</v>
      </c>
      <c r="B3698" t="s">
        <v>6974</v>
      </c>
    </row>
    <row r="3699" spans="1:2" x14ac:dyDescent="0.25">
      <c r="A3699" t="s">
        <v>6975</v>
      </c>
      <c r="B3699" t="s">
        <v>6976</v>
      </c>
    </row>
    <row r="3700" spans="1:2" x14ac:dyDescent="0.25">
      <c r="A3700" t="s">
        <v>6977</v>
      </c>
      <c r="B3700" t="s">
        <v>6978</v>
      </c>
    </row>
    <row r="3701" spans="1:2" x14ac:dyDescent="0.25">
      <c r="A3701" t="s">
        <v>6979</v>
      </c>
      <c r="B3701" t="s">
        <v>6980</v>
      </c>
    </row>
    <row r="3702" spans="1:2" x14ac:dyDescent="0.25">
      <c r="A3702" t="s">
        <v>6981</v>
      </c>
      <c r="B3702" t="s">
        <v>6982</v>
      </c>
    </row>
    <row r="3703" spans="1:2" x14ac:dyDescent="0.25">
      <c r="A3703" t="s">
        <v>6983</v>
      </c>
      <c r="B3703" t="s">
        <v>6984</v>
      </c>
    </row>
    <row r="3704" spans="1:2" x14ac:dyDescent="0.25">
      <c r="A3704" t="s">
        <v>6985</v>
      </c>
      <c r="B3704" t="s">
        <v>6986</v>
      </c>
    </row>
    <row r="3705" spans="1:2" x14ac:dyDescent="0.25">
      <c r="A3705" t="s">
        <v>6987</v>
      </c>
      <c r="B3705" t="s">
        <v>6988</v>
      </c>
    </row>
    <row r="3706" spans="1:2" x14ac:dyDescent="0.25">
      <c r="A3706" t="s">
        <v>6989</v>
      </c>
      <c r="B3706" t="s">
        <v>6990</v>
      </c>
    </row>
    <row r="3707" spans="1:2" x14ac:dyDescent="0.25">
      <c r="A3707" t="s">
        <v>6991</v>
      </c>
      <c r="B3707" t="s">
        <v>6992</v>
      </c>
    </row>
    <row r="3708" spans="1:2" x14ac:dyDescent="0.25">
      <c r="A3708" t="s">
        <v>6993</v>
      </c>
      <c r="B3708" t="s">
        <v>6994</v>
      </c>
    </row>
    <row r="3709" spans="1:2" x14ac:dyDescent="0.25">
      <c r="A3709" t="s">
        <v>6995</v>
      </c>
      <c r="B3709" t="s">
        <v>6996</v>
      </c>
    </row>
    <row r="3710" spans="1:2" x14ac:dyDescent="0.25">
      <c r="A3710" t="s">
        <v>6997</v>
      </c>
      <c r="B3710" t="s">
        <v>6998</v>
      </c>
    </row>
    <row r="3711" spans="1:2" x14ac:dyDescent="0.25">
      <c r="A3711" t="s">
        <v>6999</v>
      </c>
      <c r="B3711" t="s">
        <v>7000</v>
      </c>
    </row>
    <row r="3712" spans="1:2" x14ac:dyDescent="0.25">
      <c r="A3712" t="s">
        <v>7001</v>
      </c>
      <c r="B3712" t="s">
        <v>7002</v>
      </c>
    </row>
    <row r="3713" spans="1:2" x14ac:dyDescent="0.25">
      <c r="A3713" t="s">
        <v>7003</v>
      </c>
      <c r="B3713" t="s">
        <v>7004</v>
      </c>
    </row>
    <row r="3714" spans="1:2" x14ac:dyDescent="0.25">
      <c r="A3714" t="s">
        <v>7005</v>
      </c>
      <c r="B3714" t="s">
        <v>7006</v>
      </c>
    </row>
    <row r="3715" spans="1:2" x14ac:dyDescent="0.25">
      <c r="A3715" t="s">
        <v>7007</v>
      </c>
      <c r="B3715" t="s">
        <v>7008</v>
      </c>
    </row>
    <row r="3716" spans="1:2" x14ac:dyDescent="0.25">
      <c r="A3716" t="s">
        <v>7009</v>
      </c>
      <c r="B3716" t="s">
        <v>7010</v>
      </c>
    </row>
    <row r="3717" spans="1:2" x14ac:dyDescent="0.25">
      <c r="A3717" t="s">
        <v>7011</v>
      </c>
      <c r="B3717" t="s">
        <v>7012</v>
      </c>
    </row>
    <row r="3718" spans="1:2" x14ac:dyDescent="0.25">
      <c r="A3718" t="s">
        <v>7013</v>
      </c>
      <c r="B3718" t="s">
        <v>7014</v>
      </c>
    </row>
    <row r="3719" spans="1:2" x14ac:dyDescent="0.25">
      <c r="A3719" t="s">
        <v>7015</v>
      </c>
      <c r="B3719" t="s">
        <v>7016</v>
      </c>
    </row>
    <row r="3720" spans="1:2" x14ac:dyDescent="0.25">
      <c r="A3720" t="s">
        <v>7017</v>
      </c>
      <c r="B3720" t="s">
        <v>7018</v>
      </c>
    </row>
    <row r="3721" spans="1:2" x14ac:dyDescent="0.25">
      <c r="A3721" t="s">
        <v>7019</v>
      </c>
      <c r="B3721" t="s">
        <v>7020</v>
      </c>
    </row>
    <row r="3722" spans="1:2" x14ac:dyDescent="0.25">
      <c r="A3722" t="s">
        <v>7021</v>
      </c>
      <c r="B3722" t="s">
        <v>7022</v>
      </c>
    </row>
    <row r="3723" spans="1:2" x14ac:dyDescent="0.25">
      <c r="A3723" t="s">
        <v>7023</v>
      </c>
      <c r="B3723" t="s">
        <v>7024</v>
      </c>
    </row>
    <row r="3724" spans="1:2" x14ac:dyDescent="0.25">
      <c r="A3724" t="s">
        <v>7025</v>
      </c>
      <c r="B3724" t="s">
        <v>7026</v>
      </c>
    </row>
    <row r="3725" spans="1:2" x14ac:dyDescent="0.25">
      <c r="A3725" t="s">
        <v>7027</v>
      </c>
      <c r="B3725" t="s">
        <v>7028</v>
      </c>
    </row>
    <row r="3726" spans="1:2" x14ac:dyDescent="0.25">
      <c r="A3726" t="s">
        <v>7029</v>
      </c>
      <c r="B3726" t="s">
        <v>7030</v>
      </c>
    </row>
    <row r="3727" spans="1:2" x14ac:dyDescent="0.25">
      <c r="A3727" t="s">
        <v>7031</v>
      </c>
      <c r="B3727" t="s">
        <v>7032</v>
      </c>
    </row>
    <row r="3728" spans="1:2" x14ac:dyDescent="0.25">
      <c r="A3728" t="s">
        <v>7033</v>
      </c>
      <c r="B3728" t="s">
        <v>7034</v>
      </c>
    </row>
    <row r="3729" spans="1:2" x14ac:dyDescent="0.25">
      <c r="A3729" t="s">
        <v>7035</v>
      </c>
      <c r="B3729" t="s">
        <v>7036</v>
      </c>
    </row>
    <row r="3730" spans="1:2" x14ac:dyDescent="0.25">
      <c r="A3730" t="s">
        <v>7037</v>
      </c>
      <c r="B3730" t="s">
        <v>7038</v>
      </c>
    </row>
    <row r="3731" spans="1:2" x14ac:dyDescent="0.25">
      <c r="A3731" t="s">
        <v>7039</v>
      </c>
      <c r="B3731" t="s">
        <v>7040</v>
      </c>
    </row>
    <row r="3732" spans="1:2" x14ac:dyDescent="0.25">
      <c r="A3732" t="s">
        <v>7041</v>
      </c>
      <c r="B3732" t="s">
        <v>7042</v>
      </c>
    </row>
    <row r="3733" spans="1:2" x14ac:dyDescent="0.25">
      <c r="A3733" t="s">
        <v>7043</v>
      </c>
      <c r="B3733" t="s">
        <v>7044</v>
      </c>
    </row>
    <row r="3734" spans="1:2" x14ac:dyDescent="0.25">
      <c r="A3734" t="s">
        <v>7045</v>
      </c>
      <c r="B3734" t="s">
        <v>7046</v>
      </c>
    </row>
    <row r="3735" spans="1:2" x14ac:dyDescent="0.25">
      <c r="A3735" t="s">
        <v>7047</v>
      </c>
      <c r="B3735" t="s">
        <v>7048</v>
      </c>
    </row>
    <row r="3736" spans="1:2" x14ac:dyDescent="0.25">
      <c r="A3736" t="s">
        <v>7049</v>
      </c>
      <c r="B3736" t="s">
        <v>7050</v>
      </c>
    </row>
    <row r="3737" spans="1:2" x14ac:dyDescent="0.25">
      <c r="A3737" t="s">
        <v>7051</v>
      </c>
      <c r="B3737" t="s">
        <v>7052</v>
      </c>
    </row>
    <row r="3738" spans="1:2" x14ac:dyDescent="0.25">
      <c r="A3738" t="s">
        <v>7053</v>
      </c>
      <c r="B3738" t="s">
        <v>7054</v>
      </c>
    </row>
    <row r="3739" spans="1:2" x14ac:dyDescent="0.25">
      <c r="A3739" t="s">
        <v>78</v>
      </c>
      <c r="B3739" t="s">
        <v>7055</v>
      </c>
    </row>
    <row r="3740" spans="1:2" x14ac:dyDescent="0.25">
      <c r="A3740" t="s">
        <v>7056</v>
      </c>
      <c r="B3740" t="s">
        <v>7057</v>
      </c>
    </row>
    <row r="3741" spans="1:2" x14ac:dyDescent="0.25">
      <c r="A3741" t="s">
        <v>7058</v>
      </c>
      <c r="B3741" t="s">
        <v>7059</v>
      </c>
    </row>
    <row r="3742" spans="1:2" x14ac:dyDescent="0.25">
      <c r="A3742" t="s">
        <v>7060</v>
      </c>
      <c r="B3742" t="s">
        <v>7061</v>
      </c>
    </row>
    <row r="3743" spans="1:2" x14ac:dyDescent="0.25">
      <c r="A3743" t="s">
        <v>102</v>
      </c>
      <c r="B3743" t="s">
        <v>7062</v>
      </c>
    </row>
    <row r="3744" spans="1:2" x14ac:dyDescent="0.25">
      <c r="A3744" t="s">
        <v>7063</v>
      </c>
      <c r="B3744" t="s">
        <v>7064</v>
      </c>
    </row>
    <row r="3745" spans="1:2" x14ac:dyDescent="0.25">
      <c r="A3745" t="s">
        <v>7065</v>
      </c>
      <c r="B3745" t="s">
        <v>7066</v>
      </c>
    </row>
    <row r="3746" spans="1:2" x14ac:dyDescent="0.25">
      <c r="A3746" t="s">
        <v>7067</v>
      </c>
      <c r="B3746" t="s">
        <v>7068</v>
      </c>
    </row>
    <row r="3747" spans="1:2" x14ac:dyDescent="0.25">
      <c r="A3747" t="s">
        <v>7069</v>
      </c>
      <c r="B3747" t="s">
        <v>7070</v>
      </c>
    </row>
    <row r="3748" spans="1:2" x14ac:dyDescent="0.25">
      <c r="A3748" t="s">
        <v>7071</v>
      </c>
      <c r="B3748" t="s">
        <v>7072</v>
      </c>
    </row>
    <row r="3749" spans="1:2" x14ac:dyDescent="0.25">
      <c r="A3749" t="s">
        <v>7073</v>
      </c>
      <c r="B3749" t="s">
        <v>7074</v>
      </c>
    </row>
    <row r="3750" spans="1:2" x14ac:dyDescent="0.25">
      <c r="A3750" t="s">
        <v>7075</v>
      </c>
      <c r="B3750" t="s">
        <v>7076</v>
      </c>
    </row>
    <row r="3751" spans="1:2" x14ac:dyDescent="0.25">
      <c r="A3751" t="s">
        <v>7077</v>
      </c>
      <c r="B3751" t="s">
        <v>7078</v>
      </c>
    </row>
    <row r="3752" spans="1:2" x14ac:dyDescent="0.25">
      <c r="A3752" t="s">
        <v>7079</v>
      </c>
      <c r="B3752" t="s">
        <v>7080</v>
      </c>
    </row>
    <row r="3753" spans="1:2" x14ac:dyDescent="0.25">
      <c r="A3753" t="s">
        <v>7081</v>
      </c>
      <c r="B3753" t="s">
        <v>7082</v>
      </c>
    </row>
    <row r="3754" spans="1:2" x14ac:dyDescent="0.25">
      <c r="A3754" t="s">
        <v>7083</v>
      </c>
      <c r="B3754" t="s">
        <v>7084</v>
      </c>
    </row>
    <row r="3755" spans="1:2" x14ac:dyDescent="0.25">
      <c r="A3755" t="s">
        <v>7085</v>
      </c>
      <c r="B3755" t="s">
        <v>7086</v>
      </c>
    </row>
    <row r="3756" spans="1:2" x14ac:dyDescent="0.25">
      <c r="A3756" t="s">
        <v>7087</v>
      </c>
      <c r="B3756" t="s">
        <v>7088</v>
      </c>
    </row>
    <row r="3757" spans="1:2" x14ac:dyDescent="0.25">
      <c r="A3757" t="s">
        <v>2527</v>
      </c>
      <c r="B3757" t="s">
        <v>7089</v>
      </c>
    </row>
    <row r="3758" spans="1:2" x14ac:dyDescent="0.25">
      <c r="A3758" t="s">
        <v>7090</v>
      </c>
      <c r="B3758" t="s">
        <v>7091</v>
      </c>
    </row>
    <row r="3759" spans="1:2" x14ac:dyDescent="0.25">
      <c r="A3759" t="s">
        <v>7092</v>
      </c>
      <c r="B3759" t="s">
        <v>7093</v>
      </c>
    </row>
    <row r="3760" spans="1:2" x14ac:dyDescent="0.25">
      <c r="A3760" t="s">
        <v>7094</v>
      </c>
      <c r="B3760" t="s">
        <v>7095</v>
      </c>
    </row>
    <row r="3761" spans="1:2" x14ac:dyDescent="0.25">
      <c r="A3761" t="s">
        <v>7096</v>
      </c>
      <c r="B3761" t="s">
        <v>7097</v>
      </c>
    </row>
    <row r="3762" spans="1:2" x14ac:dyDescent="0.25">
      <c r="A3762" t="s">
        <v>7098</v>
      </c>
      <c r="B3762" t="s">
        <v>7099</v>
      </c>
    </row>
    <row r="3763" spans="1:2" x14ac:dyDescent="0.25">
      <c r="A3763" t="s">
        <v>7100</v>
      </c>
      <c r="B3763" t="s">
        <v>7101</v>
      </c>
    </row>
    <row r="3764" spans="1:2" x14ac:dyDescent="0.25">
      <c r="A3764" t="s">
        <v>7102</v>
      </c>
      <c r="B3764" t="s">
        <v>7103</v>
      </c>
    </row>
    <row r="3765" spans="1:2" x14ac:dyDescent="0.25">
      <c r="A3765" t="s">
        <v>7104</v>
      </c>
      <c r="B3765" t="s">
        <v>7105</v>
      </c>
    </row>
    <row r="3766" spans="1:2" x14ac:dyDescent="0.25">
      <c r="A3766" t="s">
        <v>7106</v>
      </c>
      <c r="B3766" t="s">
        <v>7107</v>
      </c>
    </row>
    <row r="3767" spans="1:2" x14ac:dyDescent="0.25">
      <c r="A3767" t="s">
        <v>7108</v>
      </c>
      <c r="B3767" t="s">
        <v>7109</v>
      </c>
    </row>
    <row r="3768" spans="1:2" x14ac:dyDescent="0.25">
      <c r="A3768" t="s">
        <v>7110</v>
      </c>
      <c r="B3768" t="s">
        <v>7111</v>
      </c>
    </row>
    <row r="3769" spans="1:2" x14ac:dyDescent="0.25">
      <c r="A3769" t="s">
        <v>7112</v>
      </c>
      <c r="B3769" t="s">
        <v>7113</v>
      </c>
    </row>
    <row r="3770" spans="1:2" x14ac:dyDescent="0.25">
      <c r="A3770" t="s">
        <v>7114</v>
      </c>
      <c r="B3770" t="s">
        <v>7115</v>
      </c>
    </row>
    <row r="3771" spans="1:2" x14ac:dyDescent="0.25">
      <c r="A3771" t="s">
        <v>7116</v>
      </c>
      <c r="B3771" t="s">
        <v>7117</v>
      </c>
    </row>
    <row r="3772" spans="1:2" x14ac:dyDescent="0.25">
      <c r="A3772" t="s">
        <v>7118</v>
      </c>
      <c r="B3772" t="s">
        <v>7119</v>
      </c>
    </row>
    <row r="3773" spans="1:2" x14ac:dyDescent="0.25">
      <c r="A3773" t="s">
        <v>7120</v>
      </c>
      <c r="B3773" t="s">
        <v>7121</v>
      </c>
    </row>
    <row r="3774" spans="1:2" x14ac:dyDescent="0.25">
      <c r="A3774" t="s">
        <v>791</v>
      </c>
      <c r="B3774" t="s">
        <v>7122</v>
      </c>
    </row>
    <row r="3775" spans="1:2" x14ac:dyDescent="0.25">
      <c r="A3775" t="s">
        <v>7123</v>
      </c>
      <c r="B3775" t="s">
        <v>7124</v>
      </c>
    </row>
    <row r="3776" spans="1:2" x14ac:dyDescent="0.25">
      <c r="A3776" t="s">
        <v>7125</v>
      </c>
      <c r="B3776" t="s">
        <v>7126</v>
      </c>
    </row>
    <row r="3777" spans="1:2" x14ac:dyDescent="0.25">
      <c r="A3777" t="s">
        <v>7127</v>
      </c>
      <c r="B3777" t="s">
        <v>7128</v>
      </c>
    </row>
    <row r="3778" spans="1:2" x14ac:dyDescent="0.25">
      <c r="A3778" t="s">
        <v>7129</v>
      </c>
      <c r="B3778" t="s">
        <v>7130</v>
      </c>
    </row>
    <row r="3779" spans="1:2" x14ac:dyDescent="0.25">
      <c r="A3779" t="s">
        <v>7131</v>
      </c>
      <c r="B3779" t="s">
        <v>7132</v>
      </c>
    </row>
    <row r="3780" spans="1:2" x14ac:dyDescent="0.25">
      <c r="A3780" t="s">
        <v>7133</v>
      </c>
      <c r="B3780" t="s">
        <v>7134</v>
      </c>
    </row>
    <row r="3781" spans="1:2" x14ac:dyDescent="0.25">
      <c r="A3781" t="s">
        <v>7135</v>
      </c>
      <c r="B3781" t="s">
        <v>7136</v>
      </c>
    </row>
    <row r="3782" spans="1:2" x14ac:dyDescent="0.25">
      <c r="A3782" t="s">
        <v>7137</v>
      </c>
      <c r="B3782" t="s">
        <v>7138</v>
      </c>
    </row>
    <row r="3783" spans="1:2" x14ac:dyDescent="0.25">
      <c r="A3783" t="s">
        <v>7139</v>
      </c>
      <c r="B3783" t="s">
        <v>7140</v>
      </c>
    </row>
    <row r="3784" spans="1:2" x14ac:dyDescent="0.25">
      <c r="A3784" t="s">
        <v>7141</v>
      </c>
      <c r="B3784" t="s">
        <v>7142</v>
      </c>
    </row>
    <row r="3785" spans="1:2" x14ac:dyDescent="0.25">
      <c r="A3785" t="s">
        <v>7143</v>
      </c>
      <c r="B3785" t="s">
        <v>7144</v>
      </c>
    </row>
    <row r="3786" spans="1:2" x14ac:dyDescent="0.25">
      <c r="A3786" t="s">
        <v>7145</v>
      </c>
      <c r="B3786" t="s">
        <v>7146</v>
      </c>
    </row>
    <row r="3787" spans="1:2" x14ac:dyDescent="0.25">
      <c r="A3787" t="s">
        <v>7147</v>
      </c>
      <c r="B3787" t="s">
        <v>7148</v>
      </c>
    </row>
    <row r="3788" spans="1:2" x14ac:dyDescent="0.25">
      <c r="A3788" t="s">
        <v>7149</v>
      </c>
      <c r="B3788" t="s">
        <v>7150</v>
      </c>
    </row>
    <row r="3789" spans="1:2" x14ac:dyDescent="0.25">
      <c r="A3789" t="s">
        <v>7151</v>
      </c>
      <c r="B3789" t="s">
        <v>7152</v>
      </c>
    </row>
    <row r="3790" spans="1:2" x14ac:dyDescent="0.25">
      <c r="A3790" t="s">
        <v>7153</v>
      </c>
      <c r="B3790" t="s">
        <v>7154</v>
      </c>
    </row>
    <row r="3791" spans="1:2" x14ac:dyDescent="0.25">
      <c r="A3791" t="s">
        <v>7155</v>
      </c>
      <c r="B3791" t="s">
        <v>7156</v>
      </c>
    </row>
    <row r="3792" spans="1:2" x14ac:dyDescent="0.25">
      <c r="A3792" t="s">
        <v>7157</v>
      </c>
      <c r="B3792" t="s">
        <v>7158</v>
      </c>
    </row>
    <row r="3793" spans="1:2" x14ac:dyDescent="0.25">
      <c r="A3793" t="s">
        <v>7159</v>
      </c>
      <c r="B3793" t="s">
        <v>7160</v>
      </c>
    </row>
    <row r="3794" spans="1:2" x14ac:dyDescent="0.25">
      <c r="A3794" t="s">
        <v>7161</v>
      </c>
      <c r="B3794" t="s">
        <v>7162</v>
      </c>
    </row>
    <row r="3795" spans="1:2" x14ac:dyDescent="0.25">
      <c r="A3795" t="s">
        <v>7163</v>
      </c>
      <c r="B3795" t="s">
        <v>7164</v>
      </c>
    </row>
    <row r="3796" spans="1:2" x14ac:dyDescent="0.25">
      <c r="A3796" t="s">
        <v>7165</v>
      </c>
      <c r="B3796" t="s">
        <v>7166</v>
      </c>
    </row>
    <row r="3797" spans="1:2" x14ac:dyDescent="0.25">
      <c r="A3797" t="s">
        <v>7167</v>
      </c>
      <c r="B3797" t="s">
        <v>7168</v>
      </c>
    </row>
    <row r="3798" spans="1:2" x14ac:dyDescent="0.25">
      <c r="A3798" t="s">
        <v>7169</v>
      </c>
      <c r="B3798" t="s">
        <v>7170</v>
      </c>
    </row>
    <row r="3799" spans="1:2" x14ac:dyDescent="0.25">
      <c r="A3799" t="s">
        <v>7171</v>
      </c>
      <c r="B3799" t="s">
        <v>7172</v>
      </c>
    </row>
    <row r="3800" spans="1:2" x14ac:dyDescent="0.25">
      <c r="A3800" t="s">
        <v>7173</v>
      </c>
      <c r="B3800" t="s">
        <v>7174</v>
      </c>
    </row>
    <row r="3801" spans="1:2" x14ac:dyDescent="0.25">
      <c r="A3801" t="s">
        <v>7175</v>
      </c>
      <c r="B3801" t="s">
        <v>7176</v>
      </c>
    </row>
    <row r="3802" spans="1:2" x14ac:dyDescent="0.25">
      <c r="A3802" t="s">
        <v>7177</v>
      </c>
      <c r="B3802" t="s">
        <v>7178</v>
      </c>
    </row>
    <row r="3803" spans="1:2" x14ac:dyDescent="0.25">
      <c r="A3803" t="s">
        <v>7179</v>
      </c>
      <c r="B3803" t="s">
        <v>7180</v>
      </c>
    </row>
    <row r="3804" spans="1:2" x14ac:dyDescent="0.25">
      <c r="A3804" t="s">
        <v>7181</v>
      </c>
      <c r="B3804" t="s">
        <v>7182</v>
      </c>
    </row>
    <row r="3805" spans="1:2" x14ac:dyDescent="0.25">
      <c r="A3805" t="s">
        <v>7183</v>
      </c>
      <c r="B3805" t="s">
        <v>7184</v>
      </c>
    </row>
    <row r="3806" spans="1:2" x14ac:dyDescent="0.25">
      <c r="A3806" t="s">
        <v>7185</v>
      </c>
      <c r="B3806" t="s">
        <v>7186</v>
      </c>
    </row>
    <row r="3807" spans="1:2" x14ac:dyDescent="0.25">
      <c r="A3807" t="s">
        <v>7187</v>
      </c>
      <c r="B3807" t="s">
        <v>7188</v>
      </c>
    </row>
    <row r="3808" spans="1:2" x14ac:dyDescent="0.25">
      <c r="A3808" t="s">
        <v>7189</v>
      </c>
      <c r="B3808" t="s">
        <v>7190</v>
      </c>
    </row>
    <row r="3809" spans="1:2" x14ac:dyDescent="0.25">
      <c r="A3809" t="s">
        <v>7191</v>
      </c>
      <c r="B3809" t="s">
        <v>7192</v>
      </c>
    </row>
    <row r="3810" spans="1:2" x14ac:dyDescent="0.25">
      <c r="A3810" t="s">
        <v>7193</v>
      </c>
      <c r="B3810" t="s">
        <v>7194</v>
      </c>
    </row>
    <row r="3811" spans="1:2" x14ac:dyDescent="0.25">
      <c r="A3811" t="s">
        <v>7195</v>
      </c>
      <c r="B3811" t="s">
        <v>7196</v>
      </c>
    </row>
    <row r="3812" spans="1:2" x14ac:dyDescent="0.25">
      <c r="A3812" t="s">
        <v>7197</v>
      </c>
      <c r="B3812" t="s">
        <v>7198</v>
      </c>
    </row>
    <row r="3813" spans="1:2" x14ac:dyDescent="0.25">
      <c r="A3813" t="s">
        <v>7199</v>
      </c>
      <c r="B3813" t="s">
        <v>7200</v>
      </c>
    </row>
    <row r="3814" spans="1:2" x14ac:dyDescent="0.25">
      <c r="A3814" t="s">
        <v>7201</v>
      </c>
      <c r="B3814" t="s">
        <v>7202</v>
      </c>
    </row>
    <row r="3815" spans="1:2" x14ac:dyDescent="0.25">
      <c r="A3815" t="s">
        <v>7203</v>
      </c>
      <c r="B3815" t="s">
        <v>7204</v>
      </c>
    </row>
    <row r="3816" spans="1:2" x14ac:dyDescent="0.25">
      <c r="A3816" t="s">
        <v>7205</v>
      </c>
      <c r="B3816" t="s">
        <v>7206</v>
      </c>
    </row>
    <row r="3817" spans="1:2" x14ac:dyDescent="0.25">
      <c r="A3817" t="s">
        <v>7207</v>
      </c>
      <c r="B3817" t="s">
        <v>7208</v>
      </c>
    </row>
    <row r="3818" spans="1:2" x14ac:dyDescent="0.25">
      <c r="A3818" t="s">
        <v>7209</v>
      </c>
      <c r="B3818" t="s">
        <v>7210</v>
      </c>
    </row>
    <row r="3819" spans="1:2" x14ac:dyDescent="0.25">
      <c r="A3819" t="s">
        <v>7211</v>
      </c>
      <c r="B3819" t="s">
        <v>7212</v>
      </c>
    </row>
    <row r="3820" spans="1:2" x14ac:dyDescent="0.25">
      <c r="A3820" t="s">
        <v>7213</v>
      </c>
      <c r="B3820" t="s">
        <v>7214</v>
      </c>
    </row>
    <row r="3821" spans="1:2" x14ac:dyDescent="0.25">
      <c r="A3821" t="s">
        <v>7215</v>
      </c>
      <c r="B3821" t="s">
        <v>7216</v>
      </c>
    </row>
    <row r="3822" spans="1:2" x14ac:dyDescent="0.25">
      <c r="A3822" t="s">
        <v>7217</v>
      </c>
      <c r="B3822" t="s">
        <v>7218</v>
      </c>
    </row>
    <row r="3823" spans="1:2" x14ac:dyDescent="0.25">
      <c r="A3823" t="s">
        <v>7219</v>
      </c>
      <c r="B3823" t="s">
        <v>7220</v>
      </c>
    </row>
    <row r="3824" spans="1:2" x14ac:dyDescent="0.25">
      <c r="A3824" t="s">
        <v>7221</v>
      </c>
      <c r="B3824" t="s">
        <v>7222</v>
      </c>
    </row>
    <row r="3825" spans="1:2" x14ac:dyDescent="0.25">
      <c r="A3825" t="s">
        <v>7223</v>
      </c>
      <c r="B3825" t="s">
        <v>7224</v>
      </c>
    </row>
    <row r="3826" spans="1:2" x14ac:dyDescent="0.25">
      <c r="A3826" t="s">
        <v>7225</v>
      </c>
      <c r="B3826" t="s">
        <v>7226</v>
      </c>
    </row>
    <row r="3827" spans="1:2" x14ac:dyDescent="0.25">
      <c r="A3827" t="s">
        <v>7227</v>
      </c>
      <c r="B3827" t="s">
        <v>7228</v>
      </c>
    </row>
    <row r="3828" spans="1:2" x14ac:dyDescent="0.25">
      <c r="A3828" t="s">
        <v>7229</v>
      </c>
      <c r="B3828" t="s">
        <v>7230</v>
      </c>
    </row>
    <row r="3829" spans="1:2" x14ac:dyDescent="0.25">
      <c r="A3829" t="s">
        <v>7231</v>
      </c>
      <c r="B3829" t="s">
        <v>7232</v>
      </c>
    </row>
    <row r="3830" spans="1:2" x14ac:dyDescent="0.25">
      <c r="A3830" t="s">
        <v>7233</v>
      </c>
      <c r="B3830" t="s">
        <v>7234</v>
      </c>
    </row>
    <row r="3831" spans="1:2" x14ac:dyDescent="0.25">
      <c r="A3831" t="s">
        <v>7235</v>
      </c>
      <c r="B3831" t="s">
        <v>7236</v>
      </c>
    </row>
    <row r="3832" spans="1:2" x14ac:dyDescent="0.25">
      <c r="A3832" t="s">
        <v>7237</v>
      </c>
      <c r="B3832" t="s">
        <v>7238</v>
      </c>
    </row>
    <row r="3833" spans="1:2" x14ac:dyDescent="0.25">
      <c r="A3833" t="s">
        <v>7239</v>
      </c>
      <c r="B3833" t="s">
        <v>7240</v>
      </c>
    </row>
    <row r="3834" spans="1:2" x14ac:dyDescent="0.25">
      <c r="A3834" t="s">
        <v>7241</v>
      </c>
      <c r="B3834" t="s">
        <v>7242</v>
      </c>
    </row>
    <row r="3835" spans="1:2" x14ac:dyDescent="0.25">
      <c r="A3835" t="s">
        <v>7243</v>
      </c>
      <c r="B3835" t="s">
        <v>7244</v>
      </c>
    </row>
    <row r="3836" spans="1:2" x14ac:dyDescent="0.25">
      <c r="A3836" t="s">
        <v>7245</v>
      </c>
      <c r="B3836" t="s">
        <v>7246</v>
      </c>
    </row>
    <row r="3837" spans="1:2" x14ac:dyDescent="0.25">
      <c r="A3837" t="s">
        <v>7247</v>
      </c>
      <c r="B3837" t="s">
        <v>7248</v>
      </c>
    </row>
    <row r="3838" spans="1:2" x14ac:dyDescent="0.25">
      <c r="A3838" t="s">
        <v>7249</v>
      </c>
      <c r="B3838" t="s">
        <v>7250</v>
      </c>
    </row>
    <row r="3839" spans="1:2" x14ac:dyDescent="0.25">
      <c r="A3839" t="s">
        <v>7251</v>
      </c>
      <c r="B3839" t="s">
        <v>7252</v>
      </c>
    </row>
    <row r="3840" spans="1:2" x14ac:dyDescent="0.25">
      <c r="A3840" t="s">
        <v>7253</v>
      </c>
      <c r="B3840" t="s">
        <v>7254</v>
      </c>
    </row>
    <row r="3841" spans="1:2" x14ac:dyDescent="0.25">
      <c r="A3841" t="s">
        <v>7255</v>
      </c>
      <c r="B3841" t="s">
        <v>7256</v>
      </c>
    </row>
    <row r="3842" spans="1:2" x14ac:dyDescent="0.25">
      <c r="A3842" t="s">
        <v>3330</v>
      </c>
      <c r="B3842" t="s">
        <v>7257</v>
      </c>
    </row>
    <row r="3843" spans="1:2" x14ac:dyDescent="0.25">
      <c r="A3843" t="s">
        <v>7258</v>
      </c>
      <c r="B3843" t="s">
        <v>7259</v>
      </c>
    </row>
    <row r="3844" spans="1:2" x14ac:dyDescent="0.25">
      <c r="A3844" t="s">
        <v>7260</v>
      </c>
      <c r="B3844" t="s">
        <v>7261</v>
      </c>
    </row>
    <row r="3845" spans="1:2" x14ac:dyDescent="0.25">
      <c r="A3845" t="s">
        <v>7262</v>
      </c>
      <c r="B3845" t="s">
        <v>7263</v>
      </c>
    </row>
    <row r="3846" spans="1:2" x14ac:dyDescent="0.25">
      <c r="A3846" t="s">
        <v>7264</v>
      </c>
      <c r="B3846" t="s">
        <v>7265</v>
      </c>
    </row>
    <row r="3847" spans="1:2" x14ac:dyDescent="0.25">
      <c r="A3847" t="s">
        <v>7266</v>
      </c>
      <c r="B3847" t="s">
        <v>7267</v>
      </c>
    </row>
    <row r="3848" spans="1:2" x14ac:dyDescent="0.25">
      <c r="A3848" t="s">
        <v>7268</v>
      </c>
      <c r="B3848" t="s">
        <v>7269</v>
      </c>
    </row>
    <row r="3849" spans="1:2" x14ac:dyDescent="0.25">
      <c r="A3849" t="s">
        <v>7270</v>
      </c>
      <c r="B3849" t="s">
        <v>7271</v>
      </c>
    </row>
    <row r="3850" spans="1:2" x14ac:dyDescent="0.25">
      <c r="A3850" t="s">
        <v>7272</v>
      </c>
      <c r="B3850" t="s">
        <v>7273</v>
      </c>
    </row>
    <row r="3851" spans="1:2" x14ac:dyDescent="0.25">
      <c r="A3851" t="s">
        <v>7274</v>
      </c>
      <c r="B3851" t="s">
        <v>7275</v>
      </c>
    </row>
    <row r="3852" spans="1:2" x14ac:dyDescent="0.25">
      <c r="A3852" t="s">
        <v>7276</v>
      </c>
      <c r="B3852" t="s">
        <v>7277</v>
      </c>
    </row>
    <row r="3853" spans="1:2" x14ac:dyDescent="0.25">
      <c r="A3853" t="s">
        <v>3350</v>
      </c>
      <c r="B3853" t="s">
        <v>7278</v>
      </c>
    </row>
    <row r="3854" spans="1:2" x14ac:dyDescent="0.25">
      <c r="A3854" t="s">
        <v>7279</v>
      </c>
      <c r="B3854" t="s">
        <v>7280</v>
      </c>
    </row>
    <row r="3855" spans="1:2" x14ac:dyDescent="0.25">
      <c r="A3855" t="s">
        <v>7281</v>
      </c>
      <c r="B3855" t="s">
        <v>7282</v>
      </c>
    </row>
    <row r="3856" spans="1:2" x14ac:dyDescent="0.25">
      <c r="A3856" t="s">
        <v>7283</v>
      </c>
      <c r="B3856" t="s">
        <v>7284</v>
      </c>
    </row>
    <row r="3857" spans="1:2" x14ac:dyDescent="0.25">
      <c r="A3857" t="s">
        <v>7285</v>
      </c>
      <c r="B3857" t="s">
        <v>7286</v>
      </c>
    </row>
    <row r="3858" spans="1:2" x14ac:dyDescent="0.25">
      <c r="A3858" t="s">
        <v>7287</v>
      </c>
      <c r="B3858" t="s">
        <v>7288</v>
      </c>
    </row>
    <row r="3859" spans="1:2" x14ac:dyDescent="0.25">
      <c r="A3859" t="s">
        <v>7289</v>
      </c>
      <c r="B3859" t="s">
        <v>7290</v>
      </c>
    </row>
    <row r="3860" spans="1:2" x14ac:dyDescent="0.25">
      <c r="A3860" t="s">
        <v>7291</v>
      </c>
      <c r="B3860" t="s">
        <v>7292</v>
      </c>
    </row>
    <row r="3861" spans="1:2" x14ac:dyDescent="0.25">
      <c r="A3861" t="s">
        <v>7293</v>
      </c>
      <c r="B3861" t="s">
        <v>7294</v>
      </c>
    </row>
    <row r="3862" spans="1:2" x14ac:dyDescent="0.25">
      <c r="A3862" t="s">
        <v>7295</v>
      </c>
      <c r="B3862" t="s">
        <v>7296</v>
      </c>
    </row>
    <row r="3863" spans="1:2" x14ac:dyDescent="0.25">
      <c r="A3863" t="s">
        <v>7297</v>
      </c>
      <c r="B3863" t="s">
        <v>7298</v>
      </c>
    </row>
    <row r="3864" spans="1:2" x14ac:dyDescent="0.25">
      <c r="A3864" t="s">
        <v>7299</v>
      </c>
      <c r="B3864" t="s">
        <v>7300</v>
      </c>
    </row>
    <row r="3865" spans="1:2" x14ac:dyDescent="0.25">
      <c r="A3865" t="s">
        <v>7301</v>
      </c>
      <c r="B3865" t="s">
        <v>7302</v>
      </c>
    </row>
    <row r="3866" spans="1:2" x14ac:dyDescent="0.25">
      <c r="A3866" t="s">
        <v>2066</v>
      </c>
      <c r="B3866" t="s">
        <v>7303</v>
      </c>
    </row>
    <row r="3867" spans="1:2" x14ac:dyDescent="0.25">
      <c r="A3867" t="s">
        <v>7304</v>
      </c>
      <c r="B3867" t="s">
        <v>7305</v>
      </c>
    </row>
    <row r="3868" spans="1:2" x14ac:dyDescent="0.25">
      <c r="A3868" t="s">
        <v>7306</v>
      </c>
      <c r="B3868" t="s">
        <v>7307</v>
      </c>
    </row>
    <row r="3869" spans="1:2" x14ac:dyDescent="0.25">
      <c r="A3869" t="s">
        <v>7308</v>
      </c>
      <c r="B3869" t="s">
        <v>7309</v>
      </c>
    </row>
    <row r="3870" spans="1:2" x14ac:dyDescent="0.25">
      <c r="A3870" t="s">
        <v>7310</v>
      </c>
      <c r="B3870" t="s">
        <v>7311</v>
      </c>
    </row>
    <row r="3871" spans="1:2" x14ac:dyDescent="0.25">
      <c r="A3871" t="s">
        <v>3378</v>
      </c>
      <c r="B3871" t="s">
        <v>7312</v>
      </c>
    </row>
    <row r="3872" spans="1:2" x14ac:dyDescent="0.25">
      <c r="A3872" t="s">
        <v>7313</v>
      </c>
      <c r="B3872" t="s">
        <v>7314</v>
      </c>
    </row>
    <row r="3873" spans="1:2" x14ac:dyDescent="0.25">
      <c r="A3873" t="s">
        <v>7315</v>
      </c>
      <c r="B3873" t="s">
        <v>7316</v>
      </c>
    </row>
    <row r="3874" spans="1:2" x14ac:dyDescent="0.25">
      <c r="A3874" t="s">
        <v>7317</v>
      </c>
      <c r="B3874" t="s">
        <v>7318</v>
      </c>
    </row>
    <row r="3875" spans="1:2" x14ac:dyDescent="0.25">
      <c r="A3875" t="s">
        <v>7319</v>
      </c>
      <c r="B3875" t="s">
        <v>7320</v>
      </c>
    </row>
    <row r="3876" spans="1:2" x14ac:dyDescent="0.25">
      <c r="A3876" t="s">
        <v>7321</v>
      </c>
      <c r="B3876" t="s">
        <v>7322</v>
      </c>
    </row>
    <row r="3877" spans="1:2" x14ac:dyDescent="0.25">
      <c r="A3877" t="s">
        <v>7323</v>
      </c>
      <c r="B3877" t="s">
        <v>7324</v>
      </c>
    </row>
    <row r="3878" spans="1:2" x14ac:dyDescent="0.25">
      <c r="A3878" t="s">
        <v>7325</v>
      </c>
      <c r="B3878" t="s">
        <v>7326</v>
      </c>
    </row>
    <row r="3879" spans="1:2" x14ac:dyDescent="0.25">
      <c r="A3879" t="s">
        <v>7327</v>
      </c>
      <c r="B3879" t="s">
        <v>7328</v>
      </c>
    </row>
    <row r="3880" spans="1:2" x14ac:dyDescent="0.25">
      <c r="A3880" t="s">
        <v>7329</v>
      </c>
      <c r="B3880" t="s">
        <v>7330</v>
      </c>
    </row>
    <row r="3881" spans="1:2" x14ac:dyDescent="0.25">
      <c r="A3881" t="s">
        <v>7331</v>
      </c>
      <c r="B3881" t="s">
        <v>7332</v>
      </c>
    </row>
    <row r="3882" spans="1:2" x14ac:dyDescent="0.25">
      <c r="A3882" t="s">
        <v>7333</v>
      </c>
      <c r="B3882" t="s">
        <v>7334</v>
      </c>
    </row>
    <row r="3883" spans="1:2" x14ac:dyDescent="0.25">
      <c r="A3883" t="s">
        <v>7335</v>
      </c>
      <c r="B3883" t="s">
        <v>7336</v>
      </c>
    </row>
    <row r="3884" spans="1:2" x14ac:dyDescent="0.25">
      <c r="A3884" t="s">
        <v>7337</v>
      </c>
      <c r="B3884" t="s">
        <v>7338</v>
      </c>
    </row>
    <row r="3885" spans="1:2" x14ac:dyDescent="0.25">
      <c r="A3885" t="s">
        <v>7339</v>
      </c>
      <c r="B3885" t="s">
        <v>7340</v>
      </c>
    </row>
    <row r="3886" spans="1:2" x14ac:dyDescent="0.25">
      <c r="A3886" t="s">
        <v>7341</v>
      </c>
      <c r="B3886" t="s">
        <v>7342</v>
      </c>
    </row>
    <row r="3887" spans="1:2" x14ac:dyDescent="0.25">
      <c r="A3887" t="s">
        <v>7343</v>
      </c>
      <c r="B3887" t="s">
        <v>7344</v>
      </c>
    </row>
    <row r="3888" spans="1:2" x14ac:dyDescent="0.25">
      <c r="A3888" t="s">
        <v>7345</v>
      </c>
      <c r="B3888" t="s">
        <v>7346</v>
      </c>
    </row>
    <row r="3889" spans="1:2" x14ac:dyDescent="0.25">
      <c r="A3889" t="s">
        <v>7347</v>
      </c>
      <c r="B3889" t="s">
        <v>7348</v>
      </c>
    </row>
    <row r="3890" spans="1:2" x14ac:dyDescent="0.25">
      <c r="A3890" t="s">
        <v>7349</v>
      </c>
      <c r="B3890" t="s">
        <v>7350</v>
      </c>
    </row>
    <row r="3891" spans="1:2" x14ac:dyDescent="0.25">
      <c r="A3891" t="s">
        <v>7351</v>
      </c>
      <c r="B3891" t="s">
        <v>7352</v>
      </c>
    </row>
    <row r="3892" spans="1:2" x14ac:dyDescent="0.25">
      <c r="A3892" t="s">
        <v>7353</v>
      </c>
      <c r="B3892" t="s">
        <v>7354</v>
      </c>
    </row>
    <row r="3893" spans="1:2" x14ac:dyDescent="0.25">
      <c r="A3893" t="s">
        <v>7355</v>
      </c>
      <c r="B3893" t="s">
        <v>7356</v>
      </c>
    </row>
    <row r="3894" spans="1:2" x14ac:dyDescent="0.25">
      <c r="A3894" t="s">
        <v>7357</v>
      </c>
      <c r="B3894" t="s">
        <v>7358</v>
      </c>
    </row>
    <row r="3895" spans="1:2" x14ac:dyDescent="0.25">
      <c r="A3895" t="s">
        <v>7359</v>
      </c>
      <c r="B3895" t="s">
        <v>7360</v>
      </c>
    </row>
    <row r="3896" spans="1:2" x14ac:dyDescent="0.25">
      <c r="A3896" t="s">
        <v>7361</v>
      </c>
      <c r="B3896" t="s">
        <v>7362</v>
      </c>
    </row>
    <row r="3897" spans="1:2" x14ac:dyDescent="0.25">
      <c r="A3897" t="s">
        <v>7363</v>
      </c>
      <c r="B3897" t="s">
        <v>7364</v>
      </c>
    </row>
    <row r="3898" spans="1:2" x14ac:dyDescent="0.25">
      <c r="A3898" t="s">
        <v>7365</v>
      </c>
      <c r="B3898" t="s">
        <v>7366</v>
      </c>
    </row>
    <row r="3899" spans="1:2" x14ac:dyDescent="0.25">
      <c r="A3899" t="s">
        <v>7367</v>
      </c>
      <c r="B3899" t="s">
        <v>7368</v>
      </c>
    </row>
    <row r="3900" spans="1:2" x14ac:dyDescent="0.25">
      <c r="A3900" t="s">
        <v>7369</v>
      </c>
      <c r="B3900" t="s">
        <v>7370</v>
      </c>
    </row>
    <row r="3901" spans="1:2" x14ac:dyDescent="0.25">
      <c r="A3901" t="s">
        <v>7371</v>
      </c>
      <c r="B3901" t="s">
        <v>7372</v>
      </c>
    </row>
    <row r="3902" spans="1:2" x14ac:dyDescent="0.25">
      <c r="A3902" t="s">
        <v>7373</v>
      </c>
      <c r="B3902" t="s">
        <v>7374</v>
      </c>
    </row>
    <row r="3903" spans="1:2" x14ac:dyDescent="0.25">
      <c r="A3903" t="s">
        <v>7375</v>
      </c>
      <c r="B3903" t="s">
        <v>7376</v>
      </c>
    </row>
    <row r="3904" spans="1:2" x14ac:dyDescent="0.25">
      <c r="A3904" t="s">
        <v>7377</v>
      </c>
      <c r="B3904" t="s">
        <v>7378</v>
      </c>
    </row>
    <row r="3905" spans="1:2" x14ac:dyDescent="0.25">
      <c r="A3905" t="s">
        <v>7379</v>
      </c>
      <c r="B3905" t="s">
        <v>7380</v>
      </c>
    </row>
    <row r="3906" spans="1:2" x14ac:dyDescent="0.25">
      <c r="A3906" t="s">
        <v>7381</v>
      </c>
      <c r="B3906" t="s">
        <v>7382</v>
      </c>
    </row>
    <row r="3907" spans="1:2" x14ac:dyDescent="0.25">
      <c r="A3907" t="s">
        <v>7383</v>
      </c>
      <c r="B3907" t="s">
        <v>7384</v>
      </c>
    </row>
    <row r="3908" spans="1:2" x14ac:dyDescent="0.25">
      <c r="A3908" t="s">
        <v>7385</v>
      </c>
      <c r="B3908" t="s">
        <v>7386</v>
      </c>
    </row>
    <row r="3909" spans="1:2" x14ac:dyDescent="0.25">
      <c r="A3909" t="s">
        <v>7387</v>
      </c>
      <c r="B3909" t="s">
        <v>7388</v>
      </c>
    </row>
    <row r="3910" spans="1:2" x14ac:dyDescent="0.25">
      <c r="A3910" t="s">
        <v>7389</v>
      </c>
      <c r="B3910" t="s">
        <v>7390</v>
      </c>
    </row>
    <row r="3911" spans="1:2" x14ac:dyDescent="0.25">
      <c r="A3911" t="s">
        <v>43</v>
      </c>
      <c r="B3911" t="s">
        <v>7391</v>
      </c>
    </row>
    <row r="3912" spans="1:2" x14ac:dyDescent="0.25">
      <c r="A3912" t="s">
        <v>7392</v>
      </c>
      <c r="B3912" t="s">
        <v>7393</v>
      </c>
    </row>
    <row r="3913" spans="1:2" x14ac:dyDescent="0.25">
      <c r="A3913" t="s">
        <v>7394</v>
      </c>
      <c r="B3913" t="s">
        <v>7395</v>
      </c>
    </row>
    <row r="3914" spans="1:2" x14ac:dyDescent="0.25">
      <c r="A3914" t="s">
        <v>7396</v>
      </c>
      <c r="B3914" t="s">
        <v>7397</v>
      </c>
    </row>
    <row r="3915" spans="1:2" x14ac:dyDescent="0.25">
      <c r="A3915" t="s">
        <v>7398</v>
      </c>
      <c r="B3915" t="s">
        <v>7399</v>
      </c>
    </row>
    <row r="3916" spans="1:2" x14ac:dyDescent="0.25">
      <c r="A3916" t="s">
        <v>7400</v>
      </c>
      <c r="B3916" t="s">
        <v>7401</v>
      </c>
    </row>
    <row r="3917" spans="1:2" x14ac:dyDescent="0.25">
      <c r="A3917" t="s">
        <v>7402</v>
      </c>
      <c r="B3917" t="s">
        <v>7403</v>
      </c>
    </row>
    <row r="3918" spans="1:2" x14ac:dyDescent="0.25">
      <c r="A3918" t="s">
        <v>7404</v>
      </c>
      <c r="B3918" t="s">
        <v>7405</v>
      </c>
    </row>
    <row r="3919" spans="1:2" x14ac:dyDescent="0.25">
      <c r="A3919" t="s">
        <v>7406</v>
      </c>
      <c r="B3919" t="s">
        <v>7407</v>
      </c>
    </row>
    <row r="3920" spans="1:2" x14ac:dyDescent="0.25">
      <c r="A3920" t="s">
        <v>7408</v>
      </c>
      <c r="B3920" t="s">
        <v>7409</v>
      </c>
    </row>
    <row r="3921" spans="1:2" x14ac:dyDescent="0.25">
      <c r="A3921" t="s">
        <v>7410</v>
      </c>
      <c r="B3921" t="s">
        <v>7411</v>
      </c>
    </row>
    <row r="3922" spans="1:2" x14ac:dyDescent="0.25">
      <c r="A3922" t="s">
        <v>7412</v>
      </c>
      <c r="B3922" t="s">
        <v>7413</v>
      </c>
    </row>
    <row r="3923" spans="1:2" x14ac:dyDescent="0.25">
      <c r="A3923" t="s">
        <v>7414</v>
      </c>
      <c r="B3923" t="s">
        <v>7415</v>
      </c>
    </row>
    <row r="3924" spans="1:2" x14ac:dyDescent="0.25">
      <c r="A3924" t="s">
        <v>7416</v>
      </c>
      <c r="B3924" t="s">
        <v>7417</v>
      </c>
    </row>
    <row r="3925" spans="1:2" x14ac:dyDescent="0.25">
      <c r="A3925" t="s">
        <v>7418</v>
      </c>
      <c r="B3925" t="s">
        <v>7419</v>
      </c>
    </row>
    <row r="3926" spans="1:2" x14ac:dyDescent="0.25">
      <c r="A3926" t="s">
        <v>7420</v>
      </c>
      <c r="B3926" t="s">
        <v>7421</v>
      </c>
    </row>
    <row r="3927" spans="1:2" x14ac:dyDescent="0.25">
      <c r="A3927" t="s">
        <v>7422</v>
      </c>
      <c r="B3927" t="s">
        <v>7423</v>
      </c>
    </row>
    <row r="3928" spans="1:2" x14ac:dyDescent="0.25">
      <c r="A3928" t="s">
        <v>7424</v>
      </c>
      <c r="B3928" t="s">
        <v>7425</v>
      </c>
    </row>
    <row r="3929" spans="1:2" x14ac:dyDescent="0.25">
      <c r="A3929" t="s">
        <v>7426</v>
      </c>
      <c r="B3929" t="s">
        <v>7427</v>
      </c>
    </row>
    <row r="3930" spans="1:2" x14ac:dyDescent="0.25">
      <c r="A3930" t="s">
        <v>7428</v>
      </c>
      <c r="B3930" t="s">
        <v>7429</v>
      </c>
    </row>
    <row r="3931" spans="1:2" x14ac:dyDescent="0.25">
      <c r="A3931" t="s">
        <v>7430</v>
      </c>
      <c r="B3931" t="s">
        <v>7431</v>
      </c>
    </row>
    <row r="3932" spans="1:2" x14ac:dyDescent="0.25">
      <c r="A3932" t="s">
        <v>7432</v>
      </c>
      <c r="B3932" t="s">
        <v>7433</v>
      </c>
    </row>
    <row r="3933" spans="1:2" x14ac:dyDescent="0.25">
      <c r="A3933" t="s">
        <v>7434</v>
      </c>
      <c r="B3933" t="s">
        <v>7435</v>
      </c>
    </row>
    <row r="3934" spans="1:2" x14ac:dyDescent="0.25">
      <c r="A3934" t="s">
        <v>7436</v>
      </c>
      <c r="B3934" t="s">
        <v>7437</v>
      </c>
    </row>
    <row r="3935" spans="1:2" x14ac:dyDescent="0.25">
      <c r="A3935" t="s">
        <v>7438</v>
      </c>
      <c r="B3935" t="s">
        <v>7439</v>
      </c>
    </row>
    <row r="3936" spans="1:2" x14ac:dyDescent="0.25">
      <c r="A3936" t="s">
        <v>7440</v>
      </c>
      <c r="B3936" t="s">
        <v>7441</v>
      </c>
    </row>
    <row r="3937" spans="1:2" x14ac:dyDescent="0.25">
      <c r="A3937" t="s">
        <v>7442</v>
      </c>
      <c r="B3937" t="s">
        <v>7443</v>
      </c>
    </row>
    <row r="3938" spans="1:2" x14ac:dyDescent="0.25">
      <c r="A3938" t="s">
        <v>7444</v>
      </c>
      <c r="B3938" t="s">
        <v>7445</v>
      </c>
    </row>
    <row r="3939" spans="1:2" x14ac:dyDescent="0.25">
      <c r="A3939" t="s">
        <v>7446</v>
      </c>
      <c r="B3939" t="s">
        <v>7447</v>
      </c>
    </row>
    <row r="3940" spans="1:2" x14ac:dyDescent="0.25">
      <c r="A3940" t="s">
        <v>7448</v>
      </c>
      <c r="B3940" t="s">
        <v>7449</v>
      </c>
    </row>
    <row r="3941" spans="1:2" x14ac:dyDescent="0.25">
      <c r="A3941" t="s">
        <v>7450</v>
      </c>
      <c r="B3941" t="s">
        <v>7451</v>
      </c>
    </row>
    <row r="3942" spans="1:2" x14ac:dyDescent="0.25">
      <c r="A3942" t="s">
        <v>7452</v>
      </c>
      <c r="B3942" t="s">
        <v>7453</v>
      </c>
    </row>
    <row r="3943" spans="1:2" x14ac:dyDescent="0.25">
      <c r="A3943" t="s">
        <v>7454</v>
      </c>
      <c r="B3943" t="s">
        <v>7455</v>
      </c>
    </row>
    <row r="3944" spans="1:2" x14ac:dyDescent="0.25">
      <c r="A3944" t="s">
        <v>7456</v>
      </c>
      <c r="B3944" t="s">
        <v>7457</v>
      </c>
    </row>
    <row r="3945" spans="1:2" x14ac:dyDescent="0.25">
      <c r="A3945" t="s">
        <v>7458</v>
      </c>
      <c r="B3945" t="s">
        <v>7459</v>
      </c>
    </row>
    <row r="3946" spans="1:2" x14ac:dyDescent="0.25">
      <c r="A3946" t="s">
        <v>7460</v>
      </c>
      <c r="B3946" t="s">
        <v>7461</v>
      </c>
    </row>
    <row r="3947" spans="1:2" x14ac:dyDescent="0.25">
      <c r="A3947" t="s">
        <v>7462</v>
      </c>
      <c r="B3947" t="s">
        <v>7463</v>
      </c>
    </row>
    <row r="3948" spans="1:2" x14ac:dyDescent="0.25">
      <c r="A3948" t="s">
        <v>7464</v>
      </c>
      <c r="B3948" t="s">
        <v>7465</v>
      </c>
    </row>
    <row r="3949" spans="1:2" x14ac:dyDescent="0.25">
      <c r="A3949" t="s">
        <v>7466</v>
      </c>
      <c r="B3949" t="s">
        <v>7467</v>
      </c>
    </row>
    <row r="3950" spans="1:2" x14ac:dyDescent="0.25">
      <c r="A3950" t="s">
        <v>7468</v>
      </c>
      <c r="B3950" t="s">
        <v>7469</v>
      </c>
    </row>
    <row r="3951" spans="1:2" x14ac:dyDescent="0.25">
      <c r="A3951" t="s">
        <v>7470</v>
      </c>
      <c r="B3951" t="s">
        <v>7471</v>
      </c>
    </row>
    <row r="3952" spans="1:2" x14ac:dyDescent="0.25">
      <c r="A3952" t="s">
        <v>7472</v>
      </c>
      <c r="B3952" t="s">
        <v>7473</v>
      </c>
    </row>
    <row r="3953" spans="1:2" x14ac:dyDescent="0.25">
      <c r="A3953" t="s">
        <v>7474</v>
      </c>
      <c r="B3953" t="s">
        <v>7475</v>
      </c>
    </row>
    <row r="3954" spans="1:2" x14ac:dyDescent="0.25">
      <c r="A3954" t="s">
        <v>7476</v>
      </c>
      <c r="B3954" t="s">
        <v>7477</v>
      </c>
    </row>
    <row r="3955" spans="1:2" x14ac:dyDescent="0.25">
      <c r="A3955" t="s">
        <v>7478</v>
      </c>
      <c r="B3955" t="s">
        <v>7479</v>
      </c>
    </row>
    <row r="3956" spans="1:2" x14ac:dyDescent="0.25">
      <c r="A3956" t="s">
        <v>7480</v>
      </c>
      <c r="B3956" t="s">
        <v>7481</v>
      </c>
    </row>
    <row r="3957" spans="1:2" x14ac:dyDescent="0.25">
      <c r="A3957" t="s">
        <v>7482</v>
      </c>
      <c r="B3957" t="s">
        <v>7483</v>
      </c>
    </row>
    <row r="3958" spans="1:2" x14ac:dyDescent="0.25">
      <c r="A3958" t="s">
        <v>7484</v>
      </c>
      <c r="B3958" t="s">
        <v>7485</v>
      </c>
    </row>
    <row r="3959" spans="1:2" x14ac:dyDescent="0.25">
      <c r="A3959" t="s">
        <v>7486</v>
      </c>
      <c r="B3959" t="s">
        <v>7487</v>
      </c>
    </row>
    <row r="3960" spans="1:2" x14ac:dyDescent="0.25">
      <c r="A3960" t="s">
        <v>7488</v>
      </c>
      <c r="B3960" t="s">
        <v>7489</v>
      </c>
    </row>
    <row r="3961" spans="1:2" x14ac:dyDescent="0.25">
      <c r="A3961" t="s">
        <v>7490</v>
      </c>
      <c r="B3961" t="s">
        <v>7491</v>
      </c>
    </row>
    <row r="3962" spans="1:2" x14ac:dyDescent="0.25">
      <c r="A3962" t="s">
        <v>7492</v>
      </c>
      <c r="B3962" t="s">
        <v>7493</v>
      </c>
    </row>
    <row r="3963" spans="1:2" x14ac:dyDescent="0.25">
      <c r="A3963" t="s">
        <v>7494</v>
      </c>
      <c r="B3963" t="s">
        <v>7495</v>
      </c>
    </row>
    <row r="3964" spans="1:2" x14ac:dyDescent="0.25">
      <c r="A3964" t="s">
        <v>7496</v>
      </c>
      <c r="B3964" t="s">
        <v>7497</v>
      </c>
    </row>
    <row r="3965" spans="1:2" x14ac:dyDescent="0.25">
      <c r="A3965" t="s">
        <v>7498</v>
      </c>
      <c r="B3965" t="s">
        <v>7499</v>
      </c>
    </row>
    <row r="3966" spans="1:2" x14ac:dyDescent="0.25">
      <c r="A3966" t="s">
        <v>7500</v>
      </c>
      <c r="B3966" t="s">
        <v>7501</v>
      </c>
    </row>
    <row r="3967" spans="1:2" x14ac:dyDescent="0.25">
      <c r="A3967" t="s">
        <v>7502</v>
      </c>
      <c r="B3967" t="s">
        <v>7503</v>
      </c>
    </row>
    <row r="3968" spans="1:2" x14ac:dyDescent="0.25">
      <c r="A3968" t="s">
        <v>7504</v>
      </c>
      <c r="B3968" t="s">
        <v>7505</v>
      </c>
    </row>
    <row r="3969" spans="1:2" x14ac:dyDescent="0.25">
      <c r="A3969" t="s">
        <v>7506</v>
      </c>
      <c r="B3969" t="s">
        <v>7507</v>
      </c>
    </row>
    <row r="3970" spans="1:2" x14ac:dyDescent="0.25">
      <c r="A3970" t="s">
        <v>7508</v>
      </c>
      <c r="B3970" t="s">
        <v>7509</v>
      </c>
    </row>
    <row r="3971" spans="1:2" x14ac:dyDescent="0.25">
      <c r="A3971" t="s">
        <v>7510</v>
      </c>
      <c r="B3971" t="s">
        <v>7511</v>
      </c>
    </row>
    <row r="3972" spans="1:2" x14ac:dyDescent="0.25">
      <c r="A3972" t="s">
        <v>7512</v>
      </c>
      <c r="B3972" t="s">
        <v>7513</v>
      </c>
    </row>
    <row r="3973" spans="1:2" x14ac:dyDescent="0.25">
      <c r="A3973" t="s">
        <v>7514</v>
      </c>
      <c r="B3973" t="s">
        <v>7515</v>
      </c>
    </row>
    <row r="3974" spans="1:2" x14ac:dyDescent="0.25">
      <c r="A3974" t="s">
        <v>7516</v>
      </c>
      <c r="B3974" t="s">
        <v>7517</v>
      </c>
    </row>
    <row r="3975" spans="1:2" x14ac:dyDescent="0.25">
      <c r="A3975" t="s">
        <v>7518</v>
      </c>
      <c r="B3975" t="s">
        <v>7519</v>
      </c>
    </row>
    <row r="3976" spans="1:2" x14ac:dyDescent="0.25">
      <c r="A3976" t="s">
        <v>7520</v>
      </c>
      <c r="B3976" t="s">
        <v>7521</v>
      </c>
    </row>
    <row r="3977" spans="1:2" x14ac:dyDescent="0.25">
      <c r="A3977" t="s">
        <v>7522</v>
      </c>
      <c r="B3977" t="s">
        <v>7523</v>
      </c>
    </row>
    <row r="3978" spans="1:2" x14ac:dyDescent="0.25">
      <c r="A3978" t="s">
        <v>7524</v>
      </c>
      <c r="B3978" t="s">
        <v>7525</v>
      </c>
    </row>
    <row r="3979" spans="1:2" x14ac:dyDescent="0.25">
      <c r="A3979" t="s">
        <v>7526</v>
      </c>
      <c r="B3979" t="s">
        <v>7527</v>
      </c>
    </row>
    <row r="3980" spans="1:2" x14ac:dyDescent="0.25">
      <c r="A3980" t="s">
        <v>7528</v>
      </c>
      <c r="B3980" t="s">
        <v>7529</v>
      </c>
    </row>
    <row r="3981" spans="1:2" x14ac:dyDescent="0.25">
      <c r="A3981" t="s">
        <v>7530</v>
      </c>
      <c r="B3981" t="s">
        <v>7531</v>
      </c>
    </row>
    <row r="3982" spans="1:2" x14ac:dyDescent="0.25">
      <c r="A3982" t="s">
        <v>3571</v>
      </c>
      <c r="B3982" t="s">
        <v>7532</v>
      </c>
    </row>
    <row r="3983" spans="1:2" x14ac:dyDescent="0.25">
      <c r="A3983" t="s">
        <v>7533</v>
      </c>
      <c r="B3983" t="s">
        <v>7534</v>
      </c>
    </row>
    <row r="3984" spans="1:2" x14ac:dyDescent="0.25">
      <c r="A3984" t="s">
        <v>7535</v>
      </c>
      <c r="B3984" t="s">
        <v>7536</v>
      </c>
    </row>
    <row r="3985" spans="1:2" x14ac:dyDescent="0.25">
      <c r="A3985" t="s">
        <v>7537</v>
      </c>
      <c r="B3985" t="s">
        <v>7538</v>
      </c>
    </row>
    <row r="3986" spans="1:2" x14ac:dyDescent="0.25">
      <c r="A3986" t="s">
        <v>7539</v>
      </c>
      <c r="B3986" t="s">
        <v>7540</v>
      </c>
    </row>
    <row r="3987" spans="1:2" x14ac:dyDescent="0.25">
      <c r="A3987" t="s">
        <v>7541</v>
      </c>
      <c r="B3987" t="s">
        <v>7542</v>
      </c>
    </row>
    <row r="3988" spans="1:2" x14ac:dyDescent="0.25">
      <c r="A3988" t="s">
        <v>7543</v>
      </c>
      <c r="B3988" t="s">
        <v>7544</v>
      </c>
    </row>
    <row r="3989" spans="1:2" x14ac:dyDescent="0.25">
      <c r="A3989" t="s">
        <v>7545</v>
      </c>
      <c r="B3989" t="s">
        <v>7546</v>
      </c>
    </row>
    <row r="3990" spans="1:2" x14ac:dyDescent="0.25">
      <c r="A3990" t="s">
        <v>7547</v>
      </c>
      <c r="B3990" t="s">
        <v>7548</v>
      </c>
    </row>
    <row r="3991" spans="1:2" x14ac:dyDescent="0.25">
      <c r="A3991" t="s">
        <v>7549</v>
      </c>
      <c r="B3991" t="s">
        <v>7550</v>
      </c>
    </row>
    <row r="3992" spans="1:2" x14ac:dyDescent="0.25">
      <c r="A3992" t="s">
        <v>3540</v>
      </c>
      <c r="B3992" t="s">
        <v>7551</v>
      </c>
    </row>
    <row r="3993" spans="1:2" x14ac:dyDescent="0.25">
      <c r="A3993" t="s">
        <v>7552</v>
      </c>
      <c r="B3993" t="s">
        <v>7553</v>
      </c>
    </row>
    <row r="3994" spans="1:2" x14ac:dyDescent="0.25">
      <c r="A3994" t="s">
        <v>7554</v>
      </c>
      <c r="B3994" t="s">
        <v>7555</v>
      </c>
    </row>
    <row r="3995" spans="1:2" x14ac:dyDescent="0.25">
      <c r="A3995" t="s">
        <v>7556</v>
      </c>
      <c r="B3995" t="s">
        <v>7557</v>
      </c>
    </row>
    <row r="3996" spans="1:2" x14ac:dyDescent="0.25">
      <c r="A3996" t="s">
        <v>7558</v>
      </c>
      <c r="B3996" t="s">
        <v>7559</v>
      </c>
    </row>
    <row r="3997" spans="1:2" x14ac:dyDescent="0.25">
      <c r="A3997" t="s">
        <v>7560</v>
      </c>
      <c r="B3997" t="s">
        <v>7561</v>
      </c>
    </row>
    <row r="3998" spans="1:2" x14ac:dyDescent="0.25">
      <c r="A3998" t="s">
        <v>7562</v>
      </c>
      <c r="B3998" t="s">
        <v>7563</v>
      </c>
    </row>
    <row r="3999" spans="1:2" x14ac:dyDescent="0.25">
      <c r="A3999" t="s">
        <v>7564</v>
      </c>
      <c r="B3999" t="s">
        <v>7565</v>
      </c>
    </row>
    <row r="4000" spans="1:2" x14ac:dyDescent="0.25">
      <c r="A4000" t="s">
        <v>7566</v>
      </c>
      <c r="B4000" t="s">
        <v>7567</v>
      </c>
    </row>
    <row r="4001" spans="1:2" x14ac:dyDescent="0.25">
      <c r="A4001" t="s">
        <v>7568</v>
      </c>
      <c r="B4001" t="s">
        <v>7569</v>
      </c>
    </row>
    <row r="4002" spans="1:2" x14ac:dyDescent="0.25">
      <c r="A4002" t="s">
        <v>7570</v>
      </c>
      <c r="B4002" t="s">
        <v>7571</v>
      </c>
    </row>
    <row r="4003" spans="1:2" x14ac:dyDescent="0.25">
      <c r="A4003" t="s">
        <v>7572</v>
      </c>
      <c r="B4003" t="s">
        <v>7573</v>
      </c>
    </row>
    <row r="4004" spans="1:2" x14ac:dyDescent="0.25">
      <c r="A4004" t="s">
        <v>7574</v>
      </c>
      <c r="B4004" t="s">
        <v>7575</v>
      </c>
    </row>
    <row r="4005" spans="1:2" x14ac:dyDescent="0.25">
      <c r="A4005" t="s">
        <v>3569</v>
      </c>
      <c r="B4005" t="s">
        <v>7576</v>
      </c>
    </row>
    <row r="4006" spans="1:2" x14ac:dyDescent="0.25">
      <c r="A4006" t="s">
        <v>7577</v>
      </c>
      <c r="B4006" t="s">
        <v>7578</v>
      </c>
    </row>
    <row r="4007" spans="1:2" x14ac:dyDescent="0.25">
      <c r="A4007" t="s">
        <v>7579</v>
      </c>
      <c r="B4007" t="s">
        <v>7580</v>
      </c>
    </row>
    <row r="4008" spans="1:2" x14ac:dyDescent="0.25">
      <c r="A4008" t="s">
        <v>7581</v>
      </c>
      <c r="B4008" t="s">
        <v>7582</v>
      </c>
    </row>
    <row r="4009" spans="1:2" x14ac:dyDescent="0.25">
      <c r="A4009" t="s">
        <v>7583</v>
      </c>
      <c r="B4009" t="s">
        <v>7584</v>
      </c>
    </row>
    <row r="4010" spans="1:2" x14ac:dyDescent="0.25">
      <c r="A4010" t="s">
        <v>7585</v>
      </c>
      <c r="B4010" t="s">
        <v>7586</v>
      </c>
    </row>
    <row r="4011" spans="1:2" x14ac:dyDescent="0.25">
      <c r="A4011" t="s">
        <v>7587</v>
      </c>
      <c r="B4011" t="s">
        <v>7588</v>
      </c>
    </row>
    <row r="4012" spans="1:2" x14ac:dyDescent="0.25">
      <c r="A4012" t="s">
        <v>7589</v>
      </c>
      <c r="B4012" t="s">
        <v>7590</v>
      </c>
    </row>
    <row r="4013" spans="1:2" x14ac:dyDescent="0.25">
      <c r="A4013" t="s">
        <v>7591</v>
      </c>
      <c r="B4013" t="s">
        <v>7592</v>
      </c>
    </row>
    <row r="4014" spans="1:2" x14ac:dyDescent="0.25">
      <c r="A4014" t="s">
        <v>7593</v>
      </c>
      <c r="B4014" t="s">
        <v>7594</v>
      </c>
    </row>
    <row r="4015" spans="1:2" x14ac:dyDescent="0.25">
      <c r="A4015" t="s">
        <v>7595</v>
      </c>
      <c r="B4015" t="s">
        <v>7596</v>
      </c>
    </row>
    <row r="4016" spans="1:2" x14ac:dyDescent="0.25">
      <c r="A4016" t="s">
        <v>7597</v>
      </c>
      <c r="B4016" t="s">
        <v>7598</v>
      </c>
    </row>
    <row r="4017" spans="1:2" x14ac:dyDescent="0.25">
      <c r="A4017" t="s">
        <v>7599</v>
      </c>
      <c r="B4017" t="s">
        <v>7600</v>
      </c>
    </row>
    <row r="4018" spans="1:2" x14ac:dyDescent="0.25">
      <c r="A4018" t="s">
        <v>7601</v>
      </c>
      <c r="B4018" t="s">
        <v>7602</v>
      </c>
    </row>
    <row r="4019" spans="1:2" x14ac:dyDescent="0.25">
      <c r="A4019" t="s">
        <v>7603</v>
      </c>
      <c r="B4019" t="s">
        <v>7604</v>
      </c>
    </row>
    <row r="4020" spans="1:2" x14ac:dyDescent="0.25">
      <c r="A4020" t="s">
        <v>7605</v>
      </c>
      <c r="B4020" t="s">
        <v>7606</v>
      </c>
    </row>
    <row r="4021" spans="1:2" x14ac:dyDescent="0.25">
      <c r="A4021" t="s">
        <v>7607</v>
      </c>
      <c r="B4021" t="s">
        <v>7608</v>
      </c>
    </row>
    <row r="4022" spans="1:2" x14ac:dyDescent="0.25">
      <c r="A4022" t="s">
        <v>7609</v>
      </c>
      <c r="B4022" t="s">
        <v>7610</v>
      </c>
    </row>
    <row r="4023" spans="1:2" x14ac:dyDescent="0.25">
      <c r="A4023" t="s">
        <v>7611</v>
      </c>
      <c r="B4023" t="s">
        <v>7612</v>
      </c>
    </row>
    <row r="4024" spans="1:2" x14ac:dyDescent="0.25">
      <c r="A4024" t="s">
        <v>7613</v>
      </c>
      <c r="B4024" t="s">
        <v>7614</v>
      </c>
    </row>
    <row r="4025" spans="1:2" x14ac:dyDescent="0.25">
      <c r="A4025" t="s">
        <v>7615</v>
      </c>
      <c r="B4025" t="s">
        <v>7616</v>
      </c>
    </row>
    <row r="4026" spans="1:2" x14ac:dyDescent="0.25">
      <c r="A4026" t="s">
        <v>7617</v>
      </c>
      <c r="B4026" t="s">
        <v>7618</v>
      </c>
    </row>
    <row r="4027" spans="1:2" x14ac:dyDescent="0.25">
      <c r="A4027" t="s">
        <v>7619</v>
      </c>
      <c r="B4027" t="s">
        <v>7620</v>
      </c>
    </row>
    <row r="4028" spans="1:2" x14ac:dyDescent="0.25">
      <c r="A4028" t="s">
        <v>7621</v>
      </c>
      <c r="B4028" t="s">
        <v>7622</v>
      </c>
    </row>
    <row r="4029" spans="1:2" x14ac:dyDescent="0.25">
      <c r="A4029" t="s">
        <v>7623</v>
      </c>
      <c r="B4029" t="s">
        <v>7624</v>
      </c>
    </row>
    <row r="4030" spans="1:2" x14ac:dyDescent="0.25">
      <c r="A4030" t="s">
        <v>7625</v>
      </c>
      <c r="B4030" t="s">
        <v>7626</v>
      </c>
    </row>
    <row r="4031" spans="1:2" x14ac:dyDescent="0.25">
      <c r="A4031" t="s">
        <v>7627</v>
      </c>
      <c r="B4031" t="s">
        <v>7628</v>
      </c>
    </row>
    <row r="4032" spans="1:2" x14ac:dyDescent="0.25">
      <c r="A4032" t="s">
        <v>7629</v>
      </c>
      <c r="B4032" t="s">
        <v>7630</v>
      </c>
    </row>
    <row r="4033" spans="1:2" x14ac:dyDescent="0.25">
      <c r="A4033" t="s">
        <v>7631</v>
      </c>
      <c r="B4033" t="s">
        <v>7632</v>
      </c>
    </row>
    <row r="4034" spans="1:2" x14ac:dyDescent="0.25">
      <c r="A4034" t="s">
        <v>7633</v>
      </c>
      <c r="B4034" t="s">
        <v>7634</v>
      </c>
    </row>
    <row r="4035" spans="1:2" x14ac:dyDescent="0.25">
      <c r="A4035" t="s">
        <v>7635</v>
      </c>
      <c r="B4035" t="s">
        <v>7636</v>
      </c>
    </row>
    <row r="4036" spans="1:2" x14ac:dyDescent="0.25">
      <c r="A4036" t="s">
        <v>7637</v>
      </c>
      <c r="B4036" t="s">
        <v>7638</v>
      </c>
    </row>
    <row r="4037" spans="1:2" x14ac:dyDescent="0.25">
      <c r="A4037" t="s">
        <v>7639</v>
      </c>
      <c r="B4037" t="s">
        <v>7640</v>
      </c>
    </row>
    <row r="4038" spans="1:2" x14ac:dyDescent="0.25">
      <c r="A4038" t="s">
        <v>7641</v>
      </c>
      <c r="B4038" t="s">
        <v>7642</v>
      </c>
    </row>
    <row r="4039" spans="1:2" x14ac:dyDescent="0.25">
      <c r="A4039" t="s">
        <v>7643</v>
      </c>
      <c r="B4039" t="s">
        <v>7644</v>
      </c>
    </row>
    <row r="4040" spans="1:2" x14ac:dyDescent="0.25">
      <c r="A4040" t="s">
        <v>7645</v>
      </c>
      <c r="B4040" t="s">
        <v>7646</v>
      </c>
    </row>
    <row r="4041" spans="1:2" x14ac:dyDescent="0.25">
      <c r="A4041" t="s">
        <v>7647</v>
      </c>
      <c r="B4041" t="s">
        <v>7648</v>
      </c>
    </row>
    <row r="4042" spans="1:2" x14ac:dyDescent="0.25">
      <c r="A4042" t="s">
        <v>7649</v>
      </c>
      <c r="B4042" t="s">
        <v>7650</v>
      </c>
    </row>
    <row r="4043" spans="1:2" x14ac:dyDescent="0.25">
      <c r="A4043" t="s">
        <v>7651</v>
      </c>
      <c r="B4043" t="s">
        <v>7652</v>
      </c>
    </row>
    <row r="4044" spans="1:2" x14ac:dyDescent="0.25">
      <c r="A4044" t="s">
        <v>7653</v>
      </c>
      <c r="B4044" t="s">
        <v>7654</v>
      </c>
    </row>
    <row r="4045" spans="1:2" x14ac:dyDescent="0.25">
      <c r="A4045" t="s">
        <v>7655</v>
      </c>
      <c r="B4045" t="s">
        <v>7656</v>
      </c>
    </row>
    <row r="4046" spans="1:2" x14ac:dyDescent="0.25">
      <c r="A4046" t="s">
        <v>7657</v>
      </c>
      <c r="B4046" t="s">
        <v>7658</v>
      </c>
    </row>
    <row r="4047" spans="1:2" x14ac:dyDescent="0.25">
      <c r="A4047" t="s">
        <v>4257</v>
      </c>
      <c r="B4047" t="s">
        <v>7659</v>
      </c>
    </row>
    <row r="4048" spans="1:2" x14ac:dyDescent="0.25">
      <c r="A4048" t="s">
        <v>7660</v>
      </c>
      <c r="B4048" t="s">
        <v>7661</v>
      </c>
    </row>
    <row r="4049" spans="1:2" x14ac:dyDescent="0.25">
      <c r="A4049" s="21" t="s">
        <v>7662</v>
      </c>
      <c r="B4049" t="s">
        <v>7663</v>
      </c>
    </row>
    <row r="4050" spans="1:2" x14ac:dyDescent="0.25">
      <c r="A4050" t="s">
        <v>7664</v>
      </c>
      <c r="B4050" t="s">
        <v>7665</v>
      </c>
    </row>
    <row r="4051" spans="1:2" x14ac:dyDescent="0.25">
      <c r="A4051" t="s">
        <v>7666</v>
      </c>
      <c r="B4051" t="s">
        <v>7667</v>
      </c>
    </row>
    <row r="4052" spans="1:2" x14ac:dyDescent="0.25">
      <c r="A4052" t="s">
        <v>7668</v>
      </c>
      <c r="B4052" t="s">
        <v>7669</v>
      </c>
    </row>
    <row r="4053" spans="1:2" x14ac:dyDescent="0.25">
      <c r="A4053" t="s">
        <v>2025</v>
      </c>
      <c r="B4053" t="s">
        <v>7670</v>
      </c>
    </row>
    <row r="4054" spans="1:2" x14ac:dyDescent="0.25">
      <c r="A4054" t="s">
        <v>1306</v>
      </c>
      <c r="B4054" t="s">
        <v>1188</v>
      </c>
    </row>
    <row r="4055" spans="1:2" x14ac:dyDescent="0.25">
      <c r="A4055" t="s">
        <v>7704</v>
      </c>
      <c r="B4055" t="s">
        <v>7705</v>
      </c>
    </row>
    <row r="4056" spans="1:2" x14ac:dyDescent="0.25">
      <c r="A4056" t="s">
        <v>7706</v>
      </c>
      <c r="B4056" t="s">
        <v>7707</v>
      </c>
    </row>
    <row r="4057" spans="1:2" x14ac:dyDescent="0.25">
      <c r="A4057" t="s">
        <v>7708</v>
      </c>
      <c r="B4057" t="s">
        <v>7709</v>
      </c>
    </row>
    <row r="4058" spans="1:2" x14ac:dyDescent="0.25">
      <c r="A4058" t="s">
        <v>7717</v>
      </c>
      <c r="B4058" t="s">
        <v>7718</v>
      </c>
    </row>
    <row r="4059" spans="1:2" x14ac:dyDescent="0.25">
      <c r="A4059" t="s">
        <v>7719</v>
      </c>
      <c r="B4059" t="s">
        <v>7720</v>
      </c>
    </row>
    <row r="4060" spans="1:2" x14ac:dyDescent="0.25">
      <c r="A4060" t="s">
        <v>7721</v>
      </c>
      <c r="B4060" t="s">
        <v>7722</v>
      </c>
    </row>
    <row r="4061" spans="1:2" x14ac:dyDescent="0.25">
      <c r="A4061" t="s">
        <v>7723</v>
      </c>
      <c r="B4061" t="s">
        <v>7724</v>
      </c>
    </row>
    <row r="4062" spans="1:2" x14ac:dyDescent="0.25">
      <c r="A4062" s="1" t="s">
        <v>7725</v>
      </c>
      <c r="B4062" t="s">
        <v>7726</v>
      </c>
    </row>
    <row r="4063" spans="1:2" x14ac:dyDescent="0.25">
      <c r="A4063" s="1" t="s">
        <v>7727</v>
      </c>
      <c r="B4063" t="s">
        <v>7728</v>
      </c>
    </row>
    <row r="4064" spans="1:2" x14ac:dyDescent="0.25">
      <c r="A4064" s="1" t="s">
        <v>7729</v>
      </c>
      <c r="B4064" t="s">
        <v>7730</v>
      </c>
    </row>
    <row r="4065" spans="1:2" x14ac:dyDescent="0.25">
      <c r="A4065" s="1" t="s">
        <v>7787</v>
      </c>
      <c r="B4065" t="s">
        <v>7788</v>
      </c>
    </row>
    <row r="4066" spans="1:2" x14ac:dyDescent="0.25">
      <c r="A4066" s="1" t="s">
        <v>7805</v>
      </c>
      <c r="B4066" t="s">
        <v>7806</v>
      </c>
    </row>
    <row r="4067" spans="1:2" x14ac:dyDescent="0.25">
      <c r="A4067" s="1" t="s">
        <v>7807</v>
      </c>
      <c r="B4067" t="s">
        <v>7808</v>
      </c>
    </row>
    <row r="4068" spans="1:2" x14ac:dyDescent="0.25">
      <c r="A4068" s="1" t="s">
        <v>7809</v>
      </c>
      <c r="B4068" t="s">
        <v>7810</v>
      </c>
    </row>
    <row r="4069" spans="1:2" x14ac:dyDescent="0.25">
      <c r="A4069" s="21" t="s">
        <v>7889</v>
      </c>
      <c r="B4069" t="s">
        <v>7890</v>
      </c>
    </row>
    <row r="4070" spans="1:2" x14ac:dyDescent="0.25">
      <c r="A4070" s="21" t="s">
        <v>7891</v>
      </c>
      <c r="B4070" t="s">
        <v>7892</v>
      </c>
    </row>
    <row r="4071" spans="1:2" x14ac:dyDescent="0.25">
      <c r="A4071" s="21" t="s">
        <v>7893</v>
      </c>
      <c r="B4071" t="s">
        <v>7894</v>
      </c>
    </row>
    <row r="4072" spans="1:2" x14ac:dyDescent="0.25">
      <c r="A4072" s="22" t="s">
        <v>7932</v>
      </c>
      <c r="B4072" t="s">
        <v>7933</v>
      </c>
    </row>
    <row r="4073" spans="1:2" x14ac:dyDescent="0.25">
      <c r="A4073" s="21" t="s">
        <v>7863</v>
      </c>
      <c r="B4073" t="s">
        <v>7864</v>
      </c>
    </row>
    <row r="4074" spans="1:2" x14ac:dyDescent="0.25">
      <c r="A4074" s="21" t="s">
        <v>7935</v>
      </c>
      <c r="B4074" t="s">
        <v>7936</v>
      </c>
    </row>
    <row r="4075" spans="1:2" x14ac:dyDescent="0.25">
      <c r="A4075" s="1" t="s">
        <v>7969</v>
      </c>
      <c r="B4075" t="s">
        <v>7970</v>
      </c>
    </row>
    <row r="4076" spans="1:2" x14ac:dyDescent="0.25">
      <c r="A4076" s="1" t="s">
        <v>7971</v>
      </c>
      <c r="B4076" t="s">
        <v>7972</v>
      </c>
    </row>
    <row r="4077" spans="1:2" x14ac:dyDescent="0.25">
      <c r="A4077" s="1" t="s">
        <v>7973</v>
      </c>
      <c r="B4077" t="s">
        <v>7974</v>
      </c>
    </row>
    <row r="4078" spans="1:2" x14ac:dyDescent="0.25">
      <c r="A4078" s="1" t="s">
        <v>7975</v>
      </c>
      <c r="B4078" t="s">
        <v>7976</v>
      </c>
    </row>
    <row r="4079" spans="1:2" x14ac:dyDescent="0.25">
      <c r="A4079" s="1" t="s">
        <v>7977</v>
      </c>
      <c r="B4079" t="s">
        <v>7980</v>
      </c>
    </row>
    <row r="4080" spans="1:2" x14ac:dyDescent="0.25">
      <c r="A4080" s="1" t="s">
        <v>7981</v>
      </c>
      <c r="B4080" t="s">
        <v>7982</v>
      </c>
    </row>
    <row r="4081" spans="1:2" x14ac:dyDescent="0.25">
      <c r="A4081" s="1" t="s">
        <v>7983</v>
      </c>
      <c r="B4081" t="s">
        <v>7984</v>
      </c>
    </row>
    <row r="4082" spans="1:2" x14ac:dyDescent="0.25">
      <c r="A4082" s="1" t="s">
        <v>7985</v>
      </c>
      <c r="B4082" t="s">
        <v>7986</v>
      </c>
    </row>
    <row r="4083" spans="1:2" x14ac:dyDescent="0.25">
      <c r="A4083" s="1" t="s">
        <v>7987</v>
      </c>
      <c r="B4083" t="s">
        <v>7988</v>
      </c>
    </row>
    <row r="4084" spans="1:2" x14ac:dyDescent="0.25">
      <c r="A4084" s="1" t="s">
        <v>7989</v>
      </c>
      <c r="B4084" t="s">
        <v>7990</v>
      </c>
    </row>
    <row r="4085" spans="1:2" x14ac:dyDescent="0.25">
      <c r="A4085" s="1" t="s">
        <v>7991</v>
      </c>
      <c r="B4085" t="s">
        <v>7992</v>
      </c>
    </row>
    <row r="4086" spans="1:2" x14ac:dyDescent="0.25">
      <c r="A4086" s="1" t="s">
        <v>7993</v>
      </c>
      <c r="B4086" t="s">
        <v>7994</v>
      </c>
    </row>
    <row r="4087" spans="1:2" x14ac:dyDescent="0.25">
      <c r="A4087" s="1" t="s">
        <v>7995</v>
      </c>
      <c r="B4087" t="s">
        <v>7996</v>
      </c>
    </row>
    <row r="4088" spans="1:2" x14ac:dyDescent="0.25">
      <c r="A4088" s="1" t="s">
        <v>7997</v>
      </c>
      <c r="B4088" t="s">
        <v>7998</v>
      </c>
    </row>
    <row r="4089" spans="1:2" x14ac:dyDescent="0.25">
      <c r="A4089" s="1" t="s">
        <v>7999</v>
      </c>
      <c r="B4089" t="s">
        <v>8000</v>
      </c>
    </row>
    <row r="4090" spans="1:2" x14ac:dyDescent="0.25">
      <c r="A4090" s="1" t="s">
        <v>8001</v>
      </c>
      <c r="B4090" t="s">
        <v>8002</v>
      </c>
    </row>
    <row r="4091" spans="1:2" x14ac:dyDescent="0.25">
      <c r="A4091" s="1" t="s">
        <v>8003</v>
      </c>
      <c r="B4091" t="s">
        <v>8004</v>
      </c>
    </row>
    <row r="4092" spans="1:2" x14ac:dyDescent="0.25">
      <c r="A4092" s="1" t="s">
        <v>8005</v>
      </c>
      <c r="B4092" t="s">
        <v>8006</v>
      </c>
    </row>
    <row r="4093" spans="1:2" x14ac:dyDescent="0.25">
      <c r="A4093" s="1" t="s">
        <v>8009</v>
      </c>
      <c r="B4093" t="s">
        <v>8010</v>
      </c>
    </row>
    <row r="4094" spans="1:2" x14ac:dyDescent="0.25">
      <c r="A4094" s="1" t="s">
        <v>8011</v>
      </c>
      <c r="B4094" t="s">
        <v>8012</v>
      </c>
    </row>
    <row r="4095" spans="1:2" x14ac:dyDescent="0.25">
      <c r="A4095" s="1" t="s">
        <v>8013</v>
      </c>
      <c r="B4095" t="s">
        <v>8014</v>
      </c>
    </row>
    <row r="4096" spans="1:2" x14ac:dyDescent="0.25">
      <c r="A4096" s="1" t="s">
        <v>8015</v>
      </c>
      <c r="B4096" t="s">
        <v>8016</v>
      </c>
    </row>
    <row r="4097" spans="1:2" x14ac:dyDescent="0.25">
      <c r="A4097" s="1" t="s">
        <v>8017</v>
      </c>
      <c r="B4097" t="s">
        <v>8018</v>
      </c>
    </row>
    <row r="4098" spans="1:2" x14ac:dyDescent="0.25">
      <c r="A4098" s="1" t="s">
        <v>8019</v>
      </c>
      <c r="B4098" t="s">
        <v>809</v>
      </c>
    </row>
    <row r="4099" spans="1:2" x14ac:dyDescent="0.25">
      <c r="A4099" s="1" t="s">
        <v>8020</v>
      </c>
      <c r="B4099" t="s">
        <v>8021</v>
      </c>
    </row>
    <row r="4100" spans="1:2" x14ac:dyDescent="0.25">
      <c r="A4100" s="1" t="s">
        <v>8022</v>
      </c>
      <c r="B4100" t="s">
        <v>8023</v>
      </c>
    </row>
    <row r="4101" spans="1:2" x14ac:dyDescent="0.25">
      <c r="A4101" s="1" t="s">
        <v>8024</v>
      </c>
      <c r="B4101" t="s">
        <v>8025</v>
      </c>
    </row>
    <row r="4102" spans="1:2" x14ac:dyDescent="0.25">
      <c r="A4102" s="1" t="s">
        <v>8026</v>
      </c>
      <c r="B4102" t="s">
        <v>8027</v>
      </c>
    </row>
    <row r="4103" spans="1:2" x14ac:dyDescent="0.25">
      <c r="A4103" s="1" t="s">
        <v>8028</v>
      </c>
      <c r="B4103" t="s">
        <v>8029</v>
      </c>
    </row>
    <row r="4104" spans="1:2" x14ac:dyDescent="0.25">
      <c r="A4104" s="1" t="s">
        <v>8030</v>
      </c>
      <c r="B4104" t="s">
        <v>8031</v>
      </c>
    </row>
    <row r="4105" spans="1:2" x14ac:dyDescent="0.25">
      <c r="A4105" s="1" t="s">
        <v>8032</v>
      </c>
      <c r="B4105" t="s">
        <v>8033</v>
      </c>
    </row>
    <row r="4106" spans="1:2" x14ac:dyDescent="0.25">
      <c r="A4106" s="1" t="s">
        <v>8282</v>
      </c>
      <c r="B4106" t="s">
        <v>8034</v>
      </c>
    </row>
    <row r="4107" spans="1:2" x14ac:dyDescent="0.25">
      <c r="A4107" s="1" t="s">
        <v>8035</v>
      </c>
      <c r="B4107" t="s">
        <v>8036</v>
      </c>
    </row>
    <row r="4108" spans="1:2" x14ac:dyDescent="0.25">
      <c r="A4108" s="1" t="s">
        <v>8037</v>
      </c>
      <c r="B4108" t="s">
        <v>1047</v>
      </c>
    </row>
    <row r="4109" spans="1:2" x14ac:dyDescent="0.25">
      <c r="A4109" s="1" t="s">
        <v>8038</v>
      </c>
      <c r="B4109" t="s">
        <v>8039</v>
      </c>
    </row>
    <row r="4110" spans="1:2" x14ac:dyDescent="0.25">
      <c r="A4110" s="1" t="s">
        <v>8042</v>
      </c>
      <c r="B4110" t="s">
        <v>8043</v>
      </c>
    </row>
    <row r="4111" spans="1:2" x14ac:dyDescent="0.25">
      <c r="A4111" s="1" t="s">
        <v>8048</v>
      </c>
      <c r="B4111" t="s">
        <v>8049</v>
      </c>
    </row>
    <row r="4112" spans="1:2" x14ac:dyDescent="0.25">
      <c r="A4112" s="1" t="s">
        <v>8050</v>
      </c>
      <c r="B4112" t="s">
        <v>8051</v>
      </c>
    </row>
    <row r="4113" spans="1:2" x14ac:dyDescent="0.25">
      <c r="A4113" s="1" t="s">
        <v>8052</v>
      </c>
      <c r="B4113" t="s">
        <v>8053</v>
      </c>
    </row>
    <row r="4114" spans="1:2" x14ac:dyDescent="0.25">
      <c r="A4114" s="1" t="s">
        <v>8054</v>
      </c>
      <c r="B4114" t="s">
        <v>8055</v>
      </c>
    </row>
    <row r="4115" spans="1:2" x14ac:dyDescent="0.25">
      <c r="A4115" s="1" t="s">
        <v>8056</v>
      </c>
      <c r="B4115" t="s">
        <v>8057</v>
      </c>
    </row>
    <row r="4116" spans="1:2" x14ac:dyDescent="0.25">
      <c r="A4116" s="22" t="s">
        <v>8070</v>
      </c>
      <c r="B4116" t="s">
        <v>8071</v>
      </c>
    </row>
    <row r="4117" spans="1:2" x14ac:dyDescent="0.25">
      <c r="A4117" s="22" t="s">
        <v>8072</v>
      </c>
      <c r="B4117" t="s">
        <v>8073</v>
      </c>
    </row>
    <row r="4118" spans="1:2" x14ac:dyDescent="0.25">
      <c r="A4118" s="22" t="s">
        <v>8074</v>
      </c>
      <c r="B4118" t="s">
        <v>8075</v>
      </c>
    </row>
    <row r="4119" spans="1:2" x14ac:dyDescent="0.25">
      <c r="A4119" s="22" t="s">
        <v>8076</v>
      </c>
      <c r="B4119" t="s">
        <v>8077</v>
      </c>
    </row>
    <row r="4120" spans="1:2" x14ac:dyDescent="0.25">
      <c r="A4120" s="22" t="s">
        <v>8079</v>
      </c>
      <c r="B4120" t="s">
        <v>8080</v>
      </c>
    </row>
    <row r="4121" spans="1:2" x14ac:dyDescent="0.25">
      <c r="A4121" s="1" t="s">
        <v>8082</v>
      </c>
      <c r="B4121" t="s">
        <v>8083</v>
      </c>
    </row>
    <row r="4122" spans="1:2" x14ac:dyDescent="0.25">
      <c r="A4122" s="1" t="s">
        <v>8084</v>
      </c>
      <c r="B4122" t="s">
        <v>8085</v>
      </c>
    </row>
    <row r="4123" spans="1:2" x14ac:dyDescent="0.25">
      <c r="A4123" s="1" t="s">
        <v>8087</v>
      </c>
      <c r="B4123" t="s">
        <v>106</v>
      </c>
    </row>
    <row r="4124" spans="1:2" x14ac:dyDescent="0.25">
      <c r="A4124" s="1" t="s">
        <v>8088</v>
      </c>
      <c r="B4124" t="s">
        <v>8089</v>
      </c>
    </row>
    <row r="4125" spans="1:2" x14ac:dyDescent="0.25">
      <c r="A4125" s="1" t="s">
        <v>8091</v>
      </c>
      <c r="B4125" t="s">
        <v>8092</v>
      </c>
    </row>
    <row r="4126" spans="1:2" x14ac:dyDescent="0.25">
      <c r="A4126" s="1" t="s">
        <v>8093</v>
      </c>
      <c r="B4126" t="s">
        <v>8094</v>
      </c>
    </row>
    <row r="4127" spans="1:2" x14ac:dyDescent="0.25">
      <c r="A4127" s="1" t="s">
        <v>8096</v>
      </c>
      <c r="B4127" t="s">
        <v>8097</v>
      </c>
    </row>
    <row r="4128" spans="1:2" x14ac:dyDescent="0.25">
      <c r="A4128" s="1" t="s">
        <v>8099</v>
      </c>
      <c r="B4128" t="s">
        <v>8100</v>
      </c>
    </row>
    <row r="4129" spans="1:2" x14ac:dyDescent="0.25">
      <c r="A4129" s="1" t="s">
        <v>8101</v>
      </c>
      <c r="B4129" t="s">
        <v>8102</v>
      </c>
    </row>
    <row r="4130" spans="1:2" x14ac:dyDescent="0.25">
      <c r="A4130" s="22" t="s">
        <v>8103</v>
      </c>
      <c r="B4130" t="s">
        <v>8104</v>
      </c>
    </row>
    <row r="4131" spans="1:2" x14ac:dyDescent="0.25">
      <c r="A4131" s="1" t="s">
        <v>8106</v>
      </c>
      <c r="B4131" t="s">
        <v>8107</v>
      </c>
    </row>
    <row r="4132" spans="1:2" x14ac:dyDescent="0.25">
      <c r="A4132" s="1" t="s">
        <v>8108</v>
      </c>
      <c r="B4132" t="s">
        <v>8109</v>
      </c>
    </row>
    <row r="4133" spans="1:2" x14ac:dyDescent="0.25">
      <c r="A4133" s="1" t="s">
        <v>8110</v>
      </c>
      <c r="B4133" t="s">
        <v>8111</v>
      </c>
    </row>
    <row r="4134" spans="1:2" x14ac:dyDescent="0.25">
      <c r="A4134" s="1" t="s">
        <v>8116</v>
      </c>
      <c r="B4134" t="s">
        <v>8117</v>
      </c>
    </row>
    <row r="4135" spans="1:2" x14ac:dyDescent="0.25">
      <c r="A4135" s="22" t="s">
        <v>8120</v>
      </c>
      <c r="B4135" t="s">
        <v>8121</v>
      </c>
    </row>
    <row r="4136" spans="1:2" x14ac:dyDescent="0.25">
      <c r="A4136" s="1" t="s">
        <v>8122</v>
      </c>
      <c r="B4136" t="s">
        <v>8123</v>
      </c>
    </row>
    <row r="4137" spans="1:2" x14ac:dyDescent="0.25">
      <c r="A4137" s="1" t="s">
        <v>8124</v>
      </c>
      <c r="B4137" t="s">
        <v>8125</v>
      </c>
    </row>
    <row r="4138" spans="1:2" x14ac:dyDescent="0.25">
      <c r="A4138" s="1" t="s">
        <v>8126</v>
      </c>
      <c r="B4138" t="s">
        <v>8127</v>
      </c>
    </row>
    <row r="4139" spans="1:2" x14ac:dyDescent="0.25">
      <c r="A4139" s="1" t="s">
        <v>8128</v>
      </c>
      <c r="B4139" t="s">
        <v>8129</v>
      </c>
    </row>
    <row r="4140" spans="1:2" x14ac:dyDescent="0.25">
      <c r="A4140" s="1" t="s">
        <v>8130</v>
      </c>
      <c r="B4140" t="s">
        <v>8131</v>
      </c>
    </row>
    <row r="4141" spans="1:2" x14ac:dyDescent="0.25">
      <c r="A4141" s="22" t="s">
        <v>8134</v>
      </c>
      <c r="B4141" t="s">
        <v>8135</v>
      </c>
    </row>
    <row r="4142" spans="1:2" x14ac:dyDescent="0.25">
      <c r="A4142" s="1" t="s">
        <v>8136</v>
      </c>
      <c r="B4142" t="s">
        <v>8137</v>
      </c>
    </row>
    <row r="4143" spans="1:2" x14ac:dyDescent="0.25">
      <c r="A4143" s="1" t="s">
        <v>8138</v>
      </c>
      <c r="B4143" t="s">
        <v>8139</v>
      </c>
    </row>
    <row r="4144" spans="1:2" x14ac:dyDescent="0.25">
      <c r="A4144" s="1" t="s">
        <v>8140</v>
      </c>
      <c r="B4144" t="s">
        <v>8141</v>
      </c>
    </row>
    <row r="4145" spans="1:2" x14ac:dyDescent="0.25">
      <c r="A4145" s="1" t="s">
        <v>8142</v>
      </c>
      <c r="B4145" t="s">
        <v>8143</v>
      </c>
    </row>
    <row r="4146" spans="1:2" x14ac:dyDescent="0.25">
      <c r="A4146" s="1" t="s">
        <v>8144</v>
      </c>
      <c r="B4146" t="s">
        <v>7933</v>
      </c>
    </row>
    <row r="4147" spans="1:2" x14ac:dyDescent="0.25">
      <c r="A4147" s="1" t="s">
        <v>8145</v>
      </c>
      <c r="B4147" t="s">
        <v>8146</v>
      </c>
    </row>
    <row r="4148" spans="1:2" x14ac:dyDescent="0.25">
      <c r="A4148" s="1" t="s">
        <v>8147</v>
      </c>
      <c r="B4148" t="s">
        <v>8148</v>
      </c>
    </row>
    <row r="4149" spans="1:2" x14ac:dyDescent="0.25">
      <c r="A4149" s="1" t="s">
        <v>8155</v>
      </c>
      <c r="B4149" t="s">
        <v>8156</v>
      </c>
    </row>
    <row r="4150" spans="1:2" x14ac:dyDescent="0.25">
      <c r="A4150" s="1" t="s">
        <v>8166</v>
      </c>
      <c r="B4150" t="s">
        <v>8167</v>
      </c>
    </row>
    <row r="4151" spans="1:2" x14ac:dyDescent="0.25">
      <c r="A4151" s="1" t="s">
        <v>8169</v>
      </c>
      <c r="B4151" t="s">
        <v>8170</v>
      </c>
    </row>
    <row r="4152" spans="1:2" x14ac:dyDescent="0.25">
      <c r="A4152" s="1" t="s">
        <v>8171</v>
      </c>
      <c r="B4152" t="s">
        <v>8172</v>
      </c>
    </row>
    <row r="4153" spans="1:2" x14ac:dyDescent="0.25">
      <c r="A4153" s="1" t="s">
        <v>8178</v>
      </c>
      <c r="B4153" t="s">
        <v>8179</v>
      </c>
    </row>
    <row r="4154" spans="1:2" x14ac:dyDescent="0.25">
      <c r="A4154" s="1" t="s">
        <v>8181</v>
      </c>
      <c r="B4154" t="s">
        <v>8182</v>
      </c>
    </row>
    <row r="4155" spans="1:2" x14ac:dyDescent="0.25">
      <c r="A4155" s="1" t="s">
        <v>8186</v>
      </c>
      <c r="B4155" t="s">
        <v>8187</v>
      </c>
    </row>
    <row r="4156" spans="1:2" x14ac:dyDescent="0.25">
      <c r="A4156" s="1" t="s">
        <v>8188</v>
      </c>
      <c r="B4156" t="s">
        <v>8189</v>
      </c>
    </row>
    <row r="4157" spans="1:2" x14ac:dyDescent="0.25">
      <c r="A4157" s="1" t="s">
        <v>8191</v>
      </c>
      <c r="B4157" t="s">
        <v>8192</v>
      </c>
    </row>
    <row r="4158" spans="1:2" x14ac:dyDescent="0.25">
      <c r="A4158" s="1" t="s">
        <v>8195</v>
      </c>
      <c r="B4158" t="s">
        <v>8196</v>
      </c>
    </row>
    <row r="4159" spans="1:2" x14ac:dyDescent="0.25">
      <c r="A4159" s="1" t="s">
        <v>8197</v>
      </c>
      <c r="B4159" t="s">
        <v>8198</v>
      </c>
    </row>
    <row r="4160" spans="1:2" x14ac:dyDescent="0.25">
      <c r="A4160" s="1" t="s">
        <v>8201</v>
      </c>
      <c r="B4160" t="s">
        <v>8202</v>
      </c>
    </row>
    <row r="4161" spans="1:2" x14ac:dyDescent="0.25">
      <c r="A4161" s="1" t="s">
        <v>8205</v>
      </c>
      <c r="B4161" t="s">
        <v>8206</v>
      </c>
    </row>
    <row r="4162" spans="1:2" x14ac:dyDescent="0.25">
      <c r="A4162" s="1" t="s">
        <v>353</v>
      </c>
      <c r="B4162" t="s">
        <v>8207</v>
      </c>
    </row>
    <row r="4163" spans="1:2" x14ac:dyDescent="0.25">
      <c r="A4163" s="1" t="s">
        <v>8209</v>
      </c>
      <c r="B4163" t="s">
        <v>8210</v>
      </c>
    </row>
    <row r="4164" spans="1:2" x14ac:dyDescent="0.25">
      <c r="A4164" s="1" t="s">
        <v>78</v>
      </c>
      <c r="B4164" t="s">
        <v>8210</v>
      </c>
    </row>
    <row r="4165" spans="1:2" x14ac:dyDescent="0.25">
      <c r="A4165" s="1" t="s">
        <v>8219</v>
      </c>
      <c r="B4165" t="s">
        <v>8220</v>
      </c>
    </row>
    <row r="4166" spans="1:2" x14ac:dyDescent="0.25">
      <c r="A4166" s="1" t="s">
        <v>8224</v>
      </c>
      <c r="B4166" t="s">
        <v>8225</v>
      </c>
    </row>
    <row r="4167" spans="1:2" x14ac:dyDescent="0.25">
      <c r="A4167" s="1" t="s">
        <v>8228</v>
      </c>
      <c r="B4167" t="s">
        <v>8229</v>
      </c>
    </row>
    <row r="4168" spans="1:2" x14ac:dyDescent="0.25">
      <c r="A4168" s="1" t="s">
        <v>8230</v>
      </c>
      <c r="B4168" t="s">
        <v>8231</v>
      </c>
    </row>
    <row r="4169" spans="1:2" x14ac:dyDescent="0.25">
      <c r="A4169" s="1" t="s">
        <v>8234</v>
      </c>
      <c r="B4169" t="s">
        <v>8235</v>
      </c>
    </row>
    <row r="4170" spans="1:2" x14ac:dyDescent="0.25">
      <c r="A4170" s="1" t="s">
        <v>8240</v>
      </c>
      <c r="B4170" t="s">
        <v>8241</v>
      </c>
    </row>
    <row r="4171" spans="1:2" x14ac:dyDescent="0.25">
      <c r="A4171" s="1" t="s">
        <v>330</v>
      </c>
      <c r="B4171" t="s">
        <v>331</v>
      </c>
    </row>
    <row r="4172" spans="1:2" x14ac:dyDescent="0.25">
      <c r="A4172" s="1" t="s">
        <v>810</v>
      </c>
      <c r="B4172" t="s">
        <v>8242</v>
      </c>
    </row>
    <row r="4173" spans="1:2" x14ac:dyDescent="0.25">
      <c r="A4173" s="1" t="s">
        <v>8253</v>
      </c>
      <c r="B4173" t="s">
        <v>8254</v>
      </c>
    </row>
    <row r="4174" spans="1:2" x14ac:dyDescent="0.25">
      <c r="A4174" s="1" t="s">
        <v>8251</v>
      </c>
      <c r="B4174" t="s">
        <v>8252</v>
      </c>
    </row>
    <row r="4175" spans="1:2" x14ac:dyDescent="0.25">
      <c r="A4175" s="1" t="s">
        <v>8249</v>
      </c>
      <c r="B4175" t="s">
        <v>8250</v>
      </c>
    </row>
    <row r="4176" spans="1:2" x14ac:dyDescent="0.25">
      <c r="A4176" s="1" t="s">
        <v>8247</v>
      </c>
      <c r="B4176" t="s">
        <v>8248</v>
      </c>
    </row>
    <row r="4177" spans="1:2" x14ac:dyDescent="0.25">
      <c r="A4177" s="1" t="s">
        <v>7934</v>
      </c>
      <c r="B4177" t="s">
        <v>8256</v>
      </c>
    </row>
    <row r="4178" spans="1:2" x14ac:dyDescent="0.25">
      <c r="A4178" s="1" t="s">
        <v>8245</v>
      </c>
      <c r="B4178" t="s">
        <v>8246</v>
      </c>
    </row>
    <row r="4179" spans="1:2" x14ac:dyDescent="0.25">
      <c r="A4179" s="1" t="s">
        <v>8243</v>
      </c>
      <c r="B4179" t="s">
        <v>8244</v>
      </c>
    </row>
    <row r="4180" spans="1:2" x14ac:dyDescent="0.25">
      <c r="A4180" s="1" t="s">
        <v>7701</v>
      </c>
      <c r="B4180" t="s">
        <v>7702</v>
      </c>
    </row>
    <row r="4181" spans="1:2" x14ac:dyDescent="0.25">
      <c r="A4181" s="1" t="s">
        <v>8258</v>
      </c>
      <c r="B4181" t="s">
        <v>8259</v>
      </c>
    </row>
    <row r="4182" spans="1:2" x14ac:dyDescent="0.25">
      <c r="A4182" s="1" t="s">
        <v>8275</v>
      </c>
      <c r="B4182" t="s">
        <v>8276</v>
      </c>
    </row>
    <row r="4183" spans="1:2" x14ac:dyDescent="0.25">
      <c r="A4183" s="1" t="s">
        <v>8277</v>
      </c>
      <c r="B4183" t="s">
        <v>8278</v>
      </c>
    </row>
    <row r="4184" spans="1:2" x14ac:dyDescent="0.25">
      <c r="A4184" s="1" t="s">
        <v>8283</v>
      </c>
      <c r="B4184" t="s">
        <v>1077</v>
      </c>
    </row>
    <row r="4185" spans="1:2" x14ac:dyDescent="0.25">
      <c r="A4185" s="1" t="s">
        <v>8285</v>
      </c>
      <c r="B4185" t="s">
        <v>8286</v>
      </c>
    </row>
    <row r="4186" spans="1:2" x14ac:dyDescent="0.25">
      <c r="A4186" s="1" t="s">
        <v>8287</v>
      </c>
      <c r="B4186" t="s">
        <v>8288</v>
      </c>
    </row>
    <row r="4187" spans="1:2" x14ac:dyDescent="0.25">
      <c r="A4187" s="1" t="s">
        <v>8289</v>
      </c>
      <c r="B4187" t="s">
        <v>8290</v>
      </c>
    </row>
    <row r="4188" spans="1:2" x14ac:dyDescent="0.25">
      <c r="A4188" s="1" t="s">
        <v>8291</v>
      </c>
      <c r="B4188" t="s">
        <v>8292</v>
      </c>
    </row>
    <row r="4189" spans="1:2" x14ac:dyDescent="0.25">
      <c r="A4189" s="1" t="s">
        <v>8293</v>
      </c>
      <c r="B4189" t="s">
        <v>8294</v>
      </c>
    </row>
    <row r="4190" spans="1:2" x14ac:dyDescent="0.25">
      <c r="A4190" s="1" t="s">
        <v>8295</v>
      </c>
      <c r="B4190" t="s">
        <v>8296</v>
      </c>
    </row>
    <row r="4191" spans="1:2" x14ac:dyDescent="0.25">
      <c r="A4191" s="1" t="s">
        <v>8297</v>
      </c>
      <c r="B4191" t="s">
        <v>689</v>
      </c>
    </row>
    <row r="4192" spans="1:2" x14ac:dyDescent="0.25">
      <c r="A4192" s="1" t="s">
        <v>8299</v>
      </c>
      <c r="B4192" t="s">
        <v>8300</v>
      </c>
    </row>
    <row r="4193" spans="1:2" x14ac:dyDescent="0.25">
      <c r="A4193" s="1" t="s">
        <v>8301</v>
      </c>
      <c r="B4193" t="s">
        <v>8302</v>
      </c>
    </row>
    <row r="4194" spans="1:2" x14ac:dyDescent="0.25">
      <c r="A4194" s="1" t="s">
        <v>8303</v>
      </c>
      <c r="B4194" t="s">
        <v>8304</v>
      </c>
    </row>
    <row r="4195" spans="1:2" x14ac:dyDescent="0.25">
      <c r="A4195" s="1" t="s">
        <v>8305</v>
      </c>
      <c r="B4195" t="s">
        <v>8306</v>
      </c>
    </row>
    <row r="4196" spans="1:2" x14ac:dyDescent="0.25">
      <c r="A4196" s="1" t="s">
        <v>8307</v>
      </c>
      <c r="B4196" t="s">
        <v>8308</v>
      </c>
    </row>
    <row r="4197" spans="1:2" x14ac:dyDescent="0.25">
      <c r="A4197" s="1" t="s">
        <v>8309</v>
      </c>
      <c r="B4197" t="s">
        <v>8310</v>
      </c>
    </row>
    <row r="4198" spans="1:2" x14ac:dyDescent="0.25">
      <c r="A4198" s="1" t="s">
        <v>8311</v>
      </c>
      <c r="B4198" t="s">
        <v>8312</v>
      </c>
    </row>
    <row r="4199" spans="1:2" x14ac:dyDescent="0.25">
      <c r="A4199" s="1" t="s">
        <v>8313</v>
      </c>
      <c r="B4199" t="s">
        <v>8314</v>
      </c>
    </row>
    <row r="4200" spans="1:2" x14ac:dyDescent="0.25">
      <c r="A4200" s="1" t="s">
        <v>8315</v>
      </c>
      <c r="B4200" t="s">
        <v>8316</v>
      </c>
    </row>
    <row r="4201" spans="1:2" x14ac:dyDescent="0.25">
      <c r="A4201" s="1" t="s">
        <v>8317</v>
      </c>
      <c r="B4201" t="s">
        <v>7933</v>
      </c>
    </row>
    <row r="4202" spans="1:2" x14ac:dyDescent="0.25">
      <c r="A4202" s="1" t="s">
        <v>8327</v>
      </c>
      <c r="B4202" t="s">
        <v>8328</v>
      </c>
    </row>
    <row r="4203" spans="1:2" x14ac:dyDescent="0.25">
      <c r="A4203" s="1" t="s">
        <v>8329</v>
      </c>
      <c r="B4203" t="s">
        <v>8330</v>
      </c>
    </row>
    <row r="4204" spans="1:2" x14ac:dyDescent="0.25">
      <c r="A4204" s="1" t="s">
        <v>8331</v>
      </c>
      <c r="B4204" t="s">
        <v>8332</v>
      </c>
    </row>
    <row r="4205" spans="1:2" x14ac:dyDescent="0.25">
      <c r="A4205" s="1" t="s">
        <v>8333</v>
      </c>
      <c r="B4205" t="s">
        <v>8334</v>
      </c>
    </row>
    <row r="4206" spans="1:2" x14ac:dyDescent="0.25">
      <c r="A4206" s="1" t="s">
        <v>8335</v>
      </c>
      <c r="B4206" t="s">
        <v>8336</v>
      </c>
    </row>
    <row r="4207" spans="1:2" x14ac:dyDescent="0.25">
      <c r="A4207" s="1" t="s">
        <v>8337</v>
      </c>
      <c r="B4207" t="s">
        <v>8338</v>
      </c>
    </row>
    <row r="4208" spans="1:2" x14ac:dyDescent="0.25">
      <c r="A4208" s="1" t="s">
        <v>8340</v>
      </c>
      <c r="B4208" t="s">
        <v>8341</v>
      </c>
    </row>
    <row r="4209" spans="1:2" x14ac:dyDescent="0.25">
      <c r="A4209" s="1" t="s">
        <v>8342</v>
      </c>
      <c r="B4209" t="s">
        <v>6500</v>
      </c>
    </row>
    <row r="4210" spans="1:2" x14ac:dyDescent="0.25">
      <c r="A4210" s="1" t="s">
        <v>8343</v>
      </c>
      <c r="B4210" t="s">
        <v>8344</v>
      </c>
    </row>
    <row r="4211" spans="1:2" x14ac:dyDescent="0.25">
      <c r="A4211" s="1" t="s">
        <v>8347</v>
      </c>
      <c r="B4211" t="s">
        <v>8348</v>
      </c>
    </row>
    <row r="4212" spans="1:2" x14ac:dyDescent="0.25">
      <c r="A4212" s="1" t="s">
        <v>8349</v>
      </c>
      <c r="B4212" t="s">
        <v>8350</v>
      </c>
    </row>
    <row r="4213" spans="1:2" x14ac:dyDescent="0.25">
      <c r="A4213" s="1" t="s">
        <v>8351</v>
      </c>
      <c r="B4213" t="s">
        <v>8352</v>
      </c>
    </row>
    <row r="4214" spans="1:2" x14ac:dyDescent="0.25">
      <c r="A4214" s="1" t="s">
        <v>8355</v>
      </c>
      <c r="B4214" t="s">
        <v>8356</v>
      </c>
    </row>
    <row r="4215" spans="1:2" x14ac:dyDescent="0.25">
      <c r="A4215" s="22" t="s">
        <v>8357</v>
      </c>
      <c r="B4215" t="s">
        <v>8358</v>
      </c>
    </row>
    <row r="4216" spans="1:2" x14ac:dyDescent="0.25">
      <c r="A4216" s="1" t="s">
        <v>8359</v>
      </c>
      <c r="B4216" t="s">
        <v>8360</v>
      </c>
    </row>
    <row r="4217" spans="1:2" x14ac:dyDescent="0.25">
      <c r="A4217" s="1" t="s">
        <v>8361</v>
      </c>
      <c r="B4217" t="s">
        <v>8362</v>
      </c>
    </row>
    <row r="4218" spans="1:2" x14ac:dyDescent="0.25">
      <c r="A4218" s="1" t="s">
        <v>8364</v>
      </c>
      <c r="B4218" t="s">
        <v>8365</v>
      </c>
    </row>
    <row r="4219" spans="1:2" x14ac:dyDescent="0.25">
      <c r="A4219" s="1" t="s">
        <v>8368</v>
      </c>
      <c r="B4219" t="s">
        <v>8369</v>
      </c>
    </row>
    <row r="4220" spans="1:2" x14ac:dyDescent="0.25">
      <c r="A4220" s="1" t="s">
        <v>8370</v>
      </c>
      <c r="B4220" t="s">
        <v>8371</v>
      </c>
    </row>
    <row r="4221" spans="1:2" x14ac:dyDescent="0.25">
      <c r="A4221" s="1" t="s">
        <v>8373</v>
      </c>
      <c r="B4221" t="s">
        <v>8374</v>
      </c>
    </row>
    <row r="4222" spans="1:2" x14ac:dyDescent="0.25">
      <c r="A4222" s="1" t="s">
        <v>8376</v>
      </c>
      <c r="B4222" t="s">
        <v>7822</v>
      </c>
    </row>
    <row r="4223" spans="1:2" x14ac:dyDescent="0.25">
      <c r="A4223" s="1" t="s">
        <v>8378</v>
      </c>
      <c r="B4223" t="s">
        <v>1153</v>
      </c>
    </row>
    <row r="4224" spans="1:2" x14ac:dyDescent="0.25">
      <c r="A4224" s="1" t="s">
        <v>8380</v>
      </c>
      <c r="B4224" t="s">
        <v>8381</v>
      </c>
    </row>
    <row r="4225" spans="1:2" x14ac:dyDescent="0.25">
      <c r="A4225" s="1" t="s">
        <v>8382</v>
      </c>
      <c r="B4225" t="s">
        <v>8383</v>
      </c>
    </row>
    <row r="4226" spans="1:2" x14ac:dyDescent="0.25">
      <c r="A4226" s="1" t="s">
        <v>8386</v>
      </c>
      <c r="B4226" t="s">
        <v>224</v>
      </c>
    </row>
    <row r="4227" spans="1:2" x14ac:dyDescent="0.25">
      <c r="A4227" s="1" t="s">
        <v>8387</v>
      </c>
      <c r="B4227" t="s">
        <v>8388</v>
      </c>
    </row>
    <row r="4228" spans="1:2" x14ac:dyDescent="0.25">
      <c r="A4228" s="1" t="s">
        <v>8392</v>
      </c>
      <c r="B4228" t="s">
        <v>893</v>
      </c>
    </row>
    <row r="4229" spans="1:2" x14ac:dyDescent="0.25">
      <c r="A4229" s="1" t="s">
        <v>8393</v>
      </c>
      <c r="B4229" t="s">
        <v>8394</v>
      </c>
    </row>
    <row r="4230" spans="1:2" x14ac:dyDescent="0.25">
      <c r="A4230" s="1" t="s">
        <v>8395</v>
      </c>
      <c r="B4230" t="s">
        <v>8396</v>
      </c>
    </row>
    <row r="4231" spans="1:2" x14ac:dyDescent="0.25">
      <c r="A4231" s="1" t="s">
        <v>8401</v>
      </c>
      <c r="B4231" t="s">
        <v>8400</v>
      </c>
    </row>
    <row r="4232" spans="1:2" x14ac:dyDescent="0.25">
      <c r="A4232" s="1" t="s">
        <v>8403</v>
      </c>
      <c r="B4232" t="s">
        <v>8404</v>
      </c>
    </row>
    <row r="4233" spans="1:2" x14ac:dyDescent="0.25">
      <c r="A4233" s="1" t="s">
        <v>8405</v>
      </c>
      <c r="B4233" t="s">
        <v>8406</v>
      </c>
    </row>
    <row r="4234" spans="1:2" x14ac:dyDescent="0.25">
      <c r="A4234" s="1" t="s">
        <v>8407</v>
      </c>
      <c r="B4234" t="s">
        <v>8408</v>
      </c>
    </row>
    <row r="4235" spans="1:2" x14ac:dyDescent="0.25">
      <c r="A4235" s="1" t="s">
        <v>8409</v>
      </c>
      <c r="B4235" t="s">
        <v>8410</v>
      </c>
    </row>
    <row r="4236" spans="1:2" x14ac:dyDescent="0.25">
      <c r="A4236" s="1" t="s">
        <v>8411</v>
      </c>
      <c r="B4236" t="s">
        <v>8412</v>
      </c>
    </row>
    <row r="4237" spans="1:2" x14ac:dyDescent="0.25">
      <c r="A4237" s="1" t="s">
        <v>8413</v>
      </c>
      <c r="B4237" t="s">
        <v>8414</v>
      </c>
    </row>
    <row r="4238" spans="1:2" x14ac:dyDescent="0.25">
      <c r="A4238" s="1" t="s">
        <v>8415</v>
      </c>
      <c r="B4238" t="s">
        <v>8416</v>
      </c>
    </row>
    <row r="4239" spans="1:2" x14ac:dyDescent="0.25">
      <c r="A4239" s="1" t="s">
        <v>8418</v>
      </c>
      <c r="B4239" t="s">
        <v>8417</v>
      </c>
    </row>
    <row r="4240" spans="1:2" x14ac:dyDescent="0.25">
      <c r="A4240" s="1" t="s">
        <v>8419</v>
      </c>
      <c r="B4240" t="s">
        <v>1070</v>
      </c>
    </row>
    <row r="4241" spans="1:2" x14ac:dyDescent="0.25">
      <c r="A4241" s="1" t="s">
        <v>8420</v>
      </c>
      <c r="B4241" t="s">
        <v>8421</v>
      </c>
    </row>
    <row r="4242" spans="1:2" x14ac:dyDescent="0.25">
      <c r="A4242" s="1" t="s">
        <v>8422</v>
      </c>
      <c r="B4242" t="s">
        <v>8423</v>
      </c>
    </row>
    <row r="4243" spans="1:2" x14ac:dyDescent="0.25">
      <c r="A4243" s="116" t="s">
        <v>8424</v>
      </c>
      <c r="B4243" t="s">
        <v>8425</v>
      </c>
    </row>
    <row r="4244" spans="1:2" x14ac:dyDescent="0.25">
      <c r="A4244" s="1" t="s">
        <v>8426</v>
      </c>
      <c r="B4244" t="s">
        <v>8427</v>
      </c>
    </row>
    <row r="4245" spans="1:2" x14ac:dyDescent="0.25">
      <c r="A4245" s="1" t="s">
        <v>8429</v>
      </c>
      <c r="B4245" t="s">
        <v>8430</v>
      </c>
    </row>
    <row r="4246" spans="1:2" x14ac:dyDescent="0.25">
      <c r="A4246" s="1" t="s">
        <v>8431</v>
      </c>
      <c r="B4246" t="s">
        <v>8432</v>
      </c>
    </row>
    <row r="4247" spans="1:2" x14ac:dyDescent="0.25">
      <c r="A4247" s="1" t="s">
        <v>8434</v>
      </c>
      <c r="B4247" t="s">
        <v>8435</v>
      </c>
    </row>
    <row r="4248" spans="1:2" x14ac:dyDescent="0.25">
      <c r="A4248" s="1" t="s">
        <v>8453</v>
      </c>
      <c r="B4248" t="s">
        <v>8454</v>
      </c>
    </row>
    <row r="4249" spans="1:2" x14ac:dyDescent="0.25">
      <c r="A4249" s="1" t="s">
        <v>8455</v>
      </c>
      <c r="B4249" t="s">
        <v>8456</v>
      </c>
    </row>
    <row r="4250" spans="1:2" x14ac:dyDescent="0.25">
      <c r="A4250" s="1" t="s">
        <v>8457</v>
      </c>
      <c r="B4250" t="s">
        <v>8458</v>
      </c>
    </row>
    <row r="4251" spans="1:2" x14ac:dyDescent="0.25">
      <c r="A4251" s="1" t="s">
        <v>8459</v>
      </c>
      <c r="B4251" t="s">
        <v>8460</v>
      </c>
    </row>
    <row r="4252" spans="1:2" x14ac:dyDescent="0.25">
      <c r="A4252" s="1" t="s">
        <v>8461</v>
      </c>
      <c r="B4252" t="s">
        <v>8462</v>
      </c>
    </row>
    <row r="4253" spans="1:2" x14ac:dyDescent="0.25">
      <c r="A4253" s="1" t="s">
        <v>8464</v>
      </c>
      <c r="B4253" t="s">
        <v>8465</v>
      </c>
    </row>
    <row r="4254" spans="1:2" x14ac:dyDescent="0.25">
      <c r="A4254" s="1" t="s">
        <v>8469</v>
      </c>
      <c r="B4254" t="s">
        <v>8470</v>
      </c>
    </row>
    <row r="4255" spans="1:2" x14ac:dyDescent="0.25">
      <c r="A4255" s="1" t="s">
        <v>8471</v>
      </c>
      <c r="B4255" t="s">
        <v>8472</v>
      </c>
    </row>
    <row r="4256" spans="1:2" x14ac:dyDescent="0.25">
      <c r="A4256" s="1" t="s">
        <v>8521</v>
      </c>
      <c r="B4256" s="51" t="s">
        <v>8522</v>
      </c>
    </row>
    <row r="4257" spans="1:2" x14ac:dyDescent="0.25">
      <c r="A4257" s="1" t="s">
        <v>8523</v>
      </c>
      <c r="B4257" t="s">
        <v>8524</v>
      </c>
    </row>
    <row r="4258" spans="1:2" x14ac:dyDescent="0.25">
      <c r="A4258" s="1" t="s">
        <v>8527</v>
      </c>
      <c r="B4258" t="s">
        <v>8528</v>
      </c>
    </row>
    <row r="4259" spans="1:2" x14ac:dyDescent="0.25">
      <c r="A4259" s="1" t="s">
        <v>8529</v>
      </c>
      <c r="B4259" t="s">
        <v>8530</v>
      </c>
    </row>
    <row r="4260" spans="1:2" x14ac:dyDescent="0.25">
      <c r="A4260" s="1" t="s">
        <v>8531</v>
      </c>
      <c r="B4260" t="s">
        <v>8532</v>
      </c>
    </row>
    <row r="4261" spans="1:2" x14ac:dyDescent="0.25">
      <c r="A4261" s="1" t="s">
        <v>8533</v>
      </c>
      <c r="B4261" t="s">
        <v>972</v>
      </c>
    </row>
    <row r="4262" spans="1:2" x14ac:dyDescent="0.25">
      <c r="A4262" s="1" t="s">
        <v>8534</v>
      </c>
      <c r="B4262" t="s">
        <v>8535</v>
      </c>
    </row>
    <row r="4263" spans="1:2" x14ac:dyDescent="0.25">
      <c r="A4263" s="1" t="s">
        <v>8536</v>
      </c>
      <c r="B4263" t="s">
        <v>8537</v>
      </c>
    </row>
    <row r="4264" spans="1:2" x14ac:dyDescent="0.25">
      <c r="A4264" s="1" t="s">
        <v>8538</v>
      </c>
      <c r="B4264" t="s">
        <v>8539</v>
      </c>
    </row>
    <row r="4265" spans="1:2" x14ac:dyDescent="0.25">
      <c r="A4265" s="1" t="s">
        <v>8540</v>
      </c>
      <c r="B4265" t="s">
        <v>8541</v>
      </c>
    </row>
    <row r="4266" spans="1:2" x14ac:dyDescent="0.25">
      <c r="A4266" s="1" t="s">
        <v>8542</v>
      </c>
      <c r="B4266" t="s">
        <v>8543</v>
      </c>
    </row>
    <row r="4267" spans="1:2" x14ac:dyDescent="0.25">
      <c r="A4267" s="1" t="s">
        <v>8544</v>
      </c>
      <c r="B4267" t="s">
        <v>8545</v>
      </c>
    </row>
    <row r="4268" spans="1:2" x14ac:dyDescent="0.25">
      <c r="A4268" s="1" t="s">
        <v>8546</v>
      </c>
      <c r="B4268" t="s">
        <v>8547</v>
      </c>
    </row>
    <row r="4269" spans="1:2" x14ac:dyDescent="0.25">
      <c r="A4269" s="1" t="s">
        <v>8551</v>
      </c>
      <c r="B4269" t="s">
        <v>8552</v>
      </c>
    </row>
    <row r="4270" spans="1:2" x14ac:dyDescent="0.25">
      <c r="A4270" t="s">
        <v>8566</v>
      </c>
      <c r="B4270" t="s">
        <v>8554</v>
      </c>
    </row>
    <row r="4271" spans="1:2" x14ac:dyDescent="0.25">
      <c r="A4271" s="1" t="s">
        <v>8555</v>
      </c>
      <c r="B4271" t="s">
        <v>8556</v>
      </c>
    </row>
    <row r="4272" spans="1:2" x14ac:dyDescent="0.25">
      <c r="A4272" s="1" t="s">
        <v>8558</v>
      </c>
      <c r="B4272" t="s">
        <v>8559</v>
      </c>
    </row>
    <row r="4273" spans="1:2" x14ac:dyDescent="0.25">
      <c r="A4273" s="1" t="s">
        <v>8561</v>
      </c>
      <c r="B4273" t="s">
        <v>8562</v>
      </c>
    </row>
    <row r="4274" spans="1:2" x14ac:dyDescent="0.25">
      <c r="A4274" s="1" t="s">
        <v>8618</v>
      </c>
      <c r="B4274" t="s">
        <v>8617</v>
      </c>
    </row>
    <row r="4275" spans="1:2" x14ac:dyDescent="0.25">
      <c r="A4275" s="1" t="s">
        <v>8616</v>
      </c>
      <c r="B4275" t="s">
        <v>8615</v>
      </c>
    </row>
    <row r="4276" spans="1:2" x14ac:dyDescent="0.25">
      <c r="A4276" s="1" t="s">
        <v>7758</v>
      </c>
      <c r="B4276" t="s">
        <v>8620</v>
      </c>
    </row>
    <row r="4277" spans="1:2" x14ac:dyDescent="0.25">
      <c r="A4277" s="1" t="s">
        <v>8614</v>
      </c>
      <c r="B4277" t="s">
        <v>8613</v>
      </c>
    </row>
    <row r="4278" spans="1:2" x14ac:dyDescent="0.25">
      <c r="A4278" s="1" t="s">
        <v>8612</v>
      </c>
      <c r="B4278" t="s">
        <v>8611</v>
      </c>
    </row>
    <row r="4279" spans="1:2" x14ac:dyDescent="0.25">
      <c r="A4279" s="1" t="s">
        <v>8610</v>
      </c>
      <c r="B4279" t="s">
        <v>8609</v>
      </c>
    </row>
    <row r="4280" spans="1:2" x14ac:dyDescent="0.25">
      <c r="A4280" s="1" t="s">
        <v>347</v>
      </c>
      <c r="B4280" t="s">
        <v>8621</v>
      </c>
    </row>
    <row r="4281" spans="1:2" x14ac:dyDescent="0.25">
      <c r="A4281" s="1" t="s">
        <v>8608</v>
      </c>
      <c r="B4281" t="s">
        <v>8607</v>
      </c>
    </row>
    <row r="4282" spans="1:2" x14ac:dyDescent="0.25">
      <c r="A4282" s="1" t="s">
        <v>8606</v>
      </c>
      <c r="B4282" t="s">
        <v>8605</v>
      </c>
    </row>
    <row r="4283" spans="1:2" x14ac:dyDescent="0.25">
      <c r="A4283" s="1" t="s">
        <v>389</v>
      </c>
      <c r="B4283" t="s">
        <v>8622</v>
      </c>
    </row>
    <row r="4284" spans="1:2" x14ac:dyDescent="0.25">
      <c r="A4284" s="1" t="s">
        <v>8603</v>
      </c>
      <c r="B4284" t="s">
        <v>8604</v>
      </c>
    </row>
    <row r="4285" spans="1:2" x14ac:dyDescent="0.25">
      <c r="A4285" s="1" t="s">
        <v>8601</v>
      </c>
      <c r="B4285" t="s">
        <v>8602</v>
      </c>
    </row>
    <row r="4286" spans="1:2" x14ac:dyDescent="0.25">
      <c r="A4286" s="1" t="s">
        <v>8599</v>
      </c>
      <c r="B4286" t="s">
        <v>8598</v>
      </c>
    </row>
    <row r="4287" spans="1:2" x14ac:dyDescent="0.25">
      <c r="A4287" s="1" t="s">
        <v>8596</v>
      </c>
      <c r="B4287" t="s">
        <v>8595</v>
      </c>
    </row>
    <row r="4288" spans="1:2" x14ac:dyDescent="0.25">
      <c r="A4288" s="1" t="s">
        <v>8594</v>
      </c>
      <c r="B4288" t="s">
        <v>8593</v>
      </c>
    </row>
    <row r="4289" spans="1:2" x14ac:dyDescent="0.25">
      <c r="A4289" s="1" t="s">
        <v>8580</v>
      </c>
      <c r="B4289" t="s">
        <v>8581</v>
      </c>
    </row>
    <row r="4290" spans="1:2" x14ac:dyDescent="0.25">
      <c r="A4290" s="1" t="s">
        <v>8597</v>
      </c>
      <c r="B4290" t="s">
        <v>8501</v>
      </c>
    </row>
    <row r="4291" spans="1:2" x14ac:dyDescent="0.25">
      <c r="A4291" s="1" t="s">
        <v>8600</v>
      </c>
      <c r="B4291" t="s">
        <v>8025</v>
      </c>
    </row>
    <row r="4292" spans="1:2" x14ac:dyDescent="0.25">
      <c r="A4292" s="1" t="s">
        <v>8638</v>
      </c>
      <c r="B4292" t="s">
        <v>8639</v>
      </c>
    </row>
    <row r="4293" spans="1:2" x14ac:dyDescent="0.25">
      <c r="A4293" s="1" t="s">
        <v>8640</v>
      </c>
      <c r="B4293" t="s">
        <v>8641</v>
      </c>
    </row>
    <row r="4294" spans="1:2" x14ac:dyDescent="0.25">
      <c r="A4294" s="14" t="s">
        <v>8642</v>
      </c>
      <c r="B4294" t="s">
        <v>8643</v>
      </c>
    </row>
    <row r="4295" spans="1:2" x14ac:dyDescent="0.25">
      <c r="A4295" s="14" t="s">
        <v>8644</v>
      </c>
      <c r="B4295" t="s">
        <v>1048</v>
      </c>
    </row>
    <row r="4296" spans="1:2" x14ac:dyDescent="0.25">
      <c r="A4296" s="1" t="s">
        <v>8645</v>
      </c>
      <c r="B4296" t="s">
        <v>8646</v>
      </c>
    </row>
    <row r="4297" spans="1:2" x14ac:dyDescent="0.25">
      <c r="A4297" s="16" t="s">
        <v>8647</v>
      </c>
      <c r="B4297" t="s">
        <v>8648</v>
      </c>
    </row>
    <row r="4298" spans="1:2" x14ac:dyDescent="0.25">
      <c r="A4298" s="1" t="s">
        <v>8649</v>
      </c>
      <c r="B4298" t="s">
        <v>8650</v>
      </c>
    </row>
    <row r="4299" spans="1:2" x14ac:dyDescent="0.25">
      <c r="A4299" s="1" t="s">
        <v>8651</v>
      </c>
      <c r="B4299" t="s">
        <v>8652</v>
      </c>
    </row>
    <row r="4300" spans="1:2" x14ac:dyDescent="0.25">
      <c r="A4300" s="22" t="s">
        <v>8653</v>
      </c>
      <c r="B4300" t="s">
        <v>8654</v>
      </c>
    </row>
    <row r="4301" spans="1:2" x14ac:dyDescent="0.25">
      <c r="A4301" s="1" t="s">
        <v>8658</v>
      </c>
      <c r="B4301" t="s">
        <v>8659</v>
      </c>
    </row>
    <row r="4302" spans="1:2" x14ac:dyDescent="0.25">
      <c r="A4302" s="1" t="s">
        <v>8660</v>
      </c>
      <c r="B4302" t="s">
        <v>8661</v>
      </c>
    </row>
    <row r="4303" spans="1:2" x14ac:dyDescent="0.25">
      <c r="A4303" s="1" t="s">
        <v>8662</v>
      </c>
      <c r="B4303" t="s">
        <v>8663</v>
      </c>
    </row>
    <row r="4304" spans="1:2" x14ac:dyDescent="0.25">
      <c r="A4304" s="1" t="s">
        <v>8665</v>
      </c>
      <c r="B4304" t="s">
        <v>8666</v>
      </c>
    </row>
    <row r="4305" spans="1:2" x14ac:dyDescent="0.25">
      <c r="A4305" s="1" t="s">
        <v>8667</v>
      </c>
      <c r="B4305" t="s">
        <v>7886</v>
      </c>
    </row>
    <row r="4306" spans="1:2" x14ac:dyDescent="0.25">
      <c r="A4306" s="1" t="s">
        <v>8668</v>
      </c>
      <c r="B4306" t="s">
        <v>8669</v>
      </c>
    </row>
    <row r="4307" spans="1:2" x14ac:dyDescent="0.25">
      <c r="A4307" s="1" t="s">
        <v>8670</v>
      </c>
      <c r="B4307" t="s">
        <v>8671</v>
      </c>
    </row>
    <row r="4308" spans="1:2" x14ac:dyDescent="0.25">
      <c r="A4308" s="1" t="s">
        <v>8675</v>
      </c>
      <c r="B4308" t="s">
        <v>8676</v>
      </c>
    </row>
    <row r="4309" spans="1:2" x14ac:dyDescent="0.25">
      <c r="A4309" s="1" t="s">
        <v>8678</v>
      </c>
      <c r="B4309" t="s">
        <v>1557</v>
      </c>
    </row>
    <row r="4310" spans="1:2" x14ac:dyDescent="0.25">
      <c r="A4310" s="118" t="s">
        <v>8681</v>
      </c>
      <c r="B4310" t="s">
        <v>817</v>
      </c>
    </row>
    <row r="4311" spans="1:2" x14ac:dyDescent="0.25">
      <c r="A4311" s="1" t="s">
        <v>8682</v>
      </c>
      <c r="B4311" t="s">
        <v>8683</v>
      </c>
    </row>
    <row r="4312" spans="1:2" x14ac:dyDescent="0.25">
      <c r="A4312" s="14" t="s">
        <v>8684</v>
      </c>
      <c r="B4312" t="s">
        <v>1210</v>
      </c>
    </row>
    <row r="4313" spans="1:2" x14ac:dyDescent="0.25">
      <c r="A4313" s="14" t="s">
        <v>8685</v>
      </c>
      <c r="B4313" t="s">
        <v>8686</v>
      </c>
    </row>
    <row r="4314" spans="1:2" x14ac:dyDescent="0.25">
      <c r="A4314" s="1" t="s">
        <v>8687</v>
      </c>
      <c r="B4314" t="s">
        <v>8688</v>
      </c>
    </row>
    <row r="4315" spans="1:2" x14ac:dyDescent="0.25">
      <c r="A4315" s="14" t="s">
        <v>8689</v>
      </c>
      <c r="B4315" t="s">
        <v>8690</v>
      </c>
    </row>
    <row r="4316" spans="1:2" x14ac:dyDescent="0.25">
      <c r="A4316" s="14" t="s">
        <v>8691</v>
      </c>
      <c r="B4316" t="s">
        <v>8692</v>
      </c>
    </row>
    <row r="4317" spans="1:2" x14ac:dyDescent="0.25">
      <c r="A4317" s="14" t="s">
        <v>8693</v>
      </c>
      <c r="B4317" t="s">
        <v>8694</v>
      </c>
    </row>
    <row r="4318" spans="1:2" x14ac:dyDescent="0.25">
      <c r="A4318" s="14" t="s">
        <v>8695</v>
      </c>
      <c r="B4318" t="s">
        <v>8696</v>
      </c>
    </row>
    <row r="4319" spans="1:2" x14ac:dyDescent="0.25">
      <c r="A4319" s="14" t="s">
        <v>8697</v>
      </c>
      <c r="B4319" t="s">
        <v>8698</v>
      </c>
    </row>
    <row r="4320" spans="1:2" x14ac:dyDescent="0.25">
      <c r="A4320" s="14" t="s">
        <v>8699</v>
      </c>
      <c r="B4320" t="s">
        <v>8700</v>
      </c>
    </row>
    <row r="4321" spans="1:2" x14ac:dyDescent="0.25">
      <c r="A4321" s="14" t="s">
        <v>8701</v>
      </c>
      <c r="B4321" t="s">
        <v>8702</v>
      </c>
    </row>
    <row r="4322" spans="1:2" x14ac:dyDescent="0.25">
      <c r="A4322" s="14" t="s">
        <v>8703</v>
      </c>
      <c r="B4322" t="s">
        <v>8704</v>
      </c>
    </row>
    <row r="4323" spans="1:2" x14ac:dyDescent="0.25">
      <c r="A4323" s="14" t="s">
        <v>8705</v>
      </c>
      <c r="B4323" t="s">
        <v>8706</v>
      </c>
    </row>
    <row r="4324" spans="1:2" x14ac:dyDescent="0.25">
      <c r="A4324" s="14" t="s">
        <v>8707</v>
      </c>
      <c r="B4324" t="s">
        <v>8708</v>
      </c>
    </row>
    <row r="4325" spans="1:2" x14ac:dyDescent="0.25">
      <c r="A4325" s="14" t="s">
        <v>8727</v>
      </c>
      <c r="B4325" t="s">
        <v>8728</v>
      </c>
    </row>
    <row r="4326" spans="1:2" x14ac:dyDescent="0.25">
      <c r="A4326" s="14" t="s">
        <v>8729</v>
      </c>
      <c r="B4326" t="s">
        <v>8730</v>
      </c>
    </row>
    <row r="4327" spans="1:2" x14ac:dyDescent="0.25">
      <c r="A4327" s="1" t="s">
        <v>8732</v>
      </c>
      <c r="B4327" t="s">
        <v>8733</v>
      </c>
    </row>
    <row r="4328" spans="1:2" x14ac:dyDescent="0.25">
      <c r="A4328" s="1" t="s">
        <v>8736</v>
      </c>
      <c r="B4328" t="s">
        <v>7933</v>
      </c>
    </row>
    <row r="4329" spans="1:2" x14ac:dyDescent="0.25">
      <c r="A4329" s="1" t="s">
        <v>8739</v>
      </c>
      <c r="B4329" t="s">
        <v>8740</v>
      </c>
    </row>
    <row r="4330" spans="1:2" x14ac:dyDescent="0.25">
      <c r="A4330" s="14" t="s">
        <v>8741</v>
      </c>
      <c r="B4330" t="s">
        <v>8742</v>
      </c>
    </row>
    <row r="4331" spans="1:2" x14ac:dyDescent="0.25">
      <c r="A4331" s="14" t="s">
        <v>8746</v>
      </c>
      <c r="B4331" t="s">
        <v>8747</v>
      </c>
    </row>
    <row r="4332" spans="1:2" x14ac:dyDescent="0.25">
      <c r="A4332" s="14" t="s">
        <v>8795</v>
      </c>
      <c r="B4332" t="s">
        <v>8796</v>
      </c>
    </row>
    <row r="4333" spans="1:2" x14ac:dyDescent="0.25">
      <c r="A4333" s="14" t="s">
        <v>8797</v>
      </c>
      <c r="B4333" t="s">
        <v>8798</v>
      </c>
    </row>
    <row r="4334" spans="1:2" x14ac:dyDescent="0.25">
      <c r="A4334" s="14" t="s">
        <v>8799</v>
      </c>
      <c r="B4334" t="s">
        <v>8800</v>
      </c>
    </row>
    <row r="4335" spans="1:2" x14ac:dyDescent="0.25">
      <c r="A4335" s="14" t="s">
        <v>8801</v>
      </c>
      <c r="B4335" t="s">
        <v>8802</v>
      </c>
    </row>
    <row r="4336" spans="1:2" x14ac:dyDescent="0.25">
      <c r="A4336" s="14" t="s">
        <v>8803</v>
      </c>
      <c r="B4336" t="s">
        <v>8804</v>
      </c>
    </row>
    <row r="4337" spans="1:2" x14ac:dyDescent="0.25">
      <c r="A4337" s="14" t="s">
        <v>8805</v>
      </c>
      <c r="B4337" t="s">
        <v>8806</v>
      </c>
    </row>
    <row r="4338" spans="1:2" x14ac:dyDescent="0.25">
      <c r="A4338" s="14" t="s">
        <v>8807</v>
      </c>
      <c r="B4338" t="s">
        <v>8808</v>
      </c>
    </row>
    <row r="4339" spans="1:2" x14ac:dyDescent="0.25">
      <c r="A4339" s="14" t="s">
        <v>8809</v>
      </c>
      <c r="B4339" t="s">
        <v>8810</v>
      </c>
    </row>
    <row r="4340" spans="1:2" x14ac:dyDescent="0.25">
      <c r="A4340" s="14" t="s">
        <v>8811</v>
      </c>
      <c r="B4340" t="s">
        <v>8812</v>
      </c>
    </row>
    <row r="4341" spans="1:2" x14ac:dyDescent="0.25">
      <c r="A4341" s="1" t="s">
        <v>8813</v>
      </c>
      <c r="B4341" t="s">
        <v>8814</v>
      </c>
    </row>
    <row r="4342" spans="1:2" x14ac:dyDescent="0.25">
      <c r="A4342" s="1" t="s">
        <v>8815</v>
      </c>
      <c r="B4342" t="s">
        <v>8816</v>
      </c>
    </row>
    <row r="4343" spans="1:2" x14ac:dyDescent="0.25">
      <c r="A4343" s="1" t="s">
        <v>8817</v>
      </c>
      <c r="B4343" t="s">
        <v>8818</v>
      </c>
    </row>
    <row r="4344" spans="1:2" x14ac:dyDescent="0.25">
      <c r="A4344" s="22" t="s">
        <v>8843</v>
      </c>
      <c r="B4344" t="s">
        <v>8844</v>
      </c>
    </row>
    <row r="4345" spans="1:2" x14ac:dyDescent="0.25">
      <c r="A4345" s="1" t="s">
        <v>8845</v>
      </c>
      <c r="B4345" t="s">
        <v>8846</v>
      </c>
    </row>
    <row r="4346" spans="1:2" x14ac:dyDescent="0.25">
      <c r="A4346" s="1" t="s">
        <v>8847</v>
      </c>
      <c r="B4346" t="s">
        <v>8848</v>
      </c>
    </row>
    <row r="4347" spans="1:2" x14ac:dyDescent="0.25">
      <c r="A4347" s="1" t="s">
        <v>8849</v>
      </c>
      <c r="B4347" t="s">
        <v>8850</v>
      </c>
    </row>
    <row r="4348" spans="1:2" x14ac:dyDescent="0.25">
      <c r="A4348" s="1" t="s">
        <v>8851</v>
      </c>
      <c r="B4348" t="s">
        <v>8852</v>
      </c>
    </row>
    <row r="4349" spans="1:2" x14ac:dyDescent="0.25">
      <c r="A4349" s="1" t="s">
        <v>8855</v>
      </c>
      <c r="B4349" t="s">
        <v>8856</v>
      </c>
    </row>
    <row r="4350" spans="1:2" x14ac:dyDescent="0.25">
      <c r="A4350" s="1" t="s">
        <v>8857</v>
      </c>
      <c r="B4350" t="s">
        <v>8858</v>
      </c>
    </row>
    <row r="4351" spans="1:2" x14ac:dyDescent="0.25">
      <c r="A4351" s="1" t="s">
        <v>8860</v>
      </c>
      <c r="B4351" t="s">
        <v>8861</v>
      </c>
    </row>
    <row r="4352" spans="1:2" x14ac:dyDescent="0.25">
      <c r="A4352" s="1" t="s">
        <v>8863</v>
      </c>
      <c r="B4352" t="s">
        <v>8864</v>
      </c>
    </row>
    <row r="4353" spans="1:2" x14ac:dyDescent="0.25">
      <c r="A4353" s="1" t="s">
        <v>8865</v>
      </c>
      <c r="B4353" t="s">
        <v>8866</v>
      </c>
    </row>
    <row r="4354" spans="1:2" x14ac:dyDescent="0.25">
      <c r="A4354" s="1" t="s">
        <v>8867</v>
      </c>
      <c r="B4354" t="s">
        <v>8868</v>
      </c>
    </row>
    <row r="4355" spans="1:2" x14ac:dyDescent="0.25">
      <c r="A4355" s="1" t="s">
        <v>8876</v>
      </c>
      <c r="B4355" t="s">
        <v>8877</v>
      </c>
    </row>
    <row r="4356" spans="1:2" x14ac:dyDescent="0.25">
      <c r="A4356" s="1" t="s">
        <v>8878</v>
      </c>
      <c r="B4356" t="s">
        <v>8879</v>
      </c>
    </row>
    <row r="4357" spans="1:2" x14ac:dyDescent="0.25">
      <c r="A4357" s="1" t="s">
        <v>8880</v>
      </c>
      <c r="B4357" t="s">
        <v>8881</v>
      </c>
    </row>
    <row r="4358" spans="1:2" x14ac:dyDescent="0.25">
      <c r="A4358" s="1" t="s">
        <v>8882</v>
      </c>
      <c r="B4358" t="s">
        <v>8883</v>
      </c>
    </row>
    <row r="4359" spans="1:2" x14ac:dyDescent="0.25">
      <c r="A4359" s="1" t="s">
        <v>8884</v>
      </c>
      <c r="B4359" t="s">
        <v>8885</v>
      </c>
    </row>
    <row r="4360" spans="1:2" x14ac:dyDescent="0.25">
      <c r="A4360" s="1" t="s">
        <v>8886</v>
      </c>
      <c r="B4360" t="s">
        <v>8887</v>
      </c>
    </row>
    <row r="4361" spans="1:2" x14ac:dyDescent="0.25">
      <c r="A4361" s="1" t="s">
        <v>8888</v>
      </c>
      <c r="B4361" t="s">
        <v>8889</v>
      </c>
    </row>
    <row r="4362" spans="1:2" x14ac:dyDescent="0.25">
      <c r="A4362" s="1" t="s">
        <v>8890</v>
      </c>
      <c r="B4362" t="s">
        <v>8891</v>
      </c>
    </row>
    <row r="4363" spans="1:2" x14ac:dyDescent="0.25">
      <c r="A4363" s="1" t="s">
        <v>8892</v>
      </c>
      <c r="B4363" t="s">
        <v>8893</v>
      </c>
    </row>
    <row r="4364" spans="1:2" x14ac:dyDescent="0.25">
      <c r="A4364" s="1" t="s">
        <v>8894</v>
      </c>
      <c r="B4364" t="s">
        <v>8895</v>
      </c>
    </row>
    <row r="4365" spans="1:2" x14ac:dyDescent="0.25">
      <c r="A4365" s="1" t="s">
        <v>8896</v>
      </c>
      <c r="B4365" t="s">
        <v>8897</v>
      </c>
    </row>
    <row r="4366" spans="1:2" x14ac:dyDescent="0.25">
      <c r="A4366" s="1" t="s">
        <v>8898</v>
      </c>
      <c r="B4366" t="s">
        <v>8899</v>
      </c>
    </row>
    <row r="4367" spans="1:2" x14ac:dyDescent="0.25">
      <c r="A4367" s="117" t="s">
        <v>8900</v>
      </c>
      <c r="B4367" t="s">
        <v>8901</v>
      </c>
    </row>
    <row r="4368" spans="1:2" x14ac:dyDescent="0.25">
      <c r="A4368" s="1" t="s">
        <v>8916</v>
      </c>
      <c r="B4368" t="s">
        <v>8917</v>
      </c>
    </row>
    <row r="4369" spans="1:2" x14ac:dyDescent="0.25">
      <c r="A4369" s="1" t="s">
        <v>8918</v>
      </c>
      <c r="B4369" t="s">
        <v>8919</v>
      </c>
    </row>
    <row r="4370" spans="1:2" x14ac:dyDescent="0.25">
      <c r="A4370" s="1" t="s">
        <v>8920</v>
      </c>
      <c r="B4370" t="s">
        <v>1299</v>
      </c>
    </row>
    <row r="4371" spans="1:2" x14ac:dyDescent="0.25">
      <c r="A4371" s="1" t="s">
        <v>8921</v>
      </c>
      <c r="B4371" t="s">
        <v>8922</v>
      </c>
    </row>
    <row r="4372" spans="1:2" x14ac:dyDescent="0.25">
      <c r="A4372" s="1" t="s">
        <v>8923</v>
      </c>
      <c r="B4372" t="s">
        <v>8924</v>
      </c>
    </row>
    <row r="4373" spans="1:2" x14ac:dyDescent="0.25">
      <c r="A4373" s="1" t="s">
        <v>8926</v>
      </c>
      <c r="B4373" t="s">
        <v>8927</v>
      </c>
    </row>
    <row r="4374" spans="1:2" x14ac:dyDescent="0.25">
      <c r="A4374" s="1" t="s">
        <v>8928</v>
      </c>
      <c r="B4374" t="s">
        <v>7933</v>
      </c>
    </row>
    <row r="4375" spans="1:2" x14ac:dyDescent="0.25">
      <c r="A4375" s="1" t="s">
        <v>8931</v>
      </c>
      <c r="B4375" t="s">
        <v>7933</v>
      </c>
    </row>
    <row r="4376" spans="1:2" x14ac:dyDescent="0.25">
      <c r="A4376" s="1" t="s">
        <v>8932</v>
      </c>
      <c r="B4376" t="s">
        <v>8933</v>
      </c>
    </row>
    <row r="4377" spans="1:2" x14ac:dyDescent="0.25">
      <c r="A4377" s="1" t="s">
        <v>8936</v>
      </c>
      <c r="B4377" t="s">
        <v>8937</v>
      </c>
    </row>
    <row r="4378" spans="1:2" x14ac:dyDescent="0.25">
      <c r="A4378" s="22" t="s">
        <v>8941</v>
      </c>
      <c r="B4378" t="s">
        <v>8942</v>
      </c>
    </row>
    <row r="4379" spans="1:2" x14ac:dyDescent="0.25">
      <c r="A4379" s="1" t="s">
        <v>8943</v>
      </c>
      <c r="B4379" t="s">
        <v>8944</v>
      </c>
    </row>
    <row r="4380" spans="1:2" x14ac:dyDescent="0.25">
      <c r="A4380" s="1" t="s">
        <v>8945</v>
      </c>
      <c r="B4380" t="s">
        <v>8946</v>
      </c>
    </row>
    <row r="4381" spans="1:2" x14ac:dyDescent="0.25">
      <c r="A4381" s="1" t="s">
        <v>8947</v>
      </c>
      <c r="B4381" t="s">
        <v>8948</v>
      </c>
    </row>
    <row r="4382" spans="1:2" x14ac:dyDescent="0.25">
      <c r="A4382" s="1" t="s">
        <v>8949</v>
      </c>
      <c r="B4382" t="s">
        <v>8950</v>
      </c>
    </row>
    <row r="4383" spans="1:2" x14ac:dyDescent="0.25">
      <c r="A4383" s="1" t="s">
        <v>8157</v>
      </c>
      <c r="B4383" t="s">
        <v>8951</v>
      </c>
    </row>
    <row r="4384" spans="1:2" x14ac:dyDescent="0.25">
      <c r="A4384" s="1" t="s">
        <v>8952</v>
      </c>
      <c r="B4384" t="s">
        <v>8953</v>
      </c>
    </row>
    <row r="4385" spans="1:2" x14ac:dyDescent="0.25">
      <c r="A4385" s="1" t="s">
        <v>8954</v>
      </c>
      <c r="B4385" t="s">
        <v>8955</v>
      </c>
    </row>
    <row r="4386" spans="1:2" x14ac:dyDescent="0.25">
      <c r="A4386" s="1" t="s">
        <v>8956</v>
      </c>
      <c r="B4386" t="s">
        <v>8957</v>
      </c>
    </row>
    <row r="4387" spans="1:2" x14ac:dyDescent="0.25">
      <c r="A4387" s="1" t="s">
        <v>8958</v>
      </c>
      <c r="B4387" t="s">
        <v>8959</v>
      </c>
    </row>
    <row r="4388" spans="1:2" x14ac:dyDescent="0.25">
      <c r="A4388" s="22" t="s">
        <v>8961</v>
      </c>
      <c r="B4388" t="s">
        <v>8962</v>
      </c>
    </row>
    <row r="4389" spans="1:2" x14ac:dyDescent="0.25">
      <c r="A4389" s="22" t="s">
        <v>8963</v>
      </c>
      <c r="B4389" t="s">
        <v>8964</v>
      </c>
    </row>
    <row r="4390" spans="1:2" x14ac:dyDescent="0.25">
      <c r="A4390" s="1" t="s">
        <v>8965</v>
      </c>
      <c r="B4390" t="s">
        <v>8966</v>
      </c>
    </row>
    <row r="4391" spans="1:2" x14ac:dyDescent="0.25">
      <c r="A4391" s="1" t="s">
        <v>8960</v>
      </c>
      <c r="B4391" t="s">
        <v>8967</v>
      </c>
    </row>
    <row r="4392" spans="1:2" x14ac:dyDescent="0.25">
      <c r="A4392" s="1" t="s">
        <v>8968</v>
      </c>
      <c r="B4392" t="s">
        <v>8969</v>
      </c>
    </row>
    <row r="4393" spans="1:2" x14ac:dyDescent="0.25">
      <c r="A4393" s="1" t="s">
        <v>8970</v>
      </c>
      <c r="B4393" t="s">
        <v>8971</v>
      </c>
    </row>
    <row r="4394" spans="1:2" x14ac:dyDescent="0.25">
      <c r="A4394" s="1" t="s">
        <v>8972</v>
      </c>
      <c r="B4394" t="s">
        <v>8973</v>
      </c>
    </row>
    <row r="4395" spans="1:2" x14ac:dyDescent="0.25">
      <c r="A4395" s="1" t="s">
        <v>8974</v>
      </c>
      <c r="B4395" t="s">
        <v>8975</v>
      </c>
    </row>
    <row r="4396" spans="1:2" x14ac:dyDescent="0.25">
      <c r="A4396" s="1" t="s">
        <v>8976</v>
      </c>
      <c r="B4396" t="s">
        <v>8977</v>
      </c>
    </row>
    <row r="4397" spans="1:2" x14ac:dyDescent="0.25">
      <c r="A4397" s="1" t="s">
        <v>8978</v>
      </c>
      <c r="B4397" t="s">
        <v>196</v>
      </c>
    </row>
    <row r="4398" spans="1:2" x14ac:dyDescent="0.25">
      <c r="A4398" s="1" t="s">
        <v>8979</v>
      </c>
      <c r="B4398" t="s">
        <v>8980</v>
      </c>
    </row>
    <row r="4399" spans="1:2" x14ac:dyDescent="0.25">
      <c r="A4399" s="1" t="s">
        <v>8981</v>
      </c>
      <c r="B4399" t="s">
        <v>8982</v>
      </c>
    </row>
    <row r="4400" spans="1:2" x14ac:dyDescent="0.25">
      <c r="A4400" s="1" t="s">
        <v>8983</v>
      </c>
      <c r="B4400" t="s">
        <v>8984</v>
      </c>
    </row>
    <row r="4401" spans="1:2" x14ac:dyDescent="0.25">
      <c r="A4401" s="1" t="s">
        <v>8985</v>
      </c>
      <c r="B4401" t="s">
        <v>8986</v>
      </c>
    </row>
    <row r="4402" spans="1:2" x14ac:dyDescent="0.25">
      <c r="A4402" s="1" t="s">
        <v>8987</v>
      </c>
      <c r="B4402" t="s">
        <v>8988</v>
      </c>
    </row>
    <row r="4403" spans="1:2" x14ac:dyDescent="0.25">
      <c r="A4403" s="1" t="s">
        <v>8989</v>
      </c>
      <c r="B4403" t="s">
        <v>8990</v>
      </c>
    </row>
    <row r="4404" spans="1:2" x14ac:dyDescent="0.25">
      <c r="A4404" s="1" t="s">
        <v>8991</v>
      </c>
      <c r="B4404" t="s">
        <v>8992</v>
      </c>
    </row>
    <row r="4405" spans="1:2" x14ac:dyDescent="0.25">
      <c r="A4405" s="1" t="s">
        <v>8993</v>
      </c>
      <c r="B4405" t="s">
        <v>6524</v>
      </c>
    </row>
    <row r="4406" spans="1:2" x14ac:dyDescent="0.25">
      <c r="A4406" s="1" t="s">
        <v>8994</v>
      </c>
      <c r="B4406" t="s">
        <v>8995</v>
      </c>
    </row>
    <row r="4407" spans="1:2" x14ac:dyDescent="0.25">
      <c r="A4407" s="1" t="s">
        <v>8996</v>
      </c>
      <c r="B4407" t="s">
        <v>8997</v>
      </c>
    </row>
    <row r="4408" spans="1:2" x14ac:dyDescent="0.25">
      <c r="A4408" s="1" t="s">
        <v>8998</v>
      </c>
      <c r="B4408" t="s">
        <v>1445</v>
      </c>
    </row>
    <row r="4409" spans="1:2" x14ac:dyDescent="0.25">
      <c r="A4409" s="1" t="s">
        <v>8999</v>
      </c>
      <c r="B4409" t="s">
        <v>9000</v>
      </c>
    </row>
    <row r="4410" spans="1:2" x14ac:dyDescent="0.25">
      <c r="A4410" s="1" t="s">
        <v>9002</v>
      </c>
      <c r="B4410" t="s">
        <v>9003</v>
      </c>
    </row>
    <row r="4411" spans="1:2" x14ac:dyDescent="0.25">
      <c r="A4411" s="1" t="s">
        <v>9004</v>
      </c>
      <c r="B4411" t="s">
        <v>9005</v>
      </c>
    </row>
    <row r="4412" spans="1:2" x14ac:dyDescent="0.25">
      <c r="A4412" s="1" t="s">
        <v>9013</v>
      </c>
      <c r="B4412" t="s">
        <v>9012</v>
      </c>
    </row>
    <row r="4413" spans="1:2" x14ac:dyDescent="0.25">
      <c r="A4413" s="1" t="s">
        <v>9015</v>
      </c>
      <c r="B4413" t="s">
        <v>9014</v>
      </c>
    </row>
    <row r="4414" spans="1:2" x14ac:dyDescent="0.25">
      <c r="A4414" s="1" t="s">
        <v>9016</v>
      </c>
      <c r="B4414" t="s">
        <v>9028</v>
      </c>
    </row>
    <row r="4415" spans="1:2" x14ac:dyDescent="0.25">
      <c r="A4415" s="1" t="s">
        <v>9017</v>
      </c>
      <c r="B4415" t="s">
        <v>9029</v>
      </c>
    </row>
    <row r="4416" spans="1:2" x14ac:dyDescent="0.25">
      <c r="A4416" s="1" t="s">
        <v>9018</v>
      </c>
      <c r="B4416" t="s">
        <v>9030</v>
      </c>
    </row>
    <row r="4417" spans="1:2" x14ac:dyDescent="0.25">
      <c r="A4417" s="1" t="s">
        <v>9019</v>
      </c>
      <c r="B4417" t="s">
        <v>9031</v>
      </c>
    </row>
    <row r="4418" spans="1:2" x14ac:dyDescent="0.25">
      <c r="A4418" s="1" t="s">
        <v>9020</v>
      </c>
      <c r="B4418" t="s">
        <v>9032</v>
      </c>
    </row>
    <row r="4419" spans="1:2" x14ac:dyDescent="0.25">
      <c r="A4419" s="1" t="s">
        <v>9021</v>
      </c>
      <c r="B4419" t="s">
        <v>9033</v>
      </c>
    </row>
    <row r="4420" spans="1:2" x14ac:dyDescent="0.25">
      <c r="A4420" s="1" t="s">
        <v>9022</v>
      </c>
      <c r="B4420" t="s">
        <v>9034</v>
      </c>
    </row>
    <row r="4421" spans="1:2" x14ac:dyDescent="0.25">
      <c r="A4421" s="1" t="s">
        <v>9023</v>
      </c>
      <c r="B4421" t="s">
        <v>9035</v>
      </c>
    </row>
    <row r="4422" spans="1:2" x14ac:dyDescent="0.25">
      <c r="A4422" s="1" t="s">
        <v>9024</v>
      </c>
      <c r="B4422" t="s">
        <v>9036</v>
      </c>
    </row>
    <row r="4423" spans="1:2" x14ac:dyDescent="0.25">
      <c r="A4423" s="1" t="s">
        <v>9025</v>
      </c>
      <c r="B4423" t="s">
        <v>9037</v>
      </c>
    </row>
    <row r="4424" spans="1:2" x14ac:dyDescent="0.25">
      <c r="A4424" s="1" t="s">
        <v>9026</v>
      </c>
      <c r="B4424" t="s">
        <v>9038</v>
      </c>
    </row>
    <row r="4425" spans="1:2" x14ac:dyDescent="0.25">
      <c r="A4425" s="1" t="s">
        <v>9027</v>
      </c>
      <c r="B4425" t="s">
        <v>9039</v>
      </c>
    </row>
    <row r="4426" spans="1:2" x14ac:dyDescent="0.25">
      <c r="A4426" s="1" t="s">
        <v>9040</v>
      </c>
      <c r="B4426" t="s">
        <v>9041</v>
      </c>
    </row>
    <row r="4427" spans="1:2" x14ac:dyDescent="0.25">
      <c r="A4427" s="1" t="s">
        <v>9042</v>
      </c>
      <c r="B4427" t="s">
        <v>9043</v>
      </c>
    </row>
    <row r="4428" spans="1:2" x14ac:dyDescent="0.25">
      <c r="A4428" s="1" t="s">
        <v>9044</v>
      </c>
      <c r="B4428" t="s">
        <v>9045</v>
      </c>
    </row>
    <row r="4429" spans="1:2" x14ac:dyDescent="0.25">
      <c r="A4429" s="1" t="s">
        <v>9046</v>
      </c>
      <c r="B4429" t="s">
        <v>9047</v>
      </c>
    </row>
    <row r="4430" spans="1:2" x14ac:dyDescent="0.25">
      <c r="A4430" s="1" t="s">
        <v>9048</v>
      </c>
      <c r="B4430" t="s">
        <v>9049</v>
      </c>
    </row>
    <row r="4431" spans="1:2" x14ac:dyDescent="0.25">
      <c r="A4431" s="1" t="s">
        <v>9050</v>
      </c>
      <c r="B4431" t="s">
        <v>9051</v>
      </c>
    </row>
    <row r="4432" spans="1:2" x14ac:dyDescent="0.25">
      <c r="A4432" s="1" t="s">
        <v>9052</v>
      </c>
      <c r="B4432" t="s">
        <v>9053</v>
      </c>
    </row>
    <row r="4433" spans="1:2" x14ac:dyDescent="0.25">
      <c r="A4433" s="1" t="s">
        <v>9054</v>
      </c>
      <c r="B4433" t="s">
        <v>9055</v>
      </c>
    </row>
    <row r="4434" spans="1:2" x14ac:dyDescent="0.25">
      <c r="A4434" s="1" t="s">
        <v>9056</v>
      </c>
      <c r="B4434" t="s">
        <v>9057</v>
      </c>
    </row>
    <row r="4435" spans="1:2" x14ac:dyDescent="0.25">
      <c r="A4435" s="1" t="s">
        <v>9058</v>
      </c>
      <c r="B4435" t="s">
        <v>9059</v>
      </c>
    </row>
    <row r="4436" spans="1:2" x14ac:dyDescent="0.25">
      <c r="A4436" s="1" t="s">
        <v>9060</v>
      </c>
      <c r="B4436" t="s">
        <v>9061</v>
      </c>
    </row>
    <row r="4437" spans="1:2" x14ac:dyDescent="0.25">
      <c r="A4437" s="1" t="s">
        <v>52</v>
      </c>
      <c r="B4437" t="s">
        <v>9062</v>
      </c>
    </row>
    <row r="4438" spans="1:2" x14ac:dyDescent="0.25">
      <c r="A4438" s="1" t="s">
        <v>9063</v>
      </c>
      <c r="B4438" t="s">
        <v>9064</v>
      </c>
    </row>
    <row r="4439" spans="1:2" x14ac:dyDescent="0.25">
      <c r="A4439" s="1" t="s">
        <v>9065</v>
      </c>
      <c r="B4439" t="s">
        <v>50</v>
      </c>
    </row>
    <row r="4440" spans="1:2" x14ac:dyDescent="0.25">
      <c r="A4440" s="1" t="s">
        <v>9066</v>
      </c>
      <c r="B4440" t="s">
        <v>9067</v>
      </c>
    </row>
    <row r="4441" spans="1:2" x14ac:dyDescent="0.25">
      <c r="A4441" s="1" t="s">
        <v>9068</v>
      </c>
      <c r="B4441" t="s">
        <v>9069</v>
      </c>
    </row>
    <row r="4442" spans="1:2" x14ac:dyDescent="0.25">
      <c r="A4442" s="1" t="s">
        <v>9070</v>
      </c>
      <c r="B4442" t="s">
        <v>9071</v>
      </c>
    </row>
    <row r="4443" spans="1:2" x14ac:dyDescent="0.25">
      <c r="A4443" s="1" t="s">
        <v>9072</v>
      </c>
      <c r="B4443" t="s">
        <v>9073</v>
      </c>
    </row>
    <row r="4444" spans="1:2" x14ac:dyDescent="0.25">
      <c r="A4444" s="1" t="s">
        <v>9074</v>
      </c>
      <c r="B4444" t="s">
        <v>9075</v>
      </c>
    </row>
    <row r="4445" spans="1:2" x14ac:dyDescent="0.25">
      <c r="A4445" s="1" t="s">
        <v>9076</v>
      </c>
      <c r="B4445" t="s">
        <v>9077</v>
      </c>
    </row>
    <row r="4446" spans="1:2" x14ac:dyDescent="0.25">
      <c r="A4446" s="1" t="s">
        <v>9078</v>
      </c>
      <c r="B4446" t="s">
        <v>9079</v>
      </c>
    </row>
    <row r="4447" spans="1:2" x14ac:dyDescent="0.25">
      <c r="A4447" s="1" t="s">
        <v>9080</v>
      </c>
      <c r="B4447" t="s">
        <v>9081</v>
      </c>
    </row>
    <row r="4448" spans="1:2" x14ac:dyDescent="0.25">
      <c r="A4448" s="1" t="s">
        <v>9082</v>
      </c>
      <c r="B4448" t="s">
        <v>9083</v>
      </c>
    </row>
    <row r="4449" spans="1:2" x14ac:dyDescent="0.25">
      <c r="A4449" s="1" t="s">
        <v>9084</v>
      </c>
      <c r="B4449" t="s">
        <v>9085</v>
      </c>
    </row>
    <row r="4450" spans="1:2" x14ac:dyDescent="0.25">
      <c r="A4450" s="1" t="s">
        <v>9086</v>
      </c>
      <c r="B4450" t="s">
        <v>9087</v>
      </c>
    </row>
    <row r="4451" spans="1:2" x14ac:dyDescent="0.25">
      <c r="A4451" s="1" t="s">
        <v>9088</v>
      </c>
      <c r="B4451" t="s">
        <v>9089</v>
      </c>
    </row>
    <row r="4452" spans="1:2" x14ac:dyDescent="0.25">
      <c r="A4452" s="1" t="s">
        <v>9090</v>
      </c>
      <c r="B4452" t="s">
        <v>9091</v>
      </c>
    </row>
    <row r="4453" spans="1:2" x14ac:dyDescent="0.25">
      <c r="A4453" s="1" t="s">
        <v>9092</v>
      </c>
      <c r="B4453" t="s">
        <v>9093</v>
      </c>
    </row>
    <row r="4454" spans="1:2" x14ac:dyDescent="0.25">
      <c r="A4454" s="1" t="s">
        <v>9094</v>
      </c>
      <c r="B4454" t="s">
        <v>9095</v>
      </c>
    </row>
    <row r="4455" spans="1:2" x14ac:dyDescent="0.25">
      <c r="A4455" s="1" t="s">
        <v>9096</v>
      </c>
      <c r="B4455" t="s">
        <v>9097</v>
      </c>
    </row>
    <row r="4456" spans="1:2" x14ac:dyDescent="0.25">
      <c r="A4456" s="1" t="s">
        <v>9098</v>
      </c>
      <c r="B4456" t="s">
        <v>9099</v>
      </c>
    </row>
    <row r="4457" spans="1:2" x14ac:dyDescent="0.25">
      <c r="A4457" s="1" t="s">
        <v>9100</v>
      </c>
      <c r="B4457" t="s">
        <v>9101</v>
      </c>
    </row>
    <row r="4458" spans="1:2" x14ac:dyDescent="0.25">
      <c r="A4458" s="1" t="s">
        <v>9102</v>
      </c>
      <c r="B4458" t="s">
        <v>9103</v>
      </c>
    </row>
    <row r="4459" spans="1:2" x14ac:dyDescent="0.25">
      <c r="A4459" s="1" t="s">
        <v>9104</v>
      </c>
      <c r="B4459" t="s">
        <v>9105</v>
      </c>
    </row>
    <row r="4460" spans="1:2" x14ac:dyDescent="0.25">
      <c r="A4460" s="1" t="s">
        <v>9106</v>
      </c>
      <c r="B4460" t="s">
        <v>9107</v>
      </c>
    </row>
    <row r="4461" spans="1:2" x14ac:dyDescent="0.25">
      <c r="A4461" s="1" t="s">
        <v>9108</v>
      </c>
      <c r="B4461" t="s">
        <v>9109</v>
      </c>
    </row>
    <row r="4462" spans="1:2" x14ac:dyDescent="0.25">
      <c r="A4462" s="1" t="s">
        <v>9110</v>
      </c>
      <c r="B4462" t="s">
        <v>9111</v>
      </c>
    </row>
    <row r="4463" spans="1:2" x14ac:dyDescent="0.25">
      <c r="A4463" s="1" t="s">
        <v>9112</v>
      </c>
      <c r="B4463" t="s">
        <v>9113</v>
      </c>
    </row>
    <row r="4464" spans="1:2" x14ac:dyDescent="0.25">
      <c r="A4464" s="1" t="s">
        <v>9114</v>
      </c>
      <c r="B4464" t="s">
        <v>9115</v>
      </c>
    </row>
    <row r="4465" spans="1:5" x14ac:dyDescent="0.25">
      <c r="A4465" s="1" t="s">
        <v>9116</v>
      </c>
      <c r="B4465" t="s">
        <v>9117</v>
      </c>
    </row>
    <row r="4466" spans="1:5" x14ac:dyDescent="0.25">
      <c r="A4466" s="1" t="s">
        <v>9118</v>
      </c>
      <c r="B4466" t="s">
        <v>9119</v>
      </c>
    </row>
    <row r="4467" spans="1:5" x14ac:dyDescent="0.25">
      <c r="A4467" s="1" t="s">
        <v>9120</v>
      </c>
      <c r="B4467" t="s">
        <v>9121</v>
      </c>
    </row>
    <row r="4468" spans="1:5" x14ac:dyDescent="0.25">
      <c r="A4468" s="1" t="s">
        <v>9122</v>
      </c>
      <c r="B4468" t="s">
        <v>9123</v>
      </c>
    </row>
    <row r="4469" spans="1:5" x14ac:dyDescent="0.25">
      <c r="A4469" s="1" t="s">
        <v>9124</v>
      </c>
      <c r="B4469" t="s">
        <v>9125</v>
      </c>
    </row>
    <row r="4470" spans="1:5" x14ac:dyDescent="0.25">
      <c r="A4470" s="1" t="s">
        <v>9126</v>
      </c>
      <c r="B4470" t="s">
        <v>9127</v>
      </c>
    </row>
    <row r="4471" spans="1:5" x14ac:dyDescent="0.25">
      <c r="A4471" s="1" t="s">
        <v>9128</v>
      </c>
      <c r="B4471" t="s">
        <v>9129</v>
      </c>
    </row>
    <row r="4472" spans="1:5" x14ac:dyDescent="0.25">
      <c r="A4472" s="1" t="s">
        <v>9130</v>
      </c>
      <c r="B4472" t="s">
        <v>9131</v>
      </c>
    </row>
    <row r="4473" spans="1:5" x14ac:dyDescent="0.25">
      <c r="A4473" s="1" t="s">
        <v>9132</v>
      </c>
      <c r="B4473" t="s">
        <v>9133</v>
      </c>
      <c r="E4473">
        <v>288.04000000000002</v>
      </c>
    </row>
    <row r="4474" spans="1:5" x14ac:dyDescent="0.25">
      <c r="A4474" s="1" t="s">
        <v>9134</v>
      </c>
      <c r="B4474" t="s">
        <v>9135</v>
      </c>
      <c r="C4474">
        <v>1936.16</v>
      </c>
      <c r="E4474">
        <v>703.16</v>
      </c>
    </row>
    <row r="4475" spans="1:5" x14ac:dyDescent="0.25">
      <c r="A4475" s="1" t="s">
        <v>9136</v>
      </c>
      <c r="B4475" t="s">
        <v>9137</v>
      </c>
      <c r="C4475">
        <v>1946.16</v>
      </c>
      <c r="E4475">
        <v>191.61</v>
      </c>
    </row>
    <row r="4476" spans="1:5" x14ac:dyDescent="0.25">
      <c r="A4476" s="1" t="s">
        <v>9138</v>
      </c>
      <c r="B4476" t="s">
        <v>9139</v>
      </c>
      <c r="C4476">
        <f>SUM(C4474:C4475)</f>
        <v>3882.32</v>
      </c>
      <c r="E4476">
        <v>370.13</v>
      </c>
    </row>
    <row r="4477" spans="1:5" x14ac:dyDescent="0.25">
      <c r="A4477" s="1" t="s">
        <v>9140</v>
      </c>
      <c r="B4477" t="s">
        <v>9141</v>
      </c>
      <c r="E4477">
        <v>393.22</v>
      </c>
    </row>
    <row r="4478" spans="1:5" x14ac:dyDescent="0.25">
      <c r="A4478" s="1" t="s">
        <v>9142</v>
      </c>
      <c r="B4478" t="s">
        <v>9143</v>
      </c>
      <c r="E4478">
        <f>SUM(E4473:E4477)</f>
        <v>1946.16</v>
      </c>
    </row>
    <row r="4479" spans="1:5" x14ac:dyDescent="0.25">
      <c r="A4479" s="1" t="s">
        <v>9144</v>
      </c>
      <c r="B4479" t="s">
        <v>9145</v>
      </c>
    </row>
    <row r="4480" spans="1:5" x14ac:dyDescent="0.25">
      <c r="A4480" s="1" t="s">
        <v>9146</v>
      </c>
      <c r="B4480" t="s">
        <v>9147</v>
      </c>
    </row>
    <row r="4481" spans="1:2" x14ac:dyDescent="0.25">
      <c r="A4481" s="1" t="s">
        <v>9148</v>
      </c>
      <c r="B4481" t="s">
        <v>9149</v>
      </c>
    </row>
    <row r="4482" spans="1:2" x14ac:dyDescent="0.25">
      <c r="A4482" s="1" t="s">
        <v>9150</v>
      </c>
      <c r="B4482" t="s">
        <v>9151</v>
      </c>
    </row>
    <row r="4483" spans="1:2" x14ac:dyDescent="0.25">
      <c r="A4483" s="1" t="s">
        <v>9152</v>
      </c>
      <c r="B4483" t="s">
        <v>9153</v>
      </c>
    </row>
    <row r="4484" spans="1:2" x14ac:dyDescent="0.25">
      <c r="A4484" s="1" t="s">
        <v>9154</v>
      </c>
      <c r="B4484" t="s">
        <v>9155</v>
      </c>
    </row>
    <row r="4485" spans="1:2" x14ac:dyDescent="0.25">
      <c r="A4485" s="1" t="s">
        <v>9156</v>
      </c>
      <c r="B4485" t="s">
        <v>9157</v>
      </c>
    </row>
    <row r="4486" spans="1:2" x14ac:dyDescent="0.25">
      <c r="A4486" s="1" t="s">
        <v>9158</v>
      </c>
      <c r="B4486" t="s">
        <v>9159</v>
      </c>
    </row>
    <row r="4487" spans="1:2" x14ac:dyDescent="0.25">
      <c r="A4487" s="1" t="s">
        <v>9160</v>
      </c>
      <c r="B4487" t="s">
        <v>9161</v>
      </c>
    </row>
    <row r="4488" spans="1:2" x14ac:dyDescent="0.25">
      <c r="A4488" s="1" t="s">
        <v>9162</v>
      </c>
      <c r="B4488" t="s">
        <v>9163</v>
      </c>
    </row>
    <row r="4489" spans="1:2" x14ac:dyDescent="0.25">
      <c r="A4489" s="1" t="s">
        <v>9164</v>
      </c>
      <c r="B4489" t="s">
        <v>9165</v>
      </c>
    </row>
    <row r="4490" spans="1:2" x14ac:dyDescent="0.25">
      <c r="A4490" s="1" t="s">
        <v>9166</v>
      </c>
      <c r="B4490" t="s">
        <v>9167</v>
      </c>
    </row>
    <row r="4491" spans="1:2" x14ac:dyDescent="0.25">
      <c r="A4491" s="1" t="s">
        <v>9168</v>
      </c>
      <c r="B4491" t="s">
        <v>9169</v>
      </c>
    </row>
    <row r="4492" spans="1:2" x14ac:dyDescent="0.25">
      <c r="A4492" s="1" t="s">
        <v>9170</v>
      </c>
      <c r="B4492" t="s">
        <v>9171</v>
      </c>
    </row>
    <row r="4493" spans="1:2" x14ac:dyDescent="0.25">
      <c r="A4493" s="1" t="s">
        <v>9172</v>
      </c>
      <c r="B4493" t="s">
        <v>9173</v>
      </c>
    </row>
    <row r="4494" spans="1:2" x14ac:dyDescent="0.25">
      <c r="A4494" s="1" t="s">
        <v>9174</v>
      </c>
      <c r="B4494" t="s">
        <v>9175</v>
      </c>
    </row>
    <row r="4495" spans="1:2" x14ac:dyDescent="0.25">
      <c r="A4495" s="1" t="s">
        <v>9176</v>
      </c>
      <c r="B4495" t="s">
        <v>9177</v>
      </c>
    </row>
    <row r="4496" spans="1:2" x14ac:dyDescent="0.25">
      <c r="A4496" s="1" t="s">
        <v>9178</v>
      </c>
      <c r="B4496" t="s">
        <v>9179</v>
      </c>
    </row>
    <row r="4497" spans="1:2" x14ac:dyDescent="0.25">
      <c r="A4497" s="1" t="s">
        <v>9180</v>
      </c>
      <c r="B4497" t="s">
        <v>9181</v>
      </c>
    </row>
    <row r="4498" spans="1:2" x14ac:dyDescent="0.25">
      <c r="A4498" s="1" t="s">
        <v>9182</v>
      </c>
      <c r="B4498" t="s">
        <v>9183</v>
      </c>
    </row>
    <row r="4499" spans="1:2" x14ac:dyDescent="0.25">
      <c r="A4499" s="1" t="s">
        <v>9184</v>
      </c>
      <c r="B4499" t="s">
        <v>9185</v>
      </c>
    </row>
    <row r="4500" spans="1:2" x14ac:dyDescent="0.25">
      <c r="A4500" s="1" t="s">
        <v>9186</v>
      </c>
      <c r="B4500" t="s">
        <v>9187</v>
      </c>
    </row>
    <row r="4501" spans="1:2" x14ac:dyDescent="0.25">
      <c r="A4501" s="1" t="s">
        <v>9188</v>
      </c>
      <c r="B4501" t="s">
        <v>9189</v>
      </c>
    </row>
    <row r="4502" spans="1:2" x14ac:dyDescent="0.25">
      <c r="A4502" s="1" t="s">
        <v>9190</v>
      </c>
      <c r="B4502" t="s">
        <v>9191</v>
      </c>
    </row>
    <row r="4503" spans="1:2" x14ac:dyDescent="0.25">
      <c r="A4503" s="1" t="s">
        <v>9192</v>
      </c>
      <c r="B4503" t="s">
        <v>9193</v>
      </c>
    </row>
    <row r="4504" spans="1:2" x14ac:dyDescent="0.25">
      <c r="A4504" s="1" t="s">
        <v>9194</v>
      </c>
      <c r="B4504" t="s">
        <v>9195</v>
      </c>
    </row>
    <row r="4505" spans="1:2" x14ac:dyDescent="0.25">
      <c r="A4505" s="1" t="s">
        <v>7662</v>
      </c>
      <c r="B4505" t="s">
        <v>9196</v>
      </c>
    </row>
    <row r="4506" spans="1:2" x14ac:dyDescent="0.25">
      <c r="A4506" s="1" t="s">
        <v>9197</v>
      </c>
      <c r="B4506" t="s">
        <v>9198</v>
      </c>
    </row>
    <row r="4507" spans="1:2" x14ac:dyDescent="0.25">
      <c r="A4507" s="1" t="s">
        <v>9199</v>
      </c>
      <c r="B4507" t="s">
        <v>9200</v>
      </c>
    </row>
    <row r="4508" spans="1:2" x14ac:dyDescent="0.25">
      <c r="A4508" s="1" t="s">
        <v>9201</v>
      </c>
      <c r="B4508" t="s">
        <v>9202</v>
      </c>
    </row>
    <row r="4509" spans="1:2" x14ac:dyDescent="0.25">
      <c r="A4509" s="1" t="s">
        <v>9203</v>
      </c>
      <c r="B4509" t="s">
        <v>9204</v>
      </c>
    </row>
    <row r="4510" spans="1:2" x14ac:dyDescent="0.25">
      <c r="A4510" s="1" t="s">
        <v>9205</v>
      </c>
      <c r="B4510" t="s">
        <v>9206</v>
      </c>
    </row>
    <row r="4511" spans="1:2" x14ac:dyDescent="0.25">
      <c r="A4511" s="1" t="s">
        <v>9207</v>
      </c>
      <c r="B4511" t="s">
        <v>9208</v>
      </c>
    </row>
    <row r="4512" spans="1:2" x14ac:dyDescent="0.25">
      <c r="A4512" s="1" t="s">
        <v>9209</v>
      </c>
      <c r="B4512" t="s">
        <v>9210</v>
      </c>
    </row>
    <row r="4513" spans="1:2" x14ac:dyDescent="0.25">
      <c r="A4513" s="1" t="s">
        <v>9211</v>
      </c>
      <c r="B4513" t="s">
        <v>9212</v>
      </c>
    </row>
    <row r="4514" spans="1:2" x14ac:dyDescent="0.25">
      <c r="A4514" s="1" t="s">
        <v>9213</v>
      </c>
      <c r="B4514" t="s">
        <v>9214</v>
      </c>
    </row>
    <row r="4515" spans="1:2" x14ac:dyDescent="0.25">
      <c r="A4515" s="1" t="s">
        <v>9215</v>
      </c>
      <c r="B4515" t="s">
        <v>9216</v>
      </c>
    </row>
    <row r="4516" spans="1:2" x14ac:dyDescent="0.25">
      <c r="A4516" s="1" t="s">
        <v>9217</v>
      </c>
      <c r="B4516" t="s">
        <v>9218</v>
      </c>
    </row>
    <row r="4517" spans="1:2" x14ac:dyDescent="0.25">
      <c r="A4517" s="1" t="s">
        <v>5747</v>
      </c>
      <c r="B4517" t="s">
        <v>9219</v>
      </c>
    </row>
    <row r="4518" spans="1:2" x14ac:dyDescent="0.25">
      <c r="A4518" s="1" t="s">
        <v>9220</v>
      </c>
      <c r="B4518" t="s">
        <v>9221</v>
      </c>
    </row>
    <row r="4519" spans="1:2" x14ac:dyDescent="0.25">
      <c r="A4519" s="1" t="s">
        <v>9222</v>
      </c>
      <c r="B4519" t="s">
        <v>9223</v>
      </c>
    </row>
    <row r="4520" spans="1:2" x14ac:dyDescent="0.25">
      <c r="A4520" s="1" t="s">
        <v>9224</v>
      </c>
      <c r="B4520" t="s">
        <v>9225</v>
      </c>
    </row>
    <row r="4521" spans="1:2" x14ac:dyDescent="0.25">
      <c r="A4521" s="1" t="s">
        <v>9226</v>
      </c>
      <c r="B4521" t="s">
        <v>9227</v>
      </c>
    </row>
    <row r="4522" spans="1:2" x14ac:dyDescent="0.25">
      <c r="A4522" s="1" t="s">
        <v>9228</v>
      </c>
      <c r="B4522" t="s">
        <v>9229</v>
      </c>
    </row>
    <row r="4523" spans="1:2" x14ac:dyDescent="0.25">
      <c r="A4523" s="1" t="s">
        <v>9230</v>
      </c>
      <c r="B4523" t="s">
        <v>9231</v>
      </c>
    </row>
    <row r="4524" spans="1:2" x14ac:dyDescent="0.25">
      <c r="A4524" s="1" t="s">
        <v>9232</v>
      </c>
      <c r="B4524" t="s">
        <v>9233</v>
      </c>
    </row>
    <row r="4525" spans="1:2" x14ac:dyDescent="0.25">
      <c r="A4525" s="1" t="s">
        <v>9234</v>
      </c>
      <c r="B4525" t="s">
        <v>9235</v>
      </c>
    </row>
    <row r="4526" spans="1:2" x14ac:dyDescent="0.25">
      <c r="A4526" s="1" t="s">
        <v>9236</v>
      </c>
      <c r="B4526" t="s">
        <v>9237</v>
      </c>
    </row>
    <row r="4527" spans="1:2" x14ac:dyDescent="0.25">
      <c r="A4527" s="1" t="s">
        <v>9238</v>
      </c>
      <c r="B4527" t="s">
        <v>9239</v>
      </c>
    </row>
    <row r="4528" spans="1:2" x14ac:dyDescent="0.25">
      <c r="A4528" s="1" t="s">
        <v>9240</v>
      </c>
      <c r="B4528" t="s">
        <v>9241</v>
      </c>
    </row>
    <row r="4529" spans="1:2" x14ac:dyDescent="0.25">
      <c r="A4529" s="1" t="s">
        <v>9242</v>
      </c>
      <c r="B4529" t="s">
        <v>9243</v>
      </c>
    </row>
    <row r="4530" spans="1:2" x14ac:dyDescent="0.25">
      <c r="A4530" s="1" t="s">
        <v>9244</v>
      </c>
      <c r="B4530" t="s">
        <v>9245</v>
      </c>
    </row>
    <row r="4531" spans="1:2" x14ac:dyDescent="0.25">
      <c r="A4531" s="1" t="s">
        <v>9246</v>
      </c>
      <c r="B4531" t="s">
        <v>9247</v>
      </c>
    </row>
    <row r="4532" spans="1:2" x14ac:dyDescent="0.25">
      <c r="A4532" s="1" t="s">
        <v>9248</v>
      </c>
      <c r="B4532" t="s">
        <v>9249</v>
      </c>
    </row>
    <row r="4533" spans="1:2" x14ac:dyDescent="0.25">
      <c r="A4533" s="1" t="s">
        <v>9250</v>
      </c>
      <c r="B4533" t="s">
        <v>9251</v>
      </c>
    </row>
    <row r="4534" spans="1:2" x14ac:dyDescent="0.25">
      <c r="A4534" s="1" t="s">
        <v>9252</v>
      </c>
      <c r="B4534" t="s">
        <v>9253</v>
      </c>
    </row>
    <row r="4535" spans="1:2" x14ac:dyDescent="0.25">
      <c r="A4535" s="1" t="s">
        <v>9254</v>
      </c>
      <c r="B4535" t="s">
        <v>9255</v>
      </c>
    </row>
    <row r="4536" spans="1:2" x14ac:dyDescent="0.25">
      <c r="A4536" s="1" t="s">
        <v>9256</v>
      </c>
      <c r="B4536" t="s">
        <v>9257</v>
      </c>
    </row>
    <row r="4537" spans="1:2" x14ac:dyDescent="0.25">
      <c r="A4537" s="1" t="s">
        <v>9258</v>
      </c>
      <c r="B4537" t="s">
        <v>9259</v>
      </c>
    </row>
    <row r="4538" spans="1:2" x14ac:dyDescent="0.25">
      <c r="A4538" s="1" t="s">
        <v>9260</v>
      </c>
      <c r="B4538" t="s">
        <v>9261</v>
      </c>
    </row>
    <row r="4539" spans="1:2" x14ac:dyDescent="0.25">
      <c r="A4539" s="1" t="s">
        <v>9262</v>
      </c>
      <c r="B4539" t="s">
        <v>9263</v>
      </c>
    </row>
    <row r="4540" spans="1:2" x14ac:dyDescent="0.25">
      <c r="A4540" s="1" t="s">
        <v>9264</v>
      </c>
      <c r="B4540" t="s">
        <v>9265</v>
      </c>
    </row>
    <row r="4541" spans="1:2" x14ac:dyDescent="0.25">
      <c r="A4541" s="1" t="s">
        <v>9266</v>
      </c>
      <c r="B4541" t="s">
        <v>9267</v>
      </c>
    </row>
    <row r="4542" spans="1:2" x14ac:dyDescent="0.25">
      <c r="A4542" s="1" t="s">
        <v>9268</v>
      </c>
      <c r="B4542" t="s">
        <v>9269</v>
      </c>
    </row>
    <row r="4543" spans="1:2" x14ac:dyDescent="0.25">
      <c r="A4543" s="1" t="s">
        <v>9270</v>
      </c>
      <c r="B4543" t="s">
        <v>9271</v>
      </c>
    </row>
    <row r="4544" spans="1:2" x14ac:dyDescent="0.25">
      <c r="A4544" s="1" t="s">
        <v>9272</v>
      </c>
      <c r="B4544" t="s">
        <v>9273</v>
      </c>
    </row>
    <row r="4545" spans="1:2" x14ac:dyDescent="0.25">
      <c r="A4545" s="1" t="s">
        <v>9274</v>
      </c>
      <c r="B4545" t="s">
        <v>9275</v>
      </c>
    </row>
    <row r="4546" spans="1:2" x14ac:dyDescent="0.25">
      <c r="A4546" s="1" t="s">
        <v>9276</v>
      </c>
      <c r="B4546" t="s">
        <v>9277</v>
      </c>
    </row>
    <row r="4547" spans="1:2" x14ac:dyDescent="0.25">
      <c r="A4547" s="1" t="s">
        <v>9278</v>
      </c>
      <c r="B4547" t="s">
        <v>9279</v>
      </c>
    </row>
    <row r="4548" spans="1:2" x14ac:dyDescent="0.25">
      <c r="A4548" s="1" t="s">
        <v>9280</v>
      </c>
      <c r="B4548" t="s">
        <v>9281</v>
      </c>
    </row>
    <row r="4549" spans="1:2" x14ac:dyDescent="0.25">
      <c r="A4549" s="1" t="s">
        <v>9282</v>
      </c>
      <c r="B4549" t="s">
        <v>9283</v>
      </c>
    </row>
    <row r="4550" spans="1:2" x14ac:dyDescent="0.25">
      <c r="A4550" s="1" t="s">
        <v>9284</v>
      </c>
      <c r="B4550" t="s">
        <v>9285</v>
      </c>
    </row>
    <row r="4551" spans="1:2" x14ac:dyDescent="0.25">
      <c r="A4551" s="1" t="s">
        <v>9286</v>
      </c>
      <c r="B4551" t="s">
        <v>9287</v>
      </c>
    </row>
    <row r="4552" spans="1:2" x14ac:dyDescent="0.25">
      <c r="A4552" s="1" t="s">
        <v>9288</v>
      </c>
      <c r="B4552" t="s">
        <v>9289</v>
      </c>
    </row>
    <row r="4553" spans="1:2" x14ac:dyDescent="0.25">
      <c r="A4553" s="1" t="s">
        <v>9290</v>
      </c>
      <c r="B4553" t="s">
        <v>9291</v>
      </c>
    </row>
    <row r="4554" spans="1:2" x14ac:dyDescent="0.25">
      <c r="A4554" s="1" t="s">
        <v>9292</v>
      </c>
      <c r="B4554" t="s">
        <v>9293</v>
      </c>
    </row>
    <row r="4555" spans="1:2" x14ac:dyDescent="0.25">
      <c r="A4555" s="1" t="s">
        <v>9294</v>
      </c>
      <c r="B4555" t="s">
        <v>9295</v>
      </c>
    </row>
    <row r="4556" spans="1:2" x14ac:dyDescent="0.25">
      <c r="A4556" s="1" t="s">
        <v>9296</v>
      </c>
      <c r="B4556" t="s">
        <v>4715</v>
      </c>
    </row>
    <row r="4557" spans="1:2" x14ac:dyDescent="0.25">
      <c r="A4557" s="1" t="s">
        <v>6558</v>
      </c>
      <c r="B4557" t="s">
        <v>9297</v>
      </c>
    </row>
    <row r="4558" spans="1:2" x14ac:dyDescent="0.25">
      <c r="A4558" s="1" t="s">
        <v>9298</v>
      </c>
      <c r="B4558" t="s">
        <v>9299</v>
      </c>
    </row>
    <row r="4559" spans="1:2" x14ac:dyDescent="0.25">
      <c r="A4559" s="1" t="s">
        <v>9300</v>
      </c>
      <c r="B4559" t="s">
        <v>9301</v>
      </c>
    </row>
    <row r="4560" spans="1:2" x14ac:dyDescent="0.25">
      <c r="A4560" s="1" t="s">
        <v>9302</v>
      </c>
      <c r="B4560" t="s">
        <v>9303</v>
      </c>
    </row>
    <row r="4561" spans="1:2" x14ac:dyDescent="0.25">
      <c r="A4561" s="1" t="s">
        <v>9304</v>
      </c>
      <c r="B4561" t="s">
        <v>9305</v>
      </c>
    </row>
    <row r="4562" spans="1:2" x14ac:dyDescent="0.25">
      <c r="A4562" s="1" t="s">
        <v>9306</v>
      </c>
      <c r="B4562" t="s">
        <v>9307</v>
      </c>
    </row>
    <row r="4563" spans="1:2" x14ac:dyDescent="0.25">
      <c r="A4563" s="1" t="s">
        <v>9308</v>
      </c>
      <c r="B4563" t="s">
        <v>9309</v>
      </c>
    </row>
    <row r="4564" spans="1:2" x14ac:dyDescent="0.25">
      <c r="A4564" s="1" t="s">
        <v>9310</v>
      </c>
      <c r="B4564" t="s">
        <v>9311</v>
      </c>
    </row>
    <row r="4565" spans="1:2" x14ac:dyDescent="0.25">
      <c r="A4565" s="1" t="s">
        <v>9312</v>
      </c>
      <c r="B4565" t="s">
        <v>9313</v>
      </c>
    </row>
    <row r="4566" spans="1:2" x14ac:dyDescent="0.25">
      <c r="A4566" s="1" t="s">
        <v>9314</v>
      </c>
      <c r="B4566" t="s">
        <v>9315</v>
      </c>
    </row>
    <row r="4567" spans="1:2" x14ac:dyDescent="0.25">
      <c r="A4567" s="1" t="s">
        <v>9316</v>
      </c>
      <c r="B4567" t="s">
        <v>9317</v>
      </c>
    </row>
    <row r="4568" spans="1:2" x14ac:dyDescent="0.25">
      <c r="A4568" s="1" t="s">
        <v>9318</v>
      </c>
      <c r="B4568" t="s">
        <v>9319</v>
      </c>
    </row>
    <row r="4569" spans="1:2" x14ac:dyDescent="0.25">
      <c r="A4569" s="1" t="s">
        <v>9320</v>
      </c>
      <c r="B4569" t="s">
        <v>9321</v>
      </c>
    </row>
    <row r="4570" spans="1:2" x14ac:dyDescent="0.25">
      <c r="A4570" s="1" t="s">
        <v>9322</v>
      </c>
      <c r="B4570" t="s">
        <v>9323</v>
      </c>
    </row>
    <row r="4571" spans="1:2" x14ac:dyDescent="0.25">
      <c r="A4571" s="1" t="s">
        <v>9324</v>
      </c>
      <c r="B4571" t="s">
        <v>9325</v>
      </c>
    </row>
    <row r="4572" spans="1:2" x14ac:dyDescent="0.25">
      <c r="A4572" s="1" t="s">
        <v>9326</v>
      </c>
      <c r="B4572" t="s">
        <v>9327</v>
      </c>
    </row>
    <row r="4573" spans="1:2" x14ac:dyDescent="0.25">
      <c r="A4573" s="1" t="s">
        <v>9328</v>
      </c>
      <c r="B4573" t="s">
        <v>9329</v>
      </c>
    </row>
    <row r="4574" spans="1:2" x14ac:dyDescent="0.25">
      <c r="A4574" s="1" t="s">
        <v>9330</v>
      </c>
      <c r="B4574" t="s">
        <v>9331</v>
      </c>
    </row>
    <row r="4575" spans="1:2" x14ac:dyDescent="0.25">
      <c r="A4575" s="1" t="s">
        <v>9332</v>
      </c>
      <c r="B4575" t="s">
        <v>9333</v>
      </c>
    </row>
    <row r="4576" spans="1:2" x14ac:dyDescent="0.25">
      <c r="A4576" s="1" t="s">
        <v>9334</v>
      </c>
      <c r="B4576" t="s">
        <v>9335</v>
      </c>
    </row>
    <row r="4577" spans="1:2" x14ac:dyDescent="0.25">
      <c r="A4577" s="1" t="s">
        <v>9336</v>
      </c>
      <c r="B4577" t="s">
        <v>9337</v>
      </c>
    </row>
    <row r="4578" spans="1:2" x14ac:dyDescent="0.25">
      <c r="A4578" s="1" t="s">
        <v>9338</v>
      </c>
      <c r="B4578" t="s">
        <v>9339</v>
      </c>
    </row>
    <row r="4579" spans="1:2" x14ac:dyDescent="0.25">
      <c r="A4579" s="1" t="s">
        <v>9340</v>
      </c>
      <c r="B4579" t="s">
        <v>9341</v>
      </c>
    </row>
    <row r="4580" spans="1:2" x14ac:dyDescent="0.25">
      <c r="A4580" s="1" t="s">
        <v>9342</v>
      </c>
      <c r="B4580" t="s">
        <v>9343</v>
      </c>
    </row>
    <row r="4581" spans="1:2" x14ac:dyDescent="0.25">
      <c r="A4581" s="1" t="s">
        <v>9344</v>
      </c>
      <c r="B4581" t="s">
        <v>9345</v>
      </c>
    </row>
    <row r="4582" spans="1:2" x14ac:dyDescent="0.25">
      <c r="A4582" s="1" t="s">
        <v>9346</v>
      </c>
      <c r="B4582" t="s">
        <v>9347</v>
      </c>
    </row>
    <row r="4583" spans="1:2" x14ac:dyDescent="0.25">
      <c r="A4583" s="1" t="s">
        <v>9348</v>
      </c>
      <c r="B4583" t="s">
        <v>9349</v>
      </c>
    </row>
    <row r="4584" spans="1:2" x14ac:dyDescent="0.25">
      <c r="A4584" s="1" t="s">
        <v>9350</v>
      </c>
      <c r="B4584" t="s">
        <v>9351</v>
      </c>
    </row>
    <row r="4585" spans="1:2" x14ac:dyDescent="0.25">
      <c r="A4585" s="1" t="s">
        <v>9352</v>
      </c>
      <c r="B4585" t="s">
        <v>9353</v>
      </c>
    </row>
    <row r="4586" spans="1:2" x14ac:dyDescent="0.25">
      <c r="A4586" s="1" t="s">
        <v>4040</v>
      </c>
      <c r="B4586" t="s">
        <v>9354</v>
      </c>
    </row>
    <row r="4587" spans="1:2" x14ac:dyDescent="0.25">
      <c r="A4587" s="1" t="s">
        <v>9355</v>
      </c>
      <c r="B4587" t="s">
        <v>9356</v>
      </c>
    </row>
    <row r="4588" spans="1:2" x14ac:dyDescent="0.25">
      <c r="A4588" s="1" t="s">
        <v>9357</v>
      </c>
      <c r="B4588" t="s">
        <v>9358</v>
      </c>
    </row>
    <row r="4589" spans="1:2" x14ac:dyDescent="0.25">
      <c r="A4589" s="1" t="s">
        <v>9359</v>
      </c>
      <c r="B4589" t="s">
        <v>9360</v>
      </c>
    </row>
    <row r="4590" spans="1:2" x14ac:dyDescent="0.25">
      <c r="A4590" s="1" t="s">
        <v>9361</v>
      </c>
      <c r="B4590" t="s">
        <v>9362</v>
      </c>
    </row>
    <row r="4591" spans="1:2" x14ac:dyDescent="0.25">
      <c r="A4591" s="1" t="s">
        <v>9363</v>
      </c>
      <c r="B4591" t="s">
        <v>9364</v>
      </c>
    </row>
    <row r="4592" spans="1:2" x14ac:dyDescent="0.25">
      <c r="A4592" s="1" t="s">
        <v>9365</v>
      </c>
      <c r="B4592" t="s">
        <v>9366</v>
      </c>
    </row>
    <row r="4593" spans="1:2" x14ac:dyDescent="0.25">
      <c r="A4593" s="1" t="s">
        <v>9367</v>
      </c>
      <c r="B4593" t="s">
        <v>9368</v>
      </c>
    </row>
    <row r="4594" spans="1:2" x14ac:dyDescent="0.25">
      <c r="A4594" s="1" t="s">
        <v>9369</v>
      </c>
      <c r="B4594" t="s">
        <v>9370</v>
      </c>
    </row>
    <row r="4595" spans="1:2" x14ac:dyDescent="0.25">
      <c r="A4595" s="1" t="s">
        <v>9371</v>
      </c>
      <c r="B4595" t="s">
        <v>9372</v>
      </c>
    </row>
    <row r="4596" spans="1:2" x14ac:dyDescent="0.25">
      <c r="A4596" s="1" t="s">
        <v>9373</v>
      </c>
      <c r="B4596" t="s">
        <v>9374</v>
      </c>
    </row>
    <row r="4597" spans="1:2" x14ac:dyDescent="0.25">
      <c r="A4597" s="1" t="s">
        <v>9375</v>
      </c>
      <c r="B4597" t="s">
        <v>5282</v>
      </c>
    </row>
    <row r="4598" spans="1:2" x14ac:dyDescent="0.25">
      <c r="A4598" s="1" t="s">
        <v>9376</v>
      </c>
      <c r="B4598" t="s">
        <v>9377</v>
      </c>
    </row>
    <row r="4599" spans="1:2" x14ac:dyDescent="0.25">
      <c r="A4599" s="1" t="s">
        <v>9378</v>
      </c>
      <c r="B4599" t="s">
        <v>9379</v>
      </c>
    </row>
    <row r="4600" spans="1:2" x14ac:dyDescent="0.25">
      <c r="A4600" s="1" t="s">
        <v>9380</v>
      </c>
      <c r="B4600" t="s">
        <v>9381</v>
      </c>
    </row>
    <row r="4601" spans="1:2" x14ac:dyDescent="0.25">
      <c r="A4601" s="1" t="s">
        <v>9382</v>
      </c>
      <c r="B4601" t="s">
        <v>9383</v>
      </c>
    </row>
    <row r="4602" spans="1:2" x14ac:dyDescent="0.25">
      <c r="A4602" s="1" t="s">
        <v>9384</v>
      </c>
      <c r="B4602" t="s">
        <v>9385</v>
      </c>
    </row>
    <row r="4603" spans="1:2" x14ac:dyDescent="0.25">
      <c r="A4603" s="1" t="s">
        <v>9386</v>
      </c>
      <c r="B4603" t="s">
        <v>9387</v>
      </c>
    </row>
    <row r="4604" spans="1:2" x14ac:dyDescent="0.25">
      <c r="A4604" s="1" t="s">
        <v>9388</v>
      </c>
      <c r="B4604" t="s">
        <v>9389</v>
      </c>
    </row>
    <row r="4605" spans="1:2" x14ac:dyDescent="0.25">
      <c r="A4605" s="1" t="s">
        <v>9390</v>
      </c>
      <c r="B4605" t="s">
        <v>9391</v>
      </c>
    </row>
    <row r="4606" spans="1:2" x14ac:dyDescent="0.25">
      <c r="A4606" s="1" t="s">
        <v>9392</v>
      </c>
      <c r="B4606" t="s">
        <v>9393</v>
      </c>
    </row>
    <row r="4607" spans="1:2" x14ac:dyDescent="0.25">
      <c r="A4607" s="1" t="s">
        <v>9394</v>
      </c>
      <c r="B4607" t="s">
        <v>9395</v>
      </c>
    </row>
    <row r="4608" spans="1:2" x14ac:dyDescent="0.25">
      <c r="A4608" s="1" t="s">
        <v>9396</v>
      </c>
      <c r="B4608" t="s">
        <v>9397</v>
      </c>
    </row>
    <row r="4609" spans="1:2" x14ac:dyDescent="0.25">
      <c r="A4609" s="1" t="s">
        <v>9398</v>
      </c>
      <c r="B4609" t="s">
        <v>9399</v>
      </c>
    </row>
    <row r="4610" spans="1:2" x14ac:dyDescent="0.25">
      <c r="A4610" s="1" t="s">
        <v>9400</v>
      </c>
      <c r="B4610" t="s">
        <v>9401</v>
      </c>
    </row>
    <row r="4611" spans="1:2" x14ac:dyDescent="0.25">
      <c r="A4611" s="1" t="s">
        <v>9402</v>
      </c>
      <c r="B4611" t="s">
        <v>9403</v>
      </c>
    </row>
    <row r="4612" spans="1:2" x14ac:dyDescent="0.25">
      <c r="A4612" s="1" t="s">
        <v>9404</v>
      </c>
      <c r="B4612" t="s">
        <v>9405</v>
      </c>
    </row>
    <row r="4613" spans="1:2" x14ac:dyDescent="0.25">
      <c r="A4613" s="1" t="s">
        <v>9406</v>
      </c>
      <c r="B4613" t="s">
        <v>9407</v>
      </c>
    </row>
    <row r="4614" spans="1:2" x14ac:dyDescent="0.25">
      <c r="A4614" s="1" t="s">
        <v>9408</v>
      </c>
      <c r="B4614" t="s">
        <v>9409</v>
      </c>
    </row>
    <row r="4615" spans="1:2" x14ac:dyDescent="0.25">
      <c r="A4615" s="1" t="s">
        <v>9410</v>
      </c>
      <c r="B4615" t="s">
        <v>9411</v>
      </c>
    </row>
    <row r="4616" spans="1:2" x14ac:dyDescent="0.25">
      <c r="A4616" s="1" t="s">
        <v>9412</v>
      </c>
      <c r="B4616" t="s">
        <v>9413</v>
      </c>
    </row>
    <row r="4617" spans="1:2" x14ac:dyDescent="0.25">
      <c r="A4617" s="1" t="s">
        <v>9414</v>
      </c>
      <c r="B4617" t="s">
        <v>9415</v>
      </c>
    </row>
    <row r="4618" spans="1:2" x14ac:dyDescent="0.25">
      <c r="A4618" s="1" t="s">
        <v>9416</v>
      </c>
      <c r="B4618" t="s">
        <v>9417</v>
      </c>
    </row>
    <row r="4619" spans="1:2" x14ac:dyDescent="0.25">
      <c r="A4619" s="1" t="s">
        <v>9418</v>
      </c>
      <c r="B4619" t="s">
        <v>9419</v>
      </c>
    </row>
    <row r="4620" spans="1:2" x14ac:dyDescent="0.25">
      <c r="A4620" s="1" t="s">
        <v>9420</v>
      </c>
      <c r="B4620" t="s">
        <v>9421</v>
      </c>
    </row>
    <row r="4621" spans="1:2" x14ac:dyDescent="0.25">
      <c r="A4621" s="1" t="s">
        <v>9422</v>
      </c>
      <c r="B4621" t="s">
        <v>9423</v>
      </c>
    </row>
    <row r="4622" spans="1:2" x14ac:dyDescent="0.25">
      <c r="A4622" s="1" t="s">
        <v>9424</v>
      </c>
      <c r="B4622" t="s">
        <v>9425</v>
      </c>
    </row>
    <row r="4623" spans="1:2" x14ac:dyDescent="0.25">
      <c r="A4623" s="1" t="s">
        <v>9426</v>
      </c>
      <c r="B4623" t="s">
        <v>9427</v>
      </c>
    </row>
    <row r="4624" spans="1:2" x14ac:dyDescent="0.25">
      <c r="A4624" s="1" t="s">
        <v>9428</v>
      </c>
      <c r="B4624" t="s">
        <v>9429</v>
      </c>
    </row>
    <row r="4625" spans="1:2" x14ac:dyDescent="0.25">
      <c r="A4625" s="1" t="s">
        <v>9430</v>
      </c>
      <c r="B4625" t="s">
        <v>9431</v>
      </c>
    </row>
    <row r="4626" spans="1:2" x14ac:dyDescent="0.25">
      <c r="A4626" s="1" t="s">
        <v>9432</v>
      </c>
      <c r="B4626" t="s">
        <v>9433</v>
      </c>
    </row>
    <row r="4627" spans="1:2" x14ac:dyDescent="0.25">
      <c r="A4627" s="1" t="s">
        <v>9434</v>
      </c>
      <c r="B4627" t="s">
        <v>9435</v>
      </c>
    </row>
    <row r="4628" spans="1:2" x14ac:dyDescent="0.25">
      <c r="A4628" s="1" t="s">
        <v>9436</v>
      </c>
      <c r="B4628" t="s">
        <v>9437</v>
      </c>
    </row>
    <row r="4629" spans="1:2" x14ac:dyDescent="0.25">
      <c r="A4629" s="1" t="s">
        <v>9438</v>
      </c>
      <c r="B4629" t="s">
        <v>9439</v>
      </c>
    </row>
    <row r="4630" spans="1:2" x14ac:dyDescent="0.25">
      <c r="A4630" s="1" t="s">
        <v>9440</v>
      </c>
      <c r="B4630" t="s">
        <v>9441</v>
      </c>
    </row>
    <row r="4631" spans="1:2" x14ac:dyDescent="0.25">
      <c r="A4631" s="1" t="s">
        <v>9442</v>
      </c>
      <c r="B4631" t="s">
        <v>9443</v>
      </c>
    </row>
    <row r="4632" spans="1:2" x14ac:dyDescent="0.25">
      <c r="A4632" s="1" t="s">
        <v>9444</v>
      </c>
      <c r="B4632" t="s">
        <v>9445</v>
      </c>
    </row>
    <row r="4633" spans="1:2" x14ac:dyDescent="0.25">
      <c r="A4633" s="1" t="s">
        <v>9446</v>
      </c>
      <c r="B4633" t="s">
        <v>9447</v>
      </c>
    </row>
    <row r="4634" spans="1:2" x14ac:dyDescent="0.25">
      <c r="A4634" s="1" t="s">
        <v>9448</v>
      </c>
      <c r="B4634" t="s">
        <v>9449</v>
      </c>
    </row>
    <row r="4635" spans="1:2" x14ac:dyDescent="0.25">
      <c r="A4635" s="1" t="s">
        <v>9450</v>
      </c>
      <c r="B4635" t="s">
        <v>9451</v>
      </c>
    </row>
    <row r="4636" spans="1:2" x14ac:dyDescent="0.25">
      <c r="A4636" s="1" t="s">
        <v>9452</v>
      </c>
      <c r="B4636" t="s">
        <v>9453</v>
      </c>
    </row>
    <row r="4637" spans="1:2" x14ac:dyDescent="0.25">
      <c r="A4637" s="1" t="s">
        <v>9454</v>
      </c>
      <c r="B4637" t="s">
        <v>9455</v>
      </c>
    </row>
    <row r="4638" spans="1:2" x14ac:dyDescent="0.25">
      <c r="A4638" s="1" t="s">
        <v>9456</v>
      </c>
      <c r="B4638" t="s">
        <v>9457</v>
      </c>
    </row>
    <row r="4639" spans="1:2" x14ac:dyDescent="0.25">
      <c r="A4639" s="1" t="s">
        <v>9458</v>
      </c>
      <c r="B4639" t="s">
        <v>9459</v>
      </c>
    </row>
    <row r="4640" spans="1:2" x14ac:dyDescent="0.25">
      <c r="A4640" s="1" t="s">
        <v>9460</v>
      </c>
      <c r="B4640" t="s">
        <v>9461</v>
      </c>
    </row>
    <row r="4641" spans="1:2" x14ac:dyDescent="0.25">
      <c r="A4641" s="1" t="s">
        <v>9462</v>
      </c>
      <c r="B4641" t="s">
        <v>9463</v>
      </c>
    </row>
    <row r="4642" spans="1:2" x14ac:dyDescent="0.25">
      <c r="A4642" s="1" t="s">
        <v>9464</v>
      </c>
      <c r="B4642" t="s">
        <v>9465</v>
      </c>
    </row>
    <row r="4643" spans="1:2" x14ac:dyDescent="0.25">
      <c r="A4643" s="1" t="s">
        <v>9466</v>
      </c>
      <c r="B4643" t="s">
        <v>9467</v>
      </c>
    </row>
    <row r="4644" spans="1:2" x14ac:dyDescent="0.25">
      <c r="A4644" s="1" t="s">
        <v>9468</v>
      </c>
      <c r="B4644" t="s">
        <v>9469</v>
      </c>
    </row>
    <row r="4645" spans="1:2" x14ac:dyDescent="0.25">
      <c r="A4645" s="1" t="s">
        <v>9470</v>
      </c>
      <c r="B4645" t="s">
        <v>9471</v>
      </c>
    </row>
    <row r="4646" spans="1:2" x14ac:dyDescent="0.25">
      <c r="A4646" s="1" t="s">
        <v>9472</v>
      </c>
      <c r="B4646" t="s">
        <v>9473</v>
      </c>
    </row>
    <row r="4647" spans="1:2" x14ac:dyDescent="0.25">
      <c r="A4647" s="1" t="s">
        <v>9474</v>
      </c>
      <c r="B4647" t="s">
        <v>9475</v>
      </c>
    </row>
    <row r="4648" spans="1:2" x14ac:dyDescent="0.25">
      <c r="A4648" s="1" t="s">
        <v>9476</v>
      </c>
      <c r="B4648" t="s">
        <v>9477</v>
      </c>
    </row>
    <row r="4649" spans="1:2" x14ac:dyDescent="0.25">
      <c r="A4649" s="1" t="s">
        <v>9478</v>
      </c>
      <c r="B4649" t="s">
        <v>9479</v>
      </c>
    </row>
    <row r="4650" spans="1:2" x14ac:dyDescent="0.25">
      <c r="A4650" s="1" t="s">
        <v>9480</v>
      </c>
      <c r="B4650" t="s">
        <v>9481</v>
      </c>
    </row>
    <row r="4651" spans="1:2" x14ac:dyDescent="0.25">
      <c r="A4651" s="1" t="s">
        <v>9482</v>
      </c>
      <c r="B4651" t="s">
        <v>9483</v>
      </c>
    </row>
    <row r="4652" spans="1:2" x14ac:dyDescent="0.25">
      <c r="A4652" s="1" t="s">
        <v>9484</v>
      </c>
      <c r="B4652" t="s">
        <v>9485</v>
      </c>
    </row>
    <row r="4653" spans="1:2" x14ac:dyDescent="0.25">
      <c r="A4653" s="1" t="s">
        <v>9486</v>
      </c>
      <c r="B4653" t="s">
        <v>9487</v>
      </c>
    </row>
    <row r="4654" spans="1:2" x14ac:dyDescent="0.25">
      <c r="A4654" s="1" t="s">
        <v>9488</v>
      </c>
      <c r="B4654" t="s">
        <v>9489</v>
      </c>
    </row>
    <row r="4655" spans="1:2" x14ac:dyDescent="0.25">
      <c r="A4655" s="1" t="s">
        <v>9490</v>
      </c>
      <c r="B4655" t="s">
        <v>9491</v>
      </c>
    </row>
    <row r="4656" spans="1:2" x14ac:dyDescent="0.25">
      <c r="A4656" s="1" t="s">
        <v>9492</v>
      </c>
      <c r="B4656" t="s">
        <v>9493</v>
      </c>
    </row>
    <row r="4657" spans="1:2" x14ac:dyDescent="0.25">
      <c r="A4657" s="1" t="s">
        <v>9494</v>
      </c>
      <c r="B4657" t="s">
        <v>9495</v>
      </c>
    </row>
    <row r="4658" spans="1:2" x14ac:dyDescent="0.25">
      <c r="A4658" s="1" t="s">
        <v>9496</v>
      </c>
      <c r="B4658" t="s">
        <v>9497</v>
      </c>
    </row>
    <row r="4659" spans="1:2" x14ac:dyDescent="0.25">
      <c r="A4659" s="1" t="s">
        <v>9498</v>
      </c>
      <c r="B4659" t="s">
        <v>9499</v>
      </c>
    </row>
    <row r="4660" spans="1:2" x14ac:dyDescent="0.25">
      <c r="A4660" s="1" t="s">
        <v>9500</v>
      </c>
      <c r="B4660" t="s">
        <v>9501</v>
      </c>
    </row>
    <row r="4661" spans="1:2" x14ac:dyDescent="0.25">
      <c r="A4661" s="1" t="s">
        <v>9502</v>
      </c>
      <c r="B4661" t="s">
        <v>9503</v>
      </c>
    </row>
    <row r="4662" spans="1:2" x14ac:dyDescent="0.25">
      <c r="A4662" s="1" t="s">
        <v>9504</v>
      </c>
      <c r="B4662" t="s">
        <v>9505</v>
      </c>
    </row>
    <row r="4663" spans="1:2" x14ac:dyDescent="0.25">
      <c r="A4663" s="1" t="s">
        <v>9506</v>
      </c>
      <c r="B4663" t="s">
        <v>9507</v>
      </c>
    </row>
    <row r="4664" spans="1:2" x14ac:dyDescent="0.25">
      <c r="A4664" s="1" t="s">
        <v>9508</v>
      </c>
      <c r="B4664" t="s">
        <v>9509</v>
      </c>
    </row>
    <row r="4665" spans="1:2" x14ac:dyDescent="0.25">
      <c r="A4665" s="1" t="s">
        <v>9510</v>
      </c>
      <c r="B4665" t="s">
        <v>9511</v>
      </c>
    </row>
    <row r="4666" spans="1:2" x14ac:dyDescent="0.25">
      <c r="A4666" s="1" t="s">
        <v>9512</v>
      </c>
      <c r="B4666" t="s">
        <v>9513</v>
      </c>
    </row>
    <row r="4667" spans="1:2" x14ac:dyDescent="0.25">
      <c r="A4667" s="1" t="s">
        <v>9514</v>
      </c>
      <c r="B4667" t="s">
        <v>9515</v>
      </c>
    </row>
    <row r="4668" spans="1:2" x14ac:dyDescent="0.25">
      <c r="A4668" s="1" t="s">
        <v>9516</v>
      </c>
      <c r="B4668" t="s">
        <v>9517</v>
      </c>
    </row>
    <row r="4669" spans="1:2" x14ac:dyDescent="0.25">
      <c r="A4669" s="1" t="s">
        <v>9518</v>
      </c>
      <c r="B4669" t="s">
        <v>9519</v>
      </c>
    </row>
    <row r="4670" spans="1:2" x14ac:dyDescent="0.25">
      <c r="A4670" s="1" t="s">
        <v>9520</v>
      </c>
      <c r="B4670" t="s">
        <v>9521</v>
      </c>
    </row>
    <row r="4671" spans="1:2" x14ac:dyDescent="0.25">
      <c r="A4671" s="1" t="s">
        <v>9522</v>
      </c>
      <c r="B4671" t="s">
        <v>9523</v>
      </c>
    </row>
    <row r="4672" spans="1:2" x14ac:dyDescent="0.25">
      <c r="A4672" s="1" t="s">
        <v>9524</v>
      </c>
      <c r="B4672" t="s">
        <v>9525</v>
      </c>
    </row>
    <row r="4673" spans="1:2" x14ac:dyDescent="0.25">
      <c r="A4673" s="1" t="s">
        <v>9526</v>
      </c>
      <c r="B4673" t="s">
        <v>9527</v>
      </c>
    </row>
    <row r="4674" spans="1:2" x14ac:dyDescent="0.25">
      <c r="A4674" s="1" t="s">
        <v>9528</v>
      </c>
      <c r="B4674" t="s">
        <v>9529</v>
      </c>
    </row>
    <row r="4675" spans="1:2" x14ac:dyDescent="0.25">
      <c r="A4675" s="1" t="s">
        <v>9530</v>
      </c>
      <c r="B4675" t="s">
        <v>9531</v>
      </c>
    </row>
    <row r="4676" spans="1:2" x14ac:dyDescent="0.25">
      <c r="A4676" s="1" t="s">
        <v>9532</v>
      </c>
      <c r="B4676" t="s">
        <v>9533</v>
      </c>
    </row>
    <row r="4677" spans="1:2" x14ac:dyDescent="0.25">
      <c r="A4677" s="1" t="s">
        <v>9534</v>
      </c>
      <c r="B4677" t="s">
        <v>9535</v>
      </c>
    </row>
    <row r="4678" spans="1:2" x14ac:dyDescent="0.25">
      <c r="A4678" s="1" t="s">
        <v>9536</v>
      </c>
      <c r="B4678" t="s">
        <v>9537</v>
      </c>
    </row>
    <row r="4679" spans="1:2" x14ac:dyDescent="0.25">
      <c r="A4679" s="1" t="s">
        <v>9538</v>
      </c>
      <c r="B4679" t="s">
        <v>9539</v>
      </c>
    </row>
    <row r="4680" spans="1:2" x14ac:dyDescent="0.25">
      <c r="A4680" s="1" t="s">
        <v>9540</v>
      </c>
      <c r="B4680" t="s">
        <v>9541</v>
      </c>
    </row>
    <row r="4681" spans="1:2" x14ac:dyDescent="0.25">
      <c r="A4681" s="1" t="s">
        <v>9542</v>
      </c>
      <c r="B4681" t="s">
        <v>9543</v>
      </c>
    </row>
    <row r="4682" spans="1:2" x14ac:dyDescent="0.25">
      <c r="A4682" s="1" t="s">
        <v>9544</v>
      </c>
      <c r="B4682" t="s">
        <v>9545</v>
      </c>
    </row>
    <row r="4683" spans="1:2" x14ac:dyDescent="0.25">
      <c r="A4683" s="1" t="s">
        <v>9561</v>
      </c>
      <c r="B4683" t="s">
        <v>9259</v>
      </c>
    </row>
    <row r="4684" spans="1:2" x14ac:dyDescent="0.25">
      <c r="A4684" s="1" t="s">
        <v>9562</v>
      </c>
      <c r="B4684" t="s">
        <v>9563</v>
      </c>
    </row>
    <row r="4685" spans="1:2" x14ac:dyDescent="0.25">
      <c r="A4685" s="1" t="s">
        <v>9564</v>
      </c>
      <c r="B4685" t="s">
        <v>9216</v>
      </c>
    </row>
    <row r="4686" spans="1:2" x14ac:dyDescent="0.25">
      <c r="A4686" s="1" t="s">
        <v>9565</v>
      </c>
      <c r="B4686" t="s">
        <v>9566</v>
      </c>
    </row>
    <row r="4687" spans="1:2" x14ac:dyDescent="0.25">
      <c r="A4687" s="1" t="s">
        <v>9567</v>
      </c>
      <c r="B4687" t="s">
        <v>9568</v>
      </c>
    </row>
    <row r="4688" spans="1:2" x14ac:dyDescent="0.25">
      <c r="A4688" s="1" t="s">
        <v>9569</v>
      </c>
      <c r="B4688" t="s">
        <v>9570</v>
      </c>
    </row>
    <row r="4689" spans="1:2" x14ac:dyDescent="0.25">
      <c r="A4689" s="1" t="s">
        <v>9571</v>
      </c>
      <c r="B4689" t="s">
        <v>9572</v>
      </c>
    </row>
    <row r="4690" spans="1:2" x14ac:dyDescent="0.25">
      <c r="A4690" s="122" t="s">
        <v>9573</v>
      </c>
      <c r="B4690" t="s">
        <v>9574</v>
      </c>
    </row>
    <row r="4691" spans="1:2" x14ac:dyDescent="0.25">
      <c r="A4691" s="1" t="s">
        <v>9575</v>
      </c>
      <c r="B4691" t="s">
        <v>9389</v>
      </c>
    </row>
    <row r="4692" spans="1:2" x14ac:dyDescent="0.25">
      <c r="A4692" s="1" t="s">
        <v>9576</v>
      </c>
      <c r="B4692" t="s">
        <v>9577</v>
      </c>
    </row>
    <row r="4693" spans="1:2" x14ac:dyDescent="0.25">
      <c r="A4693" s="1" t="s">
        <v>9578</v>
      </c>
      <c r="B4693" t="s">
        <v>9579</v>
      </c>
    </row>
    <row r="4694" spans="1:2" x14ac:dyDescent="0.25">
      <c r="A4694" s="1" t="s">
        <v>9548</v>
      </c>
      <c r="B4694" t="s">
        <v>9580</v>
      </c>
    </row>
    <row r="4695" spans="1:2" x14ac:dyDescent="0.25">
      <c r="A4695" s="1" t="s">
        <v>9550</v>
      </c>
      <c r="B4695" t="s">
        <v>9551</v>
      </c>
    </row>
    <row r="4696" spans="1:2" x14ac:dyDescent="0.25">
      <c r="A4696" s="1" t="s">
        <v>9552</v>
      </c>
      <c r="B4696" t="s">
        <v>9553</v>
      </c>
    </row>
    <row r="4697" spans="1:2" x14ac:dyDescent="0.25">
      <c r="A4697" s="1" t="s">
        <v>9549</v>
      </c>
      <c r="B4697" t="s">
        <v>9581</v>
      </c>
    </row>
    <row r="4698" spans="1:2" x14ac:dyDescent="0.25">
      <c r="A4698" s="1" t="s">
        <v>9582</v>
      </c>
      <c r="B4698" t="s">
        <v>9583</v>
      </c>
    </row>
    <row r="4699" spans="1:2" x14ac:dyDescent="0.25">
      <c r="A4699" s="1" t="s">
        <v>9554</v>
      </c>
      <c r="B4699" t="s">
        <v>9555</v>
      </c>
    </row>
    <row r="4700" spans="1:2" x14ac:dyDescent="0.25">
      <c r="A4700" s="1" t="s">
        <v>9556</v>
      </c>
      <c r="B4700" t="s">
        <v>9584</v>
      </c>
    </row>
    <row r="4701" spans="1:2" x14ac:dyDescent="0.25">
      <c r="A4701" s="1" t="s">
        <v>9420</v>
      </c>
      <c r="B4701" t="s">
        <v>9585</v>
      </c>
    </row>
    <row r="4702" spans="1:2" x14ac:dyDescent="0.25">
      <c r="A4702" s="1" t="s">
        <v>9586</v>
      </c>
      <c r="B4702" t="s">
        <v>9587</v>
      </c>
    </row>
    <row r="4703" spans="1:2" x14ac:dyDescent="0.25">
      <c r="A4703" s="1" t="s">
        <v>9588</v>
      </c>
      <c r="B4703" t="s">
        <v>9589</v>
      </c>
    </row>
    <row r="4704" spans="1:2" x14ac:dyDescent="0.25">
      <c r="A4704" s="1" t="s">
        <v>9590</v>
      </c>
      <c r="B4704" t="s">
        <v>9591</v>
      </c>
    </row>
    <row r="4705" spans="1:2" x14ac:dyDescent="0.25">
      <c r="A4705" s="1" t="s">
        <v>9592</v>
      </c>
      <c r="B4705" t="s">
        <v>9593</v>
      </c>
    </row>
    <row r="4706" spans="1:2" x14ac:dyDescent="0.25">
      <c r="A4706" s="1" t="s">
        <v>9594</v>
      </c>
      <c r="B4706" t="s">
        <v>9595</v>
      </c>
    </row>
    <row r="4707" spans="1:2" x14ac:dyDescent="0.25">
      <c r="A4707" s="1" t="s">
        <v>9596</v>
      </c>
      <c r="B4707" t="s">
        <v>9597</v>
      </c>
    </row>
    <row r="4708" spans="1:2" x14ac:dyDescent="0.25">
      <c r="A4708" s="1" t="s">
        <v>9598</v>
      </c>
      <c r="B4708" t="s">
        <v>9599</v>
      </c>
    </row>
    <row r="4709" spans="1:2" x14ac:dyDescent="0.25">
      <c r="A4709" s="1" t="s">
        <v>9600</v>
      </c>
      <c r="B4709" t="s">
        <v>9601</v>
      </c>
    </row>
    <row r="4710" spans="1:2" x14ac:dyDescent="0.25">
      <c r="A4710" s="1" t="s">
        <v>9557</v>
      </c>
      <c r="B4710" t="s">
        <v>9558</v>
      </c>
    </row>
    <row r="4711" spans="1:2" x14ac:dyDescent="0.25">
      <c r="A4711" s="1" t="s">
        <v>9602</v>
      </c>
      <c r="B4711" t="s">
        <v>9603</v>
      </c>
    </row>
    <row r="4712" spans="1:2" x14ac:dyDescent="0.25">
      <c r="A4712" s="1" t="s">
        <v>9606</v>
      </c>
      <c r="B4712" t="s">
        <v>9607</v>
      </c>
    </row>
    <row r="4713" spans="1:2" x14ac:dyDescent="0.25">
      <c r="A4713" s="1" t="s">
        <v>9608</v>
      </c>
      <c r="B4713" t="s">
        <v>9609</v>
      </c>
    </row>
    <row r="4714" spans="1:2" x14ac:dyDescent="0.25">
      <c r="A4714" s="1" t="s">
        <v>9610</v>
      </c>
      <c r="B4714" t="s">
        <v>9611</v>
      </c>
    </row>
    <row r="4715" spans="1:2" x14ac:dyDescent="0.25">
      <c r="A4715" s="1" t="s">
        <v>9612</v>
      </c>
      <c r="B4715" t="s">
        <v>9613</v>
      </c>
    </row>
    <row r="4716" spans="1:2" x14ac:dyDescent="0.25">
      <c r="A4716" s="1" t="s">
        <v>9560</v>
      </c>
      <c r="B4716" t="s">
        <v>9616</v>
      </c>
    </row>
    <row r="4717" spans="1:2" x14ac:dyDescent="0.25">
      <c r="A4717" s="1" t="s">
        <v>9621</v>
      </c>
      <c r="B4717" t="s">
        <v>9622</v>
      </c>
    </row>
    <row r="4718" spans="1:2" x14ac:dyDescent="0.25">
      <c r="A4718" s="1" t="s">
        <v>9623</v>
      </c>
      <c r="B4718" t="s">
        <v>9624</v>
      </c>
    </row>
    <row r="4719" spans="1:2" x14ac:dyDescent="0.25">
      <c r="A4719" s="1" t="s">
        <v>9625</v>
      </c>
      <c r="B4719" t="s">
        <v>9626</v>
      </c>
    </row>
    <row r="4720" spans="1:2" x14ac:dyDescent="0.25">
      <c r="A4720" s="1" t="s">
        <v>9627</v>
      </c>
      <c r="B4720" t="s">
        <v>9169</v>
      </c>
    </row>
    <row r="4721" spans="1:2" x14ac:dyDescent="0.25">
      <c r="A4721" s="1" t="s">
        <v>9628</v>
      </c>
      <c r="B4721" t="s">
        <v>9629</v>
      </c>
    </row>
    <row r="4722" spans="1:2" x14ac:dyDescent="0.25">
      <c r="A4722" s="1" t="s">
        <v>9630</v>
      </c>
      <c r="B4722" t="s">
        <v>9195</v>
      </c>
    </row>
    <row r="4723" spans="1:2" x14ac:dyDescent="0.25">
      <c r="A4723" s="1" t="s">
        <v>9631</v>
      </c>
      <c r="B4723" t="s">
        <v>9632</v>
      </c>
    </row>
    <row r="4724" spans="1:2" x14ac:dyDescent="0.25">
      <c r="A4724" s="1" t="s">
        <v>9342</v>
      </c>
      <c r="B4724" t="s">
        <v>9343</v>
      </c>
    </row>
    <row r="4725" spans="1:2" x14ac:dyDescent="0.25">
      <c r="A4725" s="1" t="s">
        <v>9633</v>
      </c>
      <c r="B4725" t="s">
        <v>9634</v>
      </c>
    </row>
    <row r="4726" spans="1:2" x14ac:dyDescent="0.25">
      <c r="A4726" s="1" t="s">
        <v>9635</v>
      </c>
      <c r="B4726" t="s">
        <v>9636</v>
      </c>
    </row>
    <row r="4727" spans="1:2" x14ac:dyDescent="0.25">
      <c r="A4727" s="1" t="s">
        <v>9637</v>
      </c>
      <c r="B4727" t="s">
        <v>9638</v>
      </c>
    </row>
    <row r="4728" spans="1:2" x14ac:dyDescent="0.25">
      <c r="A4728" s="1" t="s">
        <v>9639</v>
      </c>
      <c r="B4728" t="s">
        <v>9640</v>
      </c>
    </row>
    <row r="4729" spans="1:2" x14ac:dyDescent="0.25">
      <c r="A4729" s="1" t="s">
        <v>9641</v>
      </c>
      <c r="B4729" t="s">
        <v>9642</v>
      </c>
    </row>
    <row r="4730" spans="1:2" x14ac:dyDescent="0.25">
      <c r="A4730" s="1" t="s">
        <v>9643</v>
      </c>
      <c r="B4730" t="s">
        <v>9644</v>
      </c>
    </row>
    <row r="4731" spans="1:2" x14ac:dyDescent="0.25">
      <c r="A4731" s="1" t="s">
        <v>9645</v>
      </c>
      <c r="B4731" t="s">
        <v>9055</v>
      </c>
    </row>
    <row r="4732" spans="1:2" x14ac:dyDescent="0.25">
      <c r="A4732" s="1" t="s">
        <v>9646</v>
      </c>
      <c r="B4732" t="s">
        <v>9647</v>
      </c>
    </row>
    <row r="4733" spans="1:2" x14ac:dyDescent="0.25">
      <c r="A4733" s="1" t="s">
        <v>9648</v>
      </c>
      <c r="B4733" t="s">
        <v>9649</v>
      </c>
    </row>
    <row r="4734" spans="1:2" x14ac:dyDescent="0.25">
      <c r="A4734" s="1" t="s">
        <v>9650</v>
      </c>
      <c r="B4734" t="s">
        <v>9651</v>
      </c>
    </row>
    <row r="4735" spans="1:2" x14ac:dyDescent="0.25">
      <c r="A4735" s="1" t="s">
        <v>9652</v>
      </c>
      <c r="B4735" t="s">
        <v>9653</v>
      </c>
    </row>
    <row r="4736" spans="1:2" x14ac:dyDescent="0.25">
      <c r="A4736" s="1" t="s">
        <v>9654</v>
      </c>
      <c r="B4736" t="s">
        <v>9655</v>
      </c>
    </row>
    <row r="4737" spans="1:2" x14ac:dyDescent="0.25">
      <c r="A4737" s="1" t="s">
        <v>9656</v>
      </c>
      <c r="B4737" t="s">
        <v>9341</v>
      </c>
    </row>
    <row r="4738" spans="1:2" x14ac:dyDescent="0.25">
      <c r="A4738" s="1" t="s">
        <v>9658</v>
      </c>
      <c r="B4738" t="s">
        <v>9163</v>
      </c>
    </row>
    <row r="4739" spans="1:2" x14ac:dyDescent="0.25">
      <c r="A4739" s="1" t="s">
        <v>9659</v>
      </c>
      <c r="B4739" t="s">
        <v>9660</v>
      </c>
    </row>
    <row r="4740" spans="1:2" x14ac:dyDescent="0.25">
      <c r="A4740" s="1" t="s">
        <v>9661</v>
      </c>
      <c r="B4740" t="s">
        <v>9574</v>
      </c>
    </row>
    <row r="4741" spans="1:2" x14ac:dyDescent="0.25">
      <c r="A4741" s="1" t="s">
        <v>9662</v>
      </c>
      <c r="B4741" t="s">
        <v>9663</v>
      </c>
    </row>
    <row r="4742" spans="1:2" x14ac:dyDescent="0.25">
      <c r="A4742" s="1" t="s">
        <v>9664</v>
      </c>
      <c r="B4742" t="s">
        <v>9665</v>
      </c>
    </row>
    <row r="4743" spans="1:2" x14ac:dyDescent="0.25">
      <c r="A4743" s="1" t="s">
        <v>9666</v>
      </c>
      <c r="B4743" t="s">
        <v>9667</v>
      </c>
    </row>
    <row r="4744" spans="1:2" x14ac:dyDescent="0.25">
      <c r="A4744" s="1" t="s">
        <v>9668</v>
      </c>
      <c r="B4744" t="s">
        <v>9669</v>
      </c>
    </row>
    <row r="4745" spans="1:2" x14ac:dyDescent="0.25">
      <c r="A4745" s="1" t="s">
        <v>9670</v>
      </c>
      <c r="B4745" t="s">
        <v>9671</v>
      </c>
    </row>
    <row r="4746" spans="1:2" x14ac:dyDescent="0.25">
      <c r="A4746" s="1" t="s">
        <v>9672</v>
      </c>
      <c r="B4746" t="s">
        <v>9673</v>
      </c>
    </row>
    <row r="4747" spans="1:2" x14ac:dyDescent="0.25">
      <c r="A4747" s="1" t="s">
        <v>9674</v>
      </c>
      <c r="B4747" t="s">
        <v>9675</v>
      </c>
    </row>
    <row r="4748" spans="1:2" x14ac:dyDescent="0.25">
      <c r="A4748" s="1" t="s">
        <v>9676</v>
      </c>
      <c r="B4748" t="s">
        <v>9677</v>
      </c>
    </row>
    <row r="4749" spans="1:2" x14ac:dyDescent="0.25">
      <c r="A4749" s="1" t="s">
        <v>9704</v>
      </c>
      <c r="B4749" t="s">
        <v>9705</v>
      </c>
    </row>
    <row r="4750" spans="1:2" x14ac:dyDescent="0.25">
      <c r="A4750" s="1" t="s">
        <v>9706</v>
      </c>
      <c r="B4750" t="s">
        <v>9707</v>
      </c>
    </row>
    <row r="4751" spans="1:2" x14ac:dyDescent="0.25">
      <c r="A4751" s="1" t="s">
        <v>9708</v>
      </c>
      <c r="B4751" t="s">
        <v>9709</v>
      </c>
    </row>
    <row r="4752" spans="1:2" x14ac:dyDescent="0.25">
      <c r="A4752" s="1" t="s">
        <v>9710</v>
      </c>
      <c r="B4752" t="s">
        <v>9711</v>
      </c>
    </row>
    <row r="4753" spans="1:2" x14ac:dyDescent="0.25">
      <c r="A4753" s="1" t="s">
        <v>9458</v>
      </c>
      <c r="B4753" t="s">
        <v>9712</v>
      </c>
    </row>
    <row r="4754" spans="1:2" x14ac:dyDescent="0.25">
      <c r="A4754" s="1" t="s">
        <v>9713</v>
      </c>
      <c r="B4754" t="s">
        <v>9714</v>
      </c>
    </row>
    <row r="4755" spans="1:2" x14ac:dyDescent="0.25">
      <c r="A4755" s="22" t="s">
        <v>9715</v>
      </c>
      <c r="B4755" t="s">
        <v>9716</v>
      </c>
    </row>
    <row r="4756" spans="1:2" x14ac:dyDescent="0.25">
      <c r="A4756" s="1" t="s">
        <v>9717</v>
      </c>
      <c r="B4756" t="s">
        <v>9718</v>
      </c>
    </row>
    <row r="4757" spans="1:2" x14ac:dyDescent="0.25">
      <c r="A4757" s="1" t="s">
        <v>9719</v>
      </c>
      <c r="B4757" t="s">
        <v>9720</v>
      </c>
    </row>
    <row r="4758" spans="1:2" x14ac:dyDescent="0.25">
      <c r="A4758" s="1" t="s">
        <v>9721</v>
      </c>
      <c r="B4758" t="s">
        <v>9722</v>
      </c>
    </row>
    <row r="4759" spans="1:2" x14ac:dyDescent="0.25">
      <c r="A4759" s="1" t="s">
        <v>9723</v>
      </c>
      <c r="B4759" t="s">
        <v>9724</v>
      </c>
    </row>
    <row r="4760" spans="1:2" x14ac:dyDescent="0.25">
      <c r="A4760" s="1" t="s">
        <v>9725</v>
      </c>
      <c r="B4760" t="s">
        <v>9726</v>
      </c>
    </row>
    <row r="4761" spans="1:2" x14ac:dyDescent="0.25">
      <c r="A4761" s="1" t="s">
        <v>9727</v>
      </c>
      <c r="B4761" t="s">
        <v>9728</v>
      </c>
    </row>
    <row r="4762" spans="1:2" x14ac:dyDescent="0.25">
      <c r="A4762" s="1" t="s">
        <v>9729</v>
      </c>
      <c r="B4762" t="s">
        <v>9730</v>
      </c>
    </row>
    <row r="4763" spans="1:2" x14ac:dyDescent="0.25">
      <c r="A4763" s="1" t="s">
        <v>9731</v>
      </c>
      <c r="B4763" t="s">
        <v>9732</v>
      </c>
    </row>
    <row r="4764" spans="1:2" x14ac:dyDescent="0.25">
      <c r="A4764" s="1" t="s">
        <v>9733</v>
      </c>
      <c r="B4764" t="s">
        <v>9734</v>
      </c>
    </row>
    <row r="4765" spans="1:2" x14ac:dyDescent="0.25">
      <c r="A4765" s="1" t="s">
        <v>9735</v>
      </c>
      <c r="B4765" t="s">
        <v>9736</v>
      </c>
    </row>
    <row r="4766" spans="1:2" x14ac:dyDescent="0.25">
      <c r="A4766" s="1" t="s">
        <v>9737</v>
      </c>
      <c r="B4766" t="s">
        <v>9738</v>
      </c>
    </row>
    <row r="4767" spans="1:2" x14ac:dyDescent="0.25">
      <c r="A4767" s="1" t="s">
        <v>9739</v>
      </c>
      <c r="B4767" t="s">
        <v>9740</v>
      </c>
    </row>
    <row r="4768" spans="1:2" x14ac:dyDescent="0.25">
      <c r="A4768" s="1" t="s">
        <v>9741</v>
      </c>
      <c r="B4768" t="s">
        <v>9742</v>
      </c>
    </row>
    <row r="4769" spans="1:2" x14ac:dyDescent="0.25">
      <c r="A4769" s="1" t="s">
        <v>9743</v>
      </c>
      <c r="B4769" t="s">
        <v>9744</v>
      </c>
    </row>
    <row r="4770" spans="1:2" x14ac:dyDescent="0.25">
      <c r="A4770" s="22" t="s">
        <v>9745</v>
      </c>
      <c r="B4770" t="s">
        <v>9746</v>
      </c>
    </row>
    <row r="4771" spans="1:2" x14ac:dyDescent="0.25">
      <c r="A4771" s="22" t="s">
        <v>9747</v>
      </c>
      <c r="B4771" t="s">
        <v>9716</v>
      </c>
    </row>
    <row r="4772" spans="1:2" x14ac:dyDescent="0.25">
      <c r="A4772" s="22" t="s">
        <v>9748</v>
      </c>
      <c r="B4772" t="s">
        <v>9749</v>
      </c>
    </row>
    <row r="4773" spans="1:2" x14ac:dyDescent="0.25">
      <c r="A4773" s="22" t="s">
        <v>9750</v>
      </c>
      <c r="B4773" t="s">
        <v>9751</v>
      </c>
    </row>
    <row r="4774" spans="1:2" x14ac:dyDescent="0.25">
      <c r="A4774" s="22" t="s">
        <v>9752</v>
      </c>
      <c r="B4774" t="s">
        <v>9665</v>
      </c>
    </row>
    <row r="4775" spans="1:2" x14ac:dyDescent="0.25">
      <c r="A4775" s="22" t="s">
        <v>9753</v>
      </c>
      <c r="B4775" t="s">
        <v>9754</v>
      </c>
    </row>
    <row r="4776" spans="1:2" x14ac:dyDescent="0.25">
      <c r="A4776" s="22" t="s">
        <v>9755</v>
      </c>
      <c r="B4776" t="s">
        <v>9756</v>
      </c>
    </row>
    <row r="4777" spans="1:2" x14ac:dyDescent="0.25">
      <c r="A4777" s="22" t="s">
        <v>9569</v>
      </c>
      <c r="B4777" t="s">
        <v>9758</v>
      </c>
    </row>
    <row r="4778" spans="1:2" x14ac:dyDescent="0.25">
      <c r="A4778" s="22" t="s">
        <v>9759</v>
      </c>
      <c r="B4778" t="s">
        <v>9173</v>
      </c>
    </row>
    <row r="4779" spans="1:2" x14ac:dyDescent="0.25">
      <c r="A4779" s="22" t="s">
        <v>9757</v>
      </c>
      <c r="B4779" t="s">
        <v>9760</v>
      </c>
    </row>
    <row r="4780" spans="1:2" x14ac:dyDescent="0.25">
      <c r="A4780" s="22" t="s">
        <v>9761</v>
      </c>
      <c r="B4780" t="s">
        <v>9762</v>
      </c>
    </row>
    <row r="4781" spans="1:2" x14ac:dyDescent="0.25">
      <c r="A4781" s="22" t="s">
        <v>9763</v>
      </c>
      <c r="B4781" t="s">
        <v>9764</v>
      </c>
    </row>
    <row r="4782" spans="1:2" x14ac:dyDescent="0.25">
      <c r="A4782" s="22" t="s">
        <v>9765</v>
      </c>
      <c r="B4782" t="s">
        <v>9766</v>
      </c>
    </row>
    <row r="4783" spans="1:2" x14ac:dyDescent="0.25">
      <c r="A4783" s="22" t="s">
        <v>9767</v>
      </c>
      <c r="B4783" t="s">
        <v>9768</v>
      </c>
    </row>
    <row r="4784" spans="1:2" x14ac:dyDescent="0.25">
      <c r="A4784" s="22" t="s">
        <v>9769</v>
      </c>
      <c r="B4784" t="s">
        <v>9770</v>
      </c>
    </row>
    <row r="4785" spans="1:2" x14ac:dyDescent="0.25">
      <c r="A4785" s="22" t="s">
        <v>9771</v>
      </c>
      <c r="B4785" t="s">
        <v>9772</v>
      </c>
    </row>
    <row r="4786" spans="1:2" x14ac:dyDescent="0.25">
      <c r="A4786" s="22" t="s">
        <v>9801</v>
      </c>
      <c r="B4786" t="s">
        <v>9802</v>
      </c>
    </row>
    <row r="4787" spans="1:2" x14ac:dyDescent="0.25">
      <c r="A4787" s="22" t="s">
        <v>2515</v>
      </c>
      <c r="B4787" t="s">
        <v>9804</v>
      </c>
    </row>
    <row r="4788" spans="1:2" x14ac:dyDescent="0.25">
      <c r="A4788" s="22" t="s">
        <v>9559</v>
      </c>
      <c r="B4788" t="s">
        <v>9844</v>
      </c>
    </row>
  </sheetData>
  <dataValidations disablePrompts="1" count="1">
    <dataValidation type="textLength" allowBlank="1" showInputMessage="1" showErrorMessage="1" errorTitle="Debes ingresar 14 caracteres" sqref="A4334:A4335" xr:uid="{00000000-0002-0000-1100-000000000000}">
      <formula1>14</formula1>
      <formula2>14</formula2>
    </dataValidation>
  </dataValidations>
  <pageMargins left="0.7" right="0.7" top="0.75" bottom="0.75" header="0.3" footer="0.3"/>
  <pageSetup orientation="portrait" r:id="rId1"/>
  <tableParts count="1">
    <tablePart r:id="rId2"/>
  </tableParts>
</worksheet>
</file>

<file path=xl/worksheets/sheet1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1200-000000000000}">
  <sheetPr codeName="Hoja13"/>
  <dimension ref="A2:S11"/>
  <sheetViews>
    <sheetView topLeftCell="H1" workbookViewId="0">
      <selection activeCell="O22" sqref="O22"/>
    </sheetView>
  </sheetViews>
  <sheetFormatPr baseColWidth="10" defaultRowHeight="15" x14ac:dyDescent="0.25"/>
  <cols>
    <col min="1" max="1" width="15.42578125" customWidth="1"/>
    <col min="2" max="2" width="18" customWidth="1"/>
    <col min="3" max="3" width="54.140625" customWidth="1"/>
    <col min="6" max="6" width="22" customWidth="1"/>
    <col min="7" max="7" width="24" style="2" customWidth="1"/>
    <col min="8" max="8" width="61.7109375" style="2" customWidth="1"/>
    <col min="9" max="9" width="23.7109375" style="2" customWidth="1"/>
    <col min="10" max="10" width="23.42578125" style="2" customWidth="1"/>
    <col min="11" max="11" width="25.5703125" style="2" customWidth="1"/>
    <col min="12" max="16" width="11.42578125" style="2"/>
    <col min="17" max="17" width="26.5703125" style="2" customWidth="1"/>
    <col min="18" max="18" width="12.7109375" style="2" customWidth="1"/>
  </cols>
  <sheetData>
    <row r="2" spans="1:19" x14ac:dyDescent="0.25">
      <c r="A2" t="s">
        <v>8768</v>
      </c>
      <c r="B2" t="s">
        <v>8769</v>
      </c>
      <c r="C2" t="s">
        <v>8770</v>
      </c>
      <c r="D2" t="s">
        <v>8771</v>
      </c>
      <c r="E2" t="s">
        <v>8772</v>
      </c>
      <c r="F2" t="s">
        <v>8773</v>
      </c>
      <c r="G2" s="2" t="s">
        <v>8774</v>
      </c>
      <c r="H2" s="2" t="s">
        <v>8775</v>
      </c>
      <c r="I2" s="2" t="s">
        <v>8776</v>
      </c>
      <c r="J2" s="2" t="s">
        <v>8777</v>
      </c>
      <c r="K2" s="2" t="s">
        <v>8778</v>
      </c>
      <c r="L2" s="2" t="s">
        <v>8779</v>
      </c>
      <c r="M2" s="2" t="s">
        <v>8780</v>
      </c>
      <c r="N2" s="2" t="s">
        <v>8781</v>
      </c>
      <c r="O2" s="2" t="s">
        <v>8782</v>
      </c>
      <c r="P2" s="2" t="s">
        <v>8783</v>
      </c>
      <c r="Q2" s="2" t="s">
        <v>8784</v>
      </c>
      <c r="R2" s="2" t="s">
        <v>8785</v>
      </c>
      <c r="S2" t="s">
        <v>8786</v>
      </c>
    </row>
    <row r="3" spans="1:19" x14ac:dyDescent="0.25">
      <c r="A3" t="s">
        <v>8787</v>
      </c>
      <c r="B3" t="s">
        <v>8788</v>
      </c>
      <c r="C3" t="s">
        <v>9846</v>
      </c>
      <c r="D3" t="s">
        <v>9582</v>
      </c>
      <c r="F3" t="s">
        <v>8789</v>
      </c>
      <c r="G3" s="2">
        <v>2500</v>
      </c>
      <c r="H3" s="2">
        <v>0</v>
      </c>
      <c r="I3" s="2">
        <v>363.77</v>
      </c>
      <c r="J3" s="2">
        <v>0</v>
      </c>
      <c r="K3" s="2">
        <v>0</v>
      </c>
      <c r="L3" s="2">
        <v>181.25</v>
      </c>
      <c r="M3" s="2">
        <v>30</v>
      </c>
      <c r="N3" s="2">
        <v>0</v>
      </c>
      <c r="O3" s="2">
        <v>0</v>
      </c>
      <c r="P3" s="2">
        <v>0</v>
      </c>
      <c r="Q3" s="2">
        <v>0</v>
      </c>
      <c r="R3" s="2">
        <v>0</v>
      </c>
      <c r="S3" s="21" t="s">
        <v>9845</v>
      </c>
    </row>
    <row r="4" spans="1:19" x14ac:dyDescent="0.25">
      <c r="A4" t="s">
        <v>8787</v>
      </c>
      <c r="B4" t="s">
        <v>8788</v>
      </c>
      <c r="C4" t="s">
        <v>9847</v>
      </c>
      <c r="D4" t="s">
        <v>9849</v>
      </c>
      <c r="F4" t="s">
        <v>8789</v>
      </c>
      <c r="G4" s="2">
        <v>2500</v>
      </c>
      <c r="H4" s="2">
        <v>0</v>
      </c>
      <c r="I4" s="2">
        <v>363.77</v>
      </c>
      <c r="J4" s="2">
        <v>0</v>
      </c>
      <c r="K4" s="2">
        <v>0</v>
      </c>
      <c r="L4" s="2">
        <v>181.25</v>
      </c>
      <c r="M4" s="2">
        <v>30</v>
      </c>
      <c r="N4" s="2">
        <v>0</v>
      </c>
      <c r="O4" s="2">
        <v>0</v>
      </c>
      <c r="P4" s="2">
        <v>0</v>
      </c>
      <c r="Q4" s="2">
        <v>0</v>
      </c>
      <c r="R4" s="2">
        <v>0</v>
      </c>
      <c r="S4" s="21" t="s">
        <v>9845</v>
      </c>
    </row>
    <row r="5" spans="1:19" x14ac:dyDescent="0.25">
      <c r="A5" t="s">
        <v>8787</v>
      </c>
      <c r="B5" t="s">
        <v>8788</v>
      </c>
      <c r="C5" t="s">
        <v>9848</v>
      </c>
      <c r="D5" t="s">
        <v>9850</v>
      </c>
      <c r="F5" t="s">
        <v>8789</v>
      </c>
      <c r="G5" s="2">
        <v>2500</v>
      </c>
      <c r="H5" s="2">
        <v>0</v>
      </c>
      <c r="I5" s="2">
        <v>363.77</v>
      </c>
      <c r="J5" s="2">
        <v>0</v>
      </c>
      <c r="K5" s="2">
        <v>0</v>
      </c>
      <c r="L5" s="2">
        <v>181.25</v>
      </c>
      <c r="M5" s="2">
        <v>30</v>
      </c>
      <c r="N5" s="2">
        <v>0</v>
      </c>
      <c r="O5" s="2">
        <v>0</v>
      </c>
      <c r="P5" s="2">
        <v>0</v>
      </c>
      <c r="Q5" s="2">
        <v>0</v>
      </c>
      <c r="R5" s="2">
        <v>0</v>
      </c>
      <c r="S5" s="21" t="s">
        <v>9845</v>
      </c>
    </row>
    <row r="6" spans="1:19" x14ac:dyDescent="0.25">
      <c r="A6" t="s">
        <v>7716</v>
      </c>
      <c r="G6"/>
      <c r="H6" s="15">
        <f>SUBTOTAL(109,Tabla9[[MONTO DEVENGADO POR BONIFICACIONES Y GRATIFICACIONES ]])</f>
        <v>0</v>
      </c>
      <c r="I6" s="15">
        <f>SUBTOTAL(109,Tabla9[[IMPUESTO RETENIDO ]])</f>
        <v>1091.31</v>
      </c>
      <c r="J6" s="15">
        <f>SUBTOTAL(109,Tabla9[[AGUINALDO EXENTO ]])</f>
        <v>0</v>
      </c>
      <c r="K6" s="15">
        <f>SUBTOTAL(109,Tabla9[[AGUINALDO GRAVADO ]])</f>
        <v>0</v>
      </c>
      <c r="L6" s="15">
        <f>SUBTOTAL(109,Tabla9[AFP])</f>
        <v>543.75</v>
      </c>
      <c r="M6" s="15">
        <f>SUBTOTAL(109,Tabla9[ISSS])</f>
        <v>90</v>
      </c>
      <c r="N6" s="15">
        <f>SUBTOTAL(109,Tabla9[INPEP])</f>
        <v>0</v>
      </c>
      <c r="O6" s="15">
        <f>SUBTOTAL(109,Tabla9[IPSFA])</f>
        <v>0</v>
      </c>
      <c r="P6" s="15">
        <f>SUBTOTAL(109,Tabla9[CEFAFA])</f>
        <v>0</v>
      </c>
      <c r="Q6"/>
      <c r="R6"/>
      <c r="S6">
        <f>SUBTOTAL(103,Tabla9[PERIODO])</f>
        <v>3</v>
      </c>
    </row>
    <row r="11" spans="1:19" x14ac:dyDescent="0.25">
      <c r="C11" s="128"/>
    </row>
  </sheetData>
  <conditionalFormatting sqref="C11">
    <cfRule type="duplicateValues" dxfId="44" priority="1"/>
    <cfRule type="duplicateValues" dxfId="43" priority="2"/>
  </conditionalFormatting>
  <conditionalFormatting sqref="C11">
    <cfRule type="duplicateValues" dxfId="42" priority="3"/>
    <cfRule type="duplicateValues" dxfId="41" priority="4"/>
  </conditionalFormatting>
  <pageMargins left="0.7" right="0.7" top="0.75" bottom="0.75" header="0.3" footer="0.3"/>
  <tableParts count="1">
    <tablePart r:id="rId1"/>
  </tableParts>
</worksheet>
</file>

<file path=xl/worksheets/sheet1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1300-000000000000}">
  <sheetPr codeName="Hoja18">
    <tabColor theme="9" tint="-0.499984740745262"/>
  </sheetPr>
  <dimension ref="A1:XFC22"/>
  <sheetViews>
    <sheetView showGridLines="0" zoomScaleNormal="100" workbookViewId="0">
      <selection activeCell="E9" sqref="E9"/>
    </sheetView>
  </sheetViews>
  <sheetFormatPr baseColWidth="10" defaultRowHeight="15" x14ac:dyDescent="0.25"/>
  <cols>
    <col min="1" max="1" width="2.28515625" style="87" customWidth="1"/>
    <col min="2" max="2" width="6.140625" customWidth="1"/>
    <col min="3" max="3" width="15.85546875" customWidth="1"/>
    <col min="4" max="4" width="44.5703125" customWidth="1"/>
    <col min="5" max="5" width="24.5703125" customWidth="1"/>
    <col min="6" max="6" width="18.7109375" customWidth="1"/>
    <col min="7" max="7" width="12.7109375" bestFit="1" customWidth="1"/>
    <col min="8" max="8" width="31.7109375" customWidth="1"/>
    <col min="9" max="9" width="18.5703125" style="2" customWidth="1"/>
    <col min="10" max="10" width="12.5703125" bestFit="1" customWidth="1"/>
    <col min="12" max="12" width="12.5703125" bestFit="1" customWidth="1"/>
  </cols>
  <sheetData>
    <row r="1" spans="1:13 16383:16383" s="84" customFormat="1" ht="44.25" customHeight="1" x14ac:dyDescent="0.2">
      <c r="A1" s="86"/>
      <c r="B1" s="160"/>
      <c r="C1" s="161"/>
      <c r="D1" s="158" t="s">
        <v>8940</v>
      </c>
      <c r="E1" s="159"/>
      <c r="F1" s="159"/>
      <c r="I1" s="85"/>
    </row>
    <row r="2" spans="1:13 16383:16383" x14ac:dyDescent="0.25">
      <c r="L2" s="146" t="s">
        <v>9851</v>
      </c>
    </row>
    <row r="3" spans="1:13 16383:16383" ht="21.75" customHeight="1" x14ac:dyDescent="0.25">
      <c r="D3" s="81" t="s">
        <v>8567</v>
      </c>
      <c r="E3" s="82" t="s">
        <v>7941</v>
      </c>
      <c r="F3" s="83" t="s">
        <v>8766</v>
      </c>
      <c r="G3" s="73"/>
      <c r="H3" s="81" t="s">
        <v>8767</v>
      </c>
      <c r="I3" s="82" t="s">
        <v>8749</v>
      </c>
      <c r="L3" s="147">
        <v>2834.16</v>
      </c>
      <c r="M3" s="147">
        <v>17509.189999999999</v>
      </c>
      <c r="XFC3" t="s">
        <v>7941</v>
      </c>
    </row>
    <row r="4" spans="1:13 16383:16383" ht="18" customHeight="1" x14ac:dyDescent="0.25">
      <c r="D4" s="88" t="s">
        <v>8750</v>
      </c>
      <c r="E4" s="89">
        <f>ROUND(SUMIFS(Tabla3[[#All],[V GRAVADAS]],Tabla3[[#All],[MES]],Tabla7[[#Headers],[ENERO]])/(1.13),2)</f>
        <v>110067.69</v>
      </c>
      <c r="F4" s="90"/>
      <c r="G4" s="107"/>
      <c r="H4" s="88" t="s">
        <v>8751</v>
      </c>
      <c r="I4" s="110">
        <f>ROUND(F7*0.13-F11*0.13-E13-E14,2)</f>
        <v>12459.53</v>
      </c>
      <c r="L4" s="147">
        <v>8963.85</v>
      </c>
      <c r="M4" s="147">
        <v>14481.2</v>
      </c>
      <c r="XFC4" t="s">
        <v>7978</v>
      </c>
    </row>
    <row r="5" spans="1:13 16383:16383" ht="18" customHeight="1" x14ac:dyDescent="0.25">
      <c r="D5" s="88" t="s">
        <v>8752</v>
      </c>
      <c r="E5" s="89">
        <f>ROUND(SUMIFS(Tabla2[[#All],[V. GRAVADA]],Tabla2[[#All],[MES]],Tabla7[[#Headers],[ENERO]],Tabla2[[#All],[TIPO DE DOC]],3),2)</f>
        <v>58402.63</v>
      </c>
      <c r="F5" s="90"/>
      <c r="G5" s="73"/>
      <c r="H5" s="88" t="s">
        <v>8753</v>
      </c>
      <c r="I5" s="98">
        <f>ROUND(F7*0.0175,2)+E15</f>
        <v>4039.54</v>
      </c>
      <c r="L5" s="147">
        <v>8025.24</v>
      </c>
      <c r="M5" s="147">
        <v>21565.71</v>
      </c>
      <c r="XFC5" t="s">
        <v>8149</v>
      </c>
    </row>
    <row r="6" spans="1:13 16383:16383" ht="18" customHeight="1" x14ac:dyDescent="0.25">
      <c r="D6" s="88" t="s">
        <v>8754</v>
      </c>
      <c r="E6" s="89">
        <f>ROUND(SUMIFS(Tabla2[[#All],[V. GRAVADA]],Tabla2[[#All],[MES]],Tabla7[[#Headers],[ENERO]],Tabla2[[#All],[TIPO DE DOC]],5),2)</f>
        <v>0</v>
      </c>
      <c r="F6" s="90"/>
      <c r="G6" s="107"/>
      <c r="H6" s="105" t="s">
        <v>8755</v>
      </c>
      <c r="I6" s="99">
        <f>SUM(I4:I5)</f>
        <v>16499.07</v>
      </c>
      <c r="L6" s="147">
        <v>8573.6</v>
      </c>
      <c r="M6" s="147">
        <v>12438.83</v>
      </c>
      <c r="XFC6" t="s">
        <v>8261</v>
      </c>
    </row>
    <row r="7" spans="1:13 16383:16383" ht="18" customHeight="1" x14ac:dyDescent="0.25">
      <c r="D7" s="113" t="s">
        <v>8764</v>
      </c>
      <c r="E7" s="114"/>
      <c r="F7" s="115">
        <f>+E4+E5-E6</f>
        <v>168470.32</v>
      </c>
      <c r="G7" s="73"/>
      <c r="H7" s="79"/>
      <c r="I7" s="80"/>
      <c r="L7" s="147">
        <v>10754.25</v>
      </c>
      <c r="M7" s="147">
        <f>SUM(M3:M6)</f>
        <v>65994.929999999993</v>
      </c>
      <c r="XFC7" t="s">
        <v>8318</v>
      </c>
    </row>
    <row r="8" spans="1:13 16383:16383" ht="18" customHeight="1" x14ac:dyDescent="0.25">
      <c r="D8" s="88" t="s">
        <v>8756</v>
      </c>
      <c r="E8" s="89">
        <f>SUMIFS(Tabla1[[#All],[C. GRAVADA]],Tabla1[[#All],[MES]],Tabla7[[#Headers],[ENERO]],Tabla1[[#All],[TIPO DE DOC]],"03")</f>
        <v>72627.759999999995</v>
      </c>
      <c r="F8" s="91"/>
      <c r="G8" s="107"/>
      <c r="H8" s="73"/>
      <c r="I8" s="74"/>
      <c r="J8" s="15"/>
      <c r="L8" s="147">
        <v>10198.01</v>
      </c>
      <c r="M8" s="147">
        <f>M7/1.13</f>
        <v>58402.592920353978</v>
      </c>
      <c r="XFC8" t="s">
        <v>8319</v>
      </c>
    </row>
    <row r="9" spans="1:13 16383:16383" ht="18" customHeight="1" x14ac:dyDescent="0.25">
      <c r="D9" s="88" t="s">
        <v>8757</v>
      </c>
      <c r="E9" s="89">
        <f>SUMIFS(Tabla1[[#All],[IMPOR BIENES]],Tabla1[[#All],[MES]],Tabla7[[#Headers],[ENERO]],Tabla1[[#All],[TIPO DE DOC]],12)</f>
        <v>0</v>
      </c>
      <c r="F9" s="91"/>
      <c r="G9" s="107"/>
      <c r="H9" s="73"/>
      <c r="I9" s="74"/>
      <c r="J9" s="15"/>
      <c r="L9" s="147">
        <v>10507.23</v>
      </c>
      <c r="M9" s="146"/>
      <c r="XFC9" t="s">
        <v>8320</v>
      </c>
    </row>
    <row r="10" spans="1:13 16383:16383" ht="18" customHeight="1" x14ac:dyDescent="0.25">
      <c r="D10" s="88" t="s">
        <v>8758</v>
      </c>
      <c r="E10" s="89">
        <f>SUMIFS(Tabla1[[#All],[C. GRAVADA]],Tabla1[[#All],[MES]],Tabla7[[#Headers],[ENERO]],Tabla1[[#All],[TIPO DE DOC]],"05")</f>
        <v>0</v>
      </c>
      <c r="F10" s="92"/>
      <c r="L10" s="147">
        <v>10314.959999999999</v>
      </c>
      <c r="M10" s="146"/>
      <c r="XFC10" t="s">
        <v>8321</v>
      </c>
    </row>
    <row r="11" spans="1:13 16383:16383" ht="18" customHeight="1" x14ac:dyDescent="0.25">
      <c r="D11" s="113" t="s">
        <v>8765</v>
      </c>
      <c r="E11" s="114"/>
      <c r="F11" s="115">
        <f>IFERROR(+E8+E9-E10,"")</f>
        <v>72627.759999999995</v>
      </c>
      <c r="G11" s="15"/>
      <c r="L11" s="147">
        <v>6601.52</v>
      </c>
      <c r="M11" s="146"/>
      <c r="XFC11" t="s">
        <v>8322</v>
      </c>
    </row>
    <row r="12" spans="1:13 16383:16383" ht="18" customHeight="1" x14ac:dyDescent="0.25">
      <c r="D12" s="88" t="s">
        <v>8759</v>
      </c>
      <c r="E12" s="89">
        <f>SUMIFS(Tabla1[[#All],[C. EXENTAS]],Tabla1[[#All],[MES]],Tabla7[[#Headers],[ENERO]],Tabla1[[#All],[TIPO DE DOC]],"03")</f>
        <v>3535.1699999999996</v>
      </c>
      <c r="F12" s="93"/>
      <c r="G12" s="15"/>
      <c r="L12" s="147">
        <v>6645.66</v>
      </c>
      <c r="M12" s="146"/>
      <c r="XFC12" t="s">
        <v>8323</v>
      </c>
    </row>
    <row r="13" spans="1:13 16383:16383" ht="18" customHeight="1" x14ac:dyDescent="0.25">
      <c r="D13" s="88" t="s">
        <v>8760</v>
      </c>
      <c r="E13" s="89">
        <v>0</v>
      </c>
      <c r="F13" s="94"/>
      <c r="L13" s="147">
        <v>9596.17</v>
      </c>
      <c r="M13" s="146"/>
      <c r="XFC13" t="s">
        <v>8324</v>
      </c>
    </row>
    <row r="14" spans="1:13 16383:16383" ht="18" customHeight="1" x14ac:dyDescent="0.25">
      <c r="D14" s="88" t="s">
        <v>8761</v>
      </c>
      <c r="E14" s="89">
        <f>SUMIFS(Tabla6[[#Headers],[#Data],[Monto Retención 1%]],Tabla6[[#Headers],[#Data],[Mes]],Tabla7[[#Headers],[ENERO]])</f>
        <v>0</v>
      </c>
      <c r="F14" s="95"/>
      <c r="L14" s="147">
        <v>9664.48</v>
      </c>
      <c r="M14" s="146"/>
      <c r="XFC14" t="s">
        <v>8325</v>
      </c>
    </row>
    <row r="15" spans="1:13 16383:16383" ht="18" customHeight="1" x14ac:dyDescent="0.25">
      <c r="D15" s="96" t="s">
        <v>9618</v>
      </c>
      <c r="E15" s="97">
        <v>1091.31</v>
      </c>
      <c r="F15" s="93"/>
      <c r="L15" s="147">
        <v>12479.19</v>
      </c>
      <c r="M15" s="146"/>
    </row>
    <row r="16" spans="1:13 16383:16383" ht="18" customHeight="1" x14ac:dyDescent="0.25">
      <c r="D16" s="96"/>
      <c r="E16" s="97"/>
      <c r="F16" s="93">
        <f>F11*0.13</f>
        <v>9441.6088</v>
      </c>
      <c r="L16" s="147">
        <v>9218.27</v>
      </c>
      <c r="M16" s="146"/>
    </row>
    <row r="17" spans="12:13" x14ac:dyDescent="0.25">
      <c r="L17" s="147">
        <f>SUM(L3:L16)</f>
        <v>124376.59</v>
      </c>
      <c r="M17" s="146"/>
    </row>
    <row r="18" spans="12:13" x14ac:dyDescent="0.25">
      <c r="L18" s="147">
        <f>L17/1.13</f>
        <v>110067.77876106196</v>
      </c>
      <c r="M18" s="146"/>
    </row>
    <row r="19" spans="12:13" x14ac:dyDescent="0.25">
      <c r="L19" s="93"/>
      <c r="M19" s="146"/>
    </row>
    <row r="20" spans="12:13" x14ac:dyDescent="0.25">
      <c r="L20" s="146"/>
      <c r="M20" s="146"/>
    </row>
    <row r="21" spans="12:13" x14ac:dyDescent="0.25">
      <c r="L21" s="146"/>
      <c r="M21" s="146"/>
    </row>
    <row r="22" spans="12:13" x14ac:dyDescent="0.25">
      <c r="L22" s="146"/>
      <c r="M22" s="146"/>
    </row>
  </sheetData>
  <mergeCells count="2">
    <mergeCell ref="D1:F1"/>
    <mergeCell ref="B1:C1"/>
  </mergeCells>
  <phoneticPr fontId="8" type="noConversion"/>
  <dataValidations count="1">
    <dataValidation type="list" allowBlank="1" showInputMessage="1" showErrorMessage="1" sqref="E3" xr:uid="{00000000-0002-0000-1300-000000000000}">
      <formula1>$XFC$3:$XFC$14</formula1>
    </dataValidation>
  </dataValidations>
  <pageMargins left="0.7" right="0.7" top="0.75" bottom="0.75" header="0.3" footer="0.3"/>
  <pageSetup orientation="portrait" r:id="rId1"/>
  <ignoredErrors>
    <ignoredError sqref="F7" calculatedColumn="1"/>
  </ignoredErrors>
  <drawing r:id="rId2"/>
  <picture r:id="rId3"/>
  <tableParts count="2">
    <tablePart r:id="rId4"/>
    <tablePart r:id="rId5"/>
  </tableParts>
</worksheet>
</file>

<file path=customXml/_rels/item1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.xml"/></Relationships>
</file>

<file path=customXml/item1.xml>�� 
</file>

<file path=customXml/itemProps1.xml><?xml version="1.0" encoding="utf-8"?>
<ds:datastoreItem xmlns:ds="http://schemas.openxmlformats.org/officeDocument/2006/customXml" ds:itemID="{64D768FD-9DD2-41BE-9150-458B31157D81}">
  <ds:schemaRefs>
    <ds:schemaRef ds:uri="http://schemas.microsoft.com/DataMashup"/>
  </ds:schemaRefs>
</ds:datastoreItem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Hojas de cálculo</vt:lpstr>
      </vt:variant>
      <vt:variant>
        <vt:i4>19</vt:i4>
      </vt:variant>
      <vt:variant>
        <vt:lpstr>Rangos con nombre</vt:lpstr>
      </vt:variant>
      <vt:variant>
        <vt:i4>1</vt:i4>
      </vt:variant>
    </vt:vector>
  </HeadingPairs>
  <TitlesOfParts>
    <vt:vector size="20" baseType="lpstr">
      <vt:lpstr>Compras</vt:lpstr>
      <vt:lpstr>PROINSCRITO</vt:lpstr>
      <vt:lpstr>Libro de Compras</vt:lpstr>
      <vt:lpstr>Contribuyente</vt:lpstr>
      <vt:lpstr>Libro de Contribuyente</vt:lpstr>
      <vt:lpstr>Hoja2</vt:lpstr>
      <vt:lpstr>Consumidor</vt:lpstr>
      <vt:lpstr>Libro de Consumidor</vt:lpstr>
      <vt:lpstr>menor a 200</vt:lpstr>
      <vt:lpstr>mayor a 200</vt:lpstr>
      <vt:lpstr>TABLA CONSUMIDOR</vt:lpstr>
      <vt:lpstr>CLIENTE MENOR A 200</vt:lpstr>
      <vt:lpstr>Hoja1</vt:lpstr>
      <vt:lpstr>RETENCIONES</vt:lpstr>
      <vt:lpstr>LIBRO DE RETENCIONES</vt:lpstr>
      <vt:lpstr>RETENCIONES CONTA</vt:lpstr>
      <vt:lpstr>base de clientes</vt:lpstr>
      <vt:lpstr>RETENCIONES 10%</vt:lpstr>
      <vt:lpstr>CALCULOS</vt:lpstr>
      <vt:lpstr>Contribuyente!Área_de_impresión</vt:lpstr>
    </vt:vector>
  </TitlesOfParts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Audicorp</dc:creator>
  <cp:lastModifiedBy>cesar Perez</cp:lastModifiedBy>
  <cp:lastPrinted>2022-12-13T14:09:17Z</cp:lastPrinted>
  <dcterms:created xsi:type="dcterms:W3CDTF">2021-04-05T22:54:25Z</dcterms:created>
  <dcterms:modified xsi:type="dcterms:W3CDTF">2024-05-31T18:05:36Z</dcterms:modified>
</cp:coreProperties>
</file>